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ACH-IRQ-GIS\Documents\2019 MCNA\MCNA_Analysys_Iraq\input\"/>
    </mc:Choice>
  </mc:AlternateContent>
  <bookViews>
    <workbookView xWindow="-120" yWindow="-120" windowWidth="28920" windowHeight="11115"/>
  </bookViews>
  <sheets>
    <sheet name="formal" sheetId="1" r:id="rId1"/>
    <sheet name="Sheet1" sheetId="3" r:id="rId2"/>
    <sheet name="informal" sheetId="2" r:id="rId3"/>
  </sheets>
  <externalReferences>
    <externalReference r:id="rId4"/>
    <externalReference r:id="rId5"/>
  </externalReferences>
  <definedNames>
    <definedName name="_xlnm._FilterDatabase" localSheetId="0" hidden="1">formal!$A$1:$Y$58</definedName>
    <definedName name="_xlnm._FilterDatabase" localSheetId="1" hidden="1">Sheet1!$B$1:$C$121</definedName>
    <definedName name="_xlnm.Print_Area" localSheetId="0">formal!$A$1:$Y$60</definedName>
    <definedName name="_xlnm.Print_Titles" localSheetId="0">formal!$1:$1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K12" i="2" l="1"/>
  <c r="J12" i="2"/>
  <c r="I12" i="2"/>
  <c r="H12" i="2"/>
  <c r="K6" i="2"/>
  <c r="J6" i="2"/>
  <c r="I6" i="2"/>
  <c r="H6" i="2"/>
  <c r="K5" i="2"/>
  <c r="J5" i="2"/>
  <c r="I5" i="2"/>
  <c r="H5" i="2"/>
  <c r="H23" i="2" s="1"/>
  <c r="K4" i="2"/>
  <c r="K23" i="2" s="1"/>
  <c r="J4" i="2"/>
  <c r="J23" i="2" s="1"/>
  <c r="I4" i="2"/>
  <c r="I23" i="2" s="1"/>
  <c r="H4" i="2"/>
  <c r="W42" i="1" l="1"/>
  <c r="X42" i="1"/>
  <c r="Y42" i="1"/>
  <c r="W43" i="1"/>
  <c r="X43" i="1"/>
  <c r="Y43" i="1"/>
  <c r="K42" i="1"/>
  <c r="L42" i="1"/>
  <c r="M42" i="1"/>
  <c r="N42" i="1"/>
  <c r="O42" i="1"/>
  <c r="P42" i="1"/>
  <c r="Q42" i="1"/>
  <c r="R42" i="1"/>
  <c r="S42" i="1"/>
  <c r="T42" i="1"/>
  <c r="U42" i="1"/>
  <c r="V42" i="1"/>
  <c r="K43" i="1"/>
  <c r="L43" i="1"/>
  <c r="M43" i="1"/>
  <c r="N43" i="1"/>
  <c r="O43" i="1"/>
  <c r="P43" i="1"/>
  <c r="Q43" i="1"/>
  <c r="R43" i="1"/>
  <c r="S43" i="1"/>
  <c r="T43" i="1"/>
  <c r="U43" i="1"/>
  <c r="V43" i="1"/>
  <c r="J42" i="1"/>
  <c r="J43" i="1"/>
  <c r="I42" i="1"/>
  <c r="I43" i="1"/>
  <c r="V41" i="1" l="1"/>
  <c r="Y58" i="1" l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Y41" i="1"/>
  <c r="X41" i="1"/>
  <c r="W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<sst xmlns="http://schemas.openxmlformats.org/spreadsheetml/2006/main" count="740" uniqueCount="344">
  <si>
    <t xml:space="preserve">Population Overview </t>
  </si>
  <si>
    <t xml:space="preserve">Snr. </t>
  </si>
  <si>
    <t>Month</t>
  </si>
  <si>
    <t>Governorate</t>
  </si>
  <si>
    <t>District</t>
  </si>
  <si>
    <t>SSID</t>
  </si>
  <si>
    <t>Total no of families</t>
  </si>
  <si>
    <t>Total no of individuals</t>
  </si>
  <si>
    <t>Total no of Females</t>
  </si>
  <si>
    <t>Total no of Males</t>
  </si>
  <si>
    <t>Total no of newly arrived families</t>
  </si>
  <si>
    <r>
      <t xml:space="preserve">Total no of newly arrived </t>
    </r>
    <r>
      <rPr>
        <b/>
        <sz val="8"/>
        <color theme="0"/>
        <rFont val="Arial"/>
        <family val="2"/>
      </rPr>
      <t>individuals</t>
    </r>
  </si>
  <si>
    <t>Total no of newly arrived families in secondary displacement</t>
  </si>
  <si>
    <r>
      <t xml:space="preserve">Total no of newly arrived </t>
    </r>
    <r>
      <rPr>
        <b/>
        <sz val="8"/>
        <color theme="0"/>
        <rFont val="Arial"/>
        <family val="2"/>
      </rPr>
      <t>individuals</t>
    </r>
    <r>
      <rPr>
        <sz val="8"/>
        <color theme="0"/>
        <rFont val="Arial"/>
        <family val="2"/>
      </rPr>
      <t xml:space="preserve"> in secondary displacement</t>
    </r>
  </si>
  <si>
    <t xml:space="preserve">Total no of families that left the camp </t>
  </si>
  <si>
    <r>
      <t xml:space="preserve">Total no of </t>
    </r>
    <r>
      <rPr>
        <b/>
        <sz val="8"/>
        <color theme="0"/>
        <rFont val="Arial"/>
        <family val="2"/>
      </rPr>
      <t>individuals</t>
    </r>
    <r>
      <rPr>
        <sz val="8"/>
        <color theme="0"/>
        <rFont val="Arial"/>
        <family val="2"/>
      </rPr>
      <t xml:space="preserve"> that left the camp </t>
    </r>
  </si>
  <si>
    <t>Total no of occupied plots</t>
  </si>
  <si>
    <t>Total no of uninhabited plots with concrete slabs</t>
  </si>
  <si>
    <t>Total no of uninhabited plots with concrete slabs and tents</t>
  </si>
  <si>
    <t>Total no of uninhabited plots with caravan/ RHU</t>
  </si>
  <si>
    <t>Total no of children
(0-17 yrs)</t>
  </si>
  <si>
    <t>Total no of adults
(18-59 yrs)</t>
  </si>
  <si>
    <t>Total no of elderly
(60 yrs and above)</t>
  </si>
  <si>
    <t>August</t>
  </si>
  <si>
    <t>Anbar</t>
  </si>
  <si>
    <t>Falluja</t>
  </si>
  <si>
    <t>Ramadi</t>
  </si>
  <si>
    <t>Baghdad</t>
  </si>
  <si>
    <t>Mada'in</t>
  </si>
  <si>
    <t>Al-Nabi Younis</t>
  </si>
  <si>
    <t>IQ0707-0001</t>
  </si>
  <si>
    <t>Abu Ghraib</t>
  </si>
  <si>
    <t>Al-Ahel</t>
  </si>
  <si>
    <t>IQ0701-0002</t>
  </si>
  <si>
    <t>Resafa</t>
  </si>
  <si>
    <t>Zayona</t>
  </si>
  <si>
    <t>IQ0707-0043</t>
  </si>
  <si>
    <t>Mahmoudiya</t>
  </si>
  <si>
    <t>Latifiya 1</t>
  </si>
  <si>
    <t>IQ0706-0004</t>
  </si>
  <si>
    <t>Latifiya 2</t>
  </si>
  <si>
    <t>IQ0706-0003</t>
  </si>
  <si>
    <t>Dahuk</t>
  </si>
  <si>
    <t>Sumel</t>
  </si>
  <si>
    <t>Bajet Kandala</t>
  </si>
  <si>
    <t>IQ0803-0001</t>
  </si>
  <si>
    <t>Zakho</t>
  </si>
  <si>
    <t>Berseve 1</t>
  </si>
  <si>
    <t>IQ0804-0001</t>
  </si>
  <si>
    <t>Berseve 2</t>
  </si>
  <si>
    <t>IQ0804-0002</t>
  </si>
  <si>
    <t>Chamishku</t>
  </si>
  <si>
    <t>IQ0804-0003</t>
  </si>
  <si>
    <t>Darkar</t>
  </si>
  <si>
    <t>IQ0804-0290</t>
  </si>
  <si>
    <t>Amedi</t>
  </si>
  <si>
    <t>Dawadia</t>
  </si>
  <si>
    <t>IQ0801-0001</t>
  </si>
  <si>
    <t>Kabarto 2</t>
  </si>
  <si>
    <t>IQ0803-0003</t>
  </si>
  <si>
    <t>Khanke</t>
  </si>
  <si>
    <t>IQ0803-0005</t>
  </si>
  <si>
    <t>Mamilian</t>
  </si>
  <si>
    <t>IQ1501-0002</t>
  </si>
  <si>
    <t>Rwanga Community</t>
  </si>
  <si>
    <t>IQ0803-0004</t>
  </si>
  <si>
    <t>Shariya</t>
  </si>
  <si>
    <t>IQ0803-0006</t>
  </si>
  <si>
    <t>Kabarto 1</t>
  </si>
  <si>
    <t>IQ0803-0002</t>
  </si>
  <si>
    <t>Diyala</t>
  </si>
  <si>
    <t>Khanaqin</t>
  </si>
  <si>
    <t>Al-Wand 1</t>
  </si>
  <si>
    <t>IQ1004-0003</t>
  </si>
  <si>
    <t>Al-Wand 2</t>
  </si>
  <si>
    <t>IQ1004-0004</t>
  </si>
  <si>
    <t>Ba'quba</t>
  </si>
  <si>
    <t>Muskar Saad Camp</t>
  </si>
  <si>
    <t>IQ1002-0007</t>
  </si>
  <si>
    <t>Erbil</t>
  </si>
  <si>
    <t>Baharka</t>
  </si>
  <si>
    <t>IQ1102-0001</t>
  </si>
  <si>
    <t>Makhmur</t>
  </si>
  <si>
    <t>Debaga 1</t>
  </si>
  <si>
    <t>IQ1107-0007</t>
  </si>
  <si>
    <t>Harshm</t>
  </si>
  <si>
    <t>IQ1102-0002</t>
  </si>
  <si>
    <t>Kerbala</t>
  </si>
  <si>
    <t>Hindiya</t>
  </si>
  <si>
    <t>Al-Kawthar Camp</t>
  </si>
  <si>
    <t>IQ1203-0001</t>
  </si>
  <si>
    <t>Kirkuk</t>
  </si>
  <si>
    <t>Laylan 2</t>
  </si>
  <si>
    <t>IQ1302-0008</t>
  </si>
  <si>
    <t>Daquq</t>
  </si>
  <si>
    <t>Yahyawa</t>
  </si>
  <si>
    <t>IQ1302-0002</t>
  </si>
  <si>
    <t>Laylan IDP</t>
  </si>
  <si>
    <t>IQ1302-0001</t>
  </si>
  <si>
    <t>Ninewa</t>
  </si>
  <si>
    <t>Shikhan</t>
  </si>
  <si>
    <t>Essian</t>
  </si>
  <si>
    <t>IQ1506-0001</t>
  </si>
  <si>
    <t>Garmawa</t>
  </si>
  <si>
    <t>IQ1509-0001</t>
  </si>
  <si>
    <t>Mosul</t>
  </si>
  <si>
    <t>Haj Ali</t>
  </si>
  <si>
    <t>IQ1505-0008</t>
  </si>
  <si>
    <t>Hamdaniya</t>
  </si>
  <si>
    <t>Hasansham U2</t>
  </si>
  <si>
    <t>IQ1503-0024</t>
  </si>
  <si>
    <t>Hasansham U3</t>
  </si>
  <si>
    <t>IQ1503-0030</t>
  </si>
  <si>
    <t>Khazer M1</t>
  </si>
  <si>
    <t>IQ1503-0010</t>
  </si>
  <si>
    <t>Mamrashan</t>
  </si>
  <si>
    <t>IQ1506-0003</t>
  </si>
  <si>
    <t>Qayyarah Airstrip</t>
  </si>
  <si>
    <t>IQ1505-0007</t>
  </si>
  <si>
    <t>Qayyarah-Jad'ah 1 &amp; 2</t>
  </si>
  <si>
    <t>IQ1505-0010-001</t>
  </si>
  <si>
    <t>Qayyarah-Jad'ah 3</t>
  </si>
  <si>
    <t>IQ1505-0010-002</t>
  </si>
  <si>
    <t>Qayyarah-Jad'ah 4</t>
  </si>
  <si>
    <t>IQ1505-0010-003</t>
  </si>
  <si>
    <t>Qayyarah-Jad'ah 5</t>
  </si>
  <si>
    <t>IQ1505-0010-004</t>
  </si>
  <si>
    <t>Qayyarah-Jad'ah 6</t>
  </si>
  <si>
    <t>IQ1505-0010-005</t>
  </si>
  <si>
    <t>Sheikhan</t>
  </si>
  <si>
    <t>IQ1506-0002</t>
  </si>
  <si>
    <t>Hamam Al Alil 1*</t>
  </si>
  <si>
    <t>IQ1505-0014</t>
  </si>
  <si>
    <t>Hamam Al Alil 2</t>
  </si>
  <si>
    <t>IQ1505-0015</t>
  </si>
  <si>
    <t>As Salamyiah 1</t>
  </si>
  <si>
    <t>IQ1503-0027-001</t>
  </si>
  <si>
    <t>As Salamyiah 2</t>
  </si>
  <si>
    <t>IQ1503-0027-002</t>
  </si>
  <si>
    <t>As Salamyiah Nimrud*</t>
  </si>
  <si>
    <t>IQ1503-0036</t>
  </si>
  <si>
    <t>Salah al-Din</t>
  </si>
  <si>
    <t>Tikrit</t>
  </si>
  <si>
    <t>Al-Alam 1</t>
  </si>
  <si>
    <t>IQ1808-0002-001</t>
  </si>
  <si>
    <t>Shirqat</t>
  </si>
  <si>
    <t>Basateen Al Sheuokh</t>
  </si>
  <si>
    <t>IQ1509-0007</t>
  </si>
  <si>
    <t>Al Qadiseya complex building</t>
  </si>
  <si>
    <t>IQ1808-0072</t>
  </si>
  <si>
    <t>Al Karamah</t>
  </si>
  <si>
    <t>IQ1808-0014-002</t>
  </si>
  <si>
    <t>Sulaymaniyah</t>
  </si>
  <si>
    <t>Kalar</t>
  </si>
  <si>
    <t>Qoratu</t>
  </si>
  <si>
    <t>IQ1004-0011</t>
  </si>
  <si>
    <t>Tazade</t>
  </si>
  <si>
    <t>IQ0505-0002</t>
  </si>
  <si>
    <t>Sulaymaniya</t>
  </si>
  <si>
    <t>Arbat IDP</t>
  </si>
  <si>
    <t>IQ0510-0001</t>
  </si>
  <si>
    <t>Dokan</t>
  </si>
  <si>
    <t>Surdesh</t>
  </si>
  <si>
    <t>IQ0503-0006</t>
  </si>
  <si>
    <t>Ashti IDP</t>
  </si>
  <si>
    <t>IQ0510-0002</t>
  </si>
  <si>
    <t xml:space="preserve">Total </t>
  </si>
  <si>
    <t xml:space="preserve">Informal Sites Information </t>
  </si>
  <si>
    <t>Name</t>
  </si>
  <si>
    <t xml:space="preserve">Type </t>
  </si>
  <si>
    <t>January</t>
  </si>
  <si>
    <t>Shams CC*</t>
  </si>
  <si>
    <t>Collective Centre</t>
  </si>
  <si>
    <t>IQ0701-0202</t>
  </si>
  <si>
    <t>July</t>
  </si>
  <si>
    <t>Missan</t>
  </si>
  <si>
    <t>Amara</t>
  </si>
  <si>
    <t>Al Hay al Jamei*</t>
  </si>
  <si>
    <t>IQ1402-0017</t>
  </si>
  <si>
    <t>Basrah</t>
  </si>
  <si>
    <t>Basra Modern IDP camp*</t>
  </si>
  <si>
    <t>Qadissiya</t>
  </si>
  <si>
    <t>Diwaniya</t>
  </si>
  <si>
    <t>Al Zaytoon compound*</t>
  </si>
  <si>
    <t>IQ0402-0040</t>
  </si>
  <si>
    <t>March</t>
  </si>
  <si>
    <t>Karkh</t>
  </si>
  <si>
    <t>Zarqa' AL-Yammah school*</t>
  </si>
  <si>
    <t>IQ0704-0034</t>
  </si>
  <si>
    <t>Salah AL-Din AL-Ayobi Mosque *</t>
  </si>
  <si>
    <t>IQ0704-0110</t>
  </si>
  <si>
    <t>Al-Mancyha Village*</t>
  </si>
  <si>
    <t>IQ0705-0019</t>
  </si>
  <si>
    <t>Al-Rasheed Hospital Settlement *</t>
  </si>
  <si>
    <t>IQ0707-0047</t>
  </si>
  <si>
    <t>April</t>
  </si>
  <si>
    <t>Kilo 07 complex*</t>
  </si>
  <si>
    <t>Eyes of Missan*</t>
  </si>
  <si>
    <t>IQ1402-0001</t>
  </si>
  <si>
    <t>Ahil AlRamadi sector (BzBz 2)</t>
  </si>
  <si>
    <t>IQ0102-0002-005</t>
  </si>
  <si>
    <t>Al Bojar sector (BzBz 14)</t>
  </si>
  <si>
    <t>IQ0102-0002-004</t>
  </si>
  <si>
    <t>Albu Jwad (BzBz 13)</t>
  </si>
  <si>
    <t>Al-Khamseen (BzBz 11)</t>
  </si>
  <si>
    <t>IQ0102-0002-012</t>
  </si>
  <si>
    <t>Al-Moelha (BzBz 7)</t>
  </si>
  <si>
    <t>IQ0102-0002-015</t>
  </si>
  <si>
    <t>Boslimans sector (BzBz 10)</t>
  </si>
  <si>
    <t>IQ0102-0002-014</t>
  </si>
  <si>
    <t>Sector 1 (BzBz 3)</t>
  </si>
  <si>
    <t>IQ0102-0002-011</t>
  </si>
  <si>
    <t>Sector 2 (BzBz 4)</t>
  </si>
  <si>
    <t>IQ0102-0002-010</t>
  </si>
  <si>
    <t>Sector 3 (BzBz 8)</t>
  </si>
  <si>
    <t>IQ0102-0002-009</t>
  </si>
  <si>
    <t>Sector 4 (BzBz 9)</t>
  </si>
  <si>
    <t>IQ0102-0002-008</t>
  </si>
  <si>
    <t>AAF</t>
  </si>
  <si>
    <t>HTC</t>
  </si>
  <si>
    <t>individuals</t>
  </si>
  <si>
    <t>families</t>
  </si>
  <si>
    <t>Amriyat Al Fallujah</t>
  </si>
  <si>
    <t>Habbaniya Tourist City (Al Qasir)</t>
  </si>
  <si>
    <t>Camp</t>
  </si>
  <si>
    <t>Al-Adhamiya</t>
  </si>
  <si>
    <t>Adhamia</t>
  </si>
  <si>
    <t>Samarra</t>
  </si>
  <si>
    <t>Al Abassia</t>
  </si>
  <si>
    <t>Al Alam</t>
  </si>
  <si>
    <t>Al-Karkh</t>
  </si>
  <si>
    <t>Al Amal Al Manshood (Dora)</t>
  </si>
  <si>
    <t>Al Hardania</t>
  </si>
  <si>
    <t>Al Jamea'a</t>
  </si>
  <si>
    <t>Al Karama</t>
  </si>
  <si>
    <t>Al-Hindiya</t>
  </si>
  <si>
    <t>Al Kawthar</t>
  </si>
  <si>
    <t>Al-Ramadi</t>
  </si>
  <si>
    <t>Al Khalidiya</t>
  </si>
  <si>
    <t>Al Khalidiya Markazi</t>
  </si>
  <si>
    <t>Al-Mada'in</t>
  </si>
  <si>
    <t>Al Nabi Younis</t>
  </si>
  <si>
    <t>Al-Najaf</t>
  </si>
  <si>
    <t>Al Najaf RHU</t>
  </si>
  <si>
    <t>Al Safyh</t>
  </si>
  <si>
    <t>Al-Mahmoudiya</t>
  </si>
  <si>
    <t>Al Salam</t>
  </si>
  <si>
    <t>Al Sh'hamah</t>
  </si>
  <si>
    <t>Al Wahda</t>
  </si>
  <si>
    <t>Al Yawa</t>
  </si>
  <si>
    <t>Al Yawa Old</t>
  </si>
  <si>
    <t>Al Yusifiya</t>
  </si>
  <si>
    <t>Al-Kadhmiyah</t>
  </si>
  <si>
    <t>Al-Ahal Shooting</t>
  </si>
  <si>
    <t>Al-Bakreeia</t>
  </si>
  <si>
    <t>Albu Essa</t>
  </si>
  <si>
    <t>Albu Suliman</t>
  </si>
  <si>
    <t>Balad</t>
  </si>
  <si>
    <t>Al-Iraq Al-Muahad</t>
  </si>
  <si>
    <t>Al-Khalidiya Semi-perminant</t>
  </si>
  <si>
    <t>Alwand 1</t>
  </si>
  <si>
    <t>Alwand 2</t>
  </si>
  <si>
    <t>Telafar</t>
  </si>
  <si>
    <t>Amalla</t>
  </si>
  <si>
    <t>Al-Falluja</t>
  </si>
  <si>
    <t>Ankawa 2</t>
  </si>
  <si>
    <t>Al-Sulaymaniyah</t>
  </si>
  <si>
    <t>Al-Hamdaniya</t>
  </si>
  <si>
    <t>As Salamyiah (1-2)</t>
  </si>
  <si>
    <t>As Salamyiah 3</t>
  </si>
  <si>
    <t>As Salamyiah Nimrud</t>
  </si>
  <si>
    <t>Bahari Taza</t>
  </si>
  <si>
    <t>Baharka New</t>
  </si>
  <si>
    <t>Sumail</t>
  </si>
  <si>
    <t>Bajed Kandala</t>
  </si>
  <si>
    <t>Aqra</t>
  </si>
  <si>
    <t>Bardarash</t>
  </si>
  <si>
    <t>Barmel</t>
  </si>
  <si>
    <t>Bartella</t>
  </si>
  <si>
    <t>Sharbazher</t>
  </si>
  <si>
    <t>Barzinja</t>
  </si>
  <si>
    <t>Al-Shirqat</t>
  </si>
  <si>
    <t>Al-Basrah</t>
  </si>
  <si>
    <t>Basrah (Shabat al Arab)</t>
  </si>
  <si>
    <t>Bersive 1</t>
  </si>
  <si>
    <t>Bersive 2</t>
  </si>
  <si>
    <t>Bezabize</t>
  </si>
  <si>
    <t>Chamakor</t>
  </si>
  <si>
    <t>Check Point 75</t>
  </si>
  <si>
    <t>Al-Amadiya</t>
  </si>
  <si>
    <t>Dawudiya</t>
  </si>
  <si>
    <t>Makhmour</t>
  </si>
  <si>
    <t>Debaga 2</t>
  </si>
  <si>
    <t>Debaga 3</t>
  </si>
  <si>
    <t>Debaga Stadium</t>
  </si>
  <si>
    <t>Derabon</t>
  </si>
  <si>
    <t>Deraboun Area</t>
  </si>
  <si>
    <t>Al-Hamza</t>
  </si>
  <si>
    <t>Diwania camp</t>
  </si>
  <si>
    <t>Al-Shikhan</t>
  </si>
  <si>
    <t>Al-Kahla</t>
  </si>
  <si>
    <t>Eyes of Missan</t>
  </si>
  <si>
    <t>Tilkaef</t>
  </si>
  <si>
    <t>Al-Mosul</t>
  </si>
  <si>
    <t>Beygee</t>
  </si>
  <si>
    <t>Hajjaj Camp</t>
  </si>
  <si>
    <t>Hamam Al Alil 1</t>
  </si>
  <si>
    <t>Hasansham M2</t>
  </si>
  <si>
    <t>Hasiyah</t>
  </si>
  <si>
    <t>Kadhra</t>
  </si>
  <si>
    <t>Kallat</t>
  </si>
  <si>
    <t>Kilo 18</t>
  </si>
  <si>
    <t>Kifri</t>
  </si>
  <si>
    <t>Kujalo</t>
  </si>
  <si>
    <t>Al-Kut</t>
  </si>
  <si>
    <t>Kut Spot city</t>
  </si>
  <si>
    <t>Latifiya 3</t>
  </si>
  <si>
    <t>Laylan 3</t>
  </si>
  <si>
    <t>Maktahib</t>
  </si>
  <si>
    <t>Baquba</t>
  </si>
  <si>
    <t>Muskar Saad</t>
  </si>
  <si>
    <t>Nargizlia 1 + 2</t>
  </si>
  <si>
    <t>Nazrawa</t>
  </si>
  <si>
    <t>Olympic Stadium</t>
  </si>
  <si>
    <t>Piran (Nargizlia 3)</t>
  </si>
  <si>
    <t>Piran (new)</t>
  </si>
  <si>
    <t>Qaymawa (former Zelikan)</t>
  </si>
  <si>
    <t>Qayyarah Jadâ€™ah</t>
  </si>
  <si>
    <t>Sader Al Yousfiya</t>
  </si>
  <si>
    <t>Samra</t>
  </si>
  <si>
    <t>Scout Camp / Gazaliya</t>
  </si>
  <si>
    <t>Sitak</t>
  </si>
  <si>
    <t>Tal al-Seebat</t>
  </si>
  <si>
    <t>Taza</t>
  </si>
  <si>
    <t>Uwayrij</t>
  </si>
  <si>
    <t>Duhok</t>
  </si>
  <si>
    <t>Zawita</t>
  </si>
  <si>
    <t>Al-Risafa</t>
  </si>
  <si>
    <t>Zelikan New</t>
  </si>
  <si>
    <t>Zirgwez</t>
  </si>
  <si>
    <t>Zozan City</t>
  </si>
  <si>
    <t>Camp name CCCM</t>
  </si>
  <si>
    <t>Camp name REACH</t>
  </si>
  <si>
    <t>COD_District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</si>
</sst>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Grid">
        <fgColor auto="1"/>
      </patternFill>
    </fill>
    <fill>
      <patternFill patternType="solid">
        <fgColor rgb="FF545456"/>
        <bgColor indexed="64"/>
      </patternFill>
    </fill>
    <fill>
      <patternFill patternType="solid">
        <fgColor rgb="FF2A87C8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/>
      <right style="medium">
        <color rgb="FF2A87C8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5" fillId="5" borderId="5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8" fillId="0" borderId="9" xfId="0" applyFont="1" applyFill="1" applyBorder="1"/>
    <xf numFmtId="0" fontId="8" fillId="0" borderId="1" xfId="0" applyFont="1" applyFill="1" applyBorder="1"/>
    <xf numFmtId="0" fontId="8" fillId="0" borderId="12" xfId="0" applyFont="1" applyFill="1" applyBorder="1"/>
    <xf numFmtId="0" fontId="7" fillId="0" borderId="13" xfId="0" applyFont="1" applyBorder="1" applyAlignment="1">
      <alignment vertical="center"/>
    </xf>
    <xf numFmtId="0" fontId="3" fillId="3" borderId="15" xfId="0" applyFont="1" applyFill="1" applyBorder="1"/>
    <xf numFmtId="0" fontId="3" fillId="3" borderId="9" xfId="0" applyFont="1" applyFill="1" applyBorder="1"/>
    <xf numFmtId="0" fontId="6" fillId="4" borderId="16" xfId="0" applyFont="1" applyFill="1" applyBorder="1" applyAlignment="1"/>
    <xf numFmtId="0" fontId="6" fillId="4" borderId="3" xfId="0" applyFont="1" applyFill="1" applyBorder="1" applyAlignment="1"/>
    <xf numFmtId="0" fontId="6" fillId="4" borderId="2" xfId="0" applyFont="1" applyFill="1" applyBorder="1" applyAlignment="1"/>
    <xf numFmtId="0" fontId="6" fillId="4" borderId="17" xfId="0" applyFont="1" applyFill="1" applyBorder="1" applyAlignment="1"/>
    <xf numFmtId="0" fontId="2" fillId="0" borderId="0" xfId="0" applyFont="1" applyFill="1" applyBorder="1"/>
    <xf numFmtId="0" fontId="6" fillId="4" borderId="18" xfId="0" applyFont="1" applyFill="1" applyBorder="1" applyAlignment="1"/>
    <xf numFmtId="0" fontId="9" fillId="0" borderId="0" xfId="0" applyFont="1"/>
    <xf numFmtId="0" fontId="8" fillId="6" borderId="1" xfId="0" applyFont="1" applyFill="1" applyBorder="1"/>
    <xf numFmtId="0" fontId="8" fillId="0" borderId="0" xfId="0" applyFont="1" applyFill="1" applyBorder="1"/>
    <xf numFmtId="0" fontId="8" fillId="0" borderId="19" xfId="0" applyFont="1" applyFill="1" applyBorder="1"/>
    <xf numFmtId="0" fontId="8" fillId="0" borderId="6" xfId="0" applyFont="1" applyFill="1" applyBorder="1"/>
    <xf numFmtId="9" fontId="2" fillId="2" borderId="0" xfId="1" applyFont="1" applyFill="1" applyBorder="1"/>
    <xf numFmtId="0" fontId="5" fillId="5" borderId="22" xfId="0" applyFont="1" applyFill="1" applyBorder="1" applyAlignment="1">
      <alignment horizontal="left" vertical="top" wrapText="1"/>
    </xf>
    <xf numFmtId="0" fontId="5" fillId="5" borderId="6" xfId="0" applyFont="1" applyFill="1" applyBorder="1" applyAlignment="1">
      <alignment horizontal="left" vertical="top" wrapText="1"/>
    </xf>
    <xf numFmtId="164" fontId="2" fillId="2" borderId="0" xfId="0" applyNumberFormat="1" applyFont="1" applyFill="1" applyBorder="1"/>
    <xf numFmtId="0" fontId="10" fillId="0" borderId="8" xfId="0" applyFont="1" applyBorder="1"/>
    <xf numFmtId="0" fontId="3" fillId="0" borderId="23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24" xfId="0" applyFont="1" applyBorder="1"/>
    <xf numFmtId="0" fontId="10" fillId="0" borderId="13" xfId="0" applyFont="1" applyBorder="1"/>
    <xf numFmtId="0" fontId="3" fillId="0" borderId="25" xfId="0" applyFont="1" applyBorder="1"/>
    <xf numFmtId="0" fontId="3" fillId="0" borderId="1" xfId="0" applyFont="1" applyBorder="1"/>
    <xf numFmtId="0" fontId="3" fillId="0" borderId="14" xfId="0" applyFont="1" applyFill="1" applyBorder="1"/>
    <xf numFmtId="0" fontId="3" fillId="0" borderId="26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9" xfId="0" applyFont="1" applyFill="1" applyBorder="1"/>
    <xf numFmtId="0" fontId="4" fillId="4" borderId="20" xfId="0" applyFont="1" applyFill="1" applyBorder="1" applyAlignment="1">
      <alignment horizontal="right"/>
    </xf>
    <xf numFmtId="0" fontId="4" fillId="4" borderId="21" xfId="0" applyFont="1" applyFill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7" borderId="0" xfId="0" applyFill="1"/>
    <xf numFmtId="0" fontId="11" fillId="7" borderId="2" xfId="0" applyFont="1" applyFill="1" applyBorder="1" applyAlignment="1"/>
  </cellXfs>
  <cellStyles count="2">
    <cellStyle name="Normal" xfId="0" builtinId="0"/>
    <cellStyle name="Percent" xfId="1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388007</xdr:colOff>
      <xdr:row>1</xdr:row>
      <xdr:rowOff>18983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39458-EFFE-40F7-BD11-0606FD330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685" y="161992"/>
          <a:ext cx="2359682" cy="8190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CCM%20Cluster\CCCM%20Cluster%20Reporting%20Tools\Monthly%20Tools\Acitvity%20Info-Camp%20Flow%20Combined\Camp%20Flow\August\Activity%20Info%20-%20CCCM%20Iraq%202019%20-%20Augu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CCM%20Cluster\CCCM%20Cluster%20Reporting%20Tools\Monthly%20Tools\Camp%20Master%20List%20and%20Population%20Flow\July\Camp%20Master%20List%20and%20Population%20Flow%20-%20all%20versions%20-%20English%20-%202019-08-06-07-14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 Flow_Activity Info - CC..."/>
      <sheetName val="formal"/>
      <sheetName val="Sheet2"/>
      <sheetName val="Sheet1"/>
      <sheetName val="informal"/>
    </sheetNames>
    <sheetDataSet>
      <sheetData sheetId="0"/>
      <sheetData sheetId="1">
        <row r="2">
          <cell r="H2" t="str">
            <v>Tazade</v>
          </cell>
          <cell r="L2" t="str">
            <v>Non HRP</v>
          </cell>
          <cell r="N2" t="str">
            <v>No</v>
          </cell>
          <cell r="O2">
            <v>285</v>
          </cell>
          <cell r="P2">
            <v>1327</v>
          </cell>
          <cell r="Q2">
            <v>704</v>
          </cell>
          <cell r="R2">
            <v>623</v>
          </cell>
          <cell r="S2">
            <v>1327</v>
          </cell>
          <cell r="T2">
            <v>723</v>
          </cell>
          <cell r="U2">
            <v>382</v>
          </cell>
          <cell r="V2">
            <v>341</v>
          </cell>
          <cell r="W2">
            <v>563</v>
          </cell>
          <cell r="X2">
            <v>296</v>
          </cell>
          <cell r="Y2">
            <v>267</v>
          </cell>
          <cell r="Z2">
            <v>41</v>
          </cell>
          <cell r="AA2">
            <v>26</v>
          </cell>
          <cell r="AB2">
            <v>15</v>
          </cell>
          <cell r="AC2">
            <v>1327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8</v>
          </cell>
          <cell r="AI2">
            <v>31</v>
          </cell>
          <cell r="AJ2">
            <v>343</v>
          </cell>
          <cell r="AK2">
            <v>0</v>
          </cell>
          <cell r="AL2">
            <v>0</v>
          </cell>
          <cell r="AM2">
            <v>626</v>
          </cell>
        </row>
        <row r="3">
          <cell r="H3" t="str">
            <v>Latifiya 1</v>
          </cell>
          <cell r="L3" t="str">
            <v>Non HRP</v>
          </cell>
          <cell r="N3" t="str">
            <v>No</v>
          </cell>
          <cell r="O3">
            <v>32</v>
          </cell>
          <cell r="P3">
            <v>151</v>
          </cell>
          <cell r="Q3">
            <v>78</v>
          </cell>
          <cell r="R3">
            <v>73</v>
          </cell>
          <cell r="S3">
            <v>151</v>
          </cell>
          <cell r="T3">
            <v>95</v>
          </cell>
          <cell r="U3">
            <v>45</v>
          </cell>
          <cell r="V3">
            <v>50</v>
          </cell>
          <cell r="W3">
            <v>55</v>
          </cell>
          <cell r="X3">
            <v>32</v>
          </cell>
          <cell r="Y3">
            <v>23</v>
          </cell>
          <cell r="Z3">
            <v>1</v>
          </cell>
          <cell r="AA3">
            <v>1</v>
          </cell>
          <cell r="AB3">
            <v>0</v>
          </cell>
          <cell r="AC3">
            <v>151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32</v>
          </cell>
          <cell r="AK3">
            <v>0</v>
          </cell>
          <cell r="AL3">
            <v>0</v>
          </cell>
          <cell r="AM3">
            <v>0</v>
          </cell>
        </row>
        <row r="4">
          <cell r="H4" t="str">
            <v>Latifiya 2</v>
          </cell>
          <cell r="L4" t="str">
            <v>Non HRP</v>
          </cell>
          <cell r="N4" t="str">
            <v>No</v>
          </cell>
          <cell r="O4">
            <v>15</v>
          </cell>
          <cell r="P4">
            <v>76</v>
          </cell>
          <cell r="Q4">
            <v>45</v>
          </cell>
          <cell r="R4">
            <v>31</v>
          </cell>
          <cell r="S4">
            <v>76</v>
          </cell>
          <cell r="T4">
            <v>50</v>
          </cell>
          <cell r="U4">
            <v>32</v>
          </cell>
          <cell r="V4">
            <v>18</v>
          </cell>
          <cell r="W4">
            <v>26</v>
          </cell>
          <cell r="X4">
            <v>13</v>
          </cell>
          <cell r="Y4">
            <v>13</v>
          </cell>
          <cell r="Z4">
            <v>0</v>
          </cell>
          <cell r="AA4">
            <v>0</v>
          </cell>
          <cell r="AB4">
            <v>0</v>
          </cell>
          <cell r="AC4">
            <v>76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15</v>
          </cell>
          <cell r="AK4">
            <v>0</v>
          </cell>
          <cell r="AL4">
            <v>0</v>
          </cell>
          <cell r="AM4">
            <v>0</v>
          </cell>
        </row>
        <row r="5">
          <cell r="H5" t="str">
            <v>Qoratu</v>
          </cell>
          <cell r="L5" t="str">
            <v>Non HRP</v>
          </cell>
          <cell r="N5" t="str">
            <v>No</v>
          </cell>
          <cell r="O5">
            <v>212</v>
          </cell>
          <cell r="P5">
            <v>985</v>
          </cell>
          <cell r="Q5">
            <v>480</v>
          </cell>
          <cell r="R5">
            <v>505</v>
          </cell>
          <cell r="S5">
            <v>985</v>
          </cell>
          <cell r="T5">
            <v>559</v>
          </cell>
          <cell r="U5">
            <v>260</v>
          </cell>
          <cell r="V5">
            <v>299</v>
          </cell>
          <cell r="W5">
            <v>395</v>
          </cell>
          <cell r="X5">
            <v>197</v>
          </cell>
          <cell r="Y5">
            <v>198</v>
          </cell>
          <cell r="Z5">
            <v>31</v>
          </cell>
          <cell r="AA5">
            <v>23</v>
          </cell>
          <cell r="AB5">
            <v>8</v>
          </cell>
          <cell r="AC5">
            <v>985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4</v>
          </cell>
          <cell r="AI5">
            <v>16</v>
          </cell>
          <cell r="AJ5">
            <v>347</v>
          </cell>
          <cell r="AK5">
            <v>693</v>
          </cell>
          <cell r="AL5">
            <v>0</v>
          </cell>
          <cell r="AM5">
            <v>0</v>
          </cell>
        </row>
        <row r="6">
          <cell r="H6" t="str">
            <v>Arbat IDP</v>
          </cell>
          <cell r="L6" t="str">
            <v>Non HRP</v>
          </cell>
          <cell r="N6" t="str">
            <v>No</v>
          </cell>
          <cell r="O6">
            <v>347</v>
          </cell>
          <cell r="P6">
            <v>1629</v>
          </cell>
          <cell r="Q6">
            <v>831</v>
          </cell>
          <cell r="R6">
            <v>798</v>
          </cell>
          <cell r="S6">
            <v>1629</v>
          </cell>
          <cell r="T6">
            <v>914</v>
          </cell>
          <cell r="U6">
            <v>453</v>
          </cell>
          <cell r="V6">
            <v>461</v>
          </cell>
          <cell r="W6">
            <v>674</v>
          </cell>
          <cell r="X6">
            <v>353</v>
          </cell>
          <cell r="Y6">
            <v>321</v>
          </cell>
          <cell r="Z6">
            <v>41</v>
          </cell>
          <cell r="AA6">
            <v>25</v>
          </cell>
          <cell r="AB6">
            <v>16</v>
          </cell>
          <cell r="AC6">
            <v>1629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1</v>
          </cell>
          <cell r="AI6">
            <v>4</v>
          </cell>
          <cell r="AJ6">
            <v>415</v>
          </cell>
          <cell r="AK6">
            <v>0</v>
          </cell>
          <cell r="AL6">
            <v>0</v>
          </cell>
          <cell r="AM6">
            <v>30</v>
          </cell>
        </row>
        <row r="7">
          <cell r="H7" t="str">
            <v>Kabarto 2</v>
          </cell>
          <cell r="L7" t="str">
            <v>Non HRP</v>
          </cell>
          <cell r="N7" t="str">
            <v>No</v>
          </cell>
          <cell r="O7">
            <v>2650</v>
          </cell>
          <cell r="P7">
            <v>13793</v>
          </cell>
          <cell r="Q7">
            <v>7091</v>
          </cell>
          <cell r="R7">
            <v>6702</v>
          </cell>
          <cell r="S7">
            <v>13793</v>
          </cell>
          <cell r="T7">
            <v>6566</v>
          </cell>
          <cell r="U7">
            <v>3332</v>
          </cell>
          <cell r="V7">
            <v>3234</v>
          </cell>
          <cell r="W7">
            <v>6603</v>
          </cell>
          <cell r="X7">
            <v>3412</v>
          </cell>
          <cell r="Y7">
            <v>3191</v>
          </cell>
          <cell r="Z7">
            <v>624</v>
          </cell>
          <cell r="AA7">
            <v>347</v>
          </cell>
          <cell r="AB7">
            <v>277</v>
          </cell>
          <cell r="AC7">
            <v>13793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2</v>
          </cell>
          <cell r="AI7">
            <v>11</v>
          </cell>
          <cell r="AJ7">
            <v>3000</v>
          </cell>
          <cell r="AK7">
            <v>0</v>
          </cell>
          <cell r="AL7">
            <v>0</v>
          </cell>
          <cell r="AM7">
            <v>0</v>
          </cell>
        </row>
        <row r="8">
          <cell r="H8" t="str">
            <v>Mamilian</v>
          </cell>
          <cell r="L8" t="str">
            <v>Non HRP</v>
          </cell>
          <cell r="N8" t="str">
            <v>No</v>
          </cell>
          <cell r="O8">
            <v>201</v>
          </cell>
          <cell r="P8">
            <v>1005</v>
          </cell>
          <cell r="Q8">
            <v>524</v>
          </cell>
          <cell r="R8">
            <v>481</v>
          </cell>
          <cell r="S8">
            <v>1005</v>
          </cell>
          <cell r="T8">
            <v>517</v>
          </cell>
          <cell r="U8">
            <v>241</v>
          </cell>
          <cell r="V8">
            <v>276</v>
          </cell>
          <cell r="W8">
            <v>441</v>
          </cell>
          <cell r="X8">
            <v>255</v>
          </cell>
          <cell r="Y8">
            <v>186</v>
          </cell>
          <cell r="Z8">
            <v>47</v>
          </cell>
          <cell r="AA8">
            <v>28</v>
          </cell>
          <cell r="AB8">
            <v>19</v>
          </cell>
          <cell r="AC8">
            <v>1005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235</v>
          </cell>
          <cell r="AK8">
            <v>2765</v>
          </cell>
          <cell r="AL8">
            <v>0</v>
          </cell>
          <cell r="AM8">
            <v>0</v>
          </cell>
        </row>
        <row r="9">
          <cell r="H9" t="str">
            <v>Ashti IDP</v>
          </cell>
          <cell r="L9" t="str">
            <v>Non HRP</v>
          </cell>
          <cell r="N9" t="str">
            <v>No</v>
          </cell>
          <cell r="O9">
            <v>2205</v>
          </cell>
          <cell r="P9">
            <v>10664</v>
          </cell>
          <cell r="Q9">
            <v>5458</v>
          </cell>
          <cell r="R9">
            <v>5206</v>
          </cell>
          <cell r="S9">
            <v>10664</v>
          </cell>
          <cell r="T9">
            <v>5207</v>
          </cell>
          <cell r="U9">
            <v>2951</v>
          </cell>
          <cell r="V9">
            <v>2256</v>
          </cell>
          <cell r="W9">
            <v>5177</v>
          </cell>
          <cell r="X9">
            <v>2319</v>
          </cell>
          <cell r="Y9">
            <v>2858</v>
          </cell>
          <cell r="Z9">
            <v>280</v>
          </cell>
          <cell r="AA9">
            <v>188</v>
          </cell>
          <cell r="AB9">
            <v>92</v>
          </cell>
          <cell r="AC9">
            <v>10664</v>
          </cell>
          <cell r="AD9">
            <v>0</v>
          </cell>
          <cell r="AE9">
            <v>5</v>
          </cell>
          <cell r="AF9">
            <v>0</v>
          </cell>
          <cell r="AG9">
            <v>0</v>
          </cell>
          <cell r="AH9">
            <v>18</v>
          </cell>
          <cell r="AI9">
            <v>94</v>
          </cell>
          <cell r="AJ9">
            <v>2267</v>
          </cell>
          <cell r="AK9">
            <v>363</v>
          </cell>
          <cell r="AL9">
            <v>0</v>
          </cell>
          <cell r="AM9">
            <v>0</v>
          </cell>
        </row>
        <row r="10">
          <cell r="H10" t="str">
            <v>Mamrashan</v>
          </cell>
          <cell r="L10" t="str">
            <v>Non HRP</v>
          </cell>
          <cell r="N10" t="str">
            <v>No</v>
          </cell>
          <cell r="O10">
            <v>1745</v>
          </cell>
          <cell r="P10">
            <v>8899</v>
          </cell>
          <cell r="Q10">
            <v>4623</v>
          </cell>
          <cell r="R10">
            <v>4276</v>
          </cell>
          <cell r="S10">
            <v>8899</v>
          </cell>
          <cell r="T10">
            <v>4006</v>
          </cell>
          <cell r="U10">
            <v>2036</v>
          </cell>
          <cell r="V10">
            <v>1970</v>
          </cell>
          <cell r="W10">
            <v>4488</v>
          </cell>
          <cell r="X10">
            <v>2362</v>
          </cell>
          <cell r="Y10">
            <v>2126</v>
          </cell>
          <cell r="Z10">
            <v>405</v>
          </cell>
          <cell r="AA10">
            <v>225</v>
          </cell>
          <cell r="AB10">
            <v>180</v>
          </cell>
          <cell r="AC10">
            <v>8899</v>
          </cell>
          <cell r="AD10">
            <v>0</v>
          </cell>
          <cell r="AE10">
            <v>0</v>
          </cell>
          <cell r="AF10">
            <v>7</v>
          </cell>
          <cell r="AG10">
            <v>26</v>
          </cell>
          <cell r="AH10">
            <v>6</v>
          </cell>
          <cell r="AI10">
            <v>32</v>
          </cell>
          <cell r="AJ10">
            <v>1832</v>
          </cell>
          <cell r="AK10">
            <v>158</v>
          </cell>
          <cell r="AL10">
            <v>0</v>
          </cell>
          <cell r="AM10">
            <v>2</v>
          </cell>
        </row>
        <row r="11">
          <cell r="H11" t="str">
            <v>Chamishku</v>
          </cell>
          <cell r="L11" t="str">
            <v>Non HRP</v>
          </cell>
          <cell r="N11" t="str">
            <v>No</v>
          </cell>
          <cell r="O11">
            <v>5041</v>
          </cell>
          <cell r="P11">
            <v>26744</v>
          </cell>
          <cell r="Q11">
            <v>13727</v>
          </cell>
          <cell r="R11">
            <v>13017</v>
          </cell>
          <cell r="S11">
            <v>26744</v>
          </cell>
          <cell r="T11">
            <v>11550</v>
          </cell>
          <cell r="U11">
            <v>5871</v>
          </cell>
          <cell r="V11">
            <v>5679</v>
          </cell>
          <cell r="W11">
            <v>13888</v>
          </cell>
          <cell r="X11">
            <v>7096</v>
          </cell>
          <cell r="Y11">
            <v>6792</v>
          </cell>
          <cell r="Z11">
            <v>1306</v>
          </cell>
          <cell r="AA11">
            <v>760</v>
          </cell>
          <cell r="AB11">
            <v>546</v>
          </cell>
          <cell r="AC11">
            <v>26744</v>
          </cell>
          <cell r="AD11">
            <v>5</v>
          </cell>
          <cell r="AE11">
            <v>23</v>
          </cell>
          <cell r="AF11">
            <v>0</v>
          </cell>
          <cell r="AG11">
            <v>0</v>
          </cell>
          <cell r="AH11">
            <v>25</v>
          </cell>
          <cell r="AI11">
            <v>147</v>
          </cell>
          <cell r="AJ11">
            <v>5000</v>
          </cell>
          <cell r="AK11">
            <v>0</v>
          </cell>
          <cell r="AL11">
            <v>0</v>
          </cell>
          <cell r="AM11">
            <v>0</v>
          </cell>
        </row>
        <row r="12">
          <cell r="H12" t="str">
            <v>Shariya</v>
          </cell>
          <cell r="L12" t="str">
            <v>Non HRP</v>
          </cell>
          <cell r="N12" t="str">
            <v>No</v>
          </cell>
          <cell r="O12">
            <v>3094</v>
          </cell>
          <cell r="P12">
            <v>16647</v>
          </cell>
          <cell r="Q12">
            <v>8551</v>
          </cell>
          <cell r="R12">
            <v>8096</v>
          </cell>
          <cell r="S12">
            <v>16647</v>
          </cell>
          <cell r="T12">
            <v>7765</v>
          </cell>
          <cell r="U12">
            <v>3875</v>
          </cell>
          <cell r="V12">
            <v>3890</v>
          </cell>
          <cell r="W12">
            <v>8197</v>
          </cell>
          <cell r="X12">
            <v>4267</v>
          </cell>
          <cell r="Y12">
            <v>3930</v>
          </cell>
          <cell r="Z12">
            <v>685</v>
          </cell>
          <cell r="AA12">
            <v>409</v>
          </cell>
          <cell r="AB12">
            <v>276</v>
          </cell>
          <cell r="AC12">
            <v>16647</v>
          </cell>
          <cell r="AD12">
            <v>15</v>
          </cell>
          <cell r="AE12">
            <v>55</v>
          </cell>
          <cell r="AF12">
            <v>1</v>
          </cell>
          <cell r="AG12">
            <v>5</v>
          </cell>
          <cell r="AH12">
            <v>4</v>
          </cell>
          <cell r="AI12">
            <v>25</v>
          </cell>
          <cell r="AJ12">
            <v>3955</v>
          </cell>
          <cell r="AK12">
            <v>10</v>
          </cell>
          <cell r="AL12">
            <v>35</v>
          </cell>
          <cell r="AM12">
            <v>0</v>
          </cell>
        </row>
        <row r="13">
          <cell r="H13" t="str">
            <v>Al-Nabi Younis</v>
          </cell>
          <cell r="L13" t="str">
            <v>HRP</v>
          </cell>
          <cell r="M13" t="str">
            <v>HIRQ19-CCM-154451-1</v>
          </cell>
          <cell r="N13" t="str">
            <v>No</v>
          </cell>
          <cell r="O13">
            <v>65</v>
          </cell>
          <cell r="P13">
            <v>294</v>
          </cell>
          <cell r="Q13">
            <v>148</v>
          </cell>
          <cell r="R13">
            <v>146</v>
          </cell>
          <cell r="S13">
            <v>294</v>
          </cell>
          <cell r="T13">
            <v>149</v>
          </cell>
          <cell r="U13">
            <v>71</v>
          </cell>
          <cell r="V13">
            <v>78</v>
          </cell>
          <cell r="W13">
            <v>136</v>
          </cell>
          <cell r="X13">
            <v>71</v>
          </cell>
          <cell r="Y13">
            <v>65</v>
          </cell>
          <cell r="Z13">
            <v>9</v>
          </cell>
          <cell r="AA13">
            <v>6</v>
          </cell>
          <cell r="AB13">
            <v>3</v>
          </cell>
          <cell r="AC13">
            <v>294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99</v>
          </cell>
          <cell r="AK13">
            <v>64</v>
          </cell>
          <cell r="AL13">
            <v>0</v>
          </cell>
          <cell r="AM13">
            <v>11</v>
          </cell>
        </row>
        <row r="14">
          <cell r="H14" t="str">
            <v>Al-Ahel</v>
          </cell>
          <cell r="L14" t="str">
            <v>HRP</v>
          </cell>
          <cell r="M14" t="str">
            <v>HIRQ19-CCM-154451-1</v>
          </cell>
          <cell r="N14" t="str">
            <v>No</v>
          </cell>
          <cell r="O14">
            <v>130</v>
          </cell>
          <cell r="P14">
            <v>639</v>
          </cell>
          <cell r="Q14">
            <v>320</v>
          </cell>
          <cell r="R14">
            <v>319</v>
          </cell>
          <cell r="S14">
            <v>639</v>
          </cell>
          <cell r="T14">
            <v>348</v>
          </cell>
          <cell r="U14">
            <v>175</v>
          </cell>
          <cell r="V14">
            <v>173</v>
          </cell>
          <cell r="W14">
            <v>277</v>
          </cell>
          <cell r="X14">
            <v>137</v>
          </cell>
          <cell r="Y14">
            <v>140</v>
          </cell>
          <cell r="Z14">
            <v>14</v>
          </cell>
          <cell r="AA14">
            <v>8</v>
          </cell>
          <cell r="AB14">
            <v>6</v>
          </cell>
          <cell r="AC14">
            <v>639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22</v>
          </cell>
          <cell r="AI14">
            <v>44</v>
          </cell>
          <cell r="AJ14">
            <v>210</v>
          </cell>
          <cell r="AK14">
            <v>172</v>
          </cell>
          <cell r="AL14">
            <v>0</v>
          </cell>
          <cell r="AM14">
            <v>50</v>
          </cell>
        </row>
        <row r="15">
          <cell r="H15" t="str">
            <v>Zayona</v>
          </cell>
          <cell r="L15" t="str">
            <v>HRP</v>
          </cell>
          <cell r="M15" t="str">
            <v>HIRQ19-CCM-154451-1</v>
          </cell>
          <cell r="N15" t="str">
            <v>No</v>
          </cell>
          <cell r="O15">
            <v>105</v>
          </cell>
          <cell r="P15">
            <v>348</v>
          </cell>
          <cell r="Q15">
            <v>181</v>
          </cell>
          <cell r="R15">
            <v>167</v>
          </cell>
          <cell r="S15">
            <v>348</v>
          </cell>
          <cell r="T15">
            <v>125</v>
          </cell>
          <cell r="U15">
            <v>69</v>
          </cell>
          <cell r="V15">
            <v>56</v>
          </cell>
          <cell r="W15">
            <v>195</v>
          </cell>
          <cell r="X15">
            <v>96</v>
          </cell>
          <cell r="Y15">
            <v>99</v>
          </cell>
          <cell r="Z15">
            <v>28</v>
          </cell>
          <cell r="AA15">
            <v>16</v>
          </cell>
          <cell r="AB15">
            <v>12</v>
          </cell>
          <cell r="AC15">
            <v>348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10</v>
          </cell>
          <cell r="AI15">
            <v>50</v>
          </cell>
          <cell r="AJ15">
            <v>103</v>
          </cell>
          <cell r="AK15">
            <v>0</v>
          </cell>
          <cell r="AL15">
            <v>1</v>
          </cell>
          <cell r="AM15">
            <v>31</v>
          </cell>
        </row>
        <row r="16">
          <cell r="H16" t="str">
            <v>Dawadia</v>
          </cell>
          <cell r="L16" t="str">
            <v>Non HRP</v>
          </cell>
          <cell r="N16" t="str">
            <v>No</v>
          </cell>
          <cell r="O16">
            <v>624</v>
          </cell>
          <cell r="P16">
            <v>3211</v>
          </cell>
          <cell r="Q16">
            <v>1684</v>
          </cell>
          <cell r="R16">
            <v>1527</v>
          </cell>
          <cell r="S16">
            <v>3211</v>
          </cell>
          <cell r="T16">
            <v>1645</v>
          </cell>
          <cell r="U16">
            <v>841</v>
          </cell>
          <cell r="V16">
            <v>804</v>
          </cell>
          <cell r="W16">
            <v>1416</v>
          </cell>
          <cell r="X16">
            <v>752</v>
          </cell>
          <cell r="Y16">
            <v>664</v>
          </cell>
          <cell r="Z16">
            <v>150</v>
          </cell>
          <cell r="AA16">
            <v>91</v>
          </cell>
          <cell r="AB16">
            <v>59</v>
          </cell>
          <cell r="AC16">
            <v>3211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2</v>
          </cell>
          <cell r="AI16">
            <v>8</v>
          </cell>
          <cell r="AJ16">
            <v>873</v>
          </cell>
          <cell r="AK16">
            <v>27</v>
          </cell>
          <cell r="AL16">
            <v>0</v>
          </cell>
          <cell r="AM16">
            <v>27</v>
          </cell>
        </row>
        <row r="17">
          <cell r="H17" t="str">
            <v>Berseve 1</v>
          </cell>
          <cell r="L17" t="str">
            <v>Non HRP</v>
          </cell>
          <cell r="N17" t="str">
            <v>No</v>
          </cell>
          <cell r="O17">
            <v>1420</v>
          </cell>
          <cell r="P17">
            <v>7544</v>
          </cell>
          <cell r="Q17">
            <v>3868</v>
          </cell>
          <cell r="R17">
            <v>3676</v>
          </cell>
          <cell r="S17">
            <v>7544</v>
          </cell>
          <cell r="T17">
            <v>3502</v>
          </cell>
          <cell r="U17">
            <v>1764</v>
          </cell>
          <cell r="V17">
            <v>1738</v>
          </cell>
          <cell r="W17">
            <v>3731</v>
          </cell>
          <cell r="X17">
            <v>1924</v>
          </cell>
          <cell r="Y17">
            <v>1807</v>
          </cell>
          <cell r="Z17">
            <v>311</v>
          </cell>
          <cell r="AA17">
            <v>180</v>
          </cell>
          <cell r="AB17">
            <v>131</v>
          </cell>
          <cell r="AC17">
            <v>7544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11</v>
          </cell>
          <cell r="AI17">
            <v>70</v>
          </cell>
          <cell r="AJ17">
            <v>1838</v>
          </cell>
          <cell r="AK17">
            <v>661</v>
          </cell>
          <cell r="AL17">
            <v>0</v>
          </cell>
          <cell r="AM17">
            <v>0</v>
          </cell>
        </row>
        <row r="18">
          <cell r="H18" t="str">
            <v>Kabarto 1</v>
          </cell>
          <cell r="L18" t="str">
            <v>Non HRP</v>
          </cell>
          <cell r="N18" t="str">
            <v>No</v>
          </cell>
          <cell r="O18">
            <v>2582</v>
          </cell>
          <cell r="P18">
            <v>13547</v>
          </cell>
          <cell r="Q18">
            <v>6930</v>
          </cell>
          <cell r="R18">
            <v>6617</v>
          </cell>
          <cell r="S18">
            <v>13547</v>
          </cell>
          <cell r="T18">
            <v>6537</v>
          </cell>
          <cell r="U18">
            <v>3240</v>
          </cell>
          <cell r="V18">
            <v>3297</v>
          </cell>
          <cell r="W18">
            <v>6457</v>
          </cell>
          <cell r="X18">
            <v>3353</v>
          </cell>
          <cell r="Y18">
            <v>3104</v>
          </cell>
          <cell r="Z18">
            <v>553</v>
          </cell>
          <cell r="AA18">
            <v>337</v>
          </cell>
          <cell r="AB18">
            <v>216</v>
          </cell>
          <cell r="AC18">
            <v>13547</v>
          </cell>
          <cell r="AD18">
            <v>8</v>
          </cell>
          <cell r="AE18">
            <v>28</v>
          </cell>
          <cell r="AF18">
            <v>0</v>
          </cell>
          <cell r="AG18">
            <v>0</v>
          </cell>
          <cell r="AH18">
            <v>17</v>
          </cell>
          <cell r="AI18">
            <v>95</v>
          </cell>
          <cell r="AJ18">
            <v>3000</v>
          </cell>
          <cell r="AK18">
            <v>0</v>
          </cell>
          <cell r="AL18">
            <v>0</v>
          </cell>
          <cell r="AM18">
            <v>0</v>
          </cell>
        </row>
        <row r="19">
          <cell r="H19" t="str">
            <v>Khanke</v>
          </cell>
          <cell r="L19" t="str">
            <v>Non HRP</v>
          </cell>
          <cell r="N19" t="str">
            <v>No</v>
          </cell>
          <cell r="O19">
            <v>2815</v>
          </cell>
          <cell r="P19">
            <v>16204</v>
          </cell>
          <cell r="Q19">
            <v>8188</v>
          </cell>
          <cell r="R19">
            <v>8016</v>
          </cell>
          <cell r="S19">
            <v>16204</v>
          </cell>
          <cell r="T19">
            <v>7271</v>
          </cell>
          <cell r="U19">
            <v>3595</v>
          </cell>
          <cell r="V19">
            <v>3676</v>
          </cell>
          <cell r="W19">
            <v>8220</v>
          </cell>
          <cell r="X19">
            <v>4192</v>
          </cell>
          <cell r="Y19">
            <v>4028</v>
          </cell>
          <cell r="Z19">
            <v>713</v>
          </cell>
          <cell r="AA19">
            <v>401</v>
          </cell>
          <cell r="AB19">
            <v>312</v>
          </cell>
          <cell r="AC19">
            <v>16204</v>
          </cell>
          <cell r="AD19">
            <v>9</v>
          </cell>
          <cell r="AE19">
            <v>31</v>
          </cell>
          <cell r="AF19">
            <v>1</v>
          </cell>
          <cell r="AG19">
            <v>4</v>
          </cell>
          <cell r="AH19">
            <v>8</v>
          </cell>
          <cell r="AI19">
            <v>43</v>
          </cell>
          <cell r="AJ19">
            <v>3120</v>
          </cell>
          <cell r="AK19">
            <v>0</v>
          </cell>
          <cell r="AL19">
            <v>0</v>
          </cell>
          <cell r="AM19">
            <v>0</v>
          </cell>
        </row>
        <row r="20">
          <cell r="H20" t="str">
            <v>Essian</v>
          </cell>
          <cell r="L20" t="str">
            <v>Non HRP</v>
          </cell>
          <cell r="N20" t="str">
            <v>No</v>
          </cell>
          <cell r="O20">
            <v>2762</v>
          </cell>
          <cell r="P20">
            <v>14985</v>
          </cell>
          <cell r="Q20">
            <v>7577</v>
          </cell>
          <cell r="R20">
            <v>7408</v>
          </cell>
          <cell r="S20">
            <v>14985</v>
          </cell>
          <cell r="T20">
            <v>6830</v>
          </cell>
          <cell r="U20">
            <v>3334</v>
          </cell>
          <cell r="V20">
            <v>3496</v>
          </cell>
          <cell r="W20">
            <v>7517</v>
          </cell>
          <cell r="X20">
            <v>3870</v>
          </cell>
          <cell r="Y20">
            <v>3647</v>
          </cell>
          <cell r="Z20">
            <v>638</v>
          </cell>
          <cell r="AA20">
            <v>373</v>
          </cell>
          <cell r="AB20">
            <v>265</v>
          </cell>
          <cell r="AC20">
            <v>14985</v>
          </cell>
          <cell r="AD20">
            <v>7</v>
          </cell>
          <cell r="AE20">
            <v>35</v>
          </cell>
          <cell r="AF20">
            <v>0</v>
          </cell>
          <cell r="AG20">
            <v>0</v>
          </cell>
          <cell r="AH20">
            <v>11</v>
          </cell>
          <cell r="AI20">
            <v>61</v>
          </cell>
          <cell r="AJ20">
            <v>3003</v>
          </cell>
          <cell r="AK20">
            <v>0</v>
          </cell>
          <cell r="AL20">
            <v>0</v>
          </cell>
          <cell r="AM20">
            <v>0</v>
          </cell>
        </row>
        <row r="21">
          <cell r="H21" t="str">
            <v>Al-Hijra - HTC</v>
          </cell>
          <cell r="L21" t="str">
            <v>Non HRP</v>
          </cell>
          <cell r="N21" t="str">
            <v>Yes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H22" t="str">
            <v>Fallujah Camp 1- HTC</v>
          </cell>
          <cell r="L22" t="str">
            <v>Non HRP</v>
          </cell>
          <cell r="N22" t="str">
            <v>Yes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H23" t="str">
            <v>Fallujah camp 5 - HTC</v>
          </cell>
          <cell r="L23" t="str">
            <v>Non HRP</v>
          </cell>
          <cell r="N23" t="str">
            <v>No</v>
          </cell>
          <cell r="O23">
            <v>66</v>
          </cell>
          <cell r="P23">
            <v>294</v>
          </cell>
          <cell r="Q23">
            <v>154</v>
          </cell>
          <cell r="R23">
            <v>140</v>
          </cell>
          <cell r="S23">
            <v>294</v>
          </cell>
          <cell r="T23">
            <v>162</v>
          </cell>
          <cell r="U23">
            <v>86</v>
          </cell>
          <cell r="V23">
            <v>76</v>
          </cell>
          <cell r="W23">
            <v>124</v>
          </cell>
          <cell r="X23">
            <v>63</v>
          </cell>
          <cell r="Y23">
            <v>61</v>
          </cell>
          <cell r="Z23">
            <v>8</v>
          </cell>
          <cell r="AA23">
            <v>5</v>
          </cell>
          <cell r="AB23">
            <v>3</v>
          </cell>
          <cell r="AC23">
            <v>294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2</v>
          </cell>
          <cell r="AI23">
            <v>2</v>
          </cell>
          <cell r="AJ23">
            <v>73</v>
          </cell>
          <cell r="AK23">
            <v>177</v>
          </cell>
          <cell r="AL23">
            <v>0</v>
          </cell>
          <cell r="AM23">
            <v>0</v>
          </cell>
        </row>
        <row r="24">
          <cell r="H24" t="str">
            <v>Fallujah camp 7 - HTC</v>
          </cell>
          <cell r="L24" t="str">
            <v>Non HRP</v>
          </cell>
          <cell r="N24" t="str">
            <v>No</v>
          </cell>
          <cell r="O24">
            <v>76</v>
          </cell>
          <cell r="P24">
            <v>323</v>
          </cell>
          <cell r="Q24">
            <v>168</v>
          </cell>
          <cell r="R24">
            <v>155</v>
          </cell>
          <cell r="S24">
            <v>323</v>
          </cell>
          <cell r="T24">
            <v>187</v>
          </cell>
          <cell r="U24">
            <v>87</v>
          </cell>
          <cell r="V24">
            <v>100</v>
          </cell>
          <cell r="W24">
            <v>122</v>
          </cell>
          <cell r="X24">
            <v>74</v>
          </cell>
          <cell r="Y24">
            <v>48</v>
          </cell>
          <cell r="Z24">
            <v>14</v>
          </cell>
          <cell r="AA24">
            <v>7</v>
          </cell>
          <cell r="AB24">
            <v>7</v>
          </cell>
          <cell r="AC24">
            <v>323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3</v>
          </cell>
          <cell r="AI24">
            <v>15</v>
          </cell>
          <cell r="AJ24">
            <v>80</v>
          </cell>
          <cell r="AK24">
            <v>170</v>
          </cell>
          <cell r="AL24">
            <v>0</v>
          </cell>
          <cell r="AM24">
            <v>0</v>
          </cell>
        </row>
        <row r="25">
          <cell r="H25" t="str">
            <v>Al Tahrer 1</v>
          </cell>
          <cell r="L25" t="str">
            <v>Non HRP</v>
          </cell>
          <cell r="N25" t="str">
            <v>No</v>
          </cell>
          <cell r="O25">
            <v>92</v>
          </cell>
          <cell r="P25">
            <v>413</v>
          </cell>
          <cell r="Q25">
            <v>221</v>
          </cell>
          <cell r="R25">
            <v>192</v>
          </cell>
          <cell r="S25">
            <v>413</v>
          </cell>
          <cell r="T25">
            <v>230</v>
          </cell>
          <cell r="U25">
            <v>117</v>
          </cell>
          <cell r="V25">
            <v>113</v>
          </cell>
          <cell r="W25">
            <v>163</v>
          </cell>
          <cell r="X25">
            <v>94</v>
          </cell>
          <cell r="Y25">
            <v>69</v>
          </cell>
          <cell r="Z25">
            <v>20</v>
          </cell>
          <cell r="AA25">
            <v>10</v>
          </cell>
          <cell r="AB25">
            <v>10</v>
          </cell>
          <cell r="AC25">
            <v>413</v>
          </cell>
          <cell r="AD25">
            <v>1</v>
          </cell>
          <cell r="AE25">
            <v>5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135</v>
          </cell>
          <cell r="AK25">
            <v>192</v>
          </cell>
          <cell r="AL25">
            <v>0</v>
          </cell>
          <cell r="AM25">
            <v>0</v>
          </cell>
        </row>
        <row r="26">
          <cell r="H26" t="str">
            <v>Al Tahrer 2</v>
          </cell>
          <cell r="L26" t="str">
            <v>Non HRP</v>
          </cell>
          <cell r="N26" t="str">
            <v>No</v>
          </cell>
          <cell r="O26">
            <v>95</v>
          </cell>
          <cell r="P26">
            <v>420</v>
          </cell>
          <cell r="Q26">
            <v>215</v>
          </cell>
          <cell r="R26">
            <v>205</v>
          </cell>
          <cell r="S26">
            <v>420</v>
          </cell>
          <cell r="T26">
            <v>224</v>
          </cell>
          <cell r="U26">
            <v>113</v>
          </cell>
          <cell r="V26">
            <v>111</v>
          </cell>
          <cell r="W26">
            <v>184</v>
          </cell>
          <cell r="X26">
            <v>97</v>
          </cell>
          <cell r="Y26">
            <v>87</v>
          </cell>
          <cell r="Z26">
            <v>12</v>
          </cell>
          <cell r="AA26">
            <v>5</v>
          </cell>
          <cell r="AB26">
            <v>7</v>
          </cell>
          <cell r="AC26">
            <v>420</v>
          </cell>
          <cell r="AD26">
            <v>1</v>
          </cell>
          <cell r="AE26">
            <v>3</v>
          </cell>
          <cell r="AF26">
            <v>0</v>
          </cell>
          <cell r="AG26">
            <v>0</v>
          </cell>
          <cell r="AH26">
            <v>2</v>
          </cell>
          <cell r="AI26">
            <v>15</v>
          </cell>
          <cell r="AJ26">
            <v>95</v>
          </cell>
          <cell r="AK26">
            <v>255</v>
          </cell>
          <cell r="AL26">
            <v>0</v>
          </cell>
          <cell r="AM26">
            <v>0</v>
          </cell>
        </row>
        <row r="27">
          <cell r="H27" t="str">
            <v>Al Tahrer Central</v>
          </cell>
          <cell r="L27" t="str">
            <v>Non HRP</v>
          </cell>
          <cell r="N27" t="str">
            <v>No</v>
          </cell>
          <cell r="O27">
            <v>98</v>
          </cell>
          <cell r="P27">
            <v>429</v>
          </cell>
          <cell r="Q27">
            <v>228</v>
          </cell>
          <cell r="R27">
            <v>201</v>
          </cell>
          <cell r="S27">
            <v>429</v>
          </cell>
          <cell r="T27">
            <v>253</v>
          </cell>
          <cell r="U27">
            <v>127</v>
          </cell>
          <cell r="V27">
            <v>126</v>
          </cell>
          <cell r="W27">
            <v>162</v>
          </cell>
          <cell r="X27">
            <v>94</v>
          </cell>
          <cell r="Y27">
            <v>68</v>
          </cell>
          <cell r="Z27">
            <v>14</v>
          </cell>
          <cell r="AA27">
            <v>7</v>
          </cell>
          <cell r="AB27">
            <v>7</v>
          </cell>
          <cell r="AC27">
            <v>429</v>
          </cell>
          <cell r="AD27">
            <v>5</v>
          </cell>
          <cell r="AE27">
            <v>5</v>
          </cell>
          <cell r="AF27">
            <v>0</v>
          </cell>
          <cell r="AG27">
            <v>0</v>
          </cell>
          <cell r="AH27">
            <v>5</v>
          </cell>
          <cell r="AI27">
            <v>39</v>
          </cell>
          <cell r="AJ27">
            <v>115</v>
          </cell>
          <cell r="AK27">
            <v>135</v>
          </cell>
          <cell r="AL27">
            <v>0</v>
          </cell>
          <cell r="AM27">
            <v>0</v>
          </cell>
        </row>
        <row r="28">
          <cell r="H28" t="str">
            <v>Al-Qasir 4 - RHU Camp B</v>
          </cell>
          <cell r="L28" t="str">
            <v>Non HRP</v>
          </cell>
          <cell r="N28" t="str">
            <v>No</v>
          </cell>
          <cell r="O28">
            <v>129</v>
          </cell>
          <cell r="P28">
            <v>652</v>
          </cell>
          <cell r="Q28">
            <v>353</v>
          </cell>
          <cell r="R28">
            <v>299</v>
          </cell>
          <cell r="S28">
            <v>652</v>
          </cell>
          <cell r="T28">
            <v>376</v>
          </cell>
          <cell r="U28">
            <v>195</v>
          </cell>
          <cell r="V28">
            <v>181</v>
          </cell>
          <cell r="W28">
            <v>249</v>
          </cell>
          <cell r="X28">
            <v>140</v>
          </cell>
          <cell r="Y28">
            <v>109</v>
          </cell>
          <cell r="Z28">
            <v>27</v>
          </cell>
          <cell r="AA28">
            <v>18</v>
          </cell>
          <cell r="AB28">
            <v>9</v>
          </cell>
          <cell r="AC28">
            <v>652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2</v>
          </cell>
          <cell r="AI28">
            <v>5</v>
          </cell>
          <cell r="AJ28">
            <v>188</v>
          </cell>
          <cell r="AK28">
            <v>0</v>
          </cell>
          <cell r="AL28">
            <v>0</v>
          </cell>
          <cell r="AM28">
            <v>1</v>
          </cell>
        </row>
        <row r="29">
          <cell r="H29" t="str">
            <v>Al-Qasir RHU Camp A</v>
          </cell>
          <cell r="L29" t="str">
            <v>Non HRP</v>
          </cell>
          <cell r="N29" t="str">
            <v>No</v>
          </cell>
          <cell r="O29">
            <v>149</v>
          </cell>
          <cell r="P29">
            <v>817</v>
          </cell>
          <cell r="Q29">
            <v>398</v>
          </cell>
          <cell r="R29">
            <v>419</v>
          </cell>
          <cell r="S29">
            <v>817</v>
          </cell>
          <cell r="T29">
            <v>490</v>
          </cell>
          <cell r="U29">
            <v>239</v>
          </cell>
          <cell r="V29">
            <v>251</v>
          </cell>
          <cell r="W29">
            <v>297</v>
          </cell>
          <cell r="X29">
            <v>146</v>
          </cell>
          <cell r="Y29">
            <v>151</v>
          </cell>
          <cell r="Z29">
            <v>30</v>
          </cell>
          <cell r="AA29">
            <v>13</v>
          </cell>
          <cell r="AB29">
            <v>17</v>
          </cell>
          <cell r="AC29">
            <v>817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8</v>
          </cell>
          <cell r="AI29">
            <v>38</v>
          </cell>
          <cell r="AJ29">
            <v>199</v>
          </cell>
          <cell r="AK29">
            <v>0</v>
          </cell>
          <cell r="AL29">
            <v>0</v>
          </cell>
          <cell r="AM29">
            <v>7</v>
          </cell>
        </row>
        <row r="30">
          <cell r="H30" t="str">
            <v>Berseve 2</v>
          </cell>
          <cell r="L30" t="str">
            <v>Non HRP</v>
          </cell>
          <cell r="N30" t="str">
            <v>No</v>
          </cell>
          <cell r="O30">
            <v>1748</v>
          </cell>
          <cell r="P30">
            <v>8811</v>
          </cell>
          <cell r="Q30">
            <v>4513</v>
          </cell>
          <cell r="R30">
            <v>4298</v>
          </cell>
          <cell r="S30">
            <v>8811</v>
          </cell>
          <cell r="T30">
            <v>4346</v>
          </cell>
          <cell r="U30">
            <v>2227</v>
          </cell>
          <cell r="V30">
            <v>2119</v>
          </cell>
          <cell r="W30">
            <v>4121</v>
          </cell>
          <cell r="X30">
            <v>2087</v>
          </cell>
          <cell r="Y30">
            <v>2034</v>
          </cell>
          <cell r="Z30">
            <v>344</v>
          </cell>
          <cell r="AA30">
            <v>199</v>
          </cell>
          <cell r="AB30">
            <v>145</v>
          </cell>
          <cell r="AC30">
            <v>8811</v>
          </cell>
          <cell r="AD30">
            <v>1</v>
          </cell>
          <cell r="AE30">
            <v>3</v>
          </cell>
          <cell r="AF30">
            <v>1</v>
          </cell>
          <cell r="AG30">
            <v>3</v>
          </cell>
          <cell r="AH30">
            <v>3</v>
          </cell>
          <cell r="AI30">
            <v>18</v>
          </cell>
          <cell r="AJ30">
            <v>1820</v>
          </cell>
          <cell r="AK30">
            <v>0</v>
          </cell>
          <cell r="AL30">
            <v>0</v>
          </cell>
          <cell r="AM30">
            <v>0</v>
          </cell>
        </row>
        <row r="31">
          <cell r="H31" t="str">
            <v>Darkar</v>
          </cell>
          <cell r="L31" t="str">
            <v>Non HRP</v>
          </cell>
          <cell r="N31" t="str">
            <v>No</v>
          </cell>
          <cell r="O31">
            <v>726</v>
          </cell>
          <cell r="P31">
            <v>3948</v>
          </cell>
          <cell r="Q31">
            <v>1985</v>
          </cell>
          <cell r="R31">
            <v>1963</v>
          </cell>
          <cell r="S31">
            <v>3948</v>
          </cell>
          <cell r="T31">
            <v>1835</v>
          </cell>
          <cell r="U31">
            <v>1005</v>
          </cell>
          <cell r="V31">
            <v>830</v>
          </cell>
          <cell r="W31">
            <v>1942</v>
          </cell>
          <cell r="X31">
            <v>973</v>
          </cell>
          <cell r="Y31">
            <v>969</v>
          </cell>
          <cell r="Z31">
            <v>171</v>
          </cell>
          <cell r="AA31">
            <v>107</v>
          </cell>
          <cell r="AB31">
            <v>64</v>
          </cell>
          <cell r="AC31">
            <v>3948</v>
          </cell>
          <cell r="AD31">
            <v>1</v>
          </cell>
          <cell r="AE31">
            <v>7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801</v>
          </cell>
          <cell r="AK31">
            <v>0</v>
          </cell>
          <cell r="AL31">
            <v>0</v>
          </cell>
          <cell r="AM31">
            <v>0</v>
          </cell>
        </row>
        <row r="32">
          <cell r="H32" t="str">
            <v>Qayyarah Airstrip</v>
          </cell>
          <cell r="L32" t="str">
            <v>HRP</v>
          </cell>
          <cell r="M32" t="str">
            <v>HIRQ19-CCM-154365-1</v>
          </cell>
          <cell r="N32" t="str">
            <v>No</v>
          </cell>
          <cell r="O32">
            <v>5387</v>
          </cell>
          <cell r="P32">
            <v>26898</v>
          </cell>
          <cell r="Q32">
            <v>14815</v>
          </cell>
          <cell r="R32">
            <v>12083</v>
          </cell>
          <cell r="S32">
            <v>26898</v>
          </cell>
          <cell r="T32">
            <v>16508</v>
          </cell>
          <cell r="U32">
            <v>8292</v>
          </cell>
          <cell r="V32">
            <v>8216</v>
          </cell>
          <cell r="W32">
            <v>9839</v>
          </cell>
          <cell r="X32">
            <v>6117</v>
          </cell>
          <cell r="Y32">
            <v>3722</v>
          </cell>
          <cell r="Z32">
            <v>551</v>
          </cell>
          <cell r="AA32">
            <v>406</v>
          </cell>
          <cell r="AB32">
            <v>145</v>
          </cell>
          <cell r="AC32">
            <v>26898</v>
          </cell>
          <cell r="AD32">
            <v>61</v>
          </cell>
          <cell r="AE32">
            <v>245</v>
          </cell>
          <cell r="AF32">
            <v>61</v>
          </cell>
          <cell r="AG32">
            <v>61</v>
          </cell>
          <cell r="AH32">
            <v>460</v>
          </cell>
          <cell r="AI32">
            <v>2330</v>
          </cell>
          <cell r="AJ32">
            <v>7288</v>
          </cell>
          <cell r="AK32">
            <v>1862</v>
          </cell>
          <cell r="AL32">
            <v>850</v>
          </cell>
          <cell r="AM32">
            <v>0</v>
          </cell>
        </row>
        <row r="33">
          <cell r="H33" t="str">
            <v>Laylan 2</v>
          </cell>
          <cell r="L33" t="str">
            <v>Non HRP</v>
          </cell>
          <cell r="N33" t="str">
            <v>No</v>
          </cell>
          <cell r="O33">
            <v>430</v>
          </cell>
          <cell r="P33">
            <v>2401</v>
          </cell>
          <cell r="Q33">
            <v>1280</v>
          </cell>
          <cell r="R33">
            <v>1121</v>
          </cell>
          <cell r="S33">
            <v>2401</v>
          </cell>
          <cell r="T33">
            <v>1496</v>
          </cell>
          <cell r="U33">
            <v>720</v>
          </cell>
          <cell r="V33">
            <v>776</v>
          </cell>
          <cell r="W33">
            <v>851</v>
          </cell>
          <cell r="X33">
            <v>515</v>
          </cell>
          <cell r="Y33">
            <v>336</v>
          </cell>
          <cell r="Z33">
            <v>54</v>
          </cell>
          <cell r="AA33">
            <v>45</v>
          </cell>
          <cell r="AB33">
            <v>9</v>
          </cell>
          <cell r="AC33">
            <v>2401</v>
          </cell>
          <cell r="AD33">
            <v>1</v>
          </cell>
          <cell r="AE33">
            <v>5</v>
          </cell>
          <cell r="AF33">
            <v>0</v>
          </cell>
          <cell r="AG33">
            <v>0</v>
          </cell>
          <cell r="AH33">
            <v>11</v>
          </cell>
          <cell r="AI33">
            <v>59</v>
          </cell>
          <cell r="AJ33">
            <v>602</v>
          </cell>
          <cell r="AK33">
            <v>320</v>
          </cell>
          <cell r="AL33">
            <v>0</v>
          </cell>
          <cell r="AM33">
            <v>0</v>
          </cell>
        </row>
        <row r="34">
          <cell r="H34" t="str">
            <v>Laylan IDP</v>
          </cell>
          <cell r="L34" t="str">
            <v>Non HRP</v>
          </cell>
          <cell r="N34" t="str">
            <v>No</v>
          </cell>
          <cell r="O34">
            <v>1129</v>
          </cell>
          <cell r="P34">
            <v>6289</v>
          </cell>
          <cell r="Q34">
            <v>3340</v>
          </cell>
          <cell r="R34">
            <v>2949</v>
          </cell>
          <cell r="S34">
            <v>6289</v>
          </cell>
          <cell r="T34">
            <v>3791</v>
          </cell>
          <cell r="U34">
            <v>1833</v>
          </cell>
          <cell r="V34">
            <v>1958</v>
          </cell>
          <cell r="W34">
            <v>2317</v>
          </cell>
          <cell r="X34">
            <v>1374</v>
          </cell>
          <cell r="Y34">
            <v>943</v>
          </cell>
          <cell r="Z34">
            <v>181</v>
          </cell>
          <cell r="AA34">
            <v>133</v>
          </cell>
          <cell r="AB34">
            <v>48</v>
          </cell>
          <cell r="AC34">
            <v>6289</v>
          </cell>
          <cell r="AD34">
            <v>2</v>
          </cell>
          <cell r="AE34">
            <v>28</v>
          </cell>
          <cell r="AF34">
            <v>117</v>
          </cell>
          <cell r="AG34">
            <v>614</v>
          </cell>
          <cell r="AH34">
            <v>33</v>
          </cell>
          <cell r="AI34">
            <v>205</v>
          </cell>
          <cell r="AJ34">
            <v>1576</v>
          </cell>
          <cell r="AK34">
            <v>429</v>
          </cell>
          <cell r="AL34">
            <v>0</v>
          </cell>
          <cell r="AM34">
            <v>0</v>
          </cell>
        </row>
        <row r="35">
          <cell r="H35" t="str">
            <v>Yahyawa</v>
          </cell>
          <cell r="L35" t="str">
            <v>Non HRP</v>
          </cell>
          <cell r="N35" t="str">
            <v>No</v>
          </cell>
          <cell r="O35">
            <v>489</v>
          </cell>
          <cell r="P35">
            <v>2607</v>
          </cell>
          <cell r="Q35">
            <v>1331</v>
          </cell>
          <cell r="R35">
            <v>1276</v>
          </cell>
          <cell r="S35">
            <v>2607</v>
          </cell>
          <cell r="T35">
            <v>1389</v>
          </cell>
          <cell r="U35">
            <v>685</v>
          </cell>
          <cell r="V35">
            <v>704</v>
          </cell>
          <cell r="W35">
            <v>1127</v>
          </cell>
          <cell r="X35">
            <v>582</v>
          </cell>
          <cell r="Y35">
            <v>545</v>
          </cell>
          <cell r="Z35">
            <v>91</v>
          </cell>
          <cell r="AA35">
            <v>64</v>
          </cell>
          <cell r="AB35">
            <v>27</v>
          </cell>
          <cell r="AC35">
            <v>2607</v>
          </cell>
          <cell r="AD35">
            <v>12</v>
          </cell>
          <cell r="AE35">
            <v>65</v>
          </cell>
          <cell r="AF35">
            <v>0</v>
          </cell>
          <cell r="AG35">
            <v>0</v>
          </cell>
          <cell r="AH35">
            <v>17</v>
          </cell>
          <cell r="AI35">
            <v>89</v>
          </cell>
          <cell r="AJ35">
            <v>640</v>
          </cell>
          <cell r="AK35">
            <v>50</v>
          </cell>
          <cell r="AL35">
            <v>0</v>
          </cell>
          <cell r="AM35">
            <v>0</v>
          </cell>
        </row>
        <row r="36">
          <cell r="H36" t="str">
            <v>Al Qadiseya complex building</v>
          </cell>
          <cell r="L36" t="str">
            <v>HRP</v>
          </cell>
          <cell r="M36" t="str">
            <v>HIRQ19-CCM-154365-1</v>
          </cell>
          <cell r="N36" t="str">
            <v>No</v>
          </cell>
          <cell r="O36">
            <v>9</v>
          </cell>
          <cell r="P36">
            <v>61</v>
          </cell>
          <cell r="Q36">
            <v>37</v>
          </cell>
          <cell r="R36">
            <v>24</v>
          </cell>
          <cell r="S36">
            <v>61</v>
          </cell>
          <cell r="T36">
            <v>36</v>
          </cell>
          <cell r="U36">
            <v>23</v>
          </cell>
          <cell r="V36">
            <v>13</v>
          </cell>
          <cell r="W36">
            <v>20</v>
          </cell>
          <cell r="X36">
            <v>12</v>
          </cell>
          <cell r="Y36">
            <v>8</v>
          </cell>
          <cell r="Z36">
            <v>5</v>
          </cell>
          <cell r="AA36">
            <v>2</v>
          </cell>
          <cell r="AB36">
            <v>3</v>
          </cell>
          <cell r="AC36">
            <v>61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675</v>
          </cell>
          <cell r="AI36">
            <v>3941</v>
          </cell>
          <cell r="AJ36">
            <v>8</v>
          </cell>
          <cell r="AK36">
            <v>615</v>
          </cell>
          <cell r="AL36">
            <v>0</v>
          </cell>
          <cell r="AM36">
            <v>0</v>
          </cell>
        </row>
        <row r="37">
          <cell r="H37" t="str">
            <v>Al-Alam 1</v>
          </cell>
          <cell r="L37" t="str">
            <v>HRP</v>
          </cell>
          <cell r="M37" t="str">
            <v>HIRQ19-CCM-154365-1</v>
          </cell>
          <cell r="N37" t="str">
            <v>No</v>
          </cell>
          <cell r="O37">
            <v>185</v>
          </cell>
          <cell r="P37">
            <v>1001</v>
          </cell>
          <cell r="Q37">
            <v>540</v>
          </cell>
          <cell r="R37">
            <v>461</v>
          </cell>
          <cell r="S37">
            <v>1001</v>
          </cell>
          <cell r="T37">
            <v>598</v>
          </cell>
          <cell r="U37">
            <v>315</v>
          </cell>
          <cell r="V37">
            <v>283</v>
          </cell>
          <cell r="W37">
            <v>374</v>
          </cell>
          <cell r="X37">
            <v>203</v>
          </cell>
          <cell r="Y37">
            <v>171</v>
          </cell>
          <cell r="Z37">
            <v>29</v>
          </cell>
          <cell r="AA37">
            <v>22</v>
          </cell>
          <cell r="AB37">
            <v>7</v>
          </cell>
          <cell r="AC37">
            <v>1001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74</v>
          </cell>
          <cell r="AI37">
            <v>407</v>
          </cell>
          <cell r="AJ37">
            <v>237</v>
          </cell>
          <cell r="AK37">
            <v>0</v>
          </cell>
          <cell r="AL37">
            <v>263</v>
          </cell>
          <cell r="AM37">
            <v>0</v>
          </cell>
        </row>
        <row r="38">
          <cell r="H38" t="str">
            <v>Rwanga Community</v>
          </cell>
          <cell r="L38" t="str">
            <v>Non HRP</v>
          </cell>
          <cell r="N38" t="str">
            <v>No</v>
          </cell>
          <cell r="O38">
            <v>2619</v>
          </cell>
          <cell r="P38">
            <v>14359</v>
          </cell>
          <cell r="Q38">
            <v>6796</v>
          </cell>
          <cell r="R38">
            <v>7563</v>
          </cell>
          <cell r="S38">
            <v>14359</v>
          </cell>
          <cell r="T38">
            <v>5722</v>
          </cell>
          <cell r="U38">
            <v>2750</v>
          </cell>
          <cell r="V38">
            <v>2972</v>
          </cell>
          <cell r="W38">
            <v>7839</v>
          </cell>
          <cell r="X38">
            <v>4095</v>
          </cell>
          <cell r="Y38">
            <v>3744</v>
          </cell>
          <cell r="Z38">
            <v>798</v>
          </cell>
          <cell r="AA38">
            <v>302</v>
          </cell>
          <cell r="AB38">
            <v>496</v>
          </cell>
          <cell r="AC38">
            <v>14359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3000</v>
          </cell>
          <cell r="AK38">
            <v>0</v>
          </cell>
          <cell r="AL38">
            <v>0</v>
          </cell>
          <cell r="AM38">
            <v>0</v>
          </cell>
        </row>
        <row r="39">
          <cell r="H39" t="str">
            <v>Bajet Kandala</v>
          </cell>
          <cell r="L39" t="str">
            <v>Non HRP</v>
          </cell>
          <cell r="N39" t="str">
            <v>No</v>
          </cell>
          <cell r="O39">
            <v>2040</v>
          </cell>
          <cell r="P39">
            <v>10591</v>
          </cell>
          <cell r="Q39">
            <v>5439</v>
          </cell>
          <cell r="R39">
            <v>5152</v>
          </cell>
          <cell r="S39">
            <v>10591</v>
          </cell>
          <cell r="T39">
            <v>4919</v>
          </cell>
          <cell r="U39">
            <v>2467</v>
          </cell>
          <cell r="V39">
            <v>2452</v>
          </cell>
          <cell r="W39">
            <v>5157</v>
          </cell>
          <cell r="X39">
            <v>2687</v>
          </cell>
          <cell r="Y39">
            <v>2470</v>
          </cell>
          <cell r="Z39">
            <v>515</v>
          </cell>
          <cell r="AA39">
            <v>285</v>
          </cell>
          <cell r="AB39">
            <v>230</v>
          </cell>
          <cell r="AC39">
            <v>10591</v>
          </cell>
          <cell r="AD39">
            <v>3</v>
          </cell>
          <cell r="AE39">
            <v>28</v>
          </cell>
          <cell r="AF39">
            <v>0</v>
          </cell>
          <cell r="AG39">
            <v>0</v>
          </cell>
          <cell r="AH39">
            <v>4</v>
          </cell>
          <cell r="AI39">
            <v>26</v>
          </cell>
          <cell r="AJ39">
            <v>1522</v>
          </cell>
          <cell r="AK39">
            <v>0</v>
          </cell>
          <cell r="AL39">
            <v>0</v>
          </cell>
          <cell r="AM39">
            <v>0</v>
          </cell>
        </row>
        <row r="40">
          <cell r="H40" t="str">
            <v>Garmawa</v>
          </cell>
          <cell r="L40" t="str">
            <v>Non HRP</v>
          </cell>
          <cell r="N40" t="str">
            <v>No</v>
          </cell>
          <cell r="O40">
            <v>77</v>
          </cell>
          <cell r="P40">
            <v>440</v>
          </cell>
          <cell r="Q40">
            <v>228</v>
          </cell>
          <cell r="R40">
            <v>212</v>
          </cell>
          <cell r="S40">
            <v>440</v>
          </cell>
          <cell r="T40">
            <v>277</v>
          </cell>
          <cell r="U40">
            <v>134</v>
          </cell>
          <cell r="V40">
            <v>143</v>
          </cell>
          <cell r="W40">
            <v>151</v>
          </cell>
          <cell r="X40">
            <v>89</v>
          </cell>
          <cell r="Y40">
            <v>62</v>
          </cell>
          <cell r="Z40">
            <v>12</v>
          </cell>
          <cell r="AA40">
            <v>5</v>
          </cell>
          <cell r="AB40">
            <v>7</v>
          </cell>
          <cell r="AC40">
            <v>440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110</v>
          </cell>
          <cell r="AK40">
            <v>1086</v>
          </cell>
          <cell r="AL40">
            <v>0</v>
          </cell>
          <cell r="AM40">
            <v>0</v>
          </cell>
        </row>
        <row r="41">
          <cell r="H41" t="str">
            <v>Muskar Saad Camp</v>
          </cell>
          <cell r="N41" t="str">
            <v>No</v>
          </cell>
          <cell r="O41">
            <v>126</v>
          </cell>
          <cell r="P41">
            <v>650</v>
          </cell>
          <cell r="Q41">
            <v>366</v>
          </cell>
          <cell r="R41">
            <v>284</v>
          </cell>
          <cell r="S41">
            <v>650</v>
          </cell>
          <cell r="T41">
            <v>347</v>
          </cell>
          <cell r="U41">
            <v>191</v>
          </cell>
          <cell r="V41">
            <v>156</v>
          </cell>
          <cell r="W41">
            <v>280</v>
          </cell>
          <cell r="X41">
            <v>163</v>
          </cell>
          <cell r="Y41">
            <v>117</v>
          </cell>
          <cell r="Z41">
            <v>23</v>
          </cell>
          <cell r="AA41">
            <v>12</v>
          </cell>
          <cell r="AB41">
            <v>11</v>
          </cell>
          <cell r="AC41">
            <v>650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195</v>
          </cell>
          <cell r="AK41">
            <v>0</v>
          </cell>
          <cell r="AL41">
            <v>0</v>
          </cell>
          <cell r="AM41">
            <v>40</v>
          </cell>
        </row>
        <row r="42">
          <cell r="H42" t="str">
            <v>Qayyarah-Jad'ah 1 &amp; 2</v>
          </cell>
          <cell r="N42" t="str">
            <v>No</v>
          </cell>
          <cell r="O42">
            <v>1931</v>
          </cell>
          <cell r="P42">
            <v>7086</v>
          </cell>
          <cell r="Q42">
            <v>4174</v>
          </cell>
          <cell r="R42">
            <v>2912</v>
          </cell>
          <cell r="S42">
            <v>7086</v>
          </cell>
          <cell r="T42">
            <v>3890</v>
          </cell>
          <cell r="U42">
            <v>2090</v>
          </cell>
          <cell r="V42">
            <v>1800</v>
          </cell>
          <cell r="W42">
            <v>2919</v>
          </cell>
          <cell r="X42">
            <v>1901</v>
          </cell>
          <cell r="Y42">
            <v>1018</v>
          </cell>
          <cell r="Z42">
            <v>277</v>
          </cell>
          <cell r="AA42">
            <v>183</v>
          </cell>
          <cell r="AB42">
            <v>94</v>
          </cell>
          <cell r="AC42">
            <v>7086</v>
          </cell>
          <cell r="AD42">
            <v>5</v>
          </cell>
          <cell r="AE42">
            <v>22</v>
          </cell>
          <cell r="AF42">
            <v>5</v>
          </cell>
          <cell r="AG42">
            <v>22</v>
          </cell>
          <cell r="AH42">
            <v>202</v>
          </cell>
          <cell r="AI42">
            <v>808</v>
          </cell>
          <cell r="AJ42">
            <v>1931</v>
          </cell>
          <cell r="AK42">
            <v>101</v>
          </cell>
          <cell r="AL42">
            <v>468</v>
          </cell>
          <cell r="AM42">
            <v>0</v>
          </cell>
        </row>
        <row r="43">
          <cell r="H43" t="str">
            <v>Qayyarah-Jad'ah 3</v>
          </cell>
          <cell r="N43" t="str">
            <v>No</v>
          </cell>
          <cell r="O43">
            <v>1533</v>
          </cell>
          <cell r="P43">
            <v>6242</v>
          </cell>
          <cell r="Q43">
            <v>3353</v>
          </cell>
          <cell r="R43">
            <v>2889</v>
          </cell>
          <cell r="S43">
            <v>6242</v>
          </cell>
          <cell r="T43">
            <v>3463</v>
          </cell>
          <cell r="U43">
            <v>1719</v>
          </cell>
          <cell r="V43">
            <v>1744</v>
          </cell>
          <cell r="W43">
            <v>2569</v>
          </cell>
          <cell r="X43">
            <v>1493</v>
          </cell>
          <cell r="Y43">
            <v>1076</v>
          </cell>
          <cell r="Z43">
            <v>210</v>
          </cell>
          <cell r="AA43">
            <v>141</v>
          </cell>
          <cell r="AB43">
            <v>69</v>
          </cell>
          <cell r="AC43">
            <v>6242</v>
          </cell>
          <cell r="AD43">
            <v>1</v>
          </cell>
          <cell r="AE43">
            <v>8</v>
          </cell>
          <cell r="AF43">
            <v>1</v>
          </cell>
          <cell r="AG43">
            <v>8</v>
          </cell>
          <cell r="AH43">
            <v>56</v>
          </cell>
          <cell r="AI43">
            <v>153</v>
          </cell>
          <cell r="AJ43">
            <v>1704</v>
          </cell>
          <cell r="AK43">
            <v>89</v>
          </cell>
          <cell r="AL43">
            <v>207</v>
          </cell>
          <cell r="AM43">
            <v>0</v>
          </cell>
        </row>
        <row r="44">
          <cell r="H44" t="str">
            <v>Qayyarah-Jad'ah 4</v>
          </cell>
          <cell r="N44" t="str">
            <v>No</v>
          </cell>
          <cell r="O44">
            <v>1018</v>
          </cell>
          <cell r="P44">
            <v>4048</v>
          </cell>
          <cell r="Q44">
            <v>2146</v>
          </cell>
          <cell r="R44">
            <v>1902</v>
          </cell>
          <cell r="S44">
            <v>4048</v>
          </cell>
          <cell r="T44">
            <v>2303</v>
          </cell>
          <cell r="U44">
            <v>1114</v>
          </cell>
          <cell r="V44">
            <v>1189</v>
          </cell>
          <cell r="W44">
            <v>1621</v>
          </cell>
          <cell r="X44">
            <v>950</v>
          </cell>
          <cell r="Y44">
            <v>671</v>
          </cell>
          <cell r="Z44">
            <v>124</v>
          </cell>
          <cell r="AA44">
            <v>82</v>
          </cell>
          <cell r="AB44">
            <v>42</v>
          </cell>
          <cell r="AC44">
            <v>4048</v>
          </cell>
          <cell r="AD44">
            <v>3</v>
          </cell>
          <cell r="AE44">
            <v>9</v>
          </cell>
          <cell r="AF44">
            <v>3</v>
          </cell>
          <cell r="AG44">
            <v>9</v>
          </cell>
          <cell r="AH44">
            <v>234</v>
          </cell>
          <cell r="AI44">
            <v>904</v>
          </cell>
          <cell r="AJ44">
            <v>1018</v>
          </cell>
          <cell r="AK44">
            <v>150</v>
          </cell>
          <cell r="AL44">
            <v>332</v>
          </cell>
          <cell r="AM44">
            <v>0</v>
          </cell>
        </row>
        <row r="45">
          <cell r="H45" t="str">
            <v>Qayyarah-Jad'ah 5</v>
          </cell>
          <cell r="N45" t="str">
            <v>No</v>
          </cell>
          <cell r="O45">
            <v>3372</v>
          </cell>
          <cell r="P45">
            <v>13467</v>
          </cell>
          <cell r="Q45">
            <v>7311</v>
          </cell>
          <cell r="R45">
            <v>6156</v>
          </cell>
          <cell r="S45">
            <v>13467</v>
          </cell>
          <cell r="T45">
            <v>7895</v>
          </cell>
          <cell r="U45">
            <v>3951</v>
          </cell>
          <cell r="V45">
            <v>3944</v>
          </cell>
          <cell r="W45">
            <v>5168</v>
          </cell>
          <cell r="X45">
            <v>3080</v>
          </cell>
          <cell r="Y45">
            <v>2088</v>
          </cell>
          <cell r="Z45">
            <v>404</v>
          </cell>
          <cell r="AA45">
            <v>280</v>
          </cell>
          <cell r="AB45">
            <v>124</v>
          </cell>
          <cell r="AC45">
            <v>13467</v>
          </cell>
          <cell r="AD45">
            <v>24</v>
          </cell>
          <cell r="AE45">
            <v>88</v>
          </cell>
          <cell r="AF45">
            <v>24</v>
          </cell>
          <cell r="AG45">
            <v>88</v>
          </cell>
          <cell r="AH45">
            <v>562</v>
          </cell>
          <cell r="AI45">
            <v>2220</v>
          </cell>
          <cell r="AJ45">
            <v>3372</v>
          </cell>
          <cell r="AK45">
            <v>1203</v>
          </cell>
          <cell r="AL45">
            <v>1350</v>
          </cell>
          <cell r="AM45">
            <v>0</v>
          </cell>
        </row>
        <row r="46">
          <cell r="H46" t="str">
            <v>Qayyarah-Jad'ah 6</v>
          </cell>
          <cell r="N46" t="str">
            <v>No</v>
          </cell>
          <cell r="O46">
            <v>2384</v>
          </cell>
          <cell r="P46">
            <v>8781</v>
          </cell>
          <cell r="Q46">
            <v>4786</v>
          </cell>
          <cell r="R46">
            <v>3995</v>
          </cell>
          <cell r="S46">
            <v>8781</v>
          </cell>
          <cell r="T46">
            <v>4459</v>
          </cell>
          <cell r="U46">
            <v>2170</v>
          </cell>
          <cell r="V46">
            <v>2289</v>
          </cell>
          <cell r="W46">
            <v>3978</v>
          </cell>
          <cell r="X46">
            <v>2377</v>
          </cell>
          <cell r="Y46">
            <v>1601</v>
          </cell>
          <cell r="Z46">
            <v>344</v>
          </cell>
          <cell r="AA46">
            <v>239</v>
          </cell>
          <cell r="AB46">
            <v>105</v>
          </cell>
          <cell r="AC46">
            <v>8781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213</v>
          </cell>
          <cell r="AI46">
            <v>1065</v>
          </cell>
          <cell r="AJ46">
            <v>2384</v>
          </cell>
          <cell r="AK46">
            <v>387</v>
          </cell>
          <cell r="AL46">
            <v>804</v>
          </cell>
          <cell r="AM46">
            <v>0</v>
          </cell>
        </row>
        <row r="47">
          <cell r="H47" t="str">
            <v>Al-Kawthar Camp</v>
          </cell>
          <cell r="N47" t="str">
            <v>No</v>
          </cell>
          <cell r="O47">
            <v>109</v>
          </cell>
          <cell r="P47">
            <v>670</v>
          </cell>
          <cell r="Q47">
            <v>341</v>
          </cell>
          <cell r="R47">
            <v>329</v>
          </cell>
          <cell r="S47">
            <v>670</v>
          </cell>
          <cell r="T47">
            <v>356</v>
          </cell>
          <cell r="U47">
            <v>178</v>
          </cell>
          <cell r="V47">
            <v>178</v>
          </cell>
          <cell r="W47">
            <v>296</v>
          </cell>
          <cell r="X47">
            <v>152</v>
          </cell>
          <cell r="Y47">
            <v>144</v>
          </cell>
          <cell r="Z47">
            <v>18</v>
          </cell>
          <cell r="AA47">
            <v>11</v>
          </cell>
          <cell r="AB47">
            <v>7</v>
          </cell>
          <cell r="AC47">
            <v>670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109</v>
          </cell>
          <cell r="AK47">
            <v>0</v>
          </cell>
          <cell r="AL47">
            <v>0</v>
          </cell>
          <cell r="AM47">
            <v>1008</v>
          </cell>
        </row>
        <row r="48">
          <cell r="H48" t="str">
            <v>Hamam Al Alil 1*</v>
          </cell>
          <cell r="L48" t="str">
            <v>Non HRP</v>
          </cell>
          <cell r="N48" t="str">
            <v>No</v>
          </cell>
          <cell r="O48">
            <v>2947</v>
          </cell>
          <cell r="P48">
            <v>11885</v>
          </cell>
          <cell r="Q48">
            <v>6365</v>
          </cell>
          <cell r="R48">
            <v>5520</v>
          </cell>
          <cell r="S48">
            <v>11885</v>
          </cell>
          <cell r="T48">
            <v>7419</v>
          </cell>
          <cell r="U48">
            <v>3669</v>
          </cell>
          <cell r="V48">
            <v>3750</v>
          </cell>
          <cell r="W48">
            <v>4139</v>
          </cell>
          <cell r="X48">
            <v>2489</v>
          </cell>
          <cell r="Y48">
            <v>1650</v>
          </cell>
          <cell r="Z48">
            <v>327</v>
          </cell>
          <cell r="AA48">
            <v>207</v>
          </cell>
          <cell r="AB48">
            <v>120</v>
          </cell>
          <cell r="AC48">
            <v>11885</v>
          </cell>
          <cell r="AD48">
            <v>18</v>
          </cell>
          <cell r="AE48">
            <v>57</v>
          </cell>
          <cell r="AF48">
            <v>13</v>
          </cell>
          <cell r="AG48">
            <v>38</v>
          </cell>
          <cell r="AH48">
            <v>420</v>
          </cell>
          <cell r="AI48">
            <v>1648</v>
          </cell>
          <cell r="AJ48">
            <v>2947</v>
          </cell>
          <cell r="AK48">
            <v>228</v>
          </cell>
          <cell r="AL48">
            <v>829</v>
          </cell>
          <cell r="AM48">
            <v>0</v>
          </cell>
        </row>
        <row r="49">
          <cell r="H49" t="str">
            <v>Hamam Al Alil 2</v>
          </cell>
          <cell r="L49" t="str">
            <v>Non HRP</v>
          </cell>
          <cell r="N49" t="str">
            <v>No</v>
          </cell>
          <cell r="O49">
            <v>3440</v>
          </cell>
          <cell r="P49">
            <v>17136</v>
          </cell>
          <cell r="Q49">
            <v>9430</v>
          </cell>
          <cell r="R49">
            <v>7706</v>
          </cell>
          <cell r="S49">
            <v>17136</v>
          </cell>
          <cell r="T49">
            <v>10272</v>
          </cell>
          <cell r="U49">
            <v>5172</v>
          </cell>
          <cell r="V49">
            <v>5100</v>
          </cell>
          <cell r="W49">
            <v>6436</v>
          </cell>
          <cell r="X49">
            <v>3936</v>
          </cell>
          <cell r="Y49">
            <v>2500</v>
          </cell>
          <cell r="Z49">
            <v>428</v>
          </cell>
          <cell r="AA49">
            <v>322</v>
          </cell>
          <cell r="AB49">
            <v>106</v>
          </cell>
          <cell r="AC49">
            <v>17136</v>
          </cell>
          <cell r="AD49">
            <v>5</v>
          </cell>
          <cell r="AE49">
            <v>12</v>
          </cell>
          <cell r="AF49">
            <v>5</v>
          </cell>
          <cell r="AG49">
            <v>12</v>
          </cell>
          <cell r="AH49">
            <v>401</v>
          </cell>
          <cell r="AI49">
            <v>2002</v>
          </cell>
          <cell r="AJ49">
            <v>3572</v>
          </cell>
          <cell r="AK49">
            <v>0</v>
          </cell>
          <cell r="AL49">
            <v>1084</v>
          </cell>
          <cell r="AM49">
            <v>0</v>
          </cell>
        </row>
        <row r="50">
          <cell r="H50" t="str">
            <v>Debaga 1</v>
          </cell>
          <cell r="L50" t="str">
            <v>Non HRP</v>
          </cell>
          <cell r="N50" t="str">
            <v>No</v>
          </cell>
          <cell r="O50">
            <v>1817</v>
          </cell>
          <cell r="P50">
            <v>9698</v>
          </cell>
          <cell r="Q50">
            <v>4947</v>
          </cell>
          <cell r="R50">
            <v>4751</v>
          </cell>
          <cell r="S50">
            <v>9698</v>
          </cell>
          <cell r="T50">
            <v>5220</v>
          </cell>
          <cell r="U50">
            <v>2550</v>
          </cell>
          <cell r="V50">
            <v>2670</v>
          </cell>
          <cell r="W50">
            <v>4160</v>
          </cell>
          <cell r="X50">
            <v>2202</v>
          </cell>
          <cell r="Y50">
            <v>1958</v>
          </cell>
          <cell r="Z50">
            <v>318</v>
          </cell>
          <cell r="AA50">
            <v>216</v>
          </cell>
          <cell r="AB50">
            <v>102</v>
          </cell>
          <cell r="AC50">
            <v>9698</v>
          </cell>
          <cell r="AD50">
            <v>5</v>
          </cell>
          <cell r="AE50">
            <v>29</v>
          </cell>
          <cell r="AF50">
            <v>0</v>
          </cell>
          <cell r="AG50">
            <v>0</v>
          </cell>
          <cell r="AH50">
            <v>11</v>
          </cell>
          <cell r="AI50">
            <v>55</v>
          </cell>
          <cell r="AJ50">
            <v>1767</v>
          </cell>
          <cell r="AK50">
            <v>0</v>
          </cell>
          <cell r="AL50">
            <v>23</v>
          </cell>
          <cell r="AM50">
            <v>0</v>
          </cell>
        </row>
        <row r="51">
          <cell r="H51" t="str">
            <v>Hasansham U2</v>
          </cell>
          <cell r="L51" t="str">
            <v>Non HRP</v>
          </cell>
          <cell r="N51" t="str">
            <v>No</v>
          </cell>
          <cell r="O51">
            <v>930</v>
          </cell>
          <cell r="P51">
            <v>4424</v>
          </cell>
          <cell r="Q51">
            <v>2427</v>
          </cell>
          <cell r="R51">
            <v>1997</v>
          </cell>
          <cell r="S51">
            <v>4424</v>
          </cell>
          <cell r="T51">
            <v>2898</v>
          </cell>
          <cell r="U51">
            <v>1439</v>
          </cell>
          <cell r="V51">
            <v>1459</v>
          </cell>
          <cell r="W51">
            <v>1434</v>
          </cell>
          <cell r="X51">
            <v>919</v>
          </cell>
          <cell r="Y51">
            <v>515</v>
          </cell>
          <cell r="Z51">
            <v>92</v>
          </cell>
          <cell r="AA51">
            <v>69</v>
          </cell>
          <cell r="AB51">
            <v>23</v>
          </cell>
          <cell r="AC51">
            <v>4424</v>
          </cell>
          <cell r="AD51">
            <v>46</v>
          </cell>
          <cell r="AE51">
            <v>189</v>
          </cell>
          <cell r="AF51">
            <v>33</v>
          </cell>
          <cell r="AG51">
            <v>128</v>
          </cell>
          <cell r="AH51">
            <v>29</v>
          </cell>
          <cell r="AI51">
            <v>136</v>
          </cell>
          <cell r="AJ51">
            <v>1214</v>
          </cell>
          <cell r="AK51">
            <v>0</v>
          </cell>
          <cell r="AL51">
            <v>0</v>
          </cell>
          <cell r="AM51">
            <v>0</v>
          </cell>
        </row>
        <row r="52">
          <cell r="H52" t="str">
            <v>Khazer M1</v>
          </cell>
          <cell r="L52" t="str">
            <v>Non HRP</v>
          </cell>
          <cell r="N52" t="str">
            <v>No</v>
          </cell>
          <cell r="O52">
            <v>1263</v>
          </cell>
          <cell r="P52">
            <v>6615</v>
          </cell>
          <cell r="Q52">
            <v>3509</v>
          </cell>
          <cell r="R52">
            <v>3106</v>
          </cell>
          <cell r="S52">
            <v>6615</v>
          </cell>
          <cell r="T52">
            <v>3977</v>
          </cell>
          <cell r="U52">
            <v>1966</v>
          </cell>
          <cell r="V52">
            <v>2011</v>
          </cell>
          <cell r="W52">
            <v>2464</v>
          </cell>
          <cell r="X52">
            <v>1420</v>
          </cell>
          <cell r="Y52">
            <v>1044</v>
          </cell>
          <cell r="Z52">
            <v>174</v>
          </cell>
          <cell r="AA52">
            <v>123</v>
          </cell>
          <cell r="AB52">
            <v>51</v>
          </cell>
          <cell r="AC52">
            <v>6615</v>
          </cell>
          <cell r="AD52">
            <v>28</v>
          </cell>
          <cell r="AE52">
            <v>164</v>
          </cell>
          <cell r="AF52">
            <v>15</v>
          </cell>
          <cell r="AG52">
            <v>64</v>
          </cell>
          <cell r="AH52">
            <v>43</v>
          </cell>
          <cell r="AI52">
            <v>230</v>
          </cell>
          <cell r="AJ52">
            <v>1739</v>
          </cell>
          <cell r="AK52">
            <v>0</v>
          </cell>
          <cell r="AL52">
            <v>0</v>
          </cell>
          <cell r="AM52">
            <v>0</v>
          </cell>
        </row>
        <row r="53">
          <cell r="H53" t="str">
            <v>Harshm</v>
          </cell>
          <cell r="L53" t="str">
            <v>Non HRP</v>
          </cell>
          <cell r="N53" t="str">
            <v>No</v>
          </cell>
          <cell r="O53">
            <v>297</v>
          </cell>
          <cell r="P53">
            <v>1483</v>
          </cell>
          <cell r="Q53">
            <v>758</v>
          </cell>
          <cell r="R53">
            <v>725</v>
          </cell>
          <cell r="S53">
            <v>1483</v>
          </cell>
          <cell r="T53">
            <v>810</v>
          </cell>
          <cell r="U53">
            <v>404</v>
          </cell>
          <cell r="V53">
            <v>406</v>
          </cell>
          <cell r="W53">
            <v>640</v>
          </cell>
          <cell r="X53">
            <v>329</v>
          </cell>
          <cell r="Y53">
            <v>311</v>
          </cell>
          <cell r="Z53">
            <v>33</v>
          </cell>
          <cell r="AA53">
            <v>25</v>
          </cell>
          <cell r="AB53">
            <v>8</v>
          </cell>
          <cell r="AC53">
            <v>1483</v>
          </cell>
          <cell r="AD53">
            <v>0</v>
          </cell>
          <cell r="AE53">
            <v>1</v>
          </cell>
          <cell r="AF53">
            <v>0</v>
          </cell>
          <cell r="AG53">
            <v>0</v>
          </cell>
          <cell r="AH53">
            <v>2</v>
          </cell>
          <cell r="AI53">
            <v>5</v>
          </cell>
          <cell r="AJ53">
            <v>301</v>
          </cell>
          <cell r="AK53">
            <v>0</v>
          </cell>
          <cell r="AL53">
            <v>0</v>
          </cell>
          <cell r="AM53">
            <v>0</v>
          </cell>
        </row>
        <row r="54">
          <cell r="H54" t="str">
            <v>Baharka</v>
          </cell>
          <cell r="L54" t="str">
            <v>Non HRP</v>
          </cell>
          <cell r="N54" t="str">
            <v>No</v>
          </cell>
          <cell r="O54">
            <v>937</v>
          </cell>
          <cell r="P54">
            <v>4800</v>
          </cell>
          <cell r="Q54">
            <v>2432</v>
          </cell>
          <cell r="R54">
            <v>2368</v>
          </cell>
          <cell r="S54">
            <v>4800</v>
          </cell>
          <cell r="T54">
            <v>2723</v>
          </cell>
          <cell r="U54">
            <v>1316</v>
          </cell>
          <cell r="V54">
            <v>1407</v>
          </cell>
          <cell r="W54">
            <v>1928</v>
          </cell>
          <cell r="X54">
            <v>988</v>
          </cell>
          <cell r="Y54">
            <v>940</v>
          </cell>
          <cell r="Z54">
            <v>149</v>
          </cell>
          <cell r="AA54">
            <v>101</v>
          </cell>
          <cell r="AB54">
            <v>48</v>
          </cell>
          <cell r="AC54">
            <v>4800</v>
          </cell>
          <cell r="AD54">
            <v>5</v>
          </cell>
          <cell r="AE54">
            <v>38</v>
          </cell>
          <cell r="AF54">
            <v>1</v>
          </cell>
          <cell r="AG54">
            <v>5</v>
          </cell>
          <cell r="AH54">
            <v>9</v>
          </cell>
          <cell r="AI54">
            <v>46</v>
          </cell>
          <cell r="AJ54">
            <v>1175</v>
          </cell>
          <cell r="AK54">
            <v>0</v>
          </cell>
          <cell r="AL54">
            <v>3</v>
          </cell>
          <cell r="AM54">
            <v>5</v>
          </cell>
        </row>
        <row r="55">
          <cell r="H55" t="str">
            <v>Hasansham U3</v>
          </cell>
          <cell r="L55" t="str">
            <v>Non HRP</v>
          </cell>
          <cell r="N55" t="str">
            <v>No</v>
          </cell>
          <cell r="O55">
            <v>1241</v>
          </cell>
          <cell r="P55">
            <v>5747</v>
          </cell>
          <cell r="Q55">
            <v>3153</v>
          </cell>
          <cell r="R55">
            <v>2594</v>
          </cell>
          <cell r="S55">
            <v>5747</v>
          </cell>
          <cell r="T55">
            <v>3324</v>
          </cell>
          <cell r="U55">
            <v>1696</v>
          </cell>
          <cell r="V55">
            <v>1628</v>
          </cell>
          <cell r="W55">
            <v>2262</v>
          </cell>
          <cell r="X55">
            <v>1346</v>
          </cell>
          <cell r="Y55">
            <v>916</v>
          </cell>
          <cell r="Z55">
            <v>161</v>
          </cell>
          <cell r="AA55">
            <v>111</v>
          </cell>
          <cell r="AB55">
            <v>50</v>
          </cell>
          <cell r="AC55">
            <v>5747</v>
          </cell>
          <cell r="AD55">
            <v>62</v>
          </cell>
          <cell r="AE55">
            <v>161</v>
          </cell>
          <cell r="AF55">
            <v>12</v>
          </cell>
          <cell r="AG55">
            <v>53</v>
          </cell>
          <cell r="AH55">
            <v>25</v>
          </cell>
          <cell r="AI55">
            <v>116</v>
          </cell>
          <cell r="AJ55">
            <v>1558</v>
          </cell>
          <cell r="AK55">
            <v>0</v>
          </cell>
          <cell r="AL55">
            <v>0</v>
          </cell>
          <cell r="AM55">
            <v>0</v>
          </cell>
        </row>
        <row r="56">
          <cell r="H56" t="str">
            <v>As Salamyiah 1</v>
          </cell>
          <cell r="L56" t="str">
            <v>HRP</v>
          </cell>
          <cell r="M56" t="str">
            <v>HIRQ19-CCM-154826-1</v>
          </cell>
          <cell r="N56" t="str">
            <v>No</v>
          </cell>
          <cell r="O56">
            <v>1114</v>
          </cell>
          <cell r="P56">
            <v>6031</v>
          </cell>
          <cell r="Q56">
            <v>3216</v>
          </cell>
          <cell r="R56">
            <v>2815</v>
          </cell>
          <cell r="S56">
            <v>6031</v>
          </cell>
          <cell r="T56">
            <v>3613</v>
          </cell>
          <cell r="U56">
            <v>1818</v>
          </cell>
          <cell r="V56">
            <v>1795</v>
          </cell>
          <cell r="W56">
            <v>2250</v>
          </cell>
          <cell r="X56">
            <v>1290</v>
          </cell>
          <cell r="Y56">
            <v>960</v>
          </cell>
          <cell r="Z56">
            <v>168</v>
          </cell>
          <cell r="AA56">
            <v>108</v>
          </cell>
          <cell r="AB56">
            <v>60</v>
          </cell>
          <cell r="AC56">
            <v>6031</v>
          </cell>
          <cell r="AD56">
            <v>3</v>
          </cell>
          <cell r="AE56">
            <v>10</v>
          </cell>
          <cell r="AF56">
            <v>1</v>
          </cell>
          <cell r="AG56">
            <v>5</v>
          </cell>
          <cell r="AH56">
            <v>117</v>
          </cell>
          <cell r="AI56">
            <v>675</v>
          </cell>
          <cell r="AJ56">
            <v>1419</v>
          </cell>
          <cell r="AK56">
            <v>371</v>
          </cell>
          <cell r="AL56">
            <v>0</v>
          </cell>
          <cell r="AM56">
            <v>0</v>
          </cell>
        </row>
        <row r="57">
          <cell r="H57" t="str">
            <v>As Salamyiah Nimrud*</v>
          </cell>
          <cell r="L57" t="str">
            <v>HRP</v>
          </cell>
          <cell r="M57" t="str">
            <v>HIRQ19-CCM-154826-1</v>
          </cell>
          <cell r="N57" t="str">
            <v>No</v>
          </cell>
          <cell r="O57">
            <v>462</v>
          </cell>
          <cell r="P57">
            <v>2104</v>
          </cell>
          <cell r="Q57">
            <v>1194</v>
          </cell>
          <cell r="R57">
            <v>910</v>
          </cell>
          <cell r="S57">
            <v>2104</v>
          </cell>
          <cell r="T57">
            <v>1278</v>
          </cell>
          <cell r="U57">
            <v>650</v>
          </cell>
          <cell r="V57">
            <v>628</v>
          </cell>
          <cell r="W57">
            <v>748</v>
          </cell>
          <cell r="X57">
            <v>498</v>
          </cell>
          <cell r="Y57">
            <v>250</v>
          </cell>
          <cell r="Z57">
            <v>78</v>
          </cell>
          <cell r="AA57">
            <v>46</v>
          </cell>
          <cell r="AB57">
            <v>32</v>
          </cell>
          <cell r="AC57">
            <v>2104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48</v>
          </cell>
          <cell r="AI57">
            <v>225</v>
          </cell>
          <cell r="AJ57">
            <v>563</v>
          </cell>
          <cell r="AK57">
            <v>0</v>
          </cell>
          <cell r="AL57">
            <v>0</v>
          </cell>
          <cell r="AM57">
            <v>0</v>
          </cell>
        </row>
        <row r="58">
          <cell r="H58" t="str">
            <v>As Salamyiah 2</v>
          </cell>
          <cell r="L58" t="str">
            <v>HRP</v>
          </cell>
          <cell r="M58" t="str">
            <v>HIRQ19-CCM-154826-1</v>
          </cell>
          <cell r="N58" t="str">
            <v>No</v>
          </cell>
          <cell r="O58">
            <v>3175</v>
          </cell>
          <cell r="P58">
            <v>16306</v>
          </cell>
          <cell r="Q58">
            <v>8602</v>
          </cell>
          <cell r="R58">
            <v>7704</v>
          </cell>
          <cell r="S58">
            <v>16306</v>
          </cell>
          <cell r="T58">
            <v>9246</v>
          </cell>
          <cell r="U58">
            <v>4623</v>
          </cell>
          <cell r="V58">
            <v>4623</v>
          </cell>
          <cell r="W58">
            <v>6495</v>
          </cell>
          <cell r="X58">
            <v>3620</v>
          </cell>
          <cell r="Y58">
            <v>2875</v>
          </cell>
          <cell r="Z58">
            <v>565</v>
          </cell>
          <cell r="AA58">
            <v>359</v>
          </cell>
          <cell r="AB58">
            <v>206</v>
          </cell>
          <cell r="AC58">
            <v>16306</v>
          </cell>
          <cell r="AD58">
            <v>5</v>
          </cell>
          <cell r="AE58">
            <v>16</v>
          </cell>
          <cell r="AF58">
            <v>2</v>
          </cell>
          <cell r="AG58">
            <v>10</v>
          </cell>
          <cell r="AH58">
            <v>173</v>
          </cell>
          <cell r="AI58">
            <v>938</v>
          </cell>
          <cell r="AJ58">
            <v>3961</v>
          </cell>
          <cell r="AK58">
            <v>787</v>
          </cell>
          <cell r="AL58">
            <v>0</v>
          </cell>
          <cell r="AM58">
            <v>0</v>
          </cell>
        </row>
        <row r="59">
          <cell r="H59" t="str">
            <v>Al-Wand 1</v>
          </cell>
          <cell r="L59" t="str">
            <v>HRP</v>
          </cell>
          <cell r="N59" t="str">
            <v>No</v>
          </cell>
          <cell r="O59">
            <v>621</v>
          </cell>
          <cell r="P59">
            <v>2738</v>
          </cell>
          <cell r="Q59">
            <v>1322</v>
          </cell>
          <cell r="R59">
            <v>1416</v>
          </cell>
          <cell r="S59">
            <v>2738</v>
          </cell>
          <cell r="T59">
            <v>1366</v>
          </cell>
          <cell r="U59">
            <v>657</v>
          </cell>
          <cell r="V59">
            <v>709</v>
          </cell>
          <cell r="W59">
            <v>1310</v>
          </cell>
          <cell r="X59">
            <v>642</v>
          </cell>
          <cell r="Y59">
            <v>668</v>
          </cell>
          <cell r="Z59">
            <v>62</v>
          </cell>
          <cell r="AA59">
            <v>23</v>
          </cell>
          <cell r="AB59">
            <v>39</v>
          </cell>
          <cell r="AC59">
            <v>2738</v>
          </cell>
          <cell r="AD59">
            <v>0</v>
          </cell>
          <cell r="AE59">
            <v>0</v>
          </cell>
          <cell r="AF59">
            <v>1</v>
          </cell>
          <cell r="AG59">
            <v>4</v>
          </cell>
          <cell r="AH59">
            <v>3</v>
          </cell>
          <cell r="AI59">
            <v>11</v>
          </cell>
          <cell r="AJ59">
            <v>811</v>
          </cell>
          <cell r="AK59">
            <v>0</v>
          </cell>
          <cell r="AL59">
            <v>0</v>
          </cell>
          <cell r="AM59">
            <v>0</v>
          </cell>
        </row>
        <row r="60">
          <cell r="H60" t="str">
            <v>Al-Wand 2</v>
          </cell>
          <cell r="L60" t="str">
            <v>HRP</v>
          </cell>
          <cell r="N60" t="str">
            <v>No</v>
          </cell>
          <cell r="O60">
            <v>211</v>
          </cell>
          <cell r="P60">
            <v>924</v>
          </cell>
          <cell r="Q60">
            <v>437</v>
          </cell>
          <cell r="R60">
            <v>487</v>
          </cell>
          <cell r="S60">
            <v>924</v>
          </cell>
          <cell r="T60">
            <v>467</v>
          </cell>
          <cell r="U60">
            <v>214</v>
          </cell>
          <cell r="V60">
            <v>253</v>
          </cell>
          <cell r="W60">
            <v>419</v>
          </cell>
          <cell r="X60">
            <v>199</v>
          </cell>
          <cell r="Y60">
            <v>220</v>
          </cell>
          <cell r="Z60">
            <v>38</v>
          </cell>
          <cell r="AA60">
            <v>24</v>
          </cell>
          <cell r="AB60">
            <v>14</v>
          </cell>
          <cell r="AC60">
            <v>924</v>
          </cell>
          <cell r="AD60">
            <v>2</v>
          </cell>
          <cell r="AE60">
            <v>7</v>
          </cell>
          <cell r="AF60">
            <v>0</v>
          </cell>
          <cell r="AG60">
            <v>2</v>
          </cell>
          <cell r="AH60">
            <v>3</v>
          </cell>
          <cell r="AI60">
            <v>14</v>
          </cell>
          <cell r="AJ60">
            <v>288</v>
          </cell>
          <cell r="AK60">
            <v>221</v>
          </cell>
          <cell r="AL60">
            <v>3</v>
          </cell>
          <cell r="AM60">
            <v>0</v>
          </cell>
        </row>
        <row r="61">
          <cell r="H61" t="str">
            <v>Al-Nasir Camp (AAF01)</v>
          </cell>
          <cell r="L61" t="str">
            <v>HRP</v>
          </cell>
          <cell r="M61" t="str">
            <v>HIRQ19-CCM-154451-1</v>
          </cell>
          <cell r="N61" t="str">
            <v>No</v>
          </cell>
          <cell r="O61">
            <v>53</v>
          </cell>
          <cell r="P61">
            <v>534</v>
          </cell>
          <cell r="Q61">
            <v>242</v>
          </cell>
          <cell r="R61">
            <v>292</v>
          </cell>
          <cell r="S61">
            <v>534</v>
          </cell>
          <cell r="T61">
            <v>158</v>
          </cell>
          <cell r="U61">
            <v>66</v>
          </cell>
          <cell r="V61">
            <v>92</v>
          </cell>
          <cell r="W61">
            <v>368</v>
          </cell>
          <cell r="X61">
            <v>170</v>
          </cell>
          <cell r="Y61">
            <v>198</v>
          </cell>
          <cell r="Z61">
            <v>8</v>
          </cell>
          <cell r="AA61">
            <v>6</v>
          </cell>
          <cell r="AB61">
            <v>2</v>
          </cell>
          <cell r="AC61">
            <v>534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72</v>
          </cell>
          <cell r="AK61">
            <v>136</v>
          </cell>
          <cell r="AL61">
            <v>39</v>
          </cell>
          <cell r="AM61">
            <v>0</v>
          </cell>
        </row>
        <row r="62">
          <cell r="H62" t="str">
            <v>Al-Salam Camp (AAF02)</v>
          </cell>
          <cell r="L62" t="str">
            <v>HRP</v>
          </cell>
          <cell r="M62" t="str">
            <v>HIRQ19-CCM-154451-1</v>
          </cell>
          <cell r="N62" t="str">
            <v>No</v>
          </cell>
          <cell r="O62">
            <v>49</v>
          </cell>
          <cell r="P62">
            <v>320</v>
          </cell>
          <cell r="Q62">
            <v>152</v>
          </cell>
          <cell r="R62">
            <v>168</v>
          </cell>
          <cell r="S62">
            <v>320</v>
          </cell>
          <cell r="T62">
            <v>80</v>
          </cell>
          <cell r="U62">
            <v>37</v>
          </cell>
          <cell r="V62">
            <v>43</v>
          </cell>
          <cell r="W62">
            <v>230</v>
          </cell>
          <cell r="X62">
            <v>113</v>
          </cell>
          <cell r="Y62">
            <v>117</v>
          </cell>
          <cell r="Z62">
            <v>10</v>
          </cell>
          <cell r="AA62">
            <v>2</v>
          </cell>
          <cell r="AB62">
            <v>8</v>
          </cell>
          <cell r="AC62">
            <v>320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52</v>
          </cell>
          <cell r="AK62">
            <v>172</v>
          </cell>
          <cell r="AL62">
            <v>61</v>
          </cell>
          <cell r="AM62">
            <v>0</v>
          </cell>
        </row>
        <row r="63">
          <cell r="H63" t="str">
            <v>Al-Ikhowa (AAF03)</v>
          </cell>
          <cell r="L63" t="str">
            <v>HRP</v>
          </cell>
          <cell r="M63" t="str">
            <v>HIRQ19-CCM-154451-1</v>
          </cell>
          <cell r="N63" t="str">
            <v>No</v>
          </cell>
          <cell r="O63">
            <v>16</v>
          </cell>
          <cell r="P63">
            <v>120</v>
          </cell>
          <cell r="Q63">
            <v>71</v>
          </cell>
          <cell r="R63">
            <v>49</v>
          </cell>
          <cell r="S63">
            <v>120</v>
          </cell>
          <cell r="T63">
            <v>29</v>
          </cell>
          <cell r="U63">
            <v>18</v>
          </cell>
          <cell r="V63">
            <v>11</v>
          </cell>
          <cell r="W63">
            <v>90</v>
          </cell>
          <cell r="X63">
            <v>53</v>
          </cell>
          <cell r="Y63">
            <v>37</v>
          </cell>
          <cell r="Z63">
            <v>1</v>
          </cell>
          <cell r="AA63">
            <v>0</v>
          </cell>
          <cell r="AB63">
            <v>1</v>
          </cell>
          <cell r="AC63">
            <v>120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91</v>
          </cell>
          <cell r="AK63">
            <v>202</v>
          </cell>
          <cell r="AL63">
            <v>39</v>
          </cell>
          <cell r="AM63">
            <v>0</v>
          </cell>
        </row>
        <row r="64">
          <cell r="H64" t="str">
            <v>Sheikhan</v>
          </cell>
          <cell r="L64" t="str">
            <v>HRP</v>
          </cell>
          <cell r="N64" t="str">
            <v>No</v>
          </cell>
          <cell r="O64">
            <v>840</v>
          </cell>
          <cell r="P64">
            <v>4294</v>
          </cell>
          <cell r="Q64">
            <v>2142</v>
          </cell>
          <cell r="R64">
            <v>2152</v>
          </cell>
          <cell r="S64">
            <v>4294</v>
          </cell>
          <cell r="T64">
            <v>2069</v>
          </cell>
          <cell r="U64">
            <v>1029</v>
          </cell>
          <cell r="V64">
            <v>1040</v>
          </cell>
          <cell r="W64">
            <v>2028</v>
          </cell>
          <cell r="X64">
            <v>999</v>
          </cell>
          <cell r="Y64">
            <v>1029</v>
          </cell>
          <cell r="Z64">
            <v>197</v>
          </cell>
          <cell r="AA64">
            <v>114</v>
          </cell>
          <cell r="AB64">
            <v>83</v>
          </cell>
          <cell r="AC64">
            <v>4294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6</v>
          </cell>
          <cell r="AI64">
            <v>41</v>
          </cell>
          <cell r="AJ64">
            <v>1004</v>
          </cell>
          <cell r="AK64">
            <v>0</v>
          </cell>
          <cell r="AL64">
            <v>0</v>
          </cell>
          <cell r="AM64">
            <v>0</v>
          </cell>
        </row>
        <row r="65">
          <cell r="H65" t="str">
            <v>Al-Hijaj camp (AAF04)</v>
          </cell>
          <cell r="L65" t="str">
            <v>HRP</v>
          </cell>
          <cell r="M65" t="str">
            <v>HIRQ19-CCM-154451-1</v>
          </cell>
          <cell r="N65" t="str">
            <v>No</v>
          </cell>
          <cell r="O65">
            <v>45</v>
          </cell>
          <cell r="P65">
            <v>331</v>
          </cell>
          <cell r="Q65">
            <v>174</v>
          </cell>
          <cell r="R65">
            <v>157</v>
          </cell>
          <cell r="S65">
            <v>331</v>
          </cell>
          <cell r="T65">
            <v>74</v>
          </cell>
          <cell r="U65">
            <v>34</v>
          </cell>
          <cell r="V65">
            <v>40</v>
          </cell>
          <cell r="W65">
            <v>253</v>
          </cell>
          <cell r="X65">
            <v>138</v>
          </cell>
          <cell r="Y65">
            <v>115</v>
          </cell>
          <cell r="Z65">
            <v>4</v>
          </cell>
          <cell r="AA65">
            <v>2</v>
          </cell>
          <cell r="AB65">
            <v>2</v>
          </cell>
          <cell r="AC65">
            <v>331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>
            <v>5</v>
          </cell>
          <cell r="AJ65">
            <v>46</v>
          </cell>
          <cell r="AK65">
            <v>286</v>
          </cell>
          <cell r="AL65">
            <v>130</v>
          </cell>
          <cell r="AM65">
            <v>0</v>
          </cell>
        </row>
        <row r="66">
          <cell r="H66" t="str">
            <v>Al-Amal Al-manshood 1 MoDM camp (AAF05)</v>
          </cell>
          <cell r="L66" t="str">
            <v>HRP</v>
          </cell>
          <cell r="M66" t="str">
            <v>HIRQ19-CCM-154451-1</v>
          </cell>
          <cell r="N66" t="str">
            <v>No</v>
          </cell>
          <cell r="O66">
            <v>53</v>
          </cell>
          <cell r="P66">
            <v>455</v>
          </cell>
          <cell r="Q66">
            <v>217</v>
          </cell>
          <cell r="R66">
            <v>238</v>
          </cell>
          <cell r="S66">
            <v>455</v>
          </cell>
          <cell r="T66">
            <v>132</v>
          </cell>
          <cell r="U66">
            <v>59</v>
          </cell>
          <cell r="V66">
            <v>73</v>
          </cell>
          <cell r="W66">
            <v>314</v>
          </cell>
          <cell r="X66">
            <v>152</v>
          </cell>
          <cell r="Y66">
            <v>162</v>
          </cell>
          <cell r="Z66">
            <v>9</v>
          </cell>
          <cell r="AA66">
            <v>6</v>
          </cell>
          <cell r="AB66">
            <v>3</v>
          </cell>
          <cell r="AC66">
            <v>455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66</v>
          </cell>
          <cell r="AK66">
            <v>233</v>
          </cell>
          <cell r="AL66">
            <v>13</v>
          </cell>
          <cell r="AM66">
            <v>0</v>
          </cell>
        </row>
        <row r="67">
          <cell r="H67" t="str">
            <v>Amriyat Al-Fallujah semi-perminant / UNHCR Halls (Al Qa'at) (AAF07)</v>
          </cell>
          <cell r="L67" t="str">
            <v>HRP</v>
          </cell>
          <cell r="M67" t="str">
            <v>HIRQ19-CCM-154451-1</v>
          </cell>
          <cell r="N67" t="str">
            <v>No</v>
          </cell>
          <cell r="O67">
            <v>32</v>
          </cell>
          <cell r="P67">
            <v>357</v>
          </cell>
          <cell r="Q67">
            <v>201</v>
          </cell>
          <cell r="R67">
            <v>156</v>
          </cell>
          <cell r="S67">
            <v>357</v>
          </cell>
          <cell r="T67">
            <v>104</v>
          </cell>
          <cell r="U67">
            <v>53</v>
          </cell>
          <cell r="V67">
            <v>51</v>
          </cell>
          <cell r="W67">
            <v>239</v>
          </cell>
          <cell r="X67">
            <v>138</v>
          </cell>
          <cell r="Y67">
            <v>101</v>
          </cell>
          <cell r="Z67">
            <v>14</v>
          </cell>
          <cell r="AA67">
            <v>10</v>
          </cell>
          <cell r="AB67">
            <v>4</v>
          </cell>
          <cell r="AC67">
            <v>357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47</v>
          </cell>
          <cell r="AK67">
            <v>52</v>
          </cell>
          <cell r="AL67">
            <v>0</v>
          </cell>
          <cell r="AM67">
            <v>1</v>
          </cell>
        </row>
        <row r="68">
          <cell r="H68" t="str">
            <v>Al-Sa'ada camp (AAF08)</v>
          </cell>
          <cell r="L68" t="str">
            <v>HRP</v>
          </cell>
          <cell r="M68" t="str">
            <v>HIRQ19-CCM-154451-1</v>
          </cell>
          <cell r="N68" t="str">
            <v>No</v>
          </cell>
          <cell r="O68">
            <v>62</v>
          </cell>
          <cell r="P68">
            <v>356</v>
          </cell>
          <cell r="Q68">
            <v>188</v>
          </cell>
          <cell r="R68">
            <v>168</v>
          </cell>
          <cell r="S68">
            <v>356</v>
          </cell>
          <cell r="T68">
            <v>83</v>
          </cell>
          <cell r="U68">
            <v>43</v>
          </cell>
          <cell r="V68">
            <v>40</v>
          </cell>
          <cell r="W68">
            <v>260</v>
          </cell>
          <cell r="X68">
            <v>140</v>
          </cell>
          <cell r="Y68">
            <v>120</v>
          </cell>
          <cell r="Z68">
            <v>13</v>
          </cell>
          <cell r="AA68">
            <v>5</v>
          </cell>
          <cell r="AB68">
            <v>8</v>
          </cell>
          <cell r="AC68">
            <v>356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</v>
          </cell>
          <cell r="AI68">
            <v>6</v>
          </cell>
          <cell r="AJ68">
            <v>75</v>
          </cell>
          <cell r="AK68">
            <v>165</v>
          </cell>
          <cell r="AL68">
            <v>40</v>
          </cell>
          <cell r="AM68">
            <v>106</v>
          </cell>
        </row>
        <row r="69">
          <cell r="H69" t="str">
            <v>Caravan 1 camp (AAF11)</v>
          </cell>
          <cell r="L69" t="str">
            <v>HRP</v>
          </cell>
          <cell r="M69" t="str">
            <v>HIRQ19-CCM-154451-1</v>
          </cell>
          <cell r="N69" t="str">
            <v>No</v>
          </cell>
          <cell r="O69">
            <v>266</v>
          </cell>
          <cell r="P69">
            <v>1484</v>
          </cell>
          <cell r="Q69">
            <v>760</v>
          </cell>
          <cell r="R69">
            <v>724</v>
          </cell>
          <cell r="S69">
            <v>1484</v>
          </cell>
          <cell r="T69">
            <v>410</v>
          </cell>
          <cell r="U69">
            <v>200</v>
          </cell>
          <cell r="V69">
            <v>210</v>
          </cell>
          <cell r="W69">
            <v>1049</v>
          </cell>
          <cell r="X69">
            <v>549</v>
          </cell>
          <cell r="Y69">
            <v>500</v>
          </cell>
          <cell r="Z69">
            <v>25</v>
          </cell>
          <cell r="AA69">
            <v>11</v>
          </cell>
          <cell r="AB69">
            <v>14</v>
          </cell>
          <cell r="AC69">
            <v>1484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4</v>
          </cell>
          <cell r="AI69">
            <v>22</v>
          </cell>
          <cell r="AJ69">
            <v>192</v>
          </cell>
          <cell r="AK69">
            <v>255</v>
          </cell>
          <cell r="AL69">
            <v>20</v>
          </cell>
          <cell r="AM69">
            <v>72</v>
          </cell>
        </row>
        <row r="70">
          <cell r="H70" t="str">
            <v>Amal Manshood 2 (AAF12)</v>
          </cell>
          <cell r="L70" t="str">
            <v>HRP</v>
          </cell>
          <cell r="M70" t="str">
            <v>HIRQ19-CCM-154451-1</v>
          </cell>
          <cell r="N70" t="str">
            <v>No</v>
          </cell>
          <cell r="O70">
            <v>34</v>
          </cell>
          <cell r="P70">
            <v>261</v>
          </cell>
          <cell r="Q70">
            <v>157</v>
          </cell>
          <cell r="R70">
            <v>104</v>
          </cell>
          <cell r="S70">
            <v>261</v>
          </cell>
          <cell r="T70">
            <v>60</v>
          </cell>
          <cell r="U70">
            <v>37</v>
          </cell>
          <cell r="V70">
            <v>23</v>
          </cell>
          <cell r="W70">
            <v>193</v>
          </cell>
          <cell r="X70">
            <v>115</v>
          </cell>
          <cell r="Y70">
            <v>78</v>
          </cell>
          <cell r="Z70">
            <v>8</v>
          </cell>
          <cell r="AA70">
            <v>5</v>
          </cell>
          <cell r="AB70">
            <v>3</v>
          </cell>
          <cell r="AC70">
            <v>261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37</v>
          </cell>
          <cell r="AK70">
            <v>206</v>
          </cell>
          <cell r="AL70">
            <v>9</v>
          </cell>
          <cell r="AM70">
            <v>0</v>
          </cell>
        </row>
        <row r="71">
          <cell r="H71" t="str">
            <v>Caravans 2 (AAF13)</v>
          </cell>
          <cell r="L71" t="str">
            <v>HRP</v>
          </cell>
          <cell r="M71" t="str">
            <v>HIRQ19-CCM-154451-1</v>
          </cell>
          <cell r="N71" t="str">
            <v>No</v>
          </cell>
          <cell r="O71">
            <v>36</v>
          </cell>
          <cell r="P71">
            <v>316</v>
          </cell>
          <cell r="Q71">
            <v>173</v>
          </cell>
          <cell r="R71">
            <v>143</v>
          </cell>
          <cell r="S71">
            <v>316</v>
          </cell>
          <cell r="T71">
            <v>84</v>
          </cell>
          <cell r="U71">
            <v>45</v>
          </cell>
          <cell r="V71">
            <v>39</v>
          </cell>
          <cell r="W71">
            <v>224</v>
          </cell>
          <cell r="X71">
            <v>123</v>
          </cell>
          <cell r="Y71">
            <v>101</v>
          </cell>
          <cell r="Z71">
            <v>8</v>
          </cell>
          <cell r="AA71">
            <v>5</v>
          </cell>
          <cell r="AB71">
            <v>3</v>
          </cell>
          <cell r="AC71">
            <v>316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2</v>
          </cell>
          <cell r="AI71">
            <v>6</v>
          </cell>
          <cell r="AJ71">
            <v>30</v>
          </cell>
          <cell r="AK71">
            <v>46</v>
          </cell>
          <cell r="AL71">
            <v>3</v>
          </cell>
          <cell r="AM71">
            <v>26</v>
          </cell>
        </row>
        <row r="72">
          <cell r="H72" t="str">
            <v>Iraq Camp (AAF14)</v>
          </cell>
          <cell r="L72" t="str">
            <v>HRP</v>
          </cell>
          <cell r="M72" t="str">
            <v>HIRQ19-CCM-154451-1</v>
          </cell>
          <cell r="N72" t="str">
            <v>No</v>
          </cell>
          <cell r="O72">
            <v>62</v>
          </cell>
          <cell r="P72">
            <v>467</v>
          </cell>
          <cell r="Q72">
            <v>235</v>
          </cell>
          <cell r="R72">
            <v>232</v>
          </cell>
          <cell r="S72">
            <v>467</v>
          </cell>
          <cell r="T72">
            <v>146</v>
          </cell>
          <cell r="U72">
            <v>67</v>
          </cell>
          <cell r="V72">
            <v>79</v>
          </cell>
          <cell r="W72">
            <v>307</v>
          </cell>
          <cell r="X72">
            <v>161</v>
          </cell>
          <cell r="Y72">
            <v>146</v>
          </cell>
          <cell r="Z72">
            <v>14</v>
          </cell>
          <cell r="AA72">
            <v>7</v>
          </cell>
          <cell r="AB72">
            <v>7</v>
          </cell>
          <cell r="AC72">
            <v>467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8</v>
          </cell>
          <cell r="AI72">
            <v>24</v>
          </cell>
          <cell r="AJ72">
            <v>77</v>
          </cell>
          <cell r="AK72">
            <v>165</v>
          </cell>
          <cell r="AL72">
            <v>70</v>
          </cell>
          <cell r="AM72">
            <v>0</v>
          </cell>
        </row>
        <row r="73">
          <cell r="H73" t="str">
            <v>Baghdad (AAF15)</v>
          </cell>
          <cell r="L73" t="str">
            <v>HRP</v>
          </cell>
          <cell r="M73" t="str">
            <v>HIRQ19-CCM-154451-1</v>
          </cell>
          <cell r="N73" t="str">
            <v>No</v>
          </cell>
          <cell r="O73">
            <v>26</v>
          </cell>
          <cell r="P73">
            <v>191</v>
          </cell>
          <cell r="Q73">
            <v>96</v>
          </cell>
          <cell r="R73">
            <v>95</v>
          </cell>
          <cell r="S73">
            <v>191</v>
          </cell>
          <cell r="T73">
            <v>52</v>
          </cell>
          <cell r="U73">
            <v>26</v>
          </cell>
          <cell r="V73">
            <v>26</v>
          </cell>
          <cell r="W73">
            <v>137</v>
          </cell>
          <cell r="X73">
            <v>70</v>
          </cell>
          <cell r="Y73">
            <v>67</v>
          </cell>
          <cell r="Z73">
            <v>2</v>
          </cell>
          <cell r="AA73">
            <v>0</v>
          </cell>
          <cell r="AB73">
            <v>2</v>
          </cell>
          <cell r="AC73">
            <v>191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33</v>
          </cell>
          <cell r="AK73">
            <v>189</v>
          </cell>
          <cell r="AL73">
            <v>149</v>
          </cell>
          <cell r="AM73">
            <v>0</v>
          </cell>
        </row>
        <row r="74">
          <cell r="H74" t="str">
            <v>Kiram Al Fallujah Camp (AAF16)</v>
          </cell>
          <cell r="L74" t="str">
            <v>HRP</v>
          </cell>
          <cell r="M74" t="str">
            <v>HIRQ19-CCM-154451-1</v>
          </cell>
          <cell r="N74" t="str">
            <v>No</v>
          </cell>
          <cell r="O74">
            <v>23</v>
          </cell>
          <cell r="P74">
            <v>122</v>
          </cell>
          <cell r="Q74">
            <v>68</v>
          </cell>
          <cell r="R74">
            <v>54</v>
          </cell>
          <cell r="S74">
            <v>122</v>
          </cell>
          <cell r="T74">
            <v>29</v>
          </cell>
          <cell r="U74">
            <v>17</v>
          </cell>
          <cell r="V74">
            <v>12</v>
          </cell>
          <cell r="W74">
            <v>90</v>
          </cell>
          <cell r="X74">
            <v>49</v>
          </cell>
          <cell r="Y74">
            <v>41</v>
          </cell>
          <cell r="Z74">
            <v>3</v>
          </cell>
          <cell r="AA74">
            <v>2</v>
          </cell>
          <cell r="AB74">
            <v>1</v>
          </cell>
          <cell r="AC74">
            <v>122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25</v>
          </cell>
          <cell r="AK74">
            <v>113</v>
          </cell>
          <cell r="AL74">
            <v>61</v>
          </cell>
          <cell r="AM74">
            <v>15</v>
          </cell>
        </row>
        <row r="75">
          <cell r="H75" t="str">
            <v>Al Fallujah 1 (AAF17)</v>
          </cell>
          <cell r="L75" t="str">
            <v>HRP</v>
          </cell>
          <cell r="M75" t="str">
            <v>HIRQ19-CCM-154451-1</v>
          </cell>
          <cell r="N75" t="str">
            <v>No</v>
          </cell>
          <cell r="O75">
            <v>58</v>
          </cell>
          <cell r="P75">
            <v>285</v>
          </cell>
          <cell r="Q75">
            <v>181</v>
          </cell>
          <cell r="R75">
            <v>104</v>
          </cell>
          <cell r="S75">
            <v>285</v>
          </cell>
          <cell r="T75">
            <v>67</v>
          </cell>
          <cell r="U75">
            <v>39</v>
          </cell>
          <cell r="V75">
            <v>28</v>
          </cell>
          <cell r="W75">
            <v>205</v>
          </cell>
          <cell r="X75">
            <v>137</v>
          </cell>
          <cell r="Y75">
            <v>68</v>
          </cell>
          <cell r="Z75">
            <v>13</v>
          </cell>
          <cell r="AA75">
            <v>5</v>
          </cell>
          <cell r="AB75">
            <v>8</v>
          </cell>
          <cell r="AC75">
            <v>285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64</v>
          </cell>
          <cell r="AK75">
            <v>131</v>
          </cell>
          <cell r="AL75">
            <v>1</v>
          </cell>
          <cell r="AM75">
            <v>0</v>
          </cell>
        </row>
        <row r="76">
          <cell r="H76" t="str">
            <v>Al-Tahrir (Al Khanjar) (AAF18)</v>
          </cell>
          <cell r="L76" t="str">
            <v>HRP</v>
          </cell>
          <cell r="M76" t="str">
            <v>HIRQ19-CCM-154451-1</v>
          </cell>
          <cell r="N76" t="str">
            <v>No</v>
          </cell>
          <cell r="O76">
            <v>77</v>
          </cell>
          <cell r="P76">
            <v>414</v>
          </cell>
          <cell r="Q76">
            <v>240</v>
          </cell>
          <cell r="R76">
            <v>174</v>
          </cell>
          <cell r="S76">
            <v>414</v>
          </cell>
          <cell r="T76">
            <v>99</v>
          </cell>
          <cell r="U76">
            <v>55</v>
          </cell>
          <cell r="V76">
            <v>44</v>
          </cell>
          <cell r="W76">
            <v>296</v>
          </cell>
          <cell r="X76">
            <v>174</v>
          </cell>
          <cell r="Y76">
            <v>122</v>
          </cell>
          <cell r="Z76">
            <v>19</v>
          </cell>
          <cell r="AA76">
            <v>11</v>
          </cell>
          <cell r="AB76">
            <v>8</v>
          </cell>
          <cell r="AC76">
            <v>414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6</v>
          </cell>
          <cell r="AI76">
            <v>16</v>
          </cell>
          <cell r="AJ76">
            <v>95</v>
          </cell>
          <cell r="AK76">
            <v>258</v>
          </cell>
          <cell r="AL76">
            <v>1</v>
          </cell>
          <cell r="AM76">
            <v>0</v>
          </cell>
        </row>
        <row r="77">
          <cell r="H77" t="str">
            <v>Al-Mateen (AAF19)</v>
          </cell>
          <cell r="L77" t="str">
            <v>HRP</v>
          </cell>
          <cell r="M77" t="str">
            <v>HIRQ19-CCM-154451-1</v>
          </cell>
          <cell r="N77" t="str">
            <v>No</v>
          </cell>
          <cell r="O77">
            <v>88</v>
          </cell>
          <cell r="P77">
            <v>518</v>
          </cell>
          <cell r="Q77">
            <v>304</v>
          </cell>
          <cell r="R77">
            <v>214</v>
          </cell>
          <cell r="S77">
            <v>518</v>
          </cell>
          <cell r="T77">
            <v>171</v>
          </cell>
          <cell r="U77">
            <v>77</v>
          </cell>
          <cell r="V77">
            <v>94</v>
          </cell>
          <cell r="W77">
            <v>336</v>
          </cell>
          <cell r="X77">
            <v>222</v>
          </cell>
          <cell r="Y77">
            <v>114</v>
          </cell>
          <cell r="Z77">
            <v>11</v>
          </cell>
          <cell r="AA77">
            <v>5</v>
          </cell>
          <cell r="AB77">
            <v>6</v>
          </cell>
          <cell r="AC77">
            <v>518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3</v>
          </cell>
          <cell r="AI77">
            <v>6</v>
          </cell>
          <cell r="AJ77">
            <v>93</v>
          </cell>
          <cell r="AK77">
            <v>73</v>
          </cell>
          <cell r="AL77">
            <v>0</v>
          </cell>
          <cell r="AM77">
            <v>44</v>
          </cell>
        </row>
        <row r="78">
          <cell r="H78" t="str">
            <v>Al Rayan (AAF31)</v>
          </cell>
          <cell r="L78" t="str">
            <v>HRP</v>
          </cell>
          <cell r="M78" t="str">
            <v>HIRQ19-CCM-154451-1</v>
          </cell>
          <cell r="N78" t="str">
            <v>No</v>
          </cell>
          <cell r="O78">
            <v>63</v>
          </cell>
          <cell r="P78">
            <v>168</v>
          </cell>
          <cell r="Q78">
            <v>96</v>
          </cell>
          <cell r="R78">
            <v>72</v>
          </cell>
          <cell r="S78">
            <v>168</v>
          </cell>
          <cell r="T78">
            <v>37</v>
          </cell>
          <cell r="U78">
            <v>20</v>
          </cell>
          <cell r="V78">
            <v>17</v>
          </cell>
          <cell r="W78">
            <v>126</v>
          </cell>
          <cell r="X78">
            <v>74</v>
          </cell>
          <cell r="Y78">
            <v>52</v>
          </cell>
          <cell r="Z78">
            <v>5</v>
          </cell>
          <cell r="AA78">
            <v>2</v>
          </cell>
          <cell r="AB78">
            <v>3</v>
          </cell>
          <cell r="AC78">
            <v>168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4</v>
          </cell>
          <cell r="AI78">
            <v>12</v>
          </cell>
          <cell r="AJ78">
            <v>66</v>
          </cell>
          <cell r="AK78">
            <v>176</v>
          </cell>
          <cell r="AL78">
            <v>33</v>
          </cell>
          <cell r="AM78">
            <v>0</v>
          </cell>
        </row>
        <row r="79">
          <cell r="H79" t="str">
            <v>Al Shahuda al Ashwaii (AAF32)</v>
          </cell>
          <cell r="L79" t="str">
            <v>HRP</v>
          </cell>
          <cell r="M79" t="str">
            <v>HIRQ19-CCM-154451-1</v>
          </cell>
          <cell r="N79" t="str">
            <v>No</v>
          </cell>
          <cell r="O79">
            <v>99</v>
          </cell>
          <cell r="P79">
            <v>591</v>
          </cell>
          <cell r="Q79">
            <v>310</v>
          </cell>
          <cell r="R79">
            <v>281</v>
          </cell>
          <cell r="S79">
            <v>591</v>
          </cell>
          <cell r="T79">
            <v>161</v>
          </cell>
          <cell r="U79">
            <v>88</v>
          </cell>
          <cell r="V79">
            <v>73</v>
          </cell>
          <cell r="W79">
            <v>410</v>
          </cell>
          <cell r="X79">
            <v>211</v>
          </cell>
          <cell r="Y79">
            <v>199</v>
          </cell>
          <cell r="Z79">
            <v>20</v>
          </cell>
          <cell r="AA79">
            <v>11</v>
          </cell>
          <cell r="AB79">
            <v>9</v>
          </cell>
          <cell r="AC79">
            <v>591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106</v>
          </cell>
          <cell r="AK79">
            <v>213</v>
          </cell>
          <cell r="AL79">
            <v>0</v>
          </cell>
          <cell r="AM79">
            <v>0</v>
          </cell>
        </row>
        <row r="80">
          <cell r="H80" t="str">
            <v>Al Abrar (AAF33)</v>
          </cell>
          <cell r="L80" t="str">
            <v>HRP</v>
          </cell>
          <cell r="M80" t="str">
            <v>HIRQ19-CCM-154451-1</v>
          </cell>
          <cell r="N80" t="str">
            <v>No</v>
          </cell>
          <cell r="O80">
            <v>46</v>
          </cell>
          <cell r="P80">
            <v>329</v>
          </cell>
          <cell r="Q80">
            <v>181</v>
          </cell>
          <cell r="R80">
            <v>148</v>
          </cell>
          <cell r="S80">
            <v>329</v>
          </cell>
          <cell r="T80">
            <v>86</v>
          </cell>
          <cell r="U80">
            <v>45</v>
          </cell>
          <cell r="V80">
            <v>41</v>
          </cell>
          <cell r="W80">
            <v>241</v>
          </cell>
          <cell r="X80">
            <v>136</v>
          </cell>
          <cell r="Y80">
            <v>105</v>
          </cell>
          <cell r="Z80">
            <v>2</v>
          </cell>
          <cell r="AA80">
            <v>0</v>
          </cell>
          <cell r="AB80">
            <v>2</v>
          </cell>
          <cell r="AC80">
            <v>329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53</v>
          </cell>
          <cell r="AK80">
            <v>145</v>
          </cell>
          <cell r="AL80">
            <v>1</v>
          </cell>
          <cell r="AM80">
            <v>0</v>
          </cell>
        </row>
        <row r="81">
          <cell r="H81" t="str">
            <v>Fallujah 9 (AAF20)</v>
          </cell>
          <cell r="L81" t="str">
            <v>HRP</v>
          </cell>
          <cell r="M81" t="str">
            <v>HIRQ19-CCM-154451-1</v>
          </cell>
          <cell r="N81" t="str">
            <v>No</v>
          </cell>
          <cell r="O81">
            <v>55</v>
          </cell>
          <cell r="P81">
            <v>380</v>
          </cell>
          <cell r="Q81">
            <v>201</v>
          </cell>
          <cell r="R81">
            <v>179</v>
          </cell>
          <cell r="S81">
            <v>380</v>
          </cell>
          <cell r="T81">
            <v>100</v>
          </cell>
          <cell r="U81">
            <v>53</v>
          </cell>
          <cell r="V81">
            <v>47</v>
          </cell>
          <cell r="W81">
            <v>270</v>
          </cell>
          <cell r="X81">
            <v>141</v>
          </cell>
          <cell r="Y81">
            <v>129</v>
          </cell>
          <cell r="Z81">
            <v>10</v>
          </cell>
          <cell r="AA81">
            <v>7</v>
          </cell>
          <cell r="AB81">
            <v>3</v>
          </cell>
          <cell r="AC81">
            <v>380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16</v>
          </cell>
          <cell r="AI81">
            <v>48</v>
          </cell>
          <cell r="AJ81">
            <v>61</v>
          </cell>
          <cell r="AK81">
            <v>276</v>
          </cell>
          <cell r="AL81">
            <v>187</v>
          </cell>
          <cell r="AM81">
            <v>0</v>
          </cell>
        </row>
        <row r="82">
          <cell r="H82" t="str">
            <v>Fallujah 10 (AAF21)</v>
          </cell>
          <cell r="L82" t="str">
            <v>HRP</v>
          </cell>
          <cell r="M82" t="str">
            <v>HIRQ19-CCM-154451-1</v>
          </cell>
          <cell r="N82" t="str">
            <v>No</v>
          </cell>
          <cell r="O82">
            <v>59</v>
          </cell>
          <cell r="P82">
            <v>429</v>
          </cell>
          <cell r="Q82">
            <v>267</v>
          </cell>
          <cell r="R82">
            <v>162</v>
          </cell>
          <cell r="S82">
            <v>429</v>
          </cell>
          <cell r="T82">
            <v>124</v>
          </cell>
          <cell r="U82">
            <v>74</v>
          </cell>
          <cell r="V82">
            <v>50</v>
          </cell>
          <cell r="W82">
            <v>297</v>
          </cell>
          <cell r="X82">
            <v>189</v>
          </cell>
          <cell r="Y82">
            <v>108</v>
          </cell>
          <cell r="Z82">
            <v>8</v>
          </cell>
          <cell r="AA82">
            <v>4</v>
          </cell>
          <cell r="AB82">
            <v>4</v>
          </cell>
          <cell r="AC82">
            <v>429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7</v>
          </cell>
          <cell r="AI82">
            <v>21</v>
          </cell>
          <cell r="AJ82">
            <v>64</v>
          </cell>
          <cell r="AK82">
            <v>198</v>
          </cell>
          <cell r="AL82">
            <v>18</v>
          </cell>
          <cell r="AM82">
            <v>0</v>
          </cell>
        </row>
        <row r="83">
          <cell r="H83" t="str">
            <v>Zoba'a camp (AAF22)</v>
          </cell>
          <cell r="L83" t="str">
            <v>HRP</v>
          </cell>
          <cell r="M83" t="str">
            <v>HIRQ19-CCM-154451-1</v>
          </cell>
          <cell r="N83" t="str">
            <v>No</v>
          </cell>
          <cell r="O83">
            <v>67</v>
          </cell>
          <cell r="P83">
            <v>532</v>
          </cell>
          <cell r="Q83">
            <v>253</v>
          </cell>
          <cell r="R83">
            <v>279</v>
          </cell>
          <cell r="S83">
            <v>532</v>
          </cell>
          <cell r="T83">
            <v>137</v>
          </cell>
          <cell r="U83">
            <v>60</v>
          </cell>
          <cell r="V83">
            <v>77</v>
          </cell>
          <cell r="W83">
            <v>375</v>
          </cell>
          <cell r="X83">
            <v>181</v>
          </cell>
          <cell r="Y83">
            <v>194</v>
          </cell>
          <cell r="Z83">
            <v>20</v>
          </cell>
          <cell r="AA83">
            <v>12</v>
          </cell>
          <cell r="AB83">
            <v>8</v>
          </cell>
          <cell r="AC83">
            <v>532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72</v>
          </cell>
          <cell r="AK83">
            <v>211</v>
          </cell>
          <cell r="AL83">
            <v>4</v>
          </cell>
          <cell r="AM83">
            <v>35</v>
          </cell>
        </row>
        <row r="84">
          <cell r="H84" t="str">
            <v>Al Bashayir camp (AAF23)</v>
          </cell>
          <cell r="L84" t="str">
            <v>HRP</v>
          </cell>
          <cell r="M84" t="str">
            <v>HIRQ19-CCM-154451-1</v>
          </cell>
          <cell r="N84" t="str">
            <v>No</v>
          </cell>
          <cell r="O84">
            <v>26</v>
          </cell>
          <cell r="P84">
            <v>56</v>
          </cell>
          <cell r="Q84">
            <v>28</v>
          </cell>
          <cell r="R84">
            <v>28</v>
          </cell>
          <cell r="S84">
            <v>56</v>
          </cell>
          <cell r="T84">
            <v>7</v>
          </cell>
          <cell r="U84">
            <v>3</v>
          </cell>
          <cell r="V84">
            <v>4</v>
          </cell>
          <cell r="W84">
            <v>45</v>
          </cell>
          <cell r="X84">
            <v>24</v>
          </cell>
          <cell r="Y84">
            <v>21</v>
          </cell>
          <cell r="Z84">
            <v>4</v>
          </cell>
          <cell r="AA84">
            <v>1</v>
          </cell>
          <cell r="AB84">
            <v>3</v>
          </cell>
          <cell r="AC84">
            <v>56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26</v>
          </cell>
          <cell r="AK84">
            <v>188</v>
          </cell>
          <cell r="AL84">
            <v>3</v>
          </cell>
          <cell r="AM84">
            <v>70</v>
          </cell>
        </row>
        <row r="85">
          <cell r="H85" t="str">
            <v>Al-Simood / Ssumud (AAF24)</v>
          </cell>
          <cell r="L85" t="str">
            <v>HRP</v>
          </cell>
          <cell r="M85" t="str">
            <v>HIRQ19-CCM-154451-1</v>
          </cell>
          <cell r="N85" t="str">
            <v>No</v>
          </cell>
          <cell r="O85">
            <v>61</v>
          </cell>
          <cell r="P85">
            <v>136</v>
          </cell>
          <cell r="Q85">
            <v>64</v>
          </cell>
          <cell r="R85">
            <v>72</v>
          </cell>
          <cell r="S85">
            <v>136</v>
          </cell>
          <cell r="T85">
            <v>24</v>
          </cell>
          <cell r="U85">
            <v>10</v>
          </cell>
          <cell r="V85">
            <v>14</v>
          </cell>
          <cell r="W85">
            <v>107</v>
          </cell>
          <cell r="X85">
            <v>54</v>
          </cell>
          <cell r="Y85">
            <v>53</v>
          </cell>
          <cell r="Z85">
            <v>5</v>
          </cell>
          <cell r="AA85">
            <v>0</v>
          </cell>
          <cell r="AB85">
            <v>5</v>
          </cell>
          <cell r="AC85">
            <v>136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2</v>
          </cell>
          <cell r="AI85">
            <v>6</v>
          </cell>
          <cell r="AJ85">
            <v>71</v>
          </cell>
          <cell r="AK85">
            <v>152</v>
          </cell>
          <cell r="AL85">
            <v>4</v>
          </cell>
          <cell r="AM85">
            <v>25</v>
          </cell>
        </row>
        <row r="86">
          <cell r="H86" t="str">
            <v>Al Najat (AAF25)</v>
          </cell>
          <cell r="L86" t="str">
            <v>HRP</v>
          </cell>
          <cell r="M86" t="str">
            <v>HIRQ19-CCM-154451-1</v>
          </cell>
          <cell r="N86" t="str">
            <v>No</v>
          </cell>
          <cell r="O86">
            <v>55</v>
          </cell>
          <cell r="P86">
            <v>97</v>
          </cell>
          <cell r="Q86">
            <v>48</v>
          </cell>
          <cell r="R86">
            <v>49</v>
          </cell>
          <cell r="S86">
            <v>97</v>
          </cell>
          <cell r="T86">
            <v>17</v>
          </cell>
          <cell r="U86">
            <v>7</v>
          </cell>
          <cell r="V86">
            <v>10</v>
          </cell>
          <cell r="W86">
            <v>75</v>
          </cell>
          <cell r="X86">
            <v>40</v>
          </cell>
          <cell r="Y86">
            <v>35</v>
          </cell>
          <cell r="Z86">
            <v>5</v>
          </cell>
          <cell r="AA86">
            <v>1</v>
          </cell>
          <cell r="AB86">
            <v>4</v>
          </cell>
          <cell r="AC86">
            <v>97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6</v>
          </cell>
          <cell r="AI86">
            <v>10</v>
          </cell>
          <cell r="AJ86">
            <v>61</v>
          </cell>
          <cell r="AK86">
            <v>134</v>
          </cell>
          <cell r="AL86">
            <v>0</v>
          </cell>
          <cell r="AM86">
            <v>0</v>
          </cell>
        </row>
        <row r="87">
          <cell r="H87" t="str">
            <v>Al-Tahadi (AAF26)</v>
          </cell>
          <cell r="L87" t="str">
            <v>HRP</v>
          </cell>
          <cell r="M87" t="str">
            <v>HIRQ19-CCM-154451-1</v>
          </cell>
          <cell r="N87" t="str">
            <v>No</v>
          </cell>
          <cell r="O87">
            <v>41</v>
          </cell>
          <cell r="P87">
            <v>97</v>
          </cell>
          <cell r="Q87">
            <v>57</v>
          </cell>
          <cell r="R87">
            <v>40</v>
          </cell>
          <cell r="S87">
            <v>97</v>
          </cell>
          <cell r="T87">
            <v>19</v>
          </cell>
          <cell r="U87">
            <v>11</v>
          </cell>
          <cell r="V87">
            <v>8</v>
          </cell>
          <cell r="W87">
            <v>74</v>
          </cell>
          <cell r="X87">
            <v>44</v>
          </cell>
          <cell r="Y87">
            <v>30</v>
          </cell>
          <cell r="Z87">
            <v>4</v>
          </cell>
          <cell r="AA87">
            <v>2</v>
          </cell>
          <cell r="AB87">
            <v>2</v>
          </cell>
          <cell r="AC87">
            <v>97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50</v>
          </cell>
          <cell r="AK87">
            <v>151</v>
          </cell>
          <cell r="AL87">
            <v>2</v>
          </cell>
          <cell r="AM87">
            <v>25</v>
          </cell>
        </row>
        <row r="88">
          <cell r="H88" t="str">
            <v>Al Anbar (AAF27)</v>
          </cell>
          <cell r="L88" t="str">
            <v>HRP</v>
          </cell>
          <cell r="M88" t="str">
            <v>HIRQ19-CCM-154451-1</v>
          </cell>
          <cell r="N88" t="str">
            <v>No</v>
          </cell>
          <cell r="O88">
            <v>76</v>
          </cell>
          <cell r="P88">
            <v>138</v>
          </cell>
          <cell r="Q88">
            <v>78</v>
          </cell>
          <cell r="R88">
            <v>60</v>
          </cell>
          <cell r="S88">
            <v>138</v>
          </cell>
          <cell r="T88">
            <v>22</v>
          </cell>
          <cell r="U88">
            <v>10</v>
          </cell>
          <cell r="V88">
            <v>12</v>
          </cell>
          <cell r="W88">
            <v>110</v>
          </cell>
          <cell r="X88">
            <v>64</v>
          </cell>
          <cell r="Y88">
            <v>46</v>
          </cell>
          <cell r="Z88">
            <v>6</v>
          </cell>
          <cell r="AA88">
            <v>4</v>
          </cell>
          <cell r="AB88">
            <v>2</v>
          </cell>
          <cell r="AC88">
            <v>138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7</v>
          </cell>
          <cell r="AI88">
            <v>21</v>
          </cell>
          <cell r="AJ88">
            <v>87</v>
          </cell>
          <cell r="AK88">
            <v>164</v>
          </cell>
          <cell r="AL88">
            <v>1</v>
          </cell>
          <cell r="AM88">
            <v>0</v>
          </cell>
        </row>
        <row r="89">
          <cell r="H89" t="str">
            <v>Alta'aki (AAF30)</v>
          </cell>
          <cell r="L89" t="str">
            <v>HRP</v>
          </cell>
          <cell r="M89" t="str">
            <v>HIRQ19-CCM-154451-1</v>
          </cell>
          <cell r="N89" t="str">
            <v>No</v>
          </cell>
          <cell r="O89">
            <v>90</v>
          </cell>
          <cell r="P89">
            <v>139</v>
          </cell>
          <cell r="Q89">
            <v>83</v>
          </cell>
          <cell r="R89">
            <v>56</v>
          </cell>
          <cell r="S89">
            <v>139</v>
          </cell>
          <cell r="T89">
            <v>21</v>
          </cell>
          <cell r="U89">
            <v>11</v>
          </cell>
          <cell r="V89">
            <v>10</v>
          </cell>
          <cell r="W89">
            <v>114</v>
          </cell>
          <cell r="X89">
            <v>70</v>
          </cell>
          <cell r="Y89">
            <v>44</v>
          </cell>
          <cell r="Z89">
            <v>4</v>
          </cell>
          <cell r="AA89">
            <v>2</v>
          </cell>
          <cell r="AB89">
            <v>2</v>
          </cell>
          <cell r="AC89">
            <v>139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11</v>
          </cell>
          <cell r="AI89">
            <v>37</v>
          </cell>
          <cell r="AJ89">
            <v>93</v>
          </cell>
          <cell r="AK89">
            <v>121</v>
          </cell>
          <cell r="AL89">
            <v>15</v>
          </cell>
          <cell r="AM89">
            <v>0</v>
          </cell>
        </row>
        <row r="90">
          <cell r="H90" t="str">
            <v>Al Karamah</v>
          </cell>
          <cell r="L90" t="str">
            <v>Non HRP</v>
          </cell>
          <cell r="N90" t="str">
            <v>No</v>
          </cell>
          <cell r="O90">
            <v>263</v>
          </cell>
          <cell r="P90">
            <v>1132</v>
          </cell>
          <cell r="Q90">
            <v>563</v>
          </cell>
          <cell r="R90">
            <v>569</v>
          </cell>
          <cell r="S90">
            <v>1132</v>
          </cell>
          <cell r="T90">
            <v>667</v>
          </cell>
          <cell r="U90">
            <v>296</v>
          </cell>
          <cell r="V90">
            <v>371</v>
          </cell>
          <cell r="W90">
            <v>434</v>
          </cell>
          <cell r="X90">
            <v>246</v>
          </cell>
          <cell r="Y90">
            <v>188</v>
          </cell>
          <cell r="Z90">
            <v>31</v>
          </cell>
          <cell r="AA90">
            <v>21</v>
          </cell>
          <cell r="AB90">
            <v>10</v>
          </cell>
          <cell r="AC90">
            <v>1132</v>
          </cell>
          <cell r="AD90">
            <v>5</v>
          </cell>
          <cell r="AE90">
            <v>30</v>
          </cell>
          <cell r="AF90">
            <v>0</v>
          </cell>
          <cell r="AG90">
            <v>0</v>
          </cell>
          <cell r="AH90">
            <v>30</v>
          </cell>
          <cell r="AI90">
            <v>67</v>
          </cell>
          <cell r="AJ90">
            <v>325</v>
          </cell>
          <cell r="AK90">
            <v>0</v>
          </cell>
          <cell r="AL90">
            <v>0</v>
          </cell>
          <cell r="AM90">
            <v>0</v>
          </cell>
        </row>
        <row r="91">
          <cell r="H91" t="str">
            <v>Basateen Al Sheuokh</v>
          </cell>
          <cell r="L91" t="str">
            <v>HRP</v>
          </cell>
          <cell r="M91" t="str">
            <v>HIRQ19-CCM-154742-1</v>
          </cell>
          <cell r="N91" t="str">
            <v>No</v>
          </cell>
          <cell r="O91">
            <v>421</v>
          </cell>
          <cell r="P91">
            <v>2122</v>
          </cell>
          <cell r="Q91">
            <v>1046</v>
          </cell>
          <cell r="R91">
            <v>1076</v>
          </cell>
          <cell r="S91">
            <v>2122</v>
          </cell>
          <cell r="T91">
            <v>1336</v>
          </cell>
          <cell r="U91">
            <v>591</v>
          </cell>
          <cell r="V91">
            <v>745</v>
          </cell>
          <cell r="W91">
            <v>737</v>
          </cell>
          <cell r="X91">
            <v>391</v>
          </cell>
          <cell r="Y91">
            <v>346</v>
          </cell>
          <cell r="Z91">
            <v>49</v>
          </cell>
          <cell r="AA91">
            <v>32</v>
          </cell>
          <cell r="AB91">
            <v>17</v>
          </cell>
          <cell r="AC91">
            <v>2122</v>
          </cell>
          <cell r="AD91">
            <v>129</v>
          </cell>
          <cell r="AE91">
            <v>637</v>
          </cell>
          <cell r="AF91">
            <v>129</v>
          </cell>
          <cell r="AG91">
            <v>637</v>
          </cell>
          <cell r="AH91">
            <v>2</v>
          </cell>
          <cell r="AI91">
            <v>20</v>
          </cell>
          <cell r="AJ91">
            <v>440</v>
          </cell>
          <cell r="AK91">
            <v>131</v>
          </cell>
          <cell r="AL91">
            <v>429</v>
          </cell>
          <cell r="AM91">
            <v>0</v>
          </cell>
        </row>
        <row r="92">
          <cell r="H92" t="str">
            <v>Haj Ali</v>
          </cell>
          <cell r="L92" t="str">
            <v>HRP</v>
          </cell>
          <cell r="M92" t="str">
            <v>HIRQ19-CCM-154451-1</v>
          </cell>
          <cell r="N92" t="str">
            <v>No</v>
          </cell>
          <cell r="O92">
            <v>1873</v>
          </cell>
          <cell r="P92">
            <v>9943</v>
          </cell>
          <cell r="Q92">
            <v>5366</v>
          </cell>
          <cell r="R92">
            <v>4577</v>
          </cell>
          <cell r="S92">
            <v>9943</v>
          </cell>
          <cell r="T92">
            <v>5599</v>
          </cell>
          <cell r="U92">
            <v>2771</v>
          </cell>
          <cell r="V92">
            <v>2828</v>
          </cell>
          <cell r="W92">
            <v>4101</v>
          </cell>
          <cell r="X92">
            <v>2446</v>
          </cell>
          <cell r="Y92">
            <v>1655</v>
          </cell>
          <cell r="Z92">
            <v>243</v>
          </cell>
          <cell r="AA92">
            <v>149</v>
          </cell>
          <cell r="AB92">
            <v>94</v>
          </cell>
          <cell r="AC92">
            <v>9943</v>
          </cell>
          <cell r="AD92">
            <v>21</v>
          </cell>
          <cell r="AE92">
            <v>64</v>
          </cell>
          <cell r="AF92">
            <v>21</v>
          </cell>
          <cell r="AG92">
            <v>64</v>
          </cell>
          <cell r="AH92">
            <v>110</v>
          </cell>
          <cell r="AI92">
            <v>426</v>
          </cell>
          <cell r="AJ92">
            <v>2458</v>
          </cell>
          <cell r="AK92">
            <v>7500</v>
          </cell>
          <cell r="AL92">
            <v>0</v>
          </cell>
          <cell r="AM92">
            <v>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 Master List and Populat..."/>
      <sheetName val="Camp Master List and Popula (2"/>
      <sheetName val="Sheet1"/>
      <sheetName val="INFORMAL"/>
    </sheetNames>
    <sheetDataSet>
      <sheetData sheetId="0" refreshError="1"/>
      <sheetData sheetId="1" refreshError="1"/>
      <sheetData sheetId="2" refreshError="1"/>
      <sheetData sheetId="3" refreshError="1">
        <row r="2">
          <cell r="J2" t="str">
            <v>basra Modern IDP Camp</v>
          </cell>
          <cell r="L2" t="str">
            <v>5 Mile area</v>
          </cell>
          <cell r="M2" t="str">
            <v>Government/ Local Authorities</v>
          </cell>
          <cell r="O2" t="str">
            <v>No</v>
          </cell>
          <cell r="P2">
            <v>4</v>
          </cell>
          <cell r="Q2">
            <v>12</v>
          </cell>
          <cell r="R2">
            <v>4</v>
          </cell>
          <cell r="S2">
            <v>8</v>
          </cell>
          <cell r="T2">
            <v>12</v>
          </cell>
          <cell r="U2">
            <v>4</v>
          </cell>
          <cell r="V2">
            <v>0</v>
          </cell>
          <cell r="W2">
            <v>4</v>
          </cell>
        </row>
        <row r="3">
          <cell r="J3" t="str">
            <v>Al Zaytoon compound</v>
          </cell>
          <cell r="L3" t="str">
            <v>Al Ahamam area</v>
          </cell>
          <cell r="M3" t="str">
            <v>Government/ Local Authorities</v>
          </cell>
          <cell r="O3" t="str">
            <v>No</v>
          </cell>
          <cell r="P3">
            <v>95</v>
          </cell>
          <cell r="Q3">
            <v>561</v>
          </cell>
          <cell r="R3">
            <v>301</v>
          </cell>
          <cell r="S3">
            <v>260</v>
          </cell>
          <cell r="T3">
            <v>561</v>
          </cell>
          <cell r="U3">
            <v>323</v>
          </cell>
          <cell r="V3">
            <v>177</v>
          </cell>
          <cell r="W3">
            <v>146</v>
          </cell>
        </row>
        <row r="4">
          <cell r="J4" t="str">
            <v>Eyes of Missan</v>
          </cell>
          <cell r="M4" t="str">
            <v>Government/ Local Authorities</v>
          </cell>
          <cell r="O4" t="str">
            <v>No</v>
          </cell>
          <cell r="P4">
            <v>15</v>
          </cell>
          <cell r="Q4">
            <v>70</v>
          </cell>
          <cell r="R4">
            <v>40</v>
          </cell>
          <cell r="S4">
            <v>30</v>
          </cell>
          <cell r="T4">
            <v>70</v>
          </cell>
          <cell r="U4">
            <v>47</v>
          </cell>
          <cell r="V4">
            <v>28</v>
          </cell>
          <cell r="W4">
            <v>19</v>
          </cell>
        </row>
        <row r="5">
          <cell r="J5" t="str">
            <v>Al Hay al Jamei</v>
          </cell>
          <cell r="L5" t="str">
            <v>Al Rahma area</v>
          </cell>
          <cell r="M5" t="str">
            <v>Government/ Local Authorities</v>
          </cell>
          <cell r="O5" t="str">
            <v>No</v>
          </cell>
          <cell r="P5">
            <v>50</v>
          </cell>
          <cell r="Q5">
            <v>281</v>
          </cell>
          <cell r="R5">
            <v>140</v>
          </cell>
          <cell r="S5">
            <v>141</v>
          </cell>
          <cell r="T5">
            <v>281</v>
          </cell>
          <cell r="U5">
            <v>130</v>
          </cell>
          <cell r="V5">
            <v>64</v>
          </cell>
          <cell r="W5">
            <v>66</v>
          </cell>
        </row>
        <row r="6">
          <cell r="J6" t="str">
            <v>Ahil AlRamadi sector (BzBz 2)</v>
          </cell>
          <cell r="M6" t="str">
            <v>IOM</v>
          </cell>
          <cell r="O6" t="str">
            <v>No</v>
          </cell>
          <cell r="P6">
            <v>63</v>
          </cell>
          <cell r="Q6">
            <v>348</v>
          </cell>
          <cell r="R6">
            <v>201</v>
          </cell>
          <cell r="S6">
            <v>147</v>
          </cell>
          <cell r="T6">
            <v>348</v>
          </cell>
          <cell r="U6">
            <v>116</v>
          </cell>
          <cell r="V6">
            <v>67</v>
          </cell>
          <cell r="W6">
            <v>49</v>
          </cell>
        </row>
        <row r="7">
          <cell r="J7" t="str">
            <v>Sector 1 (BzBz 3)</v>
          </cell>
          <cell r="M7" t="str">
            <v>IOM</v>
          </cell>
          <cell r="O7" t="str">
            <v>No</v>
          </cell>
          <cell r="P7">
            <v>61</v>
          </cell>
          <cell r="Q7">
            <v>202</v>
          </cell>
          <cell r="R7">
            <v>152</v>
          </cell>
          <cell r="S7">
            <v>86</v>
          </cell>
          <cell r="T7">
            <v>238</v>
          </cell>
          <cell r="U7">
            <v>86</v>
          </cell>
          <cell r="V7">
            <v>61</v>
          </cell>
          <cell r="W7">
            <v>25</v>
          </cell>
        </row>
        <row r="8">
          <cell r="J8" t="str">
            <v>Sector 2 (BzBz 4)</v>
          </cell>
          <cell r="M8" t="str">
            <v>IOM</v>
          </cell>
          <cell r="O8" t="str">
            <v>No</v>
          </cell>
          <cell r="P8">
            <v>177</v>
          </cell>
          <cell r="Q8">
            <v>924</v>
          </cell>
          <cell r="R8">
            <v>546</v>
          </cell>
          <cell r="S8">
            <v>383</v>
          </cell>
          <cell r="T8">
            <v>929</v>
          </cell>
          <cell r="U8">
            <v>319</v>
          </cell>
          <cell r="V8">
            <v>190</v>
          </cell>
          <cell r="W8">
            <v>129</v>
          </cell>
        </row>
        <row r="9">
          <cell r="J9" t="str">
            <v>Al-Moelha (BzBz 7)</v>
          </cell>
          <cell r="M9" t="str">
            <v>IOM</v>
          </cell>
          <cell r="O9" t="str">
            <v>No</v>
          </cell>
          <cell r="P9">
            <v>191</v>
          </cell>
          <cell r="Q9">
            <v>1011</v>
          </cell>
          <cell r="R9">
            <v>593</v>
          </cell>
          <cell r="S9">
            <v>400</v>
          </cell>
          <cell r="T9">
            <v>993</v>
          </cell>
          <cell r="U9">
            <v>347</v>
          </cell>
          <cell r="V9">
            <v>201</v>
          </cell>
          <cell r="W9">
            <v>146</v>
          </cell>
        </row>
        <row r="10">
          <cell r="J10" t="str">
            <v>Sector 3 (BzBz 8)</v>
          </cell>
          <cell r="M10" t="str">
            <v>IOM</v>
          </cell>
          <cell r="O10" t="str">
            <v>No</v>
          </cell>
          <cell r="P10">
            <v>111</v>
          </cell>
          <cell r="Q10">
            <v>576</v>
          </cell>
          <cell r="R10">
            <v>342</v>
          </cell>
          <cell r="S10">
            <v>234</v>
          </cell>
          <cell r="T10">
            <v>576</v>
          </cell>
          <cell r="U10">
            <v>188</v>
          </cell>
          <cell r="V10">
            <v>127</v>
          </cell>
          <cell r="W10">
            <v>61</v>
          </cell>
        </row>
        <row r="11">
          <cell r="J11" t="str">
            <v>Sector 4 (BzBz 9)</v>
          </cell>
          <cell r="M11" t="str">
            <v>IOM</v>
          </cell>
          <cell r="O11" t="str">
            <v>No</v>
          </cell>
          <cell r="P11">
            <v>64</v>
          </cell>
          <cell r="Q11">
            <v>339</v>
          </cell>
          <cell r="R11">
            <v>208</v>
          </cell>
          <cell r="S11">
            <v>132</v>
          </cell>
          <cell r="T11">
            <v>340</v>
          </cell>
          <cell r="U11">
            <v>115</v>
          </cell>
          <cell r="V11">
            <v>73</v>
          </cell>
          <cell r="W11">
            <v>42</v>
          </cell>
        </row>
        <row r="12">
          <cell r="J12" t="str">
            <v>Boslimans sector (BzBz 10)</v>
          </cell>
          <cell r="M12" t="str">
            <v>IOM</v>
          </cell>
          <cell r="O12" t="str">
            <v>No</v>
          </cell>
          <cell r="P12">
            <v>54</v>
          </cell>
          <cell r="Q12">
            <v>310</v>
          </cell>
          <cell r="R12">
            <v>193</v>
          </cell>
          <cell r="S12">
            <v>117</v>
          </cell>
          <cell r="T12">
            <v>310</v>
          </cell>
          <cell r="U12">
            <v>47</v>
          </cell>
          <cell r="V12">
            <v>35</v>
          </cell>
          <cell r="W12">
            <v>12</v>
          </cell>
        </row>
        <row r="13">
          <cell r="J13" t="str">
            <v>Al-Khamseen (BzBz 11)</v>
          </cell>
          <cell r="M13" t="str">
            <v>IOM</v>
          </cell>
          <cell r="O13" t="str">
            <v>No</v>
          </cell>
          <cell r="P13">
            <v>24</v>
          </cell>
          <cell r="Q13">
            <v>132</v>
          </cell>
          <cell r="R13">
            <v>65</v>
          </cell>
          <cell r="S13">
            <v>52</v>
          </cell>
          <cell r="T13">
            <v>117</v>
          </cell>
          <cell r="U13">
            <v>32</v>
          </cell>
          <cell r="V13">
            <v>19</v>
          </cell>
          <cell r="W13">
            <v>13</v>
          </cell>
        </row>
        <row r="14">
          <cell r="J14" t="str">
            <v>Albu Jwad (BzBz 13)</v>
          </cell>
          <cell r="M14" t="str">
            <v>IOM</v>
          </cell>
          <cell r="O14" t="str">
            <v>No</v>
          </cell>
          <cell r="P14">
            <v>119</v>
          </cell>
          <cell r="Q14">
            <v>611</v>
          </cell>
          <cell r="R14">
            <v>385</v>
          </cell>
          <cell r="S14">
            <v>245</v>
          </cell>
          <cell r="T14">
            <v>630</v>
          </cell>
          <cell r="U14">
            <v>210</v>
          </cell>
          <cell r="V14">
            <v>142</v>
          </cell>
          <cell r="W14">
            <v>68</v>
          </cell>
        </row>
        <row r="15">
          <cell r="J15" t="str">
            <v>Al Bojar sector (BzBz 14)</v>
          </cell>
          <cell r="M15" t="str">
            <v>IOM</v>
          </cell>
          <cell r="O15" t="str">
            <v>No</v>
          </cell>
          <cell r="P15">
            <v>91</v>
          </cell>
          <cell r="Q15">
            <v>523</v>
          </cell>
          <cell r="R15">
            <v>303</v>
          </cell>
          <cell r="S15">
            <v>215</v>
          </cell>
          <cell r="T15">
            <v>518</v>
          </cell>
          <cell r="U15">
            <v>181</v>
          </cell>
          <cell r="V15">
            <v>106</v>
          </cell>
          <cell r="W15">
            <v>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N97"/>
  <sheetViews>
    <sheetView tabSelected="1" zoomScaleNormal="100" workbookViewId="0">
      <pane ySplit="1" topLeftCell="A2" activePane="bottomLeft" state="frozen"/>
      <selection pane="bottomLeft" activeCell="F32" sqref="F32"/>
    </sheetView>
  </sheetViews>
  <sheetFormatPr defaultColWidth="8.85546875" defaultRowHeight="16.5" x14ac:dyDescent="0.3"/>
  <cols>
    <col min="1" max="1" width="4.140625" style="43" customWidth="1"/>
    <col min="2" max="2" width="6.42578125" style="43" customWidth="1"/>
    <col min="3" max="3" width="9.85546875" style="43" bestFit="1" customWidth="1"/>
    <col min="4" max="4" width="9.140625" style="43" bestFit="1" customWidth="1"/>
    <col min="5" max="6" width="19.42578125" style="44" customWidth="1"/>
    <col min="7" max="7" width="20.42578125" style="44" customWidth="1"/>
    <col min="8" max="8" width="12.42578125" style="44" customWidth="1"/>
    <col min="9" max="9" width="7.85546875" style="43" customWidth="1"/>
    <col min="10" max="10" width="8.140625" style="43" customWidth="1"/>
    <col min="11" max="11" width="7.85546875" style="43" customWidth="1"/>
    <col min="12" max="12" width="7.5703125" style="43" customWidth="1"/>
    <col min="13" max="13" width="7.42578125" style="43" customWidth="1"/>
    <col min="14" max="14" width="10.42578125" style="43" customWidth="1"/>
    <col min="15" max="15" width="11.85546875" style="43" customWidth="1"/>
    <col min="16" max="16" width="13.5703125" style="43" customWidth="1"/>
    <col min="17" max="17" width="9.42578125" style="43" customWidth="1"/>
    <col min="18" max="18" width="8.5703125" style="43" customWidth="1"/>
    <col min="19" max="19" width="7.5703125" style="43" customWidth="1"/>
    <col min="20" max="21" width="8.85546875" style="43" customWidth="1"/>
    <col min="22" max="22" width="9.5703125" style="43" customWidth="1"/>
    <col min="23" max="23" width="7.85546875" style="1" customWidth="1"/>
    <col min="24" max="25" width="7.5703125" style="1" customWidth="1"/>
    <col min="26" max="40" width="8.85546875" style="1"/>
    <col min="41" max="16384" width="8.85546875" style="43"/>
  </cols>
  <sheetData>
    <row r="1" spans="1:35" ht="63" customHeight="1" thickBot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342</v>
      </c>
      <c r="F1" s="5" t="s">
        <v>341</v>
      </c>
      <c r="G1" s="5" t="s">
        <v>343</v>
      </c>
      <c r="H1" s="5" t="s">
        <v>5</v>
      </c>
      <c r="I1" s="5" t="s">
        <v>221</v>
      </c>
      <c r="J1" s="5" t="s">
        <v>220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6" t="s">
        <v>19</v>
      </c>
      <c r="W1" s="5" t="s">
        <v>20</v>
      </c>
      <c r="X1" s="5" t="s">
        <v>21</v>
      </c>
      <c r="Y1" s="5" t="s">
        <v>22</v>
      </c>
    </row>
    <row r="2" spans="1:35" ht="18" customHeight="1" thickBot="1" x14ac:dyDescent="0.35">
      <c r="A2" s="13">
        <v>1</v>
      </c>
      <c r="B2" s="7" t="s">
        <v>23</v>
      </c>
      <c r="C2" s="15" t="s">
        <v>24</v>
      </c>
      <c r="D2" s="15" t="s">
        <v>25</v>
      </c>
      <c r="E2" t="s">
        <v>222</v>
      </c>
      <c r="F2" t="s">
        <v>218</v>
      </c>
      <c r="G2" s="15" t="str">
        <f>VLOOKUP(E2,Sheet1!B:C,2,FALSE)</f>
        <v>Al-Falluja</v>
      </c>
      <c r="H2" s="15"/>
      <c r="I2" s="15">
        <v>1718</v>
      </c>
      <c r="J2" s="15">
        <v>9623</v>
      </c>
      <c r="K2" s="15">
        <v>5125</v>
      </c>
      <c r="L2" s="15">
        <v>4498</v>
      </c>
      <c r="M2" s="15">
        <v>0</v>
      </c>
      <c r="N2" s="15">
        <v>0</v>
      </c>
      <c r="O2" s="15">
        <v>0</v>
      </c>
      <c r="P2" s="15">
        <v>0</v>
      </c>
      <c r="Q2" s="15">
        <v>79</v>
      </c>
      <c r="R2" s="15">
        <v>240</v>
      </c>
      <c r="S2" s="15">
        <v>1905</v>
      </c>
      <c r="T2" s="15">
        <v>4811</v>
      </c>
      <c r="U2" s="15">
        <v>904</v>
      </c>
      <c r="V2" s="16">
        <v>419</v>
      </c>
      <c r="W2" s="14">
        <v>2533</v>
      </c>
      <c r="X2" s="15">
        <v>6835</v>
      </c>
      <c r="Y2" s="16">
        <v>255</v>
      </c>
    </row>
    <row r="3" spans="1:35" s="17" customFormat="1" ht="17.45" customHeight="1" thickBot="1" x14ac:dyDescent="0.35">
      <c r="A3" s="13">
        <v>2</v>
      </c>
      <c r="B3" s="7" t="s">
        <v>23</v>
      </c>
      <c r="C3" s="15" t="s">
        <v>24</v>
      </c>
      <c r="D3" s="15" t="s">
        <v>26</v>
      </c>
      <c r="E3" t="s">
        <v>223</v>
      </c>
      <c r="F3" t="s">
        <v>219</v>
      </c>
      <c r="G3" s="48" t="s">
        <v>237</v>
      </c>
      <c r="H3" s="15"/>
      <c r="I3" s="15">
        <v>705</v>
      </c>
      <c r="J3" s="15">
        <v>3348</v>
      </c>
      <c r="K3" s="15">
        <v>1737</v>
      </c>
      <c r="L3" s="15">
        <v>1611</v>
      </c>
      <c r="M3" s="15">
        <v>7</v>
      </c>
      <c r="N3" s="15">
        <v>13</v>
      </c>
      <c r="O3" s="15">
        <v>0</v>
      </c>
      <c r="P3" s="15">
        <v>0</v>
      </c>
      <c r="Q3" s="15">
        <v>22</v>
      </c>
      <c r="R3" s="15">
        <v>114</v>
      </c>
      <c r="S3" s="15">
        <v>885</v>
      </c>
      <c r="T3" s="15">
        <v>929</v>
      </c>
      <c r="U3" s="15">
        <v>0</v>
      </c>
      <c r="V3" s="18">
        <v>8</v>
      </c>
      <c r="W3" s="14">
        <v>1922</v>
      </c>
      <c r="X3" s="15">
        <v>1301</v>
      </c>
      <c r="Y3" s="15">
        <v>125</v>
      </c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s="17" customFormat="1" ht="17.45" customHeight="1" thickBot="1" x14ac:dyDescent="0.35">
      <c r="A4" s="10">
        <v>43</v>
      </c>
      <c r="B4" s="7" t="s">
        <v>23</v>
      </c>
      <c r="C4" s="8" t="s">
        <v>27</v>
      </c>
      <c r="D4" s="8" t="s">
        <v>28</v>
      </c>
      <c r="E4" t="s">
        <v>241</v>
      </c>
      <c r="F4" s="8" t="s">
        <v>29</v>
      </c>
      <c r="G4" s="15" t="str">
        <f>VLOOKUP(E4,Sheet1!B:C,2,FALSE)</f>
        <v>Al-Mada'in</v>
      </c>
      <c r="H4" s="8" t="s">
        <v>30</v>
      </c>
      <c r="I4" s="8">
        <f>VLOOKUP($F4,[1]formal!$H$2:$AM$95,8,0)</f>
        <v>65</v>
      </c>
      <c r="J4" s="8">
        <f>VLOOKUP($F4,[1]formal!$H$2:$AM$95,9,0)</f>
        <v>294</v>
      </c>
      <c r="K4" s="8">
        <f>VLOOKUP($F4,[1]formal!$H$2:$AM$95,10,0)</f>
        <v>148</v>
      </c>
      <c r="L4" s="8">
        <f>VLOOKUP($F4,[1]formal!$H$2:$AM$95,11,0)</f>
        <v>146</v>
      </c>
      <c r="M4" s="8">
        <f>VLOOKUP($F4,[1]formal!$H$2:$AM$95,23,0)</f>
        <v>0</v>
      </c>
      <c r="N4" s="8">
        <f>VLOOKUP($F4,[1]formal!$H$2:$AM$95,24,0)</f>
        <v>0</v>
      </c>
      <c r="O4" s="8">
        <f>VLOOKUP($F4,[1]formal!$H$2:$AM$95,25,0)</f>
        <v>0</v>
      </c>
      <c r="P4" s="8">
        <f>VLOOKUP($F4,[1]formal!$H$2:$AM$95,26,0)</f>
        <v>0</v>
      </c>
      <c r="Q4" s="8">
        <f>VLOOKUP($F4,[1]formal!$H$2:$AM$95,27,0)</f>
        <v>0</v>
      </c>
      <c r="R4" s="8">
        <f>VLOOKUP($F4,[1]formal!$H$2:$AM$95,28,0)</f>
        <v>0</v>
      </c>
      <c r="S4" s="8">
        <f>VLOOKUP($F4,[1]formal!$H$2:$AM$95,29,0)</f>
        <v>99</v>
      </c>
      <c r="T4" s="8">
        <f>VLOOKUP($F4,[1]formal!$H$2:$AM$95,30,0)</f>
        <v>64</v>
      </c>
      <c r="U4" s="8">
        <f>VLOOKUP($F4,[1]formal!$H$2:$AM$95,31,0)</f>
        <v>0</v>
      </c>
      <c r="V4" s="9">
        <f>VLOOKUP($F4,[1]formal!$H$2:$AM$95,32,0)</f>
        <v>11</v>
      </c>
      <c r="W4" s="8">
        <f>VLOOKUP($F4,[1]formal!$H$2:$AM$95,13,0)</f>
        <v>149</v>
      </c>
      <c r="X4" s="8">
        <f>VLOOKUP($F4,[1]formal!$H$2:$AM$95,16,0)</f>
        <v>136</v>
      </c>
      <c r="Y4" s="9">
        <f>VLOOKUP($F4,[1]formal!$H$2:$AM$95,19,0)</f>
        <v>9</v>
      </c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s="17" customFormat="1" ht="17.45" customHeight="1" thickBot="1" x14ac:dyDescent="0.35">
      <c r="A5" s="10">
        <v>44</v>
      </c>
      <c r="B5" s="7" t="s">
        <v>23</v>
      </c>
      <c r="C5" s="8" t="s">
        <v>27</v>
      </c>
      <c r="D5" s="8" t="s">
        <v>31</v>
      </c>
      <c r="E5" t="s">
        <v>253</v>
      </c>
      <c r="F5" s="8" t="s">
        <v>32</v>
      </c>
      <c r="G5" s="15" t="str">
        <f>VLOOKUP(E5,Sheet1!B:C,2,FALSE)</f>
        <v>Al-Kadhmiyah</v>
      </c>
      <c r="H5" s="8" t="s">
        <v>33</v>
      </c>
      <c r="I5" s="8">
        <f>VLOOKUP($F5,[1]formal!$H$2:$AM$95,8,0)</f>
        <v>130</v>
      </c>
      <c r="J5" s="8">
        <f>VLOOKUP($F5,[1]formal!$H$2:$AM$95,9,0)</f>
        <v>639</v>
      </c>
      <c r="K5" s="8">
        <f>VLOOKUP($F5,[1]formal!$H$2:$AM$95,10,0)</f>
        <v>320</v>
      </c>
      <c r="L5" s="8">
        <f>VLOOKUP($F5,[1]formal!$H$2:$AM$95,11,0)</f>
        <v>319</v>
      </c>
      <c r="M5" s="8">
        <f>VLOOKUP($F5,[1]formal!$H$2:$AM$95,23,0)</f>
        <v>0</v>
      </c>
      <c r="N5" s="8">
        <f>VLOOKUP($F5,[1]formal!$H$2:$AM$95,24,0)</f>
        <v>0</v>
      </c>
      <c r="O5" s="8">
        <f>VLOOKUP($F5,[1]formal!$H$2:$AM$95,25,0)</f>
        <v>0</v>
      </c>
      <c r="P5" s="8">
        <f>VLOOKUP($F5,[1]formal!$H$2:$AM$95,26,0)</f>
        <v>0</v>
      </c>
      <c r="Q5" s="8">
        <f>VLOOKUP($F5,[1]formal!$H$2:$AM$95,27,0)</f>
        <v>22</v>
      </c>
      <c r="R5" s="8">
        <f>VLOOKUP($F5,[1]formal!$H$2:$AM$95,28,0)</f>
        <v>44</v>
      </c>
      <c r="S5" s="8">
        <f>VLOOKUP($F5,[1]formal!$H$2:$AM$95,29,0)</f>
        <v>210</v>
      </c>
      <c r="T5" s="8">
        <f>VLOOKUP($F5,[1]formal!$H$2:$AM$95,30,0)</f>
        <v>172</v>
      </c>
      <c r="U5" s="8">
        <f>VLOOKUP($F5,[1]formal!$H$2:$AM$95,31,0)</f>
        <v>0</v>
      </c>
      <c r="V5" s="9">
        <f>VLOOKUP($F5,[1]formal!$H$2:$AM$95,32,0)</f>
        <v>50</v>
      </c>
      <c r="W5" s="8">
        <f>VLOOKUP($F5,[1]formal!$H$2:$AM$95,13,0)</f>
        <v>348</v>
      </c>
      <c r="X5" s="8">
        <f>VLOOKUP($F5,[1]formal!$H$2:$AM$95,16,0)</f>
        <v>277</v>
      </c>
      <c r="Y5" s="9">
        <f>VLOOKUP($F5,[1]formal!$H$2:$AM$95,19,0)</f>
        <v>14</v>
      </c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s="17" customFormat="1" ht="17.45" customHeight="1" thickBot="1" x14ac:dyDescent="0.35">
      <c r="A6" s="10">
        <v>45</v>
      </c>
      <c r="B6" s="7" t="s">
        <v>23</v>
      </c>
      <c r="C6" s="8" t="s">
        <v>27</v>
      </c>
      <c r="D6" s="8" t="s">
        <v>34</v>
      </c>
      <c r="E6" s="8" t="s">
        <v>35</v>
      </c>
      <c r="F6" s="8" t="s">
        <v>35</v>
      </c>
      <c r="G6" s="15" t="str">
        <f>VLOOKUP(E6,Sheet1!B:C,2,FALSE)</f>
        <v>Al-Risafa</v>
      </c>
      <c r="H6" s="8" t="s">
        <v>36</v>
      </c>
      <c r="I6" s="8">
        <f>VLOOKUP($F6,[1]formal!$H$2:$AM$95,8,0)</f>
        <v>105</v>
      </c>
      <c r="J6" s="8">
        <f>VLOOKUP($F6,[1]formal!$H$2:$AM$95,9,0)</f>
        <v>348</v>
      </c>
      <c r="K6" s="8">
        <f>VLOOKUP($F6,[1]formal!$H$2:$AM$95,10,0)</f>
        <v>181</v>
      </c>
      <c r="L6" s="8">
        <f>VLOOKUP($F6,[1]formal!$H$2:$AM$95,11,0)</f>
        <v>167</v>
      </c>
      <c r="M6" s="8">
        <f>VLOOKUP($F6,[1]formal!$H$2:$AM$95,23,0)</f>
        <v>0</v>
      </c>
      <c r="N6" s="8">
        <f>VLOOKUP($F6,[1]formal!$H$2:$AM$95,24,0)</f>
        <v>0</v>
      </c>
      <c r="O6" s="8">
        <f>VLOOKUP($F6,[1]formal!$H$2:$AM$95,25,0)</f>
        <v>0</v>
      </c>
      <c r="P6" s="8">
        <f>VLOOKUP($F6,[1]formal!$H$2:$AM$95,26,0)</f>
        <v>0</v>
      </c>
      <c r="Q6" s="8">
        <f>VLOOKUP($F6,[1]formal!$H$2:$AM$95,27,0)</f>
        <v>10</v>
      </c>
      <c r="R6" s="8">
        <f>VLOOKUP($F6,[1]formal!$H$2:$AM$95,28,0)</f>
        <v>50</v>
      </c>
      <c r="S6" s="8">
        <f>VLOOKUP($F6,[1]formal!$H$2:$AM$95,29,0)</f>
        <v>103</v>
      </c>
      <c r="T6" s="8">
        <f>VLOOKUP($F6,[1]formal!$H$2:$AM$95,30,0)</f>
        <v>0</v>
      </c>
      <c r="U6" s="8">
        <f>VLOOKUP($F6,[1]formal!$H$2:$AM$95,31,0)</f>
        <v>1</v>
      </c>
      <c r="V6" s="9">
        <f>VLOOKUP($F6,[1]formal!$H$2:$AM$95,32,0)</f>
        <v>31</v>
      </c>
      <c r="W6" s="8">
        <f>VLOOKUP($F6,[1]formal!$H$2:$AM$95,13,0)</f>
        <v>125</v>
      </c>
      <c r="X6" s="8">
        <f>VLOOKUP($F6,[1]formal!$H$2:$AM$95,16,0)</f>
        <v>195</v>
      </c>
      <c r="Y6" s="9">
        <f>VLOOKUP($F6,[1]formal!$H$2:$AM$95,19,0)</f>
        <v>28</v>
      </c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s="17" customFormat="1" ht="17.45" customHeight="1" thickBot="1" x14ac:dyDescent="0.35">
      <c r="A7" s="10">
        <v>46</v>
      </c>
      <c r="B7" s="7" t="s">
        <v>23</v>
      </c>
      <c r="C7" s="8" t="s">
        <v>27</v>
      </c>
      <c r="D7" s="8" t="s">
        <v>37</v>
      </c>
      <c r="E7" s="8" t="s">
        <v>38</v>
      </c>
      <c r="F7" s="8" t="s">
        <v>38</v>
      </c>
      <c r="G7" s="15" t="str">
        <f>VLOOKUP(E7,Sheet1!B:C,2,FALSE)</f>
        <v>Al-Mahmoudiya</v>
      </c>
      <c r="H7" s="8" t="s">
        <v>39</v>
      </c>
      <c r="I7" s="8">
        <f>VLOOKUP($F7,[1]formal!$H$2:$AM$95,8,0)</f>
        <v>32</v>
      </c>
      <c r="J7" s="8">
        <f>VLOOKUP($F7,[1]formal!$H$2:$AM$95,9,0)</f>
        <v>151</v>
      </c>
      <c r="K7" s="8">
        <f>VLOOKUP($F7,[1]formal!$H$2:$AM$95,10,0)</f>
        <v>78</v>
      </c>
      <c r="L7" s="8">
        <f>VLOOKUP($F7,[1]formal!$H$2:$AM$95,11,0)</f>
        <v>73</v>
      </c>
      <c r="M7" s="8">
        <f>VLOOKUP($F7,[1]formal!$H$2:$AM$95,23,0)</f>
        <v>0</v>
      </c>
      <c r="N7" s="8">
        <f>VLOOKUP($F7,[1]formal!$H$2:$AM$95,24,0)</f>
        <v>0</v>
      </c>
      <c r="O7" s="8">
        <f>VLOOKUP($F7,[1]formal!$H$2:$AM$95,25,0)</f>
        <v>0</v>
      </c>
      <c r="P7" s="8">
        <f>VLOOKUP($F7,[1]formal!$H$2:$AM$95,26,0)</f>
        <v>0</v>
      </c>
      <c r="Q7" s="8">
        <f>VLOOKUP($F7,[1]formal!$H$2:$AM$95,27,0)</f>
        <v>0</v>
      </c>
      <c r="R7" s="8">
        <f>VLOOKUP($F7,[1]formal!$H$2:$AM$95,28,0)</f>
        <v>0</v>
      </c>
      <c r="S7" s="8">
        <f>VLOOKUP($F7,[1]formal!$H$2:$AM$95,29,0)</f>
        <v>32</v>
      </c>
      <c r="T7" s="8">
        <f>VLOOKUP($F7,[1]formal!$H$2:$AM$95,30,0)</f>
        <v>0</v>
      </c>
      <c r="U7" s="8">
        <f>VLOOKUP($F7,[1]formal!$H$2:$AM$95,31,0)</f>
        <v>0</v>
      </c>
      <c r="V7" s="9">
        <f>VLOOKUP($F7,[1]formal!$H$2:$AM$95,32,0)</f>
        <v>0</v>
      </c>
      <c r="W7" s="8">
        <f>VLOOKUP($F7,[1]formal!$H$2:$AM$95,13,0)</f>
        <v>95</v>
      </c>
      <c r="X7" s="8">
        <f>VLOOKUP($F7,[1]formal!$H$2:$AM$95,16,0)</f>
        <v>55</v>
      </c>
      <c r="Y7" s="9">
        <f>VLOOKUP($F7,[1]formal!$H$2:$AM$95,19,0)</f>
        <v>1</v>
      </c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s="17" customFormat="1" ht="17.45" customHeight="1" thickBot="1" x14ac:dyDescent="0.35">
      <c r="A8" s="10">
        <v>47</v>
      </c>
      <c r="B8" s="7" t="s">
        <v>23</v>
      </c>
      <c r="C8" s="8" t="s">
        <v>27</v>
      </c>
      <c r="D8" s="8" t="s">
        <v>37</v>
      </c>
      <c r="E8" s="8" t="s">
        <v>40</v>
      </c>
      <c r="F8" s="8" t="s">
        <v>40</v>
      </c>
      <c r="G8" s="15" t="str">
        <f>VLOOKUP(E8,Sheet1!B:C,2,FALSE)</f>
        <v>Al-Mahmoudiya</v>
      </c>
      <c r="H8" s="8" t="s">
        <v>41</v>
      </c>
      <c r="I8" s="8">
        <f>VLOOKUP($F8,[1]formal!$H$2:$AM$95,8,0)</f>
        <v>15</v>
      </c>
      <c r="J8" s="8">
        <f>VLOOKUP($F8,[1]formal!$H$2:$AM$95,9,0)</f>
        <v>76</v>
      </c>
      <c r="K8" s="8">
        <f>VLOOKUP($F8,[1]formal!$H$2:$AM$95,10,0)</f>
        <v>45</v>
      </c>
      <c r="L8" s="8">
        <f>VLOOKUP($F8,[1]formal!$H$2:$AM$95,11,0)</f>
        <v>31</v>
      </c>
      <c r="M8" s="8">
        <f>VLOOKUP($F8,[1]formal!$H$2:$AM$95,23,0)</f>
        <v>0</v>
      </c>
      <c r="N8" s="8">
        <f>VLOOKUP($F8,[1]formal!$H$2:$AM$95,24,0)</f>
        <v>0</v>
      </c>
      <c r="O8" s="8">
        <f>VLOOKUP($F8,[1]formal!$H$2:$AM$95,25,0)</f>
        <v>0</v>
      </c>
      <c r="P8" s="8">
        <f>VLOOKUP($F8,[1]formal!$H$2:$AM$95,26,0)</f>
        <v>0</v>
      </c>
      <c r="Q8" s="8">
        <f>VLOOKUP($F8,[1]formal!$H$2:$AM$95,27,0)</f>
        <v>0</v>
      </c>
      <c r="R8" s="8">
        <f>VLOOKUP($F8,[1]formal!$H$2:$AM$95,28,0)</f>
        <v>0</v>
      </c>
      <c r="S8" s="8">
        <f>VLOOKUP($F8,[1]formal!$H$2:$AM$95,29,0)</f>
        <v>15</v>
      </c>
      <c r="T8" s="8">
        <f>VLOOKUP($F8,[1]formal!$H$2:$AM$95,30,0)</f>
        <v>0</v>
      </c>
      <c r="U8" s="8">
        <f>VLOOKUP($F8,[1]formal!$H$2:$AM$95,31,0)</f>
        <v>0</v>
      </c>
      <c r="V8" s="9">
        <f>VLOOKUP($F8,[1]formal!$H$2:$AM$95,32,0)</f>
        <v>0</v>
      </c>
      <c r="W8" s="8">
        <f>VLOOKUP($F8,[1]formal!$H$2:$AM$95,13,0)</f>
        <v>50</v>
      </c>
      <c r="X8" s="8">
        <f>VLOOKUP($F8,[1]formal!$H$2:$AM$95,16,0)</f>
        <v>26</v>
      </c>
      <c r="Y8" s="9">
        <f>VLOOKUP($F8,[1]formal!$H$2:$AM$95,19,0)</f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s="17" customFormat="1" ht="17.45" customHeight="1" thickBot="1" x14ac:dyDescent="0.35">
      <c r="A9" s="10">
        <v>48</v>
      </c>
      <c r="B9" s="7" t="s">
        <v>23</v>
      </c>
      <c r="C9" s="8" t="s">
        <v>42</v>
      </c>
      <c r="D9" s="8" t="s">
        <v>43</v>
      </c>
      <c r="E9" t="s">
        <v>274</v>
      </c>
      <c r="F9" s="8" t="s">
        <v>44</v>
      </c>
      <c r="G9" s="15" t="str">
        <f>VLOOKUP(E9,Sheet1!B:C,2,FALSE)</f>
        <v>Sumail</v>
      </c>
      <c r="H9" s="8" t="s">
        <v>45</v>
      </c>
      <c r="I9" s="8">
        <f>VLOOKUP($F9,[1]formal!$H$2:$AM$95,8,0)</f>
        <v>2040</v>
      </c>
      <c r="J9" s="8">
        <f>VLOOKUP($F9,[1]formal!$H$2:$AM$95,9,0)</f>
        <v>10591</v>
      </c>
      <c r="K9" s="8">
        <f>VLOOKUP($F9,[1]formal!$H$2:$AM$95,10,0)</f>
        <v>5439</v>
      </c>
      <c r="L9" s="8">
        <f>VLOOKUP($F9,[1]formal!$H$2:$AM$95,11,0)</f>
        <v>5152</v>
      </c>
      <c r="M9" s="8">
        <f>VLOOKUP($F9,[1]formal!$H$2:$AM$95,23,0)</f>
        <v>3</v>
      </c>
      <c r="N9" s="8">
        <f>VLOOKUP($F9,[1]formal!$H$2:$AM$95,24,0)</f>
        <v>28</v>
      </c>
      <c r="O9" s="8">
        <f>VLOOKUP($F9,[1]formal!$H$2:$AM$95,25,0)</f>
        <v>0</v>
      </c>
      <c r="P9" s="8">
        <f>VLOOKUP($F9,[1]formal!$H$2:$AM$95,26,0)</f>
        <v>0</v>
      </c>
      <c r="Q9" s="8">
        <f>VLOOKUP($F9,[1]formal!$H$2:$AM$95,27,0)</f>
        <v>4</v>
      </c>
      <c r="R9" s="8">
        <f>VLOOKUP($F9,[1]formal!$H$2:$AM$95,28,0)</f>
        <v>26</v>
      </c>
      <c r="S9" s="8">
        <f>VLOOKUP($F9,[1]formal!$H$2:$AM$95,29,0)</f>
        <v>1522</v>
      </c>
      <c r="T9" s="8">
        <f>VLOOKUP($F9,[1]formal!$H$2:$AM$95,30,0)</f>
        <v>0</v>
      </c>
      <c r="U9" s="8">
        <f>VLOOKUP($F9,[1]formal!$H$2:$AM$95,31,0)</f>
        <v>0</v>
      </c>
      <c r="V9" s="9">
        <f>VLOOKUP($F9,[1]formal!$H$2:$AM$95,32,0)</f>
        <v>0</v>
      </c>
      <c r="W9" s="8">
        <f>VLOOKUP($F9,[1]formal!$H$2:$AM$95,13,0)</f>
        <v>4919</v>
      </c>
      <c r="X9" s="8">
        <f>VLOOKUP($F9,[1]formal!$H$2:$AM$95,16,0)</f>
        <v>5157</v>
      </c>
      <c r="Y9" s="9">
        <f>VLOOKUP($F9,[1]formal!$H$2:$AM$95,19,0)</f>
        <v>515</v>
      </c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s="17" customFormat="1" ht="17.45" customHeight="1" thickBot="1" x14ac:dyDescent="0.35">
      <c r="A10" s="10">
        <v>49</v>
      </c>
      <c r="B10" s="7" t="s">
        <v>23</v>
      </c>
      <c r="C10" s="8" t="s">
        <v>42</v>
      </c>
      <c r="D10" s="8" t="s">
        <v>46</v>
      </c>
      <c r="E10" t="s">
        <v>284</v>
      </c>
      <c r="F10" s="8" t="s">
        <v>47</v>
      </c>
      <c r="G10" s="15" t="str">
        <f>VLOOKUP(E10,Sheet1!B:C,2,FALSE)</f>
        <v>Zakho</v>
      </c>
      <c r="H10" s="8" t="s">
        <v>48</v>
      </c>
      <c r="I10" s="8">
        <f>VLOOKUP($F10,[1]formal!$H$2:$AM$95,8,0)</f>
        <v>1420</v>
      </c>
      <c r="J10" s="8">
        <f>VLOOKUP($F10,[1]formal!$H$2:$AM$95,9,0)</f>
        <v>7544</v>
      </c>
      <c r="K10" s="8">
        <f>VLOOKUP($F10,[1]formal!$H$2:$AM$95,10,0)</f>
        <v>3868</v>
      </c>
      <c r="L10" s="8">
        <f>VLOOKUP($F10,[1]formal!$H$2:$AM$95,11,0)</f>
        <v>3676</v>
      </c>
      <c r="M10" s="8">
        <f>VLOOKUP($F10,[1]formal!$H$2:$AM$95,23,0)</f>
        <v>0</v>
      </c>
      <c r="N10" s="8">
        <f>VLOOKUP($F10,[1]formal!$H$2:$AM$95,24,0)</f>
        <v>0</v>
      </c>
      <c r="O10" s="8">
        <f>VLOOKUP($F10,[1]formal!$H$2:$AM$95,25,0)</f>
        <v>0</v>
      </c>
      <c r="P10" s="8">
        <f>VLOOKUP($F10,[1]formal!$H$2:$AM$95,26,0)</f>
        <v>0</v>
      </c>
      <c r="Q10" s="8">
        <f>VLOOKUP($F10,[1]formal!$H$2:$AM$95,27,0)</f>
        <v>11</v>
      </c>
      <c r="R10" s="8">
        <f>VLOOKUP($F10,[1]formal!$H$2:$AM$95,28,0)</f>
        <v>70</v>
      </c>
      <c r="S10" s="8">
        <f>VLOOKUP($F10,[1]formal!$H$2:$AM$95,29,0)</f>
        <v>1838</v>
      </c>
      <c r="T10" s="8">
        <f>VLOOKUP($F10,[1]formal!$H$2:$AM$95,30,0)</f>
        <v>661</v>
      </c>
      <c r="U10" s="8">
        <f>VLOOKUP($F10,[1]formal!$H$2:$AM$95,31,0)</f>
        <v>0</v>
      </c>
      <c r="V10" s="9">
        <f>VLOOKUP($F10,[1]formal!$H$2:$AM$95,32,0)</f>
        <v>0</v>
      </c>
      <c r="W10" s="8">
        <f>VLOOKUP($F10,[1]formal!$H$2:$AM$95,13,0)</f>
        <v>3502</v>
      </c>
      <c r="X10" s="8">
        <f>VLOOKUP($F10,[1]formal!$H$2:$AM$95,16,0)</f>
        <v>3731</v>
      </c>
      <c r="Y10" s="9">
        <f>VLOOKUP($F10,[1]formal!$H$2:$AM$95,19,0)</f>
        <v>311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s="17" customFormat="1" ht="17.45" customHeight="1" thickBot="1" x14ac:dyDescent="0.35">
      <c r="A11" s="10">
        <v>50</v>
      </c>
      <c r="B11" s="7" t="s">
        <v>23</v>
      </c>
      <c r="C11" s="8" t="s">
        <v>42</v>
      </c>
      <c r="D11" s="8" t="s">
        <v>46</v>
      </c>
      <c r="E11" t="s">
        <v>285</v>
      </c>
      <c r="F11" s="8" t="s">
        <v>49</v>
      </c>
      <c r="G11" s="15" t="str">
        <f>VLOOKUP(E11,Sheet1!B:C,2,FALSE)</f>
        <v>Zakho</v>
      </c>
      <c r="H11" s="8" t="s">
        <v>50</v>
      </c>
      <c r="I11" s="8">
        <f>VLOOKUP($F11,[1]formal!$H$2:$AM$95,8,0)</f>
        <v>1748</v>
      </c>
      <c r="J11" s="8">
        <f>VLOOKUP($F11,[1]formal!$H$2:$AM$95,9,0)</f>
        <v>8811</v>
      </c>
      <c r="K11" s="8">
        <f>VLOOKUP($F11,[1]formal!$H$2:$AM$95,10,0)</f>
        <v>4513</v>
      </c>
      <c r="L11" s="8">
        <f>VLOOKUP($F11,[1]formal!$H$2:$AM$95,11,0)</f>
        <v>4298</v>
      </c>
      <c r="M11" s="8">
        <f>VLOOKUP($F11,[1]formal!$H$2:$AM$95,23,0)</f>
        <v>1</v>
      </c>
      <c r="N11" s="8">
        <f>VLOOKUP($F11,[1]formal!$H$2:$AM$95,24,0)</f>
        <v>3</v>
      </c>
      <c r="O11" s="8">
        <f>VLOOKUP($F11,[1]formal!$H$2:$AM$95,25,0)</f>
        <v>1</v>
      </c>
      <c r="P11" s="8">
        <f>VLOOKUP($F11,[1]formal!$H$2:$AM$95,26,0)</f>
        <v>3</v>
      </c>
      <c r="Q11" s="8">
        <f>VLOOKUP($F11,[1]formal!$H$2:$AM$95,27,0)</f>
        <v>3</v>
      </c>
      <c r="R11" s="8">
        <f>VLOOKUP($F11,[1]formal!$H$2:$AM$95,28,0)</f>
        <v>18</v>
      </c>
      <c r="S11" s="8">
        <f>VLOOKUP($F11,[1]formal!$H$2:$AM$95,29,0)</f>
        <v>1820</v>
      </c>
      <c r="T11" s="8">
        <f>VLOOKUP($F11,[1]formal!$H$2:$AM$95,30,0)</f>
        <v>0</v>
      </c>
      <c r="U11" s="8">
        <f>VLOOKUP($F11,[1]formal!$H$2:$AM$95,31,0)</f>
        <v>0</v>
      </c>
      <c r="V11" s="9">
        <f>VLOOKUP($F11,[1]formal!$H$2:$AM$95,32,0)</f>
        <v>0</v>
      </c>
      <c r="W11" s="8">
        <f>VLOOKUP($F11,[1]formal!$H$2:$AM$95,13,0)</f>
        <v>4346</v>
      </c>
      <c r="X11" s="8">
        <f>VLOOKUP($F11,[1]formal!$H$2:$AM$95,16,0)</f>
        <v>4121</v>
      </c>
      <c r="Y11" s="9">
        <f>VLOOKUP($F11,[1]formal!$H$2:$AM$95,19,0)</f>
        <v>344</v>
      </c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s="17" customFormat="1" ht="17.45" customHeight="1" thickBot="1" x14ac:dyDescent="0.35">
      <c r="A12" s="10">
        <v>51</v>
      </c>
      <c r="B12" s="7" t="s">
        <v>23</v>
      </c>
      <c r="C12" s="8" t="s">
        <v>42</v>
      </c>
      <c r="D12" s="8" t="s">
        <v>46</v>
      </c>
      <c r="E12" s="8" t="s">
        <v>51</v>
      </c>
      <c r="F12" s="8" t="s">
        <v>51</v>
      </c>
      <c r="G12" s="15" t="str">
        <f>VLOOKUP(E12,Sheet1!B:C,2,FALSE)</f>
        <v>Zakho</v>
      </c>
      <c r="H12" s="8" t="s">
        <v>52</v>
      </c>
      <c r="I12" s="8">
        <f>VLOOKUP($F12,[1]formal!$H$2:$AM$95,8,0)</f>
        <v>5041</v>
      </c>
      <c r="J12" s="8">
        <f>VLOOKUP($F12,[1]formal!$H$2:$AM$95,9,0)</f>
        <v>26744</v>
      </c>
      <c r="K12" s="8">
        <f>VLOOKUP($F12,[1]formal!$H$2:$AM$95,10,0)</f>
        <v>13727</v>
      </c>
      <c r="L12" s="8">
        <f>VLOOKUP($F12,[1]formal!$H$2:$AM$95,11,0)</f>
        <v>13017</v>
      </c>
      <c r="M12" s="8">
        <f>VLOOKUP($F12,[1]formal!$H$2:$AM$95,23,0)</f>
        <v>5</v>
      </c>
      <c r="N12" s="8">
        <f>VLOOKUP($F12,[1]formal!$H$2:$AM$95,24,0)</f>
        <v>23</v>
      </c>
      <c r="O12" s="8">
        <f>VLOOKUP($F12,[1]formal!$H$2:$AM$95,25,0)</f>
        <v>0</v>
      </c>
      <c r="P12" s="8">
        <f>VLOOKUP($F12,[1]formal!$H$2:$AM$95,26,0)</f>
        <v>0</v>
      </c>
      <c r="Q12" s="8">
        <f>VLOOKUP($F12,[1]formal!$H$2:$AM$95,27,0)</f>
        <v>25</v>
      </c>
      <c r="R12" s="8">
        <f>VLOOKUP($F12,[1]formal!$H$2:$AM$95,28,0)</f>
        <v>147</v>
      </c>
      <c r="S12" s="8">
        <f>VLOOKUP($F12,[1]formal!$H$2:$AM$95,29,0)</f>
        <v>5000</v>
      </c>
      <c r="T12" s="8">
        <f>VLOOKUP($F12,[1]formal!$H$2:$AM$95,30,0)</f>
        <v>0</v>
      </c>
      <c r="U12" s="8">
        <f>VLOOKUP($F12,[1]formal!$H$2:$AM$95,31,0)</f>
        <v>0</v>
      </c>
      <c r="V12" s="9">
        <f>VLOOKUP($F12,[1]formal!$H$2:$AM$95,32,0)</f>
        <v>0</v>
      </c>
      <c r="W12" s="8">
        <f>VLOOKUP($F12,[1]formal!$H$2:$AM$95,13,0)</f>
        <v>11550</v>
      </c>
      <c r="X12" s="8">
        <f>VLOOKUP($F12,[1]formal!$H$2:$AM$95,16,0)</f>
        <v>13888</v>
      </c>
      <c r="Y12" s="9">
        <f>VLOOKUP($F12,[1]formal!$H$2:$AM$95,19,0)</f>
        <v>1306</v>
      </c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s="17" customFormat="1" ht="17.45" customHeight="1" thickBot="1" x14ac:dyDescent="0.35">
      <c r="A13" s="10">
        <v>52</v>
      </c>
      <c r="B13" s="7" t="s">
        <v>23</v>
      </c>
      <c r="C13" s="8" t="s">
        <v>42</v>
      </c>
      <c r="D13" s="8" t="s">
        <v>46</v>
      </c>
      <c r="E13" s="8" t="s">
        <v>53</v>
      </c>
      <c r="F13" s="8" t="s">
        <v>53</v>
      </c>
      <c r="G13" s="15" t="str">
        <f>VLOOKUP(E13,Sheet1!B:C,2,FALSE)</f>
        <v>Zakho</v>
      </c>
      <c r="H13" s="8" t="s">
        <v>54</v>
      </c>
      <c r="I13" s="8">
        <f>VLOOKUP($F13,[1]formal!$H$2:$AM$95,8,0)</f>
        <v>726</v>
      </c>
      <c r="J13" s="8">
        <f>VLOOKUP($F13,[1]formal!$H$2:$AM$95,9,0)</f>
        <v>3948</v>
      </c>
      <c r="K13" s="8">
        <f>VLOOKUP($F13,[1]formal!$H$2:$AM$95,10,0)</f>
        <v>1985</v>
      </c>
      <c r="L13" s="8">
        <f>VLOOKUP($F13,[1]formal!$H$2:$AM$95,11,0)</f>
        <v>1963</v>
      </c>
      <c r="M13" s="8">
        <f>VLOOKUP($F13,[1]formal!$H$2:$AM$95,23,0)</f>
        <v>1</v>
      </c>
      <c r="N13" s="8">
        <f>VLOOKUP($F13,[1]formal!$H$2:$AM$95,24,0)</f>
        <v>7</v>
      </c>
      <c r="O13" s="8">
        <f>VLOOKUP($F13,[1]formal!$H$2:$AM$95,25,0)</f>
        <v>0</v>
      </c>
      <c r="P13" s="8">
        <f>VLOOKUP($F13,[1]formal!$H$2:$AM$95,26,0)</f>
        <v>0</v>
      </c>
      <c r="Q13" s="8">
        <f>VLOOKUP($F13,[1]formal!$H$2:$AM$95,27,0)</f>
        <v>0</v>
      </c>
      <c r="R13" s="8">
        <f>VLOOKUP($F13,[1]formal!$H$2:$AM$95,28,0)</f>
        <v>0</v>
      </c>
      <c r="S13" s="8">
        <f>VLOOKUP($F13,[1]formal!$H$2:$AM$95,29,0)</f>
        <v>801</v>
      </c>
      <c r="T13" s="8">
        <f>VLOOKUP($F13,[1]formal!$H$2:$AM$95,30,0)</f>
        <v>0</v>
      </c>
      <c r="U13" s="8">
        <f>VLOOKUP($F13,[1]formal!$H$2:$AM$95,31,0)</f>
        <v>0</v>
      </c>
      <c r="V13" s="9">
        <f>VLOOKUP($F13,[1]formal!$H$2:$AM$95,32,0)</f>
        <v>0</v>
      </c>
      <c r="W13" s="8">
        <f>VLOOKUP($F13,[1]formal!$H$2:$AM$95,13,0)</f>
        <v>1835</v>
      </c>
      <c r="X13" s="8">
        <f>VLOOKUP($F13,[1]formal!$H$2:$AM$95,16,0)</f>
        <v>1942</v>
      </c>
      <c r="Y13" s="9">
        <f>VLOOKUP($F13,[1]formal!$H$2:$AM$95,19,0)</f>
        <v>171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s="17" customFormat="1" ht="17.45" customHeight="1" thickBot="1" x14ac:dyDescent="0.35">
      <c r="A14" s="10">
        <v>53</v>
      </c>
      <c r="B14" s="7" t="s">
        <v>23</v>
      </c>
      <c r="C14" s="8" t="s">
        <v>42</v>
      </c>
      <c r="D14" s="8" t="s">
        <v>55</v>
      </c>
      <c r="E14" t="s">
        <v>290</v>
      </c>
      <c r="F14" s="8" t="s">
        <v>56</v>
      </c>
      <c r="G14" s="15" t="str">
        <f>VLOOKUP(E14,Sheet1!B:C,2,FALSE)</f>
        <v>Al-Amadiya</v>
      </c>
      <c r="H14" s="8" t="s">
        <v>57</v>
      </c>
      <c r="I14" s="8">
        <f>VLOOKUP($F14,[1]formal!$H$2:$AM$95,8,0)</f>
        <v>624</v>
      </c>
      <c r="J14" s="8">
        <f>VLOOKUP($F14,[1]formal!$H$2:$AM$95,9,0)</f>
        <v>3211</v>
      </c>
      <c r="K14" s="8">
        <f>VLOOKUP($F14,[1]formal!$H$2:$AM$95,10,0)</f>
        <v>1684</v>
      </c>
      <c r="L14" s="8">
        <f>VLOOKUP($F14,[1]formal!$H$2:$AM$95,11,0)</f>
        <v>1527</v>
      </c>
      <c r="M14" s="8">
        <f>VLOOKUP($F14,[1]formal!$H$2:$AM$95,23,0)</f>
        <v>0</v>
      </c>
      <c r="N14" s="8">
        <f>VLOOKUP($F14,[1]formal!$H$2:$AM$95,24,0)</f>
        <v>0</v>
      </c>
      <c r="O14" s="8">
        <f>VLOOKUP($F14,[1]formal!$H$2:$AM$95,25,0)</f>
        <v>0</v>
      </c>
      <c r="P14" s="8">
        <f>VLOOKUP($F14,[1]formal!$H$2:$AM$95,26,0)</f>
        <v>0</v>
      </c>
      <c r="Q14" s="8">
        <f>VLOOKUP($F14,[1]formal!$H$2:$AM$95,27,0)</f>
        <v>2</v>
      </c>
      <c r="R14" s="8">
        <f>VLOOKUP($F14,[1]formal!$H$2:$AM$95,28,0)</f>
        <v>8</v>
      </c>
      <c r="S14" s="8">
        <f>VLOOKUP($F14,[1]formal!$H$2:$AM$95,29,0)</f>
        <v>873</v>
      </c>
      <c r="T14" s="8">
        <f>VLOOKUP($F14,[1]formal!$H$2:$AM$95,30,0)</f>
        <v>27</v>
      </c>
      <c r="U14" s="8">
        <f>VLOOKUP($F14,[1]formal!$H$2:$AM$95,31,0)</f>
        <v>0</v>
      </c>
      <c r="V14" s="9">
        <f>VLOOKUP($F14,[1]formal!$H$2:$AM$95,32,0)</f>
        <v>27</v>
      </c>
      <c r="W14" s="8">
        <f>VLOOKUP($F14,[1]formal!$H$2:$AM$95,13,0)</f>
        <v>1645</v>
      </c>
      <c r="X14" s="8">
        <f>VLOOKUP($F14,[1]formal!$H$2:$AM$95,16,0)</f>
        <v>1416</v>
      </c>
      <c r="Y14" s="9">
        <f>VLOOKUP($F14,[1]formal!$H$2:$AM$95,19,0)</f>
        <v>150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s="17" customFormat="1" ht="17.45" customHeight="1" thickBot="1" x14ac:dyDescent="0.35">
      <c r="A15" s="10">
        <v>54</v>
      </c>
      <c r="B15" s="7" t="s">
        <v>23</v>
      </c>
      <c r="C15" s="8" t="s">
        <v>42</v>
      </c>
      <c r="D15" s="8" t="s">
        <v>42</v>
      </c>
      <c r="E15" s="19" t="s">
        <v>58</v>
      </c>
      <c r="F15" s="19" t="s">
        <v>58</v>
      </c>
      <c r="G15" s="15" t="str">
        <f>VLOOKUP(E15,Sheet1!B:C,2,FALSE)</f>
        <v>Sumail</v>
      </c>
      <c r="H15" s="8" t="s">
        <v>59</v>
      </c>
      <c r="I15" s="8">
        <f>VLOOKUP($F15,[1]formal!$H$2:$AM$95,8,0)</f>
        <v>2650</v>
      </c>
      <c r="J15" s="8">
        <f>VLOOKUP($F15,[1]formal!$H$2:$AM$95,9,0)</f>
        <v>13793</v>
      </c>
      <c r="K15" s="8">
        <f>VLOOKUP($F15,[1]formal!$H$2:$AM$95,10,0)</f>
        <v>7091</v>
      </c>
      <c r="L15" s="8">
        <f>VLOOKUP($F15,[1]formal!$H$2:$AM$95,11,0)</f>
        <v>6702</v>
      </c>
      <c r="M15" s="8">
        <f>VLOOKUP($F15,[1]formal!$H$2:$AM$95,23,0)</f>
        <v>0</v>
      </c>
      <c r="N15" s="8">
        <f>VLOOKUP($F15,[1]formal!$H$2:$AM$95,24,0)</f>
        <v>0</v>
      </c>
      <c r="O15" s="8">
        <f>VLOOKUP($F15,[1]formal!$H$2:$AM$95,25,0)</f>
        <v>0</v>
      </c>
      <c r="P15" s="8">
        <f>VLOOKUP($F15,[1]formal!$H$2:$AM$95,26,0)</f>
        <v>0</v>
      </c>
      <c r="Q15" s="8">
        <f>VLOOKUP($F15,[1]formal!$H$2:$AM$95,27,0)</f>
        <v>2</v>
      </c>
      <c r="R15" s="8">
        <f>VLOOKUP($F15,[1]formal!$H$2:$AM$95,28,0)</f>
        <v>11</v>
      </c>
      <c r="S15" s="8">
        <f>VLOOKUP($F15,[1]formal!$H$2:$AM$95,29,0)</f>
        <v>3000</v>
      </c>
      <c r="T15" s="8">
        <f>VLOOKUP($F15,[1]formal!$H$2:$AM$95,30,0)</f>
        <v>0</v>
      </c>
      <c r="U15" s="8">
        <f>VLOOKUP($F15,[1]formal!$H$2:$AM$95,31,0)</f>
        <v>0</v>
      </c>
      <c r="V15" s="9">
        <f>VLOOKUP($F15,[1]formal!$H$2:$AM$95,32,0)</f>
        <v>0</v>
      </c>
      <c r="W15" s="8">
        <f>VLOOKUP($F15,[1]formal!$H$2:$AM$95,13,0)</f>
        <v>6566</v>
      </c>
      <c r="X15" s="8">
        <f>VLOOKUP($F15,[1]formal!$H$2:$AM$95,16,0)</f>
        <v>6603</v>
      </c>
      <c r="Y15" s="9">
        <f>VLOOKUP($F15,[1]formal!$H$2:$AM$95,19,0)</f>
        <v>624</v>
      </c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s="17" customFormat="1" ht="17.45" customHeight="1" thickBot="1" x14ac:dyDescent="0.35">
      <c r="A16" s="10">
        <v>55</v>
      </c>
      <c r="B16" s="7" t="s">
        <v>23</v>
      </c>
      <c r="C16" s="8" t="s">
        <v>42</v>
      </c>
      <c r="D16" s="8" t="s">
        <v>43</v>
      </c>
      <c r="E16" s="8" t="s">
        <v>60</v>
      </c>
      <c r="F16" s="8" t="s">
        <v>60</v>
      </c>
      <c r="G16" s="15" t="str">
        <f>VLOOKUP(E16,Sheet1!B:C,2,FALSE)</f>
        <v>Sumail</v>
      </c>
      <c r="H16" s="8" t="s">
        <v>61</v>
      </c>
      <c r="I16" s="8">
        <f>VLOOKUP($F16,[1]formal!$H$2:$AM$95,8,0)</f>
        <v>2815</v>
      </c>
      <c r="J16" s="8">
        <f>VLOOKUP($F16,[1]formal!$H$2:$AM$95,9,0)</f>
        <v>16204</v>
      </c>
      <c r="K16" s="8">
        <f>VLOOKUP($F16,[1]formal!$H$2:$AM$95,10,0)</f>
        <v>8188</v>
      </c>
      <c r="L16" s="8">
        <f>VLOOKUP($F16,[1]formal!$H$2:$AM$95,11,0)</f>
        <v>8016</v>
      </c>
      <c r="M16" s="8">
        <f>VLOOKUP($F16,[1]formal!$H$2:$AM$95,23,0)</f>
        <v>9</v>
      </c>
      <c r="N16" s="8">
        <f>VLOOKUP($F16,[1]formal!$H$2:$AM$95,24,0)</f>
        <v>31</v>
      </c>
      <c r="O16" s="8">
        <f>VLOOKUP($F16,[1]formal!$H$2:$AM$95,25,0)</f>
        <v>1</v>
      </c>
      <c r="P16" s="8">
        <f>VLOOKUP($F16,[1]formal!$H$2:$AM$95,26,0)</f>
        <v>4</v>
      </c>
      <c r="Q16" s="8">
        <f>VLOOKUP($F16,[1]formal!$H$2:$AM$95,27,0)</f>
        <v>8</v>
      </c>
      <c r="R16" s="8">
        <f>VLOOKUP($F16,[1]formal!$H$2:$AM$95,28,0)</f>
        <v>43</v>
      </c>
      <c r="S16" s="8">
        <f>VLOOKUP($F16,[1]formal!$H$2:$AM$95,29,0)</f>
        <v>3120</v>
      </c>
      <c r="T16" s="8">
        <f>VLOOKUP($F16,[1]formal!$H$2:$AM$95,30,0)</f>
        <v>0</v>
      </c>
      <c r="U16" s="8">
        <f>VLOOKUP($F16,[1]formal!$H$2:$AM$95,31,0)</f>
        <v>0</v>
      </c>
      <c r="V16" s="9">
        <f>VLOOKUP($F16,[1]formal!$H$2:$AM$95,32,0)</f>
        <v>0</v>
      </c>
      <c r="W16" s="8">
        <f>VLOOKUP($F16,[1]formal!$H$2:$AM$95,13,0)</f>
        <v>7271</v>
      </c>
      <c r="X16" s="8">
        <f>VLOOKUP($F16,[1]formal!$H$2:$AM$95,16,0)</f>
        <v>8220</v>
      </c>
      <c r="Y16" s="9">
        <f>VLOOKUP($F16,[1]formal!$H$2:$AM$95,19,0)</f>
        <v>713</v>
      </c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s="17" customFormat="1" ht="17.45" customHeight="1" thickBot="1" x14ac:dyDescent="0.35">
      <c r="A17" s="10">
        <v>56</v>
      </c>
      <c r="B17" s="7" t="s">
        <v>23</v>
      </c>
      <c r="C17" s="8" t="s">
        <v>42</v>
      </c>
      <c r="D17" s="8" t="s">
        <v>42</v>
      </c>
      <c r="E17" s="8" t="s">
        <v>62</v>
      </c>
      <c r="F17" s="8" t="s">
        <v>62</v>
      </c>
      <c r="G17" s="15" t="str">
        <f>VLOOKUP(E17,Sheet1!B:C,2,FALSE)</f>
        <v>Aqra</v>
      </c>
      <c r="H17" s="8" t="s">
        <v>63</v>
      </c>
      <c r="I17" s="8">
        <f>VLOOKUP($F17,[1]formal!$H$2:$AM$95,8,0)</f>
        <v>201</v>
      </c>
      <c r="J17" s="8">
        <f>VLOOKUP($F17,[1]formal!$H$2:$AM$95,9,0)</f>
        <v>1005</v>
      </c>
      <c r="K17" s="8">
        <f>VLOOKUP($F17,[1]formal!$H$2:$AM$95,10,0)</f>
        <v>524</v>
      </c>
      <c r="L17" s="8">
        <f>VLOOKUP($F17,[1]formal!$H$2:$AM$95,11,0)</f>
        <v>481</v>
      </c>
      <c r="M17" s="8">
        <f>VLOOKUP($F17,[1]formal!$H$2:$AM$95,23,0)</f>
        <v>0</v>
      </c>
      <c r="N17" s="8">
        <f>VLOOKUP($F17,[1]formal!$H$2:$AM$95,24,0)</f>
        <v>0</v>
      </c>
      <c r="O17" s="8">
        <f>VLOOKUP($F17,[1]formal!$H$2:$AM$95,25,0)</f>
        <v>0</v>
      </c>
      <c r="P17" s="8">
        <f>VLOOKUP($F17,[1]formal!$H$2:$AM$95,26,0)</f>
        <v>0</v>
      </c>
      <c r="Q17" s="8">
        <f>VLOOKUP($F17,[1]formal!$H$2:$AM$95,27,0)</f>
        <v>0</v>
      </c>
      <c r="R17" s="8">
        <f>VLOOKUP($F17,[1]formal!$H$2:$AM$95,28,0)</f>
        <v>0</v>
      </c>
      <c r="S17" s="8">
        <f>VLOOKUP($F17,[1]formal!$H$2:$AM$95,29,0)</f>
        <v>235</v>
      </c>
      <c r="T17" s="8">
        <f>VLOOKUP($F17,[1]formal!$H$2:$AM$95,30,0)</f>
        <v>2765</v>
      </c>
      <c r="U17" s="8">
        <f>VLOOKUP($F17,[1]formal!$H$2:$AM$95,31,0)</f>
        <v>0</v>
      </c>
      <c r="V17" s="9">
        <f>VLOOKUP($F17,[1]formal!$H$2:$AM$95,32,0)</f>
        <v>0</v>
      </c>
      <c r="W17" s="8">
        <f>VLOOKUP($F17,[1]formal!$H$2:$AM$95,13,0)</f>
        <v>517</v>
      </c>
      <c r="X17" s="8">
        <f>VLOOKUP($F17,[1]formal!$H$2:$AM$95,16,0)</f>
        <v>441</v>
      </c>
      <c r="Y17" s="9">
        <f>VLOOKUP($F17,[1]formal!$H$2:$AM$95,19,0)</f>
        <v>47</v>
      </c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s="17" customFormat="1" ht="17.45" customHeight="1" thickBot="1" x14ac:dyDescent="0.35">
      <c r="A18" s="10">
        <v>57</v>
      </c>
      <c r="B18" s="7" t="s">
        <v>23</v>
      </c>
      <c r="C18" s="8" t="s">
        <v>42</v>
      </c>
      <c r="D18" s="8" t="s">
        <v>43</v>
      </c>
      <c r="E18" s="8" t="s">
        <v>64</v>
      </c>
      <c r="F18" s="8" t="s">
        <v>64</v>
      </c>
      <c r="G18" s="15" t="str">
        <f>VLOOKUP(E18,Sheet1!B:C,2,FALSE)</f>
        <v>Sumail</v>
      </c>
      <c r="H18" s="8" t="s">
        <v>65</v>
      </c>
      <c r="I18" s="8">
        <f>VLOOKUP($F18,[1]formal!$H$2:$AM$95,8,0)</f>
        <v>2619</v>
      </c>
      <c r="J18" s="8">
        <f>VLOOKUP($F18,[1]formal!$H$2:$AM$95,9,0)</f>
        <v>14359</v>
      </c>
      <c r="K18" s="8">
        <f>VLOOKUP($F18,[1]formal!$H$2:$AM$95,10,0)</f>
        <v>6796</v>
      </c>
      <c r="L18" s="8">
        <f>VLOOKUP($F18,[1]formal!$H$2:$AM$95,11,0)</f>
        <v>7563</v>
      </c>
      <c r="M18" s="8">
        <f>VLOOKUP($F18,[1]formal!$H$2:$AM$95,23,0)</f>
        <v>0</v>
      </c>
      <c r="N18" s="8">
        <f>VLOOKUP($F18,[1]formal!$H$2:$AM$95,24,0)</f>
        <v>0</v>
      </c>
      <c r="O18" s="8">
        <f>VLOOKUP($F18,[1]formal!$H$2:$AM$95,25,0)</f>
        <v>0</v>
      </c>
      <c r="P18" s="8">
        <f>VLOOKUP($F18,[1]formal!$H$2:$AM$95,26,0)</f>
        <v>0</v>
      </c>
      <c r="Q18" s="8">
        <f>VLOOKUP($F18,[1]formal!$H$2:$AM$95,27,0)</f>
        <v>0</v>
      </c>
      <c r="R18" s="8">
        <f>VLOOKUP($F18,[1]formal!$H$2:$AM$95,28,0)</f>
        <v>0</v>
      </c>
      <c r="S18" s="8">
        <f>VLOOKUP($F18,[1]formal!$H$2:$AM$95,29,0)</f>
        <v>3000</v>
      </c>
      <c r="T18" s="8">
        <f>VLOOKUP($F18,[1]formal!$H$2:$AM$95,30,0)</f>
        <v>0</v>
      </c>
      <c r="U18" s="8">
        <f>VLOOKUP($F18,[1]formal!$H$2:$AM$95,31,0)</f>
        <v>0</v>
      </c>
      <c r="V18" s="9">
        <f>VLOOKUP($F18,[1]formal!$H$2:$AM$95,32,0)</f>
        <v>0</v>
      </c>
      <c r="W18" s="8">
        <f>VLOOKUP($F18,[1]formal!$H$2:$AM$95,13,0)</f>
        <v>5722</v>
      </c>
      <c r="X18" s="8">
        <f>VLOOKUP($F18,[1]formal!$H$2:$AM$95,16,0)</f>
        <v>7839</v>
      </c>
      <c r="Y18" s="9">
        <f>VLOOKUP($F18,[1]formal!$H$2:$AM$95,19,0)</f>
        <v>798</v>
      </c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s="17" customFormat="1" ht="17.45" customHeight="1" thickBot="1" x14ac:dyDescent="0.35">
      <c r="A19" s="10">
        <v>58</v>
      </c>
      <c r="B19" s="7" t="s">
        <v>23</v>
      </c>
      <c r="C19" s="8" t="s">
        <v>42</v>
      </c>
      <c r="D19" s="8" t="s">
        <v>43</v>
      </c>
      <c r="E19" s="8" t="s">
        <v>66</v>
      </c>
      <c r="F19" s="8" t="s">
        <v>66</v>
      </c>
      <c r="G19" s="15" t="str">
        <f>VLOOKUP(E19,Sheet1!B:C,2,FALSE)</f>
        <v>Sumail</v>
      </c>
      <c r="H19" s="8" t="s">
        <v>67</v>
      </c>
      <c r="I19" s="8">
        <f>VLOOKUP($F19,[1]formal!$H$2:$AM$95,8,0)</f>
        <v>3094</v>
      </c>
      <c r="J19" s="8">
        <f>VLOOKUP($F19,[1]formal!$H$2:$AM$95,9,0)</f>
        <v>16647</v>
      </c>
      <c r="K19" s="8">
        <f>VLOOKUP($F19,[1]formal!$H$2:$AM$95,10,0)</f>
        <v>8551</v>
      </c>
      <c r="L19" s="8">
        <f>VLOOKUP($F19,[1]formal!$H$2:$AM$95,11,0)</f>
        <v>8096</v>
      </c>
      <c r="M19" s="8">
        <f>VLOOKUP($F19,[1]formal!$H$2:$AM$95,23,0)</f>
        <v>15</v>
      </c>
      <c r="N19" s="8">
        <f>VLOOKUP($F19,[1]formal!$H$2:$AM$95,24,0)</f>
        <v>55</v>
      </c>
      <c r="O19" s="8">
        <f>VLOOKUP($F19,[1]formal!$H$2:$AM$95,25,0)</f>
        <v>1</v>
      </c>
      <c r="P19" s="8">
        <f>VLOOKUP($F19,[1]formal!$H$2:$AM$95,26,0)</f>
        <v>5</v>
      </c>
      <c r="Q19" s="8">
        <f>VLOOKUP($F19,[1]formal!$H$2:$AM$95,27,0)</f>
        <v>4</v>
      </c>
      <c r="R19" s="8">
        <f>VLOOKUP($F19,[1]formal!$H$2:$AM$95,28,0)</f>
        <v>25</v>
      </c>
      <c r="S19" s="8">
        <f>VLOOKUP($F19,[1]formal!$H$2:$AM$95,29,0)</f>
        <v>3955</v>
      </c>
      <c r="T19" s="8">
        <f>VLOOKUP($F19,[1]formal!$H$2:$AM$95,30,0)</f>
        <v>10</v>
      </c>
      <c r="U19" s="8">
        <f>VLOOKUP($F19,[1]formal!$H$2:$AM$95,31,0)</f>
        <v>35</v>
      </c>
      <c r="V19" s="9">
        <f>VLOOKUP($F19,[1]formal!$H$2:$AM$95,32,0)</f>
        <v>0</v>
      </c>
      <c r="W19" s="8">
        <f>VLOOKUP($F19,[1]formal!$H$2:$AM$95,13,0)</f>
        <v>7765</v>
      </c>
      <c r="X19" s="8">
        <f>VLOOKUP($F19,[1]formal!$H$2:$AM$95,16,0)</f>
        <v>8197</v>
      </c>
      <c r="Y19" s="9">
        <f>VLOOKUP($F19,[1]formal!$H$2:$AM$95,19,0)</f>
        <v>685</v>
      </c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s="17" customFormat="1" ht="17.45" customHeight="1" thickBot="1" x14ac:dyDescent="0.35">
      <c r="A20" s="10">
        <v>59</v>
      </c>
      <c r="B20" s="7" t="s">
        <v>23</v>
      </c>
      <c r="C20" s="8" t="s">
        <v>42</v>
      </c>
      <c r="D20" s="8" t="s">
        <v>42</v>
      </c>
      <c r="E20" s="8" t="s">
        <v>68</v>
      </c>
      <c r="F20" s="8" t="s">
        <v>68</v>
      </c>
      <c r="G20" s="15" t="str">
        <f>VLOOKUP(E20,Sheet1!B:C,2,FALSE)</f>
        <v>Sumail</v>
      </c>
      <c r="H20" s="8" t="s">
        <v>69</v>
      </c>
      <c r="I20" s="8">
        <f>VLOOKUP($F20,[1]formal!$H$2:$AM$95,8,0)</f>
        <v>2582</v>
      </c>
      <c r="J20" s="8">
        <f>VLOOKUP($F20,[1]formal!$H$2:$AM$95,9,0)</f>
        <v>13547</v>
      </c>
      <c r="K20" s="8">
        <f>VLOOKUP($F20,[1]formal!$H$2:$AM$95,10,0)</f>
        <v>6930</v>
      </c>
      <c r="L20" s="8">
        <f>VLOOKUP($F20,[1]formal!$H$2:$AM$95,11,0)</f>
        <v>6617</v>
      </c>
      <c r="M20" s="8">
        <f>VLOOKUP($F20,[1]formal!$H$2:$AM$95,23,0)</f>
        <v>8</v>
      </c>
      <c r="N20" s="8">
        <f>VLOOKUP($F20,[1]formal!$H$2:$AM$95,24,0)</f>
        <v>28</v>
      </c>
      <c r="O20" s="8">
        <f>VLOOKUP($F20,[1]formal!$H$2:$AM$95,25,0)</f>
        <v>0</v>
      </c>
      <c r="P20" s="8">
        <f>VLOOKUP($F20,[1]formal!$H$2:$AM$95,26,0)</f>
        <v>0</v>
      </c>
      <c r="Q20" s="8">
        <f>VLOOKUP($F20,[1]formal!$H$2:$AM$95,27,0)</f>
        <v>17</v>
      </c>
      <c r="R20" s="8">
        <f>VLOOKUP($F20,[1]formal!$H$2:$AM$95,28,0)</f>
        <v>95</v>
      </c>
      <c r="S20" s="8">
        <f>VLOOKUP($F20,[1]formal!$H$2:$AM$95,29,0)</f>
        <v>3000</v>
      </c>
      <c r="T20" s="8">
        <f>VLOOKUP($F20,[1]formal!$H$2:$AM$95,30,0)</f>
        <v>0</v>
      </c>
      <c r="U20" s="8">
        <f>VLOOKUP($F20,[1]formal!$H$2:$AM$95,31,0)</f>
        <v>0</v>
      </c>
      <c r="V20" s="9">
        <f>VLOOKUP($F20,[1]formal!$H$2:$AM$95,32,0)</f>
        <v>0</v>
      </c>
      <c r="W20" s="8">
        <f>VLOOKUP($F20,[1]formal!$H$2:$AM$95,13,0)</f>
        <v>6537</v>
      </c>
      <c r="X20" s="8">
        <f>VLOOKUP($F20,[1]formal!$H$2:$AM$95,16,0)</f>
        <v>6457</v>
      </c>
      <c r="Y20" s="9">
        <f>VLOOKUP($F20,[1]formal!$H$2:$AM$95,19,0)</f>
        <v>553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s="17" customFormat="1" ht="17.45" customHeight="1" thickBot="1" x14ac:dyDescent="0.35">
      <c r="A21" s="10">
        <v>60</v>
      </c>
      <c r="B21" s="7" t="s">
        <v>23</v>
      </c>
      <c r="C21" s="8" t="s">
        <v>70</v>
      </c>
      <c r="D21" s="8" t="s">
        <v>71</v>
      </c>
      <c r="E21" t="s">
        <v>260</v>
      </c>
      <c r="F21" s="8" t="s">
        <v>72</v>
      </c>
      <c r="G21" s="15" t="str">
        <f>VLOOKUP(E21,Sheet1!B:C,2,FALSE)</f>
        <v>Khanaqin</v>
      </c>
      <c r="H21" s="8" t="s">
        <v>73</v>
      </c>
      <c r="I21" s="8">
        <f>VLOOKUP($F21,[1]formal!$H$2:$AM$95,8,0)</f>
        <v>621</v>
      </c>
      <c r="J21" s="8">
        <f>VLOOKUP($F21,[1]formal!$H$2:$AM$95,9,0)</f>
        <v>2738</v>
      </c>
      <c r="K21" s="8">
        <f>VLOOKUP($F21,[1]formal!$H$2:$AM$95,10,0)</f>
        <v>1322</v>
      </c>
      <c r="L21" s="8">
        <f>VLOOKUP($F21,[1]formal!$H$2:$AM$95,11,0)</f>
        <v>1416</v>
      </c>
      <c r="M21" s="8">
        <f>VLOOKUP($F21,[1]formal!$H$2:$AM$95,23,0)</f>
        <v>0</v>
      </c>
      <c r="N21" s="8">
        <f>VLOOKUP($F21,[1]formal!$H$2:$AM$95,24,0)</f>
        <v>0</v>
      </c>
      <c r="O21" s="8">
        <f>VLOOKUP($F21,[1]formal!$H$2:$AM$95,25,0)</f>
        <v>1</v>
      </c>
      <c r="P21" s="8">
        <f>VLOOKUP($F21,[1]formal!$H$2:$AM$95,26,0)</f>
        <v>4</v>
      </c>
      <c r="Q21" s="8">
        <f>VLOOKUP($F21,[1]formal!$H$2:$AM$95,27,0)</f>
        <v>3</v>
      </c>
      <c r="R21" s="8">
        <f>VLOOKUP($F21,[1]formal!$H$2:$AM$95,28,0)</f>
        <v>11</v>
      </c>
      <c r="S21" s="8">
        <f>VLOOKUP($F21,[1]formal!$H$2:$AM$95,29,0)</f>
        <v>811</v>
      </c>
      <c r="T21" s="8">
        <f>VLOOKUP($F21,[1]formal!$H$2:$AM$95,30,0)</f>
        <v>0</v>
      </c>
      <c r="U21" s="8">
        <f>VLOOKUP($F21,[1]formal!$H$2:$AM$95,31,0)</f>
        <v>0</v>
      </c>
      <c r="V21" s="9">
        <f>VLOOKUP($F21,[1]formal!$H$2:$AM$95,32,0)</f>
        <v>0</v>
      </c>
      <c r="W21" s="8">
        <f>VLOOKUP($F21,[1]formal!$H$2:$AM$95,13,0)</f>
        <v>1366</v>
      </c>
      <c r="X21" s="8">
        <f>VLOOKUP($F21,[1]formal!$H$2:$AM$95,16,0)</f>
        <v>1310</v>
      </c>
      <c r="Y21" s="9">
        <f>VLOOKUP($F21,[1]formal!$H$2:$AM$95,19,0)</f>
        <v>62</v>
      </c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s="17" customFormat="1" ht="17.45" customHeight="1" thickBot="1" x14ac:dyDescent="0.35">
      <c r="A22" s="10">
        <v>61</v>
      </c>
      <c r="B22" s="7" t="s">
        <v>23</v>
      </c>
      <c r="C22" s="8" t="s">
        <v>70</v>
      </c>
      <c r="D22" s="8" t="s">
        <v>71</v>
      </c>
      <c r="E22" t="s">
        <v>261</v>
      </c>
      <c r="F22" s="8" t="s">
        <v>74</v>
      </c>
      <c r="G22" s="15" t="str">
        <f>VLOOKUP(E22,Sheet1!B:C,2,FALSE)</f>
        <v>Khanaqin</v>
      </c>
      <c r="H22" s="8" t="s">
        <v>75</v>
      </c>
      <c r="I22" s="8">
        <f>VLOOKUP($F22,[1]formal!$H$2:$AM$95,8,0)</f>
        <v>211</v>
      </c>
      <c r="J22" s="8">
        <f>VLOOKUP($F22,[1]formal!$H$2:$AM$95,9,0)</f>
        <v>924</v>
      </c>
      <c r="K22" s="8">
        <f>VLOOKUP($F22,[1]formal!$H$2:$AM$95,10,0)</f>
        <v>437</v>
      </c>
      <c r="L22" s="8">
        <f>VLOOKUP($F22,[1]formal!$H$2:$AM$95,11,0)</f>
        <v>487</v>
      </c>
      <c r="M22" s="8">
        <f>VLOOKUP($F22,[1]formal!$H$2:$AM$95,23,0)</f>
        <v>2</v>
      </c>
      <c r="N22" s="8">
        <f>VLOOKUP($F22,[1]formal!$H$2:$AM$95,24,0)</f>
        <v>7</v>
      </c>
      <c r="O22" s="8">
        <f>VLOOKUP($F22,[1]formal!$H$2:$AM$95,25,0)</f>
        <v>0</v>
      </c>
      <c r="P22" s="8">
        <f>VLOOKUP($F22,[1]formal!$H$2:$AM$95,26,0)</f>
        <v>2</v>
      </c>
      <c r="Q22" s="8">
        <f>VLOOKUP($F22,[1]formal!$H$2:$AM$95,27,0)</f>
        <v>3</v>
      </c>
      <c r="R22" s="8">
        <f>VLOOKUP($F22,[1]formal!$H$2:$AM$95,28,0)</f>
        <v>14</v>
      </c>
      <c r="S22" s="8">
        <f>VLOOKUP($F22,[1]formal!$H$2:$AM$95,29,0)</f>
        <v>288</v>
      </c>
      <c r="T22" s="8">
        <f>VLOOKUP($F22,[1]formal!$H$2:$AM$95,30,0)</f>
        <v>221</v>
      </c>
      <c r="U22" s="8">
        <f>VLOOKUP($F22,[1]formal!$H$2:$AM$95,31,0)</f>
        <v>3</v>
      </c>
      <c r="V22" s="9">
        <f>VLOOKUP($F22,[1]formal!$H$2:$AM$95,32,0)</f>
        <v>0</v>
      </c>
      <c r="W22" s="8">
        <f>VLOOKUP($F22,[1]formal!$H$2:$AM$95,13,0)</f>
        <v>467</v>
      </c>
      <c r="X22" s="8">
        <f>VLOOKUP($F22,[1]formal!$H$2:$AM$95,16,0)</f>
        <v>419</v>
      </c>
      <c r="Y22" s="9">
        <f>VLOOKUP($F22,[1]formal!$H$2:$AM$95,19,0)</f>
        <v>38</v>
      </c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s="17" customFormat="1" ht="17.45" customHeight="1" thickBot="1" x14ac:dyDescent="0.35">
      <c r="A23" s="10">
        <v>62</v>
      </c>
      <c r="B23" s="7" t="s">
        <v>23</v>
      </c>
      <c r="C23" s="8" t="s">
        <v>70</v>
      </c>
      <c r="D23" s="8" t="s">
        <v>76</v>
      </c>
      <c r="E23" t="s">
        <v>320</v>
      </c>
      <c r="F23" s="8" t="s">
        <v>77</v>
      </c>
      <c r="G23" s="15" t="str">
        <f>VLOOKUP(E23,Sheet1!B:C,2,FALSE)</f>
        <v>Baquba</v>
      </c>
      <c r="H23" s="8" t="s">
        <v>78</v>
      </c>
      <c r="I23" s="8">
        <f>VLOOKUP($F23,[1]formal!$H$2:$AM$95,8,0)</f>
        <v>126</v>
      </c>
      <c r="J23" s="8">
        <f>VLOOKUP($F23,[1]formal!$H$2:$AM$95,9,0)</f>
        <v>650</v>
      </c>
      <c r="K23" s="8">
        <f>VLOOKUP($F23,[1]formal!$H$2:$AM$95,10,0)</f>
        <v>366</v>
      </c>
      <c r="L23" s="8">
        <f>VLOOKUP($F23,[1]formal!$H$2:$AM$95,11,0)</f>
        <v>284</v>
      </c>
      <c r="M23" s="8">
        <f>VLOOKUP($F23,[1]formal!$H$2:$AM$95,23,0)</f>
        <v>0</v>
      </c>
      <c r="N23" s="8">
        <f>VLOOKUP($F23,[1]formal!$H$2:$AM$95,24,0)</f>
        <v>0</v>
      </c>
      <c r="O23" s="8">
        <f>VLOOKUP($F23,[1]formal!$H$2:$AM$95,25,0)</f>
        <v>0</v>
      </c>
      <c r="P23" s="8">
        <f>VLOOKUP($F23,[1]formal!$H$2:$AM$95,26,0)</f>
        <v>0</v>
      </c>
      <c r="Q23" s="8">
        <f>VLOOKUP($F23,[1]formal!$H$2:$AM$95,27,0)</f>
        <v>0</v>
      </c>
      <c r="R23" s="8">
        <f>VLOOKUP($F23,[1]formal!$H$2:$AM$95,28,0)</f>
        <v>0</v>
      </c>
      <c r="S23" s="8">
        <f>VLOOKUP($F23,[1]formal!$H$2:$AM$95,29,0)</f>
        <v>195</v>
      </c>
      <c r="T23" s="8">
        <f>VLOOKUP($F23,[1]formal!$H$2:$AM$95,30,0)</f>
        <v>0</v>
      </c>
      <c r="U23" s="8">
        <f>VLOOKUP($F23,[1]formal!$H$2:$AM$95,31,0)</f>
        <v>0</v>
      </c>
      <c r="V23" s="9">
        <f>VLOOKUP($F23,[1]formal!$H$2:$AM$95,32,0)</f>
        <v>40</v>
      </c>
      <c r="W23" s="8">
        <f>VLOOKUP($F23,[1]formal!$H$2:$AM$95,13,0)</f>
        <v>347</v>
      </c>
      <c r="X23" s="8">
        <f>VLOOKUP($F23,[1]formal!$H$2:$AM$95,16,0)</f>
        <v>280</v>
      </c>
      <c r="Y23" s="9">
        <f>VLOOKUP($F23,[1]formal!$H$2:$AM$95,19,0)</f>
        <v>23</v>
      </c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s="17" customFormat="1" ht="17.45" customHeight="1" thickBot="1" x14ac:dyDescent="0.35">
      <c r="A24" s="10">
        <v>63</v>
      </c>
      <c r="B24" s="7" t="s">
        <v>23</v>
      </c>
      <c r="C24" s="8" t="s">
        <v>79</v>
      </c>
      <c r="D24" s="8" t="s">
        <v>79</v>
      </c>
      <c r="E24" s="8" t="s">
        <v>80</v>
      </c>
      <c r="F24" s="8" t="s">
        <v>80</v>
      </c>
      <c r="G24" s="15" t="str">
        <f>VLOOKUP(E24,Sheet1!B:C,2,FALSE)</f>
        <v>Erbil</v>
      </c>
      <c r="H24" s="8" t="s">
        <v>81</v>
      </c>
      <c r="I24" s="8">
        <f>VLOOKUP($F24,[1]formal!$H$2:$AM$95,8,0)</f>
        <v>937</v>
      </c>
      <c r="J24" s="8">
        <f>VLOOKUP($F24,[1]formal!$H$2:$AM$95,9,0)</f>
        <v>4800</v>
      </c>
      <c r="K24" s="8">
        <f>VLOOKUP($F24,[1]formal!$H$2:$AM$95,10,0)</f>
        <v>2432</v>
      </c>
      <c r="L24" s="8">
        <f>VLOOKUP($F24,[1]formal!$H$2:$AM$95,11,0)</f>
        <v>2368</v>
      </c>
      <c r="M24" s="8">
        <f>VLOOKUP($F24,[1]formal!$H$2:$AM$95,23,0)</f>
        <v>5</v>
      </c>
      <c r="N24" s="8">
        <f>VLOOKUP($F24,[1]formal!$H$2:$AM$95,24,0)</f>
        <v>38</v>
      </c>
      <c r="O24" s="8">
        <f>VLOOKUP($F24,[1]formal!$H$2:$AM$95,25,0)</f>
        <v>1</v>
      </c>
      <c r="P24" s="8">
        <f>VLOOKUP($F24,[1]formal!$H$2:$AM$95,26,0)</f>
        <v>5</v>
      </c>
      <c r="Q24" s="8">
        <f>VLOOKUP($F24,[1]formal!$H$2:$AM$95,27,0)</f>
        <v>9</v>
      </c>
      <c r="R24" s="8">
        <f>VLOOKUP($F24,[1]formal!$H$2:$AM$95,28,0)</f>
        <v>46</v>
      </c>
      <c r="S24" s="8">
        <f>VLOOKUP($F24,[1]formal!$H$2:$AM$95,29,0)</f>
        <v>1175</v>
      </c>
      <c r="T24" s="8">
        <f>VLOOKUP($F24,[1]formal!$H$2:$AM$95,30,0)</f>
        <v>0</v>
      </c>
      <c r="U24" s="8">
        <f>VLOOKUP($F24,[1]formal!$H$2:$AM$95,31,0)</f>
        <v>3</v>
      </c>
      <c r="V24" s="9">
        <f>VLOOKUP($F24,[1]formal!$H$2:$AM$95,32,0)</f>
        <v>5</v>
      </c>
      <c r="W24" s="8">
        <f>VLOOKUP($F24,[1]formal!$H$2:$AM$95,13,0)</f>
        <v>2723</v>
      </c>
      <c r="X24" s="8">
        <f>VLOOKUP($F24,[1]formal!$H$2:$AM$95,16,0)</f>
        <v>1928</v>
      </c>
      <c r="Y24" s="9">
        <f>VLOOKUP($F24,[1]formal!$H$2:$AM$95,19,0)</f>
        <v>149</v>
      </c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s="17" customFormat="1" ht="17.45" customHeight="1" thickBot="1" x14ac:dyDescent="0.35">
      <c r="A25" s="10">
        <v>64</v>
      </c>
      <c r="B25" s="7" t="s">
        <v>23</v>
      </c>
      <c r="C25" s="8" t="s">
        <v>79</v>
      </c>
      <c r="D25" s="8" t="s">
        <v>82</v>
      </c>
      <c r="E25" s="8" t="s">
        <v>83</v>
      </c>
      <c r="F25" s="8" t="s">
        <v>83</v>
      </c>
      <c r="G25" s="15" t="str">
        <f>VLOOKUP(E25,Sheet1!B:C,2,FALSE)</f>
        <v>Makhmour</v>
      </c>
      <c r="H25" s="8" t="s">
        <v>84</v>
      </c>
      <c r="I25" s="8">
        <f>VLOOKUP($F25,[1]formal!$H$2:$AM$95,8,0)</f>
        <v>1817</v>
      </c>
      <c r="J25" s="8">
        <f>VLOOKUP($F25,[1]formal!$H$2:$AM$95,9,0)</f>
        <v>9698</v>
      </c>
      <c r="K25" s="8">
        <f>VLOOKUP($F25,[1]formal!$H$2:$AM$95,10,0)</f>
        <v>4947</v>
      </c>
      <c r="L25" s="8">
        <f>VLOOKUP($F25,[1]formal!$H$2:$AM$95,11,0)</f>
        <v>4751</v>
      </c>
      <c r="M25" s="8">
        <f>VLOOKUP($F25,[1]formal!$H$2:$AM$95,23,0)</f>
        <v>5</v>
      </c>
      <c r="N25" s="8">
        <f>VLOOKUP($F25,[1]formal!$H$2:$AM$95,24,0)</f>
        <v>29</v>
      </c>
      <c r="O25" s="8">
        <f>VLOOKUP($F25,[1]formal!$H$2:$AM$95,25,0)</f>
        <v>0</v>
      </c>
      <c r="P25" s="8">
        <f>VLOOKUP($F25,[1]formal!$H$2:$AM$95,26,0)</f>
        <v>0</v>
      </c>
      <c r="Q25" s="8">
        <f>VLOOKUP($F25,[1]formal!$H$2:$AM$95,27,0)</f>
        <v>11</v>
      </c>
      <c r="R25" s="8">
        <f>VLOOKUP($F25,[1]formal!$H$2:$AM$95,28,0)</f>
        <v>55</v>
      </c>
      <c r="S25" s="8">
        <f>VLOOKUP($F25,[1]formal!$H$2:$AM$95,29,0)</f>
        <v>1767</v>
      </c>
      <c r="T25" s="8">
        <f>VLOOKUP($F25,[1]formal!$H$2:$AM$95,30,0)</f>
        <v>0</v>
      </c>
      <c r="U25" s="8">
        <f>VLOOKUP($F25,[1]formal!$H$2:$AM$95,31,0)</f>
        <v>23</v>
      </c>
      <c r="V25" s="9">
        <f>VLOOKUP($F25,[1]formal!$H$2:$AM$95,32,0)</f>
        <v>0</v>
      </c>
      <c r="W25" s="8">
        <f>VLOOKUP($F25,[1]formal!$H$2:$AM$95,13,0)</f>
        <v>5220</v>
      </c>
      <c r="X25" s="8">
        <f>VLOOKUP($F25,[1]formal!$H$2:$AM$95,16,0)</f>
        <v>4160</v>
      </c>
      <c r="Y25" s="9">
        <f>VLOOKUP($F25,[1]formal!$H$2:$AM$95,19,0)</f>
        <v>318</v>
      </c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s="17" customFormat="1" ht="17.45" customHeight="1" thickBot="1" x14ac:dyDescent="0.35">
      <c r="A26" s="10">
        <v>65</v>
      </c>
      <c r="B26" s="7" t="s">
        <v>23</v>
      </c>
      <c r="C26" s="8" t="s">
        <v>79</v>
      </c>
      <c r="D26" s="8" t="s">
        <v>79</v>
      </c>
      <c r="E26" s="8" t="s">
        <v>85</v>
      </c>
      <c r="F26" s="8" t="s">
        <v>85</v>
      </c>
      <c r="G26" s="15" t="str">
        <f>VLOOKUP(E26,Sheet1!B:C,2,FALSE)</f>
        <v>Erbil</v>
      </c>
      <c r="H26" s="8" t="s">
        <v>86</v>
      </c>
      <c r="I26" s="8">
        <f>VLOOKUP($F26,[1]formal!$H$2:$AM$95,8,0)</f>
        <v>297</v>
      </c>
      <c r="J26" s="8">
        <f>VLOOKUP($F26,[1]formal!$H$2:$AM$95,9,0)</f>
        <v>1483</v>
      </c>
      <c r="K26" s="8">
        <f>VLOOKUP($F26,[1]formal!$H$2:$AM$95,10,0)</f>
        <v>758</v>
      </c>
      <c r="L26" s="8">
        <f>VLOOKUP($F26,[1]formal!$H$2:$AM$95,11,0)</f>
        <v>725</v>
      </c>
      <c r="M26" s="8">
        <f>VLOOKUP($F26,[1]formal!$H$2:$AM$95,23,0)</f>
        <v>0</v>
      </c>
      <c r="N26" s="8">
        <f>VLOOKUP($F26,[1]formal!$H$2:$AM$95,24,0)</f>
        <v>1</v>
      </c>
      <c r="O26" s="8">
        <f>VLOOKUP($F26,[1]formal!$H$2:$AM$95,25,0)</f>
        <v>0</v>
      </c>
      <c r="P26" s="8">
        <f>VLOOKUP($F26,[1]formal!$H$2:$AM$95,26,0)</f>
        <v>0</v>
      </c>
      <c r="Q26" s="8">
        <f>VLOOKUP($F26,[1]formal!$H$2:$AM$95,27,0)</f>
        <v>2</v>
      </c>
      <c r="R26" s="8">
        <f>VLOOKUP($F26,[1]formal!$H$2:$AM$95,28,0)</f>
        <v>5</v>
      </c>
      <c r="S26" s="8">
        <f>VLOOKUP($F26,[1]formal!$H$2:$AM$95,29,0)</f>
        <v>301</v>
      </c>
      <c r="T26" s="8">
        <f>VLOOKUP($F26,[1]formal!$H$2:$AM$95,30,0)</f>
        <v>0</v>
      </c>
      <c r="U26" s="8">
        <f>VLOOKUP($F26,[1]formal!$H$2:$AM$95,31,0)</f>
        <v>0</v>
      </c>
      <c r="V26" s="9">
        <f>VLOOKUP($F26,[1]formal!$H$2:$AM$95,32,0)</f>
        <v>0</v>
      </c>
      <c r="W26" s="8">
        <f>VLOOKUP($F26,[1]formal!$H$2:$AM$95,13,0)</f>
        <v>810</v>
      </c>
      <c r="X26" s="8">
        <f>VLOOKUP($F26,[1]formal!$H$2:$AM$95,16,0)</f>
        <v>640</v>
      </c>
      <c r="Y26" s="9">
        <f>VLOOKUP($F26,[1]formal!$H$2:$AM$95,19,0)</f>
        <v>33</v>
      </c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s="17" customFormat="1" ht="17.45" customHeight="1" thickBot="1" x14ac:dyDescent="0.35">
      <c r="A27" s="10">
        <v>66</v>
      </c>
      <c r="B27" s="7" t="s">
        <v>23</v>
      </c>
      <c r="C27" s="8" t="s">
        <v>87</v>
      </c>
      <c r="D27" s="8" t="s">
        <v>88</v>
      </c>
      <c r="E27" t="s">
        <v>236</v>
      </c>
      <c r="F27" s="8" t="s">
        <v>89</v>
      </c>
      <c r="G27" s="15" t="str">
        <f>VLOOKUP(E27,Sheet1!B:C,2,FALSE)</f>
        <v>Al-Hindiya</v>
      </c>
      <c r="H27" s="8" t="s">
        <v>90</v>
      </c>
      <c r="I27" s="8">
        <f>VLOOKUP($F27,[1]formal!$H$2:$AM$95,8,0)</f>
        <v>109</v>
      </c>
      <c r="J27" s="8">
        <f>VLOOKUP($F27,[1]formal!$H$2:$AM$95,9,0)</f>
        <v>670</v>
      </c>
      <c r="K27" s="8">
        <f>VLOOKUP($F27,[1]formal!$H$2:$AM$95,10,0)</f>
        <v>341</v>
      </c>
      <c r="L27" s="8">
        <f>VLOOKUP($F27,[1]formal!$H$2:$AM$95,11,0)</f>
        <v>329</v>
      </c>
      <c r="M27" s="8">
        <f>VLOOKUP($F27,[1]formal!$H$2:$AM$95,23,0)</f>
        <v>0</v>
      </c>
      <c r="N27" s="8">
        <f>VLOOKUP($F27,[1]formal!$H$2:$AM$95,24,0)</f>
        <v>0</v>
      </c>
      <c r="O27" s="8">
        <f>VLOOKUP($F27,[1]formal!$H$2:$AM$95,25,0)</f>
        <v>0</v>
      </c>
      <c r="P27" s="8">
        <f>VLOOKUP($F27,[1]formal!$H$2:$AM$95,26,0)</f>
        <v>0</v>
      </c>
      <c r="Q27" s="8">
        <f>VLOOKUP($F27,[1]formal!$H$2:$AM$95,27,0)</f>
        <v>0</v>
      </c>
      <c r="R27" s="8">
        <f>VLOOKUP($F27,[1]formal!$H$2:$AM$95,28,0)</f>
        <v>0</v>
      </c>
      <c r="S27" s="8">
        <f>VLOOKUP($F27,[1]formal!$H$2:$AM$95,29,0)</f>
        <v>109</v>
      </c>
      <c r="T27" s="8">
        <f>VLOOKUP($F27,[1]formal!$H$2:$AM$95,30,0)</f>
        <v>0</v>
      </c>
      <c r="U27" s="8">
        <f>VLOOKUP($F27,[1]formal!$H$2:$AM$95,31,0)</f>
        <v>0</v>
      </c>
      <c r="V27" s="9">
        <f>VLOOKUP($F27,[1]formal!$H$2:$AM$95,32,0)</f>
        <v>1008</v>
      </c>
      <c r="W27" s="8">
        <f>VLOOKUP($F27,[1]formal!$H$2:$AM$95,13,0)</f>
        <v>356</v>
      </c>
      <c r="X27" s="8">
        <f>VLOOKUP($F27,[1]formal!$H$2:$AM$95,16,0)</f>
        <v>296</v>
      </c>
      <c r="Y27" s="9">
        <f>VLOOKUP($F27,[1]formal!$H$2:$AM$95,19,0)</f>
        <v>18</v>
      </c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s="17" customFormat="1" ht="17.45" customHeight="1" thickBot="1" x14ac:dyDescent="0.35">
      <c r="A28" s="10">
        <v>67</v>
      </c>
      <c r="B28" s="7" t="s">
        <v>23</v>
      </c>
      <c r="C28" s="8" t="s">
        <v>91</v>
      </c>
      <c r="D28" s="8" t="s">
        <v>91</v>
      </c>
      <c r="E28" s="8" t="s">
        <v>92</v>
      </c>
      <c r="F28" s="8" t="s">
        <v>92</v>
      </c>
      <c r="G28" s="15" t="str">
        <f>VLOOKUP(E28,Sheet1!B:C,2,FALSE)</f>
        <v>Kirkuk</v>
      </c>
      <c r="H28" s="8" t="s">
        <v>93</v>
      </c>
      <c r="I28" s="8">
        <f>VLOOKUP($F28,[1]formal!$H$2:$AM$95,8,0)</f>
        <v>430</v>
      </c>
      <c r="J28" s="8">
        <f>VLOOKUP($F28,[1]formal!$H$2:$AM$95,9,0)</f>
        <v>2401</v>
      </c>
      <c r="K28" s="8">
        <f>VLOOKUP($F28,[1]formal!$H$2:$AM$95,10,0)</f>
        <v>1280</v>
      </c>
      <c r="L28" s="8">
        <f>VLOOKUP($F28,[1]formal!$H$2:$AM$95,11,0)</f>
        <v>1121</v>
      </c>
      <c r="M28" s="8">
        <f>VLOOKUP($F28,[1]formal!$H$2:$AM$95,23,0)</f>
        <v>1</v>
      </c>
      <c r="N28" s="8">
        <f>VLOOKUP($F28,[1]formal!$H$2:$AM$95,24,0)</f>
        <v>5</v>
      </c>
      <c r="O28" s="8">
        <f>VLOOKUP($F28,[1]formal!$H$2:$AM$95,25,0)</f>
        <v>0</v>
      </c>
      <c r="P28" s="8">
        <f>VLOOKUP($F28,[1]formal!$H$2:$AM$95,26,0)</f>
        <v>0</v>
      </c>
      <c r="Q28" s="8">
        <f>VLOOKUP($F28,[1]formal!$H$2:$AM$95,27,0)</f>
        <v>11</v>
      </c>
      <c r="R28" s="8">
        <f>VLOOKUP($F28,[1]formal!$H$2:$AM$95,28,0)</f>
        <v>59</v>
      </c>
      <c r="S28" s="8">
        <f>VLOOKUP($F28,[1]formal!$H$2:$AM$95,29,0)</f>
        <v>602</v>
      </c>
      <c r="T28" s="8">
        <f>VLOOKUP($F28,[1]formal!$H$2:$AM$95,30,0)</f>
        <v>320</v>
      </c>
      <c r="U28" s="8">
        <f>VLOOKUP($F28,[1]formal!$H$2:$AM$95,31,0)</f>
        <v>0</v>
      </c>
      <c r="V28" s="9">
        <f>VLOOKUP($F28,[1]formal!$H$2:$AM$95,32,0)</f>
        <v>0</v>
      </c>
      <c r="W28" s="8">
        <f>VLOOKUP($F28,[1]formal!$H$2:$AM$95,13,0)</f>
        <v>1496</v>
      </c>
      <c r="X28" s="8">
        <f>VLOOKUP($F28,[1]formal!$H$2:$AM$95,16,0)</f>
        <v>851</v>
      </c>
      <c r="Y28" s="9">
        <f>VLOOKUP($F28,[1]formal!$H$2:$AM$95,19,0)</f>
        <v>54</v>
      </c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s="17" customFormat="1" ht="17.45" customHeight="1" thickBot="1" x14ac:dyDescent="0.35">
      <c r="A29" s="10">
        <v>68</v>
      </c>
      <c r="B29" s="7" t="s">
        <v>23</v>
      </c>
      <c r="C29" s="8" t="s">
        <v>91</v>
      </c>
      <c r="D29" s="8" t="s">
        <v>94</v>
      </c>
      <c r="E29" s="8" t="s">
        <v>95</v>
      </c>
      <c r="F29" s="8" t="s">
        <v>95</v>
      </c>
      <c r="G29" s="49" t="s">
        <v>94</v>
      </c>
      <c r="H29" s="8" t="s">
        <v>96</v>
      </c>
      <c r="I29" s="8">
        <f>VLOOKUP($F29,[1]formal!$H$2:$AM$95,8,0)</f>
        <v>489</v>
      </c>
      <c r="J29" s="8">
        <f>VLOOKUP($F29,[1]formal!$H$2:$AM$95,9,0)</f>
        <v>2607</v>
      </c>
      <c r="K29" s="8">
        <f>VLOOKUP($F29,[1]formal!$H$2:$AM$95,10,0)</f>
        <v>1331</v>
      </c>
      <c r="L29" s="8">
        <f>VLOOKUP($F29,[1]formal!$H$2:$AM$95,11,0)</f>
        <v>1276</v>
      </c>
      <c r="M29" s="8">
        <f>VLOOKUP($F29,[1]formal!$H$2:$AM$95,23,0)</f>
        <v>12</v>
      </c>
      <c r="N29" s="8">
        <f>VLOOKUP($F29,[1]formal!$H$2:$AM$95,24,0)</f>
        <v>65</v>
      </c>
      <c r="O29" s="8">
        <f>VLOOKUP($F29,[1]formal!$H$2:$AM$95,25,0)</f>
        <v>0</v>
      </c>
      <c r="P29" s="8">
        <f>VLOOKUP($F29,[1]formal!$H$2:$AM$95,26,0)</f>
        <v>0</v>
      </c>
      <c r="Q29" s="8">
        <f>VLOOKUP($F29,[1]formal!$H$2:$AM$95,27,0)</f>
        <v>17</v>
      </c>
      <c r="R29" s="8">
        <f>VLOOKUP($F29,[1]formal!$H$2:$AM$95,28,0)</f>
        <v>89</v>
      </c>
      <c r="S29" s="8">
        <f>VLOOKUP($F29,[1]formal!$H$2:$AM$95,29,0)</f>
        <v>640</v>
      </c>
      <c r="T29" s="8">
        <f>VLOOKUP($F29,[1]formal!$H$2:$AM$95,30,0)</f>
        <v>50</v>
      </c>
      <c r="U29" s="8">
        <f>VLOOKUP($F29,[1]formal!$H$2:$AM$95,31,0)</f>
        <v>0</v>
      </c>
      <c r="V29" s="9">
        <f>VLOOKUP($F29,[1]formal!$H$2:$AM$95,32,0)</f>
        <v>0</v>
      </c>
      <c r="W29" s="8">
        <f>VLOOKUP($F29,[1]formal!$H$2:$AM$95,13,0)</f>
        <v>1389</v>
      </c>
      <c r="X29" s="8">
        <f>VLOOKUP($F29,[1]formal!$H$2:$AM$95,16,0)</f>
        <v>1127</v>
      </c>
      <c r="Y29" s="9">
        <f>VLOOKUP($F29,[1]formal!$H$2:$AM$95,19,0)</f>
        <v>91</v>
      </c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s="17" customFormat="1" ht="17.45" customHeight="1" thickBot="1" x14ac:dyDescent="0.35">
      <c r="A30" s="10">
        <v>69</v>
      </c>
      <c r="B30" s="7" t="s">
        <v>23</v>
      </c>
      <c r="C30" s="8" t="s">
        <v>91</v>
      </c>
      <c r="D30" s="8" t="s">
        <v>91</v>
      </c>
      <c r="E30" s="8" t="s">
        <v>97</v>
      </c>
      <c r="F30" s="8" t="s">
        <v>97</v>
      </c>
      <c r="G30" s="15" t="str">
        <f>VLOOKUP(E30,Sheet1!B:C,2,FALSE)</f>
        <v>Kirkuk</v>
      </c>
      <c r="H30" s="8" t="s">
        <v>98</v>
      </c>
      <c r="I30" s="8">
        <f>VLOOKUP($F30,[1]formal!$H$2:$AM$95,8,0)</f>
        <v>1129</v>
      </c>
      <c r="J30" s="8">
        <f>VLOOKUP($F30,[1]formal!$H$2:$AM$95,9,0)</f>
        <v>6289</v>
      </c>
      <c r="K30" s="8">
        <f>VLOOKUP($F30,[1]formal!$H$2:$AM$95,10,0)</f>
        <v>3340</v>
      </c>
      <c r="L30" s="8">
        <f>VLOOKUP($F30,[1]formal!$H$2:$AM$95,11,0)</f>
        <v>2949</v>
      </c>
      <c r="M30" s="8">
        <f>VLOOKUP($F30,[1]formal!$H$2:$AM$95,23,0)</f>
        <v>2</v>
      </c>
      <c r="N30" s="8">
        <f>VLOOKUP($F30,[1]formal!$H$2:$AM$95,24,0)</f>
        <v>28</v>
      </c>
      <c r="O30" s="8">
        <f>VLOOKUP($F30,[1]formal!$H$2:$AM$95,25,0)</f>
        <v>117</v>
      </c>
      <c r="P30" s="8">
        <f>VLOOKUP($F30,[1]formal!$H$2:$AM$95,26,0)</f>
        <v>614</v>
      </c>
      <c r="Q30" s="8">
        <f>VLOOKUP($F30,[1]formal!$H$2:$AM$95,27,0)</f>
        <v>33</v>
      </c>
      <c r="R30" s="8">
        <f>VLOOKUP($F30,[1]formal!$H$2:$AM$95,28,0)</f>
        <v>205</v>
      </c>
      <c r="S30" s="8">
        <f>VLOOKUP($F30,[1]formal!$H$2:$AM$95,29,0)</f>
        <v>1576</v>
      </c>
      <c r="T30" s="8">
        <f>VLOOKUP($F30,[1]formal!$H$2:$AM$95,30,0)</f>
        <v>429</v>
      </c>
      <c r="U30" s="8">
        <f>VLOOKUP($F30,[1]formal!$H$2:$AM$95,31,0)</f>
        <v>0</v>
      </c>
      <c r="V30" s="9">
        <f>VLOOKUP($F30,[1]formal!$H$2:$AM$95,32,0)</f>
        <v>0</v>
      </c>
      <c r="W30" s="8">
        <f>VLOOKUP($F30,[1]formal!$H$2:$AM$95,13,0)</f>
        <v>3791</v>
      </c>
      <c r="X30" s="8">
        <f>VLOOKUP($F30,[1]formal!$H$2:$AM$95,16,0)</f>
        <v>2317</v>
      </c>
      <c r="Y30" s="9">
        <f>VLOOKUP($F30,[1]formal!$H$2:$AM$95,19,0)</f>
        <v>181</v>
      </c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s="17" customFormat="1" ht="17.45" customHeight="1" thickBot="1" x14ac:dyDescent="0.35">
      <c r="A31" s="10">
        <v>70</v>
      </c>
      <c r="B31" s="7" t="s">
        <v>23</v>
      </c>
      <c r="C31" s="8" t="s">
        <v>99</v>
      </c>
      <c r="D31" s="8" t="s">
        <v>100</v>
      </c>
      <c r="E31" s="8" t="s">
        <v>101</v>
      </c>
      <c r="F31" s="8" t="s">
        <v>101</v>
      </c>
      <c r="G31" s="15" t="str">
        <f>VLOOKUP(E31,Sheet1!B:C,2,FALSE)</f>
        <v>Al-Shikhan</v>
      </c>
      <c r="H31" s="8" t="s">
        <v>102</v>
      </c>
      <c r="I31" s="8">
        <f>VLOOKUP($F31,[1]formal!$H$2:$AM$95,8,0)</f>
        <v>2762</v>
      </c>
      <c r="J31" s="8">
        <f>VLOOKUP($F31,[1]formal!$H$2:$AM$95,9,0)</f>
        <v>14985</v>
      </c>
      <c r="K31" s="8">
        <f>VLOOKUP($F31,[1]formal!$H$2:$AM$95,10,0)</f>
        <v>7577</v>
      </c>
      <c r="L31" s="8">
        <f>VLOOKUP($F31,[1]formal!$H$2:$AM$95,11,0)</f>
        <v>7408</v>
      </c>
      <c r="M31" s="8">
        <f>VLOOKUP($F31,[1]formal!$H$2:$AM$95,23,0)</f>
        <v>7</v>
      </c>
      <c r="N31" s="8">
        <f>VLOOKUP($F31,[1]formal!$H$2:$AM$95,24,0)</f>
        <v>35</v>
      </c>
      <c r="O31" s="8">
        <f>VLOOKUP($F31,[1]formal!$H$2:$AM$95,25,0)</f>
        <v>0</v>
      </c>
      <c r="P31" s="8">
        <f>VLOOKUP($F31,[1]formal!$H$2:$AM$95,26,0)</f>
        <v>0</v>
      </c>
      <c r="Q31" s="8">
        <f>VLOOKUP($F31,[1]formal!$H$2:$AM$95,27,0)</f>
        <v>11</v>
      </c>
      <c r="R31" s="8">
        <f>VLOOKUP($F31,[1]formal!$H$2:$AM$95,28,0)</f>
        <v>61</v>
      </c>
      <c r="S31" s="8">
        <f>VLOOKUP($F31,[1]formal!$H$2:$AM$95,29,0)</f>
        <v>3003</v>
      </c>
      <c r="T31" s="8">
        <f>VLOOKUP($F31,[1]formal!$H$2:$AM$95,30,0)</f>
        <v>0</v>
      </c>
      <c r="U31" s="8">
        <f>VLOOKUP($F31,[1]formal!$H$2:$AM$95,31,0)</f>
        <v>0</v>
      </c>
      <c r="V31" s="9">
        <f>VLOOKUP($F31,[1]formal!$H$2:$AM$95,32,0)</f>
        <v>0</v>
      </c>
      <c r="W31" s="8">
        <f>VLOOKUP($F31,[1]formal!$H$2:$AM$95,13,0)</f>
        <v>6830</v>
      </c>
      <c r="X31" s="8">
        <f>VLOOKUP($F31,[1]formal!$H$2:$AM$95,16,0)</f>
        <v>7517</v>
      </c>
      <c r="Y31" s="9">
        <f>VLOOKUP($F31,[1]formal!$H$2:$AM$95,19,0)</f>
        <v>638</v>
      </c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s="17" customFormat="1" ht="17.45" customHeight="1" thickBot="1" x14ac:dyDescent="0.35">
      <c r="A32" s="10">
        <v>71</v>
      </c>
      <c r="B32" s="7" t="s">
        <v>23</v>
      </c>
      <c r="C32" s="8" t="s">
        <v>99</v>
      </c>
      <c r="D32" s="8" t="s">
        <v>100</v>
      </c>
      <c r="E32" s="8" t="s">
        <v>103</v>
      </c>
      <c r="F32" s="8" t="s">
        <v>103</v>
      </c>
      <c r="G32" s="15" t="str">
        <f>VLOOKUP(E32,Sheet1!B:C,2,FALSE)</f>
        <v>Tilkaef</v>
      </c>
      <c r="H32" s="8" t="s">
        <v>104</v>
      </c>
      <c r="I32" s="8">
        <f>VLOOKUP($F32,[1]formal!$H$2:$AM$95,8,0)</f>
        <v>77</v>
      </c>
      <c r="J32" s="8">
        <f>VLOOKUP($F32,[1]formal!$H$2:$AM$95,9,0)</f>
        <v>440</v>
      </c>
      <c r="K32" s="8">
        <f>VLOOKUP($F32,[1]formal!$H$2:$AM$95,10,0)</f>
        <v>228</v>
      </c>
      <c r="L32" s="8">
        <f>VLOOKUP($F32,[1]formal!$H$2:$AM$95,11,0)</f>
        <v>212</v>
      </c>
      <c r="M32" s="8">
        <f>VLOOKUP($F32,[1]formal!$H$2:$AM$95,23,0)</f>
        <v>0</v>
      </c>
      <c r="N32" s="8">
        <f>VLOOKUP($F32,[1]formal!$H$2:$AM$95,24,0)</f>
        <v>0</v>
      </c>
      <c r="O32" s="8">
        <f>VLOOKUP($F32,[1]formal!$H$2:$AM$95,25,0)</f>
        <v>0</v>
      </c>
      <c r="P32" s="8">
        <f>VLOOKUP($F32,[1]formal!$H$2:$AM$95,26,0)</f>
        <v>0</v>
      </c>
      <c r="Q32" s="8">
        <f>VLOOKUP($F32,[1]formal!$H$2:$AM$95,27,0)</f>
        <v>0</v>
      </c>
      <c r="R32" s="8">
        <f>VLOOKUP($F32,[1]formal!$H$2:$AM$95,28,0)</f>
        <v>0</v>
      </c>
      <c r="S32" s="8">
        <f>VLOOKUP($F32,[1]formal!$H$2:$AM$95,29,0)</f>
        <v>110</v>
      </c>
      <c r="T32" s="8">
        <f>VLOOKUP($F32,[1]formal!$H$2:$AM$95,30,0)</f>
        <v>1086</v>
      </c>
      <c r="U32" s="8">
        <f>VLOOKUP($F32,[1]formal!$H$2:$AM$95,31,0)</f>
        <v>0</v>
      </c>
      <c r="V32" s="9">
        <f>VLOOKUP($F32,[1]formal!$H$2:$AM$95,32,0)</f>
        <v>0</v>
      </c>
      <c r="W32" s="8">
        <f>VLOOKUP($F32,[1]formal!$H$2:$AM$95,13,0)</f>
        <v>277</v>
      </c>
      <c r="X32" s="8">
        <f>VLOOKUP($F32,[1]formal!$H$2:$AM$95,16,0)</f>
        <v>151</v>
      </c>
      <c r="Y32" s="9">
        <f>VLOOKUP($F32,[1]formal!$H$2:$AM$95,19,0)</f>
        <v>12</v>
      </c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s="17" customFormat="1" ht="17.45" customHeight="1" thickBot="1" x14ac:dyDescent="0.35">
      <c r="A33" s="10">
        <v>72</v>
      </c>
      <c r="B33" s="7" t="s">
        <v>23</v>
      </c>
      <c r="C33" s="8" t="s">
        <v>99</v>
      </c>
      <c r="D33" s="8" t="s">
        <v>105</v>
      </c>
      <c r="E33" s="8" t="s">
        <v>106</v>
      </c>
      <c r="F33" s="8" t="s">
        <v>106</v>
      </c>
      <c r="G33" s="15" t="str">
        <f>VLOOKUP(E33,Sheet1!B:C,2,FALSE)</f>
        <v>Al-Mosul</v>
      </c>
      <c r="H33" s="8" t="s">
        <v>107</v>
      </c>
      <c r="I33" s="8">
        <f>VLOOKUP($F33,[1]formal!$H$2:$AM$95,8,0)</f>
        <v>1873</v>
      </c>
      <c r="J33" s="8">
        <f>VLOOKUP($F33,[1]formal!$H$2:$AM$95,9,0)</f>
        <v>9943</v>
      </c>
      <c r="K33" s="8">
        <f>VLOOKUP($F33,[1]formal!$H$2:$AM$95,10,0)</f>
        <v>5366</v>
      </c>
      <c r="L33" s="8">
        <f>VLOOKUP($F33,[1]formal!$H$2:$AM$95,11,0)</f>
        <v>4577</v>
      </c>
      <c r="M33" s="8">
        <f>VLOOKUP($F33,[1]formal!$H$2:$AM$95,23,0)</f>
        <v>21</v>
      </c>
      <c r="N33" s="8">
        <f>VLOOKUP($F33,[1]formal!$H$2:$AM$95,24,0)</f>
        <v>64</v>
      </c>
      <c r="O33" s="8">
        <f>VLOOKUP($F33,[1]formal!$H$2:$AM$95,25,0)</f>
        <v>21</v>
      </c>
      <c r="P33" s="8">
        <f>VLOOKUP($F33,[1]formal!$H$2:$AM$95,26,0)</f>
        <v>64</v>
      </c>
      <c r="Q33" s="8">
        <f>VLOOKUP($F33,[1]formal!$H$2:$AM$95,27,0)</f>
        <v>110</v>
      </c>
      <c r="R33" s="8">
        <f>VLOOKUP($F33,[1]formal!$H$2:$AM$95,28,0)</f>
        <v>426</v>
      </c>
      <c r="S33" s="8">
        <f>VLOOKUP($F33,[1]formal!$H$2:$AM$95,29,0)</f>
        <v>2458</v>
      </c>
      <c r="T33" s="8">
        <f>VLOOKUP($F33,[1]formal!$H$2:$AM$95,30,0)</f>
        <v>7500</v>
      </c>
      <c r="U33" s="8">
        <f>VLOOKUP($F33,[1]formal!$H$2:$AM$95,31,0)</f>
        <v>0</v>
      </c>
      <c r="V33" s="9">
        <f>VLOOKUP($F33,[1]formal!$H$2:$AM$95,32,0)</f>
        <v>0</v>
      </c>
      <c r="W33" s="8">
        <f>VLOOKUP($F33,[1]formal!$H$2:$AM$95,13,0)</f>
        <v>5599</v>
      </c>
      <c r="X33" s="8">
        <f>VLOOKUP($F33,[1]formal!$H$2:$AM$95,16,0)</f>
        <v>4101</v>
      </c>
      <c r="Y33" s="9">
        <f>VLOOKUP($F33,[1]formal!$H$2:$AM$95,19,0)</f>
        <v>243</v>
      </c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s="17" customFormat="1" ht="17.45" customHeight="1" thickBot="1" x14ac:dyDescent="0.35">
      <c r="A34" s="10">
        <v>74</v>
      </c>
      <c r="B34" s="7" t="s">
        <v>23</v>
      </c>
      <c r="C34" s="8" t="s">
        <v>99</v>
      </c>
      <c r="D34" s="8" t="s">
        <v>108</v>
      </c>
      <c r="E34" s="8" t="s">
        <v>109</v>
      </c>
      <c r="F34" s="8" t="s">
        <v>109</v>
      </c>
      <c r="G34" s="15" t="str">
        <f>VLOOKUP(E34,Sheet1!B:C,2,FALSE)</f>
        <v>Al-Hamdaniya</v>
      </c>
      <c r="H34" s="8" t="s">
        <v>110</v>
      </c>
      <c r="I34" s="8">
        <f>VLOOKUP($F34,[1]formal!$H$2:$AM$95,8,0)</f>
        <v>930</v>
      </c>
      <c r="J34" s="8">
        <f>VLOOKUP($F34,[1]formal!$H$2:$AM$95,9,0)</f>
        <v>4424</v>
      </c>
      <c r="K34" s="8">
        <f>VLOOKUP($F34,[1]formal!$H$2:$AM$95,10,0)</f>
        <v>2427</v>
      </c>
      <c r="L34" s="8">
        <f>VLOOKUP($F34,[1]formal!$H$2:$AM$95,11,0)</f>
        <v>1997</v>
      </c>
      <c r="M34" s="8">
        <f>VLOOKUP($F34,[1]formal!$H$2:$AM$95,23,0)</f>
        <v>46</v>
      </c>
      <c r="N34" s="8">
        <f>VLOOKUP($F34,[1]formal!$H$2:$AM$95,24,0)</f>
        <v>189</v>
      </c>
      <c r="O34" s="8">
        <f>VLOOKUP($F34,[1]formal!$H$2:$AM$95,25,0)</f>
        <v>33</v>
      </c>
      <c r="P34" s="8">
        <f>VLOOKUP($F34,[1]formal!$H$2:$AM$95,26,0)</f>
        <v>128</v>
      </c>
      <c r="Q34" s="8">
        <f>VLOOKUP($F34,[1]formal!$H$2:$AM$95,27,0)</f>
        <v>29</v>
      </c>
      <c r="R34" s="8">
        <f>VLOOKUP($F34,[1]formal!$H$2:$AM$95,28,0)</f>
        <v>136</v>
      </c>
      <c r="S34" s="8">
        <f>VLOOKUP($F34,[1]formal!$H$2:$AM$95,29,0)</f>
        <v>1214</v>
      </c>
      <c r="T34" s="8">
        <f>VLOOKUP($F34,[1]formal!$H$2:$AM$95,30,0)</f>
        <v>0</v>
      </c>
      <c r="U34" s="8">
        <f>VLOOKUP($F34,[1]formal!$H$2:$AM$95,31,0)</f>
        <v>0</v>
      </c>
      <c r="V34" s="9">
        <f>VLOOKUP($F34,[1]formal!$H$2:$AM$95,32,0)</f>
        <v>0</v>
      </c>
      <c r="W34" s="8">
        <f>VLOOKUP($F34,[1]formal!$H$2:$AM$95,13,0)</f>
        <v>2898</v>
      </c>
      <c r="X34" s="8">
        <f>VLOOKUP($F34,[1]formal!$H$2:$AM$95,16,0)</f>
        <v>1434</v>
      </c>
      <c r="Y34" s="9">
        <f>VLOOKUP($F34,[1]formal!$H$2:$AM$95,19,0)</f>
        <v>92</v>
      </c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s="17" customFormat="1" ht="17.45" customHeight="1" thickBot="1" x14ac:dyDescent="0.35">
      <c r="A35" s="10">
        <v>75</v>
      </c>
      <c r="B35" s="7" t="s">
        <v>23</v>
      </c>
      <c r="C35" s="8" t="s">
        <v>99</v>
      </c>
      <c r="D35" s="8" t="s">
        <v>108</v>
      </c>
      <c r="E35" s="8" t="s">
        <v>111</v>
      </c>
      <c r="F35" s="8" t="s">
        <v>111</v>
      </c>
      <c r="G35" s="15" t="str">
        <f>VLOOKUP(E35,Sheet1!B:C,2,FALSE)</f>
        <v>Al-Hamdaniya</v>
      </c>
      <c r="H35" s="8" t="s">
        <v>112</v>
      </c>
      <c r="I35" s="8">
        <f>VLOOKUP($F35,[1]formal!$H$2:$AM$95,8,0)</f>
        <v>1241</v>
      </c>
      <c r="J35" s="8">
        <f>VLOOKUP($F35,[1]formal!$H$2:$AM$95,9,0)</f>
        <v>5747</v>
      </c>
      <c r="K35" s="8">
        <f>VLOOKUP($F35,[1]formal!$H$2:$AM$95,10,0)</f>
        <v>3153</v>
      </c>
      <c r="L35" s="8">
        <f>VLOOKUP($F35,[1]formal!$H$2:$AM$95,11,0)</f>
        <v>2594</v>
      </c>
      <c r="M35" s="8">
        <f>VLOOKUP($F35,[1]formal!$H$2:$AM$95,23,0)</f>
        <v>62</v>
      </c>
      <c r="N35" s="8">
        <f>VLOOKUP($F35,[1]formal!$H$2:$AM$95,24,0)</f>
        <v>161</v>
      </c>
      <c r="O35" s="8">
        <f>VLOOKUP($F35,[1]formal!$H$2:$AM$95,25,0)</f>
        <v>12</v>
      </c>
      <c r="P35" s="8">
        <f>VLOOKUP($F35,[1]formal!$H$2:$AM$95,26,0)</f>
        <v>53</v>
      </c>
      <c r="Q35" s="8">
        <f>VLOOKUP($F35,[1]formal!$H$2:$AM$95,27,0)</f>
        <v>25</v>
      </c>
      <c r="R35" s="8">
        <f>VLOOKUP($F35,[1]formal!$H$2:$AM$95,28,0)</f>
        <v>116</v>
      </c>
      <c r="S35" s="8">
        <f>VLOOKUP($F35,[1]formal!$H$2:$AM$95,29,0)</f>
        <v>1558</v>
      </c>
      <c r="T35" s="8">
        <f>VLOOKUP($F35,[1]formal!$H$2:$AM$95,30,0)</f>
        <v>0</v>
      </c>
      <c r="U35" s="8">
        <f>VLOOKUP($F35,[1]formal!$H$2:$AM$95,31,0)</f>
        <v>0</v>
      </c>
      <c r="V35" s="9">
        <f>VLOOKUP($F35,[1]formal!$H$2:$AM$95,32,0)</f>
        <v>0</v>
      </c>
      <c r="W35" s="8">
        <f>VLOOKUP($F35,[1]formal!$H$2:$AM$95,13,0)</f>
        <v>3324</v>
      </c>
      <c r="X35" s="8">
        <f>VLOOKUP($F35,[1]formal!$H$2:$AM$95,16,0)</f>
        <v>2262</v>
      </c>
      <c r="Y35" s="9">
        <f>VLOOKUP($F35,[1]formal!$H$2:$AM$95,19,0)</f>
        <v>161</v>
      </c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s="17" customFormat="1" ht="17.45" customHeight="1" thickBot="1" x14ac:dyDescent="0.35">
      <c r="A36" s="10">
        <v>76</v>
      </c>
      <c r="B36" s="7" t="s">
        <v>23</v>
      </c>
      <c r="C36" s="8" t="s">
        <v>99</v>
      </c>
      <c r="D36" s="8" t="s">
        <v>108</v>
      </c>
      <c r="E36" s="8" t="s">
        <v>113</v>
      </c>
      <c r="F36" s="8" t="s">
        <v>113</v>
      </c>
      <c r="G36" s="15" t="str">
        <f>VLOOKUP(E36,Sheet1!B:C,2,FALSE)</f>
        <v>Al-Hamdaniya</v>
      </c>
      <c r="H36" s="8" t="s">
        <v>114</v>
      </c>
      <c r="I36" s="8">
        <f>VLOOKUP($F36,[1]formal!$H$2:$AM$95,8,0)</f>
        <v>1263</v>
      </c>
      <c r="J36" s="8">
        <f>VLOOKUP($F36,[1]formal!$H$2:$AM$95,9,0)</f>
        <v>6615</v>
      </c>
      <c r="K36" s="8">
        <f>VLOOKUP($F36,[1]formal!$H$2:$AM$95,10,0)</f>
        <v>3509</v>
      </c>
      <c r="L36" s="8">
        <f>VLOOKUP($F36,[1]formal!$H$2:$AM$95,11,0)</f>
        <v>3106</v>
      </c>
      <c r="M36" s="8">
        <f>VLOOKUP($F36,[1]formal!$H$2:$AM$95,23,0)</f>
        <v>28</v>
      </c>
      <c r="N36" s="8">
        <f>VLOOKUP($F36,[1]formal!$H$2:$AM$95,24,0)</f>
        <v>164</v>
      </c>
      <c r="O36" s="8">
        <f>VLOOKUP($F36,[1]formal!$H$2:$AM$95,25,0)</f>
        <v>15</v>
      </c>
      <c r="P36" s="8">
        <f>VLOOKUP($F36,[1]formal!$H$2:$AM$95,26,0)</f>
        <v>64</v>
      </c>
      <c r="Q36" s="8">
        <f>VLOOKUP($F36,[1]formal!$H$2:$AM$95,27,0)</f>
        <v>43</v>
      </c>
      <c r="R36" s="8">
        <f>VLOOKUP($F36,[1]formal!$H$2:$AM$95,28,0)</f>
        <v>230</v>
      </c>
      <c r="S36" s="8">
        <f>VLOOKUP($F36,[1]formal!$H$2:$AM$95,29,0)</f>
        <v>1739</v>
      </c>
      <c r="T36" s="8">
        <f>VLOOKUP($F36,[1]formal!$H$2:$AM$95,30,0)</f>
        <v>0</v>
      </c>
      <c r="U36" s="8">
        <f>VLOOKUP($F36,[1]formal!$H$2:$AM$95,31,0)</f>
        <v>0</v>
      </c>
      <c r="V36" s="9">
        <f>VLOOKUP($F36,[1]formal!$H$2:$AM$95,32,0)</f>
        <v>0</v>
      </c>
      <c r="W36" s="8">
        <f>VLOOKUP($F36,[1]formal!$H$2:$AM$95,13,0)</f>
        <v>3977</v>
      </c>
      <c r="X36" s="8">
        <f>VLOOKUP($F36,[1]formal!$H$2:$AM$95,16,0)</f>
        <v>2464</v>
      </c>
      <c r="Y36" s="9">
        <f>VLOOKUP($F36,[1]formal!$H$2:$AM$95,19,0)</f>
        <v>174</v>
      </c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s="17" customFormat="1" ht="17.45" customHeight="1" thickBot="1" x14ac:dyDescent="0.35">
      <c r="A37" s="10">
        <v>77</v>
      </c>
      <c r="B37" s="7" t="s">
        <v>23</v>
      </c>
      <c r="C37" s="8" t="s">
        <v>99</v>
      </c>
      <c r="D37" s="8" t="s">
        <v>100</v>
      </c>
      <c r="E37" s="8" t="s">
        <v>115</v>
      </c>
      <c r="F37" s="8" t="s">
        <v>115</v>
      </c>
      <c r="G37" s="15" t="str">
        <f>VLOOKUP(E37,Sheet1!B:C,2,FALSE)</f>
        <v>Al-Shikhan</v>
      </c>
      <c r="H37" s="8" t="s">
        <v>116</v>
      </c>
      <c r="I37" s="8">
        <f>VLOOKUP($F37,[1]formal!$H$2:$AM$95,8,0)</f>
        <v>1745</v>
      </c>
      <c r="J37" s="8">
        <f>VLOOKUP($F37,[1]formal!$H$2:$AM$95,9,0)</f>
        <v>8899</v>
      </c>
      <c r="K37" s="8">
        <f>VLOOKUP($F37,[1]formal!$H$2:$AM$95,10,0)</f>
        <v>4623</v>
      </c>
      <c r="L37" s="8">
        <f>VLOOKUP($F37,[1]formal!$H$2:$AM$95,11,0)</f>
        <v>4276</v>
      </c>
      <c r="M37" s="8">
        <f>VLOOKUP($F37,[1]formal!$H$2:$AM$95,23,0)</f>
        <v>0</v>
      </c>
      <c r="N37" s="8">
        <f>VLOOKUP($F37,[1]formal!$H$2:$AM$95,24,0)</f>
        <v>0</v>
      </c>
      <c r="O37" s="8">
        <f>VLOOKUP($F37,[1]formal!$H$2:$AM$95,25,0)</f>
        <v>7</v>
      </c>
      <c r="P37" s="8">
        <f>VLOOKUP($F37,[1]formal!$H$2:$AM$95,26,0)</f>
        <v>26</v>
      </c>
      <c r="Q37" s="8">
        <f>VLOOKUP($F37,[1]formal!$H$2:$AM$95,27,0)</f>
        <v>6</v>
      </c>
      <c r="R37" s="8">
        <f>VLOOKUP($F37,[1]formal!$H$2:$AM$95,28,0)</f>
        <v>32</v>
      </c>
      <c r="S37" s="8">
        <f>VLOOKUP($F37,[1]formal!$H$2:$AM$95,29,0)</f>
        <v>1832</v>
      </c>
      <c r="T37" s="8">
        <f>VLOOKUP($F37,[1]formal!$H$2:$AM$95,30,0)</f>
        <v>158</v>
      </c>
      <c r="U37" s="8">
        <f>VLOOKUP($F37,[1]formal!$H$2:$AM$95,31,0)</f>
        <v>0</v>
      </c>
      <c r="V37" s="9">
        <f>VLOOKUP($F37,[1]formal!$H$2:$AM$95,32,0)</f>
        <v>2</v>
      </c>
      <c r="W37" s="8">
        <f>VLOOKUP($F37,[1]formal!$H$2:$AM$95,13,0)</f>
        <v>4006</v>
      </c>
      <c r="X37" s="8">
        <f>VLOOKUP($F37,[1]formal!$H$2:$AM$95,16,0)</f>
        <v>4488</v>
      </c>
      <c r="Y37" s="9">
        <f>VLOOKUP($F37,[1]formal!$H$2:$AM$95,19,0)</f>
        <v>405</v>
      </c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s="17" customFormat="1" ht="17.45" customHeight="1" thickBot="1" x14ac:dyDescent="0.35">
      <c r="A38" s="10">
        <v>78</v>
      </c>
      <c r="B38" s="7" t="s">
        <v>23</v>
      </c>
      <c r="C38" s="8" t="s">
        <v>99</v>
      </c>
      <c r="D38" s="8" t="s">
        <v>105</v>
      </c>
      <c r="E38" s="8" t="s">
        <v>117</v>
      </c>
      <c r="F38" s="8" t="s">
        <v>117</v>
      </c>
      <c r="G38" s="15" t="str">
        <f>VLOOKUP(E38,Sheet1!B:C,2,FALSE)</f>
        <v>Al-Mosul</v>
      </c>
      <c r="H38" s="8" t="s">
        <v>118</v>
      </c>
      <c r="I38" s="8">
        <f>VLOOKUP($F38,[1]formal!$H$2:$AM$95,8,0)</f>
        <v>5387</v>
      </c>
      <c r="J38" s="8">
        <f>VLOOKUP($F38,[1]formal!$H$2:$AM$95,9,0)</f>
        <v>26898</v>
      </c>
      <c r="K38" s="8">
        <f>VLOOKUP($F38,[1]formal!$H$2:$AM$95,10,0)</f>
        <v>14815</v>
      </c>
      <c r="L38" s="8">
        <f>VLOOKUP($F38,[1]formal!$H$2:$AM$95,11,0)</f>
        <v>12083</v>
      </c>
      <c r="M38" s="8">
        <f>VLOOKUP($F38,[1]formal!$H$2:$AM$95,23,0)</f>
        <v>61</v>
      </c>
      <c r="N38" s="8">
        <f>VLOOKUP($F38,[1]formal!$H$2:$AM$95,24,0)</f>
        <v>245</v>
      </c>
      <c r="O38" s="8">
        <f>VLOOKUP($F38,[1]formal!$H$2:$AM$95,25,0)</f>
        <v>61</v>
      </c>
      <c r="P38" s="8">
        <f>VLOOKUP($F38,[1]formal!$H$2:$AM$95,26,0)</f>
        <v>61</v>
      </c>
      <c r="Q38" s="8">
        <f>VLOOKUP($F38,[1]formal!$H$2:$AM$95,27,0)</f>
        <v>460</v>
      </c>
      <c r="R38" s="8">
        <f>VLOOKUP($F38,[1]formal!$H$2:$AM$95,28,0)</f>
        <v>2330</v>
      </c>
      <c r="S38" s="8">
        <f>VLOOKUP($F38,[1]formal!$H$2:$AM$95,29,0)</f>
        <v>7288</v>
      </c>
      <c r="T38" s="8">
        <f>VLOOKUP($F38,[1]formal!$H$2:$AM$95,30,0)</f>
        <v>1862</v>
      </c>
      <c r="U38" s="8">
        <f>VLOOKUP($F38,[1]formal!$H$2:$AM$95,31,0)</f>
        <v>850</v>
      </c>
      <c r="V38" s="9">
        <f>VLOOKUP($F38,[1]formal!$H$2:$AM$95,32,0)</f>
        <v>0</v>
      </c>
      <c r="W38" s="8">
        <f>VLOOKUP($F38,[1]formal!$H$2:$AM$95,13,0)</f>
        <v>16508</v>
      </c>
      <c r="X38" s="8">
        <f>VLOOKUP($F38,[1]formal!$H$2:$AM$95,16,0)</f>
        <v>9839</v>
      </c>
      <c r="Y38" s="9">
        <f>VLOOKUP($F38,[1]formal!$H$2:$AM$95,19,0)</f>
        <v>551</v>
      </c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s="17" customFormat="1" ht="17.45" customHeight="1" thickBot="1" x14ac:dyDescent="0.35">
      <c r="A39" s="10">
        <v>79</v>
      </c>
      <c r="B39" s="7" t="s">
        <v>23</v>
      </c>
      <c r="C39" s="8" t="s">
        <v>99</v>
      </c>
      <c r="D39" s="8" t="s">
        <v>105</v>
      </c>
      <c r="E39" t="s">
        <v>327</v>
      </c>
      <c r="F39" s="8" t="s">
        <v>119</v>
      </c>
      <c r="G39" s="15" t="str">
        <f>VLOOKUP(E39,Sheet1!B:C,2,FALSE)</f>
        <v>Al-Mosul</v>
      </c>
      <c r="H39" s="8" t="s">
        <v>120</v>
      </c>
      <c r="I39" s="8">
        <f>VLOOKUP($F39,[1]formal!$H$2:$AM$95,8,0)</f>
        <v>1931</v>
      </c>
      <c r="J39" s="8">
        <f>VLOOKUP($F39,[1]formal!$H$2:$AM$95,9,0)</f>
        <v>7086</v>
      </c>
      <c r="K39" s="8">
        <f>VLOOKUP($F39,[1]formal!$H$2:$AM$95,10,0)</f>
        <v>4174</v>
      </c>
      <c r="L39" s="8">
        <f>VLOOKUP($F39,[1]formal!$H$2:$AM$95,11,0)</f>
        <v>2912</v>
      </c>
      <c r="M39" s="8">
        <f>VLOOKUP($F39,[1]formal!$H$2:$AM$95,23,0)</f>
        <v>5</v>
      </c>
      <c r="N39" s="8">
        <f>VLOOKUP($F39,[1]formal!$H$2:$AM$95,24,0)</f>
        <v>22</v>
      </c>
      <c r="O39" s="8">
        <f>VLOOKUP($F39,[1]formal!$H$2:$AM$95,25,0)</f>
        <v>5</v>
      </c>
      <c r="P39" s="8">
        <f>VLOOKUP($F39,[1]formal!$H$2:$AM$95,26,0)</f>
        <v>22</v>
      </c>
      <c r="Q39" s="8">
        <f>VLOOKUP($F39,[1]formal!$H$2:$AM$95,27,0)</f>
        <v>202</v>
      </c>
      <c r="R39" s="8">
        <f>VLOOKUP($F39,[1]formal!$H$2:$AM$95,28,0)</f>
        <v>808</v>
      </c>
      <c r="S39" s="8">
        <f>VLOOKUP($F39,[1]formal!$H$2:$AM$95,29,0)</f>
        <v>1931</v>
      </c>
      <c r="T39" s="8">
        <f>VLOOKUP($F39,[1]formal!$H$2:$AM$95,30,0)</f>
        <v>101</v>
      </c>
      <c r="U39" s="8">
        <f>VLOOKUP($F39,[1]formal!$H$2:$AM$95,31,0)</f>
        <v>468</v>
      </c>
      <c r="V39" s="9">
        <f>VLOOKUP($F39,[1]formal!$H$2:$AM$95,32,0)</f>
        <v>0</v>
      </c>
      <c r="W39" s="8">
        <f>VLOOKUP($F39,[1]formal!$H$2:$AM$95,13,0)</f>
        <v>3890</v>
      </c>
      <c r="X39" s="8">
        <f>VLOOKUP($F39,[1]formal!$H$2:$AM$95,16,0)</f>
        <v>2919</v>
      </c>
      <c r="Y39" s="9">
        <f>VLOOKUP($F39,[1]formal!$H$2:$AM$95,19,0)</f>
        <v>277</v>
      </c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s="17" customFormat="1" ht="17.45" customHeight="1" thickBot="1" x14ac:dyDescent="0.35">
      <c r="A40" s="10">
        <v>80</v>
      </c>
      <c r="B40" s="7" t="s">
        <v>23</v>
      </c>
      <c r="C40" s="8" t="s">
        <v>99</v>
      </c>
      <c r="D40" s="8" t="s">
        <v>105</v>
      </c>
      <c r="E40" t="s">
        <v>327</v>
      </c>
      <c r="F40" s="8" t="s">
        <v>121</v>
      </c>
      <c r="G40" s="15" t="str">
        <f>VLOOKUP(E40,Sheet1!B:C,2,FALSE)</f>
        <v>Al-Mosul</v>
      </c>
      <c r="H40" s="8" t="s">
        <v>122</v>
      </c>
      <c r="I40" s="8">
        <f>VLOOKUP($F40,[1]formal!$H$2:$AM$95,8,0)</f>
        <v>1533</v>
      </c>
      <c r="J40" s="8">
        <f>VLOOKUP($F40,[1]formal!$H$2:$AM$95,9,0)</f>
        <v>6242</v>
      </c>
      <c r="K40" s="8">
        <f>VLOOKUP($F40,[1]formal!$H$2:$AM$95,10,0)</f>
        <v>3353</v>
      </c>
      <c r="L40" s="8">
        <f>VLOOKUP($F40,[1]formal!$H$2:$AM$95,11,0)</f>
        <v>2889</v>
      </c>
      <c r="M40" s="8">
        <f>VLOOKUP($F40,[1]formal!$H$2:$AM$95,23,0)</f>
        <v>1</v>
      </c>
      <c r="N40" s="8">
        <f>VLOOKUP($F40,[1]formal!$H$2:$AM$95,24,0)</f>
        <v>8</v>
      </c>
      <c r="O40" s="8">
        <f>VLOOKUP($F40,[1]formal!$H$2:$AM$95,25,0)</f>
        <v>1</v>
      </c>
      <c r="P40" s="8">
        <f>VLOOKUP($F40,[1]formal!$H$2:$AM$95,26,0)</f>
        <v>8</v>
      </c>
      <c r="Q40" s="8">
        <f>VLOOKUP($F40,[1]formal!$H$2:$AM$95,27,0)</f>
        <v>56</v>
      </c>
      <c r="R40" s="8">
        <f>VLOOKUP($F40,[1]formal!$H$2:$AM$95,28,0)</f>
        <v>153</v>
      </c>
      <c r="S40" s="8">
        <f>VLOOKUP($F40,[1]formal!$H$2:$AM$95,29,0)</f>
        <v>1704</v>
      </c>
      <c r="T40" s="8">
        <f>VLOOKUP($F40,[1]formal!$H$2:$AM$95,30,0)</f>
        <v>89</v>
      </c>
      <c r="U40" s="8">
        <f>VLOOKUP($F40,[1]formal!$H$2:$AM$95,31,0)</f>
        <v>207</v>
      </c>
      <c r="V40" s="9">
        <f>VLOOKUP($F40,[1]formal!$H$2:$AM$95,32,0)</f>
        <v>0</v>
      </c>
      <c r="W40" s="8">
        <f>VLOOKUP($F40,[1]formal!$H$2:$AM$95,13,0)</f>
        <v>3463</v>
      </c>
      <c r="X40" s="8">
        <f>VLOOKUP($F40,[1]formal!$H$2:$AM$95,16,0)</f>
        <v>2569</v>
      </c>
      <c r="Y40" s="9">
        <f>VLOOKUP($F40,[1]formal!$H$2:$AM$95,19,0)</f>
        <v>210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s="17" customFormat="1" ht="17.45" customHeight="1" thickBot="1" x14ac:dyDescent="0.35">
      <c r="A41" s="10">
        <v>81</v>
      </c>
      <c r="B41" s="7" t="s">
        <v>23</v>
      </c>
      <c r="C41" s="8" t="s">
        <v>99</v>
      </c>
      <c r="D41" s="8" t="s">
        <v>105</v>
      </c>
      <c r="E41" t="s">
        <v>327</v>
      </c>
      <c r="F41" s="8" t="s">
        <v>123</v>
      </c>
      <c r="G41" s="15" t="str">
        <f>VLOOKUP(E41,Sheet1!B:C,2,FALSE)</f>
        <v>Al-Mosul</v>
      </c>
      <c r="H41" s="8" t="s">
        <v>124</v>
      </c>
      <c r="I41" s="8">
        <f>VLOOKUP($F41,[1]formal!$H$2:$AM$95,8,0)</f>
        <v>1018</v>
      </c>
      <c r="J41" s="8">
        <f>VLOOKUP($F41,[1]formal!$H$2:$AM$95,9,0)</f>
        <v>4048</v>
      </c>
      <c r="K41" s="8">
        <f>VLOOKUP($F41,[1]formal!$H$2:$AM$95,10,0)</f>
        <v>2146</v>
      </c>
      <c r="L41" s="8">
        <f>VLOOKUP($F41,[1]formal!$H$2:$AM$95,11,0)</f>
        <v>1902</v>
      </c>
      <c r="M41" s="8">
        <f>VLOOKUP($F41,[1]formal!$H$2:$AM$95,23,0)</f>
        <v>3</v>
      </c>
      <c r="N41" s="8">
        <f>VLOOKUP($F41,[1]formal!$H$2:$AM$95,24,0)</f>
        <v>9</v>
      </c>
      <c r="O41" s="8">
        <f>VLOOKUP($F41,[1]formal!$H$2:$AM$95,25,0)</f>
        <v>3</v>
      </c>
      <c r="P41" s="8">
        <f>VLOOKUP($F41,[1]formal!$H$2:$AM$95,26,0)</f>
        <v>9</v>
      </c>
      <c r="Q41" s="8">
        <f>VLOOKUP($F41,[1]formal!$H$2:$AM$95,27,0)</f>
        <v>234</v>
      </c>
      <c r="R41" s="8">
        <f>VLOOKUP($F41,[1]formal!$H$2:$AM$95,28,0)</f>
        <v>904</v>
      </c>
      <c r="S41" s="8">
        <f>VLOOKUP($F41,[1]formal!$H$2:$AM$95,29,0)</f>
        <v>1018</v>
      </c>
      <c r="T41" s="8">
        <f>VLOOKUP($F41,[1]formal!$H$2:$AM$95,30,0)</f>
        <v>150</v>
      </c>
      <c r="U41" s="8">
        <f>VLOOKUP($F41,[1]formal!$H$2:$AM$95,31,0)</f>
        <v>332</v>
      </c>
      <c r="V41" s="9">
        <f>VLOOKUP($F41,[1]formal!$H$2:$AM$95,32,0)</f>
        <v>0</v>
      </c>
      <c r="W41" s="8">
        <f>VLOOKUP($F41,[1]formal!$H$2:$AM$95,13,0)</f>
        <v>2303</v>
      </c>
      <c r="X41" s="8">
        <f>VLOOKUP($F41,[1]formal!$H$2:$AM$95,16,0)</f>
        <v>1621</v>
      </c>
      <c r="Y41" s="9">
        <f>VLOOKUP($F41,[1]formal!$H$2:$AM$95,19,0)</f>
        <v>124</v>
      </c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s="17" customFormat="1" ht="17.45" customHeight="1" thickBot="1" x14ac:dyDescent="0.35">
      <c r="A42" s="10">
        <v>82</v>
      </c>
      <c r="B42" s="7" t="s">
        <v>23</v>
      </c>
      <c r="C42" s="8" t="s">
        <v>99</v>
      </c>
      <c r="D42" s="8" t="s">
        <v>105</v>
      </c>
      <c r="E42" t="s">
        <v>327</v>
      </c>
      <c r="F42" s="8" t="s">
        <v>125</v>
      </c>
      <c r="G42" s="15" t="str">
        <f>VLOOKUP(E42,Sheet1!B:C,2,FALSE)</f>
        <v>Al-Mosul</v>
      </c>
      <c r="H42" s="8" t="s">
        <v>126</v>
      </c>
      <c r="I42" s="8">
        <f>VLOOKUP($F42,[1]formal!$H$2:$AM$95,8,0)</f>
        <v>3372</v>
      </c>
      <c r="J42" s="8">
        <f>VLOOKUP($F42,[1]formal!$H$2:$AM$95,9,0)</f>
        <v>13467</v>
      </c>
      <c r="K42" s="8">
        <f>VLOOKUP($F42,[1]formal!$H$2:$AM$95,10,0)</f>
        <v>7311</v>
      </c>
      <c r="L42" s="8">
        <f>VLOOKUP($F42,[1]formal!$H$2:$AM$95,11,0)</f>
        <v>6156</v>
      </c>
      <c r="M42" s="8">
        <f>VLOOKUP($F42,[1]formal!$H$2:$AM$95,23,0)</f>
        <v>24</v>
      </c>
      <c r="N42" s="8">
        <f>VLOOKUP($F42,[1]formal!$H$2:$AM$95,24,0)</f>
        <v>88</v>
      </c>
      <c r="O42" s="8">
        <f>VLOOKUP($F42,[1]formal!$H$2:$AM$95,25,0)</f>
        <v>24</v>
      </c>
      <c r="P42" s="8">
        <f>VLOOKUP($F42,[1]formal!$H$2:$AM$95,26,0)</f>
        <v>88</v>
      </c>
      <c r="Q42" s="8">
        <f>VLOOKUP($F42,[1]formal!$H$2:$AM$95,27,0)</f>
        <v>562</v>
      </c>
      <c r="R42" s="8">
        <f>VLOOKUP($F42,[1]formal!$H$2:$AM$95,28,0)</f>
        <v>2220</v>
      </c>
      <c r="S42" s="8">
        <f>VLOOKUP($F42,[1]formal!$H$2:$AM$95,29,0)</f>
        <v>3372</v>
      </c>
      <c r="T42" s="8">
        <f>VLOOKUP($F42,[1]formal!$H$2:$AM$95,30,0)</f>
        <v>1203</v>
      </c>
      <c r="U42" s="8">
        <f>VLOOKUP($F42,[1]formal!$H$2:$AM$95,31,0)</f>
        <v>1350</v>
      </c>
      <c r="V42" s="9">
        <f>VLOOKUP($F42,[1]formal!$H$2:$AM$95,32,0)</f>
        <v>0</v>
      </c>
      <c r="W42" s="8">
        <f>VLOOKUP($F42,[1]formal!$H$2:$AM$95,13,0)</f>
        <v>7895</v>
      </c>
      <c r="X42" s="8">
        <f>VLOOKUP($F42,[1]formal!$H$2:$AM$95,16,0)</f>
        <v>5168</v>
      </c>
      <c r="Y42" s="9">
        <f>VLOOKUP($F42,[1]formal!$H$2:$AM$95,19,0)</f>
        <v>404</v>
      </c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s="17" customFormat="1" ht="17.45" customHeight="1" thickBot="1" x14ac:dyDescent="0.35">
      <c r="A43" s="10">
        <v>83</v>
      </c>
      <c r="B43" s="7" t="s">
        <v>23</v>
      </c>
      <c r="C43" s="8" t="s">
        <v>99</v>
      </c>
      <c r="D43" s="8" t="s">
        <v>105</v>
      </c>
      <c r="E43" t="s">
        <v>327</v>
      </c>
      <c r="F43" s="8" t="s">
        <v>127</v>
      </c>
      <c r="G43" s="15" t="str">
        <f>VLOOKUP(E43,Sheet1!B:C,2,FALSE)</f>
        <v>Al-Mosul</v>
      </c>
      <c r="H43" s="8" t="s">
        <v>128</v>
      </c>
      <c r="I43" s="8">
        <f>VLOOKUP($F43,[1]formal!$H$2:$AM$95,8,0)</f>
        <v>2384</v>
      </c>
      <c r="J43" s="8">
        <f>VLOOKUP($F43,[1]formal!$H$2:$AM$95,9,0)</f>
        <v>8781</v>
      </c>
      <c r="K43" s="8">
        <f>VLOOKUP($F43,[1]formal!$H$2:$AM$95,10,0)</f>
        <v>4786</v>
      </c>
      <c r="L43" s="8">
        <f>VLOOKUP($F43,[1]formal!$H$2:$AM$95,11,0)</f>
        <v>3995</v>
      </c>
      <c r="M43" s="8">
        <f>VLOOKUP($F43,[1]formal!$H$2:$AM$95,23,0)</f>
        <v>0</v>
      </c>
      <c r="N43" s="8">
        <f>VLOOKUP($F43,[1]formal!$H$2:$AM$95,24,0)</f>
        <v>0</v>
      </c>
      <c r="O43" s="8">
        <f>VLOOKUP($F43,[1]formal!$H$2:$AM$95,25,0)</f>
        <v>0</v>
      </c>
      <c r="P43" s="8">
        <f>VLOOKUP($F43,[1]formal!$H$2:$AM$95,26,0)</f>
        <v>0</v>
      </c>
      <c r="Q43" s="8">
        <f>VLOOKUP($F43,[1]formal!$H$2:$AM$95,27,0)</f>
        <v>213</v>
      </c>
      <c r="R43" s="8">
        <f>VLOOKUP($F43,[1]formal!$H$2:$AM$95,28,0)</f>
        <v>1065</v>
      </c>
      <c r="S43" s="8">
        <f>VLOOKUP($F43,[1]formal!$H$2:$AM$95,29,0)</f>
        <v>2384</v>
      </c>
      <c r="T43" s="8">
        <f>VLOOKUP($F43,[1]formal!$H$2:$AM$95,30,0)</f>
        <v>387</v>
      </c>
      <c r="U43" s="8">
        <f>VLOOKUP($F43,[1]formal!$H$2:$AM$95,31,0)</f>
        <v>804</v>
      </c>
      <c r="V43" s="9">
        <f>VLOOKUP($F43,[1]formal!$H$2:$AM$95,32,0)</f>
        <v>0</v>
      </c>
      <c r="W43" s="8">
        <f>VLOOKUP($F43,[1]formal!$H$2:$AM$95,13,0)</f>
        <v>4459</v>
      </c>
      <c r="X43" s="8">
        <f>VLOOKUP($F43,[1]formal!$H$2:$AM$95,16,0)</f>
        <v>3978</v>
      </c>
      <c r="Y43" s="9">
        <f>VLOOKUP($F43,[1]formal!$H$2:$AM$95,19,0)</f>
        <v>344</v>
      </c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s="17" customFormat="1" ht="17.45" customHeight="1" thickBot="1" x14ac:dyDescent="0.35">
      <c r="A44" s="10">
        <v>84</v>
      </c>
      <c r="B44" s="7" t="s">
        <v>23</v>
      </c>
      <c r="C44" s="8" t="s">
        <v>99</v>
      </c>
      <c r="D44" s="8" t="s">
        <v>100</v>
      </c>
      <c r="E44" s="8" t="s">
        <v>129</v>
      </c>
      <c r="F44" s="8" t="s">
        <v>129</v>
      </c>
      <c r="G44" s="15" t="str">
        <f>VLOOKUP(E44,Sheet1!B:C,2,FALSE)</f>
        <v>Al-Shikhan</v>
      </c>
      <c r="H44" s="8" t="s">
        <v>130</v>
      </c>
      <c r="I44" s="8">
        <f>VLOOKUP($F44,[1]formal!$H$2:$AM$95,8,0)</f>
        <v>840</v>
      </c>
      <c r="J44" s="8">
        <f>VLOOKUP($F44,[1]formal!$H$2:$AM$95,9,0)</f>
        <v>4294</v>
      </c>
      <c r="K44" s="8">
        <f>VLOOKUP($F44,[1]formal!$H$2:$AM$95,10,0)</f>
        <v>2142</v>
      </c>
      <c r="L44" s="8">
        <f>VLOOKUP($F44,[1]formal!$H$2:$AM$95,11,0)</f>
        <v>2152</v>
      </c>
      <c r="M44" s="8">
        <f>VLOOKUP($F44,[1]formal!$H$2:$AM$95,23,0)</f>
        <v>0</v>
      </c>
      <c r="N44" s="8">
        <f>VLOOKUP($F44,[1]formal!$H$2:$AM$95,24,0)</f>
        <v>0</v>
      </c>
      <c r="O44" s="8">
        <f>VLOOKUP($F44,[1]formal!$H$2:$AM$95,25,0)</f>
        <v>0</v>
      </c>
      <c r="P44" s="8">
        <f>VLOOKUP($F44,[1]formal!$H$2:$AM$95,26,0)</f>
        <v>0</v>
      </c>
      <c r="Q44" s="8">
        <f>VLOOKUP($F44,[1]formal!$H$2:$AM$95,27,0)</f>
        <v>6</v>
      </c>
      <c r="R44" s="8">
        <f>VLOOKUP($F44,[1]formal!$H$2:$AM$95,28,0)</f>
        <v>41</v>
      </c>
      <c r="S44" s="8">
        <f>VLOOKUP($F44,[1]formal!$H$2:$AM$95,29,0)</f>
        <v>1004</v>
      </c>
      <c r="T44" s="8">
        <f>VLOOKUP($F44,[1]formal!$H$2:$AM$95,30,0)</f>
        <v>0</v>
      </c>
      <c r="U44" s="8">
        <f>VLOOKUP($F44,[1]formal!$H$2:$AM$95,31,0)</f>
        <v>0</v>
      </c>
      <c r="V44" s="9">
        <f>VLOOKUP($F44,[1]formal!$H$2:$AM$95,32,0)</f>
        <v>0</v>
      </c>
      <c r="W44" s="8">
        <f>VLOOKUP($F44,[1]formal!$H$2:$AM$95,13,0)</f>
        <v>2069</v>
      </c>
      <c r="X44" s="8">
        <f>VLOOKUP($F44,[1]formal!$H$2:$AM$95,16,0)</f>
        <v>2028</v>
      </c>
      <c r="Y44" s="9">
        <f>VLOOKUP($F44,[1]formal!$H$2:$AM$95,19,0)</f>
        <v>197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s="17" customFormat="1" ht="17.45" customHeight="1" thickBot="1" x14ac:dyDescent="0.35">
      <c r="A45" s="10">
        <v>87</v>
      </c>
      <c r="B45" s="7" t="s">
        <v>23</v>
      </c>
      <c r="C45" s="8" t="s">
        <v>99</v>
      </c>
      <c r="D45" s="8" t="s">
        <v>105</v>
      </c>
      <c r="E45" s="8" t="s">
        <v>131</v>
      </c>
      <c r="F45" s="8" t="s">
        <v>131</v>
      </c>
      <c r="G45" s="15" t="str">
        <f>VLOOKUP(E45,Sheet1!B:C,2,FALSE)</f>
        <v>Al-Mosul</v>
      </c>
      <c r="H45" s="8" t="s">
        <v>132</v>
      </c>
      <c r="I45" s="8">
        <f>VLOOKUP($F45,[1]formal!$H$2:$AM$95,8,0)</f>
        <v>2947</v>
      </c>
      <c r="J45" s="8">
        <f>VLOOKUP($F45,[1]formal!$H$2:$AM$95,9,0)</f>
        <v>11885</v>
      </c>
      <c r="K45" s="8">
        <f>VLOOKUP($F45,[1]formal!$H$2:$AM$95,10,0)</f>
        <v>6365</v>
      </c>
      <c r="L45" s="8">
        <f>VLOOKUP($F45,[1]formal!$H$2:$AM$95,11,0)</f>
        <v>5520</v>
      </c>
      <c r="M45" s="8">
        <f>VLOOKUP($F45,[1]formal!$H$2:$AM$95,23,0)</f>
        <v>18</v>
      </c>
      <c r="N45" s="8">
        <f>VLOOKUP($F45,[1]formal!$H$2:$AM$95,24,0)</f>
        <v>57</v>
      </c>
      <c r="O45" s="8">
        <f>VLOOKUP($F45,[1]formal!$H$2:$AM$95,25,0)</f>
        <v>13</v>
      </c>
      <c r="P45" s="8">
        <f>VLOOKUP($F45,[1]formal!$H$2:$AM$95,26,0)</f>
        <v>38</v>
      </c>
      <c r="Q45" s="8">
        <f>VLOOKUP($F45,[1]formal!$H$2:$AM$95,27,0)</f>
        <v>420</v>
      </c>
      <c r="R45" s="8">
        <f>VLOOKUP($F45,[1]formal!$H$2:$AM$95,28,0)</f>
        <v>1648</v>
      </c>
      <c r="S45" s="8">
        <f>VLOOKUP($F45,[1]formal!$H$2:$AM$95,29,0)</f>
        <v>2947</v>
      </c>
      <c r="T45" s="8">
        <f>VLOOKUP($F45,[1]formal!$H$2:$AM$95,30,0)</f>
        <v>228</v>
      </c>
      <c r="U45" s="8">
        <f>VLOOKUP($F45,[1]formal!$H$2:$AM$95,31,0)</f>
        <v>829</v>
      </c>
      <c r="V45" s="9">
        <f>VLOOKUP($F45,[1]formal!$H$2:$AM$95,32,0)</f>
        <v>0</v>
      </c>
      <c r="W45" s="8">
        <f>VLOOKUP($F45,[1]formal!$H$2:$AM$95,13,0)</f>
        <v>7419</v>
      </c>
      <c r="X45" s="8">
        <f>VLOOKUP($F45,[1]formal!$H$2:$AM$95,16,0)</f>
        <v>4139</v>
      </c>
      <c r="Y45" s="9">
        <f>VLOOKUP($F45,[1]formal!$H$2:$AM$95,19,0)</f>
        <v>327</v>
      </c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s="17" customFormat="1" ht="17.45" customHeight="1" thickBot="1" x14ac:dyDescent="0.35">
      <c r="A46" s="10">
        <v>73</v>
      </c>
      <c r="B46" s="7" t="s">
        <v>23</v>
      </c>
      <c r="C46" s="8" t="s">
        <v>99</v>
      </c>
      <c r="D46" s="8" t="s">
        <v>105</v>
      </c>
      <c r="E46" s="8" t="s">
        <v>133</v>
      </c>
      <c r="F46" s="8" t="s">
        <v>133</v>
      </c>
      <c r="G46" s="15" t="str">
        <f>VLOOKUP(E46,Sheet1!B:C,2,FALSE)</f>
        <v>Al-Mosul</v>
      </c>
      <c r="H46" s="8" t="s">
        <v>134</v>
      </c>
      <c r="I46" s="8">
        <f>VLOOKUP($F46,[1]formal!$H$2:$AM$95,8,0)</f>
        <v>3440</v>
      </c>
      <c r="J46" s="8">
        <f>VLOOKUP($F46,[1]formal!$H$2:$AM$95,9,0)</f>
        <v>17136</v>
      </c>
      <c r="K46" s="8">
        <f>VLOOKUP($F46,[1]formal!$H$2:$AM$95,10,0)</f>
        <v>9430</v>
      </c>
      <c r="L46" s="8">
        <f>VLOOKUP($F46,[1]formal!$H$2:$AM$95,11,0)</f>
        <v>7706</v>
      </c>
      <c r="M46" s="8">
        <f>VLOOKUP($F46,[1]formal!$H$2:$AM$95,23,0)</f>
        <v>5</v>
      </c>
      <c r="N46" s="8">
        <f>VLOOKUP($F46,[1]formal!$H$2:$AM$95,24,0)</f>
        <v>12</v>
      </c>
      <c r="O46" s="8">
        <f>VLOOKUP($F46,[1]formal!$H$2:$AM$95,25,0)</f>
        <v>5</v>
      </c>
      <c r="P46" s="8">
        <f>VLOOKUP($F46,[1]formal!$H$2:$AM$95,26,0)</f>
        <v>12</v>
      </c>
      <c r="Q46" s="8">
        <f>VLOOKUP($F46,[1]formal!$H$2:$AM$95,27,0)</f>
        <v>401</v>
      </c>
      <c r="R46" s="8">
        <f>VLOOKUP($F46,[1]formal!$H$2:$AM$95,28,0)</f>
        <v>2002</v>
      </c>
      <c r="S46" s="8">
        <f>VLOOKUP($F46,[1]formal!$H$2:$AM$95,29,0)</f>
        <v>3572</v>
      </c>
      <c r="T46" s="8">
        <f>VLOOKUP($F46,[1]formal!$H$2:$AM$95,30,0)</f>
        <v>0</v>
      </c>
      <c r="U46" s="8">
        <f>VLOOKUP($F46,[1]formal!$H$2:$AM$95,31,0)</f>
        <v>1084</v>
      </c>
      <c r="V46" s="9">
        <f>VLOOKUP($F46,[1]formal!$H$2:$AM$95,32,0)</f>
        <v>0</v>
      </c>
      <c r="W46" s="8">
        <f>VLOOKUP($F46,[1]formal!$H$2:$AM$95,13,0)</f>
        <v>10272</v>
      </c>
      <c r="X46" s="8">
        <f>VLOOKUP($F46,[1]formal!$H$2:$AM$95,16,0)</f>
        <v>6436</v>
      </c>
      <c r="Y46" s="9">
        <f>VLOOKUP($F46,[1]formal!$H$2:$AM$95,19,0)</f>
        <v>428</v>
      </c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s="17" customFormat="1" ht="17.45" customHeight="1" thickBot="1" x14ac:dyDescent="0.35">
      <c r="A47" s="10">
        <v>86</v>
      </c>
      <c r="B47" s="7" t="s">
        <v>23</v>
      </c>
      <c r="C47" s="8" t="s">
        <v>99</v>
      </c>
      <c r="D47" s="8" t="s">
        <v>108</v>
      </c>
      <c r="E47" t="s">
        <v>268</v>
      </c>
      <c r="F47" s="8" t="s">
        <v>135</v>
      </c>
      <c r="G47" s="15" t="str">
        <f>VLOOKUP(E47,Sheet1!B:C,2,FALSE)</f>
        <v>Al-Hamdaniya</v>
      </c>
      <c r="H47" s="8" t="s">
        <v>136</v>
      </c>
      <c r="I47" s="8">
        <f>VLOOKUP($F47,[1]formal!$H$2:$AM$95,8,0)</f>
        <v>1114</v>
      </c>
      <c r="J47" s="8">
        <f>VLOOKUP($F47,[1]formal!$H$2:$AM$95,9,0)</f>
        <v>6031</v>
      </c>
      <c r="K47" s="8">
        <f>VLOOKUP($F47,[1]formal!$H$2:$AM$95,10,0)</f>
        <v>3216</v>
      </c>
      <c r="L47" s="8">
        <f>VLOOKUP($F47,[1]formal!$H$2:$AM$95,11,0)</f>
        <v>2815</v>
      </c>
      <c r="M47" s="8">
        <f>VLOOKUP($F47,[1]formal!$H$2:$AM$95,23,0)</f>
        <v>3</v>
      </c>
      <c r="N47" s="8">
        <f>VLOOKUP($F47,[1]formal!$H$2:$AM$95,24,0)</f>
        <v>10</v>
      </c>
      <c r="O47" s="8">
        <f>VLOOKUP($F47,[1]formal!$H$2:$AM$95,25,0)</f>
        <v>1</v>
      </c>
      <c r="P47" s="8">
        <f>VLOOKUP($F47,[1]formal!$H$2:$AM$95,26,0)</f>
        <v>5</v>
      </c>
      <c r="Q47" s="8">
        <f>VLOOKUP($F47,[1]formal!$H$2:$AM$95,27,0)</f>
        <v>117</v>
      </c>
      <c r="R47" s="8">
        <f>VLOOKUP($F47,[1]formal!$H$2:$AM$95,28,0)</f>
        <v>675</v>
      </c>
      <c r="S47" s="8">
        <f>VLOOKUP($F47,[1]formal!$H$2:$AM$95,29,0)</f>
        <v>1419</v>
      </c>
      <c r="T47" s="8">
        <f>VLOOKUP($F47,[1]formal!$H$2:$AM$95,30,0)</f>
        <v>371</v>
      </c>
      <c r="U47" s="8">
        <f>VLOOKUP($F47,[1]formal!$H$2:$AM$95,31,0)</f>
        <v>0</v>
      </c>
      <c r="V47" s="9">
        <f>VLOOKUP($F47,[1]formal!$H$2:$AM$95,32,0)</f>
        <v>0</v>
      </c>
      <c r="W47" s="8">
        <f>VLOOKUP($F47,[1]formal!$H$2:$AM$95,13,0)</f>
        <v>3613</v>
      </c>
      <c r="X47" s="8">
        <f>VLOOKUP($F47,[1]formal!$H$2:$AM$95,16,0)</f>
        <v>2250</v>
      </c>
      <c r="Y47" s="9">
        <f>VLOOKUP($F47,[1]formal!$H$2:$AM$95,19,0)</f>
        <v>168</v>
      </c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s="17" customFormat="1" ht="17.45" customHeight="1" thickBot="1" x14ac:dyDescent="0.35">
      <c r="A48" s="10">
        <v>85</v>
      </c>
      <c r="B48" s="7" t="s">
        <v>23</v>
      </c>
      <c r="C48" s="8" t="s">
        <v>99</v>
      </c>
      <c r="D48" s="8" t="s">
        <v>108</v>
      </c>
      <c r="E48" t="s">
        <v>268</v>
      </c>
      <c r="F48" s="8" t="s">
        <v>137</v>
      </c>
      <c r="G48" s="15" t="str">
        <f>VLOOKUP(E48,Sheet1!B:C,2,FALSE)</f>
        <v>Al-Hamdaniya</v>
      </c>
      <c r="H48" s="8" t="s">
        <v>138</v>
      </c>
      <c r="I48" s="8">
        <f>VLOOKUP($F48,[1]formal!$H$2:$AM$95,8,0)</f>
        <v>3175</v>
      </c>
      <c r="J48" s="8">
        <f>VLOOKUP($F48,[1]formal!$H$2:$AM$95,9,0)</f>
        <v>16306</v>
      </c>
      <c r="K48" s="8">
        <f>VLOOKUP($F48,[1]formal!$H$2:$AM$95,10,0)</f>
        <v>8602</v>
      </c>
      <c r="L48" s="8">
        <f>VLOOKUP($F48,[1]formal!$H$2:$AM$95,11,0)</f>
        <v>7704</v>
      </c>
      <c r="M48" s="8">
        <f>VLOOKUP($F48,[1]formal!$H$2:$AM$95,23,0)</f>
        <v>5</v>
      </c>
      <c r="N48" s="8">
        <f>VLOOKUP($F48,[1]formal!$H$2:$AM$95,24,0)</f>
        <v>16</v>
      </c>
      <c r="O48" s="8">
        <f>VLOOKUP($F48,[1]formal!$H$2:$AM$95,25,0)</f>
        <v>2</v>
      </c>
      <c r="P48" s="8">
        <f>VLOOKUP($F48,[1]formal!$H$2:$AM$95,26,0)</f>
        <v>10</v>
      </c>
      <c r="Q48" s="8">
        <f>VLOOKUP($F48,[1]formal!$H$2:$AM$95,27,0)</f>
        <v>173</v>
      </c>
      <c r="R48" s="8">
        <f>VLOOKUP($F48,[1]formal!$H$2:$AM$95,28,0)</f>
        <v>938</v>
      </c>
      <c r="S48" s="8">
        <f>VLOOKUP($F48,[1]formal!$H$2:$AM$95,29,0)</f>
        <v>3961</v>
      </c>
      <c r="T48" s="8">
        <f>VLOOKUP($F48,[1]formal!$H$2:$AM$95,30,0)</f>
        <v>787</v>
      </c>
      <c r="U48" s="8">
        <f>VLOOKUP($F48,[1]formal!$H$2:$AM$95,31,0)</f>
        <v>0</v>
      </c>
      <c r="V48" s="9">
        <f>VLOOKUP($F48,[1]formal!$H$2:$AM$95,32,0)</f>
        <v>0</v>
      </c>
      <c r="W48" s="8">
        <f>VLOOKUP($F48,[1]formal!$H$2:$AM$95,13,0)</f>
        <v>9246</v>
      </c>
      <c r="X48" s="8">
        <f>VLOOKUP($F48,[1]formal!$H$2:$AM$95,16,0)</f>
        <v>6495</v>
      </c>
      <c r="Y48" s="9">
        <f>VLOOKUP($F48,[1]formal!$H$2:$AM$95,19,0)</f>
        <v>565</v>
      </c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s="17" customFormat="1" ht="17.45" customHeight="1" thickBot="1" x14ac:dyDescent="0.35">
      <c r="A49" s="10">
        <v>88</v>
      </c>
      <c r="B49" s="7" t="s">
        <v>23</v>
      </c>
      <c r="C49" s="8" t="s">
        <v>99</v>
      </c>
      <c r="D49" s="8" t="s">
        <v>108</v>
      </c>
      <c r="E49" s="8" t="s">
        <v>139</v>
      </c>
      <c r="F49" s="8" t="s">
        <v>139</v>
      </c>
      <c r="G49" s="15" t="str">
        <f>VLOOKUP(E49,Sheet1!B:C,2,FALSE)</f>
        <v>Al-Hamdaniya</v>
      </c>
      <c r="H49" s="8" t="s">
        <v>140</v>
      </c>
      <c r="I49" s="8">
        <f>VLOOKUP($F49,[1]formal!$H$2:$AM$95,8,0)</f>
        <v>462</v>
      </c>
      <c r="J49" s="8">
        <f>VLOOKUP($F49,[1]formal!$H$2:$AM$95,9,0)</f>
        <v>2104</v>
      </c>
      <c r="K49" s="8">
        <f>VLOOKUP($F49,[1]formal!$H$2:$AM$95,10,0)</f>
        <v>1194</v>
      </c>
      <c r="L49" s="8">
        <f>VLOOKUP($F49,[1]formal!$H$2:$AM$95,11,0)</f>
        <v>910</v>
      </c>
      <c r="M49" s="8">
        <f>VLOOKUP($F49,[1]formal!$H$2:$AM$95,23,0)</f>
        <v>0</v>
      </c>
      <c r="N49" s="8">
        <f>VLOOKUP($F49,[1]formal!$H$2:$AM$95,24,0)</f>
        <v>0</v>
      </c>
      <c r="O49" s="8">
        <f>VLOOKUP($F49,[1]formal!$H$2:$AM$95,25,0)</f>
        <v>0</v>
      </c>
      <c r="P49" s="8">
        <f>VLOOKUP($F49,[1]formal!$H$2:$AM$95,26,0)</f>
        <v>0</v>
      </c>
      <c r="Q49" s="8">
        <f>VLOOKUP($F49,[1]formal!$H$2:$AM$95,27,0)</f>
        <v>48</v>
      </c>
      <c r="R49" s="8">
        <f>VLOOKUP($F49,[1]formal!$H$2:$AM$95,28,0)</f>
        <v>225</v>
      </c>
      <c r="S49" s="8">
        <f>VLOOKUP($F49,[1]formal!$H$2:$AM$95,29,0)</f>
        <v>563</v>
      </c>
      <c r="T49" s="8">
        <f>VLOOKUP($F49,[1]formal!$H$2:$AM$95,30,0)</f>
        <v>0</v>
      </c>
      <c r="U49" s="8">
        <f>VLOOKUP($F49,[1]formal!$H$2:$AM$95,31,0)</f>
        <v>0</v>
      </c>
      <c r="V49" s="9">
        <f>VLOOKUP($F49,[1]formal!$H$2:$AM$95,32,0)</f>
        <v>0</v>
      </c>
      <c r="W49" s="8">
        <f>VLOOKUP($F49,[1]formal!$H$2:$AM$95,13,0)</f>
        <v>1278</v>
      </c>
      <c r="X49" s="8">
        <f>VLOOKUP($F49,[1]formal!$H$2:$AM$95,16,0)</f>
        <v>748</v>
      </c>
      <c r="Y49" s="9">
        <f>VLOOKUP($F49,[1]formal!$H$2:$AM$95,19,0)</f>
        <v>78</v>
      </c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s="17" customFormat="1" ht="17.45" customHeight="1" thickBot="1" x14ac:dyDescent="0.35">
      <c r="A50" s="10">
        <v>89</v>
      </c>
      <c r="B50" s="7" t="s">
        <v>23</v>
      </c>
      <c r="C50" s="8" t="s">
        <v>141</v>
      </c>
      <c r="D50" s="8" t="s">
        <v>142</v>
      </c>
      <c r="E50" t="s">
        <v>229</v>
      </c>
      <c r="F50" s="8" t="s">
        <v>143</v>
      </c>
      <c r="G50" s="15" t="str">
        <f>VLOOKUP(E50,Sheet1!B:C,2,FALSE)</f>
        <v>Tikrit</v>
      </c>
      <c r="H50" s="8" t="s">
        <v>144</v>
      </c>
      <c r="I50" s="8">
        <f>VLOOKUP($F50,[1]formal!$H$2:$AM$95,8,0)</f>
        <v>185</v>
      </c>
      <c r="J50" s="8">
        <f>VLOOKUP($F50,[1]formal!$H$2:$AM$95,9,0)</f>
        <v>1001</v>
      </c>
      <c r="K50" s="8">
        <f>VLOOKUP($F50,[1]formal!$H$2:$AM$95,10,0)</f>
        <v>540</v>
      </c>
      <c r="L50" s="8">
        <f>VLOOKUP($F50,[1]formal!$H$2:$AM$95,11,0)</f>
        <v>461</v>
      </c>
      <c r="M50" s="8">
        <f>VLOOKUP($F50,[1]formal!$H$2:$AM$95,23,0)</f>
        <v>0</v>
      </c>
      <c r="N50" s="8">
        <f>VLOOKUP($F50,[1]formal!$H$2:$AM$95,24,0)</f>
        <v>0</v>
      </c>
      <c r="O50" s="8">
        <f>VLOOKUP($F50,[1]formal!$H$2:$AM$95,25,0)</f>
        <v>0</v>
      </c>
      <c r="P50" s="8">
        <f>VLOOKUP($F50,[1]formal!$H$2:$AM$95,26,0)</f>
        <v>0</v>
      </c>
      <c r="Q50" s="8">
        <f>VLOOKUP($F50,[1]formal!$H$2:$AM$95,27,0)</f>
        <v>74</v>
      </c>
      <c r="R50" s="8">
        <f>VLOOKUP($F50,[1]formal!$H$2:$AM$95,28,0)</f>
        <v>407</v>
      </c>
      <c r="S50" s="8">
        <f>VLOOKUP($F50,[1]formal!$H$2:$AM$95,29,0)</f>
        <v>237</v>
      </c>
      <c r="T50" s="8">
        <f>VLOOKUP($F50,[1]formal!$H$2:$AM$95,30,0)</f>
        <v>0</v>
      </c>
      <c r="U50" s="8">
        <f>VLOOKUP($F50,[1]formal!$H$2:$AM$95,31,0)</f>
        <v>263</v>
      </c>
      <c r="V50" s="9">
        <f>VLOOKUP($F50,[1]formal!$H$2:$AM$95,32,0)</f>
        <v>0</v>
      </c>
      <c r="W50" s="8">
        <f>VLOOKUP($F50,[1]formal!$H$2:$AM$95,13,0)</f>
        <v>598</v>
      </c>
      <c r="X50" s="8">
        <f>VLOOKUP($F50,[1]formal!$H$2:$AM$95,16,0)</f>
        <v>374</v>
      </c>
      <c r="Y50" s="9">
        <f>VLOOKUP($F50,[1]formal!$H$2:$AM$95,19,0)</f>
        <v>29</v>
      </c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s="17" customFormat="1" ht="17.45" customHeight="1" thickBot="1" x14ac:dyDescent="0.35">
      <c r="A51" s="10">
        <v>90</v>
      </c>
      <c r="B51" s="7" t="s">
        <v>23</v>
      </c>
      <c r="C51" s="8" t="s">
        <v>141</v>
      </c>
      <c r="D51" s="8" t="s">
        <v>145</v>
      </c>
      <c r="E51" s="8" t="s">
        <v>146</v>
      </c>
      <c r="F51" s="8" t="s">
        <v>146</v>
      </c>
      <c r="G51" s="15" t="str">
        <f>VLOOKUP(E51,Sheet1!B:C,2,FALSE)</f>
        <v>Al-Shirqat</v>
      </c>
      <c r="H51" s="8" t="s">
        <v>147</v>
      </c>
      <c r="I51" s="8">
        <f>VLOOKUP($F51,[1]formal!$H$2:$AM$95,8,0)</f>
        <v>421</v>
      </c>
      <c r="J51" s="8">
        <f>VLOOKUP($F51,[1]formal!$H$2:$AM$95,9,0)</f>
        <v>2122</v>
      </c>
      <c r="K51" s="8">
        <f>VLOOKUP($F51,[1]formal!$H$2:$AM$95,10,0)</f>
        <v>1046</v>
      </c>
      <c r="L51" s="8">
        <f>VLOOKUP($F51,[1]formal!$H$2:$AM$95,11,0)</f>
        <v>1076</v>
      </c>
      <c r="M51" s="8">
        <f>VLOOKUP($F51,[1]formal!$H$2:$AM$95,23,0)</f>
        <v>129</v>
      </c>
      <c r="N51" s="8">
        <f>VLOOKUP($F51,[1]formal!$H$2:$AM$95,24,0)</f>
        <v>637</v>
      </c>
      <c r="O51" s="8">
        <f>VLOOKUP($F51,[1]formal!$H$2:$AM$95,25,0)</f>
        <v>129</v>
      </c>
      <c r="P51" s="8">
        <f>VLOOKUP($F51,[1]formal!$H$2:$AM$95,26,0)</f>
        <v>637</v>
      </c>
      <c r="Q51" s="8">
        <f>VLOOKUP($F51,[1]formal!$H$2:$AM$95,27,0)</f>
        <v>2</v>
      </c>
      <c r="R51" s="8">
        <f>VLOOKUP($F51,[1]formal!$H$2:$AM$95,28,0)</f>
        <v>20</v>
      </c>
      <c r="S51" s="8">
        <f>VLOOKUP($F51,[1]formal!$H$2:$AM$95,29,0)</f>
        <v>440</v>
      </c>
      <c r="T51" s="8">
        <f>VLOOKUP($F51,[1]formal!$H$2:$AM$95,30,0)</f>
        <v>131</v>
      </c>
      <c r="U51" s="8">
        <f>VLOOKUP($F51,[1]formal!$H$2:$AM$95,31,0)</f>
        <v>429</v>
      </c>
      <c r="V51" s="9">
        <f>VLOOKUP($F51,[1]formal!$H$2:$AM$95,32,0)</f>
        <v>0</v>
      </c>
      <c r="W51" s="8">
        <f>VLOOKUP($F51,[1]formal!$H$2:$AM$95,13,0)</f>
        <v>1336</v>
      </c>
      <c r="X51" s="8">
        <f>VLOOKUP($F51,[1]formal!$H$2:$AM$95,16,0)</f>
        <v>737</v>
      </c>
      <c r="Y51" s="9">
        <f>VLOOKUP($F51,[1]formal!$H$2:$AM$95,19,0)</f>
        <v>49</v>
      </c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s="17" customFormat="1" ht="17.45" customHeight="1" thickBot="1" x14ac:dyDescent="0.35">
      <c r="A52" s="10">
        <v>91</v>
      </c>
      <c r="B52" s="7" t="s">
        <v>23</v>
      </c>
      <c r="C52" s="8" t="s">
        <v>141</v>
      </c>
      <c r="D52" s="8" t="s">
        <v>142</v>
      </c>
      <c r="E52" s="8"/>
      <c r="F52" s="8" t="s">
        <v>148</v>
      </c>
      <c r="G52" s="15" t="e">
        <f>VLOOKUP(E52,Sheet1!B:C,2,FALSE)</f>
        <v>#N/A</v>
      </c>
      <c r="H52" s="8" t="s">
        <v>149</v>
      </c>
      <c r="I52" s="8">
        <f>VLOOKUP($F52,[1]formal!$H$2:$AM$95,8,0)</f>
        <v>9</v>
      </c>
      <c r="J52" s="8">
        <f>VLOOKUP($F52,[1]formal!$H$2:$AM$95,9,0)</f>
        <v>61</v>
      </c>
      <c r="K52" s="8">
        <f>VLOOKUP($F52,[1]formal!$H$2:$AM$95,10,0)</f>
        <v>37</v>
      </c>
      <c r="L52" s="8">
        <f>VLOOKUP($F52,[1]formal!$H$2:$AM$95,11,0)</f>
        <v>24</v>
      </c>
      <c r="M52" s="8">
        <f>VLOOKUP($F52,[1]formal!$H$2:$AM$95,23,0)</f>
        <v>0</v>
      </c>
      <c r="N52" s="8">
        <f>VLOOKUP($F52,[1]formal!$H$2:$AM$95,24,0)</f>
        <v>0</v>
      </c>
      <c r="O52" s="8">
        <f>VLOOKUP($F52,[1]formal!$H$2:$AM$95,25,0)</f>
        <v>0</v>
      </c>
      <c r="P52" s="8">
        <f>VLOOKUP($F52,[1]formal!$H$2:$AM$95,26,0)</f>
        <v>0</v>
      </c>
      <c r="Q52" s="8">
        <f>VLOOKUP($F52,[1]formal!$H$2:$AM$95,27,0)</f>
        <v>675</v>
      </c>
      <c r="R52" s="8">
        <f>VLOOKUP($F52,[1]formal!$H$2:$AM$95,28,0)</f>
        <v>3941</v>
      </c>
      <c r="S52" s="8">
        <f>VLOOKUP($F52,[1]formal!$H$2:$AM$95,29,0)</f>
        <v>8</v>
      </c>
      <c r="T52" s="8">
        <f>VLOOKUP($F52,[1]formal!$H$2:$AM$95,30,0)</f>
        <v>615</v>
      </c>
      <c r="U52" s="8">
        <f>VLOOKUP($F52,[1]formal!$H$2:$AM$95,31,0)</f>
        <v>0</v>
      </c>
      <c r="V52" s="9">
        <f>VLOOKUP($F52,[1]formal!$H$2:$AM$95,32,0)</f>
        <v>0</v>
      </c>
      <c r="W52" s="8">
        <f>VLOOKUP($F52,[1]formal!$H$2:$AM$95,13,0)</f>
        <v>36</v>
      </c>
      <c r="X52" s="8">
        <f>VLOOKUP($F52,[1]formal!$H$2:$AM$95,16,0)</f>
        <v>20</v>
      </c>
      <c r="Y52" s="9">
        <f>VLOOKUP($F52,[1]formal!$H$2:$AM$95,19,0)</f>
        <v>5</v>
      </c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s="17" customFormat="1" ht="17.45" customHeight="1" thickBot="1" x14ac:dyDescent="0.35">
      <c r="A53" s="10">
        <v>92</v>
      </c>
      <c r="B53" s="7" t="s">
        <v>23</v>
      </c>
      <c r="C53" s="8" t="s">
        <v>141</v>
      </c>
      <c r="D53" s="8" t="s">
        <v>142</v>
      </c>
      <c r="E53" t="s">
        <v>234</v>
      </c>
      <c r="F53" s="8" t="s">
        <v>150</v>
      </c>
      <c r="G53" s="15" t="str">
        <f>VLOOKUP(E53,Sheet1!B:C,2,FALSE)</f>
        <v>Tikrit</v>
      </c>
      <c r="H53" s="20" t="s">
        <v>151</v>
      </c>
      <c r="I53" s="8">
        <f>VLOOKUP($F53,[1]formal!$H$2:$AM$95,8,0)</f>
        <v>263</v>
      </c>
      <c r="J53" s="8">
        <f>VLOOKUP($F53,[1]formal!$H$2:$AM$95,9,0)</f>
        <v>1132</v>
      </c>
      <c r="K53" s="8">
        <f>VLOOKUP($F53,[1]formal!$H$2:$AM$95,10,0)</f>
        <v>563</v>
      </c>
      <c r="L53" s="8">
        <f>VLOOKUP($F53,[1]formal!$H$2:$AM$95,11,0)</f>
        <v>569</v>
      </c>
      <c r="M53" s="8">
        <f>VLOOKUP($F53,[1]formal!$H$2:$AM$95,23,0)</f>
        <v>5</v>
      </c>
      <c r="N53" s="8">
        <f>VLOOKUP($F53,[1]formal!$H$2:$AM$95,24,0)</f>
        <v>30</v>
      </c>
      <c r="O53" s="8">
        <f>VLOOKUP($F53,[1]formal!$H$2:$AM$95,25,0)</f>
        <v>0</v>
      </c>
      <c r="P53" s="8">
        <f>VLOOKUP($F53,[1]formal!$H$2:$AM$95,26,0)</f>
        <v>0</v>
      </c>
      <c r="Q53" s="8">
        <f>VLOOKUP($F53,[1]formal!$H$2:$AM$95,27,0)</f>
        <v>30</v>
      </c>
      <c r="R53" s="8">
        <f>VLOOKUP($F53,[1]formal!$H$2:$AM$95,28,0)</f>
        <v>67</v>
      </c>
      <c r="S53" s="8">
        <f>VLOOKUP($F53,[1]formal!$H$2:$AM$95,29,0)</f>
        <v>325</v>
      </c>
      <c r="T53" s="8">
        <f>VLOOKUP($F53,[1]formal!$H$2:$AM$95,30,0)</f>
        <v>0</v>
      </c>
      <c r="U53" s="8">
        <f>VLOOKUP($F53,[1]formal!$H$2:$AM$95,31,0)</f>
        <v>0</v>
      </c>
      <c r="V53" s="9">
        <f>VLOOKUP($F53,[1]formal!$H$2:$AM$95,32,0)</f>
        <v>0</v>
      </c>
      <c r="W53" s="8">
        <f>VLOOKUP($F53,[1]formal!$H$2:$AM$95,13,0)</f>
        <v>667</v>
      </c>
      <c r="X53" s="8">
        <f>VLOOKUP($F53,[1]formal!$H$2:$AM$95,16,0)</f>
        <v>434</v>
      </c>
      <c r="Y53" s="9">
        <f>VLOOKUP($F53,[1]formal!$H$2:$AM$95,19,0)</f>
        <v>31</v>
      </c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s="17" customFormat="1" ht="17.45" customHeight="1" thickBot="1" x14ac:dyDescent="0.35">
      <c r="A54" s="10">
        <v>93</v>
      </c>
      <c r="B54" s="7" t="s">
        <v>23</v>
      </c>
      <c r="C54" s="8" t="s">
        <v>152</v>
      </c>
      <c r="D54" s="8" t="s">
        <v>153</v>
      </c>
      <c r="E54" s="8" t="s">
        <v>154</v>
      </c>
      <c r="F54" s="8" t="s">
        <v>154</v>
      </c>
      <c r="G54" s="15" t="str">
        <f>VLOOKUP(E54,Sheet1!B:C,2,FALSE)</f>
        <v>Khanaqin</v>
      </c>
      <c r="H54" s="8" t="s">
        <v>155</v>
      </c>
      <c r="I54" s="8">
        <f>VLOOKUP($F54,[1]formal!$H$2:$AM$95,8,0)</f>
        <v>212</v>
      </c>
      <c r="J54" s="8">
        <f>VLOOKUP($F54,[1]formal!$H$2:$AM$95,9,0)</f>
        <v>985</v>
      </c>
      <c r="K54" s="8">
        <f>VLOOKUP($F54,[1]formal!$H$2:$AM$95,10,0)</f>
        <v>480</v>
      </c>
      <c r="L54" s="8">
        <f>VLOOKUP($F54,[1]formal!$H$2:$AM$95,11,0)</f>
        <v>505</v>
      </c>
      <c r="M54" s="8">
        <f>VLOOKUP($F54,[1]formal!$H$2:$AM$95,23,0)</f>
        <v>0</v>
      </c>
      <c r="N54" s="8">
        <f>VLOOKUP($F54,[1]formal!$H$2:$AM$95,24,0)</f>
        <v>0</v>
      </c>
      <c r="O54" s="8">
        <f>VLOOKUP($F54,[1]formal!$H$2:$AM$95,25,0)</f>
        <v>0</v>
      </c>
      <c r="P54" s="8">
        <f>VLOOKUP($F54,[1]formal!$H$2:$AM$95,26,0)</f>
        <v>0</v>
      </c>
      <c r="Q54" s="8">
        <f>VLOOKUP($F54,[1]formal!$H$2:$AM$95,27,0)</f>
        <v>4</v>
      </c>
      <c r="R54" s="8">
        <f>VLOOKUP($F54,[1]formal!$H$2:$AM$95,28,0)</f>
        <v>16</v>
      </c>
      <c r="S54" s="8">
        <f>VLOOKUP($F54,[1]formal!$H$2:$AM$95,29,0)</f>
        <v>347</v>
      </c>
      <c r="T54" s="8">
        <f>VLOOKUP($F54,[1]formal!$H$2:$AM$95,30,0)</f>
        <v>693</v>
      </c>
      <c r="U54" s="8">
        <f>VLOOKUP($F54,[1]formal!$H$2:$AM$95,31,0)</f>
        <v>0</v>
      </c>
      <c r="V54" s="9">
        <f>VLOOKUP($F54,[1]formal!$H$2:$AM$95,32,0)</f>
        <v>0</v>
      </c>
      <c r="W54" s="8">
        <f>VLOOKUP($F54,[1]formal!$H$2:$AM$95,13,0)</f>
        <v>559</v>
      </c>
      <c r="X54" s="8">
        <f>VLOOKUP($F54,[1]formal!$H$2:$AM$95,16,0)</f>
        <v>395</v>
      </c>
      <c r="Y54" s="9">
        <f>VLOOKUP($F54,[1]formal!$H$2:$AM$95,19,0)</f>
        <v>31</v>
      </c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s="17" customFormat="1" ht="17.45" customHeight="1" thickBot="1" x14ac:dyDescent="0.35">
      <c r="A55" s="10">
        <v>94</v>
      </c>
      <c r="B55" s="7" t="s">
        <v>23</v>
      </c>
      <c r="C55" s="8" t="s">
        <v>152</v>
      </c>
      <c r="D55" s="8" t="s">
        <v>153</v>
      </c>
      <c r="E55" s="8" t="s">
        <v>156</v>
      </c>
      <c r="F55" s="8" t="s">
        <v>156</v>
      </c>
      <c r="G55" s="15" t="str">
        <f>VLOOKUP(E55,Sheet1!B:C,2,FALSE)</f>
        <v>Kalar</v>
      </c>
      <c r="H55" s="8" t="s">
        <v>157</v>
      </c>
      <c r="I55" s="8">
        <f>VLOOKUP($F55,[1]formal!$H$2:$AM$95,8,0)</f>
        <v>285</v>
      </c>
      <c r="J55" s="8">
        <f>VLOOKUP($F55,[1]formal!$H$2:$AM$95,9,0)</f>
        <v>1327</v>
      </c>
      <c r="K55" s="8">
        <f>VLOOKUP($F55,[1]formal!$H$2:$AM$95,10,0)</f>
        <v>704</v>
      </c>
      <c r="L55" s="8">
        <f>VLOOKUP($F55,[1]formal!$H$2:$AM$95,11,0)</f>
        <v>623</v>
      </c>
      <c r="M55" s="8">
        <f>VLOOKUP($F55,[1]formal!$H$2:$AM$95,23,0)</f>
        <v>0</v>
      </c>
      <c r="N55" s="8">
        <f>VLOOKUP($F55,[1]formal!$H$2:$AM$95,24,0)</f>
        <v>0</v>
      </c>
      <c r="O55" s="8">
        <f>VLOOKUP($F55,[1]formal!$H$2:$AM$95,25,0)</f>
        <v>0</v>
      </c>
      <c r="P55" s="8">
        <f>VLOOKUP($F55,[1]formal!$H$2:$AM$95,26,0)</f>
        <v>0</v>
      </c>
      <c r="Q55" s="8">
        <f>VLOOKUP($F55,[1]formal!$H$2:$AM$95,27,0)</f>
        <v>8</v>
      </c>
      <c r="R55" s="8">
        <f>VLOOKUP($F55,[1]formal!$H$2:$AM$95,28,0)</f>
        <v>31</v>
      </c>
      <c r="S55" s="8">
        <f>VLOOKUP($F55,[1]formal!$H$2:$AM$95,29,0)</f>
        <v>343</v>
      </c>
      <c r="T55" s="8">
        <f>VLOOKUP($F55,[1]formal!$H$2:$AM$95,30,0)</f>
        <v>0</v>
      </c>
      <c r="U55" s="8">
        <f>VLOOKUP($F55,[1]formal!$H$2:$AM$95,31,0)</f>
        <v>0</v>
      </c>
      <c r="V55" s="9">
        <f>VLOOKUP($F55,[1]formal!$H$2:$AM$95,32,0)</f>
        <v>626</v>
      </c>
      <c r="W55" s="8">
        <f>VLOOKUP($F55,[1]formal!$H$2:$AM$95,13,0)</f>
        <v>723</v>
      </c>
      <c r="X55" s="8">
        <f>VLOOKUP($F55,[1]formal!$H$2:$AM$95,16,0)</f>
        <v>563</v>
      </c>
      <c r="Y55" s="9">
        <f>VLOOKUP($F55,[1]formal!$H$2:$AM$95,19,0)</f>
        <v>41</v>
      </c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s="17" customFormat="1" ht="17.45" customHeight="1" thickBot="1" x14ac:dyDescent="0.35">
      <c r="A56" s="10">
        <v>95</v>
      </c>
      <c r="B56" s="7" t="s">
        <v>23</v>
      </c>
      <c r="C56" s="8" t="s">
        <v>152</v>
      </c>
      <c r="D56" s="8" t="s">
        <v>158</v>
      </c>
      <c r="E56" s="8" t="s">
        <v>159</v>
      </c>
      <c r="F56" s="8" t="s">
        <v>159</v>
      </c>
      <c r="G56" s="15" t="str">
        <f>VLOOKUP(E56,Sheet1!B:C,2,FALSE)</f>
        <v>Al-Sulaymaniyah</v>
      </c>
      <c r="H56" s="8" t="s">
        <v>160</v>
      </c>
      <c r="I56" s="8">
        <f>VLOOKUP($F56,[1]formal!$H$2:$AM$95,8,0)</f>
        <v>347</v>
      </c>
      <c r="J56" s="8">
        <f>VLOOKUP($F56,[1]formal!$H$2:$AM$95,9,0)</f>
        <v>1629</v>
      </c>
      <c r="K56" s="8">
        <f>VLOOKUP($F56,[1]formal!$H$2:$AM$95,10,0)</f>
        <v>831</v>
      </c>
      <c r="L56" s="8">
        <f>VLOOKUP($F56,[1]formal!$H$2:$AM$95,11,0)</f>
        <v>798</v>
      </c>
      <c r="M56" s="8">
        <f>VLOOKUP($F56,[1]formal!$H$2:$AM$95,23,0)</f>
        <v>0</v>
      </c>
      <c r="N56" s="8">
        <f>VLOOKUP($F56,[1]formal!$H$2:$AM$95,24,0)</f>
        <v>0</v>
      </c>
      <c r="O56" s="8">
        <f>VLOOKUP($F56,[1]formal!$H$2:$AM$95,25,0)</f>
        <v>0</v>
      </c>
      <c r="P56" s="8">
        <f>VLOOKUP($F56,[1]formal!$H$2:$AM$95,26,0)</f>
        <v>0</v>
      </c>
      <c r="Q56" s="8">
        <f>VLOOKUP($F56,[1]formal!$H$2:$AM$95,27,0)</f>
        <v>1</v>
      </c>
      <c r="R56" s="8">
        <f>VLOOKUP($F56,[1]formal!$H$2:$AM$95,28,0)</f>
        <v>4</v>
      </c>
      <c r="S56" s="8">
        <f>VLOOKUP($F56,[1]formal!$H$2:$AM$95,29,0)</f>
        <v>415</v>
      </c>
      <c r="T56" s="8">
        <f>VLOOKUP($F56,[1]formal!$H$2:$AM$95,30,0)</f>
        <v>0</v>
      </c>
      <c r="U56" s="8">
        <f>VLOOKUP($F56,[1]formal!$H$2:$AM$95,31,0)</f>
        <v>0</v>
      </c>
      <c r="V56" s="9">
        <f>VLOOKUP($F56,[1]formal!$H$2:$AM$95,32,0)</f>
        <v>30</v>
      </c>
      <c r="W56" s="8">
        <f>VLOOKUP($F56,[1]formal!$H$2:$AM$95,13,0)</f>
        <v>914</v>
      </c>
      <c r="X56" s="8">
        <f>VLOOKUP($F56,[1]formal!$H$2:$AM$95,16,0)</f>
        <v>674</v>
      </c>
      <c r="Y56" s="9">
        <f>VLOOKUP($F56,[1]formal!$H$2:$AM$95,19,0)</f>
        <v>41</v>
      </c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s="17" customFormat="1" ht="17.45" customHeight="1" thickBot="1" x14ac:dyDescent="0.35">
      <c r="A57" s="10">
        <v>96</v>
      </c>
      <c r="B57" s="7" t="s">
        <v>23</v>
      </c>
      <c r="C57" s="8" t="s">
        <v>152</v>
      </c>
      <c r="D57" s="8" t="s">
        <v>161</v>
      </c>
      <c r="E57" s="8" t="s">
        <v>162</v>
      </c>
      <c r="F57" s="8" t="s">
        <v>162</v>
      </c>
      <c r="G57" s="15" t="str">
        <f>VLOOKUP(E57,Sheet1!B:C,2,FALSE)</f>
        <v>Dokan</v>
      </c>
      <c r="H57" s="21" t="s">
        <v>163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11"/>
      <c r="W57" s="12"/>
      <c r="X57" s="3"/>
      <c r="Y57" s="1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s="17" customFormat="1" ht="17.45" customHeight="1" thickBot="1" x14ac:dyDescent="0.35">
      <c r="A58" s="10">
        <v>97</v>
      </c>
      <c r="B58" s="7" t="s">
        <v>23</v>
      </c>
      <c r="C58" s="22" t="s">
        <v>152</v>
      </c>
      <c r="D58" s="22" t="s">
        <v>158</v>
      </c>
      <c r="E58" s="22" t="s">
        <v>164</v>
      </c>
      <c r="F58" s="22" t="s">
        <v>164</v>
      </c>
      <c r="G58" s="15" t="str">
        <f>VLOOKUP(E58,Sheet1!B:C,2,FALSE)</f>
        <v>Al-Sulaymaniyah</v>
      </c>
      <c r="H58" s="23" t="s">
        <v>165</v>
      </c>
      <c r="I58" s="8">
        <f>VLOOKUP($F58,[1]formal!$H$2:$AM$95,8,0)</f>
        <v>2205</v>
      </c>
      <c r="J58" s="8">
        <f>VLOOKUP($F58,[1]formal!$H$2:$AM$95,9,0)</f>
        <v>10664</v>
      </c>
      <c r="K58" s="8">
        <f>VLOOKUP($F58,[1]formal!$H$2:$AM$95,10,0)</f>
        <v>5458</v>
      </c>
      <c r="L58" s="8">
        <f>VLOOKUP($F58,[1]formal!$H$2:$AM$95,11,0)</f>
        <v>5206</v>
      </c>
      <c r="M58" s="8">
        <f>VLOOKUP($F58,[1]formal!$H$2:$AM$95,23,0)</f>
        <v>0</v>
      </c>
      <c r="N58" s="8">
        <f>VLOOKUP($F58,[1]formal!$H$2:$AM$95,24,0)</f>
        <v>5</v>
      </c>
      <c r="O58" s="8">
        <f>VLOOKUP($F58,[1]formal!$H$2:$AM$95,25,0)</f>
        <v>0</v>
      </c>
      <c r="P58" s="8">
        <f>VLOOKUP($F58,[1]formal!$H$2:$AM$95,26,0)</f>
        <v>0</v>
      </c>
      <c r="Q58" s="8">
        <f>VLOOKUP($F58,[1]formal!$H$2:$AM$95,27,0)</f>
        <v>18</v>
      </c>
      <c r="R58" s="8">
        <f>VLOOKUP($F58,[1]formal!$H$2:$AM$95,28,0)</f>
        <v>94</v>
      </c>
      <c r="S58" s="8">
        <f>VLOOKUP($F58,[1]formal!$H$2:$AM$95,29,0)</f>
        <v>2267</v>
      </c>
      <c r="T58" s="8">
        <f>VLOOKUP($F58,[1]formal!$H$2:$AM$95,30,0)</f>
        <v>363</v>
      </c>
      <c r="U58" s="8">
        <f>VLOOKUP($F58,[1]formal!$H$2:$AM$95,31,0)</f>
        <v>0</v>
      </c>
      <c r="V58" s="9">
        <f>VLOOKUP($F58,[1]formal!$H$2:$AM$95,32,0)</f>
        <v>0</v>
      </c>
      <c r="W58" s="8">
        <f>VLOOKUP($F58,[1]formal!$H$2:$AM$95,13,0)</f>
        <v>5207</v>
      </c>
      <c r="X58" s="8">
        <f>VLOOKUP($F58,[1]formal!$H$2:$AM$95,16,0)</f>
        <v>5177</v>
      </c>
      <c r="Y58" s="9">
        <f>VLOOKUP($F58,[1]formal!$H$2:$AM$95,19,0)</f>
        <v>280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s="1" customFormat="1" x14ac:dyDescent="0.3">
      <c r="E59" s="2"/>
      <c r="F59" s="2"/>
      <c r="H59" s="2"/>
    </row>
    <row r="60" spans="1:35" s="1" customFormat="1" x14ac:dyDescent="0.3">
      <c r="E60" s="2"/>
      <c r="F60" s="2"/>
      <c r="G60" s="2"/>
      <c r="H60" s="2"/>
    </row>
    <row r="84" spans="1:40" s="1" customFormat="1" x14ac:dyDescent="0.3">
      <c r="E84" s="2"/>
      <c r="F84" s="2"/>
      <c r="G84" s="2"/>
      <c r="H84" s="2"/>
    </row>
    <row r="85" spans="1:40" s="17" customFormat="1" x14ac:dyDescent="0.3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s="17" customFormat="1" x14ac:dyDescent="0.3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s="17" customFormat="1" x14ac:dyDescent="0.3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s="17" customFormat="1" x14ac:dyDescent="0.3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17" customFormat="1" x14ac:dyDescent="0.3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40" x14ac:dyDescent="0.3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40" x14ac:dyDescent="0.3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40" x14ac:dyDescent="0.3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40" s="1" customFormat="1" x14ac:dyDescent="0.3">
      <c r="E94" s="2"/>
      <c r="F94" s="2"/>
      <c r="G94" s="2"/>
      <c r="H94" s="2"/>
    </row>
    <row r="95" spans="1:40" s="1" customFormat="1" x14ac:dyDescent="0.3">
      <c r="E95" s="2"/>
      <c r="F95" s="2"/>
      <c r="G95" s="2"/>
      <c r="H95" s="2"/>
    </row>
    <row r="96" spans="1:40" s="1" customFormat="1" x14ac:dyDescent="0.3">
      <c r="E96" s="2"/>
      <c r="F96" s="2"/>
      <c r="G96" s="2"/>
      <c r="H96" s="2"/>
    </row>
    <row r="97" spans="5:8" s="1" customFormat="1" x14ac:dyDescent="0.3">
      <c r="E97" s="2"/>
      <c r="F97" s="2"/>
      <c r="G97" s="2"/>
      <c r="H97" s="2"/>
    </row>
  </sheetData>
  <autoFilter ref="A1:Y58"/>
  <conditionalFormatting sqref="H84:H1048576 H59:H60">
    <cfRule type="duplicateValues" dxfId="18" priority="15"/>
  </conditionalFormatting>
  <conditionalFormatting sqref="H43">
    <cfRule type="duplicateValues" dxfId="17" priority="14"/>
  </conditionalFormatting>
  <conditionalFormatting sqref="F55:F56">
    <cfRule type="duplicateValues" dxfId="16" priority="17"/>
  </conditionalFormatting>
  <conditionalFormatting sqref="H56:H58 H4:H52">
    <cfRule type="duplicateValues" dxfId="15" priority="18"/>
  </conditionalFormatting>
  <conditionalFormatting sqref="H53">
    <cfRule type="duplicateValues" dxfId="14" priority="8"/>
  </conditionalFormatting>
  <conditionalFormatting sqref="H53">
    <cfRule type="duplicateValues" dxfId="13" priority="9"/>
    <cfRule type="duplicateValues" dxfId="12" priority="10"/>
  </conditionalFormatting>
  <conditionalFormatting sqref="H53">
    <cfRule type="duplicateValues" dxfId="11" priority="11"/>
  </conditionalFormatting>
  <conditionalFormatting sqref="F16:F56 F4:F14">
    <cfRule type="duplicateValues" dxfId="10" priority="19"/>
  </conditionalFormatting>
  <conditionalFormatting sqref="H59:H60">
    <cfRule type="duplicateValues" dxfId="9" priority="20"/>
  </conditionalFormatting>
  <conditionalFormatting sqref="F57:F58">
    <cfRule type="duplicateValues" dxfId="8" priority="5"/>
  </conditionalFormatting>
  <conditionalFormatting sqref="E55:E56">
    <cfRule type="duplicateValues" dxfId="2" priority="2"/>
  </conditionalFormatting>
  <conditionalFormatting sqref="E4:E14 E16:E56">
    <cfRule type="duplicateValues" dxfId="1" priority="3"/>
  </conditionalFormatting>
  <conditionalFormatting sqref="E57:E58">
    <cfRule type="duplicateValues" dxfId="0" priority="1"/>
  </conditionalFormatting>
  <pageMargins left="7.874015748031496E-2" right="0" top="7.874015748031496E-2" bottom="7.874015748031496E-2" header="0.11811023622047245" footer="0.11811023622047245"/>
  <pageSetup paperSize="9" scale="65" orientation="landscape" horizontalDpi="300" r:id="rId1"/>
  <rowBreaks count="2" manualBreakCount="2">
    <brk id="46" max="23" man="1"/>
    <brk id="83" max="16383" man="1"/>
  </rowBreaks>
  <colBreaks count="1" manualBreakCount="1">
    <brk id="2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1"/>
  <sheetViews>
    <sheetView topLeftCell="A100" workbookViewId="0">
      <selection activeCell="C116" sqref="C116"/>
    </sheetView>
  </sheetViews>
  <sheetFormatPr defaultRowHeight="15" x14ac:dyDescent="0.25"/>
  <cols>
    <col min="2" max="2" width="25.140625" customWidth="1"/>
  </cols>
  <sheetData>
    <row r="1" spans="2:3" x14ac:dyDescent="0.25">
      <c r="B1" t="s">
        <v>224</v>
      </c>
      <c r="C1" t="s">
        <v>4</v>
      </c>
    </row>
    <row r="2" spans="2:3" x14ac:dyDescent="0.25">
      <c r="B2" t="s">
        <v>226</v>
      </c>
      <c r="C2" t="s">
        <v>225</v>
      </c>
    </row>
    <row r="3" spans="2:3" x14ac:dyDescent="0.25">
      <c r="B3" t="s">
        <v>228</v>
      </c>
      <c r="C3" t="s">
        <v>227</v>
      </c>
    </row>
    <row r="4" spans="2:3" x14ac:dyDescent="0.25">
      <c r="B4" t="s">
        <v>229</v>
      </c>
      <c r="C4" t="s">
        <v>142</v>
      </c>
    </row>
    <row r="5" spans="2:3" x14ac:dyDescent="0.25">
      <c r="B5" t="s">
        <v>231</v>
      </c>
      <c r="C5" t="s">
        <v>230</v>
      </c>
    </row>
    <row r="6" spans="2:3" x14ac:dyDescent="0.25">
      <c r="B6" t="s">
        <v>232</v>
      </c>
      <c r="C6" t="s">
        <v>227</v>
      </c>
    </row>
    <row r="7" spans="2:3" x14ac:dyDescent="0.25">
      <c r="B7" t="s">
        <v>233</v>
      </c>
      <c r="C7" t="s">
        <v>230</v>
      </c>
    </row>
    <row r="8" spans="2:3" x14ac:dyDescent="0.25">
      <c r="B8" t="s">
        <v>234</v>
      </c>
      <c r="C8" t="s">
        <v>142</v>
      </c>
    </row>
    <row r="9" spans="2:3" x14ac:dyDescent="0.25">
      <c r="B9" t="s">
        <v>236</v>
      </c>
      <c r="C9" t="s">
        <v>235</v>
      </c>
    </row>
    <row r="10" spans="2:3" x14ac:dyDescent="0.25">
      <c r="B10" t="s">
        <v>238</v>
      </c>
      <c r="C10" t="s">
        <v>237</v>
      </c>
    </row>
    <row r="11" spans="2:3" x14ac:dyDescent="0.25">
      <c r="B11" t="s">
        <v>239</v>
      </c>
      <c r="C11" t="s">
        <v>237</v>
      </c>
    </row>
    <row r="12" spans="2:3" x14ac:dyDescent="0.25">
      <c r="B12" t="s">
        <v>241</v>
      </c>
      <c r="C12" t="s">
        <v>240</v>
      </c>
    </row>
    <row r="13" spans="2:3" x14ac:dyDescent="0.25">
      <c r="B13" t="s">
        <v>243</v>
      </c>
      <c r="C13" t="s">
        <v>242</v>
      </c>
    </row>
    <row r="14" spans="2:3" x14ac:dyDescent="0.25">
      <c r="B14" t="s">
        <v>244</v>
      </c>
      <c r="C14" t="s">
        <v>142</v>
      </c>
    </row>
    <row r="15" spans="2:3" x14ac:dyDescent="0.25">
      <c r="B15" t="s">
        <v>246</v>
      </c>
      <c r="C15" t="s">
        <v>245</v>
      </c>
    </row>
    <row r="16" spans="2:3" x14ac:dyDescent="0.25">
      <c r="B16" t="s">
        <v>247</v>
      </c>
      <c r="C16" t="s">
        <v>142</v>
      </c>
    </row>
    <row r="17" spans="2:3" x14ac:dyDescent="0.25">
      <c r="B17" t="s">
        <v>248</v>
      </c>
      <c r="C17" t="s">
        <v>245</v>
      </c>
    </row>
    <row r="18" spans="2:3" x14ac:dyDescent="0.25">
      <c r="B18" t="s">
        <v>249</v>
      </c>
      <c r="C18" t="s">
        <v>71</v>
      </c>
    </row>
    <row r="19" spans="2:3" x14ac:dyDescent="0.25">
      <c r="B19" t="s">
        <v>250</v>
      </c>
      <c r="C19" t="s">
        <v>71</v>
      </c>
    </row>
    <row r="20" spans="2:3" x14ac:dyDescent="0.25">
      <c r="B20" t="s">
        <v>251</v>
      </c>
      <c r="C20" t="s">
        <v>245</v>
      </c>
    </row>
    <row r="21" spans="2:3" x14ac:dyDescent="0.25">
      <c r="B21" t="s">
        <v>253</v>
      </c>
      <c r="C21" t="s">
        <v>252</v>
      </c>
    </row>
    <row r="22" spans="2:3" x14ac:dyDescent="0.25">
      <c r="B22" t="s">
        <v>254</v>
      </c>
      <c r="C22" t="s">
        <v>230</v>
      </c>
    </row>
    <row r="23" spans="2:3" x14ac:dyDescent="0.25">
      <c r="B23" t="s">
        <v>255</v>
      </c>
      <c r="C23" t="s">
        <v>245</v>
      </c>
    </row>
    <row r="24" spans="2:3" x14ac:dyDescent="0.25">
      <c r="B24" t="s">
        <v>256</v>
      </c>
      <c r="C24" t="s">
        <v>252</v>
      </c>
    </row>
    <row r="25" spans="2:3" x14ac:dyDescent="0.25">
      <c r="B25" t="s">
        <v>258</v>
      </c>
      <c r="C25" t="s">
        <v>257</v>
      </c>
    </row>
    <row r="26" spans="2:3" x14ac:dyDescent="0.25">
      <c r="B26" t="s">
        <v>259</v>
      </c>
      <c r="C26" t="s">
        <v>237</v>
      </c>
    </row>
    <row r="27" spans="2:3" x14ac:dyDescent="0.25">
      <c r="B27" t="s">
        <v>260</v>
      </c>
      <c r="C27" t="s">
        <v>71</v>
      </c>
    </row>
    <row r="28" spans="2:3" x14ac:dyDescent="0.25">
      <c r="B28" t="s">
        <v>261</v>
      </c>
      <c r="C28" t="s">
        <v>71</v>
      </c>
    </row>
    <row r="29" spans="2:3" x14ac:dyDescent="0.25">
      <c r="B29" t="s">
        <v>263</v>
      </c>
      <c r="C29" t="s">
        <v>262</v>
      </c>
    </row>
    <row r="30" spans="2:3" x14ac:dyDescent="0.25">
      <c r="B30" t="s">
        <v>222</v>
      </c>
      <c r="C30" t="s">
        <v>264</v>
      </c>
    </row>
    <row r="31" spans="2:3" x14ac:dyDescent="0.25">
      <c r="B31" t="s">
        <v>265</v>
      </c>
      <c r="C31" t="s">
        <v>79</v>
      </c>
    </row>
    <row r="32" spans="2:3" x14ac:dyDescent="0.25">
      <c r="B32" t="s">
        <v>159</v>
      </c>
      <c r="C32" t="s">
        <v>266</v>
      </c>
    </row>
    <row r="33" spans="2:3" x14ac:dyDescent="0.25">
      <c r="B33" t="s">
        <v>268</v>
      </c>
      <c r="C33" t="s">
        <v>267</v>
      </c>
    </row>
    <row r="34" spans="2:3" x14ac:dyDescent="0.25">
      <c r="B34" t="s">
        <v>269</v>
      </c>
      <c r="C34" t="s">
        <v>267</v>
      </c>
    </row>
    <row r="35" spans="2:3" x14ac:dyDescent="0.25">
      <c r="B35" t="s">
        <v>270</v>
      </c>
      <c r="C35" t="s">
        <v>267</v>
      </c>
    </row>
    <row r="36" spans="2:3" x14ac:dyDescent="0.25">
      <c r="B36" t="s">
        <v>164</v>
      </c>
      <c r="C36" t="s">
        <v>266</v>
      </c>
    </row>
    <row r="37" spans="2:3" x14ac:dyDescent="0.25">
      <c r="B37" t="s">
        <v>271</v>
      </c>
      <c r="C37" t="s">
        <v>71</v>
      </c>
    </row>
    <row r="38" spans="2:3" x14ac:dyDescent="0.25">
      <c r="B38" t="s">
        <v>80</v>
      </c>
      <c r="C38" t="s">
        <v>79</v>
      </c>
    </row>
    <row r="39" spans="2:3" x14ac:dyDescent="0.25">
      <c r="B39" t="s">
        <v>272</v>
      </c>
      <c r="C39" t="s">
        <v>79</v>
      </c>
    </row>
    <row r="40" spans="2:3" x14ac:dyDescent="0.25">
      <c r="B40" t="s">
        <v>274</v>
      </c>
      <c r="C40" t="s">
        <v>273</v>
      </c>
    </row>
    <row r="41" spans="2:3" x14ac:dyDescent="0.25">
      <c r="B41" t="s">
        <v>276</v>
      </c>
      <c r="C41" t="s">
        <v>275</v>
      </c>
    </row>
    <row r="42" spans="2:3" x14ac:dyDescent="0.25">
      <c r="B42" t="s">
        <v>277</v>
      </c>
      <c r="C42" t="s">
        <v>71</v>
      </c>
    </row>
    <row r="43" spans="2:3" x14ac:dyDescent="0.25">
      <c r="B43" t="s">
        <v>278</v>
      </c>
      <c r="C43" t="s">
        <v>267</v>
      </c>
    </row>
    <row r="44" spans="2:3" x14ac:dyDescent="0.25">
      <c r="B44" t="s">
        <v>280</v>
      </c>
      <c r="C44" t="s">
        <v>279</v>
      </c>
    </row>
    <row r="45" spans="2:3" x14ac:dyDescent="0.25">
      <c r="B45" t="s">
        <v>146</v>
      </c>
      <c r="C45" t="s">
        <v>281</v>
      </c>
    </row>
    <row r="46" spans="2:3" x14ac:dyDescent="0.25">
      <c r="B46" t="s">
        <v>283</v>
      </c>
      <c r="C46" t="s">
        <v>282</v>
      </c>
    </row>
    <row r="47" spans="2:3" x14ac:dyDescent="0.25">
      <c r="B47" t="s">
        <v>284</v>
      </c>
      <c r="C47" t="s">
        <v>46</v>
      </c>
    </row>
    <row r="48" spans="2:3" x14ac:dyDescent="0.25">
      <c r="B48" t="s">
        <v>285</v>
      </c>
      <c r="C48" t="s">
        <v>46</v>
      </c>
    </row>
    <row r="49" spans="2:3" x14ac:dyDescent="0.25">
      <c r="B49" t="s">
        <v>286</v>
      </c>
      <c r="C49" t="s">
        <v>264</v>
      </c>
    </row>
    <row r="50" spans="2:3" x14ac:dyDescent="0.25">
      <c r="B50" t="s">
        <v>287</v>
      </c>
      <c r="C50" t="s">
        <v>267</v>
      </c>
    </row>
    <row r="51" spans="2:3" x14ac:dyDescent="0.25">
      <c r="B51" t="s">
        <v>51</v>
      </c>
      <c r="C51" t="s">
        <v>46</v>
      </c>
    </row>
    <row r="52" spans="2:3" x14ac:dyDescent="0.25">
      <c r="B52" t="s">
        <v>288</v>
      </c>
      <c r="C52" t="s">
        <v>245</v>
      </c>
    </row>
    <row r="53" spans="2:3" x14ac:dyDescent="0.25">
      <c r="B53" t="s">
        <v>94</v>
      </c>
      <c r="C53" t="s">
        <v>94</v>
      </c>
    </row>
    <row r="54" spans="2:3" x14ac:dyDescent="0.25">
      <c r="B54" t="s">
        <v>53</v>
      </c>
      <c r="C54" t="s">
        <v>46</v>
      </c>
    </row>
    <row r="55" spans="2:3" x14ac:dyDescent="0.25">
      <c r="B55" t="s">
        <v>290</v>
      </c>
      <c r="C55" t="s">
        <v>289</v>
      </c>
    </row>
    <row r="56" spans="2:3" x14ac:dyDescent="0.25">
      <c r="B56" t="s">
        <v>83</v>
      </c>
      <c r="C56" t="s">
        <v>291</v>
      </c>
    </row>
    <row r="57" spans="2:3" x14ac:dyDescent="0.25">
      <c r="B57" t="s">
        <v>292</v>
      </c>
      <c r="C57" t="s">
        <v>291</v>
      </c>
    </row>
    <row r="58" spans="2:3" x14ac:dyDescent="0.25">
      <c r="B58" t="s">
        <v>293</v>
      </c>
      <c r="C58" t="s">
        <v>291</v>
      </c>
    </row>
    <row r="59" spans="2:3" x14ac:dyDescent="0.25">
      <c r="B59" t="s">
        <v>294</v>
      </c>
      <c r="C59" t="s">
        <v>291</v>
      </c>
    </row>
    <row r="60" spans="2:3" x14ac:dyDescent="0.25">
      <c r="B60" t="s">
        <v>295</v>
      </c>
      <c r="C60" t="s">
        <v>46</v>
      </c>
    </row>
    <row r="61" spans="2:3" x14ac:dyDescent="0.25">
      <c r="B61" t="s">
        <v>296</v>
      </c>
      <c r="C61" t="s">
        <v>46</v>
      </c>
    </row>
    <row r="62" spans="2:3" x14ac:dyDescent="0.25">
      <c r="B62" t="s">
        <v>298</v>
      </c>
      <c r="C62" t="s">
        <v>297</v>
      </c>
    </row>
    <row r="63" spans="2:3" x14ac:dyDescent="0.25">
      <c r="B63" t="s">
        <v>101</v>
      </c>
      <c r="C63" t="s">
        <v>299</v>
      </c>
    </row>
    <row r="64" spans="2:3" x14ac:dyDescent="0.25">
      <c r="B64" t="s">
        <v>301</v>
      </c>
      <c r="C64" t="s">
        <v>300</v>
      </c>
    </row>
    <row r="65" spans="2:3" x14ac:dyDescent="0.25">
      <c r="B65" t="s">
        <v>103</v>
      </c>
      <c r="C65" t="s">
        <v>302</v>
      </c>
    </row>
    <row r="66" spans="2:3" x14ac:dyDescent="0.25">
      <c r="B66" t="s">
        <v>223</v>
      </c>
      <c r="C66" t="s">
        <v>264</v>
      </c>
    </row>
    <row r="67" spans="2:3" x14ac:dyDescent="0.25">
      <c r="B67" t="s">
        <v>106</v>
      </c>
      <c r="C67" t="s">
        <v>303</v>
      </c>
    </row>
    <row r="68" spans="2:3" x14ac:dyDescent="0.25">
      <c r="B68" t="s">
        <v>305</v>
      </c>
      <c r="C68" t="s">
        <v>304</v>
      </c>
    </row>
    <row r="69" spans="2:3" x14ac:dyDescent="0.25">
      <c r="B69" t="s">
        <v>306</v>
      </c>
      <c r="C69" t="s">
        <v>303</v>
      </c>
    </row>
    <row r="70" spans="2:3" x14ac:dyDescent="0.25">
      <c r="B70" t="s">
        <v>133</v>
      </c>
      <c r="C70" t="s">
        <v>303</v>
      </c>
    </row>
    <row r="71" spans="2:3" x14ac:dyDescent="0.25">
      <c r="B71" t="s">
        <v>85</v>
      </c>
      <c r="C71" t="s">
        <v>79</v>
      </c>
    </row>
    <row r="72" spans="2:3" x14ac:dyDescent="0.25">
      <c r="B72" t="s">
        <v>307</v>
      </c>
      <c r="C72" t="s">
        <v>267</v>
      </c>
    </row>
    <row r="73" spans="2:3" x14ac:dyDescent="0.25">
      <c r="B73" t="s">
        <v>109</v>
      </c>
      <c r="C73" t="s">
        <v>267</v>
      </c>
    </row>
    <row r="74" spans="2:3" x14ac:dyDescent="0.25">
      <c r="B74" t="s">
        <v>111</v>
      </c>
      <c r="C74" t="s">
        <v>267</v>
      </c>
    </row>
    <row r="75" spans="2:3" x14ac:dyDescent="0.25">
      <c r="B75" t="s">
        <v>308</v>
      </c>
      <c r="C75" t="s">
        <v>291</v>
      </c>
    </row>
    <row r="76" spans="2:3" x14ac:dyDescent="0.25">
      <c r="B76" t="s">
        <v>68</v>
      </c>
      <c r="C76" t="s">
        <v>273</v>
      </c>
    </row>
    <row r="77" spans="2:3" x14ac:dyDescent="0.25">
      <c r="B77" t="s">
        <v>58</v>
      </c>
      <c r="C77" t="s">
        <v>273</v>
      </c>
    </row>
    <row r="78" spans="2:3" x14ac:dyDescent="0.25">
      <c r="B78" t="s">
        <v>309</v>
      </c>
      <c r="C78" t="s">
        <v>230</v>
      </c>
    </row>
    <row r="79" spans="2:3" x14ac:dyDescent="0.25">
      <c r="B79" t="s">
        <v>310</v>
      </c>
      <c r="C79" t="s">
        <v>71</v>
      </c>
    </row>
    <row r="80" spans="2:3" x14ac:dyDescent="0.25">
      <c r="B80" t="s">
        <v>60</v>
      </c>
      <c r="C80" t="s">
        <v>273</v>
      </c>
    </row>
    <row r="81" spans="2:3" x14ac:dyDescent="0.25">
      <c r="B81" t="s">
        <v>113</v>
      </c>
      <c r="C81" t="s">
        <v>267</v>
      </c>
    </row>
    <row r="82" spans="2:3" x14ac:dyDescent="0.25">
      <c r="B82" t="s">
        <v>311</v>
      </c>
      <c r="C82" t="s">
        <v>237</v>
      </c>
    </row>
    <row r="83" spans="2:3" x14ac:dyDescent="0.25">
      <c r="B83" t="s">
        <v>313</v>
      </c>
      <c r="C83" t="s">
        <v>312</v>
      </c>
    </row>
    <row r="84" spans="2:3" x14ac:dyDescent="0.25">
      <c r="B84" t="s">
        <v>315</v>
      </c>
      <c r="C84" t="s">
        <v>314</v>
      </c>
    </row>
    <row r="85" spans="2:3" x14ac:dyDescent="0.25">
      <c r="B85" t="s">
        <v>38</v>
      </c>
      <c r="C85" t="s">
        <v>245</v>
      </c>
    </row>
    <row r="86" spans="2:3" x14ac:dyDescent="0.25">
      <c r="B86" t="s">
        <v>40</v>
      </c>
      <c r="C86" t="s">
        <v>245</v>
      </c>
    </row>
    <row r="87" spans="2:3" x14ac:dyDescent="0.25">
      <c r="B87" t="s">
        <v>316</v>
      </c>
      <c r="C87" t="s">
        <v>245</v>
      </c>
    </row>
    <row r="88" spans="2:3" x14ac:dyDescent="0.25">
      <c r="B88" t="s">
        <v>92</v>
      </c>
      <c r="C88" t="s">
        <v>91</v>
      </c>
    </row>
    <row r="89" spans="2:3" x14ac:dyDescent="0.25">
      <c r="B89" t="s">
        <v>317</v>
      </c>
      <c r="C89" t="s">
        <v>91</v>
      </c>
    </row>
    <row r="90" spans="2:3" x14ac:dyDescent="0.25">
      <c r="B90" t="s">
        <v>97</v>
      </c>
      <c r="C90" t="s">
        <v>91</v>
      </c>
    </row>
    <row r="91" spans="2:3" x14ac:dyDescent="0.25">
      <c r="B91" t="s">
        <v>318</v>
      </c>
      <c r="C91" t="s">
        <v>312</v>
      </c>
    </row>
    <row r="92" spans="2:3" x14ac:dyDescent="0.25">
      <c r="B92" t="s">
        <v>62</v>
      </c>
      <c r="C92" t="s">
        <v>275</v>
      </c>
    </row>
    <row r="93" spans="2:3" x14ac:dyDescent="0.25">
      <c r="B93" t="s">
        <v>115</v>
      </c>
      <c r="C93" t="s">
        <v>299</v>
      </c>
    </row>
    <row r="94" spans="2:3" x14ac:dyDescent="0.25">
      <c r="B94" t="s">
        <v>320</v>
      </c>
      <c r="C94" t="s">
        <v>319</v>
      </c>
    </row>
    <row r="95" spans="2:3" x14ac:dyDescent="0.25">
      <c r="B95" t="s">
        <v>321</v>
      </c>
      <c r="C95" t="s">
        <v>299</v>
      </c>
    </row>
    <row r="96" spans="2:3" x14ac:dyDescent="0.25">
      <c r="B96" t="s">
        <v>322</v>
      </c>
      <c r="C96" t="s">
        <v>91</v>
      </c>
    </row>
    <row r="97" spans="2:3" x14ac:dyDescent="0.25">
      <c r="B97" t="s">
        <v>323</v>
      </c>
      <c r="C97" t="s">
        <v>142</v>
      </c>
    </row>
    <row r="98" spans="2:3" x14ac:dyDescent="0.25">
      <c r="B98" t="s">
        <v>324</v>
      </c>
      <c r="C98" t="s">
        <v>299</v>
      </c>
    </row>
    <row r="99" spans="2:3" x14ac:dyDescent="0.25">
      <c r="B99" t="s">
        <v>325</v>
      </c>
      <c r="C99" t="s">
        <v>299</v>
      </c>
    </row>
    <row r="100" spans="2:3" x14ac:dyDescent="0.25">
      <c r="B100" t="s">
        <v>326</v>
      </c>
      <c r="C100" t="s">
        <v>275</v>
      </c>
    </row>
    <row r="101" spans="2:3" x14ac:dyDescent="0.25">
      <c r="B101" t="s">
        <v>117</v>
      </c>
      <c r="C101" t="s">
        <v>303</v>
      </c>
    </row>
    <row r="102" spans="2:3" x14ac:dyDescent="0.25">
      <c r="B102" t="s">
        <v>327</v>
      </c>
      <c r="C102" t="s">
        <v>303</v>
      </c>
    </row>
    <row r="103" spans="2:3" x14ac:dyDescent="0.25">
      <c r="B103" t="s">
        <v>154</v>
      </c>
      <c r="C103" t="s">
        <v>71</v>
      </c>
    </row>
    <row r="104" spans="2:3" x14ac:dyDescent="0.25">
      <c r="B104" t="s">
        <v>64</v>
      </c>
      <c r="C104" t="s">
        <v>273</v>
      </c>
    </row>
    <row r="105" spans="2:3" x14ac:dyDescent="0.25">
      <c r="B105" t="s">
        <v>328</v>
      </c>
      <c r="C105" t="s">
        <v>245</v>
      </c>
    </row>
    <row r="106" spans="2:3" x14ac:dyDescent="0.25">
      <c r="B106" t="s">
        <v>329</v>
      </c>
      <c r="C106" t="s">
        <v>142</v>
      </c>
    </row>
    <row r="107" spans="2:3" x14ac:dyDescent="0.25">
      <c r="B107" t="s">
        <v>330</v>
      </c>
      <c r="C107" t="s">
        <v>230</v>
      </c>
    </row>
    <row r="108" spans="2:3" x14ac:dyDescent="0.25">
      <c r="B108" t="s">
        <v>66</v>
      </c>
      <c r="C108" t="s">
        <v>273</v>
      </c>
    </row>
    <row r="109" spans="2:3" x14ac:dyDescent="0.25">
      <c r="B109" t="s">
        <v>129</v>
      </c>
      <c r="C109" t="s">
        <v>299</v>
      </c>
    </row>
    <row r="110" spans="2:3" x14ac:dyDescent="0.25">
      <c r="B110" t="s">
        <v>331</v>
      </c>
      <c r="C110" t="s">
        <v>279</v>
      </c>
    </row>
    <row r="111" spans="2:3" x14ac:dyDescent="0.25">
      <c r="B111" t="s">
        <v>162</v>
      </c>
      <c r="C111" t="s">
        <v>161</v>
      </c>
    </row>
    <row r="112" spans="2:3" x14ac:dyDescent="0.25">
      <c r="B112" t="s">
        <v>332</v>
      </c>
      <c r="C112" t="s">
        <v>142</v>
      </c>
    </row>
    <row r="113" spans="2:3" x14ac:dyDescent="0.25">
      <c r="B113" t="s">
        <v>333</v>
      </c>
      <c r="C113" t="s">
        <v>71</v>
      </c>
    </row>
    <row r="114" spans="2:3" x14ac:dyDescent="0.25">
      <c r="B114" t="s">
        <v>156</v>
      </c>
      <c r="C114" t="s">
        <v>153</v>
      </c>
    </row>
    <row r="115" spans="2:3" x14ac:dyDescent="0.25">
      <c r="B115" t="s">
        <v>334</v>
      </c>
      <c r="C115" t="s">
        <v>245</v>
      </c>
    </row>
    <row r="116" spans="2:3" x14ac:dyDescent="0.25">
      <c r="B116" t="s">
        <v>95</v>
      </c>
      <c r="C116" t="s">
        <v>91</v>
      </c>
    </row>
    <row r="117" spans="2:3" x14ac:dyDescent="0.25">
      <c r="B117" t="s">
        <v>336</v>
      </c>
      <c r="C117" t="s">
        <v>335</v>
      </c>
    </row>
    <row r="118" spans="2:3" x14ac:dyDescent="0.25">
      <c r="B118" t="s">
        <v>35</v>
      </c>
      <c r="C118" t="s">
        <v>337</v>
      </c>
    </row>
    <row r="119" spans="2:3" x14ac:dyDescent="0.25">
      <c r="B119" t="s">
        <v>338</v>
      </c>
      <c r="C119" t="s">
        <v>299</v>
      </c>
    </row>
    <row r="120" spans="2:3" x14ac:dyDescent="0.25">
      <c r="B120" t="s">
        <v>339</v>
      </c>
      <c r="C120" t="s">
        <v>266</v>
      </c>
    </row>
    <row r="121" spans="2:3" x14ac:dyDescent="0.25">
      <c r="B121" t="s">
        <v>340</v>
      </c>
      <c r="C121" t="s">
        <v>335</v>
      </c>
    </row>
  </sheetData>
  <autoFilter ref="B1:C1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sqref="A1:XFD23"/>
    </sheetView>
  </sheetViews>
  <sheetFormatPr defaultRowHeight="15" x14ac:dyDescent="0.25"/>
  <sheetData>
    <row r="1" spans="1:26" s="17" customFormat="1" ht="17.25" thickBot="1" x14ac:dyDescent="0.35">
      <c r="A1" s="45" t="s">
        <v>167</v>
      </c>
      <c r="B1" s="45"/>
      <c r="C1" s="45"/>
      <c r="D1" s="45"/>
      <c r="E1" s="45"/>
      <c r="F1" s="45"/>
      <c r="G1" s="46"/>
      <c r="H1" s="47" t="s">
        <v>0</v>
      </c>
      <c r="I1" s="45"/>
      <c r="J1" s="45"/>
      <c r="K1" s="46"/>
      <c r="L1" s="1"/>
      <c r="M1" s="2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7" customFormat="1" ht="26.45" customHeight="1" thickBot="1" x14ac:dyDescent="0.35">
      <c r="A2" s="25" t="s">
        <v>1</v>
      </c>
      <c r="B2" s="26" t="s">
        <v>2</v>
      </c>
      <c r="C2" s="26" t="s">
        <v>3</v>
      </c>
      <c r="D2" s="26" t="s">
        <v>4</v>
      </c>
      <c r="E2" s="26" t="s">
        <v>168</v>
      </c>
      <c r="F2" s="26" t="s">
        <v>169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1"/>
      <c r="M2" s="24"/>
      <c r="N2" s="1"/>
      <c r="O2" s="2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17" customFormat="1" ht="16.5" x14ac:dyDescent="0.3">
      <c r="A3" s="28">
        <v>1</v>
      </c>
      <c r="B3" s="29" t="s">
        <v>170</v>
      </c>
      <c r="C3" s="30" t="s">
        <v>27</v>
      </c>
      <c r="D3" s="30" t="s">
        <v>31</v>
      </c>
      <c r="E3" s="30" t="s">
        <v>171</v>
      </c>
      <c r="F3" s="30" t="s">
        <v>172</v>
      </c>
      <c r="G3" s="30" t="s">
        <v>173</v>
      </c>
      <c r="H3" s="31">
        <v>265</v>
      </c>
      <c r="I3" s="31">
        <v>1222</v>
      </c>
      <c r="J3" s="31">
        <v>560</v>
      </c>
      <c r="K3" s="32">
        <v>662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17" customFormat="1" ht="16.5" x14ac:dyDescent="0.3">
      <c r="A4" s="33">
        <v>2</v>
      </c>
      <c r="B4" s="34" t="s">
        <v>174</v>
      </c>
      <c r="C4" s="35" t="s">
        <v>175</v>
      </c>
      <c r="D4" s="35" t="s">
        <v>176</v>
      </c>
      <c r="E4" s="35" t="s">
        <v>177</v>
      </c>
      <c r="F4" s="35" t="s">
        <v>172</v>
      </c>
      <c r="G4" s="35" t="s">
        <v>178</v>
      </c>
      <c r="H4" s="36">
        <f>VLOOKUP($E4,[2]INFORMAL!$J$2:$W$15,7,0)</f>
        <v>50</v>
      </c>
      <c r="I4" s="36">
        <f>VLOOKUP($E4,[2]INFORMAL!$J$2:$W$15,8,0)</f>
        <v>281</v>
      </c>
      <c r="J4" s="36">
        <f>VLOOKUP($E4,[2]INFORMAL!$J$2:$W$15,9,0)</f>
        <v>140</v>
      </c>
      <c r="K4" s="37">
        <f>VLOOKUP($E4,[2]INFORMAL!$J$2:$W$15,10,0)</f>
        <v>141</v>
      </c>
      <c r="L4" s="1"/>
      <c r="M4" s="1"/>
      <c r="N4" s="1"/>
      <c r="O4" s="1"/>
      <c r="P4" s="27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17" customFormat="1" ht="16.5" x14ac:dyDescent="0.3">
      <c r="A5" s="33">
        <v>3</v>
      </c>
      <c r="B5" s="34" t="s">
        <v>174</v>
      </c>
      <c r="C5" s="35" t="s">
        <v>179</v>
      </c>
      <c r="D5" s="35" t="s">
        <v>179</v>
      </c>
      <c r="E5" s="35" t="s">
        <v>180</v>
      </c>
      <c r="F5" s="35" t="s">
        <v>172</v>
      </c>
      <c r="G5" s="38"/>
      <c r="H5" s="36">
        <f>VLOOKUP($E5,[2]INFORMAL!$J$2:$W$15,7,0)</f>
        <v>4</v>
      </c>
      <c r="I5" s="36">
        <f>VLOOKUP($E5,[2]INFORMAL!$J$2:$W$15,8,0)</f>
        <v>12</v>
      </c>
      <c r="J5" s="36">
        <f>VLOOKUP($E5,[2]INFORMAL!$J$2:$W$15,9,0)</f>
        <v>4</v>
      </c>
      <c r="K5" s="37">
        <f>VLOOKUP($E5,[2]INFORMAL!$J$2:$W$15,10,0)</f>
        <v>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17" customFormat="1" ht="16.5" x14ac:dyDescent="0.3">
      <c r="A6" s="33">
        <v>4</v>
      </c>
      <c r="B6" s="34" t="s">
        <v>174</v>
      </c>
      <c r="C6" s="35" t="s">
        <v>181</v>
      </c>
      <c r="D6" s="35" t="s">
        <v>182</v>
      </c>
      <c r="E6" s="35" t="s">
        <v>183</v>
      </c>
      <c r="F6" s="35" t="s">
        <v>172</v>
      </c>
      <c r="G6" s="38" t="s">
        <v>184</v>
      </c>
      <c r="H6" s="36">
        <f>VLOOKUP($E6,[2]INFORMAL!$J$2:$W$15,7,0)</f>
        <v>95</v>
      </c>
      <c r="I6" s="36">
        <f>VLOOKUP($E6,[2]INFORMAL!$J$2:$W$15,8,0)</f>
        <v>561</v>
      </c>
      <c r="J6" s="36">
        <f>VLOOKUP($E6,[2]INFORMAL!$J$2:$W$15,9,0)</f>
        <v>301</v>
      </c>
      <c r="K6" s="37">
        <f>VLOOKUP($E6,[2]INFORMAL!$J$2:$W$15,10,0)</f>
        <v>260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17" customFormat="1" ht="16.5" x14ac:dyDescent="0.3">
      <c r="A7" s="33">
        <v>5</v>
      </c>
      <c r="B7" s="34" t="s">
        <v>185</v>
      </c>
      <c r="C7" s="39" t="s">
        <v>27</v>
      </c>
      <c r="D7" s="39" t="s">
        <v>186</v>
      </c>
      <c r="E7" s="39" t="s">
        <v>187</v>
      </c>
      <c r="F7" s="39" t="s">
        <v>172</v>
      </c>
      <c r="G7" s="36" t="s">
        <v>188</v>
      </c>
      <c r="H7" s="39">
        <v>20</v>
      </c>
      <c r="I7" s="39">
        <v>100</v>
      </c>
      <c r="J7" s="39">
        <v>56</v>
      </c>
      <c r="K7" s="37">
        <v>44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7" customFormat="1" ht="16.5" x14ac:dyDescent="0.3">
      <c r="A8" s="33">
        <v>6</v>
      </c>
      <c r="B8" s="34" t="s">
        <v>185</v>
      </c>
      <c r="C8" s="39" t="s">
        <v>27</v>
      </c>
      <c r="D8" s="39" t="s">
        <v>186</v>
      </c>
      <c r="E8" s="39" t="s">
        <v>189</v>
      </c>
      <c r="F8" s="39" t="s">
        <v>172</v>
      </c>
      <c r="G8" s="36" t="s">
        <v>190</v>
      </c>
      <c r="H8" s="39">
        <v>4</v>
      </c>
      <c r="I8" s="39">
        <v>16</v>
      </c>
      <c r="J8" s="39">
        <v>9</v>
      </c>
      <c r="K8" s="37">
        <v>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17" customFormat="1" ht="16.5" x14ac:dyDescent="0.3">
      <c r="A9" s="33">
        <v>7</v>
      </c>
      <c r="B9" s="34" t="s">
        <v>185</v>
      </c>
      <c r="C9" s="39" t="s">
        <v>27</v>
      </c>
      <c r="D9" s="39" t="s">
        <v>28</v>
      </c>
      <c r="E9" s="39" t="s">
        <v>191</v>
      </c>
      <c r="F9" s="39" t="s">
        <v>172</v>
      </c>
      <c r="G9" s="36" t="s">
        <v>192</v>
      </c>
      <c r="H9" s="36">
        <v>19</v>
      </c>
      <c r="I9" s="36">
        <v>81</v>
      </c>
      <c r="J9" s="36">
        <v>44</v>
      </c>
      <c r="K9" s="37">
        <v>37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17" customFormat="1" ht="16.5" x14ac:dyDescent="0.3">
      <c r="A10" s="33">
        <v>8</v>
      </c>
      <c r="B10" s="34" t="s">
        <v>185</v>
      </c>
      <c r="C10" s="39" t="s">
        <v>27</v>
      </c>
      <c r="D10" s="39" t="s">
        <v>34</v>
      </c>
      <c r="E10" s="39" t="s">
        <v>193</v>
      </c>
      <c r="F10" s="39" t="s">
        <v>172</v>
      </c>
      <c r="G10" s="36" t="s">
        <v>194</v>
      </c>
      <c r="H10" s="36">
        <v>14</v>
      </c>
      <c r="I10" s="36">
        <v>90</v>
      </c>
      <c r="J10" s="36">
        <v>48</v>
      </c>
      <c r="K10" s="37">
        <v>42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17" customFormat="1" ht="16.5" x14ac:dyDescent="0.3">
      <c r="A11" s="33">
        <v>9</v>
      </c>
      <c r="B11" s="34" t="s">
        <v>195</v>
      </c>
      <c r="C11" s="39" t="s">
        <v>24</v>
      </c>
      <c r="D11" s="39" t="s">
        <v>26</v>
      </c>
      <c r="E11" s="39" t="s">
        <v>196</v>
      </c>
      <c r="F11" s="39" t="s">
        <v>172</v>
      </c>
      <c r="G11" s="36"/>
      <c r="H11" s="36">
        <v>419</v>
      </c>
      <c r="I11" s="36">
        <v>2514</v>
      </c>
      <c r="J11" s="36">
        <v>1383</v>
      </c>
      <c r="K11" s="37">
        <v>1131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17" customFormat="1" ht="16.5" x14ac:dyDescent="0.3">
      <c r="A12" s="33">
        <v>10</v>
      </c>
      <c r="B12" s="34" t="s">
        <v>174</v>
      </c>
      <c r="C12" s="39" t="s">
        <v>175</v>
      </c>
      <c r="D12" s="39" t="s">
        <v>176</v>
      </c>
      <c r="E12" s="39" t="s">
        <v>197</v>
      </c>
      <c r="F12" s="36" t="s">
        <v>172</v>
      </c>
      <c r="G12" s="36" t="s">
        <v>198</v>
      </c>
      <c r="H12" s="36">
        <f>VLOOKUP($E12,[2]INFORMAL!$J$2:$W$15,7,0)</f>
        <v>15</v>
      </c>
      <c r="I12" s="36">
        <f>VLOOKUP($E12,[2]INFORMAL!$J$2:$W$15,8,0)</f>
        <v>70</v>
      </c>
      <c r="J12" s="36">
        <f>VLOOKUP($E12,[2]INFORMAL!$J$2:$W$15,9,0)</f>
        <v>40</v>
      </c>
      <c r="K12" s="37">
        <f>VLOOKUP($E12,[2]INFORMAL!$J$2:$W$15,10,0)</f>
        <v>30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17" customFormat="1" ht="16.5" x14ac:dyDescent="0.3">
      <c r="A13" s="33">
        <v>11</v>
      </c>
      <c r="B13" s="34" t="s">
        <v>23</v>
      </c>
      <c r="C13" s="39" t="s">
        <v>24</v>
      </c>
      <c r="D13" s="39" t="s">
        <v>25</v>
      </c>
      <c r="E13" s="39" t="s">
        <v>199</v>
      </c>
      <c r="F13" s="36" t="s">
        <v>172</v>
      </c>
      <c r="G13" s="36" t="s">
        <v>200</v>
      </c>
      <c r="H13" s="36">
        <v>63</v>
      </c>
      <c r="I13" s="36">
        <v>349</v>
      </c>
      <c r="J13" s="36">
        <v>201</v>
      </c>
      <c r="K13" s="37">
        <v>148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17" customFormat="1" ht="16.5" x14ac:dyDescent="0.3">
      <c r="A14" s="33">
        <v>12</v>
      </c>
      <c r="B14" s="34" t="s">
        <v>23</v>
      </c>
      <c r="C14" s="39" t="s">
        <v>24</v>
      </c>
      <c r="D14" s="39" t="s">
        <v>25</v>
      </c>
      <c r="E14" s="39" t="s">
        <v>201</v>
      </c>
      <c r="F14" s="36" t="s">
        <v>172</v>
      </c>
      <c r="G14" s="36" t="s">
        <v>202</v>
      </c>
      <c r="H14" s="36">
        <v>91</v>
      </c>
      <c r="I14" s="36">
        <v>518</v>
      </c>
      <c r="J14" s="36">
        <v>303</v>
      </c>
      <c r="K14" s="37">
        <v>215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17" customFormat="1" ht="16.5" x14ac:dyDescent="0.3">
      <c r="A15" s="33">
        <v>13</v>
      </c>
      <c r="B15" s="34" t="s">
        <v>23</v>
      </c>
      <c r="C15" s="39" t="s">
        <v>24</v>
      </c>
      <c r="D15" s="39" t="s">
        <v>25</v>
      </c>
      <c r="E15" s="39" t="s">
        <v>203</v>
      </c>
      <c r="F15" s="36" t="s">
        <v>172</v>
      </c>
      <c r="G15" s="36" t="s">
        <v>203</v>
      </c>
      <c r="H15" s="36">
        <v>119</v>
      </c>
      <c r="I15" s="36">
        <v>599</v>
      </c>
      <c r="J15" s="36">
        <v>362</v>
      </c>
      <c r="K15" s="37">
        <v>237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17" customFormat="1" ht="16.5" x14ac:dyDescent="0.3">
      <c r="A16" s="33">
        <v>14</v>
      </c>
      <c r="B16" s="34" t="s">
        <v>23</v>
      </c>
      <c r="C16" s="39" t="s">
        <v>24</v>
      </c>
      <c r="D16" s="39" t="s">
        <v>25</v>
      </c>
      <c r="E16" s="39" t="s">
        <v>204</v>
      </c>
      <c r="F16" s="36" t="s">
        <v>172</v>
      </c>
      <c r="G16" s="36" t="s">
        <v>205</v>
      </c>
      <c r="H16" s="36">
        <v>24</v>
      </c>
      <c r="I16" s="36">
        <v>122</v>
      </c>
      <c r="J16" s="36">
        <v>68</v>
      </c>
      <c r="K16" s="37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7" customFormat="1" ht="16.5" x14ac:dyDescent="0.3">
      <c r="A17" s="33">
        <v>15</v>
      </c>
      <c r="B17" s="34" t="s">
        <v>23</v>
      </c>
      <c r="C17" s="39" t="s">
        <v>24</v>
      </c>
      <c r="D17" s="39" t="s">
        <v>25</v>
      </c>
      <c r="E17" s="39" t="s">
        <v>206</v>
      </c>
      <c r="F17" s="36" t="s">
        <v>172</v>
      </c>
      <c r="G17" s="36" t="s">
        <v>207</v>
      </c>
      <c r="H17" s="36">
        <v>191</v>
      </c>
      <c r="I17" s="36">
        <v>993</v>
      </c>
      <c r="J17" s="36">
        <v>593</v>
      </c>
      <c r="K17" s="37">
        <v>400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7" customFormat="1" ht="16.5" x14ac:dyDescent="0.3">
      <c r="A18" s="33">
        <v>16</v>
      </c>
      <c r="B18" s="34" t="s">
        <v>23</v>
      </c>
      <c r="C18" s="39" t="s">
        <v>24</v>
      </c>
      <c r="D18" s="39" t="s">
        <v>25</v>
      </c>
      <c r="E18" s="39" t="s">
        <v>208</v>
      </c>
      <c r="F18" s="36" t="s">
        <v>172</v>
      </c>
      <c r="G18" s="36" t="s">
        <v>209</v>
      </c>
      <c r="H18" s="36">
        <v>54</v>
      </c>
      <c r="I18" s="36">
        <v>310</v>
      </c>
      <c r="J18" s="36">
        <v>193</v>
      </c>
      <c r="K18" s="37">
        <v>117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17" customFormat="1" ht="16.5" x14ac:dyDescent="0.3">
      <c r="A19" s="33">
        <v>17</v>
      </c>
      <c r="B19" s="34" t="s">
        <v>23</v>
      </c>
      <c r="C19" s="39" t="s">
        <v>24</v>
      </c>
      <c r="D19" s="39" t="s">
        <v>25</v>
      </c>
      <c r="E19" s="39" t="s">
        <v>210</v>
      </c>
      <c r="F19" s="36" t="s">
        <v>172</v>
      </c>
      <c r="G19" s="36" t="s">
        <v>211</v>
      </c>
      <c r="H19" s="36">
        <v>61</v>
      </c>
      <c r="I19" s="36">
        <v>238</v>
      </c>
      <c r="J19" s="36">
        <v>152</v>
      </c>
      <c r="K19" s="37">
        <v>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17" customFormat="1" ht="16.5" x14ac:dyDescent="0.3">
      <c r="A20" s="33">
        <v>18</v>
      </c>
      <c r="B20" s="34" t="s">
        <v>23</v>
      </c>
      <c r="C20" s="39" t="s">
        <v>24</v>
      </c>
      <c r="D20" s="39" t="s">
        <v>25</v>
      </c>
      <c r="E20" s="39" t="s">
        <v>212</v>
      </c>
      <c r="F20" s="36" t="s">
        <v>172</v>
      </c>
      <c r="G20" s="36" t="s">
        <v>213</v>
      </c>
      <c r="H20" s="36">
        <v>117</v>
      </c>
      <c r="I20" s="36">
        <v>924</v>
      </c>
      <c r="J20" s="36">
        <v>546</v>
      </c>
      <c r="K20" s="37">
        <v>378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17" customFormat="1" ht="16.5" x14ac:dyDescent="0.3">
      <c r="A21" s="33">
        <v>19</v>
      </c>
      <c r="B21" s="34" t="s">
        <v>23</v>
      </c>
      <c r="C21" s="39" t="s">
        <v>24</v>
      </c>
      <c r="D21" s="39" t="s">
        <v>25</v>
      </c>
      <c r="E21" s="39" t="s">
        <v>214</v>
      </c>
      <c r="F21" s="36" t="s">
        <v>172</v>
      </c>
      <c r="G21" s="39" t="s">
        <v>215</v>
      </c>
      <c r="H21" s="36">
        <v>111</v>
      </c>
      <c r="I21" s="36">
        <v>576</v>
      </c>
      <c r="J21" s="36">
        <v>342</v>
      </c>
      <c r="K21" s="37">
        <v>234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17" customFormat="1" ht="17.25" thickBot="1" x14ac:dyDescent="0.35">
      <c r="A22" s="33">
        <v>20</v>
      </c>
      <c r="B22" s="34" t="s">
        <v>23</v>
      </c>
      <c r="C22" s="40" t="s">
        <v>24</v>
      </c>
      <c r="D22" s="40" t="s">
        <v>25</v>
      </c>
      <c r="E22" s="40" t="s">
        <v>216</v>
      </c>
      <c r="F22" s="40" t="s">
        <v>172</v>
      </c>
      <c r="G22" s="40" t="s">
        <v>217</v>
      </c>
      <c r="H22" s="36">
        <v>67</v>
      </c>
      <c r="I22" s="36">
        <v>357</v>
      </c>
      <c r="J22" s="36">
        <v>221</v>
      </c>
      <c r="K22" s="37">
        <v>136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17" customFormat="1" ht="17.25" thickBot="1" x14ac:dyDescent="0.35">
      <c r="A23" s="41"/>
      <c r="B23" s="41" t="s">
        <v>166</v>
      </c>
      <c r="C23" s="41"/>
      <c r="D23" s="41"/>
      <c r="E23" s="42"/>
      <c r="F23" s="42"/>
      <c r="G23" s="42"/>
      <c r="H23" s="42">
        <f>SUM(H3:H22)</f>
        <v>1803</v>
      </c>
      <c r="I23" s="42">
        <f>SUM(I3:I22)</f>
        <v>9933</v>
      </c>
      <c r="J23" s="42">
        <f>SUM(J3:J22)</f>
        <v>5566</v>
      </c>
      <c r="K23" s="42">
        <f>SUM(K3:K22)</f>
        <v>4367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2">
    <mergeCell ref="A1:G1"/>
    <mergeCell ref="H1:K1"/>
  </mergeCells>
  <conditionalFormatting sqref="E3:E4">
    <cfRule type="duplicateValues" dxfId="7" priority="4"/>
  </conditionalFormatting>
  <conditionalFormatting sqref="E6:E10 E12">
    <cfRule type="duplicateValues" dxfId="6" priority="5"/>
  </conditionalFormatting>
  <conditionalFormatting sqref="E5">
    <cfRule type="duplicateValues" dxfId="5" priority="3"/>
  </conditionalFormatting>
  <conditionalFormatting sqref="E13:E22">
    <cfRule type="duplicateValues" dxfId="4" priority="2"/>
  </conditionalFormatting>
  <conditionalFormatting sqref="F22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formal</vt:lpstr>
      <vt:lpstr>Sheet1</vt:lpstr>
      <vt:lpstr>informal</vt:lpstr>
      <vt:lpstr>formal!Print_Area</vt:lpstr>
      <vt:lpstr>formal!Print_Titles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Niroj Shrestha</dc:creator>
  <cp:lastModifiedBy>Bouke Pieter Ottow</cp:lastModifiedBy>
  <dcterms:created xsi:type="dcterms:W3CDTF">2019-09-05T13:27:09Z</dcterms:created>
  <dcterms:modified xsi:type="dcterms:W3CDTF">2019-09-16T06:35:59Z</dcterms:modified>
</cp:coreProperties>
</file>