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deb\Desktop\"/>
    </mc:Choice>
  </mc:AlternateContent>
  <xr:revisionPtr revIDLastSave="0" documentId="13_ncr:1_{27ABCE59-142B-408F-B2C1-70CAA712D2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chercheV" sheetId="1" r:id="rId1"/>
    <sheet name="FEUIL2" sheetId="2" r:id="rId2"/>
    <sheet name="concatener" sheetId="3" r:id="rId3"/>
    <sheet name="exercice2-filter" sheetId="4" r:id="rId4"/>
    <sheet name="filter 2" sheetId="5" r:id="rId5"/>
  </sheets>
  <definedNames>
    <definedName name="_xlnm._FilterDatabase" localSheetId="3" hidden="1">'exercice2-filter'!$A$12:$I$22</definedName>
    <definedName name="_xlnm._FilterDatabase" localSheetId="4" hidden="1">'filter 2'!$A$1:$I$11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4" l="1"/>
  <c r="E20" i="4"/>
  <c r="D20" i="4"/>
  <c r="D19" i="4"/>
  <c r="G18" i="4"/>
  <c r="H18" i="4" s="1"/>
  <c r="C18" i="4"/>
  <c r="G17" i="4"/>
  <c r="H17" i="4" s="1"/>
  <c r="C17" i="4"/>
  <c r="G16" i="4"/>
  <c r="H16" i="4" s="1"/>
  <c r="C16" i="4"/>
  <c r="G15" i="4"/>
  <c r="H15" i="4" s="1"/>
  <c r="C15" i="4"/>
  <c r="G14" i="4"/>
  <c r="H14" i="4" s="1"/>
  <c r="C14" i="4"/>
  <c r="G13" i="4"/>
  <c r="C13" i="4"/>
  <c r="F9" i="5"/>
  <c r="E9" i="5"/>
  <c r="D9" i="5"/>
  <c r="D8" i="5"/>
  <c r="G7" i="5"/>
  <c r="H7" i="5" s="1"/>
  <c r="C7" i="5"/>
  <c r="G6" i="5"/>
  <c r="H6" i="5" s="1"/>
  <c r="C6" i="5"/>
  <c r="G5" i="5"/>
  <c r="H5" i="5" s="1"/>
  <c r="C5" i="5"/>
  <c r="G4" i="5"/>
  <c r="H4" i="5" s="1"/>
  <c r="C4" i="5"/>
  <c r="G3" i="5"/>
  <c r="H3" i="5" s="1"/>
  <c r="C3" i="5"/>
  <c r="H2" i="5"/>
  <c r="G2" i="5"/>
  <c r="C2" i="5"/>
  <c r="F9" i="4"/>
  <c r="E9" i="4"/>
  <c r="D9" i="4"/>
  <c r="D8" i="4"/>
  <c r="G7" i="4"/>
  <c r="H7" i="4" s="1"/>
  <c r="C7" i="4"/>
  <c r="G6" i="4"/>
  <c r="H6" i="4" s="1"/>
  <c r="C6" i="4"/>
  <c r="G5" i="4"/>
  <c r="H5" i="4" s="1"/>
  <c r="C5" i="4"/>
  <c r="G4" i="4"/>
  <c r="H4" i="4" s="1"/>
  <c r="C4" i="4"/>
  <c r="G3" i="4"/>
  <c r="H3" i="4" s="1"/>
  <c r="C3" i="4"/>
  <c r="G2" i="4"/>
  <c r="C2" i="4"/>
  <c r="F12" i="3"/>
  <c r="E12" i="3"/>
  <c r="D12" i="3"/>
  <c r="D11" i="3"/>
  <c r="G10" i="3"/>
  <c r="H10" i="3" s="1"/>
  <c r="C10" i="3"/>
  <c r="G9" i="3"/>
  <c r="H9" i="3" s="1"/>
  <c r="C9" i="3"/>
  <c r="H8" i="3"/>
  <c r="G8" i="3"/>
  <c r="C8" i="3"/>
  <c r="G7" i="3"/>
  <c r="H7" i="3" s="1"/>
  <c r="C7" i="3"/>
  <c r="G6" i="3"/>
  <c r="H6" i="3" s="1"/>
  <c r="C6" i="3"/>
  <c r="G5" i="3"/>
  <c r="E11" i="3" s="1"/>
  <c r="C5" i="3"/>
  <c r="H13" i="4" l="1"/>
  <c r="H22" i="4" s="1"/>
  <c r="E19" i="4"/>
  <c r="H21" i="4"/>
  <c r="H10" i="5"/>
  <c r="H11" i="5"/>
  <c r="E8" i="5"/>
  <c r="F8" i="5"/>
  <c r="H2" i="4"/>
  <c r="H11" i="4" s="1"/>
  <c r="E8" i="4"/>
  <c r="H5" i="3"/>
  <c r="F19" i="4" l="1"/>
  <c r="H10" i="4"/>
  <c r="F8" i="4"/>
  <c r="H14" i="3"/>
  <c r="F11" i="3"/>
  <c r="H13" i="3"/>
  <c r="H3" i="1"/>
  <c r="H7" i="1"/>
  <c r="G7" i="1"/>
  <c r="H6" i="1"/>
  <c r="G6" i="1"/>
  <c r="H5" i="1"/>
  <c r="G5" i="1"/>
  <c r="H4" i="1"/>
  <c r="G4" i="1"/>
  <c r="G3" i="1"/>
</calcChain>
</file>

<file path=xl/sharedStrings.xml><?xml version="1.0" encoding="utf-8"?>
<sst xmlns="http://schemas.openxmlformats.org/spreadsheetml/2006/main" count="131" uniqueCount="47">
  <si>
    <t xml:space="preserve">tableau des ventes </t>
  </si>
  <si>
    <t xml:space="preserve">Produit id </t>
  </si>
  <si>
    <t xml:space="preserve">produit </t>
  </si>
  <si>
    <t>Categorie</t>
  </si>
  <si>
    <t>Date</t>
  </si>
  <si>
    <t>Quantite vendue</t>
  </si>
  <si>
    <t>prix unitaire</t>
  </si>
  <si>
    <t>prix total</t>
  </si>
  <si>
    <t>stock Reapprovisionne</t>
  </si>
  <si>
    <t>produit A</t>
  </si>
  <si>
    <t xml:space="preserve">Electronique </t>
  </si>
  <si>
    <t>produit B</t>
  </si>
  <si>
    <t>Vetements</t>
  </si>
  <si>
    <t>produit D</t>
  </si>
  <si>
    <t>produit E</t>
  </si>
  <si>
    <t>Accessoires</t>
  </si>
  <si>
    <t>tabeau des Reapprovisionnements</t>
  </si>
  <si>
    <t>Produit ID</t>
  </si>
  <si>
    <t>Somme de prix total</t>
  </si>
  <si>
    <t>Étiquettes de colonnes</t>
  </si>
  <si>
    <t>Étiquettes de lignes</t>
  </si>
  <si>
    <t>Total général</t>
  </si>
  <si>
    <t>Notes des etudiants</t>
  </si>
  <si>
    <t xml:space="preserve">Nom </t>
  </si>
  <si>
    <t>prenom</t>
  </si>
  <si>
    <t>nom &amp; prenom</t>
  </si>
  <si>
    <t>note 1</t>
  </si>
  <si>
    <t>note 2</t>
  </si>
  <si>
    <t>note 3</t>
  </si>
  <si>
    <t>mpoyenne</t>
  </si>
  <si>
    <t xml:space="preserve">observation </t>
  </si>
  <si>
    <t xml:space="preserve">ahmed </t>
  </si>
  <si>
    <t>amine</t>
  </si>
  <si>
    <t>mohamed</t>
  </si>
  <si>
    <t>yassine</t>
  </si>
  <si>
    <t>fatima</t>
  </si>
  <si>
    <t>zahra</t>
  </si>
  <si>
    <t>yahya</t>
  </si>
  <si>
    <t>kasam</t>
  </si>
  <si>
    <t>zineb</t>
  </si>
  <si>
    <t xml:space="preserve">houda </t>
  </si>
  <si>
    <t>rabii</t>
  </si>
  <si>
    <t>omar</t>
  </si>
  <si>
    <t xml:space="preserve">Meilleure note </t>
  </si>
  <si>
    <t xml:space="preserve">mauvais note </t>
  </si>
  <si>
    <t>Nombre des etudiantes admis</t>
  </si>
  <si>
    <t xml:space="preserve">nombres des etudiantes non sont admis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</si>
</sst>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bdeb/AppData/Local/Microsoft/Windows/INetCache/IE/CG1SSTIG/NAJI_BILAL_DD_202%5b2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28.708472685183" createdVersion="7" refreshedVersion="7" minRefreshableVersion="3" recordCount="5" xr:uid="{C0440D86-0630-4275-822C-EA145FA8A7A9}">
  <cacheSource type="worksheet">
    <worksheetSource ref="A2:H7" sheet=".xlsx].xlsx]RechercheV" r:id="rId2"/>
  </cacheSource>
  <cacheFields count="8">
    <cacheField name="Produit id " numFmtId="0">
      <sharedItems containsSemiMixedTypes="0" containsString="0" containsNumber="1" containsInteger="1" minValue="101" maxValue="105"/>
    </cacheField>
    <cacheField name="produit " numFmtId="0">
      <sharedItems count="4">
        <s v="produit A"/>
        <s v="produit B"/>
        <s v="produit D"/>
        <s v="produit E"/>
      </sharedItems>
    </cacheField>
    <cacheField name="Categorie" numFmtId="0">
      <sharedItems count="3">
        <s v="Electronique "/>
        <s v="Vetements"/>
        <s v="Accessoires"/>
      </sharedItems>
    </cacheField>
    <cacheField name="Date" numFmtId="14">
      <sharedItems containsSemiMixedTypes="0" containsNonDate="0" containsDate="1" containsString="0" minDate="2022-02-06T00:00:00" maxDate="2022-10-05T00:00:00"/>
    </cacheField>
    <cacheField name="Quantite vendue" numFmtId="0">
      <sharedItems containsSemiMixedTypes="0" containsString="0" containsNumber="1" containsInteger="1" minValue="8" maxValue="20"/>
    </cacheField>
    <cacheField name="prix unitaire" numFmtId="164">
      <sharedItems containsSemiMixedTypes="0" containsString="0" containsNumber="1" containsInteger="1" minValue="15" maxValue="35"/>
    </cacheField>
    <cacheField name="prix total" numFmtId="164">
      <sharedItems containsSemiMixedTypes="0" containsString="0" containsNumber="1" containsInteger="1" minValue="180" maxValue="700"/>
    </cacheField>
    <cacheField name="stock Reapprovisionne" numFmtId="0">
      <sharedItems containsSemiMixedTypes="0" containsString="0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1"/>
    <x v="0"/>
    <x v="0"/>
    <d v="2022-02-06T00:00:00"/>
    <n v="15"/>
    <n v="25"/>
    <n v="375"/>
    <n v="5"/>
  </r>
  <r>
    <n v="102"/>
    <x v="1"/>
    <x v="1"/>
    <d v="2022-03-11T00:00:00"/>
    <n v="10"/>
    <n v="30"/>
    <n v="300"/>
    <n v="7"/>
  </r>
  <r>
    <n v="101"/>
    <x v="0"/>
    <x v="0"/>
    <d v="2022-05-11T00:00:00"/>
    <n v="8"/>
    <n v="25"/>
    <n v="200"/>
    <n v="5"/>
  </r>
  <r>
    <n v="104"/>
    <x v="2"/>
    <x v="1"/>
    <d v="2022-06-23T00:00:00"/>
    <n v="20"/>
    <n v="35"/>
    <n v="700"/>
    <n v="8"/>
  </r>
  <r>
    <n v="105"/>
    <x v="3"/>
    <x v="2"/>
    <d v="2022-10-04T00:00:00"/>
    <n v="12"/>
    <n v="15"/>
    <n v="18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C00EB-7E9E-4CF3-BF94-7B07ACEC836F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E9" firstHeaderRow="1" firstDataRow="2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/>
    <pivotField showAll="0"/>
    <pivotField numFmtId="164" showAll="0"/>
    <pivotField dataField="1" numFmtId="16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me de prix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6" max="6" width="17.28515625" customWidth="1"/>
    <col min="7" max="7" width="16.28515625" customWidth="1"/>
    <col min="9" max="9" width="17.5703125" customWidth="1"/>
  </cols>
  <sheetData>
    <row r="1" spans="1:13" ht="18.75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K1" s="28" t="s">
        <v>16</v>
      </c>
      <c r="L1" s="29"/>
      <c r="M1" s="30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7" t="s">
        <v>8</v>
      </c>
      <c r="I2" s="17"/>
      <c r="K2" s="5" t="s">
        <v>17</v>
      </c>
      <c r="L2" s="15" t="s">
        <v>8</v>
      </c>
      <c r="M2" s="16"/>
    </row>
    <row r="3" spans="1:13" x14ac:dyDescent="0.25">
      <c r="A3" s="1">
        <v>101</v>
      </c>
      <c r="B3" s="1" t="s">
        <v>9</v>
      </c>
      <c r="C3" s="1" t="s">
        <v>10</v>
      </c>
      <c r="D3" s="2">
        <v>44598</v>
      </c>
      <c r="E3" s="1">
        <v>15</v>
      </c>
      <c r="F3" s="3">
        <v>25</v>
      </c>
      <c r="G3" s="4">
        <f>E3 * F3</f>
        <v>375</v>
      </c>
      <c r="H3" s="15">
        <f>VLOOKUP(A3, $K$2:$L$5, 2, FALSE)</f>
        <v>5</v>
      </c>
      <c r="I3" s="16"/>
      <c r="K3" s="5">
        <v>101</v>
      </c>
      <c r="L3" s="15">
        <v>5</v>
      </c>
      <c r="M3" s="16"/>
    </row>
    <row r="4" spans="1:13" x14ac:dyDescent="0.25">
      <c r="A4" s="1">
        <v>102</v>
      </c>
      <c r="B4" s="1" t="s">
        <v>11</v>
      </c>
      <c r="C4" s="1" t="s">
        <v>12</v>
      </c>
      <c r="D4" s="2">
        <v>44631</v>
      </c>
      <c r="E4" s="1">
        <v>10</v>
      </c>
      <c r="F4" s="3">
        <v>30</v>
      </c>
      <c r="G4" s="4">
        <f t="shared" ref="G4:G7" si="0">E4 * F4</f>
        <v>300</v>
      </c>
      <c r="H4" s="15">
        <f>VLOOKUP(A4, $K$2:$L$5, 2, FALSE)</f>
        <v>7</v>
      </c>
      <c r="I4" s="16"/>
      <c r="K4" s="5">
        <v>102</v>
      </c>
      <c r="L4" s="15">
        <v>7</v>
      </c>
      <c r="M4" s="16"/>
    </row>
    <row r="5" spans="1:13" x14ac:dyDescent="0.25">
      <c r="A5" s="1">
        <v>101</v>
      </c>
      <c r="B5" s="1" t="s">
        <v>9</v>
      </c>
      <c r="C5" s="1" t="s">
        <v>10</v>
      </c>
      <c r="D5" s="2">
        <v>44692</v>
      </c>
      <c r="E5" s="1">
        <v>8</v>
      </c>
      <c r="F5" s="3">
        <v>25</v>
      </c>
      <c r="G5" s="4">
        <f t="shared" si="0"/>
        <v>200</v>
      </c>
      <c r="H5" s="15">
        <f>VLOOKUP(A5, $K$2:$L$5, 2, FALSE)</f>
        <v>5</v>
      </c>
      <c r="I5" s="16"/>
      <c r="K5" s="5">
        <v>104</v>
      </c>
      <c r="L5" s="15">
        <v>8</v>
      </c>
      <c r="M5" s="16"/>
    </row>
    <row r="6" spans="1:13" x14ac:dyDescent="0.25">
      <c r="A6" s="1">
        <v>104</v>
      </c>
      <c r="B6" s="1" t="s">
        <v>13</v>
      </c>
      <c r="C6" s="1" t="s">
        <v>12</v>
      </c>
      <c r="D6" s="2">
        <v>44735</v>
      </c>
      <c r="E6" s="1">
        <v>20</v>
      </c>
      <c r="F6" s="3">
        <v>35</v>
      </c>
      <c r="G6" s="4">
        <f t="shared" si="0"/>
        <v>700</v>
      </c>
      <c r="H6" s="15">
        <f>VLOOKUP(A6, $K$2:$M$6, 2, FALSE)</f>
        <v>8</v>
      </c>
      <c r="I6" s="16"/>
      <c r="K6" s="5">
        <v>105</v>
      </c>
      <c r="L6" s="17">
        <v>10</v>
      </c>
      <c r="M6" s="17"/>
    </row>
    <row r="7" spans="1:13" x14ac:dyDescent="0.25">
      <c r="A7" s="1">
        <v>105</v>
      </c>
      <c r="B7" s="1" t="s">
        <v>14</v>
      </c>
      <c r="C7" s="1" t="s">
        <v>15</v>
      </c>
      <c r="D7" s="2">
        <v>44838</v>
      </c>
      <c r="E7" s="1">
        <v>12</v>
      </c>
      <c r="F7" s="3">
        <v>15</v>
      </c>
      <c r="G7" s="4">
        <f t="shared" si="0"/>
        <v>180</v>
      </c>
      <c r="H7" s="15">
        <f>VLOOKUP(A7, $K$2:$M$6, 2, FALSE)</f>
        <v>10</v>
      </c>
      <c r="I7" s="16"/>
    </row>
  </sheetData>
  <mergeCells count="13">
    <mergeCell ref="H7:I7"/>
    <mergeCell ref="K1:M1"/>
    <mergeCell ref="L2:M2"/>
    <mergeCell ref="L3:M3"/>
    <mergeCell ref="L4:M4"/>
    <mergeCell ref="L5:M5"/>
    <mergeCell ref="L6:M6"/>
    <mergeCell ref="A1:I1"/>
    <mergeCell ref="H2:I2"/>
    <mergeCell ref="H3:I3"/>
    <mergeCell ref="H4:I4"/>
    <mergeCell ref="H5:I5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5BDE-964D-4692-ABC4-3538C3EB5EC5}">
  <dimension ref="A3:E9"/>
  <sheetViews>
    <sheetView workbookViewId="0">
      <selection activeCell="F14" sqref="F14"/>
    </sheetView>
  </sheetViews>
  <sheetFormatPr baseColWidth="10" defaultRowHeight="15" x14ac:dyDescent="0.25"/>
  <sheetData>
    <row r="3" spans="1:5" x14ac:dyDescent="0.25">
      <c r="A3" s="7" t="s">
        <v>18</v>
      </c>
      <c r="B3" s="7" t="s">
        <v>19</v>
      </c>
    </row>
    <row r="4" spans="1:5" x14ac:dyDescent="0.25">
      <c r="A4" s="7" t="s">
        <v>20</v>
      </c>
      <c r="B4" t="s">
        <v>15</v>
      </c>
      <c r="C4" t="s">
        <v>10</v>
      </c>
      <c r="D4" t="s">
        <v>12</v>
      </c>
      <c r="E4" t="s">
        <v>21</v>
      </c>
    </row>
    <row r="5" spans="1:5" x14ac:dyDescent="0.25">
      <c r="A5" s="6" t="s">
        <v>9</v>
      </c>
      <c r="C5">
        <v>575</v>
      </c>
      <c r="E5">
        <v>575</v>
      </c>
    </row>
    <row r="6" spans="1:5" x14ac:dyDescent="0.25">
      <c r="A6" s="6" t="s">
        <v>11</v>
      </c>
      <c r="D6">
        <v>300</v>
      </c>
      <c r="E6">
        <v>300</v>
      </c>
    </row>
    <row r="7" spans="1:5" x14ac:dyDescent="0.25">
      <c r="A7" s="6" t="s">
        <v>13</v>
      </c>
      <c r="D7">
        <v>700</v>
      </c>
      <c r="E7">
        <v>700</v>
      </c>
    </row>
    <row r="8" spans="1:5" x14ac:dyDescent="0.25">
      <c r="A8" s="6" t="s">
        <v>14</v>
      </c>
      <c r="B8">
        <v>180</v>
      </c>
      <c r="E8">
        <v>180</v>
      </c>
    </row>
    <row r="9" spans="1:5" x14ac:dyDescent="0.25">
      <c r="A9" s="6" t="s">
        <v>21</v>
      </c>
      <c r="B9">
        <v>180</v>
      </c>
      <c r="C9">
        <v>575</v>
      </c>
      <c r="D9">
        <v>1000</v>
      </c>
      <c r="E9">
        <v>1755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CF15-D508-4AD0-A4ED-395225C846D5}">
  <dimension ref="A1:I14"/>
  <sheetViews>
    <sheetView workbookViewId="0">
      <selection activeCell="H5" sqref="H5:I5"/>
    </sheetView>
  </sheetViews>
  <sheetFormatPr baseColWidth="10" defaultRowHeight="15" x14ac:dyDescent="0.25"/>
  <cols>
    <col min="5" max="5" width="34.140625" customWidth="1"/>
    <col min="9" max="9" width="26.7109375" customWidth="1"/>
  </cols>
  <sheetData>
    <row r="1" spans="1:9" ht="31.5" x14ac:dyDescent="0.5">
      <c r="D1" s="25" t="s">
        <v>22</v>
      </c>
      <c r="E1" s="25"/>
    </row>
    <row r="4" spans="1:9" ht="30" x14ac:dyDescent="0.25">
      <c r="A4" s="8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18" t="s">
        <v>30</v>
      </c>
      <c r="I4" s="18"/>
    </row>
    <row r="5" spans="1:9" ht="30" x14ac:dyDescent="0.25">
      <c r="A5" s="9" t="s">
        <v>31</v>
      </c>
      <c r="B5" s="9" t="s">
        <v>32</v>
      </c>
      <c r="C5" s="9" t="str">
        <f>B5&amp;"_"&amp;A5</f>
        <v xml:space="preserve">amine_ahmed </v>
      </c>
      <c r="D5" s="9">
        <v>15</v>
      </c>
      <c r="E5" s="9">
        <v>12</v>
      </c>
      <c r="F5" s="9">
        <v>10</v>
      </c>
      <c r="G5" s="10">
        <f>AVERAGE(D5:F5)</f>
        <v>12.333333333333334</v>
      </c>
      <c r="H5" s="18" t="str">
        <f>IF(G5&lt;5,"Ajourné",IF(G5&lt;10,"Rattrapage","Admis"))</f>
        <v>Admis</v>
      </c>
      <c r="I5" s="18"/>
    </row>
    <row r="6" spans="1:9" ht="30" x14ac:dyDescent="0.25">
      <c r="A6" s="9" t="s">
        <v>33</v>
      </c>
      <c r="B6" s="9" t="s">
        <v>34</v>
      </c>
      <c r="C6" s="9" t="str">
        <f t="shared" ref="C6:C10" si="0">B6&amp;"_"&amp;A6</f>
        <v>yassine_mohamed</v>
      </c>
      <c r="D6" s="9">
        <v>10</v>
      </c>
      <c r="E6" s="9">
        <v>13</v>
      </c>
      <c r="F6" s="9">
        <v>7</v>
      </c>
      <c r="G6" s="10">
        <f t="shared" ref="G6:G10" si="1">AVERAGE(D6:F6)</f>
        <v>10</v>
      </c>
      <c r="H6" s="18" t="str">
        <f t="shared" ref="H6:H10" si="2">IF(G6&lt;5,"Ajourné",IF(G6&lt;10,"Rattrapage","Admis"))</f>
        <v>Admis</v>
      </c>
      <c r="I6" s="18"/>
    </row>
    <row r="7" spans="1:9" ht="30" x14ac:dyDescent="0.25">
      <c r="A7" s="9" t="s">
        <v>35</v>
      </c>
      <c r="B7" s="9" t="s">
        <v>36</v>
      </c>
      <c r="C7" s="9" t="str">
        <f t="shared" si="0"/>
        <v>zahra_fatima</v>
      </c>
      <c r="D7" s="9">
        <v>17</v>
      </c>
      <c r="E7" s="9">
        <v>15</v>
      </c>
      <c r="F7" s="9">
        <v>16</v>
      </c>
      <c r="G7" s="10">
        <f t="shared" si="1"/>
        <v>16</v>
      </c>
      <c r="H7" s="18" t="str">
        <f t="shared" si="2"/>
        <v>Admis</v>
      </c>
      <c r="I7" s="18"/>
    </row>
    <row r="8" spans="1:9" ht="30" x14ac:dyDescent="0.25">
      <c r="A8" s="9" t="s">
        <v>37</v>
      </c>
      <c r="B8" s="9" t="s">
        <v>38</v>
      </c>
      <c r="C8" s="9" t="str">
        <f t="shared" si="0"/>
        <v>kasam_yahya</v>
      </c>
      <c r="D8" s="9">
        <v>16</v>
      </c>
      <c r="E8" s="9">
        <v>15</v>
      </c>
      <c r="F8" s="9">
        <v>12</v>
      </c>
      <c r="G8" s="10">
        <f t="shared" si="1"/>
        <v>14.333333333333334</v>
      </c>
      <c r="H8" s="18" t="str">
        <f t="shared" si="2"/>
        <v>Admis</v>
      </c>
      <c r="I8" s="18"/>
    </row>
    <row r="9" spans="1:9" ht="30" x14ac:dyDescent="0.25">
      <c r="A9" s="9" t="s">
        <v>39</v>
      </c>
      <c r="B9" s="9" t="s">
        <v>40</v>
      </c>
      <c r="C9" s="9" t="str">
        <f t="shared" si="0"/>
        <v>houda _zineb</v>
      </c>
      <c r="D9" s="9">
        <v>3</v>
      </c>
      <c r="E9" s="9">
        <v>4</v>
      </c>
      <c r="F9" s="9">
        <v>6</v>
      </c>
      <c r="G9" s="10">
        <f t="shared" si="1"/>
        <v>4.333333333333333</v>
      </c>
      <c r="H9" s="18" t="str">
        <f t="shared" si="2"/>
        <v>Ajourné</v>
      </c>
      <c r="I9" s="18"/>
    </row>
    <row r="10" spans="1:9" x14ac:dyDescent="0.25">
      <c r="A10" s="9" t="s">
        <v>41</v>
      </c>
      <c r="B10" s="9" t="s">
        <v>42</v>
      </c>
      <c r="C10" s="9" t="str">
        <f t="shared" si="0"/>
        <v>omar_rabii</v>
      </c>
      <c r="D10" s="9">
        <v>9</v>
      </c>
      <c r="E10" s="9">
        <v>8</v>
      </c>
      <c r="F10" s="9">
        <v>9</v>
      </c>
      <c r="G10" s="10">
        <f t="shared" si="1"/>
        <v>8.6666666666666661</v>
      </c>
      <c r="H10" s="18" t="str">
        <f t="shared" si="2"/>
        <v>Rattrapage</v>
      </c>
      <c r="I10" s="18"/>
    </row>
    <row r="11" spans="1:9" x14ac:dyDescent="0.25">
      <c r="A11" s="19" t="s">
        <v>43</v>
      </c>
      <c r="B11" s="20"/>
      <c r="C11" s="21"/>
      <c r="D11" s="5">
        <f>MAX(D5:F9)</f>
        <v>17</v>
      </c>
      <c r="E11" s="5">
        <f t="shared" ref="E11:F11" si="3">MAX(E5:G9)</f>
        <v>16</v>
      </c>
      <c r="F11" s="5">
        <f t="shared" si="3"/>
        <v>16</v>
      </c>
    </row>
    <row r="12" spans="1:9" x14ac:dyDescent="0.25">
      <c r="A12" s="22" t="s">
        <v>44</v>
      </c>
      <c r="B12" s="23"/>
      <c r="C12" s="24"/>
      <c r="D12" s="14">
        <f>MIN(D5:D10)</f>
        <v>3</v>
      </c>
      <c r="E12" s="14">
        <f>MIN(E5:E10)</f>
        <v>4</v>
      </c>
      <c r="F12" s="14">
        <f>MIN(F5:F10)</f>
        <v>6</v>
      </c>
    </row>
    <row r="13" spans="1:9" x14ac:dyDescent="0.25">
      <c r="A13" s="18" t="s">
        <v>45</v>
      </c>
      <c r="B13" s="18"/>
      <c r="C13" s="18"/>
      <c r="D13" s="18"/>
      <c r="E13" s="18"/>
      <c r="F13" s="18"/>
      <c r="G13" s="18"/>
      <c r="H13" s="17">
        <f>COUNTIF(H5:I10,"Admis")</f>
        <v>4</v>
      </c>
      <c r="I13" s="17"/>
    </row>
    <row r="14" spans="1:9" x14ac:dyDescent="0.25">
      <c r="A14" s="18" t="s">
        <v>46</v>
      </c>
      <c r="B14" s="18"/>
      <c r="C14" s="18"/>
      <c r="D14" s="18"/>
      <c r="E14" s="18"/>
      <c r="F14" s="18"/>
      <c r="G14" s="18"/>
      <c r="H14" s="17">
        <f>COUNTIF(H5:I10,"Rattrapage")+COUNTIF(H5:I10,"Ajourné")</f>
        <v>2</v>
      </c>
      <c r="I14" s="17"/>
    </row>
  </sheetData>
  <mergeCells count="14">
    <mergeCell ref="H8:I8"/>
    <mergeCell ref="D1:E1"/>
    <mergeCell ref="H4:I4"/>
    <mergeCell ref="H5:I5"/>
    <mergeCell ref="H6:I6"/>
    <mergeCell ref="H7:I7"/>
    <mergeCell ref="A14:G14"/>
    <mergeCell ref="H14:I14"/>
    <mergeCell ref="H9:I9"/>
    <mergeCell ref="H10:I10"/>
    <mergeCell ref="A11:C11"/>
    <mergeCell ref="A12:C12"/>
    <mergeCell ref="A13:G13"/>
    <mergeCell ref="H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1F2D-D19A-47E3-AE31-DDCF8059925D}">
  <sheetPr filterMode="1"/>
  <dimension ref="A1:I22"/>
  <sheetViews>
    <sheetView topLeftCell="A12" workbookViewId="0">
      <selection activeCell="J30" sqref="J30"/>
    </sheetView>
  </sheetViews>
  <sheetFormatPr baseColWidth="10" defaultRowHeight="15" x14ac:dyDescent="0.25"/>
  <sheetData>
    <row r="1" spans="1:9" ht="30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11" t="s">
        <v>30</v>
      </c>
      <c r="I1" s="13"/>
    </row>
    <row r="2" spans="1:9" ht="30" x14ac:dyDescent="0.25">
      <c r="A2" s="9" t="s">
        <v>31</v>
      </c>
      <c r="B2" s="9" t="s">
        <v>32</v>
      </c>
      <c r="C2" s="9" t="str">
        <f>B2&amp;"_"&amp;A2</f>
        <v xml:space="preserve">amine_ahmed </v>
      </c>
      <c r="D2" s="9">
        <v>15</v>
      </c>
      <c r="E2" s="9">
        <v>12</v>
      </c>
      <c r="F2" s="9">
        <v>10</v>
      </c>
      <c r="G2" s="10">
        <f>AVERAGE(D2:F2)</f>
        <v>12.333333333333334</v>
      </c>
      <c r="H2" s="11" t="str">
        <f>IF(G2&lt;5,"Ajourné",IF(G2&lt;10,"Rattrapage","Admis"))</f>
        <v>Admis</v>
      </c>
      <c r="I2" s="13"/>
    </row>
    <row r="3" spans="1:9" ht="30" x14ac:dyDescent="0.25">
      <c r="A3" s="9" t="s">
        <v>33</v>
      </c>
      <c r="B3" s="9" t="s">
        <v>34</v>
      </c>
      <c r="C3" s="9" t="str">
        <f t="shared" ref="C3:C7" si="0">B3&amp;"_"&amp;A3</f>
        <v>yassine_mohamed</v>
      </c>
      <c r="D3" s="9">
        <v>10</v>
      </c>
      <c r="E3" s="9">
        <v>13</v>
      </c>
      <c r="F3" s="9">
        <v>7</v>
      </c>
      <c r="G3" s="10">
        <f t="shared" ref="G3:G7" si="1">AVERAGE(D3:F3)</f>
        <v>10</v>
      </c>
      <c r="H3" s="11" t="str">
        <f t="shared" ref="H3:H7" si="2">IF(G3&lt;5,"Ajourné",IF(G3&lt;10,"Rattrapage","Admis"))</f>
        <v>Admis</v>
      </c>
      <c r="I3" s="13"/>
    </row>
    <row r="4" spans="1:9" ht="30" x14ac:dyDescent="0.25">
      <c r="A4" s="9" t="s">
        <v>35</v>
      </c>
      <c r="B4" s="9" t="s">
        <v>36</v>
      </c>
      <c r="C4" s="9" t="str">
        <f t="shared" si="0"/>
        <v>zahra_fatima</v>
      </c>
      <c r="D4" s="9">
        <v>17</v>
      </c>
      <c r="E4" s="9">
        <v>15</v>
      </c>
      <c r="F4" s="9">
        <v>16</v>
      </c>
      <c r="G4" s="10">
        <f t="shared" si="1"/>
        <v>16</v>
      </c>
      <c r="H4" s="11" t="str">
        <f t="shared" si="2"/>
        <v>Admis</v>
      </c>
      <c r="I4" s="13"/>
    </row>
    <row r="5" spans="1:9" ht="30" x14ac:dyDescent="0.25">
      <c r="A5" s="9" t="s">
        <v>37</v>
      </c>
      <c r="B5" s="9" t="s">
        <v>38</v>
      </c>
      <c r="C5" s="9" t="str">
        <f t="shared" si="0"/>
        <v>kasam_yahya</v>
      </c>
      <c r="D5" s="9">
        <v>16</v>
      </c>
      <c r="E5" s="9">
        <v>15</v>
      </c>
      <c r="F5" s="9">
        <v>12</v>
      </c>
      <c r="G5" s="10">
        <f t="shared" si="1"/>
        <v>14.333333333333334</v>
      </c>
      <c r="H5" s="11" t="str">
        <f t="shared" si="2"/>
        <v>Admis</v>
      </c>
      <c r="I5" s="13"/>
    </row>
    <row r="6" spans="1:9" ht="30" x14ac:dyDescent="0.25">
      <c r="A6" s="9" t="s">
        <v>39</v>
      </c>
      <c r="B6" s="9" t="s">
        <v>40</v>
      </c>
      <c r="C6" s="9" t="str">
        <f t="shared" si="0"/>
        <v>houda _zineb</v>
      </c>
      <c r="D6" s="9">
        <v>3</v>
      </c>
      <c r="E6" s="9">
        <v>4</v>
      </c>
      <c r="F6" s="9">
        <v>6</v>
      </c>
      <c r="G6" s="10">
        <f t="shared" si="1"/>
        <v>4.333333333333333</v>
      </c>
      <c r="H6" s="11" t="str">
        <f t="shared" si="2"/>
        <v>Ajourné</v>
      </c>
      <c r="I6" s="13"/>
    </row>
    <row r="7" spans="1:9" x14ac:dyDescent="0.25">
      <c r="A7" s="9" t="s">
        <v>41</v>
      </c>
      <c r="B7" s="9" t="s">
        <v>42</v>
      </c>
      <c r="C7" s="9" t="str">
        <f t="shared" si="0"/>
        <v>omar_rabii</v>
      </c>
      <c r="D7" s="9">
        <v>9</v>
      </c>
      <c r="E7" s="9">
        <v>8</v>
      </c>
      <c r="F7" s="9">
        <v>9</v>
      </c>
      <c r="G7" s="10">
        <f t="shared" si="1"/>
        <v>8.6666666666666661</v>
      </c>
      <c r="H7" s="11" t="str">
        <f t="shared" si="2"/>
        <v>Rattrapage</v>
      </c>
      <c r="I7" s="13"/>
    </row>
    <row r="8" spans="1:9" ht="30" x14ac:dyDescent="0.25">
      <c r="A8" s="11" t="s">
        <v>43</v>
      </c>
      <c r="B8" s="12"/>
      <c r="C8" s="13"/>
      <c r="D8" s="5">
        <f>MAX(D2:F6)</f>
        <v>17</v>
      </c>
      <c r="E8" s="5">
        <f t="shared" ref="E8:F8" si="3">MAX(E2:G6)</f>
        <v>16</v>
      </c>
      <c r="F8" s="5">
        <f t="shared" si="3"/>
        <v>16</v>
      </c>
    </row>
    <row r="9" spans="1:9" x14ac:dyDescent="0.25">
      <c r="A9" s="22" t="s">
        <v>44</v>
      </c>
      <c r="B9" s="23"/>
      <c r="C9" s="24"/>
      <c r="D9" s="14">
        <f>MIN(D2:D7)</f>
        <v>3</v>
      </c>
      <c r="E9" s="14">
        <f>MIN(E2:E7)</f>
        <v>4</v>
      </c>
      <c r="F9" s="14">
        <f>MIN(F2:F7)</f>
        <v>6</v>
      </c>
    </row>
    <row r="10" spans="1:9" x14ac:dyDescent="0.25">
      <c r="A10" s="18" t="s">
        <v>45</v>
      </c>
      <c r="B10" s="18"/>
      <c r="C10" s="18"/>
      <c r="D10" s="18"/>
      <c r="E10" s="18"/>
      <c r="F10" s="18"/>
      <c r="G10" s="18"/>
      <c r="H10" s="17">
        <f>COUNTIF(H2:I7,"Admis")</f>
        <v>4</v>
      </c>
      <c r="I10" s="17"/>
    </row>
    <row r="11" spans="1:9" ht="15" customHeight="1" x14ac:dyDescent="0.25">
      <c r="A11" s="18" t="s">
        <v>46</v>
      </c>
      <c r="B11" s="18"/>
      <c r="C11" s="18"/>
      <c r="D11" s="18"/>
      <c r="E11" s="18"/>
      <c r="F11" s="18"/>
      <c r="G11" s="18"/>
      <c r="H11" s="17">
        <f>COUNTIF(H2:I7,"Rattrapage")+COUNTIF(H2:I7,"Ajourné")</f>
        <v>2</v>
      </c>
      <c r="I11" s="17"/>
    </row>
    <row r="12" spans="1:9" ht="30" x14ac:dyDescent="0.25">
      <c r="A12" s="8" t="s">
        <v>23</v>
      </c>
      <c r="B12" s="8" t="s">
        <v>24</v>
      </c>
      <c r="C12" s="8" t="s">
        <v>25</v>
      </c>
      <c r="D12" s="8" t="s">
        <v>26</v>
      </c>
      <c r="E12" s="8" t="s">
        <v>27</v>
      </c>
      <c r="F12" s="8" t="s">
        <v>28</v>
      </c>
      <c r="G12" s="8" t="s">
        <v>29</v>
      </c>
      <c r="H12" s="18" t="s">
        <v>30</v>
      </c>
      <c r="I12" s="18"/>
    </row>
    <row r="13" spans="1:9" ht="30" hidden="1" x14ac:dyDescent="0.25">
      <c r="A13" s="9" t="s">
        <v>31</v>
      </c>
      <c r="B13" s="9" t="s">
        <v>32</v>
      </c>
      <c r="C13" s="9" t="str">
        <f>B13&amp;"_"&amp;A13</f>
        <v xml:space="preserve">amine_ahmed </v>
      </c>
      <c r="D13" s="9">
        <v>15</v>
      </c>
      <c r="E13" s="9">
        <v>12</v>
      </c>
      <c r="F13" s="9">
        <v>10</v>
      </c>
      <c r="G13" s="10">
        <f>AVERAGE(D13:F13)</f>
        <v>12.333333333333334</v>
      </c>
      <c r="H13" s="18" t="str">
        <f>IF(G13&lt;5,"Ajourné",IF(G13&lt;10,"Rattrapage","Admis"))</f>
        <v>Admis</v>
      </c>
      <c r="I13" s="18"/>
    </row>
    <row r="14" spans="1:9" ht="30" x14ac:dyDescent="0.25">
      <c r="A14" s="9" t="s">
        <v>33</v>
      </c>
      <c r="B14" s="9" t="s">
        <v>34</v>
      </c>
      <c r="C14" s="9" t="str">
        <f t="shared" ref="C14:C18" si="4">B14&amp;"_"&amp;A14</f>
        <v>yassine_mohamed</v>
      </c>
      <c r="D14" s="9">
        <v>10</v>
      </c>
      <c r="E14" s="9">
        <v>13</v>
      </c>
      <c r="F14" s="9">
        <v>7</v>
      </c>
      <c r="G14" s="10">
        <f t="shared" ref="G14:G18" si="5">AVERAGE(D14:F14)</f>
        <v>10</v>
      </c>
      <c r="H14" s="18" t="str">
        <f t="shared" ref="H14:H18" si="6">IF(G14&lt;5,"Ajourné",IF(G14&lt;10,"Rattrapage","Admis"))</f>
        <v>Admis</v>
      </c>
      <c r="I14" s="18"/>
    </row>
    <row r="15" spans="1:9" ht="30" hidden="1" x14ac:dyDescent="0.25">
      <c r="A15" s="9" t="s">
        <v>35</v>
      </c>
      <c r="B15" s="9" t="s">
        <v>36</v>
      </c>
      <c r="C15" s="9" t="str">
        <f t="shared" si="4"/>
        <v>zahra_fatima</v>
      </c>
      <c r="D15" s="9">
        <v>17</v>
      </c>
      <c r="E15" s="9">
        <v>15</v>
      </c>
      <c r="F15" s="9">
        <v>16</v>
      </c>
      <c r="G15" s="10">
        <f t="shared" si="5"/>
        <v>16</v>
      </c>
      <c r="H15" s="18" t="str">
        <f t="shared" si="6"/>
        <v>Admis</v>
      </c>
      <c r="I15" s="18"/>
    </row>
    <row r="16" spans="1:9" ht="30" hidden="1" x14ac:dyDescent="0.25">
      <c r="A16" s="9" t="s">
        <v>37</v>
      </c>
      <c r="B16" s="9" t="s">
        <v>38</v>
      </c>
      <c r="C16" s="9" t="str">
        <f t="shared" si="4"/>
        <v>kasam_yahya</v>
      </c>
      <c r="D16" s="9">
        <v>16</v>
      </c>
      <c r="E16" s="9">
        <v>15</v>
      </c>
      <c r="F16" s="9">
        <v>12</v>
      </c>
      <c r="G16" s="10">
        <f t="shared" si="5"/>
        <v>14.333333333333334</v>
      </c>
      <c r="H16" s="18" t="str">
        <f t="shared" si="6"/>
        <v>Admis</v>
      </c>
      <c r="I16" s="18"/>
    </row>
    <row r="17" spans="1:9" ht="30" hidden="1" x14ac:dyDescent="0.25">
      <c r="A17" s="9" t="s">
        <v>39</v>
      </c>
      <c r="B17" s="9" t="s">
        <v>40</v>
      </c>
      <c r="C17" s="9" t="str">
        <f t="shared" si="4"/>
        <v>houda _zineb</v>
      </c>
      <c r="D17" s="9">
        <v>3</v>
      </c>
      <c r="E17" s="9">
        <v>4</v>
      </c>
      <c r="F17" s="9">
        <v>6</v>
      </c>
      <c r="G17" s="10">
        <f t="shared" si="5"/>
        <v>4.333333333333333</v>
      </c>
      <c r="H17" s="18" t="str">
        <f t="shared" si="6"/>
        <v>Ajourné</v>
      </c>
      <c r="I17" s="18"/>
    </row>
    <row r="18" spans="1:9" hidden="1" x14ac:dyDescent="0.25">
      <c r="A18" s="9" t="s">
        <v>41</v>
      </c>
      <c r="B18" s="9" t="s">
        <v>42</v>
      </c>
      <c r="C18" s="9" t="str">
        <f t="shared" si="4"/>
        <v>omar_rabii</v>
      </c>
      <c r="D18" s="9">
        <v>9</v>
      </c>
      <c r="E18" s="9">
        <v>8</v>
      </c>
      <c r="F18" s="9">
        <v>9</v>
      </c>
      <c r="G18" s="10">
        <f t="shared" si="5"/>
        <v>8.6666666666666661</v>
      </c>
      <c r="H18" s="18" t="str">
        <f t="shared" si="6"/>
        <v>Rattrapage</v>
      </c>
      <c r="I18" s="18"/>
    </row>
    <row r="19" spans="1:9" hidden="1" x14ac:dyDescent="0.25">
      <c r="A19" s="19" t="s">
        <v>43</v>
      </c>
      <c r="B19" s="20"/>
      <c r="C19" s="21"/>
      <c r="D19" s="5">
        <f>MAX(D13:F17)</f>
        <v>17</v>
      </c>
      <c r="E19" s="5">
        <f t="shared" ref="E19:F19" si="7">MAX(E13:G17)</f>
        <v>16</v>
      </c>
      <c r="F19" s="5">
        <f t="shared" si="7"/>
        <v>16</v>
      </c>
    </row>
    <row r="20" spans="1:9" hidden="1" x14ac:dyDescent="0.25">
      <c r="A20" s="22" t="s">
        <v>44</v>
      </c>
      <c r="B20" s="23"/>
      <c r="C20" s="24"/>
      <c r="D20" s="14">
        <f>MIN(D13:D18)</f>
        <v>3</v>
      </c>
      <c r="E20" s="14">
        <f>MIN(E13:E18)</f>
        <v>4</v>
      </c>
      <c r="F20" s="14">
        <f>MIN(F13:F18)</f>
        <v>6</v>
      </c>
    </row>
    <row r="21" spans="1:9" hidden="1" x14ac:dyDescent="0.25">
      <c r="A21" s="18" t="s">
        <v>45</v>
      </c>
      <c r="B21" s="18"/>
      <c r="C21" s="18"/>
      <c r="D21" s="18"/>
      <c r="E21" s="18"/>
      <c r="F21" s="18"/>
      <c r="G21" s="18"/>
      <c r="H21" s="17">
        <f>COUNTIF(H13:I18,"Admis")</f>
        <v>4</v>
      </c>
      <c r="I21" s="17"/>
    </row>
    <row r="22" spans="1:9" hidden="1" x14ac:dyDescent="0.25">
      <c r="A22" s="18" t="s">
        <v>46</v>
      </c>
      <c r="B22" s="18"/>
      <c r="C22" s="18"/>
      <c r="D22" s="18"/>
      <c r="E22" s="18"/>
      <c r="F22" s="18"/>
      <c r="G22" s="18"/>
      <c r="H22" s="17">
        <f>COUNTIF(H13:I18,"Rattrapage")+COUNTIF(H13:I18,"Ajourné")</f>
        <v>2</v>
      </c>
      <c r="I22" s="17"/>
    </row>
  </sheetData>
  <autoFilter ref="A12:I22" xr:uid="{24081F2D-D19A-47E3-AE31-DDCF8059925D}">
    <filterColumn colId="0">
      <customFilters and="1">
        <customFilter val="m*"/>
        <customFilter val="*d"/>
      </customFilters>
    </filterColumn>
    <filterColumn colId="7" showButton="0"/>
  </autoFilter>
  <mergeCells count="18">
    <mergeCell ref="A22:G22"/>
    <mergeCell ref="H22:I22"/>
    <mergeCell ref="H17:I17"/>
    <mergeCell ref="H18:I18"/>
    <mergeCell ref="A19:C19"/>
    <mergeCell ref="A20:C20"/>
    <mergeCell ref="A21:G21"/>
    <mergeCell ref="H21:I21"/>
    <mergeCell ref="H12:I12"/>
    <mergeCell ref="H13:I13"/>
    <mergeCell ref="H14:I14"/>
    <mergeCell ref="H15:I15"/>
    <mergeCell ref="H16:I16"/>
    <mergeCell ref="A11:G11"/>
    <mergeCell ref="H11:I11"/>
    <mergeCell ref="A9:C9"/>
    <mergeCell ref="A10:G10"/>
    <mergeCell ref="H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C88B-2149-49B2-AEAA-93DCCD56FE06}">
  <sheetPr filterMode="1"/>
  <dimension ref="A1:I11"/>
  <sheetViews>
    <sheetView workbookViewId="0">
      <selection activeCell="J4" sqref="J4"/>
    </sheetView>
  </sheetViews>
  <sheetFormatPr baseColWidth="10" defaultRowHeight="15" x14ac:dyDescent="0.25"/>
  <sheetData>
    <row r="1" spans="1:9" ht="30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18" t="s">
        <v>30</v>
      </c>
      <c r="I1" s="18"/>
    </row>
    <row r="2" spans="1:9" ht="30" hidden="1" x14ac:dyDescent="0.25">
      <c r="A2" s="9" t="s">
        <v>31</v>
      </c>
      <c r="B2" s="9" t="s">
        <v>32</v>
      </c>
      <c r="C2" s="9" t="str">
        <f>B2&amp;"_"&amp;A2</f>
        <v xml:space="preserve">amine_ahmed </v>
      </c>
      <c r="D2" s="9">
        <v>15</v>
      </c>
      <c r="E2" s="9">
        <v>12</v>
      </c>
      <c r="F2" s="9">
        <v>10</v>
      </c>
      <c r="G2" s="10">
        <f>AVERAGE(D2:F2)</f>
        <v>12.333333333333334</v>
      </c>
      <c r="H2" s="18" t="str">
        <f>IF(G2&lt;5,"Ajourné",IF(G2&lt;10,"Rattrapage","Admis"))</f>
        <v>Admis</v>
      </c>
      <c r="I2" s="18"/>
    </row>
    <row r="3" spans="1:9" ht="30" hidden="1" x14ac:dyDescent="0.25">
      <c r="A3" s="9" t="s">
        <v>33</v>
      </c>
      <c r="B3" s="9" t="s">
        <v>34</v>
      </c>
      <c r="C3" s="9" t="str">
        <f t="shared" ref="C3:C7" si="0">B3&amp;"_"&amp;A3</f>
        <v>yassine_mohamed</v>
      </c>
      <c r="D3" s="9">
        <v>10</v>
      </c>
      <c r="E3" s="9">
        <v>13</v>
      </c>
      <c r="F3" s="9">
        <v>7</v>
      </c>
      <c r="G3" s="10">
        <f t="shared" ref="G3:G7" si="1">AVERAGE(D3:F3)</f>
        <v>10</v>
      </c>
      <c r="H3" s="18" t="str">
        <f t="shared" ref="H3:H7" si="2">IF(G3&lt;5,"Ajourné",IF(G3&lt;10,"Rattrapage","Admis"))</f>
        <v>Admis</v>
      </c>
      <c r="I3" s="18"/>
    </row>
    <row r="4" spans="1:9" ht="30" hidden="1" x14ac:dyDescent="0.25">
      <c r="A4" s="9" t="s">
        <v>35</v>
      </c>
      <c r="B4" s="9" t="s">
        <v>36</v>
      </c>
      <c r="C4" s="9" t="str">
        <f t="shared" si="0"/>
        <v>zahra_fatima</v>
      </c>
      <c r="D4" s="9">
        <v>17</v>
      </c>
      <c r="E4" s="9">
        <v>15</v>
      </c>
      <c r="F4" s="9">
        <v>16</v>
      </c>
      <c r="G4" s="10">
        <f t="shared" si="1"/>
        <v>16</v>
      </c>
      <c r="H4" s="18" t="str">
        <f t="shared" si="2"/>
        <v>Admis</v>
      </c>
      <c r="I4" s="18"/>
    </row>
    <row r="5" spans="1:9" ht="30" hidden="1" x14ac:dyDescent="0.25">
      <c r="A5" s="9" t="s">
        <v>37</v>
      </c>
      <c r="B5" s="9" t="s">
        <v>38</v>
      </c>
      <c r="C5" s="9" t="str">
        <f t="shared" si="0"/>
        <v>kasam_yahya</v>
      </c>
      <c r="D5" s="9">
        <v>16</v>
      </c>
      <c r="E5" s="9">
        <v>15</v>
      </c>
      <c r="F5" s="9">
        <v>12</v>
      </c>
      <c r="G5" s="10">
        <f t="shared" si="1"/>
        <v>14.333333333333334</v>
      </c>
      <c r="H5" s="18" t="str">
        <f t="shared" si="2"/>
        <v>Admis</v>
      </c>
      <c r="I5" s="18"/>
    </row>
    <row r="6" spans="1:9" ht="30" hidden="1" x14ac:dyDescent="0.25">
      <c r="A6" s="9" t="s">
        <v>39</v>
      </c>
      <c r="B6" s="9" t="s">
        <v>40</v>
      </c>
      <c r="C6" s="9" t="str">
        <f t="shared" si="0"/>
        <v>houda _zineb</v>
      </c>
      <c r="D6" s="9">
        <v>3</v>
      </c>
      <c r="E6" s="9">
        <v>4</v>
      </c>
      <c r="F6" s="9">
        <v>6</v>
      </c>
      <c r="G6" s="10">
        <f t="shared" si="1"/>
        <v>4.333333333333333</v>
      </c>
      <c r="H6" s="18" t="str">
        <f t="shared" si="2"/>
        <v>Ajourné</v>
      </c>
      <c r="I6" s="18"/>
    </row>
    <row r="7" spans="1:9" x14ac:dyDescent="0.25">
      <c r="A7" s="9" t="s">
        <v>41</v>
      </c>
      <c r="B7" s="9" t="s">
        <v>42</v>
      </c>
      <c r="C7" s="9" t="str">
        <f t="shared" si="0"/>
        <v>omar_rabii</v>
      </c>
      <c r="D7" s="9">
        <v>9</v>
      </c>
      <c r="E7" s="9">
        <v>8</v>
      </c>
      <c r="F7" s="9">
        <v>9</v>
      </c>
      <c r="G7" s="10">
        <f t="shared" si="1"/>
        <v>8.6666666666666661</v>
      </c>
      <c r="H7" s="18" t="str">
        <f t="shared" si="2"/>
        <v>Rattrapage</v>
      </c>
      <c r="I7" s="18"/>
    </row>
    <row r="8" spans="1:9" hidden="1" x14ac:dyDescent="0.25">
      <c r="A8" s="19" t="s">
        <v>43</v>
      </c>
      <c r="B8" s="20"/>
      <c r="C8" s="21"/>
      <c r="D8" s="5">
        <f>MAX(D2:F6)</f>
        <v>17</v>
      </c>
      <c r="E8" s="5">
        <f t="shared" ref="E8:F8" si="3">MAX(E2:G6)</f>
        <v>16</v>
      </c>
      <c r="F8" s="5">
        <f t="shared" si="3"/>
        <v>16</v>
      </c>
    </row>
    <row r="9" spans="1:9" hidden="1" x14ac:dyDescent="0.25">
      <c r="A9" s="22" t="s">
        <v>44</v>
      </c>
      <c r="B9" s="23"/>
      <c r="C9" s="24"/>
      <c r="D9" s="14">
        <f>MIN(D2:D7)</f>
        <v>3</v>
      </c>
      <c r="E9" s="14">
        <f>MIN(E2:E7)</f>
        <v>4</v>
      </c>
      <c r="F9" s="14">
        <f>MIN(F2:F7)</f>
        <v>6</v>
      </c>
    </row>
    <row r="10" spans="1:9" hidden="1" x14ac:dyDescent="0.25">
      <c r="A10" s="18" t="s">
        <v>45</v>
      </c>
      <c r="B10" s="18"/>
      <c r="C10" s="18"/>
      <c r="D10" s="18"/>
      <c r="E10" s="18"/>
      <c r="F10" s="18"/>
      <c r="G10" s="18"/>
      <c r="H10" s="17">
        <f>COUNTIF(H2:I7,"Admis")</f>
        <v>4</v>
      </c>
      <c r="I10" s="17"/>
    </row>
    <row r="11" spans="1:9" hidden="1" x14ac:dyDescent="0.25">
      <c r="A11" s="18" t="s">
        <v>46</v>
      </c>
      <c r="B11" s="18"/>
      <c r="C11" s="18"/>
      <c r="D11" s="18"/>
      <c r="E11" s="18"/>
      <c r="F11" s="18"/>
      <c r="G11" s="18"/>
      <c r="H11" s="17">
        <f>COUNTIF(H2:I7,"Rattrapage")+COUNTIF(H2:I7,"Ajourné")</f>
        <v>2</v>
      </c>
      <c r="I11" s="17"/>
    </row>
  </sheetData>
  <autoFilter ref="A1:I11" xr:uid="{63BDC88B-2149-49B2-AEAA-93DCCD56FE06}">
    <filterColumn colId="7" showButton="0">
      <filters>
        <filter val="Rattrapage"/>
      </filters>
    </filterColumn>
  </autoFilter>
  <mergeCells count="13">
    <mergeCell ref="H7:I7"/>
    <mergeCell ref="A8:C8"/>
    <mergeCell ref="A9:C9"/>
    <mergeCell ref="A10:G10"/>
    <mergeCell ref="H10:I10"/>
    <mergeCell ref="A11:G11"/>
    <mergeCell ref="H11:I11"/>
    <mergeCell ref="H1:I1"/>
    <mergeCell ref="H2:I2"/>
    <mergeCell ref="H3:I3"/>
    <mergeCell ref="H4:I4"/>
    <mergeCell ref="H5:I5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RechercheV</vt:lpstr>
      <vt:lpstr>FEUIL2</vt:lpstr>
      <vt:lpstr>concatener</vt:lpstr>
      <vt:lpstr>exercice2-filter</vt:lpstr>
      <vt:lpstr>filter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 Ahman</dc:creator>
  <cp:lastModifiedBy>Abder Ahman</cp:lastModifiedBy>
  <dcterms:created xsi:type="dcterms:W3CDTF">2015-06-05T18:19:34Z</dcterms:created>
  <dcterms:modified xsi:type="dcterms:W3CDTF">2024-12-02T17:11:14Z</dcterms:modified>
</cp:coreProperties>
</file>