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29"/>
  <workbookPr defaultThemeVersion="166925"/>
  <xr:revisionPtr revIDLastSave="0" documentId="8_{CDD7B614-A1CA-4FD6-A4ED-02AEB5CE2B08}" xr6:coauthVersionLast="47" xr6:coauthVersionMax="47" xr10:uidLastSave="{00000000-0000-0000-0000-000000000000}"/>
  <bookViews>
    <workbookView xWindow="240" yWindow="105" windowWidth="14805" windowHeight="8010" firstSheet="2" activeTab="2" xr2:uid="{00000000-000D-0000-FFFF-FFFF00000000}"/>
  </bookViews>
  <sheets>
    <sheet name="Data_Expression" sheetId="1" r:id="rId1"/>
    <sheet name="SNP_Supporting_Files" sheetId="7" r:id="rId2"/>
    <sheet name="Genes_tissus" sheetId="2" r:id="rId3"/>
    <sheet name="TFs_supporting_files" sheetId="8" r:id="rId4"/>
    <sheet name="Feuil5" sheetId="20" r:id="rId5"/>
    <sheet name="Tissus_supporting_files" sheetId="5" r:id="rId6"/>
    <sheet name="P1" sheetId="3" r:id="rId7"/>
    <sheet name="P2" sheetId="4" r:id="rId8"/>
    <sheet name="P_no_sele" sheetId="11" r:id="rId9"/>
    <sheet name="Genes_no_selec_tissus" sheetId="12" r:id="rId10"/>
    <sheet name="SNP_Supporting_Files_no_sele" sheetId="13" r:id="rId1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W12" i="20" l="1"/>
  <c r="MV12" i="20"/>
  <c r="MQ12" i="20"/>
  <c r="MP12" i="20"/>
  <c r="MN12" i="20"/>
  <c r="MM12" i="20"/>
  <c r="ML12" i="20"/>
  <c r="MK12" i="20"/>
  <c r="MJ12" i="20"/>
  <c r="MI12" i="20"/>
  <c r="ME12" i="20"/>
  <c r="MD12" i="20"/>
  <c r="MC12" i="20"/>
  <c r="MB12" i="20"/>
  <c r="MA12" i="20"/>
  <c r="LZ12" i="20"/>
  <c r="LY12" i="20"/>
  <c r="LX12" i="20"/>
  <c r="LW12" i="20"/>
  <c r="LV12" i="20"/>
  <c r="LU12" i="20"/>
  <c r="LS12" i="20"/>
  <c r="LR12" i="20"/>
  <c r="LP12" i="20"/>
  <c r="LO12" i="20"/>
  <c r="LN12" i="20"/>
  <c r="LM12" i="20"/>
  <c r="LL12" i="20"/>
  <c r="LK12" i="20"/>
  <c r="LJ12" i="20"/>
  <c r="LI12" i="20"/>
  <c r="LH12" i="20"/>
  <c r="LG12" i="20"/>
  <c r="LF12" i="20"/>
  <c r="LE12" i="20"/>
  <c r="LD12" i="20"/>
  <c r="LC12" i="20"/>
  <c r="LB12" i="20"/>
  <c r="LA12" i="20"/>
  <c r="KZ12" i="20"/>
  <c r="KY12" i="20"/>
  <c r="KX12" i="20"/>
  <c r="KW12" i="20"/>
  <c r="KV12" i="20"/>
  <c r="KU12" i="20"/>
  <c r="KT12" i="20"/>
  <c r="KS12" i="20"/>
  <c r="KR12" i="20"/>
  <c r="KP12" i="20"/>
  <c r="KO12" i="20"/>
  <c r="KN12" i="20"/>
  <c r="KM12" i="20"/>
  <c r="KL12" i="20"/>
  <c r="KK12" i="20"/>
  <c r="KJ12" i="20"/>
  <c r="KI12" i="20"/>
  <c r="KH12" i="20"/>
  <c r="KG12" i="20"/>
  <c r="KF12" i="20"/>
  <c r="KE12" i="20"/>
  <c r="KD12" i="20"/>
  <c r="KC12" i="20"/>
  <c r="KB12" i="20"/>
  <c r="KA12" i="20"/>
  <c r="JZ12" i="20"/>
  <c r="JY12" i="20"/>
  <c r="JX12" i="20"/>
  <c r="JV12" i="20"/>
  <c r="JU12" i="20"/>
  <c r="JT12" i="20"/>
  <c r="JR12" i="20"/>
  <c r="JQ12" i="20"/>
  <c r="JP12" i="20"/>
  <c r="JO12" i="20"/>
  <c r="JN12" i="20"/>
  <c r="JL12" i="20"/>
  <c r="JK12" i="20"/>
  <c r="JJ12" i="20"/>
  <c r="JI12" i="20"/>
  <c r="JG12" i="20"/>
  <c r="JF12" i="20"/>
  <c r="JE12" i="20"/>
  <c r="JD12" i="20"/>
  <c r="JC12" i="20"/>
  <c r="JB12" i="20"/>
  <c r="JA12" i="20"/>
  <c r="IZ12" i="20"/>
  <c r="IY12" i="20"/>
  <c r="IX12" i="20"/>
  <c r="IW12" i="20"/>
  <c r="IV12" i="20"/>
  <c r="IU12" i="20"/>
  <c r="IT12" i="20"/>
  <c r="IS12" i="20"/>
  <c r="IR12" i="20"/>
  <c r="IQ12" i="20"/>
  <c r="IP12" i="20"/>
  <c r="IO12" i="20"/>
  <c r="IN12" i="20"/>
  <c r="IM12" i="20"/>
  <c r="IL12" i="20"/>
  <c r="IK12" i="20"/>
  <c r="IJ12" i="20"/>
  <c r="II12" i="20"/>
  <c r="IH12" i="20"/>
  <c r="IG12" i="20"/>
  <c r="IF12" i="20"/>
  <c r="IE12" i="20"/>
  <c r="ID12" i="20"/>
  <c r="IC12" i="20"/>
  <c r="IB12" i="20"/>
  <c r="IA12" i="20"/>
  <c r="HZ12" i="20"/>
  <c r="HY12" i="20"/>
  <c r="HX12" i="20"/>
  <c r="HW12" i="20"/>
  <c r="HV12" i="20"/>
  <c r="HU12" i="20"/>
  <c r="HT12" i="20"/>
  <c r="HS12" i="20"/>
  <c r="HR12" i="20"/>
  <c r="HQ12" i="20"/>
  <c r="HP12" i="20"/>
  <c r="HO12" i="20"/>
  <c r="HN12" i="20"/>
  <c r="HM12" i="20"/>
  <c r="HL12" i="20"/>
  <c r="HK12" i="20"/>
  <c r="HJ12" i="20"/>
  <c r="HI12" i="20"/>
  <c r="HH12" i="20"/>
  <c r="HG12" i="20"/>
  <c r="HF12" i="20"/>
  <c r="HE12" i="20"/>
  <c r="HD12" i="20"/>
  <c r="HC12" i="20"/>
  <c r="HB12" i="20"/>
  <c r="HA12" i="20"/>
  <c r="GZ12" i="20"/>
  <c r="GY12" i="20"/>
  <c r="GX12" i="20"/>
  <c r="GW12" i="20"/>
  <c r="GV12" i="20"/>
  <c r="GU12" i="20"/>
  <c r="GS12" i="20"/>
  <c r="GP12" i="20"/>
  <c r="GO12" i="20"/>
  <c r="GN12" i="20"/>
  <c r="GM12" i="20"/>
  <c r="GL12" i="20"/>
  <c r="GK12" i="20"/>
  <c r="GJ12" i="20"/>
  <c r="GI12" i="20"/>
  <c r="GH12" i="20"/>
  <c r="GG12" i="20"/>
  <c r="GF12" i="20"/>
  <c r="GE12" i="20"/>
  <c r="GD12" i="20"/>
  <c r="GC12" i="20"/>
  <c r="GB12" i="20"/>
  <c r="GA12" i="20"/>
  <c r="FZ12" i="20"/>
  <c r="FY12" i="20"/>
  <c r="FX12" i="20"/>
  <c r="FW12" i="20"/>
  <c r="FV12" i="20"/>
  <c r="FU12" i="20"/>
  <c r="FS12" i="20"/>
  <c r="FR12" i="20"/>
  <c r="FQ12" i="20"/>
  <c r="FP12" i="20"/>
  <c r="FO12" i="20"/>
  <c r="FN12" i="20"/>
  <c r="FM12" i="20"/>
  <c r="FL12" i="20"/>
  <c r="FK12" i="20"/>
  <c r="FJ12" i="20"/>
  <c r="FI12" i="20"/>
  <c r="FG12" i="20"/>
  <c r="FF12" i="20"/>
  <c r="FE12" i="20"/>
  <c r="FD12" i="20"/>
  <c r="FC12" i="20"/>
  <c r="FB12" i="20"/>
  <c r="FA12" i="20"/>
  <c r="EZ12" i="20"/>
  <c r="EY12" i="20"/>
  <c r="EX12" i="20"/>
  <c r="EW12" i="20"/>
  <c r="EV12" i="20"/>
  <c r="EU12" i="20"/>
  <c r="ET12" i="20"/>
  <c r="ES12" i="20"/>
  <c r="ER12" i="20"/>
  <c r="EQ12" i="20"/>
  <c r="EP12" i="20"/>
  <c r="EM12" i="20"/>
  <c r="EL12" i="20"/>
  <c r="EK12" i="20"/>
  <c r="EJ12" i="20"/>
  <c r="EH12" i="20"/>
  <c r="EG12" i="20"/>
  <c r="EF12" i="20"/>
  <c r="EE12" i="20"/>
  <c r="ED12" i="20"/>
  <c r="EC12" i="20"/>
  <c r="EB12" i="20"/>
  <c r="EA12" i="20"/>
  <c r="DZ12" i="20"/>
  <c r="DY12" i="20"/>
  <c r="DX12" i="20"/>
  <c r="DW12" i="20"/>
  <c r="DV12" i="20"/>
  <c r="DU12" i="20"/>
  <c r="DT12" i="20"/>
  <c r="DS12" i="20"/>
  <c r="DR12" i="20"/>
  <c r="DQ12" i="20"/>
  <c r="DP12" i="20"/>
  <c r="DO12" i="20"/>
  <c r="DN12" i="20"/>
  <c r="DM12" i="20"/>
  <c r="DL12" i="20"/>
  <c r="DK12" i="20"/>
  <c r="DJ12" i="20"/>
  <c r="DI12" i="20"/>
  <c r="DH12" i="20"/>
  <c r="DE12" i="20"/>
  <c r="DD12" i="20"/>
  <c r="DC12" i="20"/>
  <c r="DB12" i="20"/>
  <c r="DA12" i="20"/>
  <c r="CZ12" i="20"/>
  <c r="CY12" i="20"/>
  <c r="CX12" i="20"/>
  <c r="CW12" i="20"/>
  <c r="CV12" i="20"/>
  <c r="CU12" i="20"/>
  <c r="CS12" i="20"/>
  <c r="CR12" i="20"/>
  <c r="CP12" i="20"/>
  <c r="CO12" i="20"/>
  <c r="CN12" i="20"/>
  <c r="CM12" i="20"/>
  <c r="CL12" i="20"/>
  <c r="CK12" i="20"/>
  <c r="CJ12" i="20"/>
  <c r="CI12" i="20"/>
  <c r="CH12" i="20"/>
  <c r="CF12" i="20"/>
  <c r="CE12" i="20"/>
  <c r="CD12" i="20"/>
  <c r="CC12" i="20"/>
  <c r="CB12" i="20"/>
  <c r="CA12" i="20"/>
  <c r="BZ12" i="20"/>
  <c r="BY12" i="20"/>
  <c r="BX12" i="20"/>
  <c r="BW12" i="20"/>
  <c r="BV12" i="20"/>
  <c r="BU12" i="20"/>
  <c r="BT12" i="20"/>
  <c r="BS12" i="20"/>
  <c r="BR12" i="20"/>
  <c r="BQ12" i="20"/>
  <c r="BP12" i="20"/>
  <c r="BM12" i="20"/>
  <c r="BL12" i="20"/>
  <c r="BI12" i="20"/>
  <c r="BH12" i="20"/>
  <c r="BG12" i="20"/>
  <c r="BF12" i="20"/>
  <c r="BE12" i="20"/>
  <c r="BD12" i="20"/>
  <c r="BC12" i="20"/>
  <c r="BB12" i="20"/>
  <c r="BA12" i="20"/>
  <c r="AZ12" i="20"/>
  <c r="AY12" i="20"/>
  <c r="AW12" i="20"/>
  <c r="AV12" i="20"/>
  <c r="AU12" i="20"/>
  <c r="AT12" i="20"/>
  <c r="AS12" i="20"/>
  <c r="AR12" i="20"/>
  <c r="AQ12" i="20"/>
  <c r="AP12" i="20"/>
  <c r="AO12" i="20"/>
  <c r="AN12" i="20"/>
  <c r="AM12" i="20"/>
  <c r="AL12" i="20"/>
  <c r="AK12" i="20"/>
  <c r="AJ12" i="20"/>
  <c r="AI12" i="20"/>
  <c r="AH12" i="20"/>
  <c r="AG12" i="20"/>
  <c r="AF12" i="20"/>
  <c r="AE12" i="20"/>
  <c r="AC12" i="20"/>
  <c r="Z12" i="20"/>
  <c r="Y12" i="20"/>
  <c r="X12" i="20"/>
  <c r="W12" i="20"/>
  <c r="V12" i="20"/>
  <c r="U12" i="20"/>
  <c r="T12" i="20"/>
  <c r="S12" i="20"/>
  <c r="R12" i="20"/>
  <c r="Q12" i="20"/>
  <c r="P12" i="20"/>
  <c r="O12" i="20"/>
  <c r="N12" i="20"/>
  <c r="M12" i="20"/>
  <c r="L12" i="20"/>
  <c r="K12" i="20"/>
  <c r="J12" i="20"/>
  <c r="I12" i="20"/>
  <c r="H12" i="20"/>
  <c r="G12" i="20"/>
  <c r="F12" i="20"/>
  <c r="E12" i="20"/>
  <c r="D12" i="20"/>
  <c r="C12" i="20"/>
  <c r="B12" i="20"/>
  <c r="MW4" i="20"/>
  <c r="MV4" i="20"/>
  <c r="MQ4" i="20"/>
  <c r="MP4" i="20"/>
  <c r="MN4" i="20"/>
  <c r="MM4" i="20"/>
  <c r="ML4" i="20"/>
  <c r="MK4" i="20"/>
  <c r="MJ4" i="20"/>
  <c r="MI4" i="20"/>
  <c r="ME4" i="20"/>
  <c r="MD4" i="20"/>
  <c r="MC4" i="20"/>
  <c r="MB4" i="20"/>
  <c r="MA4" i="20"/>
  <c r="LZ4" i="20"/>
  <c r="LY4" i="20"/>
  <c r="LX4" i="20"/>
  <c r="LW4" i="20"/>
  <c r="LV4" i="20"/>
  <c r="LU4" i="20"/>
  <c r="LS4" i="20"/>
  <c r="LR4" i="20"/>
  <c r="LP4" i="20"/>
  <c r="LO4" i="20"/>
  <c r="LN4" i="20"/>
  <c r="LM4" i="20"/>
  <c r="LL4" i="20"/>
  <c r="LK4" i="20"/>
  <c r="LJ4" i="20"/>
  <c r="LI4" i="20"/>
  <c r="LH4" i="20"/>
  <c r="LG4" i="20"/>
  <c r="LF4" i="20"/>
  <c r="LE4" i="20"/>
  <c r="LD4" i="20"/>
  <c r="LC4" i="20"/>
  <c r="LB4" i="20"/>
  <c r="LA4" i="20"/>
  <c r="KZ4" i="20"/>
  <c r="KY4" i="20"/>
  <c r="KX4" i="20"/>
  <c r="KW4" i="20"/>
  <c r="KV4" i="20"/>
  <c r="KU4" i="20"/>
  <c r="KT4" i="20"/>
  <c r="KS4" i="20"/>
  <c r="KR4" i="20"/>
  <c r="KP4" i="20"/>
  <c r="KO4" i="20"/>
  <c r="KN4" i="20"/>
  <c r="KM4" i="20"/>
  <c r="KL4" i="20"/>
  <c r="KK4" i="20"/>
  <c r="KJ4" i="20"/>
  <c r="KI4" i="20"/>
  <c r="KH4" i="20"/>
  <c r="KG4" i="20"/>
  <c r="KF4" i="20"/>
  <c r="KE4" i="20"/>
  <c r="KD4" i="20"/>
  <c r="KC4" i="20"/>
  <c r="KB4" i="20"/>
  <c r="KA4" i="20"/>
  <c r="JZ4" i="20"/>
  <c r="JY4" i="20"/>
  <c r="JX4" i="20"/>
  <c r="JV4" i="20"/>
  <c r="JU4" i="20"/>
  <c r="JT4" i="20"/>
  <c r="JR4" i="20"/>
  <c r="JQ4" i="20"/>
  <c r="JP4" i="20"/>
  <c r="JO4" i="20"/>
  <c r="JN4" i="20"/>
  <c r="JL4" i="20"/>
  <c r="JK4" i="20"/>
  <c r="JJ4" i="20"/>
  <c r="JI4" i="20"/>
  <c r="JG4" i="20"/>
  <c r="JF4" i="20"/>
  <c r="JE4" i="20"/>
  <c r="JD4" i="20"/>
  <c r="JC4" i="20"/>
  <c r="JB4" i="20"/>
  <c r="JA4" i="20"/>
  <c r="IZ4" i="20"/>
  <c r="IY4" i="20"/>
  <c r="IX4" i="20"/>
  <c r="IW4" i="20"/>
  <c r="IV4" i="20"/>
  <c r="IU4" i="20"/>
  <c r="IT4" i="20"/>
  <c r="IS4" i="20"/>
  <c r="IR4" i="20"/>
  <c r="IQ4" i="20"/>
  <c r="IP4" i="20"/>
  <c r="IO4" i="20"/>
  <c r="IN4" i="20"/>
  <c r="IM4" i="20"/>
  <c r="IL4" i="20"/>
  <c r="IK4" i="20"/>
  <c r="IJ4" i="20"/>
  <c r="II4" i="20"/>
  <c r="IH4" i="20"/>
  <c r="IG4" i="20"/>
  <c r="IF4" i="20"/>
  <c r="IE4" i="20"/>
  <c r="ID4" i="20"/>
  <c r="IC4" i="20"/>
  <c r="IB4" i="20"/>
  <c r="IA4" i="20"/>
  <c r="HZ4" i="20"/>
  <c r="HY4" i="20"/>
  <c r="HX4" i="20"/>
  <c r="HW4" i="20"/>
  <c r="HV4" i="20"/>
  <c r="HU4" i="20"/>
  <c r="HT4" i="20"/>
  <c r="HS4" i="20"/>
  <c r="HR4" i="20"/>
  <c r="HQ4" i="20"/>
  <c r="HP4" i="20"/>
  <c r="HO4" i="20"/>
  <c r="HN4" i="20"/>
  <c r="HM4" i="20"/>
  <c r="HL4" i="20"/>
  <c r="HK4" i="20"/>
  <c r="HJ4" i="20"/>
  <c r="HI4" i="20"/>
  <c r="HH4" i="20"/>
  <c r="HG4" i="20"/>
  <c r="HF4" i="20"/>
  <c r="HE4" i="20"/>
  <c r="HD4" i="20"/>
  <c r="HC4" i="20"/>
  <c r="HB4" i="20"/>
  <c r="HA4" i="20"/>
  <c r="GZ4" i="20"/>
  <c r="GY4" i="20"/>
  <c r="GX4" i="20"/>
  <c r="GW4" i="20"/>
  <c r="GV4" i="20"/>
  <c r="GU4" i="20"/>
  <c r="GS4" i="20"/>
  <c r="GP4" i="20"/>
  <c r="GO4" i="20"/>
  <c r="GN4" i="20"/>
  <c r="GM4" i="20"/>
  <c r="GL4" i="20"/>
  <c r="GK4" i="20"/>
  <c r="GJ4" i="20"/>
  <c r="GI4" i="20"/>
  <c r="GH4" i="20"/>
  <c r="GG4" i="20"/>
  <c r="GF4" i="20"/>
  <c r="GE4" i="20"/>
  <c r="GD4" i="20"/>
  <c r="GC4" i="20"/>
  <c r="GB4" i="20"/>
  <c r="GA4" i="20"/>
  <c r="FZ4" i="20"/>
  <c r="FY4" i="20"/>
  <c r="FX4" i="20"/>
  <c r="FW4" i="20"/>
  <c r="FV4" i="20"/>
  <c r="FU4" i="20"/>
  <c r="FS4" i="20"/>
  <c r="FR4" i="20"/>
  <c r="FQ4" i="20"/>
  <c r="FP4" i="20"/>
  <c r="FO4" i="20"/>
  <c r="FN4" i="20"/>
  <c r="FM4" i="20"/>
  <c r="FL4" i="20"/>
  <c r="FK4" i="20"/>
  <c r="FJ4" i="20"/>
  <c r="FI4" i="20"/>
  <c r="FG4" i="20"/>
  <c r="FF4" i="20"/>
  <c r="FE4" i="20"/>
  <c r="FD4" i="20"/>
  <c r="FC4" i="20"/>
  <c r="FB4" i="20"/>
  <c r="FA4" i="20"/>
  <c r="EZ4" i="20"/>
  <c r="EY4" i="20"/>
  <c r="EX4" i="20"/>
  <c r="EW4" i="20"/>
  <c r="EV4" i="20"/>
  <c r="EU4" i="20"/>
  <c r="ET4" i="20"/>
  <c r="ES4" i="20"/>
  <c r="ER4" i="20"/>
  <c r="EQ4" i="20"/>
  <c r="EP4" i="20"/>
  <c r="EM4" i="20"/>
  <c r="EL4" i="20"/>
  <c r="EK4" i="20"/>
  <c r="EJ4" i="20"/>
  <c r="EH4" i="20"/>
  <c r="EG4" i="20"/>
  <c r="EF4" i="20"/>
  <c r="EE4" i="20"/>
  <c r="ED4" i="20"/>
  <c r="EC4" i="20"/>
  <c r="EB4" i="20"/>
  <c r="EA4" i="20"/>
  <c r="DZ4" i="20"/>
  <c r="DY4" i="20"/>
  <c r="DX4" i="20"/>
  <c r="DW4" i="20"/>
  <c r="DV4" i="20"/>
  <c r="DU4" i="20"/>
  <c r="DT4" i="20"/>
  <c r="DS4" i="20"/>
  <c r="DR4" i="20"/>
  <c r="DQ4" i="20"/>
  <c r="DP4" i="20"/>
  <c r="DO4" i="20"/>
  <c r="DN4" i="20"/>
  <c r="DM4" i="20"/>
  <c r="DL4" i="20"/>
  <c r="DK4" i="20"/>
  <c r="DJ4" i="20"/>
  <c r="DI4" i="20"/>
  <c r="DH4" i="20"/>
  <c r="DE4" i="20"/>
  <c r="DD4" i="20"/>
  <c r="DC4" i="20"/>
  <c r="DB4" i="20"/>
  <c r="DA4" i="20"/>
  <c r="CZ4" i="20"/>
  <c r="CY4" i="20"/>
  <c r="CX4" i="20"/>
  <c r="CW4" i="20"/>
  <c r="CV4" i="20"/>
  <c r="CU4" i="20"/>
  <c r="CS4" i="20"/>
  <c r="CR4" i="20"/>
  <c r="CP4" i="20"/>
  <c r="CO4" i="20"/>
  <c r="CN4" i="20"/>
  <c r="CM4" i="20"/>
  <c r="CL4" i="20"/>
  <c r="CK4" i="20"/>
  <c r="CJ4" i="20"/>
  <c r="CI4" i="20"/>
  <c r="CH4" i="20"/>
  <c r="CF4" i="20"/>
  <c r="CE4" i="20"/>
  <c r="CD4" i="20"/>
  <c r="CC4" i="20"/>
  <c r="CB4" i="20"/>
  <c r="CA4" i="20"/>
  <c r="BZ4" i="20"/>
  <c r="BY4" i="20"/>
  <c r="BX4" i="20"/>
  <c r="BW4" i="20"/>
  <c r="BV4" i="20"/>
  <c r="BU4" i="20"/>
  <c r="BT4" i="20"/>
  <c r="BS4" i="20"/>
  <c r="BR4" i="20"/>
  <c r="BQ4" i="20"/>
  <c r="BP4" i="20"/>
  <c r="BM4" i="20"/>
  <c r="BL4" i="20"/>
  <c r="BI4" i="20"/>
  <c r="BH4" i="20"/>
  <c r="BG4" i="20"/>
  <c r="BF4" i="20"/>
  <c r="BE4" i="20"/>
  <c r="BD4" i="20"/>
  <c r="BC4" i="20"/>
  <c r="BB4" i="20"/>
  <c r="BA4" i="20"/>
  <c r="AZ4" i="20"/>
  <c r="AY4" i="20"/>
  <c r="AW4" i="20"/>
  <c r="AV4" i="20"/>
  <c r="AU4" i="20"/>
  <c r="AT4" i="20"/>
  <c r="AS4" i="20"/>
  <c r="AR4" i="20"/>
  <c r="AQ4" i="20"/>
  <c r="AP4" i="20"/>
  <c r="AO4" i="20"/>
  <c r="AN4" i="20"/>
  <c r="AM4" i="20"/>
  <c r="AL4" i="20"/>
  <c r="AK4" i="20"/>
  <c r="AJ4" i="20"/>
  <c r="AI4" i="20"/>
  <c r="AH4" i="20"/>
  <c r="AG4" i="20"/>
  <c r="AF4" i="20"/>
  <c r="AE4" i="20"/>
  <c r="AC4" i="20"/>
  <c r="Z4" i="20"/>
  <c r="Y4" i="20"/>
  <c r="X4" i="20"/>
  <c r="W4" i="20"/>
  <c r="V4" i="20"/>
  <c r="U4" i="20"/>
  <c r="T4" i="20"/>
  <c r="S4" i="20"/>
  <c r="R4" i="20"/>
  <c r="Q4" i="20"/>
  <c r="P4" i="20"/>
  <c r="O4" i="20"/>
  <c r="N4" i="20"/>
  <c r="M4" i="20"/>
  <c r="L4" i="20"/>
  <c r="K4" i="20"/>
  <c r="J4" i="20"/>
  <c r="I4" i="20"/>
  <c r="H4" i="20"/>
  <c r="G4" i="20"/>
  <c r="F4" i="20"/>
  <c r="E4" i="20"/>
  <c r="D4" i="20"/>
  <c r="C4" i="20"/>
  <c r="B4" i="20"/>
  <c r="J3" i="7"/>
  <c r="J40" i="13"/>
  <c r="J39" i="13"/>
  <c r="J38" i="13"/>
  <c r="J37" i="13"/>
  <c r="J36" i="13"/>
  <c r="J35" i="13"/>
  <c r="J34" i="13"/>
  <c r="J33" i="13"/>
  <c r="J32" i="13"/>
  <c r="J31" i="13"/>
  <c r="J30" i="13"/>
  <c r="J29" i="13"/>
  <c r="J28" i="13"/>
  <c r="J27" i="13"/>
  <c r="J26" i="13"/>
  <c r="J25" i="13"/>
  <c r="J24" i="13"/>
  <c r="J23" i="13"/>
  <c r="J22" i="13"/>
  <c r="J21" i="13"/>
  <c r="J20" i="13"/>
  <c r="J19" i="13"/>
  <c r="J18" i="13"/>
  <c r="J17" i="13"/>
  <c r="J4" i="13"/>
  <c r="J3" i="13"/>
  <c r="J323" i="7"/>
  <c r="J325" i="7"/>
  <c r="J319" i="7"/>
  <c r="J320" i="7"/>
  <c r="J321" i="7"/>
  <c r="J322" i="7"/>
  <c r="J324" i="7"/>
  <c r="J326" i="7"/>
  <c r="J327" i="7"/>
  <c r="J328" i="7"/>
  <c r="J331" i="7"/>
  <c r="J330" i="7"/>
  <c r="J333" i="7"/>
  <c r="J334" i="7"/>
  <c r="J335" i="7"/>
  <c r="J336" i="7"/>
  <c r="J337" i="7"/>
  <c r="J338" i="7"/>
  <c r="J339" i="7"/>
  <c r="J340" i="7"/>
  <c r="J341" i="7"/>
  <c r="J342" i="7"/>
  <c r="J343" i="7"/>
  <c r="J347" i="7"/>
  <c r="J348" i="7"/>
  <c r="J349" i="7"/>
  <c r="J350" i="7"/>
  <c r="J351" i="7"/>
  <c r="J352" i="7"/>
  <c r="J354" i="7"/>
  <c r="J355" i="7"/>
  <c r="J360" i="7"/>
  <c r="J361" i="7"/>
  <c r="J318" i="7"/>
  <c r="J317" i="7"/>
  <c r="J316" i="7"/>
  <c r="J315" i="7"/>
  <c r="J314" i="7"/>
  <c r="J313" i="7"/>
  <c r="J312" i="7"/>
  <c r="J311" i="7"/>
  <c r="J310" i="7"/>
  <c r="J309" i="7"/>
  <c r="J308" i="7"/>
  <c r="J307" i="7"/>
  <c r="J306" i="7"/>
  <c r="J305" i="7"/>
  <c r="J304" i="7"/>
  <c r="J302" i="7"/>
  <c r="J301" i="7"/>
  <c r="J300" i="7"/>
  <c r="J299" i="7"/>
  <c r="J298" i="7"/>
  <c r="J297" i="7"/>
  <c r="J296" i="7"/>
  <c r="J295" i="7"/>
  <c r="J294" i="7"/>
  <c r="J293" i="7"/>
  <c r="J292" i="7"/>
  <c r="J291" i="7"/>
  <c r="J290" i="7"/>
  <c r="J289" i="7"/>
  <c r="J288" i="7"/>
  <c r="J287" i="7"/>
  <c r="J286" i="7"/>
  <c r="J285" i="7"/>
  <c r="J284" i="7"/>
  <c r="J282" i="7"/>
  <c r="J281" i="7"/>
  <c r="J280" i="7"/>
  <c r="J278" i="7"/>
  <c r="J277" i="7"/>
  <c r="J276" i="7"/>
  <c r="J275" i="7"/>
  <c r="J274" i="7"/>
  <c r="J272" i="7"/>
  <c r="J271" i="7"/>
  <c r="J270" i="7"/>
  <c r="J269" i="7"/>
  <c r="J267" i="7"/>
  <c r="J266" i="7"/>
  <c r="J265" i="7"/>
  <c r="J264" i="7"/>
  <c r="J263" i="7"/>
  <c r="J262" i="7"/>
  <c r="J261" i="7"/>
  <c r="J260" i="7"/>
  <c r="J259" i="7"/>
  <c r="J258" i="7"/>
  <c r="J257" i="7"/>
  <c r="J256" i="7"/>
  <c r="J255" i="7"/>
  <c r="J254" i="7"/>
  <c r="J253" i="7"/>
  <c r="J252" i="7"/>
  <c r="J251" i="7"/>
  <c r="J250" i="7"/>
  <c r="J249" i="7"/>
  <c r="J248" i="7"/>
  <c r="J247" i="7"/>
  <c r="J246" i="7"/>
  <c r="J245" i="7"/>
  <c r="J244" i="7"/>
  <c r="J243" i="7"/>
  <c r="J242" i="7"/>
  <c r="J241" i="7"/>
  <c r="J240" i="7"/>
  <c r="J239" i="7"/>
  <c r="J238" i="7"/>
  <c r="J237" i="7"/>
  <c r="J236" i="7"/>
  <c r="J235" i="7"/>
  <c r="J234" i="7"/>
  <c r="J233" i="7"/>
  <c r="J232" i="7"/>
  <c r="J231" i="7"/>
  <c r="J230" i="7"/>
  <c r="J229" i="7"/>
  <c r="J228" i="7"/>
  <c r="J227" i="7"/>
  <c r="J226" i="7"/>
  <c r="J225" i="7"/>
  <c r="J224" i="7"/>
  <c r="J223" i="7"/>
  <c r="J222" i="7"/>
  <c r="J221" i="7"/>
  <c r="J220" i="7"/>
  <c r="J219" i="7"/>
  <c r="J218" i="7"/>
  <c r="J217" i="7"/>
  <c r="J216" i="7"/>
  <c r="J215" i="7"/>
  <c r="J214" i="7"/>
  <c r="J213" i="7"/>
  <c r="J212" i="7"/>
  <c r="J211" i="7"/>
  <c r="J210" i="7"/>
  <c r="J209" i="7"/>
  <c r="J208" i="7"/>
  <c r="J207" i="7"/>
  <c r="J206" i="7"/>
  <c r="J205" i="7"/>
  <c r="J204" i="7"/>
  <c r="J203" i="7"/>
  <c r="J201" i="7"/>
  <c r="J198" i="7"/>
  <c r="J197" i="7"/>
  <c r="J196" i="7"/>
  <c r="J195" i="7"/>
  <c r="J194" i="7"/>
  <c r="J193" i="7"/>
  <c r="J192" i="7"/>
  <c r="J191" i="7"/>
  <c r="J190" i="7"/>
  <c r="J189" i="7"/>
  <c r="J188" i="7"/>
  <c r="J187" i="7"/>
  <c r="J186" i="7"/>
  <c r="J185" i="7"/>
  <c r="J184" i="7"/>
  <c r="J183" i="7"/>
  <c r="J182" i="7"/>
  <c r="J181" i="7"/>
  <c r="J180" i="7"/>
  <c r="J179" i="7"/>
  <c r="J178" i="7"/>
  <c r="J177" i="7"/>
  <c r="J175" i="7"/>
  <c r="J174" i="7"/>
  <c r="J173" i="7"/>
  <c r="J172" i="7"/>
  <c r="J171" i="7"/>
  <c r="J170" i="7"/>
  <c r="J169" i="7"/>
  <c r="J168" i="7"/>
  <c r="J167" i="7"/>
  <c r="J166" i="7"/>
  <c r="J165" i="7"/>
  <c r="J163" i="7"/>
  <c r="J162" i="7"/>
  <c r="J161" i="7"/>
  <c r="J160" i="7"/>
  <c r="J159" i="7"/>
  <c r="J158" i="7"/>
  <c r="J157" i="7"/>
  <c r="J156" i="7"/>
  <c r="J155" i="7"/>
  <c r="J154" i="7"/>
  <c r="J153" i="7"/>
  <c r="J152" i="7"/>
  <c r="J151" i="7"/>
  <c r="J150" i="7"/>
  <c r="J149" i="7"/>
  <c r="J148" i="7"/>
  <c r="J147" i="7"/>
  <c r="J146" i="7"/>
  <c r="J143" i="7"/>
  <c r="J142" i="7"/>
  <c r="J141" i="7"/>
  <c r="J140" i="7"/>
  <c r="J138" i="7"/>
  <c r="J137" i="7"/>
  <c r="J136" i="7"/>
  <c r="J135" i="7"/>
  <c r="J134" i="7"/>
  <c r="J133" i="7"/>
  <c r="J132" i="7"/>
  <c r="J131" i="7"/>
  <c r="J130" i="7"/>
  <c r="J129" i="7"/>
  <c r="J128" i="7"/>
  <c r="J127" i="7"/>
  <c r="J126" i="7"/>
  <c r="J125" i="7"/>
  <c r="J124" i="7"/>
  <c r="J123" i="7"/>
  <c r="J122" i="7"/>
  <c r="J121" i="7"/>
  <c r="J120" i="7"/>
  <c r="J119" i="7"/>
  <c r="J118" i="7"/>
  <c r="J117" i="7"/>
  <c r="J116" i="7"/>
  <c r="J115" i="7"/>
  <c r="J114" i="7"/>
  <c r="J113" i="7"/>
  <c r="J112" i="7"/>
  <c r="J109" i="7"/>
  <c r="J108" i="7"/>
  <c r="J107" i="7"/>
  <c r="J106" i="7"/>
  <c r="J105" i="7"/>
  <c r="J104" i="7"/>
  <c r="J103" i="7"/>
  <c r="J102" i="7"/>
  <c r="J101" i="7"/>
  <c r="J100" i="7"/>
  <c r="J99" i="7"/>
  <c r="J97" i="7"/>
  <c r="J96" i="7"/>
  <c r="J94" i="7"/>
  <c r="J93" i="7"/>
  <c r="J92" i="7"/>
  <c r="J91" i="7"/>
  <c r="J90" i="7"/>
  <c r="J89" i="7"/>
  <c r="J88" i="7"/>
  <c r="J87" i="7"/>
  <c r="J86" i="7"/>
  <c r="J84" i="7"/>
  <c r="J83" i="7"/>
  <c r="J82" i="7"/>
  <c r="J81" i="7"/>
  <c r="J80" i="7"/>
  <c r="J78" i="7"/>
  <c r="J79" i="7"/>
  <c r="J77" i="7"/>
  <c r="J76" i="7"/>
  <c r="J75" i="7"/>
  <c r="J74" i="7"/>
  <c r="J73" i="7"/>
  <c r="J72" i="7"/>
  <c r="J71" i="7"/>
  <c r="J70" i="7"/>
  <c r="J69" i="7"/>
  <c r="J68" i="7"/>
  <c r="J65" i="7"/>
  <c r="J64" i="7"/>
  <c r="J61" i="7"/>
  <c r="J60" i="7"/>
  <c r="J59" i="7"/>
  <c r="J58" i="7"/>
  <c r="J57" i="7"/>
  <c r="J56" i="7"/>
  <c r="J55" i="7"/>
  <c r="J54" i="7"/>
  <c r="J53" i="7"/>
  <c r="J52" i="7"/>
  <c r="J51" i="7"/>
  <c r="J49" i="7"/>
  <c r="J48" i="7"/>
  <c r="J47" i="7"/>
  <c r="J46" i="7"/>
  <c r="J45" i="7"/>
  <c r="J44" i="7"/>
  <c r="J43" i="7"/>
  <c r="J42" i="7"/>
  <c r="J41" i="7"/>
  <c r="J40" i="7"/>
  <c r="J39" i="7"/>
  <c r="J38" i="7"/>
  <c r="J37" i="7"/>
  <c r="J36" i="7"/>
  <c r="J35" i="7"/>
  <c r="J34" i="7"/>
  <c r="J33" i="7"/>
  <c r="J32" i="7"/>
  <c r="J31" i="7"/>
  <c r="J29" i="7"/>
  <c r="J26" i="7"/>
  <c r="J25" i="7"/>
  <c r="J24" i="7"/>
  <c r="J23" i="7"/>
  <c r="J22" i="7"/>
  <c r="J21" i="7"/>
  <c r="J20" i="7"/>
  <c r="J19" i="7"/>
  <c r="J18" i="7"/>
  <c r="J17" i="7"/>
  <c r="J16" i="7"/>
  <c r="J15" i="7"/>
  <c r="J14" i="7"/>
  <c r="J13" i="7"/>
  <c r="J12" i="7"/>
  <c r="J11" i="7"/>
  <c r="J10" i="7"/>
  <c r="J9" i="7"/>
  <c r="J8" i="7"/>
  <c r="J7" i="7"/>
  <c r="J6" i="7"/>
  <c r="J5" i="7"/>
  <c r="J4" i="7"/>
  <c r="J2" i="7"/>
</calcChain>
</file>

<file path=xl/sharedStrings.xml><?xml version="1.0" encoding="utf-8"?>
<sst xmlns="http://schemas.openxmlformats.org/spreadsheetml/2006/main" count="11596" uniqueCount="2602">
  <si>
    <t>Id</t>
  </si>
  <si>
    <t>Title</t>
  </si>
  <si>
    <t>Statut</t>
  </si>
  <si>
    <t>number of 
samples</t>
  </si>
  <si>
    <t>number of 
genes</t>
  </si>
  <si>
    <t>P.Value &lt;= 
0.000001</t>
  </si>
  <si>
    <t>P.Value &lt;= 
0.00001</t>
  </si>
  <si>
    <t>P.Value &lt;=
 0.0001</t>
  </si>
  <si>
    <t>P.Value &lt;=
 0.001</t>
  </si>
  <si>
    <t>Type</t>
  </si>
  <si>
    <t>E-GEOD-69814</t>
  </si>
  <si>
    <t>Comparison of Glomerular Transcriptome Profiles of Adult-Onset Steroid
 Sensitive Focal Segmental Glomerulosclerosis and Minimal Change 
Disease</t>
  </si>
  <si>
    <t>4 January 2017</t>
  </si>
  <si>
    <t>transcription profiling
 by array</t>
  </si>
  <si>
    <t>E-GEOD-93798</t>
  </si>
  <si>
    <t>Transcriptomic and proteomic profiling reveal insights of mesangial cell 
function in patients with IgA Nephropathy</t>
  </si>
  <si>
    <t>3 July 2017</t>
  </si>
  <si>
    <t>GSE108113/E-GEOD-104066</t>
  </si>
  <si>
    <t>Glomerular transcriptome from subjects in the NEPTUNE cohort</t>
  </si>
  <si>
    <t>"transcription profiling
 by array"</t>
  </si>
  <si>
    <t>GSE108113/E-GEOD-108109</t>
  </si>
  <si>
    <t>Shared molecular targets in the glomerular transcriptome from patients
 with nephrotic syndrome and ANCA-associated vasculitis</t>
  </si>
  <si>
    <t>17 July 2018</t>
  </si>
  <si>
    <t>E-GEOD-104948</t>
  </si>
  <si>
    <t>Glomerular Transcriptome from European Renal cDNA Bank subjects 
and living donors</t>
  </si>
  <si>
    <t>24 January 2018</t>
  </si>
  <si>
    <t>Total</t>
  </si>
  <si>
    <t>Not duplicated</t>
  </si>
  <si>
    <t>Annotated</t>
  </si>
  <si>
    <t>Selected</t>
  </si>
  <si>
    <t>Variant ID</t>
  </si>
  <si>
    <t>CHR</t>
  </si>
  <si>
    <t>Location</t>
  </si>
  <si>
    <t>Variant and risk allele</t>
  </si>
  <si>
    <t>Alleles</t>
  </si>
  <si>
    <t>Minor allele</t>
  </si>
  <si>
    <t>Trait(s)</t>
  </si>
  <si>
    <t>Gene ID</t>
  </si>
  <si>
    <t>ENTREZID</t>
  </si>
  <si>
    <t>P</t>
  </si>
  <si>
    <t>Mapped gene</t>
  </si>
  <si>
    <t>Most severe consequence</t>
  </si>
  <si>
    <t>rs45531831</t>
  </si>
  <si>
    <t>rs45531831-T</t>
  </si>
  <si>
    <t>C/G/T</t>
  </si>
  <si>
    <t>T</t>
  </si>
  <si>
    <t>blood protein measurement</t>
  </si>
  <si>
    <t>TNXA</t>
  </si>
  <si>
    <t>DXO</t>
  </si>
  <si>
    <t>Missense variant</t>
  </si>
  <si>
    <t xml:space="preserve">rs8111 </t>
  </si>
  <si>
    <t>rs8111-T</t>
  </si>
  <si>
    <t>T/C</t>
  </si>
  <si>
    <t>ATF6B, AL662884.2</t>
  </si>
  <si>
    <t>3 prime utr variant</t>
  </si>
  <si>
    <t>rs2071278</t>
  </si>
  <si>
    <t>rs2071278-G</t>
  </si>
  <si>
    <t>A/G</t>
  </si>
  <si>
    <t>G</t>
  </si>
  <si>
    <t>Complement C3 and C4 levels</t>
  </si>
  <si>
    <t>NOTCH4</t>
  </si>
  <si>
    <t>Intron variant</t>
  </si>
  <si>
    <t xml:space="preserve">rs8283  </t>
  </si>
  <si>
    <t>rs8283-G</t>
  </si>
  <si>
    <t>complement C4 measurement</t>
  </si>
  <si>
    <t xml:space="preserve">rs389884  </t>
  </si>
  <si>
    <t>rs389884-C</t>
  </si>
  <si>
    <t>membranous glomerulonephritis</t>
  </si>
  <si>
    <t>STK19</t>
  </si>
  <si>
    <t>Non coding transcript exon variant</t>
  </si>
  <si>
    <t xml:space="preserve">rs3134605 </t>
  </si>
  <si>
    <t>rs3134605-T</t>
  </si>
  <si>
    <t>C</t>
  </si>
  <si>
    <t>glomerular filtration rate</t>
  </si>
  <si>
    <t>GPSM3</t>
  </si>
  <si>
    <t xml:space="preserve">rs389884 </t>
  </si>
  <si>
    <t>leukocyte count</t>
  </si>
  <si>
    <t xml:space="preserve">rs554660980  </t>
  </si>
  <si>
    <t>rs554660980-A</t>
  </si>
  <si>
    <t>G/A</t>
  </si>
  <si>
    <t>A</t>
  </si>
  <si>
    <t>body height</t>
  </si>
  <si>
    <t>KRT17</t>
  </si>
  <si>
    <t>KRT42P</t>
  </si>
  <si>
    <t xml:space="preserve">rs41283425  </t>
  </si>
  <si>
    <t>rs41283425-?</t>
  </si>
  <si>
    <t>C/T</t>
  </si>
  <si>
    <t>JUP</t>
  </si>
  <si>
    <t>rs16827466</t>
  </si>
  <si>
    <t>rs16827466-T</t>
  </si>
  <si>
    <t>C-reactive protein measurement</t>
  </si>
  <si>
    <t>FCER1A</t>
  </si>
  <si>
    <t>AL445528.2, CRPP1</t>
  </si>
  <si>
    <t>Intergenic variant</t>
  </si>
  <si>
    <t>rs2808634</t>
  </si>
  <si>
    <t>rs2808634-T</t>
  </si>
  <si>
    <t>T/A/C</t>
  </si>
  <si>
    <t>CRP, AL445528.1</t>
  </si>
  <si>
    <t>rs3845624</t>
  </si>
  <si>
    <t>rs3845624-C</t>
  </si>
  <si>
    <t>A/C</t>
  </si>
  <si>
    <t>CADM3-AS1, MPTX1</t>
  </si>
  <si>
    <t>Regulatory region variant</t>
  </si>
  <si>
    <t>rs3845624-?</t>
  </si>
  <si>
    <t>rs56288844</t>
  </si>
  <si>
    <t>rs56288844-A</t>
  </si>
  <si>
    <t>AL513323.1, OR10J3</t>
  </si>
  <si>
    <t>rs7553007</t>
  </si>
  <si>
    <t>rs7553007-A</t>
  </si>
  <si>
    <t>rs7553007-T</t>
  </si>
  <si>
    <t>rs7553007-G</t>
  </si>
  <si>
    <t>rs12075</t>
  </si>
  <si>
    <t>rs12075-G</t>
  </si>
  <si>
    <t>CADM3-AS1, ACKR1</t>
  </si>
  <si>
    <t>rs34599082</t>
  </si>
  <si>
    <t>rs34599082-T</t>
  </si>
  <si>
    <t>rs565021665</t>
  </si>
  <si>
    <t>rs565021665-C</t>
  </si>
  <si>
    <t>TTTTTTTTTTTTTTTTTTTTTT/TTTTTTTT/TTTTTTTTTTTTT/TTTTTTTTTTTTTTT/TTTTTTTTTTTTTTTT/TTTTTTTTTTTTTTTTT/TTTTTTTTTTTTTTTTTT/TTTTTTTTTTTTTTTTTTT/TTTTTTTTTTTTTTTTTTTT/TTTTTTTTTTTTTTTTTTTTT/TTTTTTTTTTTTTTTTTTTTTTT/TTTTTTTTTTTTTTTTTTTTTTTT/TTTTTTTTTTTTTTTTTTTTTTTTT/TTTTTTTTTTTTTTTTTTTTTTTTTTTTTTT</t>
  </si>
  <si>
    <t>NA</t>
  </si>
  <si>
    <t>FCER1A, OR10J3</t>
  </si>
  <si>
    <t>rs565021665-?</t>
  </si>
  <si>
    <t>rs7550207</t>
  </si>
  <si>
    <t>rs7550207-?</t>
  </si>
  <si>
    <t>rs13962</t>
  </si>
  <si>
    <t>rs13962-A</t>
  </si>
  <si>
    <t>serum IgE measurement</t>
  </si>
  <si>
    <t xml:space="preserve">rs2251746  </t>
  </si>
  <si>
    <t>rs2251746-C</t>
  </si>
  <si>
    <t xml:space="preserve"> Intron variant</t>
  </si>
  <si>
    <t>FOSB</t>
  </si>
  <si>
    <t>FOS</t>
  </si>
  <si>
    <t xml:space="preserve">rs28503877 </t>
  </si>
  <si>
    <t>rs28503877-?</t>
  </si>
  <si>
    <t>C/A/G/T</t>
  </si>
  <si>
    <t>CPE</t>
  </si>
  <si>
    <t>EGR1</t>
  </si>
  <si>
    <t xml:space="preserve">rs12232685  </t>
  </si>
  <si>
    <t>rs12232685-T</t>
  </si>
  <si>
    <t>adverse effect, response to drug</t>
  </si>
  <si>
    <t>LDLRAD4</t>
  </si>
  <si>
    <t xml:space="preserve">rs3826559 </t>
  </si>
  <si>
    <t>rs3826559-G</t>
  </si>
  <si>
    <t>FAM210A</t>
  </si>
  <si>
    <t xml:space="preserve">	
rs1227734</t>
  </si>
  <si>
    <t>rs1227734-T</t>
  </si>
  <si>
    <t>GDF15</t>
  </si>
  <si>
    <t>GDF15, LRRC25</t>
  </si>
  <si>
    <t>Tf binding site variant</t>
  </si>
  <si>
    <t xml:space="preserve">rs45543339 </t>
  </si>
  <si>
    <t>rs45543339-C</t>
  </si>
  <si>
    <t>LRRC25</t>
  </si>
  <si>
    <t>rs45543339-T</t>
  </si>
  <si>
    <t xml:space="preserve">rs66978877 </t>
  </si>
  <si>
    <t>rs66978877-T</t>
  </si>
  <si>
    <t>hypertension</t>
  </si>
  <si>
    <t>PGPEP1</t>
  </si>
  <si>
    <t xml:space="preserve">rs3123543  </t>
  </si>
  <si>
    <t>rs3123543-?</t>
  </si>
  <si>
    <t>neutrophil count, mean platelet volume, leukocyte count, erythrocyte count, mean corpuscular hemoglobin concentration, mean corpuscular volume, monocyte count, basophil count, platelet count, red blood cell distribution width, eosinophil count</t>
  </si>
  <si>
    <t>ATF3</t>
  </si>
  <si>
    <t>rs2078282</t>
  </si>
  <si>
    <t>rs2078282-A</t>
  </si>
  <si>
    <t>NME3</t>
  </si>
  <si>
    <t>TRAF7</t>
  </si>
  <si>
    <t xml:space="preserve">rs6600164 </t>
  </si>
  <si>
    <t>rs6600164-T</t>
  </si>
  <si>
    <t>T/C/G</t>
  </si>
  <si>
    <t>JPT2, MAPK8IP3</t>
  </si>
  <si>
    <t xml:space="preserve">rs2277899  </t>
  </si>
  <si>
    <t>rs2277899-C</t>
  </si>
  <si>
    <t>A/C/T</t>
  </si>
  <si>
    <t>mean corpuscular hemoglobin</t>
  </si>
  <si>
    <t>CHTF18</t>
  </si>
  <si>
    <t xml:space="preserve">rs11648261  </t>
  </si>
  <si>
    <t>rs11648261-A</t>
  </si>
  <si>
    <t>MAPK8IP3</t>
  </si>
  <si>
    <t xml:space="preserve">rs7247412  </t>
  </si>
  <si>
    <t>rs7247412-C</t>
  </si>
  <si>
    <t>FPR3</t>
  </si>
  <si>
    <t>FPR3, ZNF577</t>
  </si>
  <si>
    <t xml:space="preserve">rs78367065 </t>
  </si>
  <si>
    <t>rs78367065-?</t>
  </si>
  <si>
    <t>SPACA6, SPACA6P-AS</t>
  </si>
  <si>
    <t>rs10853845</t>
  </si>
  <si>
    <t>rs10853845-G</t>
  </si>
  <si>
    <t>multiple sclerosis</t>
  </si>
  <si>
    <t>FPR1</t>
  </si>
  <si>
    <t xml:space="preserve">Intron variant </t>
  </si>
  <si>
    <t xml:space="preserve">rs7260516 </t>
  </si>
  <si>
    <t>rs7260516-A</t>
  </si>
  <si>
    <t>G/T</t>
  </si>
  <si>
    <t xml:space="preserve">rs7911122 </t>
  </si>
  <si>
    <t>rs7911122-T</t>
  </si>
  <si>
    <t>ANKRD2</t>
  </si>
  <si>
    <t>UBTD1</t>
  </si>
  <si>
    <t xml:space="preserve">rs79730542  </t>
  </si>
  <si>
    <t>rs79730542-?</t>
  </si>
  <si>
    <t>PLXDC1</t>
  </si>
  <si>
    <t>STMN2</t>
  </si>
  <si>
    <t xml:space="preserve">rs7911122  </t>
  </si>
  <si>
    <t>rs1524065</t>
  </si>
  <si>
    <t>rs1524065-?</t>
  </si>
  <si>
    <t>C/A/T</t>
  </si>
  <si>
    <t>SFRP4</t>
  </si>
  <si>
    <t>STARD3NL, SFRP4</t>
  </si>
  <si>
    <t>rs2598107</t>
  </si>
  <si>
    <t>rs2598107-?</t>
  </si>
  <si>
    <t>SFRP4, EPDR1</t>
  </si>
  <si>
    <t>rs3055240</t>
  </si>
  <si>
    <t>rs3055240-?</t>
  </si>
  <si>
    <t>ATATATATATATAT/ATATATATAT/ATATATATATAT/ATATATATATATATAT</t>
  </si>
  <si>
    <t>rs6959212</t>
  </si>
  <si>
    <t>rs6959212-T</t>
  </si>
  <si>
    <t xml:space="preserve">rs118158560  </t>
  </si>
  <si>
    <t>rs118158560-G</t>
  </si>
  <si>
    <t>G/A/C</t>
  </si>
  <si>
    <t>growth-regulated alpha protein measurement</t>
  </si>
  <si>
    <t xml:space="preserve">rs6974574 </t>
  </si>
  <si>
    <t>rs6974574-A</t>
  </si>
  <si>
    <t>A/T</t>
  </si>
  <si>
    <t xml:space="preserve">	rs11097414</t>
  </si>
  <si>
    <t>rs11097414-A</t>
  </si>
  <si>
    <t>HPGDS</t>
  </si>
  <si>
    <t>AC109925.2, HPGDS</t>
  </si>
  <si>
    <t>rs1965049</t>
  </si>
  <si>
    <t>rs1965049-G</t>
  </si>
  <si>
    <t>AC109925.2, AC109925.1</t>
  </si>
  <si>
    <t xml:space="preserve">rs72665697  </t>
  </si>
  <si>
    <t>rs72665697-G</t>
  </si>
  <si>
    <t>GSTA3</t>
  </si>
  <si>
    <t>GABRP</t>
  </si>
  <si>
    <t>rs11873906</t>
  </si>
  <si>
    <t>rs11873906-?</t>
  </si>
  <si>
    <t>DLGAP1</t>
  </si>
  <si>
    <t xml:space="preserve">rs292285  </t>
  </si>
  <si>
    <t>rs292285-?</t>
  </si>
  <si>
    <t>AKAIN1</t>
  </si>
  <si>
    <t>MEOX1</t>
  </si>
  <si>
    <t>PRKCQ</t>
  </si>
  <si>
    <t>rs117399000</t>
  </si>
  <si>
    <t>rs117399000-A</t>
  </si>
  <si>
    <t>CA10</t>
  </si>
  <si>
    <t xml:space="preserve">rs2202237 </t>
  </si>
  <si>
    <t>rs2202237-T</t>
  </si>
  <si>
    <t>rs11680831</t>
  </si>
  <si>
    <t>rs11680831-C</t>
  </si>
  <si>
    <t>TIA1</t>
  </si>
  <si>
    <t>NAGK</t>
  </si>
  <si>
    <t xml:space="preserve">rs2287327 </t>
  </si>
  <si>
    <t>rs2287327-C</t>
  </si>
  <si>
    <t xml:space="preserve"> Non coding transcript exon variant</t>
  </si>
  <si>
    <t>rs2305144</t>
  </si>
  <si>
    <t>rs2305144-?</t>
  </si>
  <si>
    <t>TIA1, C2orf42</t>
  </si>
  <si>
    <t>rs3771514</t>
  </si>
  <si>
    <t>rs3771514-A</t>
  </si>
  <si>
    <t>TGFA</t>
  </si>
  <si>
    <t xml:space="preserve">rs7585767 </t>
  </si>
  <si>
    <t>rs7585767-?</t>
  </si>
  <si>
    <t>PCBP1-AS1, LINC01816</t>
  </si>
  <si>
    <t xml:space="preserve">rs11686934 </t>
  </si>
  <si>
    <t>rs11686934-G</t>
  </si>
  <si>
    <t>reticulocyte count</t>
  </si>
  <si>
    <t>MXD1, ASPRV1</t>
  </si>
  <si>
    <t>rs4971253</t>
  </si>
  <si>
    <t>rs4971253-G</t>
  </si>
  <si>
    <t>A/G/T</t>
  </si>
  <si>
    <t>FMOD</t>
  </si>
  <si>
    <t>AL359837.1, FMOD</t>
  </si>
  <si>
    <t>rs72743610</t>
  </si>
  <si>
    <t>rs72743610-T</t>
  </si>
  <si>
    <t>G/A/T</t>
  </si>
  <si>
    <t>PRELP, LARP7P1</t>
  </si>
  <si>
    <t>rs884209</t>
  </si>
  <si>
    <t>rs884209-A</t>
  </si>
  <si>
    <t>MYBPH, CHI3L1</t>
  </si>
  <si>
    <t>rs903357</t>
  </si>
  <si>
    <t>rs903357-G</t>
  </si>
  <si>
    <t xml:space="preserve">rs17534202  </t>
  </si>
  <si>
    <t>rs17534202-C</t>
  </si>
  <si>
    <t>G/C</t>
  </si>
  <si>
    <t>RNU6-487P, BTG2</t>
  </si>
  <si>
    <t>red blood cell distribution width</t>
  </si>
  <si>
    <t xml:space="preserve">rs4543864  </t>
  </si>
  <si>
    <t>rs4543864-T</t>
  </si>
  <si>
    <t>LINC01136, LINC01353</t>
  </si>
  <si>
    <t xml:space="preserve">rs6661843  </t>
  </si>
  <si>
    <t>rs6661843-A</t>
  </si>
  <si>
    <t>immunoglobulin isotype switching measurement</t>
  </si>
  <si>
    <t>ATP2B4</t>
  </si>
  <si>
    <t>RNF186</t>
  </si>
  <si>
    <t>rs198558</t>
  </si>
  <si>
    <t>rs198558-G</t>
  </si>
  <si>
    <t>CACNA1G</t>
  </si>
  <si>
    <t>rs9890200</t>
  </si>
  <si>
    <t>rs9890200-C</t>
  </si>
  <si>
    <t>SPATA20</t>
  </si>
  <si>
    <t>5 prime utr variant</t>
  </si>
  <si>
    <t xml:space="preserve">rs989128  </t>
  </si>
  <si>
    <t>rs989128-G</t>
  </si>
  <si>
    <t>CACNA1G-AS1</t>
  </si>
  <si>
    <t>BTG2</t>
  </si>
  <si>
    <t xml:space="preserve"> Intergenic variant</t>
  </si>
  <si>
    <t>erythrocyte count</t>
  </si>
  <si>
    <t xml:space="preserve">rs4543864 </t>
  </si>
  <si>
    <t>CEBPD</t>
  </si>
  <si>
    <t xml:space="preserve">rs1891621  </t>
  </si>
  <si>
    <t>rs1891621-?</t>
  </si>
  <si>
    <t>ZEB1</t>
  </si>
  <si>
    <t>AL359546.1</t>
  </si>
  <si>
    <t xml:space="preserve">rs1891621 </t>
  </si>
  <si>
    <t>rs1891621-G</t>
  </si>
  <si>
    <t>nephrotic syndrome</t>
  </si>
  <si>
    <t>SIK1</t>
  </si>
  <si>
    <t>rs1000972</t>
  </si>
  <si>
    <t>rs1000972-?</t>
  </si>
  <si>
    <t>T/A/G</t>
  </si>
  <si>
    <t>BMP2</t>
  </si>
  <si>
    <t>CASC20, LINC01713</t>
  </si>
  <si>
    <t xml:space="preserve"> Regulatory region variant</t>
  </si>
  <si>
    <t>rs17721822</t>
  </si>
  <si>
    <t>rs17721822-A</t>
  </si>
  <si>
    <t>CASC20</t>
  </si>
  <si>
    <t>rs1884897</t>
  </si>
  <si>
    <t>rs1884897-G</t>
  </si>
  <si>
    <t>rs2145270</t>
  </si>
  <si>
    <t>rs2145270-T</t>
  </si>
  <si>
    <t>rs2145272</t>
  </si>
  <si>
    <t>rs2145272-A</t>
  </si>
  <si>
    <t>rs6085649</t>
  </si>
  <si>
    <t>rs6085649-G</t>
  </si>
  <si>
    <t>rs6085728</t>
  </si>
  <si>
    <t>rs6085728-?</t>
  </si>
  <si>
    <t>AL096799.1, BMP2</t>
  </si>
  <si>
    <t>rs74564651</t>
  </si>
  <si>
    <t>rs74564651-?</t>
  </si>
  <si>
    <t>rs967417</t>
  </si>
  <si>
    <t>rs967417-C</t>
  </si>
  <si>
    <t>rs967417-?</t>
  </si>
  <si>
    <t>IL3RA</t>
  </si>
  <si>
    <t>TMSB4X</t>
  </si>
  <si>
    <t xml:space="preserve">rs35816944 </t>
  </si>
  <si>
    <t>rs35816944-?</t>
  </si>
  <si>
    <t>MRPS34</t>
  </si>
  <si>
    <t>SPSB3, EME2</t>
  </si>
  <si>
    <t>Stop gained</t>
  </si>
  <si>
    <t xml:space="preserve">rs2502815 </t>
  </si>
  <si>
    <t>rs2502815-?</t>
  </si>
  <si>
    <t>NR1I3</t>
  </si>
  <si>
    <t xml:space="preserve">rs681869 </t>
  </si>
  <si>
    <t>rs681869-C</t>
  </si>
  <si>
    <t>TGIF1</t>
  </si>
  <si>
    <t>LPIN2, AP000919.2</t>
  </si>
  <si>
    <t>rs681869-?</t>
  </si>
  <si>
    <t xml:space="preserve">rs79575541 </t>
  </si>
  <si>
    <t>rs79575541-C</t>
  </si>
  <si>
    <t>C/G</t>
  </si>
  <si>
    <t>blood urea nitrogen measurement</t>
  </si>
  <si>
    <t>PTGER4</t>
  </si>
  <si>
    <t>TTC33</t>
  </si>
  <si>
    <t xml:space="preserve">rs10071761 </t>
  </si>
  <si>
    <t>rs10071761-?</t>
  </si>
  <si>
    <t>selective IgA deficiency disease</t>
  </si>
  <si>
    <t>AC093277.1</t>
  </si>
  <si>
    <t xml:space="preserve">rs7713972  </t>
  </si>
  <si>
    <t>rs7713972-C</t>
  </si>
  <si>
    <t>complement component C7 measurement</t>
  </si>
  <si>
    <t>rs11749040</t>
  </si>
  <si>
    <t>rs11749040-A</t>
  </si>
  <si>
    <t>AC108105.1, AC093277.1</t>
  </si>
  <si>
    <t>rs4613763</t>
  </si>
  <si>
    <t>rs4613763-G</t>
  </si>
  <si>
    <t>rs6896969</t>
  </si>
  <si>
    <t>rs6896969-C</t>
  </si>
  <si>
    <t>A/C/G</t>
  </si>
  <si>
    <t>rs78077440</t>
  </si>
  <si>
    <t>rs78077440-G</t>
  </si>
  <si>
    <t xml:space="preserve">rs9292777 </t>
  </si>
  <si>
    <t>rs9292777-T</t>
  </si>
  <si>
    <t>AC114977.1, AC093277.1</t>
  </si>
  <si>
    <t xml:space="preserve">rs774438745  </t>
  </si>
  <si>
    <t>rs774438745-G</t>
  </si>
  <si>
    <t>TGTCT/T</t>
  </si>
  <si>
    <t>body weight</t>
  </si>
  <si>
    <t>SPOCK1</t>
  </si>
  <si>
    <t>rs1800469</t>
  </si>
  <si>
    <t>rs1800469-G</t>
  </si>
  <si>
    <t>AXL</t>
  </si>
  <si>
    <t>TMEM91, AC011462.1</t>
  </si>
  <si>
    <t>rs1800470</t>
  </si>
  <si>
    <t>rs1800470-A</t>
  </si>
  <si>
    <t>TGFB1, TMEM91, AC011462.1</t>
  </si>
  <si>
    <t xml:space="preserve">rs67047091  </t>
  </si>
  <si>
    <t>rs67047091-T</t>
  </si>
  <si>
    <t>DMAC2</t>
  </si>
  <si>
    <t>rs13346603</t>
  </si>
  <si>
    <t>rs13346603-A</t>
  </si>
  <si>
    <t>T/A</t>
  </si>
  <si>
    <t>rs17318596</t>
  </si>
  <si>
    <t>rs17318596-A</t>
  </si>
  <si>
    <t>DMAC2, B3GNT8</t>
  </si>
  <si>
    <t xml:space="preserve">rs2569400 </t>
  </si>
  <si>
    <t>rs2569400-?</t>
  </si>
  <si>
    <t>C/A</t>
  </si>
  <si>
    <t xml:space="preserve">rs15052  </t>
  </si>
  <si>
    <t>rs15052-T</t>
  </si>
  <si>
    <t>urinary albumin to creatinine ratio</t>
  </si>
  <si>
    <t>TGFB1, HNRNPUL1, AC011462.5</t>
  </si>
  <si>
    <t xml:space="preserve">rs12983339  </t>
  </si>
  <si>
    <t>rs12983339-G</t>
  </si>
  <si>
    <t>HNRNPUL1</t>
  </si>
  <si>
    <t>rs12983339-?</t>
  </si>
  <si>
    <t>PPP2R1A</t>
  </si>
  <si>
    <t xml:space="preserve">rs144147880 </t>
  </si>
  <si>
    <t>rs144147880-?</t>
  </si>
  <si>
    <t>TNFSF10</t>
  </si>
  <si>
    <t>TNFSF10, LINC02068</t>
  </si>
  <si>
    <t>rs142505866</t>
  </si>
  <si>
    <t>rs142505866-?</t>
  </si>
  <si>
    <t xml:space="preserve">rs6764884 </t>
  </si>
  <si>
    <t>rs6764884-T</t>
  </si>
  <si>
    <t>G/A/C/T</t>
  </si>
  <si>
    <t xml:space="preserve">rs234043 </t>
  </si>
  <si>
    <t>rs234043-?</t>
  </si>
  <si>
    <t>renal cell carcinoma</t>
  </si>
  <si>
    <t>LINC02068</t>
  </si>
  <si>
    <t>PALB2</t>
  </si>
  <si>
    <t>RGS2</t>
  </si>
  <si>
    <t>rs2472297</t>
  </si>
  <si>
    <t>rs2472297-T</t>
  </si>
  <si>
    <t>CYP1A2</t>
  </si>
  <si>
    <t>CYP1A1, CYP1A2</t>
  </si>
  <si>
    <t>rs2470893</t>
  </si>
  <si>
    <t>rs2470893-T</t>
  </si>
  <si>
    <t xml:space="preserve">rs2472297  </t>
  </si>
  <si>
    <t>rs12903896</t>
  </si>
  <si>
    <t>rs12903896-T</t>
  </si>
  <si>
    <t>CYP1A2, CSK</t>
  </si>
  <si>
    <t>rs12903896-?</t>
  </si>
  <si>
    <t>albuminuria</t>
  </si>
  <si>
    <t>CYP1A1,CYP1A2</t>
  </si>
  <si>
    <t xml:space="preserve">rs2472297 </t>
  </si>
  <si>
    <t xml:space="preserve">rs936226  </t>
  </si>
  <si>
    <t>rs936226-?</t>
  </si>
  <si>
    <t xml:space="preserve">rs79755028 </t>
  </si>
  <si>
    <t>rs79755028-?</t>
  </si>
  <si>
    <t>serum albumin measurement</t>
  </si>
  <si>
    <t xml:space="preserve">rs2470893 </t>
  </si>
  <si>
    <t>Microalbuminuria</t>
  </si>
  <si>
    <t xml:space="preserve">rs7061710  </t>
  </si>
  <si>
    <t>rs7061710-C</t>
  </si>
  <si>
    <t>blood metabolite measurement</t>
  </si>
  <si>
    <t>FMO3</t>
  </si>
  <si>
    <t>FMO3, BX284613.2</t>
  </si>
  <si>
    <t>CALML3</t>
  </si>
  <si>
    <t xml:space="preserve">rs62291616 </t>
  </si>
  <si>
    <t>rs62291616-T</t>
  </si>
  <si>
    <t>CYTL1</t>
  </si>
  <si>
    <t>STK32B, CYTL1</t>
  </si>
  <si>
    <t>rs11722554</t>
  </si>
  <si>
    <t>rs11722554-?</t>
  </si>
  <si>
    <t xml:space="preserve">rs6446315 </t>
  </si>
  <si>
    <t>rs6446315-A</t>
  </si>
  <si>
    <t xml:space="preserve">rs7672495 </t>
  </si>
  <si>
    <t>rs7672495-C</t>
  </si>
  <si>
    <t>autoimmune disease</t>
  </si>
  <si>
    <t>RN7SKP113, CYTL1</t>
  </si>
  <si>
    <t xml:space="preserve">rs62271373 </t>
  </si>
  <si>
    <t>rs62271373-?</t>
  </si>
  <si>
    <t>P2RY14</t>
  </si>
  <si>
    <t>AC018545.1, TSC22D2</t>
  </si>
  <si>
    <t>rs36023246</t>
  </si>
  <si>
    <t>rs36023246-A</t>
  </si>
  <si>
    <t>FGF7</t>
  </si>
  <si>
    <t>FAM227B</t>
  </si>
  <si>
    <t>rs4267253</t>
  </si>
  <si>
    <t>rs4267253-G</t>
  </si>
  <si>
    <t>rs7162172</t>
  </si>
  <si>
    <t>rs7162172-C</t>
  </si>
  <si>
    <t>ATP8B4</t>
  </si>
  <si>
    <t xml:space="preserve">rs2270894 </t>
  </si>
  <si>
    <t>rs2270894-G</t>
  </si>
  <si>
    <t>IL17RC</t>
  </si>
  <si>
    <t>AC018809.3</t>
  </si>
  <si>
    <t>rs2270894-?</t>
  </si>
  <si>
    <t>FJX1</t>
  </si>
  <si>
    <t xml:space="preserve">rs17060290  </t>
  </si>
  <si>
    <t>rs17060290-?</t>
  </si>
  <si>
    <t>SARAF</t>
  </si>
  <si>
    <t>AC084262.2, AC084026.2</t>
  </si>
  <si>
    <t xml:space="preserve">rs72997390 </t>
  </si>
  <si>
    <t>rs72997390-?</t>
  </si>
  <si>
    <t>BHLHE40</t>
  </si>
  <si>
    <t>ITPR1</t>
  </si>
  <si>
    <t xml:space="preserve">rs75898076  </t>
  </si>
  <si>
    <t>rs75898076-G</t>
  </si>
  <si>
    <t xml:space="preserve">rs4560284  </t>
  </si>
  <si>
    <t>rs4560284-A</t>
  </si>
  <si>
    <t>AC018816.1</t>
  </si>
  <si>
    <t xml:space="preserve">rs304029 </t>
  </si>
  <si>
    <t>rs304029-G</t>
  </si>
  <si>
    <t>diabetic nephropathy</t>
  </si>
  <si>
    <t>rs2518564</t>
  </si>
  <si>
    <t>rs2518564-?</t>
  </si>
  <si>
    <t>IFI16</t>
  </si>
  <si>
    <t>AIM2</t>
  </si>
  <si>
    <t>rs2518564-A</t>
  </si>
  <si>
    <t xml:space="preserve">rs4657616  </t>
  </si>
  <si>
    <t>rs4657616-G</t>
  </si>
  <si>
    <t>rs4657616-?</t>
  </si>
  <si>
    <t>rs2808634-?</t>
  </si>
  <si>
    <t xml:space="preserve">rs7553007  </t>
  </si>
  <si>
    <t xml:space="preserve">rs72709516  </t>
  </si>
  <si>
    <t>rs72709516-T</t>
  </si>
  <si>
    <t xml:space="preserve">rs1772408  </t>
  </si>
  <si>
    <t>rs1772408-?</t>
  </si>
  <si>
    <t>immune system disease</t>
  </si>
  <si>
    <t>rs1042164</t>
  </si>
  <si>
    <t>rs1042164-?</t>
  </si>
  <si>
    <t>JUNB</t>
  </si>
  <si>
    <t>AC011446.2, IER2</t>
  </si>
  <si>
    <t>rs3745992</t>
  </si>
  <si>
    <t>rs3745992-?</t>
  </si>
  <si>
    <t>IER2</t>
  </si>
  <si>
    <t xml:space="preserve">rs79814575  </t>
  </si>
  <si>
    <t>rs79814575-?</t>
  </si>
  <si>
    <t>HOOK2</t>
  </si>
  <si>
    <t>rs74789101</t>
  </si>
  <si>
    <t>rs74789101-?</t>
  </si>
  <si>
    <t>ZNF490</t>
  </si>
  <si>
    <t>ZFP36</t>
  </si>
  <si>
    <t>JUN</t>
  </si>
  <si>
    <t xml:space="preserve">rs10100085 </t>
  </si>
  <si>
    <t>rs10100085-?</t>
  </si>
  <si>
    <t>C/A/G</t>
  </si>
  <si>
    <t>TCIM/C8orf4</t>
  </si>
  <si>
    <t>AC022733.1, SIRLNT</t>
  </si>
  <si>
    <t>NR4A2</t>
  </si>
  <si>
    <t>rs10832169</t>
  </si>
  <si>
    <t>rs10832169-G</t>
  </si>
  <si>
    <t>SPON1</t>
  </si>
  <si>
    <t>rs10832169-A</t>
  </si>
  <si>
    <t>rs11023056</t>
  </si>
  <si>
    <t>rs11023056-G</t>
  </si>
  <si>
    <t xml:space="preserve">rs2618521  </t>
  </si>
  <si>
    <t>rs2618521-G</t>
  </si>
  <si>
    <t>rs11606692</t>
  </si>
  <si>
    <t>rs11606692-?</t>
  </si>
  <si>
    <t>RRAS2</t>
  </si>
  <si>
    <t>rs1969539</t>
  </si>
  <si>
    <t>rs1969539-?</t>
  </si>
  <si>
    <t xml:space="preserve">rs7102710  </t>
  </si>
  <si>
    <t>rs7102710-C</t>
  </si>
  <si>
    <t xml:space="preserve">rs1819084  </t>
  </si>
  <si>
    <t>rs1819084-C</t>
  </si>
  <si>
    <t>Tuberculosis</t>
  </si>
  <si>
    <t>rs2687507</t>
  </si>
  <si>
    <t>rs2687507-C</t>
  </si>
  <si>
    <t>CCL4</t>
  </si>
  <si>
    <t>RN7SL301P, CCL4</t>
  </si>
  <si>
    <t xml:space="preserve">rs712042 </t>
  </si>
  <si>
    <t>rs712042-A</t>
  </si>
  <si>
    <t>CCL18</t>
  </si>
  <si>
    <t>rs1102934</t>
  </si>
  <si>
    <t>rs1102934-A</t>
  </si>
  <si>
    <t>CCL3</t>
  </si>
  <si>
    <t>CCL18, CCL23</t>
  </si>
  <si>
    <t xml:space="preserve">rs712042  </t>
  </si>
  <si>
    <t>rs9861816</t>
  </si>
  <si>
    <t>rs9861816-?</t>
  </si>
  <si>
    <t>ATP13A3</t>
  </si>
  <si>
    <t>CCL3L1</t>
  </si>
  <si>
    <t xml:space="preserve">rs2015086  </t>
  </si>
  <si>
    <t>rs2015086-G</t>
  </si>
  <si>
    <t>CCL3L3</t>
  </si>
  <si>
    <t xml:space="preserve">rs12327057  </t>
  </si>
  <si>
    <t>rs12327057-C</t>
  </si>
  <si>
    <t>gestational serum measurement, protein measurement</t>
  </si>
  <si>
    <t>ADCYAP1</t>
  </si>
  <si>
    <t>AP000829.1</t>
  </si>
  <si>
    <t>rs11908097</t>
  </si>
  <si>
    <t>rs11908097-C</t>
  </si>
  <si>
    <t>FLRT3</t>
  </si>
  <si>
    <t>MACROD2</t>
  </si>
  <si>
    <t>rs13038351</t>
  </si>
  <si>
    <t>rs13038351-A</t>
  </si>
  <si>
    <t xml:space="preserve">rs1932952  </t>
  </si>
  <si>
    <t>rs1932952-C</t>
  </si>
  <si>
    <t xml:space="preserve">rs56950313  </t>
  </si>
  <si>
    <t>rs56950313-?</t>
  </si>
  <si>
    <t>ATP8B1</t>
  </si>
  <si>
    <t>AC027097.2, ATP8B1, AC027097.1</t>
  </si>
  <si>
    <t>rs55929207</t>
  </si>
  <si>
    <t>rs55929207-C</t>
  </si>
  <si>
    <t>ETNPPL</t>
  </si>
  <si>
    <t>RCC2P8, AC097473.1</t>
  </si>
  <si>
    <t>rs7681615</t>
  </si>
  <si>
    <t>rs7681615-T</t>
  </si>
  <si>
    <t>AC097473.1, ETNPPL</t>
  </si>
  <si>
    <t xml:space="preserve">rs7687209  </t>
  </si>
  <si>
    <t>rs7687209-T</t>
  </si>
  <si>
    <t>rs12570045</t>
  </si>
  <si>
    <t>rs12570045-?</t>
  </si>
  <si>
    <t>PIP4K2A</t>
  </si>
  <si>
    <t>AL513128.3, PIP4K2A</t>
  </si>
  <si>
    <t xml:space="preserve">rs7081744 </t>
  </si>
  <si>
    <t>rs7081744-?</t>
  </si>
  <si>
    <t>rs12550646</t>
  </si>
  <si>
    <t>rs12550646-G</t>
  </si>
  <si>
    <t>T/G</t>
  </si>
  <si>
    <t>ANK1</t>
  </si>
  <si>
    <t>rs149489081</t>
  </si>
  <si>
    <t>rs149489081-G</t>
  </si>
  <si>
    <t>rs4737010</t>
  </si>
  <si>
    <t>rs4737010-A</t>
  </si>
  <si>
    <t>rs6150565</t>
  </si>
  <si>
    <t>rs6150565-C</t>
  </si>
  <si>
    <t>ACAGCAGAGTCTATACAGC/ACAGC/ACAGCAGAGTCTATACAGCAGAGTCTATACAGC</t>
  </si>
  <si>
    <t xml:space="preserve">rs72638986 </t>
  </si>
  <si>
    <t>rs72638986-A</t>
  </si>
  <si>
    <t>mean corpuscular hemoglobin concentration</t>
  </si>
  <si>
    <t>rs34664882</t>
  </si>
  <si>
    <t>rs34664882-A</t>
  </si>
  <si>
    <t>rs4737009</t>
  </si>
  <si>
    <t>rs4737009-A</t>
  </si>
  <si>
    <t xml:space="preserve">rs4737010  </t>
  </si>
  <si>
    <t>rs1819953</t>
  </si>
  <si>
    <t>rs1819953-A</t>
  </si>
  <si>
    <t>rs4737010-G</t>
  </si>
  <si>
    <t>rs4737010-?</t>
  </si>
  <si>
    <t xml:space="preserve">rs72638977 </t>
  </si>
  <si>
    <t>rs72638977-?</t>
  </si>
  <si>
    <t xml:space="preserve">rs4737009  </t>
  </si>
  <si>
    <t>rs4737009-?</t>
  </si>
  <si>
    <t xml:space="preserve">rs13249022  </t>
  </si>
  <si>
    <t>rs13266210-A</t>
  </si>
  <si>
    <t xml:space="preserve">rs10096908  </t>
  </si>
  <si>
    <t>rs10096908-?</t>
  </si>
  <si>
    <t>CASK</t>
  </si>
  <si>
    <t>rs11515536</t>
  </si>
  <si>
    <t>rs11515536-T</t>
  </si>
  <si>
    <t>COL15A1</t>
  </si>
  <si>
    <t xml:space="preserve">rs989393 </t>
  </si>
  <si>
    <t>rs989393-?</t>
  </si>
  <si>
    <t>rs41305481</t>
  </si>
  <si>
    <t>rs41305481-G</t>
  </si>
  <si>
    <t xml:space="preserve">rs7861925 </t>
  </si>
  <si>
    <t>rs7861925-G</t>
  </si>
  <si>
    <t>COL8A2</t>
  </si>
  <si>
    <t>rs28513081</t>
  </si>
  <si>
    <t>rs28513081-?</t>
  </si>
  <si>
    <t>COL14A1</t>
  </si>
  <si>
    <t>DEPTOR</t>
  </si>
  <si>
    <t xml:space="preserve">rs56311349  </t>
  </si>
  <si>
    <t>rs56311349-?</t>
  </si>
  <si>
    <t>rs28760377</t>
  </si>
  <si>
    <t>rs28760377-?</t>
  </si>
  <si>
    <t xml:space="preserve">rs79346194  </t>
  </si>
  <si>
    <t>rs79346194-A</t>
  </si>
  <si>
    <t>AP005717.1, DEPTOR</t>
  </si>
  <si>
    <t xml:space="preserve">rs4871827  </t>
  </si>
  <si>
    <t>rs4871827-G</t>
  </si>
  <si>
    <t>COL4A5</t>
  </si>
  <si>
    <t xml:space="preserve">rs9333290  </t>
  </si>
  <si>
    <t>rs9333290-T</t>
  </si>
  <si>
    <t>ITGAV</t>
  </si>
  <si>
    <t>AC017101.1, ITGAV</t>
  </si>
  <si>
    <t xml:space="preserve">rs12615659  </t>
  </si>
  <si>
    <t>rs12615659-A</t>
  </si>
  <si>
    <t>AC017101.1</t>
  </si>
  <si>
    <t>PON2</t>
  </si>
  <si>
    <t xml:space="preserve">rs41267675  </t>
  </si>
  <si>
    <t>rs41267675-?</t>
  </si>
  <si>
    <t>DST</t>
  </si>
  <si>
    <t xml:space="preserve">rs72881017 </t>
  </si>
  <si>
    <t>rs72881017-?</t>
  </si>
  <si>
    <t xml:space="preserve">rs138727949  </t>
  </si>
  <si>
    <t>rs138727949-?</t>
  </si>
  <si>
    <t>MYOZ2</t>
  </si>
  <si>
    <t>MYOZ2, SYNPO2</t>
  </si>
  <si>
    <t xml:space="preserve">rs17263971  </t>
  </si>
  <si>
    <t>rs17263971-A</t>
  </si>
  <si>
    <t>glomerular filtration rate, renal transplant outcome measurement, donor genotype effect measurement</t>
  </si>
  <si>
    <t>SYNPO2</t>
  </si>
  <si>
    <t xml:space="preserve">rs1472066 </t>
  </si>
  <si>
    <t>rs1472066-?</t>
  </si>
  <si>
    <t xml:space="preserve">rs4705415 </t>
  </si>
  <si>
    <t>rs4705415-G</t>
  </si>
  <si>
    <t>CAMK2A</t>
  </si>
  <si>
    <t>PDGFRB</t>
  </si>
  <si>
    <t xml:space="preserve">rs4958456  </t>
  </si>
  <si>
    <t>rs4958456-A</t>
  </si>
  <si>
    <t>urinary metabolite measurement</t>
  </si>
  <si>
    <t>rs143383</t>
  </si>
  <si>
    <t>rs143383-?</t>
  </si>
  <si>
    <t>RBM39</t>
  </si>
  <si>
    <t>GDF5</t>
  </si>
  <si>
    <t>rs143384</t>
  </si>
  <si>
    <t>rs143384-A</t>
  </si>
  <si>
    <t>rs147058474</t>
  </si>
  <si>
    <t>rs147058474-?</t>
  </si>
  <si>
    <t>UQCC1</t>
  </si>
  <si>
    <t>rs183672138</t>
  </si>
  <si>
    <t>rs183672138-?</t>
  </si>
  <si>
    <t>rs224333</t>
  </si>
  <si>
    <t>rs224333-?</t>
  </si>
  <si>
    <t>rs224333-A</t>
  </si>
  <si>
    <t>rs2590990</t>
  </si>
  <si>
    <t>rs2590990-A</t>
  </si>
  <si>
    <t>AL035420.1</t>
  </si>
  <si>
    <t>rs6060347</t>
  </si>
  <si>
    <t>rs6060347-A</t>
  </si>
  <si>
    <t>FAM83C</t>
  </si>
  <si>
    <t xml:space="preserve">rs6060373 </t>
  </si>
  <si>
    <t>rs6060373-A</t>
  </si>
  <si>
    <t>rs6060373-?</t>
  </si>
  <si>
    <t xml:space="preserve">rs6060578 </t>
  </si>
  <si>
    <t>rs6060578-C</t>
  </si>
  <si>
    <t>PHLDA2</t>
  </si>
  <si>
    <t>rs12740374</t>
  </si>
  <si>
    <t>rs12740374-T</t>
  </si>
  <si>
    <t>SORT1</t>
  </si>
  <si>
    <t>CELSR2</t>
  </si>
  <si>
    <t>rs629301</t>
  </si>
  <si>
    <t>rs629301-T</t>
  </si>
  <si>
    <t xml:space="preserve">rs646776 </t>
  </si>
  <si>
    <t>rs646776-T</t>
  </si>
  <si>
    <t>PSRC1, CELSR2</t>
  </si>
  <si>
    <t xml:space="preserve">rs1963869  </t>
  </si>
  <si>
    <t>rs1963869-G</t>
  </si>
  <si>
    <t xml:space="preserve">rs12740374  </t>
  </si>
  <si>
    <t>rs12740374-?</t>
  </si>
  <si>
    <t xml:space="preserve">rs646776  </t>
  </si>
  <si>
    <t xml:space="preserve">rs10127790 </t>
  </si>
  <si>
    <t>rs10127790-T</t>
  </si>
  <si>
    <t>creatinine measurement, glomerular filtration rate</t>
  </si>
  <si>
    <t xml:space="preserve">rs7528419 </t>
  </si>
  <si>
    <t>rs7528419-A</t>
  </si>
  <si>
    <t xml:space="preserve">rs1933182 </t>
  </si>
  <si>
    <t>creatinine measurement, chronic kidney disease</t>
  </si>
  <si>
    <t xml:space="preserve">rs58964929 </t>
  </si>
  <si>
    <t>rs58964929-?</t>
  </si>
  <si>
    <t>SCLY</t>
  </si>
  <si>
    <t>RAMP1, UBE2F</t>
  </si>
  <si>
    <t>rs10903002</t>
  </si>
  <si>
    <t>rs10903002-C</t>
  </si>
  <si>
    <t>TPSB2</t>
  </si>
  <si>
    <t>AC120498.7</t>
  </si>
  <si>
    <t>rs190865136</t>
  </si>
  <si>
    <t>rs190865136-C</t>
  </si>
  <si>
    <t>Synonymous variant</t>
  </si>
  <si>
    <t>rs200130057</t>
  </si>
  <si>
    <t>rs200130057-TC</t>
  </si>
  <si>
    <t>-/C</t>
  </si>
  <si>
    <t xml:space="preserve">rs371907673 </t>
  </si>
  <si>
    <t>rs371907673-A</t>
  </si>
  <si>
    <t xml:space="preserve">rs504915  </t>
  </si>
  <si>
    <t>rs504915-T</t>
  </si>
  <si>
    <t>renal system measurement</t>
  </si>
  <si>
    <t>NRXN2</t>
  </si>
  <si>
    <t xml:space="preserve">rs77105239 </t>
  </si>
  <si>
    <t>rs77105239-?</t>
  </si>
  <si>
    <t>RAP1B</t>
  </si>
  <si>
    <t xml:space="preserve">rs1908671 </t>
  </si>
  <si>
    <t>rs1908671-C</t>
  </si>
  <si>
    <t>CPM,AC127894.1</t>
  </si>
  <si>
    <t xml:space="preserve">	rs12313946 </t>
  </si>
  <si>
    <t>rs12313946-C</t>
  </si>
  <si>
    <t>AC015550.1,RPSAP12</t>
  </si>
  <si>
    <t xml:space="preserve">rs10815381  </t>
  </si>
  <si>
    <t>rs10815381-?</t>
  </si>
  <si>
    <t>Acute kidney injury, illness severity status</t>
  </si>
  <si>
    <t>IL33</t>
  </si>
  <si>
    <t>RBM7</t>
  </si>
  <si>
    <t xml:space="preserve">  rs1519224 </t>
  </si>
  <si>
    <t>rs1519224-?</t>
  </si>
  <si>
    <t>SPRY1</t>
  </si>
  <si>
    <t>LINC01091, AC108075.1</t>
  </si>
  <si>
    <t xml:space="preserve">rs58530613 </t>
  </si>
  <si>
    <t>rs58530613-C</t>
  </si>
  <si>
    <t>platelet count</t>
  </si>
  <si>
    <t>LINC01091</t>
  </si>
  <si>
    <t>TDG</t>
  </si>
  <si>
    <t xml:space="preserve">rs494562  </t>
  </si>
  <si>
    <t>rs494562-G</t>
  </si>
  <si>
    <t>NT5E</t>
  </si>
  <si>
    <t>LINC02535,DUTP5</t>
  </si>
  <si>
    <t>rs494562-A</t>
  </si>
  <si>
    <t xml:space="preserve">rs4680  </t>
  </si>
  <si>
    <t>rs4680-A</t>
  </si>
  <si>
    <t>chronic kidney disease, urinary metabolite measurement</t>
  </si>
  <si>
    <t>RANBP1</t>
  </si>
  <si>
    <t>COMT</t>
  </si>
  <si>
    <t xml:space="preserve">rs874100  </t>
  </si>
  <si>
    <t>rs874100-?</t>
  </si>
  <si>
    <t>G/C/T</t>
  </si>
  <si>
    <t>SCARF2</t>
  </si>
  <si>
    <t xml:space="preserve">Missense variant </t>
  </si>
  <si>
    <t>rs2238783</t>
  </si>
  <si>
    <t>rs2238783-G</t>
  </si>
  <si>
    <t>ARVCF</t>
  </si>
  <si>
    <t xml:space="preserve">rs758374 </t>
  </si>
  <si>
    <t>rs758374-?</t>
  </si>
  <si>
    <t xml:space="preserve">rs738086  </t>
  </si>
  <si>
    <t>rs738086-T</t>
  </si>
  <si>
    <t>RNU6-225P, SCARF2</t>
  </si>
  <si>
    <t>rs1034564</t>
  </si>
  <si>
    <t>rs1034564-T</t>
  </si>
  <si>
    <t xml:space="preserve">rs1034566  </t>
  </si>
  <si>
    <t>rs1034566-T</t>
  </si>
  <si>
    <t xml:space="preserve">rs2106139  </t>
  </si>
  <si>
    <t>rs2106139-G</t>
  </si>
  <si>
    <t>serum IgG glycosylation measurement</t>
  </si>
  <si>
    <t>AC000077.1, LINC00895</t>
  </si>
  <si>
    <t>SDC2</t>
  </si>
  <si>
    <t>PTGES</t>
  </si>
  <si>
    <t>GABRE</t>
  </si>
  <si>
    <t>rs2505535</t>
  </si>
  <si>
    <t>rs2505535-A</t>
  </si>
  <si>
    <t>RET</t>
  </si>
  <si>
    <t>rs2505535-G</t>
  </si>
  <si>
    <t>rs2795507</t>
  </si>
  <si>
    <t>rs2795507-C</t>
  </si>
  <si>
    <t>BMS1, LINC02623</t>
  </si>
  <si>
    <t xml:space="preserve">rs11554159 </t>
  </si>
  <si>
    <t>rs11554159-G</t>
  </si>
  <si>
    <t>PLVAP</t>
  </si>
  <si>
    <t>AC007192.1, IFI30</t>
  </si>
  <si>
    <t xml:space="preserve">rs73525772 </t>
  </si>
  <si>
    <t>rs73525772-G</t>
  </si>
  <si>
    <t>COLGALT1</t>
  </si>
  <si>
    <t xml:space="preserve">rs935728 </t>
  </si>
  <si>
    <t>rs935728-?</t>
  </si>
  <si>
    <t>DIO2</t>
  </si>
  <si>
    <t>CEP128</t>
  </si>
  <si>
    <t>ADGRG2</t>
  </si>
  <si>
    <t xml:space="preserve">rs12823620 </t>
  </si>
  <si>
    <t>rs12823620-?</t>
  </si>
  <si>
    <t>TESC</t>
  </si>
  <si>
    <t>FBXW8</t>
  </si>
  <si>
    <t>rs73206033</t>
  </si>
  <si>
    <t>rs73206033-?</t>
  </si>
  <si>
    <t>FBXO21</t>
  </si>
  <si>
    <t>CHRNA1</t>
  </si>
  <si>
    <t>PLPP2/PPAP2C</t>
  </si>
  <si>
    <t>ADRA2A</t>
  </si>
  <si>
    <t>SRPX2</t>
  </si>
  <si>
    <t xml:space="preserve">rs7958679 </t>
  </si>
  <si>
    <t>rs7958679-T</t>
  </si>
  <si>
    <t>platelet component distribution width</t>
  </si>
  <si>
    <t>FAIM2</t>
  </si>
  <si>
    <t>TUBA1C, AC125611.3</t>
  </si>
  <si>
    <t>SYMBOL</t>
  </si>
  <si>
    <t>Kidney</t>
  </si>
  <si>
    <t xml:space="preserve">	2.5</t>
  </si>
  <si>
    <t>2.6</t>
  </si>
  <si>
    <t>2.5</t>
  </si>
  <si>
    <t>1.9</t>
  </si>
  <si>
    <t>3.0</t>
  </si>
  <si>
    <t>4.9</t>
  </si>
  <si>
    <t>4.4</t>
  </si>
  <si>
    <t>3.8</t>
  </si>
  <si>
    <t>1.6</t>
  </si>
  <si>
    <t>1.7</t>
  </si>
  <si>
    <t xml:space="preserve">	1.9</t>
  </si>
  <si>
    <t xml:space="preserve">	2.4</t>
  </si>
  <si>
    <t xml:space="preserve">	3.4</t>
  </si>
  <si>
    <t xml:space="preserve">	5.3</t>
  </si>
  <si>
    <t>2.4</t>
  </si>
  <si>
    <t xml:space="preserve">	2.3</t>
  </si>
  <si>
    <t xml:space="preserve">	2.6</t>
  </si>
  <si>
    <t xml:space="preserve">	2.1</t>
  </si>
  <si>
    <t xml:space="preserve">	3.5</t>
  </si>
  <si>
    <t xml:space="preserve">	2.8</t>
  </si>
  <si>
    <t xml:space="preserve">	3.3</t>
  </si>
  <si>
    <t>2.9</t>
  </si>
  <si>
    <t xml:space="preserve">	4.5</t>
  </si>
  <si>
    <t xml:space="preserve">	3.2</t>
  </si>
  <si>
    <t xml:space="preserve">	4.1</t>
  </si>
  <si>
    <t xml:space="preserve">	3.1</t>
  </si>
  <si>
    <t xml:space="preserve">	2.2</t>
  </si>
  <si>
    <t xml:space="preserve">	2.0</t>
  </si>
  <si>
    <t xml:space="preserve">	4.0</t>
  </si>
  <si>
    <t xml:space="preserve">	3.0</t>
  </si>
  <si>
    <t xml:space="preserve">	3.9</t>
  </si>
  <si>
    <t xml:space="preserve">	2.9</t>
  </si>
  <si>
    <t>3.2</t>
  </si>
  <si>
    <t xml:space="preserve">	4.3</t>
  </si>
  <si>
    <t>1.8</t>
  </si>
  <si>
    <t xml:space="preserve">	1.8</t>
  </si>
  <si>
    <t xml:space="preserve">	2.7</t>
  </si>
  <si>
    <t>2.7</t>
  </si>
  <si>
    <t>3.4</t>
  </si>
  <si>
    <t>5.5</t>
  </si>
  <si>
    <t>1.3</t>
  </si>
  <si>
    <t>4.3</t>
  </si>
  <si>
    <t>4.5</t>
  </si>
  <si>
    <t>1.4</t>
  </si>
  <si>
    <t>2.2</t>
  </si>
  <si>
    <t>3.3</t>
  </si>
  <si>
    <t>2.1</t>
  </si>
  <si>
    <t>3.7</t>
  </si>
  <si>
    <t>1.5</t>
  </si>
  <si>
    <t>3.1</t>
  </si>
  <si>
    <t xml:space="preserve">3.7	</t>
  </si>
  <si>
    <t>3.6</t>
  </si>
  <si>
    <t>3.5</t>
  </si>
  <si>
    <t>1.0</t>
  </si>
  <si>
    <t>Kidney cancer cell</t>
  </si>
  <si>
    <t>2.3</t>
  </si>
  <si>
    <t xml:space="preserve">	1.5</t>
  </si>
  <si>
    <t xml:space="preserve">	1.7</t>
  </si>
  <si>
    <t xml:space="preserve">	1.3</t>
  </si>
  <si>
    <t xml:space="preserve">	1.4</t>
  </si>
  <si>
    <t>1.1</t>
  </si>
  <si>
    <t>Immune system</t>
  </si>
  <si>
    <t>4.0</t>
  </si>
  <si>
    <t>5.6</t>
  </si>
  <si>
    <t>4.8</t>
  </si>
  <si>
    <t>4.2</t>
  </si>
  <si>
    <t>4.6</t>
  </si>
  <si>
    <t xml:space="preserve">	4.9</t>
  </si>
  <si>
    <t xml:space="preserve">	3.6</t>
  </si>
  <si>
    <t>4.1</t>
  </si>
  <si>
    <t>3.9</t>
  </si>
  <si>
    <t xml:space="preserve">	1.6</t>
  </si>
  <si>
    <t xml:space="preserve">	4.8</t>
  </si>
  <si>
    <t xml:space="preserve">	5.2</t>
  </si>
  <si>
    <t xml:space="preserve">	3.8</t>
  </si>
  <si>
    <t xml:space="preserve">	4.2</t>
  </si>
  <si>
    <t xml:space="preserve">	4.4</t>
  </si>
  <si>
    <t xml:space="preserve">	6.2</t>
  </si>
  <si>
    <t>2.0</t>
  </si>
  <si>
    <t>6.3</t>
  </si>
  <si>
    <t>6.5</t>
  </si>
  <si>
    <t>4.7</t>
  </si>
  <si>
    <t>5.8</t>
  </si>
  <si>
    <t>5.3</t>
  </si>
  <si>
    <t>Urine</t>
  </si>
  <si>
    <t xml:space="preserve">	1.0</t>
  </si>
  <si>
    <t>1.2</t>
  </si>
  <si>
    <t>2.8</t>
  </si>
  <si>
    <t>Blood</t>
  </si>
  <si>
    <t xml:space="preserve">	5.0</t>
  </si>
  <si>
    <t xml:space="preserve">	3.7</t>
  </si>
  <si>
    <t xml:space="preserve">	5.4</t>
  </si>
  <si>
    <t xml:space="preserve">	4.6</t>
  </si>
  <si>
    <t xml:space="preserve">	5.6</t>
  </si>
  <si>
    <t xml:space="preserve">	4.7</t>
  </si>
  <si>
    <t>6.2</t>
  </si>
  <si>
    <t>6.4</t>
  </si>
  <si>
    <t>5.7</t>
  </si>
  <si>
    <t>5.0</t>
  </si>
  <si>
    <t xml:space="preserve">2.2	</t>
  </si>
  <si>
    <t>Blood vessel</t>
  </si>
  <si>
    <t>5.1</t>
  </si>
  <si>
    <t xml:space="preserve">	1.1</t>
  </si>
  <si>
    <t>5.2</t>
  </si>
  <si>
    <t>Hematopoietic stem cell</t>
  </si>
  <si>
    <t>5.4</t>
  </si>
  <si>
    <t>Parenchyma</t>
  </si>
  <si>
    <t xml:space="preserve">	1.2</t>
  </si>
  <si>
    <t>Blood plasma</t>
  </si>
  <si>
    <t xml:space="preserve">	5.5</t>
  </si>
  <si>
    <t>Uroepithelium</t>
  </si>
  <si>
    <t xml:space="preserve">2.5	</t>
  </si>
  <si>
    <t>HEK-293-EBNA cell</t>
  </si>
  <si>
    <t>HEK-293ET cell</t>
  </si>
  <si>
    <t>HK-2 cell</t>
  </si>
  <si>
    <t>P1</t>
  </si>
  <si>
    <t>P2</t>
  </si>
  <si>
    <t>TF</t>
  </si>
  <si>
    <t>JASPAR ID</t>
  </si>
  <si>
    <t>Class</t>
  </si>
  <si>
    <t>Family</t>
  </si>
  <si>
    <t>Tax group</t>
  </si>
  <si>
    <t>IC</t>
  </si>
  <si>
    <t>GC Content</t>
  </si>
  <si>
    <t>Target gene hits</t>
  </si>
  <si>
    <t>Target gene non-hits</t>
  </si>
  <si>
    <t>Background gene hits</t>
  </si>
  <si>
    <t>Background gene non-hits</t>
  </si>
  <si>
    <t>Target TFBS hits</t>
  </si>
  <si>
    <t>Target TFBS nucleotide rate</t>
  </si>
  <si>
    <t>Background TFBS hits</t>
  </si>
  <si>
    <t>Background TFBS nucleotide rate</t>
  </si>
  <si>
    <t>Z-score</t>
  </si>
  <si>
    <t>Fisher score </t>
  </si>
  <si>
    <t>HNF4A</t>
  </si>
  <si>
    <t>MA0114.1</t>
  </si>
  <si>
    <t>Zinc-coordinating</t>
  </si>
  <si>
    <t>Hormone-nuclear Receptor</t>
  </si>
  <si>
    <t>vertebrates</t>
  </si>
  <si>
    <t>9.617</t>
  </si>
  <si>
    <t>0.522</t>
  </si>
  <si>
    <t>0.0326</t>
  </si>
  <si>
    <t>0.00406</t>
  </si>
  <si>
    <t>19.870</t>
  </si>
  <si>
    <t>1.354</t>
  </si>
  <si>
    <t xml:space="preserve">inhibitor </t>
  </si>
  <si>
    <t>activator</t>
  </si>
  <si>
    <t>PPARG::RXRA</t>
  </si>
  <si>
    <t>MA0065.2</t>
  </si>
  <si>
    <t>11.663</t>
  </si>
  <si>
    <t>0.547</t>
  </si>
  <si>
    <t>0.0301</t>
  </si>
  <si>
    <t>0.00462</t>
  </si>
  <si>
    <t>16.617</t>
  </si>
  <si>
    <t>1.406</t>
  </si>
  <si>
    <t>MA0103.1</t>
  </si>
  <si>
    <t>BetaBetaAlpha-zinc finger</t>
  </si>
  <si>
    <t>8.305</t>
  </si>
  <si>
    <t>0.557</t>
  </si>
  <si>
    <t>0.0783</t>
  </si>
  <si>
    <t>0.0285</t>
  </si>
  <si>
    <t>13.271</t>
  </si>
  <si>
    <t>0.349</t>
  </si>
  <si>
    <t>CREB1</t>
  </si>
  <si>
    <t>MA0018.2</t>
  </si>
  <si>
    <t>Zipper-Type</t>
  </si>
  <si>
    <t>Leucine Zipper</t>
  </si>
  <si>
    <t>10.139</t>
  </si>
  <si>
    <t>0.523</t>
  </si>
  <si>
    <t>0.0241</t>
  </si>
  <si>
    <t>0.00438</t>
  </si>
  <si>
    <t>13.147</t>
  </si>
  <si>
    <t>0.989</t>
  </si>
  <si>
    <t>Zfx</t>
  </si>
  <si>
    <t>MA0146.1</t>
  </si>
  <si>
    <t>13.077</t>
  </si>
  <si>
    <t>0.749</t>
  </si>
  <si>
    <t>0.0421</t>
  </si>
  <si>
    <t>0.0129</t>
  </si>
  <si>
    <t>11.447</t>
  </si>
  <si>
    <t>0.919</t>
  </si>
  <si>
    <t>RREB1</t>
  </si>
  <si>
    <t>MA0073.1</t>
  </si>
  <si>
    <t>22.278</t>
  </si>
  <si>
    <t>0.623</t>
  </si>
  <si>
    <t>0.0222</t>
  </si>
  <si>
    <t>0.00102</t>
  </si>
  <si>
    <t>27.772</t>
  </si>
  <si>
    <t>2.790</t>
  </si>
  <si>
    <t>ZNF354C</t>
  </si>
  <si>
    <t>MA0130.1</t>
  </si>
  <si>
    <t>8.958</t>
  </si>
  <si>
    <t>0.615</t>
  </si>
  <si>
    <t>0.0999</t>
  </si>
  <si>
    <t>0.0346</t>
  </si>
  <si>
    <t>15.093</t>
  </si>
  <si>
    <t>0.343</t>
  </si>
  <si>
    <t>TLX1::NFIC</t>
  </si>
  <si>
    <t>MA0119.1</t>
  </si>
  <si>
    <t>Helix-Turn-Helix::Other</t>
  </si>
  <si>
    <t>Homeo::Nuclear Factor I-CCAAT-binding</t>
  </si>
  <si>
    <t>19.665</t>
  </si>
  <si>
    <t>0.598</t>
  </si>
  <si>
    <t>0.00777</t>
  </si>
  <si>
    <t>0.000452</t>
  </si>
  <si>
    <t>14.063</t>
  </si>
  <si>
    <t>3.144</t>
  </si>
  <si>
    <t>Tcfcp2l1</t>
  </si>
  <si>
    <t>MA0145.1</t>
  </si>
  <si>
    <t>Other</t>
  </si>
  <si>
    <t>CP2</t>
  </si>
  <si>
    <t>11.650</t>
  </si>
  <si>
    <t>0.609</t>
  </si>
  <si>
    <t>0.0655</t>
  </si>
  <si>
    <t>0.0125</t>
  </si>
  <si>
    <t>23.009</t>
  </si>
  <si>
    <t>0.849</t>
  </si>
  <si>
    <t>Klf4</t>
  </si>
  <si>
    <t>MA0039.2</t>
  </si>
  <si>
    <t>12.618</t>
  </si>
  <si>
    <t>0.771</t>
  </si>
  <si>
    <t>0.0978</t>
  </si>
  <si>
    <t>0.0247</t>
  </si>
  <si>
    <t>22.813</t>
  </si>
  <si>
    <t>0.596</t>
  </si>
  <si>
    <t>SP1</t>
  </si>
  <si>
    <t>MA0079.2</t>
  </si>
  <si>
    <t>11.129</t>
  </si>
  <si>
    <t>0.820</t>
  </si>
  <si>
    <t>0.0766</t>
  </si>
  <si>
    <t>17.840</t>
  </si>
  <si>
    <t>0.692</t>
  </si>
  <si>
    <t>TEAD1</t>
  </si>
  <si>
    <t>MA0090.1</t>
  </si>
  <si>
    <t>Helix-Turn-Helix</t>
  </si>
  <si>
    <t>Homeo</t>
  </si>
  <si>
    <t>15.678</t>
  </si>
  <si>
    <t>0.507</t>
  </si>
  <si>
    <t>0.0153</t>
  </si>
  <si>
    <t>0.00282</t>
  </si>
  <si>
    <t>11.239</t>
  </si>
  <si>
    <t>1.556</t>
  </si>
  <si>
    <t>NFYA</t>
  </si>
  <si>
    <t>MA0060.1</t>
  </si>
  <si>
    <t>Other Alpha-Helix</t>
  </si>
  <si>
    <t>NFY CCAAT-binding</t>
  </si>
  <si>
    <t>12.925</t>
  </si>
  <si>
    <t>0.0976</t>
  </si>
  <si>
    <t>0.00421</t>
  </si>
  <si>
    <t>17.854</t>
  </si>
  <si>
    <t>1.440</t>
  </si>
  <si>
    <t>NHLH1</t>
  </si>
  <si>
    <t>MA0048.1</t>
  </si>
  <si>
    <t>Helix-Loop-Helix</t>
  </si>
  <si>
    <t>14.132</t>
  </si>
  <si>
    <t>0.674</t>
  </si>
  <si>
    <t>0.0732</t>
  </si>
  <si>
    <t>0.00329</t>
  </si>
  <si>
    <t>14.940</t>
  </si>
  <si>
    <t>1.454</t>
  </si>
  <si>
    <t>Gata1</t>
  </si>
  <si>
    <t>MA0035.2</t>
  </si>
  <si>
    <t>GATA</t>
  </si>
  <si>
    <t>10.878</t>
  </si>
  <si>
    <t>0.373</t>
  </si>
  <si>
    <t>0.201</t>
  </si>
  <si>
    <t>0.0232</t>
  </si>
  <si>
    <t>14.884</t>
  </si>
  <si>
    <t>0.545</t>
  </si>
  <si>
    <t>Myf</t>
  </si>
  <si>
    <t>MA0055.1</t>
  </si>
  <si>
    <t>15.914</t>
  </si>
  <si>
    <t>0.00918</t>
  </si>
  <si>
    <t>8.185</t>
  </si>
  <si>
    <t>0.891</t>
  </si>
  <si>
    <t>FEV</t>
  </si>
  <si>
    <t>MA0156.1</t>
  </si>
  <si>
    <t>Winged Helix-Turn-Helix</t>
  </si>
  <si>
    <t>Ets</t>
  </si>
  <si>
    <t>12.121</t>
  </si>
  <si>
    <t>0.442</t>
  </si>
  <si>
    <t>0.0182</t>
  </si>
  <si>
    <t>7.321</t>
  </si>
  <si>
    <t>0.474</t>
  </si>
  <si>
    <t>0.0945</t>
  </si>
  <si>
    <t>25.702</t>
  </si>
  <si>
    <t>0.0909</t>
  </si>
  <si>
    <t>22.336</t>
  </si>
  <si>
    <t>MZF1_5-13</t>
  </si>
  <si>
    <t>MA0057.1</t>
  </si>
  <si>
    <t>9.400</t>
  </si>
  <si>
    <t>0.588</t>
  </si>
  <si>
    <t>0.0691</t>
  </si>
  <si>
    <t>0.0216</t>
  </si>
  <si>
    <t>17.078</t>
  </si>
  <si>
    <t>0.612</t>
  </si>
  <si>
    <t>0.0233</t>
  </si>
  <si>
    <t>15.280</t>
  </si>
  <si>
    <t>ESR1</t>
  </si>
  <si>
    <t>MA0112.2</t>
  </si>
  <si>
    <t>13.563</t>
  </si>
  <si>
    <t>0.594</t>
  </si>
  <si>
    <t>0.00749</t>
  </si>
  <si>
    <t>0.000197</t>
  </si>
  <si>
    <t>26.144</t>
  </si>
  <si>
    <t>4.270</t>
  </si>
  <si>
    <t>SRF</t>
  </si>
  <si>
    <t>MA0083.1</t>
  </si>
  <si>
    <t>MADS</t>
  </si>
  <si>
    <t>17.965</t>
  </si>
  <si>
    <t>0.466</t>
  </si>
  <si>
    <t>0.00899</t>
  </si>
  <si>
    <t>0.00034</t>
  </si>
  <si>
    <t>23.724</t>
  </si>
  <si>
    <t>3.304</t>
  </si>
  <si>
    <t>FOXF2</t>
  </si>
  <si>
    <t>MA0030.1</t>
  </si>
  <si>
    <t>Forkhead</t>
  </si>
  <si>
    <t>14.824</t>
  </si>
  <si>
    <t>0.334</t>
  </si>
  <si>
    <t>0.0157</t>
  </si>
  <si>
    <t>0.00251</t>
  </si>
  <si>
    <t>13.449</t>
  </si>
  <si>
    <t>1.798</t>
  </si>
  <si>
    <t>0.0367</t>
  </si>
  <si>
    <t>11.150</t>
  </si>
  <si>
    <t>0.0524</t>
  </si>
  <si>
    <t>10.554</t>
  </si>
  <si>
    <t>0.024</t>
  </si>
  <si>
    <t>17.716</t>
  </si>
  <si>
    <t>FOXI1</t>
  </si>
  <si>
    <t>MA0042.1</t>
  </si>
  <si>
    <t>13.183</t>
  </si>
  <si>
    <t>0.263</t>
  </si>
  <si>
    <t>0.0686</t>
  </si>
  <si>
    <t>0.0165</t>
  </si>
  <si>
    <t>17.039</t>
  </si>
  <si>
    <t>0.751</t>
  </si>
  <si>
    <t>MEF2A</t>
  </si>
  <si>
    <t>MA0052.1</t>
  </si>
  <si>
    <t>15.709</t>
  </si>
  <si>
    <t>0.179</t>
  </si>
  <si>
    <t>0.0286</t>
  </si>
  <si>
    <t>0.00434</t>
  </si>
  <si>
    <t>15.231</t>
  </si>
  <si>
    <t>1.262</t>
  </si>
  <si>
    <t>RORA_2</t>
  </si>
  <si>
    <t>MA0072.1</t>
  </si>
  <si>
    <t>17.425</t>
  </si>
  <si>
    <t>0.369</t>
  </si>
  <si>
    <t>0.016</t>
  </si>
  <si>
    <t>0.00198</t>
  </si>
  <si>
    <t>12.942</t>
  </si>
  <si>
    <t>1.936</t>
  </si>
  <si>
    <t>NFIL3</t>
  </si>
  <si>
    <t>MA0025.1</t>
  </si>
  <si>
    <t>14.139</t>
  </si>
  <si>
    <t>0.265</t>
  </si>
  <si>
    <t>0.0251</t>
  </si>
  <si>
    <t>0.00484</t>
  </si>
  <si>
    <t>12.070</t>
  </si>
  <si>
    <t>1.302</t>
  </si>
  <si>
    <t>55.921</t>
  </si>
  <si>
    <t>Egr1</t>
  </si>
  <si>
    <t>MA0162.1</t>
  </si>
  <si>
    <t>14.456</t>
  </si>
  <si>
    <t>0.739</t>
  </si>
  <si>
    <t>0.032</t>
  </si>
  <si>
    <t>0.00373</t>
  </si>
  <si>
    <t>20.900</t>
  </si>
  <si>
    <t>1.358</t>
  </si>
  <si>
    <t>MIZF</t>
  </si>
  <si>
    <t>MA0131.1</t>
  </si>
  <si>
    <t>13.197</t>
  </si>
  <si>
    <t>0.610</t>
  </si>
  <si>
    <t>0.0435</t>
  </si>
  <si>
    <t>0.000694</t>
  </si>
  <si>
    <t>23.390</t>
  </si>
  <si>
    <t>2.476</t>
  </si>
  <si>
    <t xml:space="preserve">activator/inhibitor </t>
  </si>
  <si>
    <t>0.0609</t>
  </si>
  <si>
    <t>17.020</t>
  </si>
  <si>
    <t>0.0522</t>
  </si>
  <si>
    <t>12.365</t>
  </si>
  <si>
    <t>0.0565</t>
  </si>
  <si>
    <t>11.993</t>
  </si>
  <si>
    <t>INSM1</t>
  </si>
  <si>
    <t>MA0155.1</t>
  </si>
  <si>
    <t>14.862</t>
  </si>
  <si>
    <t>0.667</t>
  </si>
  <si>
    <t>0.0059</t>
  </si>
  <si>
    <t>8.736</t>
  </si>
  <si>
    <t>1.182</t>
  </si>
  <si>
    <t>IRF2</t>
  </si>
  <si>
    <t>MA0051.1</t>
  </si>
  <si>
    <t>IRF</t>
  </si>
  <si>
    <t>21.134</t>
  </si>
  <si>
    <t>0.412</t>
  </si>
  <si>
    <t>0.0171</t>
  </si>
  <si>
    <t>0.000462</t>
  </si>
  <si>
    <t>35.069</t>
  </si>
  <si>
    <t>3.377</t>
  </si>
  <si>
    <t>IRF1</t>
  </si>
  <si>
    <t>MA0050.1</t>
  </si>
  <si>
    <t>16.008</t>
  </si>
  <si>
    <t>0.383</t>
  </si>
  <si>
    <t>0.04</t>
  </si>
  <si>
    <t>0.00384</t>
  </si>
  <si>
    <t>26.607</t>
  </si>
  <si>
    <t>1.405</t>
  </si>
  <si>
    <t>0.00666</t>
  </si>
  <si>
    <t>12.881</t>
  </si>
  <si>
    <t>0.0109</t>
  </si>
  <si>
    <t>31.838</t>
  </si>
  <si>
    <t>HIF1A::ARNT</t>
  </si>
  <si>
    <t>MA0259.1</t>
  </si>
  <si>
    <t>9.740</t>
  </si>
  <si>
    <t>0.657</t>
  </si>
  <si>
    <t>0.0568</t>
  </si>
  <si>
    <t>0.00837</t>
  </si>
  <si>
    <t>22.606</t>
  </si>
  <si>
    <t>0.819</t>
  </si>
  <si>
    <t>ELK4</t>
  </si>
  <si>
    <t>MA0076.1</t>
  </si>
  <si>
    <t>14.123</t>
  </si>
  <si>
    <t>0.583</t>
  </si>
  <si>
    <t>0.0246</t>
  </si>
  <si>
    <t>0.00234</t>
  </si>
  <si>
    <t>19.464</t>
  </si>
  <si>
    <t>1.411</t>
  </si>
  <si>
    <t>Mycn</t>
  </si>
  <si>
    <t>MA0104.2</t>
  </si>
  <si>
    <t>11.104</t>
  </si>
  <si>
    <t>0.699</t>
  </si>
  <si>
    <t>0.0382</t>
  </si>
  <si>
    <t>0.00526</t>
  </si>
  <si>
    <t>19.337</t>
  </si>
  <si>
    <t>1.089</t>
  </si>
  <si>
    <t>GABPA</t>
  </si>
  <si>
    <t>MA0062.2</t>
  </si>
  <si>
    <t>13.335</t>
  </si>
  <si>
    <t>0.647</t>
  </si>
  <si>
    <t>0.042</t>
  </si>
  <si>
    <t>0.0064</t>
  </si>
  <si>
    <t>18.985</t>
  </si>
  <si>
    <t>0.973</t>
  </si>
  <si>
    <t>0.0611</t>
  </si>
  <si>
    <t>18.606</t>
  </si>
  <si>
    <t>0.0375</t>
  </si>
  <si>
    <t>13.943</t>
  </si>
  <si>
    <t>0.00625</t>
  </si>
  <si>
    <t>12.409</t>
  </si>
  <si>
    <t>0.075</t>
  </si>
  <si>
    <t>10.384</t>
  </si>
  <si>
    <t>0.0161</t>
  </si>
  <si>
    <t>10.370</t>
  </si>
  <si>
    <t>EBF1</t>
  </si>
  <si>
    <t>MA0154.1</t>
  </si>
  <si>
    <t>11.564</t>
  </si>
  <si>
    <t>0.648</t>
  </si>
  <si>
    <t>0.0312</t>
  </si>
  <si>
    <t>9.189</t>
  </si>
  <si>
    <t>0.785</t>
  </si>
  <si>
    <t>7.872</t>
  </si>
  <si>
    <t>PLAG1</t>
  </si>
  <si>
    <t>MA0163.1</t>
  </si>
  <si>
    <t>19.352</t>
  </si>
  <si>
    <t>0.798</t>
  </si>
  <si>
    <t>0.000958</t>
  </si>
  <si>
    <t>7.753</t>
  </si>
  <si>
    <t>2.530</t>
  </si>
  <si>
    <t>RXRA::VDR</t>
  </si>
  <si>
    <t>MA0074.1</t>
  </si>
  <si>
    <t>20.451</t>
  </si>
  <si>
    <t>0.527</t>
  </si>
  <si>
    <t>0.02</t>
  </si>
  <si>
    <t>0.000198</t>
  </si>
  <si>
    <t>37.222</t>
  </si>
  <si>
    <t>3.999</t>
  </si>
  <si>
    <t>Evi1</t>
  </si>
  <si>
    <t>MA0029.1</t>
  </si>
  <si>
    <t>17.909</t>
  </si>
  <si>
    <t>0.280</t>
  </si>
  <si>
    <t>0.0186</t>
  </si>
  <si>
    <t>0.000956</t>
  </si>
  <si>
    <t>15.094</t>
  </si>
  <si>
    <t>2.550</t>
  </si>
  <si>
    <t>REST</t>
  </si>
  <si>
    <t>MA0138.2</t>
  </si>
  <si>
    <t>23.134</t>
  </si>
  <si>
    <t>0.00998</t>
  </si>
  <si>
    <t>0.000141</t>
  </si>
  <si>
    <t>37.058</t>
  </si>
  <si>
    <t>4.666</t>
  </si>
  <si>
    <t>0.114</t>
  </si>
  <si>
    <t>26.368</t>
  </si>
  <si>
    <t>0.0665</t>
  </si>
  <si>
    <t>13.740</t>
  </si>
  <si>
    <t>HNF1A</t>
  </si>
  <si>
    <t>MA0046.1</t>
  </si>
  <si>
    <t>15.548</t>
  </si>
  <si>
    <t>0.259</t>
  </si>
  <si>
    <t>0.0133</t>
  </si>
  <si>
    <t>0.00169</t>
  </si>
  <si>
    <t>12.690</t>
  </si>
  <si>
    <t>2.095</t>
  </si>
  <si>
    <t>Zfp423</t>
  </si>
  <si>
    <t>MA0116.1</t>
  </si>
  <si>
    <t>17.925</t>
  </si>
  <si>
    <t>0.679</t>
  </si>
  <si>
    <t>0.0306</t>
  </si>
  <si>
    <t>0.00423</t>
  </si>
  <si>
    <t>12.479</t>
  </si>
  <si>
    <t>1.470</t>
  </si>
  <si>
    <t>0.0429</t>
  </si>
  <si>
    <t>8.151</t>
  </si>
  <si>
    <t>0.0245</t>
  </si>
  <si>
    <t>7.393</t>
  </si>
  <si>
    <t>0.0408</t>
  </si>
  <si>
    <t>5.190</t>
  </si>
  <si>
    <t>Tal1::Gata1</t>
  </si>
  <si>
    <t>MA0140.1</t>
  </si>
  <si>
    <t>11.297</t>
  </si>
  <si>
    <t>0.451</t>
  </si>
  <si>
    <t>0.529</t>
  </si>
  <si>
    <t>0.0056</t>
  </si>
  <si>
    <t>57.062</t>
  </si>
  <si>
    <t>1.382</t>
  </si>
  <si>
    <t>ELF5</t>
  </si>
  <si>
    <t>MA0136.1</t>
  </si>
  <si>
    <t>8.693</t>
  </si>
  <si>
    <t>0.429</t>
  </si>
  <si>
    <t>0.397</t>
  </si>
  <si>
    <t>0.0294</t>
  </si>
  <si>
    <t>17.599</t>
  </si>
  <si>
    <t>0.403</t>
  </si>
  <si>
    <t>CTCF</t>
  </si>
  <si>
    <t>MA0139.1</t>
  </si>
  <si>
    <t>17.205</t>
  </si>
  <si>
    <t>0.645</t>
  </si>
  <si>
    <t>0.0581</t>
  </si>
  <si>
    <t>0.0021</t>
  </si>
  <si>
    <t>21.506</t>
  </si>
  <si>
    <t>2.034</t>
  </si>
  <si>
    <t>RORA_1</t>
  </si>
  <si>
    <t>MA0071.1</t>
  </si>
  <si>
    <t>13.190</t>
  </si>
  <si>
    <t>0.424</t>
  </si>
  <si>
    <t>0.0612</t>
  </si>
  <si>
    <t>0.00525</t>
  </si>
  <si>
    <t>13.608</t>
  </si>
  <si>
    <t>1.054</t>
  </si>
  <si>
    <t>HOXA5</t>
  </si>
  <si>
    <t>MA0158.1</t>
  </si>
  <si>
    <t>8.759</t>
  </si>
  <si>
    <t>0.315</t>
  </si>
  <si>
    <t>0.196</t>
  </si>
  <si>
    <t>0.0458</t>
  </si>
  <si>
    <t>12.838</t>
  </si>
  <si>
    <t>0.339</t>
  </si>
  <si>
    <t>Esrrb</t>
  </si>
  <si>
    <t>MA0141.1</t>
  </si>
  <si>
    <t>12.806</t>
  </si>
  <si>
    <t>0.524</t>
  </si>
  <si>
    <t>0.0734</t>
  </si>
  <si>
    <t>0.00878</t>
  </si>
  <si>
    <t>12.224</t>
  </si>
  <si>
    <t>0.890</t>
  </si>
  <si>
    <t>0.0489</t>
  </si>
  <si>
    <t>12.058</t>
  </si>
  <si>
    <t>11.889</t>
  </si>
  <si>
    <t>TBP</t>
  </si>
  <si>
    <t>MA0108.2</t>
  </si>
  <si>
    <t>Beta-sheet</t>
  </si>
  <si>
    <t>TATA-binding</t>
  </si>
  <si>
    <t>10.086</t>
  </si>
  <si>
    <t>0.377</t>
  </si>
  <si>
    <t>0.0917</t>
  </si>
  <si>
    <t>0.0141</t>
  </si>
  <si>
    <t>11.686</t>
  </si>
  <si>
    <t>0.868</t>
  </si>
  <si>
    <t>STAT1</t>
  </si>
  <si>
    <t>MA0137.2</t>
  </si>
  <si>
    <t>Ig-fold</t>
  </si>
  <si>
    <t>Stat</t>
  </si>
  <si>
    <t>13.119</t>
  </si>
  <si>
    <t>0.452</t>
  </si>
  <si>
    <t>0.0459</t>
  </si>
  <si>
    <t>0.00458</t>
  </si>
  <si>
    <t>10.648</t>
  </si>
  <si>
    <t>1.353</t>
  </si>
  <si>
    <t>HNF1B</t>
  </si>
  <si>
    <t>MA0153.1</t>
  </si>
  <si>
    <t>16.821</t>
  </si>
  <si>
    <t>0.222</t>
  </si>
  <si>
    <t>0.0158</t>
  </si>
  <si>
    <t>0.0023</t>
  </si>
  <si>
    <t>15.356</t>
  </si>
  <si>
    <t>1.796</t>
  </si>
  <si>
    <t>0.0198</t>
  </si>
  <si>
    <t>12.805</t>
  </si>
  <si>
    <t>FOXA1</t>
  </si>
  <si>
    <t>MA0148.1</t>
  </si>
  <si>
    <t>12.533</t>
  </si>
  <si>
    <t>0.332</t>
  </si>
  <si>
    <t>0.0472</t>
  </si>
  <si>
    <t>0.0193</t>
  </si>
  <si>
    <t>11.106</t>
  </si>
  <si>
    <t>0.617</t>
  </si>
  <si>
    <t>0.0872</t>
  </si>
  <si>
    <t>10.848</t>
  </si>
  <si>
    <t>0.0194</t>
  </si>
  <si>
    <t>13.265</t>
  </si>
  <si>
    <t>0.0108</t>
  </si>
  <si>
    <t>12.792</t>
  </si>
  <si>
    <t>MZF1_1-4</t>
  </si>
  <si>
    <t>MA0056.1</t>
  </si>
  <si>
    <t>8.586</t>
  </si>
  <si>
    <t>0.725</t>
  </si>
  <si>
    <t>0.0744</t>
  </si>
  <si>
    <t>0.0335</t>
  </si>
  <si>
    <t>9.720</t>
  </si>
  <si>
    <t>0.384</t>
  </si>
  <si>
    <t>PBX1</t>
  </si>
  <si>
    <t>MA0070.1</t>
  </si>
  <si>
    <t>14.641</t>
  </si>
  <si>
    <t>0.310</t>
  </si>
  <si>
    <t>0.00221</t>
  </si>
  <si>
    <t>9.586</t>
  </si>
  <si>
    <t>0.0377</t>
  </si>
  <si>
    <t>9.354</t>
  </si>
  <si>
    <t>0.0323</t>
  </si>
  <si>
    <t>8.801</t>
  </si>
  <si>
    <t>0.00755</t>
  </si>
  <si>
    <t>8.800</t>
  </si>
  <si>
    <t>0.0631</t>
  </si>
  <si>
    <t>8.529</t>
  </si>
  <si>
    <t>0.122</t>
  </si>
  <si>
    <t>32.956</t>
  </si>
  <si>
    <t>Stat3</t>
  </si>
  <si>
    <t>MA0144.1</t>
  </si>
  <si>
    <t>13.601</t>
  </si>
  <si>
    <t>0.505</t>
  </si>
  <si>
    <t>0.0811</t>
  </si>
  <si>
    <t>0.00657</t>
  </si>
  <si>
    <t>17.419</t>
  </si>
  <si>
    <t>0.918</t>
  </si>
  <si>
    <t>0.0324</t>
  </si>
  <si>
    <t>11.820</t>
  </si>
  <si>
    <t>Spz1</t>
  </si>
  <si>
    <t>MA0111.1</t>
  </si>
  <si>
    <t>11.907</t>
  </si>
  <si>
    <t>0.538</t>
  </si>
  <si>
    <t>0.03</t>
  </si>
  <si>
    <t>0.00383</t>
  </si>
  <si>
    <t>17.961</t>
  </si>
  <si>
    <t>1.313</t>
  </si>
  <si>
    <t>Sox2</t>
  </si>
  <si>
    <t>MA0143.1</t>
  </si>
  <si>
    <t>High Mobility Group</t>
  </si>
  <si>
    <t>12.951</t>
  </si>
  <si>
    <t>0.361</t>
  </si>
  <si>
    <t>0.0164</t>
  </si>
  <si>
    <t>0.0016</t>
  </si>
  <si>
    <t>15.518</t>
  </si>
  <si>
    <t>2.176</t>
  </si>
  <si>
    <t>Pax6</t>
  </si>
  <si>
    <t>MA0069.1</t>
  </si>
  <si>
    <t>13.798</t>
  </si>
  <si>
    <t>0.432</t>
  </si>
  <si>
    <t>0.00764</t>
  </si>
  <si>
    <t>0.000536</t>
  </si>
  <si>
    <t>12.640</t>
  </si>
  <si>
    <t>3.011</t>
  </si>
  <si>
    <t>NFE2L2</t>
  </si>
  <si>
    <t>MA0150.1</t>
  </si>
  <si>
    <t>14.394</t>
  </si>
  <si>
    <t>0.486</t>
  </si>
  <si>
    <t>0.018</t>
  </si>
  <si>
    <t>0.00274</t>
  </si>
  <si>
    <t>12.277</t>
  </si>
  <si>
    <t>1.480</t>
  </si>
  <si>
    <t>0.0688</t>
  </si>
  <si>
    <t>9.921</t>
  </si>
  <si>
    <t>Gfi</t>
  </si>
  <si>
    <t>MA0038.1</t>
  </si>
  <si>
    <t>9.470</t>
  </si>
  <si>
    <t>0.391</t>
  </si>
  <si>
    <t>0.0491</t>
  </si>
  <si>
    <t>0.0183</t>
  </si>
  <si>
    <t>9.759</t>
  </si>
  <si>
    <t>0.589</t>
  </si>
  <si>
    <t>0.048</t>
  </si>
  <si>
    <t>9.485</t>
  </si>
  <si>
    <t>0.0554</t>
  </si>
  <si>
    <t>21.539</t>
  </si>
  <si>
    <t>Nkx2-5</t>
  </si>
  <si>
    <t>MA0063.1</t>
  </si>
  <si>
    <t>8.270</t>
  </si>
  <si>
    <t>0.218</t>
  </si>
  <si>
    <t>0.0924</t>
  </si>
  <si>
    <t>0.0384</t>
  </si>
  <si>
    <t>17.274</t>
  </si>
  <si>
    <t>Lhx3</t>
  </si>
  <si>
    <t>MA0135.1</t>
  </si>
  <si>
    <t>16.354</t>
  </si>
  <si>
    <t>0.131</t>
  </si>
  <si>
    <t>0.0206</t>
  </si>
  <si>
    <t>0.00461</t>
  </si>
  <si>
    <t>14.404</t>
  </si>
  <si>
    <t>1.450</t>
  </si>
  <si>
    <t>SRY</t>
  </si>
  <si>
    <t>MA0084.1</t>
  </si>
  <si>
    <t>9.193</t>
  </si>
  <si>
    <t>0.238</t>
  </si>
  <si>
    <t>0.057</t>
  </si>
  <si>
    <t>0.0255</t>
  </si>
  <si>
    <t>12.262</t>
  </si>
  <si>
    <t>0.520</t>
  </si>
  <si>
    <t>ARID3A</t>
  </si>
  <si>
    <t>MA0151.1</t>
  </si>
  <si>
    <t>Arid</t>
  </si>
  <si>
    <t>9.896</t>
  </si>
  <si>
    <t>0.062</t>
  </si>
  <si>
    <t>0.0602</t>
  </si>
  <si>
    <t>0.0277</t>
  </si>
  <si>
    <t>12.126</t>
  </si>
  <si>
    <t>0.431</t>
  </si>
  <si>
    <t>0.0465</t>
  </si>
  <si>
    <t>12.100</t>
  </si>
  <si>
    <t>Foxa2</t>
  </si>
  <si>
    <t>MA0047.2</t>
  </si>
  <si>
    <t>13.268</t>
  </si>
  <si>
    <t>0.038</t>
  </si>
  <si>
    <t>0.0145</t>
  </si>
  <si>
    <t>12.024</t>
  </si>
  <si>
    <t>0.753</t>
  </si>
  <si>
    <t>Pax5</t>
  </si>
  <si>
    <t>MA0014.1</t>
  </si>
  <si>
    <t>12.432</t>
  </si>
  <si>
    <t>0.575</t>
  </si>
  <si>
    <t>0.0162</t>
  </si>
  <si>
    <t>0.000758</t>
  </si>
  <si>
    <t>19.219</t>
  </si>
  <si>
    <t>3.006</t>
  </si>
  <si>
    <t>0.0154</t>
  </si>
  <si>
    <t>NFATC2</t>
  </si>
  <si>
    <t>MA0152.1</t>
  </si>
  <si>
    <t>Rel</t>
  </si>
  <si>
    <t>9.859</t>
  </si>
  <si>
    <t>0.346</t>
  </si>
  <si>
    <t>0.019</t>
  </si>
  <si>
    <t>9.611</t>
  </si>
  <si>
    <t>0.489</t>
  </si>
  <si>
    <t>0.0244</t>
  </si>
  <si>
    <t>7.549</t>
  </si>
  <si>
    <t>0.0657</t>
  </si>
  <si>
    <t>7.478</t>
  </si>
  <si>
    <t>Sox17</t>
  </si>
  <si>
    <t>MA0078.1</t>
  </si>
  <si>
    <t>10.502</t>
  </si>
  <si>
    <t>0.0438</t>
  </si>
  <si>
    <t>7.431</t>
  </si>
  <si>
    <t>0.578</t>
  </si>
  <si>
    <t>0.0966</t>
  </si>
  <si>
    <t>26.774</t>
  </si>
  <si>
    <t>0.0828</t>
  </si>
  <si>
    <t>19.340</t>
  </si>
  <si>
    <t>RELA</t>
  </si>
  <si>
    <t>MA0107.1</t>
  </si>
  <si>
    <t>14.757</t>
  </si>
  <si>
    <t>0.567</t>
  </si>
  <si>
    <t>0.069</t>
  </si>
  <si>
    <t>0.0038</t>
  </si>
  <si>
    <t>12.072</t>
  </si>
  <si>
    <t>1.239</t>
  </si>
  <si>
    <t>NF-kappaB</t>
  </si>
  <si>
    <t>MA0061.1</t>
  </si>
  <si>
    <t>13.345</t>
  </si>
  <si>
    <t>0.621</t>
  </si>
  <si>
    <t>0.00524</t>
  </si>
  <si>
    <t>10.051</t>
  </si>
  <si>
    <t>1.083</t>
  </si>
  <si>
    <t>10.042</t>
  </si>
  <si>
    <t>29.129</t>
  </si>
  <si>
    <t>28.352</t>
  </si>
  <si>
    <t>0.00859</t>
  </si>
  <si>
    <t>27.269</t>
  </si>
  <si>
    <t>0.0792</t>
  </si>
  <si>
    <t>24.485</t>
  </si>
  <si>
    <t>0.0569</t>
  </si>
  <si>
    <t>20.031</t>
  </si>
  <si>
    <t>18.480</t>
  </si>
  <si>
    <t>0.0676</t>
  </si>
  <si>
    <t>17.386</t>
  </si>
  <si>
    <t>0.0972</t>
  </si>
  <si>
    <t>18.319</t>
  </si>
  <si>
    <t>0.0648</t>
  </si>
  <si>
    <t>14.205</t>
  </si>
  <si>
    <t>0.113</t>
  </si>
  <si>
    <t>13.966</t>
  </si>
  <si>
    <t>13.889</t>
  </si>
  <si>
    <t>13.690</t>
  </si>
  <si>
    <t>0.121</t>
  </si>
  <si>
    <t>9.605</t>
  </si>
  <si>
    <t>0.0105</t>
  </si>
  <si>
    <t>14.393</t>
  </si>
  <si>
    <t>0.00982</t>
  </si>
  <si>
    <t>11.380</t>
  </si>
  <si>
    <t>MYC::MAX</t>
  </si>
  <si>
    <t>MA0059.1</t>
  </si>
  <si>
    <t>14.237</t>
  </si>
  <si>
    <t>0.602</t>
  </si>
  <si>
    <t>0.00772</t>
  </si>
  <si>
    <t>0.00139</t>
  </si>
  <si>
    <t>10.920</t>
  </si>
  <si>
    <t>1.974</t>
  </si>
  <si>
    <t>0.0365</t>
  </si>
  <si>
    <t>10.226</t>
  </si>
  <si>
    <t>0.00888</t>
  </si>
  <si>
    <t>9.517</t>
  </si>
  <si>
    <t>Sox5</t>
  </si>
  <si>
    <t>MA0087.1</t>
  </si>
  <si>
    <t>10.831</t>
  </si>
  <si>
    <t>0.199</t>
  </si>
  <si>
    <t>0.0311</t>
  </si>
  <si>
    <t>0.014</t>
  </si>
  <si>
    <t>9.440</t>
  </si>
  <si>
    <t>0.637</t>
  </si>
  <si>
    <t>0.0704</t>
  </si>
  <si>
    <t>18.042</t>
  </si>
  <si>
    <t>Myb</t>
  </si>
  <si>
    <t>MA0100.1</t>
  </si>
  <si>
    <t>9.883</t>
  </si>
  <si>
    <t>0.591</t>
  </si>
  <si>
    <t>0.013</t>
  </si>
  <si>
    <t>9.102</t>
  </si>
  <si>
    <t>0.605</t>
  </si>
  <si>
    <t>8.061</t>
  </si>
  <si>
    <t>MAX</t>
  </si>
  <si>
    <t>MA0058.1</t>
  </si>
  <si>
    <t>12.685</t>
  </si>
  <si>
    <t>0.571</t>
  </si>
  <si>
    <t>0.0293</t>
  </si>
  <si>
    <t>0.00442</t>
  </si>
  <si>
    <t>6.527</t>
  </si>
  <si>
    <t>1.130</t>
  </si>
  <si>
    <t>E2F1</t>
  </si>
  <si>
    <t>MA0024.1</t>
  </si>
  <si>
    <t>E2F</t>
  </si>
  <si>
    <t>13.838</t>
  </si>
  <si>
    <t>0.625</t>
  </si>
  <si>
    <t>0.0235</t>
  </si>
  <si>
    <t>0.00392</t>
  </si>
  <si>
    <t>5.342</t>
  </si>
  <si>
    <t>1.115</t>
  </si>
  <si>
    <t>FOXO3</t>
  </si>
  <si>
    <t>MA0157.1</t>
  </si>
  <si>
    <t>11.734</t>
  </si>
  <si>
    <t>0.298</t>
  </si>
  <si>
    <t>0.0469</t>
  </si>
  <si>
    <t>4.498</t>
  </si>
  <si>
    <t>NFKB1</t>
  </si>
  <si>
    <t>MA0105.1</t>
  </si>
  <si>
    <t>15.627</t>
  </si>
  <si>
    <t>0.758</t>
  </si>
  <si>
    <t>0.0138</t>
  </si>
  <si>
    <t>0.00195</t>
  </si>
  <si>
    <t>12.944</t>
  </si>
  <si>
    <t>1.836</t>
  </si>
  <si>
    <t>0.00587</t>
  </si>
  <si>
    <t>11.972</t>
  </si>
  <si>
    <t>0.0168</t>
  </si>
  <si>
    <t>8.949</t>
  </si>
  <si>
    <t>8.545</t>
  </si>
  <si>
    <t>SPI1</t>
  </si>
  <si>
    <t>MA0080.2</t>
  </si>
  <si>
    <t>9.640</t>
  </si>
  <si>
    <t>0.435</t>
  </si>
  <si>
    <t>0.119</t>
  </si>
  <si>
    <t>12.547</t>
  </si>
  <si>
    <t>0.449</t>
  </si>
  <si>
    <t>10.834</t>
  </si>
  <si>
    <t>8.870</t>
  </si>
  <si>
    <t>0.0341</t>
  </si>
  <si>
    <t>7.958</t>
  </si>
  <si>
    <t>SPIB</t>
  </si>
  <si>
    <t>MA0081.1</t>
  </si>
  <si>
    <t>9.060</t>
  </si>
  <si>
    <t>0.0342</t>
  </si>
  <si>
    <t>7.876</t>
  </si>
  <si>
    <t>0.344</t>
  </si>
  <si>
    <t>17.502</t>
  </si>
  <si>
    <t>0.0857</t>
  </si>
  <si>
    <t>17.465</t>
  </si>
  <si>
    <t>17.067</t>
  </si>
  <si>
    <t>0.0877</t>
  </si>
  <si>
    <t>12.873</t>
  </si>
  <si>
    <t>0.0756</t>
  </si>
  <si>
    <t>12.534</t>
  </si>
  <si>
    <t>0.0282</t>
  </si>
  <si>
    <t>9.587</t>
  </si>
  <si>
    <t>0.0112</t>
  </si>
  <si>
    <t>22.361</t>
  </si>
  <si>
    <t>0.00839</t>
  </si>
  <si>
    <t>9.943</t>
  </si>
  <si>
    <t>0.0258</t>
  </si>
  <si>
    <t>21.032</t>
  </si>
  <si>
    <t>0.0813</t>
  </si>
  <si>
    <t>12.562</t>
  </si>
  <si>
    <t>0.0929</t>
  </si>
  <si>
    <t>0.0988</t>
  </si>
  <si>
    <t>19.336</t>
  </si>
  <si>
    <t>Prrx2</t>
  </si>
  <si>
    <t>MA0075.1</t>
  </si>
  <si>
    <t>9.063</t>
  </si>
  <si>
    <t>0.027</t>
  </si>
  <si>
    <t>0.0395</t>
  </si>
  <si>
    <t>13.091</t>
  </si>
  <si>
    <t>0.497</t>
  </si>
  <si>
    <t>TAL1::TCF3</t>
  </si>
  <si>
    <t>MA0091.1</t>
  </si>
  <si>
    <t>14.070</t>
  </si>
  <si>
    <t>0.453</t>
  </si>
  <si>
    <t>0.0049</t>
  </si>
  <si>
    <t>12.567</t>
  </si>
  <si>
    <t>1.195</t>
  </si>
  <si>
    <t>0.0697</t>
  </si>
  <si>
    <t>12.405</t>
  </si>
  <si>
    <t>0.0156</t>
  </si>
  <si>
    <t>12.306</t>
  </si>
  <si>
    <t>AP1</t>
  </si>
  <si>
    <t>MA0099.2</t>
  </si>
  <si>
    <t>0.405</t>
  </si>
  <si>
    <t>0.0456</t>
  </si>
  <si>
    <t>0.022</t>
  </si>
  <si>
    <t>12.234</t>
  </si>
  <si>
    <t>0.0735</t>
  </si>
  <si>
    <t>12.761</t>
  </si>
  <si>
    <t>0.0103</t>
  </si>
  <si>
    <t>10.688</t>
  </si>
  <si>
    <t>0.0176</t>
  </si>
  <si>
    <t>10.060</t>
  </si>
  <si>
    <t>9.281</t>
  </si>
  <si>
    <t>9.066</t>
  </si>
  <si>
    <t>0.0588</t>
  </si>
  <si>
    <t>8.031</t>
  </si>
  <si>
    <t>7.148</t>
  </si>
  <si>
    <t>27.062</t>
  </si>
  <si>
    <t>0.0089</t>
  </si>
  <si>
    <t>9.878</t>
  </si>
  <si>
    <t>9.190</t>
  </si>
  <si>
    <t>HLF</t>
  </si>
  <si>
    <t>MA0043.1</t>
  </si>
  <si>
    <t>11.147</t>
  </si>
  <si>
    <t>0.394</t>
  </si>
  <si>
    <t>0.0256</t>
  </si>
  <si>
    <t>0.00332</t>
  </si>
  <si>
    <t>14.296</t>
  </si>
  <si>
    <t>1.503</t>
  </si>
  <si>
    <t>ESR2</t>
  </si>
  <si>
    <t>MA0258.1</t>
  </si>
  <si>
    <t>13.618</t>
  </si>
  <si>
    <t>0.546</t>
  </si>
  <si>
    <t>0.0128</t>
  </si>
  <si>
    <t>0.00134</t>
  </si>
  <si>
    <t>11.419</t>
  </si>
  <si>
    <t>2.411</t>
  </si>
  <si>
    <t>CEBPA</t>
  </si>
  <si>
    <t>MA0102.2</t>
  </si>
  <si>
    <t>8.712</t>
  </si>
  <si>
    <t>0.358</t>
  </si>
  <si>
    <t>0.0449</t>
  </si>
  <si>
    <t>0.0139</t>
  </si>
  <si>
    <t>9.794</t>
  </si>
  <si>
    <t>Ddit3::Cebpa</t>
  </si>
  <si>
    <t>MA0019.1</t>
  </si>
  <si>
    <t>11.652</t>
  </si>
  <si>
    <t>0.483</t>
  </si>
  <si>
    <t>0.00325</t>
  </si>
  <si>
    <t>8.875</t>
  </si>
  <si>
    <t>1.490</t>
  </si>
  <si>
    <t>0.0427</t>
  </si>
  <si>
    <t>7.633</t>
  </si>
  <si>
    <t>Foxd3</t>
  </si>
  <si>
    <t>MA0041.1</t>
  </si>
  <si>
    <t>12.945</t>
  </si>
  <si>
    <t>0.223</t>
  </si>
  <si>
    <t>7.603</t>
  </si>
  <si>
    <t>0.779</t>
  </si>
  <si>
    <t>0.00997</t>
  </si>
  <si>
    <t>7.221</t>
  </si>
  <si>
    <t>0.0265</t>
  </si>
  <si>
    <t>25.047</t>
  </si>
  <si>
    <t>12.415</t>
  </si>
  <si>
    <t>0.0239</t>
  </si>
  <si>
    <t>11.872</t>
  </si>
  <si>
    <t>ELK1</t>
  </si>
  <si>
    <t>MA0028.1</t>
  </si>
  <si>
    <t>8.812</t>
  </si>
  <si>
    <t>0.568</t>
  </si>
  <si>
    <t>0.0531</t>
  </si>
  <si>
    <t>0.0152</t>
  </si>
  <si>
    <t>8.340</t>
  </si>
  <si>
    <t>7.821</t>
  </si>
  <si>
    <t>0.0292</t>
  </si>
  <si>
    <t>7.618</t>
  </si>
  <si>
    <t>0.0941</t>
  </si>
  <si>
    <t>27.766</t>
  </si>
  <si>
    <t>0.178</t>
  </si>
  <si>
    <t>19.642</t>
  </si>
  <si>
    <t>0.0693</t>
  </si>
  <si>
    <t>18.260</t>
  </si>
  <si>
    <t>0.0891</t>
  </si>
  <si>
    <t>15.431</t>
  </si>
  <si>
    <t>0.0545</t>
  </si>
  <si>
    <t>11.079</t>
  </si>
  <si>
    <t>0.359</t>
  </si>
  <si>
    <t>18.737</t>
  </si>
  <si>
    <t>18.420</t>
  </si>
  <si>
    <t>0.308</t>
  </si>
  <si>
    <t>14.638</t>
  </si>
  <si>
    <t>RUNX1</t>
  </si>
  <si>
    <t>MA0002.2</t>
  </si>
  <si>
    <t>Runt</t>
  </si>
  <si>
    <t>10.401</t>
  </si>
  <si>
    <t>0.502</t>
  </si>
  <si>
    <t>0.282</t>
  </si>
  <si>
    <t>0.0179</t>
  </si>
  <si>
    <t>11.828</t>
  </si>
  <si>
    <t>11.348</t>
  </si>
  <si>
    <t>0.205</t>
  </si>
  <si>
    <t>9.874</t>
  </si>
  <si>
    <t>0.044</t>
  </si>
  <si>
    <t>12.363</t>
  </si>
  <si>
    <t>Foxq1</t>
  </si>
  <si>
    <t>MA0040.1</t>
  </si>
  <si>
    <t>0.202</t>
  </si>
  <si>
    <t>0.0484</t>
  </si>
  <si>
    <t>0.00675</t>
  </si>
  <si>
    <t>10.550</t>
  </si>
  <si>
    <t>1.129</t>
  </si>
  <si>
    <t>0.0264</t>
  </si>
  <si>
    <t>10.471</t>
  </si>
  <si>
    <t>0.0527</t>
  </si>
  <si>
    <t>9.501</t>
  </si>
  <si>
    <t>0.0659</t>
  </si>
  <si>
    <t>6.228</t>
  </si>
  <si>
    <t>5.899</t>
  </si>
  <si>
    <t>0.0134</t>
  </si>
  <si>
    <t>17.291</t>
  </si>
  <si>
    <t>Nobox</t>
  </si>
  <si>
    <t>MA0125.1</t>
  </si>
  <si>
    <t>9.573</t>
  </si>
  <si>
    <t>0.260</t>
  </si>
  <si>
    <t>0.0172</t>
  </si>
  <si>
    <t>12.750</t>
  </si>
  <si>
    <t>11.004</t>
  </si>
  <si>
    <t>0.0774</t>
  </si>
  <si>
    <t>10.562</t>
  </si>
  <si>
    <t>0.0249</t>
  </si>
  <si>
    <t>9.237</t>
  </si>
  <si>
    <t>0.0352</t>
  </si>
  <si>
    <t>17.547</t>
  </si>
  <si>
    <t>0.0685</t>
  </si>
  <si>
    <t>15.585</t>
  </si>
  <si>
    <t>0.0881</t>
  </si>
  <si>
    <t>14.199</t>
  </si>
  <si>
    <t>11.433</t>
  </si>
  <si>
    <t>Arnt</t>
  </si>
  <si>
    <t>MA0004.1</t>
  </si>
  <si>
    <t>10.992</t>
  </si>
  <si>
    <t>0.642</t>
  </si>
  <si>
    <t>0.00232</t>
  </si>
  <si>
    <t>9.842</t>
  </si>
  <si>
    <t>1.255</t>
  </si>
  <si>
    <t>0.0763</t>
  </si>
  <si>
    <t>9.083</t>
  </si>
  <si>
    <t>0.102</t>
  </si>
  <si>
    <t>28.990</t>
  </si>
  <si>
    <t>0.0968</t>
  </si>
  <si>
    <t>16.169</t>
  </si>
  <si>
    <t>0.0806</t>
  </si>
  <si>
    <t>15.493</t>
  </si>
  <si>
    <t>0.0591</t>
  </si>
  <si>
    <t>11.619</t>
  </si>
  <si>
    <t>0.0645</t>
  </si>
  <si>
    <t>11.125</t>
  </si>
  <si>
    <t>0.188</t>
  </si>
  <si>
    <t>10.447</t>
  </si>
  <si>
    <t>0.0492</t>
  </si>
  <si>
    <t>14.728</t>
  </si>
  <si>
    <t>REL</t>
  </si>
  <si>
    <t>MA0101.1</t>
  </si>
  <si>
    <t>10.515</t>
  </si>
  <si>
    <t>0.559</t>
  </si>
  <si>
    <t>0.0281</t>
  </si>
  <si>
    <t>0.00813</t>
  </si>
  <si>
    <t>11.764</t>
  </si>
  <si>
    <t>0.856</t>
  </si>
  <si>
    <t>0.0478</t>
  </si>
  <si>
    <t>11.757</t>
  </si>
  <si>
    <t>0.0211</t>
  </si>
  <si>
    <t>11.569</t>
  </si>
  <si>
    <t>0.0116</t>
  </si>
  <si>
    <t>11.458</t>
  </si>
  <si>
    <t>0.0601</t>
  </si>
  <si>
    <t>9.645</t>
  </si>
  <si>
    <t>0.0673</t>
  </si>
  <si>
    <t>6.090</t>
  </si>
  <si>
    <t>FOXD1</t>
  </si>
  <si>
    <t>MA0031.1</t>
  </si>
  <si>
    <t>11.926</t>
  </si>
  <si>
    <t>0.275</t>
  </si>
  <si>
    <t>0.0269</t>
  </si>
  <si>
    <t>1.653</t>
  </si>
  <si>
    <t>0.082</t>
  </si>
  <si>
    <t>28.714</t>
  </si>
  <si>
    <t>0.104</t>
  </si>
  <si>
    <t>23.928</t>
  </si>
  <si>
    <t>0.0856</t>
  </si>
  <si>
    <t>20.227</t>
  </si>
  <si>
    <t>0.0865</t>
  </si>
  <si>
    <t>13.818</t>
  </si>
  <si>
    <t>0.00541</t>
  </si>
  <si>
    <t>12.378</t>
  </si>
  <si>
    <t>0.109</t>
  </si>
  <si>
    <t>21.773</t>
  </si>
  <si>
    <t>20.363</t>
  </si>
  <si>
    <t>18.226</t>
  </si>
  <si>
    <t>0.118</t>
  </si>
  <si>
    <t>17.273</t>
  </si>
  <si>
    <t>16.973</t>
  </si>
  <si>
    <t>0.0363</t>
  </si>
  <si>
    <t>15.779</t>
  </si>
  <si>
    <t>0.0399</t>
  </si>
  <si>
    <t>15.445</t>
  </si>
  <si>
    <t>0.029</t>
  </si>
  <si>
    <t>14.999</t>
  </si>
  <si>
    <t>0.0871</t>
  </si>
  <si>
    <t>14.867</t>
  </si>
  <si>
    <t>0.0436</t>
  </si>
  <si>
    <t>14.499</t>
  </si>
  <si>
    <t>0.00903</t>
  </si>
  <si>
    <t>9.967</t>
  </si>
  <si>
    <t>0.0632</t>
  </si>
  <si>
    <t>9.176</t>
  </si>
  <si>
    <t>0.0217</t>
  </si>
  <si>
    <t>8.486</t>
  </si>
  <si>
    <t>0.0271</t>
  </si>
  <si>
    <t>8.269</t>
  </si>
  <si>
    <t>0.0361</t>
  </si>
  <si>
    <t>7.956</t>
  </si>
  <si>
    <t>0.0497</t>
  </si>
  <si>
    <t>7.850</t>
  </si>
  <si>
    <t>TCIM</t>
  </si>
  <si>
    <t>Pax4</t>
  </si>
  <si>
    <t>MA0068.1</t>
  </si>
  <si>
    <t>0.441</t>
  </si>
  <si>
    <t>0.00226</t>
  </si>
  <si>
    <t>9.42e-05</t>
  </si>
  <si>
    <t>25.242</t>
  </si>
  <si>
    <t>5.389</t>
  </si>
  <si>
    <t>Pdx1</t>
  </si>
  <si>
    <t>MA0132.1</t>
  </si>
  <si>
    <t>9.040</t>
  </si>
  <si>
    <t>0.194</t>
  </si>
  <si>
    <t>0.0451</t>
  </si>
  <si>
    <t>16.430</t>
  </si>
  <si>
    <t>0.468</t>
  </si>
  <si>
    <t>0.051</t>
  </si>
  <si>
    <t>16.325</t>
  </si>
  <si>
    <t>0.0637</t>
  </si>
  <si>
    <t>15.194</t>
  </si>
  <si>
    <t>0.0722</t>
  </si>
  <si>
    <t>14.548</t>
  </si>
  <si>
    <t>0.00862</t>
  </si>
  <si>
    <t>13.545</t>
  </si>
  <si>
    <t>0.0148</t>
  </si>
  <si>
    <t>9.594</t>
  </si>
  <si>
    <t>NR3C1</t>
  </si>
  <si>
    <t>MA0113.1</t>
  </si>
  <si>
    <t>14.749</t>
  </si>
  <si>
    <t>0.0111</t>
  </si>
  <si>
    <t>0.00158</t>
  </si>
  <si>
    <t>9.326</t>
  </si>
  <si>
    <t>2.283</t>
  </si>
  <si>
    <t>0.0443</t>
  </si>
  <si>
    <t>8.722</t>
  </si>
  <si>
    <t>0.0474</t>
  </si>
  <si>
    <t>8.289</t>
  </si>
  <si>
    <t>0.00616</t>
  </si>
  <si>
    <t>7.891</t>
  </si>
  <si>
    <t>0.0308</t>
  </si>
  <si>
    <t>7.615</t>
  </si>
  <si>
    <t>8.135</t>
  </si>
  <si>
    <t>0.0923</t>
  </si>
  <si>
    <t>6.699</t>
  </si>
  <si>
    <t>5.917</t>
  </si>
  <si>
    <t>5.364</t>
  </si>
  <si>
    <t>Nkx3-2</t>
  </si>
  <si>
    <t>MA0122.1</t>
  </si>
  <si>
    <t>8.542</t>
  </si>
  <si>
    <t>0.463</t>
  </si>
  <si>
    <t>0.0593</t>
  </si>
  <si>
    <t>0.0229</t>
  </si>
  <si>
    <t>5.037</t>
  </si>
  <si>
    <t>0.473</t>
  </si>
  <si>
    <t>4.619</t>
  </si>
  <si>
    <t>3.908</t>
  </si>
  <si>
    <t>3.648</t>
  </si>
  <si>
    <t>11.288</t>
  </si>
  <si>
    <t>0.0391</t>
  </si>
  <si>
    <t>9.629</t>
  </si>
  <si>
    <t>0.0833</t>
  </si>
  <si>
    <t>9.371</t>
  </si>
  <si>
    <t>9.220</t>
  </si>
  <si>
    <t>YY1</t>
  </si>
  <si>
    <t>MA0095.1</t>
  </si>
  <si>
    <t>8.101</t>
  </si>
  <si>
    <t>0.510</t>
  </si>
  <si>
    <t>0.0938</t>
  </si>
  <si>
    <t>0.0275</t>
  </si>
  <si>
    <t>7.778</t>
  </si>
  <si>
    <t>0.365</t>
  </si>
  <si>
    <t>0.026</t>
  </si>
  <si>
    <t>6.664</t>
  </si>
  <si>
    <t>0.00636</t>
  </si>
  <si>
    <t>11.085</t>
  </si>
  <si>
    <t>0.0159</t>
  </si>
  <si>
    <t>9.713</t>
  </si>
  <si>
    <t>0.0515</t>
  </si>
  <si>
    <t>0.00445</t>
  </si>
  <si>
    <t>0.0305</t>
  </si>
  <si>
    <t>7.425</t>
  </si>
  <si>
    <t>0.0124</t>
  </si>
  <si>
    <t>7.211</t>
  </si>
  <si>
    <t>6.976</t>
  </si>
  <si>
    <t>SOX9</t>
  </si>
  <si>
    <t>MA0077.1</t>
  </si>
  <si>
    <t>9.079</t>
  </si>
  <si>
    <t>0.0104</t>
  </si>
  <si>
    <t>6.853</t>
  </si>
  <si>
    <t>0.774</t>
  </si>
  <si>
    <t>0.0876</t>
  </si>
  <si>
    <t>53.095</t>
  </si>
  <si>
    <t>17.552</t>
  </si>
  <si>
    <t>0.0803</t>
  </si>
  <si>
    <t>16.542</t>
  </si>
  <si>
    <t>0.0177</t>
  </si>
  <si>
    <t>12.922</t>
  </si>
  <si>
    <t>0.00532</t>
  </si>
  <si>
    <t>12.752</t>
  </si>
  <si>
    <t>0.0724</t>
  </si>
  <si>
    <t>10.261</t>
  </si>
  <si>
    <t>0.0236</t>
  </si>
  <si>
    <t>9.952</t>
  </si>
  <si>
    <t>9.110</t>
  </si>
  <si>
    <t>16.197</t>
  </si>
  <si>
    <t>16.085</t>
  </si>
  <si>
    <t>14.561</t>
  </si>
  <si>
    <t>0.0376</t>
  </si>
  <si>
    <t>13.156</t>
  </si>
  <si>
    <t>0.0329</t>
  </si>
  <si>
    <t>12.701</t>
  </si>
  <si>
    <t>0.0357</t>
  </si>
  <si>
    <t>12.033</t>
  </si>
  <si>
    <t>0.0764</t>
  </si>
  <si>
    <t>11.675</t>
  </si>
  <si>
    <t>0.0192</t>
  </si>
  <si>
    <t>21.082</t>
  </si>
  <si>
    <t>8.770</t>
  </si>
  <si>
    <t>8.441</t>
  </si>
  <si>
    <t>0.0199</t>
  </si>
  <si>
    <t>12.135</t>
  </si>
  <si>
    <t>11.528</t>
  </si>
  <si>
    <t>0.0354</t>
  </si>
  <si>
    <t>8.291</t>
  </si>
  <si>
    <t>0.0266</t>
  </si>
  <si>
    <t>7.628</t>
  </si>
  <si>
    <t>0.0122</t>
  </si>
  <si>
    <t>7.444</t>
  </si>
  <si>
    <t>0.0166</t>
  </si>
  <si>
    <t>7.340</t>
  </si>
  <si>
    <t>0.0101</t>
  </si>
  <si>
    <t>37.379</t>
  </si>
  <si>
    <t>0.00676</t>
  </si>
  <si>
    <t>12.992</t>
  </si>
  <si>
    <t>0.0135</t>
  </si>
  <si>
    <t>9.790</t>
  </si>
  <si>
    <t>0.00493</t>
  </si>
  <si>
    <t>17.498</t>
  </si>
  <si>
    <t>0.0151</t>
  </si>
  <si>
    <t>12.503</t>
  </si>
  <si>
    <t>0.0115</t>
  </si>
  <si>
    <t>10.487</t>
  </si>
  <si>
    <t>0.0668</t>
  </si>
  <si>
    <t>8.560</t>
  </si>
  <si>
    <t>0.0187</t>
  </si>
  <si>
    <t>22.656</t>
  </si>
  <si>
    <t>0.0268</t>
  </si>
  <si>
    <t>21.455</t>
  </si>
  <si>
    <t>15.122</t>
  </si>
  <si>
    <t>0.0402</t>
  </si>
  <si>
    <t>14.058</t>
  </si>
  <si>
    <t>0.0321</t>
  </si>
  <si>
    <t>13.439</t>
  </si>
  <si>
    <t>0.0348</t>
  </si>
  <si>
    <t>12.927</t>
  </si>
  <si>
    <t>0.0201</t>
  </si>
  <si>
    <t>12.170</t>
  </si>
  <si>
    <t>0.0368</t>
  </si>
  <si>
    <t>7.854</t>
  </si>
  <si>
    <t>0.0204</t>
  </si>
  <si>
    <t>7.313</t>
  </si>
  <si>
    <t>Myc</t>
  </si>
  <si>
    <t>MA0147.1</t>
  </si>
  <si>
    <t>11.157</t>
  </si>
  <si>
    <t>0.686</t>
  </si>
  <si>
    <t>0.00513</t>
  </si>
  <si>
    <t>6.473</t>
  </si>
  <si>
    <t>1.094</t>
  </si>
  <si>
    <t>6.341</t>
  </si>
  <si>
    <t>0.0511</t>
  </si>
  <si>
    <t>6.242</t>
  </si>
  <si>
    <t>0.0163</t>
  </si>
  <si>
    <t>5.613</t>
  </si>
  <si>
    <t>5.227</t>
  </si>
  <si>
    <t>0.0973</t>
  </si>
  <si>
    <t>11.552</t>
  </si>
  <si>
    <t>0.0203</t>
  </si>
  <si>
    <t>10.787</t>
  </si>
  <si>
    <t>10.538</t>
  </si>
  <si>
    <t>8.395</t>
  </si>
  <si>
    <t>10.547</t>
  </si>
  <si>
    <t>8.649</t>
  </si>
  <si>
    <t>0.0647</t>
  </si>
  <si>
    <t>8.148</t>
  </si>
  <si>
    <t>0.00784</t>
  </si>
  <si>
    <t>7.704</t>
  </si>
  <si>
    <t>0.0291</t>
  </si>
  <si>
    <t>7.631</t>
  </si>
  <si>
    <t>22.593</t>
  </si>
  <si>
    <t>13.603</t>
  </si>
  <si>
    <t>0.0394</t>
  </si>
  <si>
    <t>11.300</t>
  </si>
  <si>
    <t>0.0739</t>
  </si>
  <si>
    <t>9.730</t>
  </si>
  <si>
    <t>9.161</t>
  </si>
  <si>
    <t>0.0369</t>
  </si>
  <si>
    <t>9.026</t>
  </si>
  <si>
    <t>0.0916</t>
  </si>
  <si>
    <t>13.432</t>
  </si>
  <si>
    <t>0.0253</t>
  </si>
  <si>
    <t>13.375</t>
  </si>
  <si>
    <t>Nr2e3</t>
  </si>
  <si>
    <t>MA0164.1</t>
  </si>
  <si>
    <t>12.028</t>
  </si>
  <si>
    <t>0.00239</t>
  </si>
  <si>
    <t>12.131</t>
  </si>
  <si>
    <t>1.360</t>
  </si>
  <si>
    <t>0.00591</t>
  </si>
  <si>
    <t>10.858</t>
  </si>
  <si>
    <t>9.657</t>
  </si>
  <si>
    <t>0.0467</t>
  </si>
  <si>
    <t>15.008</t>
  </si>
  <si>
    <t>14.956</t>
  </si>
  <si>
    <t>0.036</t>
  </si>
  <si>
    <t>0.0167</t>
  </si>
  <si>
    <t>13.506</t>
  </si>
  <si>
    <t>0.0287</t>
  </si>
  <si>
    <t>13.251</t>
  </si>
  <si>
    <t>0.0144</t>
  </si>
  <si>
    <t>13.073</t>
  </si>
  <si>
    <t>0.015</t>
  </si>
  <si>
    <t>13.326</t>
  </si>
  <si>
    <t>12.651</t>
  </si>
  <si>
    <t>0.0866</t>
  </si>
  <si>
    <t>10.274</t>
  </si>
  <si>
    <t>0.0513</t>
  </si>
  <si>
    <t>10.187</t>
  </si>
  <si>
    <t>0.0615</t>
  </si>
  <si>
    <t>16.011</t>
  </si>
  <si>
    <t>11.335</t>
  </si>
  <si>
    <t>0.0498</t>
  </si>
  <si>
    <t>10.911</t>
  </si>
  <si>
    <t>0.00586</t>
  </si>
  <si>
    <t>10.521</t>
  </si>
  <si>
    <t>8.645</t>
  </si>
  <si>
    <t>0.0132</t>
  </si>
  <si>
    <t>7.931</t>
  </si>
  <si>
    <t>18.157</t>
  </si>
  <si>
    <t>0.0353</t>
  </si>
  <si>
    <t>17.279</t>
  </si>
  <si>
    <t>znf143</t>
  </si>
  <si>
    <t>MA0088.1</t>
  </si>
  <si>
    <t>17.541</t>
  </si>
  <si>
    <t>0.530</t>
  </si>
  <si>
    <t>0.00802</t>
  </si>
  <si>
    <t>0.000819</t>
  </si>
  <si>
    <t>2.945</t>
  </si>
  <si>
    <t>0.0397</t>
  </si>
  <si>
    <t>10.913</t>
  </si>
  <si>
    <t>0.0433</t>
  </si>
  <si>
    <t>10.417</t>
  </si>
  <si>
    <t>0.126</t>
  </si>
  <si>
    <t>19.325</t>
  </si>
  <si>
    <t>0.0629</t>
  </si>
  <si>
    <t>14.486</t>
  </si>
  <si>
    <t>13.234</t>
  </si>
  <si>
    <t>0.0514</t>
  </si>
  <si>
    <t>12.669</t>
  </si>
  <si>
    <t>12.220</t>
  </si>
  <si>
    <t>0.137</t>
  </si>
  <si>
    <t>11.502</t>
  </si>
  <si>
    <t>0.0571</t>
  </si>
  <si>
    <t>0.00791</t>
  </si>
  <si>
    <t>9.581</t>
  </si>
  <si>
    <t>0.0113</t>
  </si>
  <si>
    <t>7.602</t>
  </si>
  <si>
    <t>0.00377</t>
  </si>
  <si>
    <t>6.043</t>
  </si>
  <si>
    <t>0.00904</t>
  </si>
  <si>
    <t>5.323</t>
  </si>
  <si>
    <t>5.033</t>
  </si>
  <si>
    <t>4.334</t>
  </si>
  <si>
    <t>0.0083</t>
  </si>
  <si>
    <t>0.164</t>
  </si>
  <si>
    <t>15.434</t>
  </si>
  <si>
    <t>Hand1::Tcfe2a</t>
  </si>
  <si>
    <t>MA0092.1</t>
  </si>
  <si>
    <t>10.144</t>
  </si>
  <si>
    <t>0.149</t>
  </si>
  <si>
    <t>8.463</t>
  </si>
  <si>
    <t>0.622</t>
  </si>
  <si>
    <t>6.772</t>
  </si>
  <si>
    <t>0.0584</t>
  </si>
  <si>
    <t>29.644</t>
  </si>
  <si>
    <t>0.0742</t>
  </si>
  <si>
    <t>27.245</t>
  </si>
  <si>
    <t>24.858</t>
  </si>
  <si>
    <t>NR1H2::RXRA</t>
  </si>
  <si>
    <t>MA0115.1</t>
  </si>
  <si>
    <t>27.878</t>
  </si>
  <si>
    <t>0.445</t>
  </si>
  <si>
    <t>0.00117</t>
  </si>
  <si>
    <t>4.72e-05</t>
  </si>
  <si>
    <t>19.068</t>
  </si>
  <si>
    <t>5.512</t>
  </si>
  <si>
    <t>0.00889</t>
  </si>
  <si>
    <t>9.785</t>
  </si>
  <si>
    <t>9.772</t>
  </si>
  <si>
    <t>0.0191</t>
  </si>
  <si>
    <t>7.417</t>
  </si>
  <si>
    <t>0.021</t>
  </si>
  <si>
    <t>7.092</t>
  </si>
  <si>
    <t>0.0445</t>
  </si>
  <si>
    <t>6.165</t>
  </si>
  <si>
    <t>Pou5f1</t>
  </si>
  <si>
    <t>MA0142.1</t>
  </si>
  <si>
    <t>14.808</t>
  </si>
  <si>
    <t>0.00953</t>
  </si>
  <si>
    <t>0.00217</t>
  </si>
  <si>
    <t>6.005</t>
  </si>
  <si>
    <t>1.984</t>
  </si>
  <si>
    <t>0.0142</t>
  </si>
  <si>
    <t>3.104</t>
  </si>
  <si>
    <t>2.482</t>
  </si>
  <si>
    <t>USF1</t>
  </si>
  <si>
    <t>MA0093.1</t>
  </si>
  <si>
    <t>11.290</t>
  </si>
  <si>
    <t>0.643</t>
  </si>
  <si>
    <t>0.00994</t>
  </si>
  <si>
    <t>0.00428</t>
  </si>
  <si>
    <t>2.014</t>
  </si>
  <si>
    <t>0.976</t>
  </si>
  <si>
    <t>0.0213</t>
  </si>
  <si>
    <t>1.468</t>
  </si>
  <si>
    <t>0.0227</t>
  </si>
  <si>
    <t>1.418</t>
  </si>
  <si>
    <t>Arnt::Ahr</t>
  </si>
  <si>
    <t>MA0006.1</t>
  </si>
  <si>
    <t>9.532</t>
  </si>
  <si>
    <t>0.715</t>
  </si>
  <si>
    <t>0.017</t>
  </si>
  <si>
    <t>0.011</t>
  </si>
  <si>
    <t>1.352</t>
  </si>
  <si>
    <t>0.599</t>
  </si>
  <si>
    <t>1.166</t>
  </si>
  <si>
    <t>0.289</t>
  </si>
  <si>
    <t>19.058</t>
  </si>
  <si>
    <t>0.217</t>
  </si>
  <si>
    <t>11.443</t>
  </si>
  <si>
    <t>0.145</t>
  </si>
  <si>
    <t>8.742</t>
  </si>
  <si>
    <t>0.0964</t>
  </si>
  <si>
    <t>6.214</t>
  </si>
  <si>
    <t>14.232</t>
  </si>
  <si>
    <t>RXR::RAR_DR5</t>
  </si>
  <si>
    <t>MA0159.1</t>
  </si>
  <si>
    <t>16.004</t>
  </si>
  <si>
    <t>0.535</t>
  </si>
  <si>
    <t>0.00846</t>
  </si>
  <si>
    <t>0.000708</t>
  </si>
  <si>
    <t>12.642</t>
  </si>
  <si>
    <t>2.936</t>
  </si>
  <si>
    <t>0.0761</t>
  </si>
  <si>
    <t>12.348</t>
  </si>
  <si>
    <t>0.0547</t>
  </si>
  <si>
    <t>11.469</t>
  </si>
  <si>
    <t>11.279</t>
  </si>
  <si>
    <t>10.941</t>
  </si>
  <si>
    <t>4.982</t>
  </si>
  <si>
    <t>0.0302</t>
  </si>
  <si>
    <t>4.504</t>
  </si>
  <si>
    <t>2.730</t>
  </si>
  <si>
    <t>0.00647</t>
  </si>
  <si>
    <t>2.286</t>
  </si>
  <si>
    <t>2.096</t>
  </si>
  <si>
    <t>1.383</t>
  </si>
  <si>
    <t>4.932</t>
  </si>
  <si>
    <t>0.0178</t>
  </si>
  <si>
    <t>4.520</t>
  </si>
  <si>
    <t>2.793</t>
  </si>
  <si>
    <t>2.142</t>
  </si>
  <si>
    <t>0.0146</t>
  </si>
  <si>
    <t>19.251</t>
  </si>
  <si>
    <t>0.00498</t>
  </si>
  <si>
    <t>18.000</t>
  </si>
  <si>
    <t>0.0464</t>
  </si>
  <si>
    <t>16.209</t>
  </si>
  <si>
    <t>16.028</t>
  </si>
  <si>
    <t>0.0836</t>
  </si>
  <si>
    <t>14.655</t>
  </si>
  <si>
    <t>13.770</t>
  </si>
  <si>
    <t>12.938</t>
  </si>
  <si>
    <t>0.0481</t>
  </si>
  <si>
    <t>14.573</t>
  </si>
  <si>
    <t>0.0137</t>
  </si>
  <si>
    <t>13.920</t>
  </si>
  <si>
    <t>0.00515</t>
  </si>
  <si>
    <t>12.512</t>
  </si>
  <si>
    <t>0.0412</t>
  </si>
  <si>
    <t>0.0378</t>
  </si>
  <si>
    <t>11.426</t>
  </si>
  <si>
    <t>0.193</t>
  </si>
  <si>
    <t>13.157</t>
  </si>
  <si>
    <t>0.0714</t>
  </si>
  <si>
    <t>12.311</t>
  </si>
  <si>
    <t>11.207</t>
  </si>
  <si>
    <t>10.260</t>
  </si>
  <si>
    <t>0.0786</t>
  </si>
  <si>
    <t>10.182</t>
  </si>
  <si>
    <t>9.403</t>
  </si>
  <si>
    <t>9.302</t>
  </si>
  <si>
    <t>9.055</t>
  </si>
  <si>
    <t>0.143</t>
  </si>
  <si>
    <t>8.746</t>
  </si>
  <si>
    <t>0.047</t>
  </si>
  <si>
    <t>18.312</t>
  </si>
  <si>
    <t>0.134</t>
  </si>
  <si>
    <t>12.940</t>
  </si>
  <si>
    <t>0.0336</t>
  </si>
  <si>
    <t>7.873</t>
  </si>
  <si>
    <t>6.368</t>
  </si>
  <si>
    <t>0.0537</t>
  </si>
  <si>
    <t>5.936</t>
  </si>
  <si>
    <t>13.221</t>
  </si>
  <si>
    <t>0.0316</t>
  </si>
  <si>
    <t>12.756</t>
  </si>
  <si>
    <t>11.705</t>
  </si>
  <si>
    <t>10.541</t>
  </si>
  <si>
    <t>8.686</t>
  </si>
  <si>
    <t>8.654</t>
  </si>
  <si>
    <t>0.031</t>
  </si>
  <si>
    <t>102.395</t>
  </si>
  <si>
    <t>0.0416</t>
  </si>
  <si>
    <t>16.985</t>
  </si>
  <si>
    <t>13.617</t>
  </si>
  <si>
    <t>0.0386</t>
  </si>
  <si>
    <t>13.108</t>
  </si>
  <si>
    <t>12.823</t>
  </si>
  <si>
    <t>0.0418</t>
  </si>
  <si>
    <t>15.746</t>
  </si>
  <si>
    <t>0.0523</t>
  </si>
  <si>
    <t>13.292</t>
  </si>
  <si>
    <t>0.0279</t>
  </si>
  <si>
    <t>8.852</t>
  </si>
  <si>
    <t>0.0261</t>
  </si>
  <si>
    <t>7.338</t>
  </si>
  <si>
    <t>6.823</t>
  </si>
  <si>
    <t>5.898</t>
  </si>
  <si>
    <t>12.278</t>
  </si>
  <si>
    <t>0.0855</t>
  </si>
  <si>
    <t>10.671</t>
  </si>
  <si>
    <t>9.655</t>
  </si>
  <si>
    <t>9.311</t>
  </si>
  <si>
    <t>8.882</t>
  </si>
  <si>
    <t>8.412</t>
  </si>
  <si>
    <t>0.0684</t>
  </si>
  <si>
    <t>7.960</t>
  </si>
  <si>
    <t>PLPP2</t>
  </si>
  <si>
    <t>0.0936</t>
  </si>
  <si>
    <t>39.708</t>
  </si>
  <si>
    <t>0.0493</t>
  </si>
  <si>
    <t>12.094</t>
  </si>
  <si>
    <t>10.292</t>
  </si>
  <si>
    <t>11.592</t>
  </si>
  <si>
    <t>0.0114</t>
  </si>
  <si>
    <t>11.364</t>
  </si>
  <si>
    <t>0.0627</t>
  </si>
  <si>
    <t>9.606</t>
  </si>
  <si>
    <t>0.0488</t>
  </si>
  <si>
    <t>9.506</t>
  </si>
  <si>
    <t>9.345</t>
  </si>
  <si>
    <t>13.938</t>
  </si>
  <si>
    <t>0.0278</t>
  </si>
  <si>
    <t>12.192</t>
  </si>
  <si>
    <t>8.492</t>
  </si>
  <si>
    <t>0.0231</t>
  </si>
  <si>
    <t>8.045</t>
  </si>
  <si>
    <t>The fluid that circulates in the heart, arteries, capillaries, and veins of a vertebrate animal carrying nourishment and oxygen to and bringing away waste products from all parts of the body. 2: A comparable fluid of an invertebrate.</t>
  </si>
  <si>
    <t>Any of the vessels through which blood circulates in the body.</t>
  </si>
  <si>
    <t xml:space="preserve">Immune system </t>
  </si>
  <si>
    <t>The bodily system that protects the body from foreign substances, cells, and tissues by producing the immune response and that includes especially the thymus, spleen, lymph nodes, special deposits of lymphoid tissue (as in the gastrointestinal tract and bone marrow), macrophages, lymphocytes including the B cells and T cells, and antibodies.</t>
  </si>
  <si>
    <t>Waste material that is secreted by the kidney in vertebrates, is rich in end products of protein metabolism together with salts and pigments, and forms a clear amber and usually slightly acid fluid in mammals but is semisolid in birds and reptiles.</t>
  </si>
  <si>
    <t xml:space="preserve">Kidney </t>
  </si>
  <si>
    <t>One of a pair of vertebrate organs situated in the body cavity near the spinal column that excrete waste products of metabolism, in humans are bean-shaped organs about 4 1/2 inches (11 1/2 centimeters) long lying behind the peritoneum in a mass of fatty tissue, and consist chiefly of nephrons by which urine is secreted, collected, and discharged into a main cavity whence it is conveyed by the ureter to the bladder. 2: Any of various excretory organs of invertebrate animals.</t>
  </si>
  <si>
    <t>HEK-293T cell</t>
  </si>
  <si>
    <t>A highly transformed human renal epithelial line expressing two viral oncogenes, adenovirus E1a and SV40 large T antigen.</t>
  </si>
  <si>
    <t>Kidney cancer cell </t>
  </si>
  <si>
    <t>A cell of benign or cancerous growth originating from kidney tissue (for example renal cell carcinoma, hypernephroma).</t>
  </si>
  <si>
    <t>A blood cell progenitor or mother cell representing a slightly later stage than the blast cell; it has the capacity for both replication and differentiation, and has pluripotentiality, giving rise to precursors of various different blood cell lines, such as the proerythrocyte and myeloblast, which cannot self-replicate and must differentiate into more mature daughter cells.</t>
  </si>
  <si>
    <t xml:space="preserve">Parenchyma </t>
  </si>
  <si>
    <t>The tissue characteristic of an organ, as distinguished from associated connective or supporting tissues.</t>
  </si>
  <si>
    <t>GENENAME</t>
  </si>
  <si>
    <t>tenascin XA (pseudogene)</t>
  </si>
  <si>
    <t>keratin 17</t>
  </si>
  <si>
    <t>junction plakoglobin</t>
  </si>
  <si>
    <t>Fc fragment of IgE receptor Ia</t>
  </si>
  <si>
    <t>FosB proto-oncogene, AP-1 transcription factor subunit</t>
  </si>
  <si>
    <t>Fos proto-oncogene, AP-1 transcription factor subunit</t>
  </si>
  <si>
    <t>carboxypeptidase E</t>
  </si>
  <si>
    <t>early growth response 1</t>
  </si>
  <si>
    <t>low density lipoprotein receptor class A domain containing 4</t>
  </si>
  <si>
    <t>growth differentiation factor 15</t>
  </si>
  <si>
    <t>activating transcription factor 3</t>
  </si>
  <si>
    <t>NME/NM23 nucleoside diphosphate kinase 3</t>
  </si>
  <si>
    <t>formyl peptide receptor 3</t>
  </si>
  <si>
    <t>TIA1 cytotoxic granule associated RNA binding protein</t>
  </si>
  <si>
    <t>ankyrin repeat domain 2</t>
  </si>
  <si>
    <t>plexin domain containing 1</t>
  </si>
  <si>
    <t>secreted frizzled related protein 4</t>
  </si>
  <si>
    <t>stathmin 2</t>
  </si>
  <si>
    <t>hematopoietic prostaglandin D synthase</t>
  </si>
  <si>
    <t>glutathione S-transferase alpha 3</t>
  </si>
  <si>
    <t>gamma-aminobutyric acid type A receptor pi subunit</t>
  </si>
  <si>
    <t>DLG associated protein 1</t>
  </si>
  <si>
    <t>mesenchyme homeobox 1</t>
  </si>
  <si>
    <t>protein kinase C theta</t>
  </si>
  <si>
    <t>carbonic anhydrase 10</t>
  </si>
  <si>
    <t>fibromodulin</t>
  </si>
  <si>
    <t>ring finger protein 186</t>
  </si>
  <si>
    <t>calcium voltage-gated channel subunit alpha1 G</t>
  </si>
  <si>
    <t>BTG anti-proliferation factor 2</t>
  </si>
  <si>
    <t>CCAAT enhancer binding protein delta</t>
  </si>
  <si>
    <t>zinc finger E-box binding homeobox 1</t>
  </si>
  <si>
    <t>salt inducible kinase 1</t>
  </si>
  <si>
    <t>bone morphogenetic protein 2</t>
  </si>
  <si>
    <t>interleukin 3 receptor subunit alpha</t>
  </si>
  <si>
    <t>thymosin beta 4 X-linked</t>
  </si>
  <si>
    <t>mitochondrial ribosomal protein S34</t>
  </si>
  <si>
    <t>nuclear receptor subfamily 1 group I member 3</t>
  </si>
  <si>
    <t>TGFB induced factor homeobox 1</t>
  </si>
  <si>
    <t>prostaglandin E receptor 4</t>
  </si>
  <si>
    <t>SPARC (osteonectin), cwcv and kazal like domains proteoglycan 1</t>
  </si>
  <si>
    <t>AXL receptor tyrosine kinase</t>
  </si>
  <si>
    <t>protein phosphatase 2 scaffold subunit Aalpha</t>
  </si>
  <si>
    <t>TNF superfamily member 10</t>
  </si>
  <si>
    <t>partner and localizer of BRCA2</t>
  </si>
  <si>
    <t>regulator of G protein signaling 2</t>
  </si>
  <si>
    <t>thymine DNA glycosylase</t>
  </si>
  <si>
    <t>CAPN6</t>
  </si>
  <si>
    <t>calpain 6</t>
  </si>
  <si>
    <t>MST1L</t>
  </si>
  <si>
    <t>macrophage stimulating 1 like</t>
  </si>
  <si>
    <t>SLAMF8</t>
  </si>
  <si>
    <t>SLAM family member 8</t>
  </si>
  <si>
    <t>cytochrome P450 family 1 subfamily A member 2</t>
  </si>
  <si>
    <t>MALL</t>
  </si>
  <si>
    <t>mal, T cell differentiation protein like</t>
  </si>
  <si>
    <t>ASPN</t>
  </si>
  <si>
    <t>asporin</t>
  </si>
  <si>
    <t>CABYR</t>
  </si>
  <si>
    <t>calcium binding tyrosine phosphorylation regulated</t>
  </si>
  <si>
    <t>rs2284746</t>
  </si>
  <si>
    <t>rs2284746-G</t>
  </si>
  <si>
    <t>5 x 10-15</t>
  </si>
  <si>
    <t>AL049569.1,MFAP2</t>
  </si>
  <si>
    <t>rs2284746-?</t>
  </si>
  <si>
    <t>1 x 10-131</t>
  </si>
  <si>
    <t>3 x 10-13</t>
  </si>
  <si>
    <t xml:space="preserve">rs9435733 </t>
  </si>
  <si>
    <t>rs9435733-T</t>
  </si>
  <si>
    <t>T/A/C/G</t>
  </si>
  <si>
    <t>2 x 10-11</t>
  </si>
  <si>
    <t>AL049569.1</t>
  </si>
  <si>
    <t xml:space="preserve">rs2789422  </t>
  </si>
  <si>
    <t>rs2789422-A</t>
  </si>
  <si>
    <t>mean platelet volume</t>
  </si>
  <si>
    <t>6 x 10-17</t>
  </si>
  <si>
    <t>TAGLN2</t>
  </si>
  <si>
    <t xml:space="preserve">	6 x 10-42</t>
  </si>
  <si>
    <t>rs2789422-G</t>
  </si>
  <si>
    <t xml:space="preserve">	2 x 10-52</t>
  </si>
  <si>
    <t xml:space="preserve">	2 x 10-54</t>
  </si>
  <si>
    <t xml:space="preserve">rs6427499 </t>
  </si>
  <si>
    <t>rs6427499-T</t>
  </si>
  <si>
    <t xml:space="preserve">rs6659742  </t>
  </si>
  <si>
    <t>rs6659742-?</t>
  </si>
  <si>
    <t>7 x 10-7</t>
  </si>
  <si>
    <t>SNHG28, AL590560.2</t>
  </si>
  <si>
    <t>rs2516568</t>
  </si>
  <si>
    <t>rs2516568-T</t>
  </si>
  <si>
    <t>2 x 10-66</t>
  </si>
  <si>
    <t>CENPP</t>
  </si>
  <si>
    <t xml:space="preserve">	2 x 10-79</t>
  </si>
  <si>
    <t>rs41278695</t>
  </si>
  <si>
    <t>rs41278695-T</t>
  </si>
  <si>
    <t xml:space="preserve">	2 x 10-20</t>
  </si>
  <si>
    <t>ASPN, CENPP</t>
  </si>
  <si>
    <t>rs7867909</t>
  </si>
  <si>
    <t>rs7867909-G</t>
  </si>
  <si>
    <t>5 x 10-12</t>
  </si>
  <si>
    <t xml:space="preserve">	4 x 10-9</t>
  </si>
  <si>
    <t>2 x 10-40</t>
  </si>
  <si>
    <t xml:space="preserve">rs79072821  </t>
  </si>
  <si>
    <t>rs79072821-T</t>
  </si>
  <si>
    <t>1 x 10-32</t>
  </si>
  <si>
    <t xml:space="preserve">rs4239440 </t>
  </si>
  <si>
    <t>rs4239440-?</t>
  </si>
  <si>
    <t xml:space="preserve">	2 x 10-8</t>
  </si>
  <si>
    <t>TTC39C</t>
  </si>
  <si>
    <t xml:space="preserve">rs16940484  </t>
  </si>
  <si>
    <t>rs16940484-T</t>
  </si>
  <si>
    <t>Microalbuminuria, type 2 diabetes nephropathy</t>
  </si>
  <si>
    <t>6 x 10-7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</si>
</sst>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1"/>
      <color rgb="FF006100"/>
      <name val="Calibri"/>
      <scheme val="minor"/>
    </font>
    <font>
      <sz val="11"/>
      <color rgb="FF000000"/>
      <name val="Calibri"/>
      <charset val="1"/>
    </font>
    <font>
      <sz val="11"/>
      <color rgb="FF0070C0"/>
      <name val="Calibri"/>
      <family val="2"/>
      <scheme val="minor"/>
    </font>
    <font>
      <sz val="11"/>
      <color rgb="FF00B050"/>
      <name val="Calibri"/>
      <family val="2"/>
      <scheme val="minor"/>
    </font>
    <font>
      <b/>
      <sz val="11"/>
      <color theme="1"/>
      <name val="Calibri"/>
      <family val="2"/>
      <scheme val="minor"/>
    </font>
    <font>
      <sz val="11"/>
      <color rgb="FFFF0000"/>
      <name val="Calibri"/>
      <family val="2"/>
      <scheme val="minor"/>
    </font>
    <font>
      <b/>
      <sz val="11"/>
      <color rgb="FF2E6E9E"/>
      <name val="Inherit"/>
      <charset val="1"/>
    </font>
    <font>
      <sz val="11"/>
      <color rgb="FF333333"/>
      <name val="Helvetica Neue"/>
      <charset val="1"/>
    </font>
    <font>
      <u/>
      <sz val="11"/>
      <color theme="10"/>
      <name val="Calibri"/>
      <family val="2"/>
      <scheme val="minor"/>
    </font>
    <font>
      <b/>
      <sz val="8"/>
      <color rgb="FF000000"/>
      <name val="Verdana"/>
      <charset val="1"/>
    </font>
    <font>
      <sz val="8"/>
      <color rgb="FF000000"/>
      <name val="Verdana"/>
      <charset val="1"/>
    </font>
    <font>
      <b/>
      <sz val="8"/>
      <color rgb="FFFF0000"/>
      <name val="Verdana"/>
      <charset val="1"/>
    </font>
    <font>
      <sz val="11"/>
      <color rgb="FF000000"/>
      <name val="Calibri"/>
    </font>
  </fonts>
  <fills count="11">
    <fill>
      <patternFill patternType="none"/>
    </fill>
    <fill>
      <patternFill patternType="gray125"/>
    </fill>
    <fill>
      <patternFill patternType="solid">
        <fgColor rgb="FFFFFF00"/>
        <bgColor indexed="64"/>
      </patternFill>
    </fill>
    <fill>
      <patternFill patternType="solid">
        <fgColor rgb="FFE2EFDA"/>
        <bgColor indexed="64"/>
      </patternFill>
    </fill>
    <fill>
      <patternFill patternType="solid">
        <fgColor rgb="FFC6EFCE"/>
      </patternFill>
    </fill>
    <fill>
      <patternFill patternType="solid">
        <fgColor rgb="FF0070C0"/>
        <bgColor indexed="64"/>
      </patternFill>
    </fill>
    <fill>
      <patternFill patternType="solid">
        <fgColor rgb="FFD9E1F2"/>
        <bgColor indexed="64"/>
      </patternFill>
    </fill>
    <fill>
      <patternFill patternType="solid">
        <fgColor rgb="FFDFEFFC"/>
        <bgColor indexed="64"/>
      </patternFill>
    </fill>
    <fill>
      <patternFill patternType="solid">
        <fgColor rgb="FFF4B084"/>
        <bgColor indexed="64"/>
      </patternFill>
    </fill>
    <fill>
      <patternFill patternType="solid">
        <fgColor rgb="FFDDDDDD"/>
        <bgColor indexed="64"/>
      </patternFill>
    </fill>
    <fill>
      <patternFill patternType="solid">
        <fgColor rgb="FF00B050"/>
        <bgColor indexed="64"/>
      </patternFill>
    </fill>
  </fills>
  <borders count="3">
    <border>
      <left/>
      <right/>
      <top/>
      <bottom/>
      <diagonal/>
    </border>
    <border>
      <left style="thin">
        <color rgb="FFC5DBEC"/>
      </left>
      <right/>
      <top style="thin">
        <color rgb="FFC5DBEC"/>
      </top>
      <bottom style="thin">
        <color rgb="FFC5DBEC"/>
      </bottom>
      <diagonal/>
    </border>
    <border>
      <left style="thin">
        <color rgb="FFAAAAAA"/>
      </left>
      <right style="thin">
        <color rgb="FFAAAAAA"/>
      </right>
      <top style="thin">
        <color rgb="FFAAAAAA"/>
      </top>
      <bottom style="thin">
        <color rgb="FFAAAAAA"/>
      </bottom>
      <diagonal/>
    </border>
  </borders>
  <cellStyleXfs count="3">
    <xf numFmtId="0" fontId="0" fillId="0" borderId="0"/>
    <xf numFmtId="0" fontId="1" fillId="4" borderId="0" applyNumberFormat="0" applyBorder="0" applyAlignment="0" applyProtection="0"/>
    <xf numFmtId="0" fontId="9" fillId="0" borderId="0" applyNumberFormat="0" applyFill="0" applyBorder="0" applyAlignment="0" applyProtection="0"/>
  </cellStyleXfs>
  <cellXfs count="28">
    <xf numFmtId="0" fontId="0" fillId="0" borderId="0" xfId="0"/>
    <xf numFmtId="0" fontId="0" fillId="0" borderId="0" xfId="0" applyAlignment="1">
      <alignment wrapText="1"/>
    </xf>
    <xf numFmtId="0" fontId="0" fillId="2" borderId="0" xfId="0" applyFill="1"/>
    <xf numFmtId="0" fontId="0" fillId="3" borderId="0" xfId="0" applyFill="1"/>
    <xf numFmtId="9" fontId="0" fillId="5" borderId="0" xfId="0" applyNumberFormat="1" applyFill="1"/>
    <xf numFmtId="0" fontId="0" fillId="6" borderId="0" xfId="0" applyFill="1"/>
    <xf numFmtId="0" fontId="1" fillId="4" borderId="0" xfId="1"/>
    <xf numFmtId="0" fontId="2" fillId="0" borderId="0" xfId="0" applyFont="1" applyAlignment="1">
      <alignment wrapText="1"/>
    </xf>
    <xf numFmtId="0" fontId="3" fillId="0" borderId="0" xfId="0" applyFont="1"/>
    <xf numFmtId="0" fontId="4" fillId="0" borderId="0" xfId="0" applyFont="1"/>
    <xf numFmtId="0" fontId="5" fillId="3" borderId="0" xfId="0" applyFont="1" applyFill="1"/>
    <xf numFmtId="0" fontId="6" fillId="0" borderId="0" xfId="0" applyFont="1"/>
    <xf numFmtId="0" fontId="7" fillId="7" borderId="1" xfId="0" applyFont="1" applyFill="1" applyBorder="1" applyAlignment="1">
      <alignment wrapText="1"/>
    </xf>
    <xf numFmtId="0" fontId="8" fillId="0" borderId="0" xfId="0" applyFont="1" applyAlignment="1">
      <alignment wrapText="1"/>
    </xf>
    <xf numFmtId="0" fontId="0" fillId="8" borderId="0" xfId="0" applyFill="1"/>
    <xf numFmtId="0" fontId="10" fillId="9" borderId="2" xfId="0" applyFont="1" applyFill="1" applyBorder="1" applyAlignment="1">
      <alignment wrapText="1"/>
    </xf>
    <xf numFmtId="0" fontId="11" fillId="0" borderId="2" xfId="0" applyFont="1" applyBorder="1" applyAlignment="1">
      <alignment wrapText="1"/>
    </xf>
    <xf numFmtId="0" fontId="9" fillId="0" borderId="2" xfId="2" applyBorder="1" applyAlignment="1">
      <alignment wrapText="1"/>
    </xf>
    <xf numFmtId="0" fontId="12" fillId="0" borderId="2" xfId="0" applyFont="1" applyBorder="1" applyAlignment="1">
      <alignment wrapText="1"/>
    </xf>
    <xf numFmtId="0" fontId="3" fillId="8" borderId="0" xfId="0" applyFont="1" applyFill="1"/>
    <xf numFmtId="0" fontId="4" fillId="8" borderId="0" xfId="0" applyFont="1" applyFill="1"/>
    <xf numFmtId="0" fontId="6" fillId="8" borderId="0" xfId="0" applyFont="1" applyFill="1"/>
    <xf numFmtId="0" fontId="11" fillId="8" borderId="2" xfId="0" applyFont="1" applyFill="1" applyBorder="1" applyAlignment="1">
      <alignment wrapText="1"/>
    </xf>
    <xf numFmtId="0" fontId="9" fillId="8" borderId="2" xfId="2" applyFill="1" applyBorder="1" applyAlignment="1">
      <alignment wrapText="1"/>
    </xf>
    <xf numFmtId="0" fontId="0" fillId="10" borderId="0" xfId="0" applyFill="1"/>
    <xf numFmtId="0" fontId="13" fillId="0" borderId="0" xfId="0" applyFont="1"/>
    <xf numFmtId="15" fontId="0" fillId="0" borderId="0" xfId="0" applyNumberFormat="1"/>
    <xf numFmtId="14" fontId="13" fillId="0" borderId="0" xfId="0" applyNumberFormat="1" applyFont="1"/>
  </cellXfs>
  <cellStyles count="3">
    <cellStyle name="Hyperlink" xfId="2" xr:uid="{00000000-000B-0000-0000-000008000000}"/>
    <cellStyle name="Normal" xfId="0" builtinId="0"/>
    <cellStyle name="Satisfaisant" xfId="1" builtinId="2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1" Type="http://schemas.openxmlformats.org/officeDocument/2006/relationships/hyperlink" Target="http://opossum.cisreg.ca/oPOSSUM3/results/diYenaf57l/MA0039.2.html" TargetMode="External"/><Relationship Id="rId170" Type="http://schemas.openxmlformats.org/officeDocument/2006/relationships/hyperlink" Target="http://opossum.cisreg.ca/oPOSSUM3/results/j9UmLTaFAz/MA0138.2.html" TargetMode="External"/><Relationship Id="rId268" Type="http://schemas.openxmlformats.org/officeDocument/2006/relationships/hyperlink" Target="javascript:newWindow=window.open('http://jaspar.genereg.net/cgi-bin/jaspar_db.pl?rm=present&amp;collection=CORE&amp;ID=MA0146.1',%20'MA0146.1',%20'width=850,height=700,toolbar=0,location=0,directories=0,status=0,menuBar=0,scrollBars=1');%20newWindow.focus()" TargetMode="External"/><Relationship Id="rId475" Type="http://schemas.openxmlformats.org/officeDocument/2006/relationships/hyperlink" Target="javascript:newWindow=window.open('http://jaspar.genereg.net/cgi-bin/jaspar_db.pl?rm=present&amp;collection=CORE&amp;ID=MA0130.1',%20'MA0130.1',%20'width=850,height=700,toolbar=0,location=0,directories=0,status=0,menuBar=0,scrollBars=1');%20newWindow.focus()" TargetMode="External"/><Relationship Id="rId682" Type="http://schemas.openxmlformats.org/officeDocument/2006/relationships/hyperlink" Target="javascript:newWindow=window.open('http://jaspar.genereg.net/cgi-bin/jaspar_db.pl?rm=present&amp;collection=CORE&amp;ID=MA0139.1',%20'MA0139.1',%20'width=850,height=700,toolbar=0,location=0,directories=0,status=0,menuBar=0,scrollBars=1');%20newWindow.focus()" TargetMode="External"/><Relationship Id="rId128" Type="http://schemas.openxmlformats.org/officeDocument/2006/relationships/hyperlink" Target="http://opossum.cisreg.ca/oPOSSUM3/results/SxxxERK_HJ/MA0259.1.html" TargetMode="External"/><Relationship Id="rId335" Type="http://schemas.openxmlformats.org/officeDocument/2006/relationships/hyperlink" Target="http://opossum.cisreg.ca/oPOSSUM3/results/Qpss__2LDU/MA0139.1.html" TargetMode="External"/><Relationship Id="rId542" Type="http://schemas.openxmlformats.org/officeDocument/2006/relationships/hyperlink" Target="http://opossum.cisreg.ca/oPOSSUM3/results/8TDcqdQICH/MA0111.1.html" TargetMode="External"/><Relationship Id="rId987" Type="http://schemas.openxmlformats.org/officeDocument/2006/relationships/hyperlink" Target="http://opossum.cisreg.ca/oPOSSUM3/results/pusCg6B6tB/MA0108.2.html" TargetMode="External"/><Relationship Id="rId1172" Type="http://schemas.openxmlformats.org/officeDocument/2006/relationships/hyperlink" Target="http://opossum.cisreg.ca/oPOSSUM3/results/mnfYJXrEzd/MA0162.1.html" TargetMode="External"/><Relationship Id="rId402" Type="http://schemas.openxmlformats.org/officeDocument/2006/relationships/hyperlink" Target="http://opossum.cisreg.ca/oPOSSUM3/results/Ull9Rqvo0D/MA0039.2.html" TargetMode="External"/><Relationship Id="rId847" Type="http://schemas.openxmlformats.org/officeDocument/2006/relationships/hyperlink" Target="javascript:newWindow=window.open('http://jaspar.genereg.net/cgi-bin/jaspar_db.pl?rm=present&amp;collection=CORE&amp;ID=MA0136.1',%20'MA0136.1',%20'width=850,height=700,toolbar=0,location=0,directories=0,status=0,menuBar=0,scrollBars=1');%20newWindow.focus()" TargetMode="External"/><Relationship Id="rId1032" Type="http://schemas.openxmlformats.org/officeDocument/2006/relationships/hyperlink" Target="http://opossum.cisreg.ca/oPOSSUM3/results/1RwE5ZNCEH/MA0050.1.html" TargetMode="External"/><Relationship Id="rId1477" Type="http://schemas.openxmlformats.org/officeDocument/2006/relationships/hyperlink" Target="javascript:newWindow=window.open('http://jaspar.genereg.net/cgi-bin/jaspar_db.pl?rm=present&amp;collection=CORE&amp;ID=MA0156.1',%20'MA0156.1',%20'width=850,height=700,toolbar=0,location=0,directories=0,status=0,menuBar=0,scrollBars=1');%20newWindow.focus()" TargetMode="External"/><Relationship Id="rId707" Type="http://schemas.openxmlformats.org/officeDocument/2006/relationships/hyperlink" Target="http://opossum.cisreg.ca/oPOSSUM3/results/9tDko58F0x/MA0156.1.html" TargetMode="External"/><Relationship Id="rId914" Type="http://schemas.openxmlformats.org/officeDocument/2006/relationships/hyperlink" Target="http://opossum.cisreg.ca/oPOSSUM3/results/YWOY_V9WPa/MA0048.1.html" TargetMode="External"/><Relationship Id="rId1337" Type="http://schemas.openxmlformats.org/officeDocument/2006/relationships/hyperlink" Target="http://opossum.cisreg.ca/oPOSSUM3/results/GA8Q0KWcZj/MA0130.1.html" TargetMode="External"/><Relationship Id="rId43" Type="http://schemas.openxmlformats.org/officeDocument/2006/relationships/hyperlink" Target="javascript:newWindow=window.open('http://jaspar.genereg.net/cgi-bin/jaspar_db.pl?rm=present&amp;collection=CORE&amp;ID=MA0079.2',%20'MA0079.2',%20'width=850,height=700,toolbar=0,location=0,directories=0,status=0,menuBar=0,scrollBars=1');%20newWindow.focus()" TargetMode="External"/><Relationship Id="rId1404" Type="http://schemas.openxmlformats.org/officeDocument/2006/relationships/hyperlink" Target="http://opossum.cisreg.ca/oPOSSUM3/results/Qcjdl2HmHa/MA0100.1.html" TargetMode="External"/><Relationship Id="rId192" Type="http://schemas.openxmlformats.org/officeDocument/2006/relationships/hyperlink" Target="http://opossum.cisreg.ca/oPOSSUM3/results/IVOuT_n3oT/MA0048.1.html" TargetMode="External"/><Relationship Id="rId497" Type="http://schemas.openxmlformats.org/officeDocument/2006/relationships/hyperlink" Target="http://opossum.cisreg.ca/oPOSSUM3/results/5OZ6_gM6WB/MA0073.1.html" TargetMode="External"/><Relationship Id="rId357" Type="http://schemas.openxmlformats.org/officeDocument/2006/relationships/hyperlink" Target="http://opossum.cisreg.ca/oPOSSUM3/results/e5dhBLBMq0/MA0107.1.html" TargetMode="External"/><Relationship Id="rId1194" Type="http://schemas.openxmlformats.org/officeDocument/2006/relationships/hyperlink" Target="http://opossum.cisreg.ca/oPOSSUM3/results/qfjHPZ0t8m/MA0018.2.html" TargetMode="External"/><Relationship Id="rId217" Type="http://schemas.openxmlformats.org/officeDocument/2006/relationships/hyperlink" Target="javascript:newWindow=window.open('http://jaspar.genereg.net/cgi-bin/jaspar_db.pl?rm=present&amp;collection=CORE&amp;ID=MA0136.1',%20'MA0136.1',%20'width=850,height=700,toolbar=0,location=0,directories=0,status=0,menuBar=0,scrollBars=1');%20newWindow.focus()" TargetMode="External"/><Relationship Id="rId564" Type="http://schemas.openxmlformats.org/officeDocument/2006/relationships/hyperlink" Target="http://opossum.cisreg.ca/oPOSSUM3/results/V20i0ccE2L/MA0019.1.html" TargetMode="External"/><Relationship Id="rId771" Type="http://schemas.openxmlformats.org/officeDocument/2006/relationships/hyperlink" Target="http://opossum.cisreg.ca/oPOSSUM3/results/v364xVnSVt/MA0131.1.html" TargetMode="External"/><Relationship Id="rId869" Type="http://schemas.openxmlformats.org/officeDocument/2006/relationships/hyperlink" Target="http://opossum.cisreg.ca/oPOSSUM3/results/hsKAmHlGfN/MA0107.1.html" TargetMode="External"/><Relationship Id="rId1499" Type="http://schemas.openxmlformats.org/officeDocument/2006/relationships/hyperlink" Target="http://opossum.cisreg.ca/oPOSSUM3/results/o1uKU19cs7/MA0099.2.html" TargetMode="External"/><Relationship Id="rId424" Type="http://schemas.openxmlformats.org/officeDocument/2006/relationships/hyperlink" Target="javascript:newWindow=window.open('http://jaspar.genereg.net/cgi-bin/jaspar_db.pl?rm=present&amp;collection=CORE&amp;ID=MA0100.1',%20'MA0100.1',%20'width=850,height=700,toolbar=0,location=0,directories=0,status=0,menuBar=0,scrollBars=1');%20newWindow.focus()" TargetMode="External"/><Relationship Id="rId631" Type="http://schemas.openxmlformats.org/officeDocument/2006/relationships/hyperlink" Target="javascript:newWindow=window.open('http://jaspar.genereg.net/cgi-bin/jaspar_db.pl?rm=present&amp;collection=CORE&amp;ID=MA0070.1',%20'MA0070.1',%20'width=850,height=700,toolbar=0,location=0,directories=0,status=0,menuBar=0,scrollBars=1');%20newWindow.focus()" TargetMode="External"/><Relationship Id="rId729" Type="http://schemas.openxmlformats.org/officeDocument/2006/relationships/hyperlink" Target="http://opossum.cisreg.ca/oPOSSUM3/results/wOh4eY2Wqv/MA0039.2.html" TargetMode="External"/><Relationship Id="rId1054" Type="http://schemas.openxmlformats.org/officeDocument/2006/relationships/hyperlink" Target="javascript:newWindow=window.open('http://jaspar.genereg.net/cgi-bin/jaspar_db.pl?rm=present&amp;collection=CORE&amp;ID=MA0072.1',%20'MA0072.1',%20'width=850,height=700,toolbar=0,location=0,directories=0,status=0,menuBar=0,scrollBars=1');%20newWindow.focus()" TargetMode="External"/><Relationship Id="rId1261" Type="http://schemas.openxmlformats.org/officeDocument/2006/relationships/hyperlink" Target="javascript:newWindow=window.open('http://jaspar.genereg.net/cgi-bin/jaspar_db.pl?rm=present&amp;collection=CORE&amp;ID=MA0087.1',%20'MA0087.1',%20'width=850,height=700,toolbar=0,location=0,directories=0,status=0,menuBar=0,scrollBars=1');%20newWindow.focus()" TargetMode="External"/><Relationship Id="rId1359" Type="http://schemas.openxmlformats.org/officeDocument/2006/relationships/hyperlink" Target="http://opossum.cisreg.ca/oPOSSUM3/results/k0xmfFxSY8/MA0047.2.html" TargetMode="External"/><Relationship Id="rId936" Type="http://schemas.openxmlformats.org/officeDocument/2006/relationships/hyperlink" Target="http://opossum.cisreg.ca/oPOSSUM3/results/oYP27pyyj5/MA0025.1.html" TargetMode="External"/><Relationship Id="rId1121" Type="http://schemas.openxmlformats.org/officeDocument/2006/relationships/hyperlink" Target="http://opossum.cisreg.ca/oPOSSUM3/results/ZMNQnzz8ji/MA0100.1.html" TargetMode="External"/><Relationship Id="rId1219" Type="http://schemas.openxmlformats.org/officeDocument/2006/relationships/hyperlink" Target="javascript:newWindow=window.open('http://jaspar.genereg.net/cgi-bin/jaspar_db.pl?rm=present&amp;collection=CORE&amp;ID=MA0115.1',%20'MA0115.1',%20'width=850,height=700,toolbar=0,location=0,directories=0,status=0,menuBar=0,scrollBars=1');%20newWindow.focus()" TargetMode="External"/><Relationship Id="rId65" Type="http://schemas.openxmlformats.org/officeDocument/2006/relationships/hyperlink" Target="http://opossum.cisreg.ca/oPOSSUM3/results/seix09uyPN/MA0112.2.html" TargetMode="External"/><Relationship Id="rId1426" Type="http://schemas.openxmlformats.org/officeDocument/2006/relationships/hyperlink" Target="javascript:newWindow=window.open('http://jaspar.genereg.net/cgi-bin/jaspar_db.pl?rm=present&amp;collection=CORE&amp;ID=MA0041.1',%20'MA0041.1',%20'width=850,height=700,toolbar=0,location=0,directories=0,status=0,menuBar=0,scrollBars=1');%20newWindow.focus()" TargetMode="External"/><Relationship Id="rId281" Type="http://schemas.openxmlformats.org/officeDocument/2006/relationships/hyperlink" Target="http://opossum.cisreg.ca/oPOSSUM3/results/Tl44V5NjgT/MA0137.2.html" TargetMode="External"/><Relationship Id="rId141" Type="http://schemas.openxmlformats.org/officeDocument/2006/relationships/hyperlink" Target="http://opossum.cisreg.ca/oPOSSUM3/results/SxxxERK_HJ/MA0145.1.html" TargetMode="External"/><Relationship Id="rId379" Type="http://schemas.openxmlformats.org/officeDocument/2006/relationships/hyperlink" Target="javascript:newWindow=window.open('http://jaspar.genereg.net/cgi-bin/jaspar_db.pl?rm=present&amp;collection=CORE&amp;ID=MA0155.1',%20'MA0155.1',%20'width=850,height=700,toolbar=0,location=0,directories=0,status=0,menuBar=0,scrollBars=1');%20newWindow.focus()" TargetMode="External"/><Relationship Id="rId586" Type="http://schemas.openxmlformats.org/officeDocument/2006/relationships/hyperlink" Target="javascript:newWindow=window.open('http://jaspar.genereg.net/cgi-bin/jaspar_db.pl?rm=present&amp;collection=CORE&amp;ID=MA0104.2',%20'MA0104.2',%20'width=850,height=700,toolbar=0,location=0,directories=0,status=0,menuBar=0,scrollBars=1');%20newWindow.focus()" TargetMode="External"/><Relationship Id="rId793" Type="http://schemas.openxmlformats.org/officeDocument/2006/relationships/hyperlink" Target="javascript:newWindow=window.open('http://jaspar.genereg.net/cgi-bin/jaspar_db.pl?rm=present&amp;collection=CORE&amp;ID=MA0151.1',%20'MA0151.1',%20'width=850,height=700,toolbar=0,location=0,directories=0,status=0,menuBar=0,scrollBars=1');%20newWindow.focus()" TargetMode="External"/><Relationship Id="rId7" Type="http://schemas.openxmlformats.org/officeDocument/2006/relationships/hyperlink" Target="javascript:newWindow=window.open('http://jaspar.genereg.net/cgi-bin/jaspar_db.pl?rm=present&amp;collection=CORE&amp;ID=MA0103.1',%20'MA0103.1',%20'width=850,height=700,toolbar=0,location=0,directories=0,status=0,menuBar=0,scrollBars=1');%20newWindow.focus()" TargetMode="External"/><Relationship Id="rId239" Type="http://schemas.openxmlformats.org/officeDocument/2006/relationships/hyperlink" Target="http://opossum.cisreg.ca/oPOSSUM3/results/dxe54LPnLc/MA0108.2.html" TargetMode="External"/><Relationship Id="rId446" Type="http://schemas.openxmlformats.org/officeDocument/2006/relationships/hyperlink" Target="http://opossum.cisreg.ca/oPOSSUM3/results/0VyuzxWO30/MA0058.1.html" TargetMode="External"/><Relationship Id="rId653" Type="http://schemas.openxmlformats.org/officeDocument/2006/relationships/hyperlink" Target="http://opossum.cisreg.ca/oPOSSUM3/results/yDhwuInDmk/MA0139.1.html" TargetMode="External"/><Relationship Id="rId1076" Type="http://schemas.openxmlformats.org/officeDocument/2006/relationships/hyperlink" Target="http://opossum.cisreg.ca/oPOSSUM3/results/_Nf0id7q_t/MA0077.1.html" TargetMode="External"/><Relationship Id="rId1283" Type="http://schemas.openxmlformats.org/officeDocument/2006/relationships/hyperlink" Target="http://opossum.cisreg.ca/oPOSSUM3/results/3Ax6cwvO8u/MA0136.1.html" TargetMode="External"/><Relationship Id="rId1490" Type="http://schemas.openxmlformats.org/officeDocument/2006/relationships/hyperlink" Target="http://opossum.cisreg.ca/oPOSSUM3/results/8KgkS_YYkP/MA0055.1.html" TargetMode="External"/><Relationship Id="rId306" Type="http://schemas.openxmlformats.org/officeDocument/2006/relationships/hyperlink" Target="http://opossum.cisreg.ca/oPOSSUM3/results/YlutxvBYBR/MA0038.1.html" TargetMode="External"/><Relationship Id="rId860" Type="http://schemas.openxmlformats.org/officeDocument/2006/relationships/hyperlink" Target="http://opossum.cisreg.ca/oPOSSUM3/results/hsKAmHlGfN/MA0150.1.html" TargetMode="External"/><Relationship Id="rId958" Type="http://schemas.openxmlformats.org/officeDocument/2006/relationships/hyperlink" Target="javascript:newWindow=window.open('http://jaspar.genereg.net/cgi-bin/jaspar_db.pl?rm=present&amp;collection=CORE&amp;ID=MA0163.1',%20'MA0163.1',%20'width=850,height=700,toolbar=0,location=0,directories=0,status=0,menuBar=0,scrollBars=1');%20newWindow.focus()" TargetMode="External"/><Relationship Id="rId1143" Type="http://schemas.openxmlformats.org/officeDocument/2006/relationships/hyperlink" Target="http://opossum.cisreg.ca/oPOSSUM3/results/FBxTyAFlZV/MA0116.1.html" TargetMode="External"/><Relationship Id="rId87" Type="http://schemas.openxmlformats.org/officeDocument/2006/relationships/hyperlink" Target="http://opossum.cisreg.ca/oPOSSUM3/results/t_4jTbqXp_/MA0052.1.html" TargetMode="External"/><Relationship Id="rId513" Type="http://schemas.openxmlformats.org/officeDocument/2006/relationships/hyperlink" Target="http://opossum.cisreg.ca/oPOSSUM3/results/C2XtLmWXOa/MA0091.1.html" TargetMode="External"/><Relationship Id="rId720" Type="http://schemas.openxmlformats.org/officeDocument/2006/relationships/hyperlink" Target="http://opossum.cisreg.ca/oPOSSUM3/results/w6uWrayzGO/MA0038.1.html" TargetMode="External"/><Relationship Id="rId818" Type="http://schemas.openxmlformats.org/officeDocument/2006/relationships/hyperlink" Target="http://opossum.cisreg.ca/oPOSSUM3/results/fpIR8bzCht/MA0152.1.html" TargetMode="External"/><Relationship Id="rId1350" Type="http://schemas.openxmlformats.org/officeDocument/2006/relationships/hyperlink" Target="http://opossum.cisreg.ca/oPOSSUM3/results/k0xmfFxSY8/MA0153.1.html" TargetMode="External"/><Relationship Id="rId1448" Type="http://schemas.openxmlformats.org/officeDocument/2006/relationships/hyperlink" Target="http://opossum.cisreg.ca/oPOSSUM3/results/uIPoGpMHzA/MA0024.1.html" TargetMode="External"/><Relationship Id="rId1003" Type="http://schemas.openxmlformats.org/officeDocument/2006/relationships/hyperlink" Target="javascript:newWindow=window.open('http://jaspar.genereg.net/cgi-bin/jaspar_db.pl?rm=present&amp;collection=CORE&amp;ID=MA0147.1',%20'MA0147.1',%20'width=850,height=700,toolbar=0,location=0,directories=0,status=0,menuBar=0,scrollBars=1');%20newWindow.focus()" TargetMode="External"/><Relationship Id="rId1210" Type="http://schemas.openxmlformats.org/officeDocument/2006/relationships/hyperlink" Target="javascript:newWindow=window.open('http://jaspar.genereg.net/cgi-bin/jaspar_db.pl?rm=present&amp;collection=CORE&amp;ID=MA0079.2',%20'MA0079.2',%20'width=850,height=700,toolbar=0,location=0,directories=0,status=0,menuBar=0,scrollBars=1');%20newWindow.focus()" TargetMode="External"/><Relationship Id="rId1308" Type="http://schemas.openxmlformats.org/officeDocument/2006/relationships/hyperlink" Target="http://opossum.cisreg.ca/oPOSSUM3/results/WgOTXWopX0/MA0104.2.html" TargetMode="External"/><Relationship Id="rId1515" Type="http://schemas.openxmlformats.org/officeDocument/2006/relationships/hyperlink" Target="http://opossum.cisreg.ca/oPOSSUM3/results/0CtvGxGSrE/MA0025.1.html" TargetMode="External"/><Relationship Id="rId14" Type="http://schemas.openxmlformats.org/officeDocument/2006/relationships/hyperlink" Target="http://opossum.cisreg.ca/oPOSSUM3/results/TAvwYyVaAZ/MA0146.1.html" TargetMode="External"/><Relationship Id="rId163" Type="http://schemas.openxmlformats.org/officeDocument/2006/relationships/hyperlink" Target="javascript:newWindow=window.open('http://jaspar.genereg.net/cgi-bin/jaspar_db.pl?rm=present&amp;collection=CORE&amp;ID=MA0074.1',%20'MA0074.1',%20'width=850,height=700,toolbar=0,location=0,directories=0,status=0,menuBar=0,scrollBars=1');%20newWindow.focus()" TargetMode="External"/><Relationship Id="rId370" Type="http://schemas.openxmlformats.org/officeDocument/2006/relationships/hyperlink" Target="javascript:newWindow=window.open('http://jaspar.genereg.net/cgi-bin/jaspar_db.pl?rm=present&amp;collection=CORE&amp;ID=MA0014.1',%20'MA0014.1',%20'width=850,height=700,toolbar=0,location=0,directories=0,status=0,menuBar=0,scrollBars=1');%20newWindow.focus()" TargetMode="External"/><Relationship Id="rId230" Type="http://schemas.openxmlformats.org/officeDocument/2006/relationships/hyperlink" Target="http://opossum.cisreg.ca/oPOSSUM3/results/dxe54LPnLc/MA0141.1.html" TargetMode="External"/><Relationship Id="rId468" Type="http://schemas.openxmlformats.org/officeDocument/2006/relationships/hyperlink" Target="http://opossum.cisreg.ca/oPOSSUM3/results/o4WgZVJsEM/MA0145.1.html" TargetMode="External"/><Relationship Id="rId675" Type="http://schemas.openxmlformats.org/officeDocument/2006/relationships/hyperlink" Target="http://opossum.cisreg.ca/oPOSSUM3/results/JnVGPsbla0/MA0065.2.html" TargetMode="External"/><Relationship Id="rId882" Type="http://schemas.openxmlformats.org/officeDocument/2006/relationships/hyperlink" Target="http://opossum.cisreg.ca/oPOSSUM3/results/6dtYwskI8_/MA0069.1.html" TargetMode="External"/><Relationship Id="rId1098" Type="http://schemas.openxmlformats.org/officeDocument/2006/relationships/hyperlink" Target="http://opossum.cisreg.ca/oPOSSUM3/results/8iymtNDPkn/MA0042.1.html" TargetMode="External"/><Relationship Id="rId328" Type="http://schemas.openxmlformats.org/officeDocument/2006/relationships/hyperlink" Target="javascript:newWindow=window.open('http://jaspar.genereg.net/cgi-bin/jaspar_db.pl?rm=present&amp;collection=CORE&amp;ID=MA0156.1',%20'MA0156.1',%20'width=850,height=700,toolbar=0,location=0,directories=0,status=0,menuBar=0,scrollBars=1');%20newWindow.focus()" TargetMode="External"/><Relationship Id="rId535" Type="http://schemas.openxmlformats.org/officeDocument/2006/relationships/hyperlink" Target="javascript:newWindow=window.open('http://jaspar.genereg.net/cgi-bin/jaspar_db.pl?rm=present&amp;collection=CORE&amp;ID=MA0154.1',%20'MA0154.1',%20'width=850,height=700,toolbar=0,location=0,directories=0,status=0,menuBar=0,scrollBars=1');%20newWindow.focus()" TargetMode="External"/><Relationship Id="rId742" Type="http://schemas.openxmlformats.org/officeDocument/2006/relationships/hyperlink" Target="javascript:newWindow=window.open('http://jaspar.genereg.net/cgi-bin/jaspar_db.pl?rm=present&amp;collection=CORE&amp;ID=MA0057.1',%20'MA0057.1',%20'width=850,height=700,toolbar=0,location=0,directories=0,status=0,menuBar=0,scrollBars=1');%20newWindow.focus()" TargetMode="External"/><Relationship Id="rId1165" Type="http://schemas.openxmlformats.org/officeDocument/2006/relationships/hyperlink" Target="javascript:newWindow=window.open('http://jaspar.genereg.net/cgi-bin/jaspar_db.pl?rm=present&amp;collection=CORE&amp;ID=MA0050.1',%20'MA0050.1',%20'width=850,height=700,toolbar=0,location=0,directories=0,status=0,menuBar=0,scrollBars=1');%20newWindow.focus()" TargetMode="External"/><Relationship Id="rId1372" Type="http://schemas.openxmlformats.org/officeDocument/2006/relationships/hyperlink" Target="javascript:newWindow=window.open('http://jaspar.genereg.net/cgi-bin/jaspar_db.pl?rm=present&amp;collection=CORE&amp;ID=MA0062.2',%20'MA0062.2',%20'width=850,height=700,toolbar=0,location=0,directories=0,status=0,menuBar=0,scrollBars=1');%20newWindow.focus()" TargetMode="External"/><Relationship Id="rId602" Type="http://schemas.openxmlformats.org/officeDocument/2006/relationships/hyperlink" Target="http://opossum.cisreg.ca/oPOSSUM3/results/fNOYVpA33h/MA0140.1.html" TargetMode="External"/><Relationship Id="rId1025" Type="http://schemas.openxmlformats.org/officeDocument/2006/relationships/hyperlink" Target="http://opossum.cisreg.ca/oPOSSUM3/results/hBYyEQc3xS/MA0019.1.html" TargetMode="External"/><Relationship Id="rId1232" Type="http://schemas.openxmlformats.org/officeDocument/2006/relationships/hyperlink" Target="http://opossum.cisreg.ca/oPOSSUM3/results/DguhPE5JFN/MA0061.1.html" TargetMode="External"/><Relationship Id="rId907" Type="http://schemas.openxmlformats.org/officeDocument/2006/relationships/hyperlink" Target="javascript:newWindow=window.open('http://jaspar.genereg.net/cgi-bin/jaspar_db.pl?rm=present&amp;collection=CORE&amp;ID=MA0119.1',%20'MA0119.1',%20'width=850,height=700,toolbar=0,location=0,directories=0,status=0,menuBar=0,scrollBars=1');%20newWindow.focus()" TargetMode="External"/><Relationship Id="rId36" Type="http://schemas.openxmlformats.org/officeDocument/2006/relationships/hyperlink" Target="http://opossum.cisreg.ca/oPOSSUM3/results/M2ieKzBUWu/MA0035.2.html" TargetMode="External"/><Relationship Id="rId185" Type="http://schemas.openxmlformats.org/officeDocument/2006/relationships/hyperlink" Target="http://opossum.cisreg.ca/oPOSSUM3/results/IVOuT_n3oT/MA0119.1.html" TargetMode="External"/><Relationship Id="rId392" Type="http://schemas.openxmlformats.org/officeDocument/2006/relationships/hyperlink" Target="http://opossum.cisreg.ca/oPOSSUM3/results/Ull9Rqvo0D/MA0145.1.html" TargetMode="External"/><Relationship Id="rId697" Type="http://schemas.openxmlformats.org/officeDocument/2006/relationships/hyperlink" Target="javascript:newWindow=window.open('http://jaspar.genereg.net/cgi-bin/jaspar_db.pl?rm=present&amp;collection=CORE&amp;ID=MA0063.1',%20'MA0063.1',%20'width=850,height=700,toolbar=0,location=0,directories=0,status=0,menuBar=0,scrollBars=1');%20newWindow.focus()" TargetMode="External"/><Relationship Id="rId252" Type="http://schemas.openxmlformats.org/officeDocument/2006/relationships/hyperlink" Target="http://opossum.cisreg.ca/oPOSSUM3/results/H5yLx0WKDx/MA0148.1.html" TargetMode="External"/><Relationship Id="rId1187" Type="http://schemas.openxmlformats.org/officeDocument/2006/relationships/hyperlink" Target="http://opossum.cisreg.ca/oPOSSUM3/results/qfjHPZ0t8m/MA0073.1.html" TargetMode="External"/><Relationship Id="rId112" Type="http://schemas.openxmlformats.org/officeDocument/2006/relationships/hyperlink" Target="javascript:newWindow=window.open('http://jaspar.genereg.net/cgi-bin/jaspar_db.pl?rm=present&amp;collection=CORE&amp;ID=MA0155.1',%20'MA0155.1',%20'width=850,height=700,toolbar=0,location=0,directories=0,status=0,menuBar=0,scrollBars=1');%20newWindow.focus()" TargetMode="External"/><Relationship Id="rId557" Type="http://schemas.openxmlformats.org/officeDocument/2006/relationships/hyperlink" Target="http://opossum.cisreg.ca/oPOSSUM3/results/V20i0ccE2L/MA0258.1.html" TargetMode="External"/><Relationship Id="rId764" Type="http://schemas.openxmlformats.org/officeDocument/2006/relationships/hyperlink" Target="http://opossum.cisreg.ca/oPOSSUM3/results/D72L11EyFI/MA0039.2.html" TargetMode="External"/><Relationship Id="rId971" Type="http://schemas.openxmlformats.org/officeDocument/2006/relationships/hyperlink" Target="http://opossum.cisreg.ca/oPOSSUM3/results/eRhtXuIfKu/MA0143.1.html" TargetMode="External"/><Relationship Id="rId1394" Type="http://schemas.openxmlformats.org/officeDocument/2006/relationships/hyperlink" Target="http://opossum.cisreg.ca/oPOSSUM3/results/Qcjdl2HmHa/MA0107.1.html" TargetMode="External"/><Relationship Id="rId417" Type="http://schemas.openxmlformats.org/officeDocument/2006/relationships/hyperlink" Target="http://opossum.cisreg.ca/oPOSSUM3/results/NTNI2oOlwB/MA0139.1.html" TargetMode="External"/><Relationship Id="rId624" Type="http://schemas.openxmlformats.org/officeDocument/2006/relationships/hyperlink" Target="http://opossum.cisreg.ca/oPOSSUM3/results/ULU5uZTcZz/MA0100.1.html" TargetMode="External"/><Relationship Id="rId831" Type="http://schemas.openxmlformats.org/officeDocument/2006/relationships/hyperlink" Target="http://opossum.cisreg.ca/oPOSSUM3/results/ibgDOcZZpu/MA0081.1.html" TargetMode="External"/><Relationship Id="rId1047" Type="http://schemas.openxmlformats.org/officeDocument/2006/relationships/hyperlink" Target="http://opossum.cisreg.ca/oPOSSUM3/results/nPP8xrlwrO/MA0019.1.html" TargetMode="External"/><Relationship Id="rId1254" Type="http://schemas.openxmlformats.org/officeDocument/2006/relationships/hyperlink" Target="http://opossum.cisreg.ca/oPOSSUM3/results/3ojKeH5iOf/MA0108.2.html" TargetMode="External"/><Relationship Id="rId1461" Type="http://schemas.openxmlformats.org/officeDocument/2006/relationships/hyperlink" Target="http://opossum.cisreg.ca/oPOSSUM3/results/XNZmpyGz9z/MA0052.1.html" TargetMode="External"/><Relationship Id="rId929" Type="http://schemas.openxmlformats.org/officeDocument/2006/relationships/hyperlink" Target="http://opossum.cisreg.ca/oPOSSUM3/results/YWOY_V9WPa/MA0065.2.html" TargetMode="External"/><Relationship Id="rId1114" Type="http://schemas.openxmlformats.org/officeDocument/2006/relationships/hyperlink" Target="javascript:newWindow=window.open('http://jaspar.genereg.net/cgi-bin/jaspar_db.pl?rm=present&amp;collection=CORE&amp;ID=MA0052.1',%20'MA0052.1',%20'width=850,height=700,toolbar=0,location=0,directories=0,status=0,menuBar=0,scrollBars=1');%20newWindow.focus()" TargetMode="External"/><Relationship Id="rId1321" Type="http://schemas.openxmlformats.org/officeDocument/2006/relationships/hyperlink" Target="javascript:newWindow=window.open('http://jaspar.genereg.net/cgi-bin/jaspar_db.pl?rm=present&amp;collection=CORE&amp;ID=MA0055.1',%20'MA0055.1',%20'width=850,height=700,toolbar=0,location=0,directories=0,status=0,menuBar=0,scrollBars=1');%20newWindow.focus()" TargetMode="External"/><Relationship Id="rId58" Type="http://schemas.openxmlformats.org/officeDocument/2006/relationships/hyperlink" Target="javascript:newWindow=window.open('http://jaspar.genereg.net/cgi-bin/jaspar_db.pl?rm=present&amp;collection=CORE&amp;ID=MA0130.1',%20'MA0130.1',%20'width=850,height=700,toolbar=0,location=0,directories=0,status=0,menuBar=0,scrollBars=1');%20newWindow.focus()" TargetMode="External"/><Relationship Id="rId1419" Type="http://schemas.openxmlformats.org/officeDocument/2006/relationships/hyperlink" Target="http://opossum.cisreg.ca/oPOSSUM3/results/4mvoF1E1Ur/MA0142.1.html" TargetMode="External"/><Relationship Id="rId274" Type="http://schemas.openxmlformats.org/officeDocument/2006/relationships/hyperlink" Target="javascript:newWindow=window.open('http://jaspar.genereg.net/cgi-bin/jaspar_db.pl?rm=present&amp;collection=CORE&amp;ID=MA0163.1',%20'MA0163.1',%20'width=850,height=700,toolbar=0,location=0,directories=0,status=0,menuBar=0,scrollBars=1');%20newWindow.focus()" TargetMode="External"/><Relationship Id="rId481" Type="http://schemas.openxmlformats.org/officeDocument/2006/relationships/hyperlink" Target="javascript:newWindow=window.open('http://jaspar.genereg.net/cgi-bin/jaspar_db.pl?rm=present&amp;collection=CORE&amp;ID=MA0259.1',%20'MA0259.1',%20'width=850,height=700,toolbar=0,location=0,directories=0,status=0,menuBar=0,scrollBars=1');%20newWindow.focus()" TargetMode="External"/><Relationship Id="rId134" Type="http://schemas.openxmlformats.org/officeDocument/2006/relationships/hyperlink" Target="http://opossum.cisreg.ca/oPOSSUM3/results/SxxxERK_HJ/MA0104.2.html" TargetMode="External"/><Relationship Id="rId579" Type="http://schemas.openxmlformats.org/officeDocument/2006/relationships/hyperlink" Target="http://opossum.cisreg.ca/oPOSSUM3/results/LDWhm9Uykb/MA0131.1.html" TargetMode="External"/><Relationship Id="rId786" Type="http://schemas.openxmlformats.org/officeDocument/2006/relationships/hyperlink" Target="http://opossum.cisreg.ca/oPOSSUM3/results/v364xVnSVt/MA0002.2.html" TargetMode="External"/><Relationship Id="rId993" Type="http://schemas.openxmlformats.org/officeDocument/2006/relationships/hyperlink" Target="http://opossum.cisreg.ca/oPOSSUM3/results/pusCg6B6tB/MA0158.1.html" TargetMode="External"/><Relationship Id="rId341" Type="http://schemas.openxmlformats.org/officeDocument/2006/relationships/hyperlink" Target="http://opossum.cisreg.ca/oPOSSUM3/results/Qpss__2LDU/MA0144.1.html" TargetMode="External"/><Relationship Id="rId439" Type="http://schemas.openxmlformats.org/officeDocument/2006/relationships/hyperlink" Target="javascript:newWindow=window.open('http://jaspar.genereg.net/cgi-bin/jaspar_db.pl?rm=present&amp;collection=CORE&amp;ID=MA0105.1',%20'MA0105.1',%20'width=850,height=700,toolbar=0,location=0,directories=0,status=0,menuBar=0,scrollBars=1');%20newWindow.focus()" TargetMode="External"/><Relationship Id="rId646" Type="http://schemas.openxmlformats.org/officeDocument/2006/relationships/hyperlink" Target="javascript:newWindow=window.open('http://jaspar.genereg.net/cgi-bin/jaspar_db.pl?rm=present&amp;collection=CORE&amp;ID=MA0069.1',%20'MA0069.1',%20'width=850,height=700,toolbar=0,location=0,directories=0,status=0,menuBar=0,scrollBars=1');%20newWindow.focus()" TargetMode="External"/><Relationship Id="rId1069" Type="http://schemas.openxmlformats.org/officeDocument/2006/relationships/hyperlink" Target="javascript:newWindow=window.open('http://jaspar.genereg.net/cgi-bin/jaspar_db.pl?rm=present&amp;collection=CORE&amp;ID=MA0151.1',%20'MA0151.1',%20'width=850,height=700,toolbar=0,location=0,directories=0,status=0,menuBar=0,scrollBars=1');%20newWindow.focus()" TargetMode="External"/><Relationship Id="rId1276" Type="http://schemas.openxmlformats.org/officeDocument/2006/relationships/hyperlink" Target="javascript:newWindow=window.open('http://jaspar.genereg.net/cgi-bin/jaspar_db.pl?rm=present&amp;collection=CORE&amp;ID=MA0076.1',%20'MA0076.1',%20'width=850,height=700,toolbar=0,location=0,directories=0,status=0,menuBar=0,scrollBars=1');%20newWindow.focus()" TargetMode="External"/><Relationship Id="rId1483" Type="http://schemas.openxmlformats.org/officeDocument/2006/relationships/hyperlink" Target="javascript:newWindow=window.open('http://jaspar.genereg.net/cgi-bin/jaspar_db.pl?rm=present&amp;collection=CORE&amp;ID=MA0139.1',%20'MA0139.1',%20'width=850,height=700,toolbar=0,location=0,directories=0,status=0,menuBar=0,scrollBars=1');%20newWindow.focus()" TargetMode="External"/><Relationship Id="rId201" Type="http://schemas.openxmlformats.org/officeDocument/2006/relationships/hyperlink" Target="http://opossum.cisreg.ca/oPOSSUM3/results/IVOuT_n3oT/MA0163.1.html" TargetMode="External"/><Relationship Id="rId506" Type="http://schemas.openxmlformats.org/officeDocument/2006/relationships/hyperlink" Target="http://opossum.cisreg.ca/oPOSSUM3/results/C2XtLmWXOa/MA0158.1.html" TargetMode="External"/><Relationship Id="rId853" Type="http://schemas.openxmlformats.org/officeDocument/2006/relationships/hyperlink" Target="javascript:newWindow=window.open('http://jaspar.genereg.net/cgi-bin/jaspar_db.pl?rm=present&amp;collection=CORE&amp;ID=MA0137.2',%20'MA0137.2',%20'width=850,height=700,toolbar=0,location=0,directories=0,status=0,menuBar=0,scrollBars=1');%20newWindow.focus()" TargetMode="External"/><Relationship Id="rId1136" Type="http://schemas.openxmlformats.org/officeDocument/2006/relationships/hyperlink" Target="http://opossum.cisreg.ca/oPOSSUM3/results/FBxTyAFlZV/MA0014.1.html" TargetMode="External"/><Relationship Id="rId713" Type="http://schemas.openxmlformats.org/officeDocument/2006/relationships/hyperlink" Target="http://opossum.cisreg.ca/oPOSSUM3/results/9tDko58F0x/MA0105.1.html" TargetMode="External"/><Relationship Id="rId920" Type="http://schemas.openxmlformats.org/officeDocument/2006/relationships/hyperlink" Target="http://opossum.cisreg.ca/oPOSSUM3/results/YWOY_V9WPa/MA0100.1.html" TargetMode="External"/><Relationship Id="rId1343" Type="http://schemas.openxmlformats.org/officeDocument/2006/relationships/hyperlink" Target="http://opossum.cisreg.ca/oPOSSUM3/results/GA8Q0KWcZj/MA0162.1.html" TargetMode="External"/><Relationship Id="rId1203" Type="http://schemas.openxmlformats.org/officeDocument/2006/relationships/hyperlink" Target="http://opossum.cisreg.ca/oPOSSUM3/results/ms2ptlg_n_/MA0062.2.html" TargetMode="External"/><Relationship Id="rId1410" Type="http://schemas.openxmlformats.org/officeDocument/2006/relationships/hyperlink" Target="http://opossum.cisreg.ca/oPOSSUM3/results/4mvoF1E1Ur/MA0116.1.html" TargetMode="External"/><Relationship Id="rId1508" Type="http://schemas.openxmlformats.org/officeDocument/2006/relationships/hyperlink" Target="http://opossum.cisreg.ca/oPOSSUM3/results/0CtvGxGSrE/MA0163.1.html" TargetMode="External"/><Relationship Id="rId296" Type="http://schemas.openxmlformats.org/officeDocument/2006/relationships/hyperlink" Target="http://opossum.cisreg.ca/oPOSSUM3/results/YlutxvBYBR/MA0069.1.html" TargetMode="External"/><Relationship Id="rId156" Type="http://schemas.openxmlformats.org/officeDocument/2006/relationships/hyperlink" Target="http://opossum.cisreg.ca/oPOSSUM3/results/_hPov9q_XX/MA0154.1.html" TargetMode="External"/><Relationship Id="rId363" Type="http://schemas.openxmlformats.org/officeDocument/2006/relationships/hyperlink" Target="http://opossum.cisreg.ca/oPOSSUM3/results/e5dhBLBMq0/MA0071.1.html" TargetMode="External"/><Relationship Id="rId570" Type="http://schemas.openxmlformats.org/officeDocument/2006/relationships/hyperlink" Target="http://opossum.cisreg.ca/oPOSSUM3/results/V20i0ccE2L/MA0041.1.html" TargetMode="External"/><Relationship Id="rId223" Type="http://schemas.openxmlformats.org/officeDocument/2006/relationships/hyperlink" Target="javascript:newWindow=window.open('http://jaspar.genereg.net/cgi-bin/jaspar_db.pl?rm=present&amp;collection=CORE&amp;ID=MA0071.1',%20'MA0071.1',%20'width=850,height=700,toolbar=0,location=0,directories=0,status=0,menuBar=0,scrollBars=1');%20newWindow.focus()" TargetMode="External"/><Relationship Id="rId430" Type="http://schemas.openxmlformats.org/officeDocument/2006/relationships/hyperlink" Target="javascript:newWindow=window.open('http://jaspar.genereg.net/cgi-bin/jaspar_db.pl?rm=present&amp;collection=CORE&amp;ID=MA0058.1',%20'MA0058.1',%20'width=850,height=700,toolbar=0,location=0,directories=0,status=0,menuBar=0,scrollBars=1');%20newWindow.focus()" TargetMode="External"/><Relationship Id="rId668" Type="http://schemas.openxmlformats.org/officeDocument/2006/relationships/hyperlink" Target="http://opossum.cisreg.ca/oPOSSUM3/results/JnVGPsbla0/MA0146.1.html" TargetMode="External"/><Relationship Id="rId875" Type="http://schemas.openxmlformats.org/officeDocument/2006/relationships/hyperlink" Target="http://opossum.cisreg.ca/oPOSSUM3/results/6dtYwskI8_/MA0052.1.html" TargetMode="External"/><Relationship Id="rId1060" Type="http://schemas.openxmlformats.org/officeDocument/2006/relationships/hyperlink" Target="javascript:newWindow=window.open('http://jaspar.genereg.net/cgi-bin/jaspar_db.pl?rm=present&amp;collection=CORE&amp;ID=MA0051.1',%20'MA0051.1',%20'width=850,height=700,toolbar=0,location=0,directories=0,status=0,menuBar=0,scrollBars=1');%20newWindow.focus()" TargetMode="External"/><Relationship Id="rId1298" Type="http://schemas.openxmlformats.org/officeDocument/2006/relationships/hyperlink" Target="http://opossum.cisreg.ca/oPOSSUM3/results/WgOTXWopX0/MA0146.1.html" TargetMode="External"/><Relationship Id="rId528" Type="http://schemas.openxmlformats.org/officeDocument/2006/relationships/hyperlink" Target="http://opossum.cisreg.ca/oPOSSUM3/results/8TDcqdQICH/MA0163.1.html" TargetMode="External"/><Relationship Id="rId735" Type="http://schemas.openxmlformats.org/officeDocument/2006/relationships/hyperlink" Target="http://opossum.cisreg.ca/oPOSSUM3/results/wOh4eY2Wqv/MA0056.1.html" TargetMode="External"/><Relationship Id="rId942" Type="http://schemas.openxmlformats.org/officeDocument/2006/relationships/hyperlink" Target="http://opossum.cisreg.ca/oPOSSUM3/results/oYP27pyyj5/MA0158.1.html" TargetMode="External"/><Relationship Id="rId1158" Type="http://schemas.openxmlformats.org/officeDocument/2006/relationships/hyperlink" Target="http://opossum.cisreg.ca/oPOSSUM3/results/sQbtH63TBq/MA0041.1.html" TargetMode="External"/><Relationship Id="rId1365" Type="http://schemas.openxmlformats.org/officeDocument/2006/relationships/hyperlink" Target="http://opossum.cisreg.ca/oPOSSUM3/results/gEi0pJANfR/MA0107.1.html" TargetMode="External"/><Relationship Id="rId1018" Type="http://schemas.openxmlformats.org/officeDocument/2006/relationships/hyperlink" Target="javascript:newWindow=window.open('http://jaspar.genereg.net/cgi-bin/jaspar_db.pl?rm=present&amp;collection=CORE&amp;ID=MA0158.1',%20'MA0158.1',%20'width=850,height=700,toolbar=0,location=0,directories=0,status=0,menuBar=0,scrollBars=1');%20newWindow.focus()" TargetMode="External"/><Relationship Id="rId1225" Type="http://schemas.openxmlformats.org/officeDocument/2006/relationships/hyperlink" Target="javascript:newWindow=window.open('http://jaspar.genereg.net/cgi-bin/jaspar_db.pl?rm=present&amp;collection=CORE&amp;ID=MA0029.1',%20'MA0029.1',%20'width=850,height=700,toolbar=0,location=0,directories=0,status=0,menuBar=0,scrollBars=1');%20newWindow.focus()" TargetMode="External"/><Relationship Id="rId1432" Type="http://schemas.openxmlformats.org/officeDocument/2006/relationships/hyperlink" Target="javascript:newWindow=window.open('http://jaspar.genereg.net/cgi-bin/jaspar_db.pl?rm=present&amp;collection=CORE&amp;ID=MA0038.1',%20'MA0038.1',%20'width=850,height=700,toolbar=0,location=0,directories=0,status=0,menuBar=0,scrollBars=1');%20newWindow.focus()" TargetMode="External"/><Relationship Id="rId71" Type="http://schemas.openxmlformats.org/officeDocument/2006/relationships/hyperlink" Target="http://opossum.cisreg.ca/oPOSSUM3/results/seix09uyPN/MA0030.1.html" TargetMode="External"/><Relationship Id="rId802" Type="http://schemas.openxmlformats.org/officeDocument/2006/relationships/hyperlink" Target="javascript:newWindow=window.open('http://jaspar.genereg.net/cgi-bin/jaspar_db.pl?rm=present&amp;collection=CORE&amp;ID=MA0069.1',%20'MA0069.1',%20'width=850,height=700,toolbar=0,location=0,directories=0,status=0,menuBar=0,scrollBars=1');%20newWindow.focus()" TargetMode="External"/><Relationship Id="rId29" Type="http://schemas.openxmlformats.org/officeDocument/2006/relationships/hyperlink" Target="http://opossum.cisreg.ca/oPOSSUM3/results/M2ieKzBUWu/MA0060.1.html" TargetMode="External"/><Relationship Id="rId178" Type="http://schemas.openxmlformats.org/officeDocument/2006/relationships/hyperlink" Target="javascript:newWindow=window.open('http://jaspar.genereg.net/cgi-bin/jaspar_db.pl?rm=present&amp;collection=CORE&amp;ID=MA0046.1',%20'MA0046.1',%20'width=850,height=700,toolbar=0,location=0,directories=0,status=0,menuBar=0,scrollBars=1');%20newWindow.focus()" TargetMode="External"/><Relationship Id="rId385" Type="http://schemas.openxmlformats.org/officeDocument/2006/relationships/hyperlink" Target="javascript:newWindow=window.open('http://jaspar.genereg.net/cgi-bin/jaspar_db.pl?rm=present&amp;collection=CORE&amp;ID=MA0155.1',%20'MA0155.1',%20'width=850,height=700,toolbar=0,location=0,directories=0,status=0,menuBar=0,scrollBars=1');%20newWindow.focus()" TargetMode="External"/><Relationship Id="rId592" Type="http://schemas.openxmlformats.org/officeDocument/2006/relationships/hyperlink" Target="javascript:newWindow=window.open('http://jaspar.genereg.net/cgi-bin/jaspar_db.pl?rm=present&amp;collection=CORE&amp;ID=MA0139.1',%20'MA0139.1',%20'width=850,height=700,toolbar=0,location=0,directories=0,status=0,menuBar=0,scrollBars=1');%20newWindow.focus()" TargetMode="External"/><Relationship Id="rId245" Type="http://schemas.openxmlformats.org/officeDocument/2006/relationships/hyperlink" Target="http://opossum.cisreg.ca/oPOSSUM3/results/H5yLx0WKDx/MA0153.1.html" TargetMode="External"/><Relationship Id="rId452" Type="http://schemas.openxmlformats.org/officeDocument/2006/relationships/hyperlink" Target="http://opossum.cisreg.ca/oPOSSUM3/results/qNfiRBC6dR/MA0080.2.html" TargetMode="External"/><Relationship Id="rId897" Type="http://schemas.openxmlformats.org/officeDocument/2006/relationships/hyperlink" Target="http://opossum.cisreg.ca/oPOSSUM3/results/pWCavmr3sx/MA0083.1.html" TargetMode="External"/><Relationship Id="rId1082" Type="http://schemas.openxmlformats.org/officeDocument/2006/relationships/hyperlink" Target="http://opossum.cisreg.ca/oPOSSUM3/results/IPLpsxMz8U/MA0071.1.html" TargetMode="External"/><Relationship Id="rId105" Type="http://schemas.openxmlformats.org/officeDocument/2006/relationships/hyperlink" Target="http://opossum.cisreg.ca/oPOSSUM3/results/A6kNOicaqN/MA0030.1.html" TargetMode="External"/><Relationship Id="rId312" Type="http://schemas.openxmlformats.org/officeDocument/2006/relationships/hyperlink" Target="http://opossum.cisreg.ca/oPOSSUM3/results/gsGM2xlKre/MA0063.1.html" TargetMode="External"/><Relationship Id="rId757" Type="http://schemas.openxmlformats.org/officeDocument/2006/relationships/hyperlink" Target="javascript:newWindow=window.open('http://jaspar.genereg.net/cgi-bin/jaspar_db.pl?rm=present&amp;collection=CORE&amp;ID=MA0062.2',%20'MA0062.2',%20'width=850,height=700,toolbar=0,location=0,directories=0,status=0,menuBar=0,scrollBars=1');%20newWindow.focus()" TargetMode="External"/><Relationship Id="rId964" Type="http://schemas.openxmlformats.org/officeDocument/2006/relationships/hyperlink" Target="javascript:newWindow=window.open('http://jaspar.genereg.net/cgi-bin/jaspar_db.pl?rm=present&amp;collection=CORE&amp;ID=MA0048.1',%20'MA0048.1',%20'width=850,height=700,toolbar=0,location=0,directories=0,status=0,menuBar=0,scrollBars=1');%20newWindow.focus()" TargetMode="External"/><Relationship Id="rId1387" Type="http://schemas.openxmlformats.org/officeDocument/2006/relationships/hyperlink" Target="javascript:newWindow=window.open('http://jaspar.genereg.net/cgi-bin/jaspar_db.pl?rm=present&amp;collection=CORE&amp;ID=MA0046.1',%20'MA0046.1',%20'width=850,height=700,toolbar=0,location=0,directories=0,status=0,menuBar=0,scrollBars=1');%20newWindow.focus()" TargetMode="External"/><Relationship Id="rId93" Type="http://schemas.openxmlformats.org/officeDocument/2006/relationships/hyperlink" Target="http://opossum.cisreg.ca/oPOSSUM3/results/t_4jTbqXp_/MA0025.1.html" TargetMode="External"/><Relationship Id="rId617" Type="http://schemas.openxmlformats.org/officeDocument/2006/relationships/hyperlink" Target="http://opossum.cisreg.ca/oPOSSUM3/results/ULU5uZTcZz/MA0002.2.html" TargetMode="External"/><Relationship Id="rId824" Type="http://schemas.openxmlformats.org/officeDocument/2006/relationships/hyperlink" Target="http://opossum.cisreg.ca/oPOSSUM3/results/fpIR8bzCht/MA0154.1.html" TargetMode="External"/><Relationship Id="rId1247" Type="http://schemas.openxmlformats.org/officeDocument/2006/relationships/hyperlink" Target="http://opossum.cisreg.ca/oPOSSUM3/results/3ojKeH5iOf/MA0102.2.html" TargetMode="External"/><Relationship Id="rId1454" Type="http://schemas.openxmlformats.org/officeDocument/2006/relationships/hyperlink" Target="http://opossum.cisreg.ca/oPOSSUM3/results/uIPoGpMHzA/MA0039.2.html" TargetMode="External"/><Relationship Id="rId1107" Type="http://schemas.openxmlformats.org/officeDocument/2006/relationships/hyperlink" Target="http://opossum.cisreg.ca/oPOSSUM3/results/8iymtNDPkn/MA0047.2.html" TargetMode="External"/><Relationship Id="rId1314" Type="http://schemas.openxmlformats.org/officeDocument/2006/relationships/hyperlink" Target="http://opossum.cisreg.ca/oPOSSUM3/results/RJF9ccnMKp/MA0111.1.html" TargetMode="External"/><Relationship Id="rId20" Type="http://schemas.openxmlformats.org/officeDocument/2006/relationships/hyperlink" Target="http://opossum.cisreg.ca/oPOSSUM3/results/diYenaf57l/MA0039.2.html" TargetMode="External"/><Relationship Id="rId267" Type="http://schemas.openxmlformats.org/officeDocument/2006/relationships/hyperlink" Target="http://opossum.cisreg.ca/oPOSSUM3/results/aGWttK7f5Y/MA0070.1.html" TargetMode="External"/><Relationship Id="rId474" Type="http://schemas.openxmlformats.org/officeDocument/2006/relationships/hyperlink" Target="http://opossum.cisreg.ca/oPOSSUM3/results/o4WgZVJsEM/MA0146.1.html" TargetMode="External"/><Relationship Id="rId127" Type="http://schemas.openxmlformats.org/officeDocument/2006/relationships/hyperlink" Target="javascript:newWindow=window.open('http://jaspar.genereg.net/cgi-bin/jaspar_db.pl?rm=present&amp;collection=CORE&amp;ID=MA0259.1',%20'MA0259.1',%20'width=850,height=700,toolbar=0,location=0,directories=0,status=0,menuBar=0,scrollBars=1');%20newWindow.focus()" TargetMode="External"/><Relationship Id="rId681" Type="http://schemas.openxmlformats.org/officeDocument/2006/relationships/hyperlink" Target="http://opossum.cisreg.ca/oPOSSUM3/results/JnVGPsbla0/MA0103.1.html" TargetMode="External"/><Relationship Id="rId779" Type="http://schemas.openxmlformats.org/officeDocument/2006/relationships/hyperlink" Target="http://opossum.cisreg.ca/oPOSSUM3/results/v364xVnSVt/MA0144.1.html" TargetMode="External"/><Relationship Id="rId986" Type="http://schemas.openxmlformats.org/officeDocument/2006/relationships/hyperlink" Target="http://opossum.cisreg.ca/oPOSSUM3/results/pusCg6B6tB/MA0108.2.html" TargetMode="External"/><Relationship Id="rId334" Type="http://schemas.openxmlformats.org/officeDocument/2006/relationships/hyperlink" Target="javascript:newWindow=window.open('http://jaspar.genereg.net/cgi-bin/jaspar_db.pl?rm=present&amp;collection=CORE&amp;ID=MA0139.1',%20'MA0139.1',%20'width=850,height=700,toolbar=0,location=0,directories=0,status=0,menuBar=0,scrollBars=1');%20newWindow.focus()" TargetMode="External"/><Relationship Id="rId541" Type="http://schemas.openxmlformats.org/officeDocument/2006/relationships/hyperlink" Target="javascript:newWindow=window.open('http://jaspar.genereg.net/cgi-bin/jaspar_db.pl?rm=present&amp;collection=CORE&amp;ID=MA0111.1',%20'MA0111.1',%20'width=850,height=700,toolbar=0,location=0,directories=0,status=0,menuBar=0,scrollBars=1');%20newWindow.focus()" TargetMode="External"/><Relationship Id="rId639" Type="http://schemas.openxmlformats.org/officeDocument/2006/relationships/hyperlink" Target="http://opossum.cisreg.ca/oPOSSUM3/results/X0WYgxvmWi/MA0108.2.html" TargetMode="External"/><Relationship Id="rId1171" Type="http://schemas.openxmlformats.org/officeDocument/2006/relationships/hyperlink" Target="javascript:newWindow=window.open('http://jaspar.genereg.net/cgi-bin/jaspar_db.pl?rm=present&amp;collection=CORE&amp;ID=MA0162.1',%20'MA0162.1',%20'width=850,height=700,toolbar=0,location=0,directories=0,status=0,menuBar=0,scrollBars=1');%20newWindow.focus()" TargetMode="External"/><Relationship Id="rId1269" Type="http://schemas.openxmlformats.org/officeDocument/2006/relationships/hyperlink" Target="http://opossum.cisreg.ca/oPOSSUM3/results/PYgh7dX3Z8/MA0122.1.html" TargetMode="External"/><Relationship Id="rId1476" Type="http://schemas.openxmlformats.org/officeDocument/2006/relationships/hyperlink" Target="http://opossum.cisreg.ca/oPOSSUM3/results/XNZmpyGz9z/MA0065.2.html" TargetMode="External"/><Relationship Id="rId401" Type="http://schemas.openxmlformats.org/officeDocument/2006/relationships/hyperlink" Target="http://opossum.cisreg.ca/oPOSSUM3/results/Ull9Rqvo0D/MA0039.2.html" TargetMode="External"/><Relationship Id="rId846" Type="http://schemas.openxmlformats.org/officeDocument/2006/relationships/hyperlink" Target="http://opossum.cisreg.ca/oPOSSUM3/results/ibgDOcZZpu/MA0018.2.html" TargetMode="External"/><Relationship Id="rId1031" Type="http://schemas.openxmlformats.org/officeDocument/2006/relationships/hyperlink" Target="http://opossum.cisreg.ca/oPOSSUM3/results/1RwE5ZNCEH/MA0050.1.html" TargetMode="External"/><Relationship Id="rId1129" Type="http://schemas.openxmlformats.org/officeDocument/2006/relationships/hyperlink" Target="javascript:newWindow=window.open('http://jaspar.genereg.net/cgi-bin/jaspar_db.pl?rm=present&amp;collection=CORE&amp;ID=MA0056.1',%20'MA0056.1',%20'width=850,height=700,toolbar=0,location=0,directories=0,status=0,menuBar=0,scrollBars=1');%20newWindow.focus()" TargetMode="External"/><Relationship Id="rId706" Type="http://schemas.openxmlformats.org/officeDocument/2006/relationships/hyperlink" Target="javascript:newWindow=window.open('http://jaspar.genereg.net/cgi-bin/jaspar_db.pl?rm=present&amp;collection=CORE&amp;ID=MA0156.1',%20'MA0156.1',%20'width=850,height=700,toolbar=0,location=0,directories=0,status=0,menuBar=0,scrollBars=1');%20newWindow.focus()" TargetMode="External"/><Relationship Id="rId913" Type="http://schemas.openxmlformats.org/officeDocument/2006/relationships/hyperlink" Target="javascript:newWindow=window.open('http://jaspar.genereg.net/cgi-bin/jaspar_db.pl?rm=present&amp;collection=CORE&amp;ID=MA0048.1',%20'MA0048.1',%20'width=850,height=700,toolbar=0,location=0,directories=0,status=0,menuBar=0,scrollBars=1');%20newWindow.focus()" TargetMode="External"/><Relationship Id="rId1336" Type="http://schemas.openxmlformats.org/officeDocument/2006/relationships/hyperlink" Target="javascript:newWindow=window.open('http://jaspar.genereg.net/cgi-bin/jaspar_db.pl?rm=present&amp;collection=CORE&amp;ID=MA0130.1',%20'MA0130.1',%20'width=850,height=700,toolbar=0,location=0,directories=0,status=0,menuBar=0,scrollBars=1');%20newWindow.focus()" TargetMode="External"/><Relationship Id="rId42" Type="http://schemas.openxmlformats.org/officeDocument/2006/relationships/hyperlink" Target="http://opossum.cisreg.ca/oPOSSUM3/results/M2ieKzBUWu/MA0156.1.html" TargetMode="External"/><Relationship Id="rId1403" Type="http://schemas.openxmlformats.org/officeDocument/2006/relationships/hyperlink" Target="http://opossum.cisreg.ca/oPOSSUM3/results/Qcjdl2HmHa/MA0100.1.html" TargetMode="External"/><Relationship Id="rId191" Type="http://schemas.openxmlformats.org/officeDocument/2006/relationships/hyperlink" Target="http://opossum.cisreg.ca/oPOSSUM3/results/IVOuT_n3oT/MA0048.1.html" TargetMode="External"/><Relationship Id="rId289" Type="http://schemas.openxmlformats.org/officeDocument/2006/relationships/hyperlink" Target="javascript:newWindow=window.open('http://jaspar.genereg.net/cgi-bin/jaspar_db.pl?rm=present&amp;collection=CORE&amp;ID=MA0111.1',%20'MA0111.1',%20'width=850,height=700,toolbar=0,location=0,directories=0,status=0,menuBar=0,scrollBars=1');%20newWindow.focus()" TargetMode="External"/><Relationship Id="rId496" Type="http://schemas.openxmlformats.org/officeDocument/2006/relationships/hyperlink" Target="javascript:newWindow=window.open('http://jaspar.genereg.net/cgi-bin/jaspar_db.pl?rm=present&amp;collection=CORE&amp;ID=MA0073.1',%20'MA0073.1',%20'width=850,height=700,toolbar=0,location=0,directories=0,status=0,menuBar=0,scrollBars=1');%20newWindow.focus()" TargetMode="External"/><Relationship Id="rId149" Type="http://schemas.openxmlformats.org/officeDocument/2006/relationships/hyperlink" Target="http://opossum.cisreg.ca/oPOSSUM3/results/_hPov9q_XX/MA0130.1.html" TargetMode="External"/><Relationship Id="rId356" Type="http://schemas.openxmlformats.org/officeDocument/2006/relationships/hyperlink" Target="http://opossum.cisreg.ca/oPOSSUM3/results/e5dhBLBMq0/MA0107.1.html" TargetMode="External"/><Relationship Id="rId563" Type="http://schemas.openxmlformats.org/officeDocument/2006/relationships/hyperlink" Target="http://opossum.cisreg.ca/oPOSSUM3/results/V20i0ccE2L/MA0019.1.html" TargetMode="External"/><Relationship Id="rId770" Type="http://schemas.openxmlformats.org/officeDocument/2006/relationships/hyperlink" Target="http://opossum.cisreg.ca/oPOSSUM3/results/v364xVnSVt/MA0131.1.html" TargetMode="External"/><Relationship Id="rId1193" Type="http://schemas.openxmlformats.org/officeDocument/2006/relationships/hyperlink" Target="http://opossum.cisreg.ca/oPOSSUM3/results/qfjHPZ0t8m/MA0018.2.html" TargetMode="External"/><Relationship Id="rId216" Type="http://schemas.openxmlformats.org/officeDocument/2006/relationships/hyperlink" Target="http://opossum.cisreg.ca/oPOSSUM3/results/6z_4fwggIO/MA0140.1.html" TargetMode="External"/><Relationship Id="rId423" Type="http://schemas.openxmlformats.org/officeDocument/2006/relationships/hyperlink" Target="http://opossum.cisreg.ca/oPOSSUM3/results/71IV3ikeLP/MA0018.2.html" TargetMode="External"/><Relationship Id="rId868" Type="http://schemas.openxmlformats.org/officeDocument/2006/relationships/hyperlink" Target="javascript:newWindow=window.open('http://jaspar.genereg.net/cgi-bin/jaspar_db.pl?rm=present&amp;collection=CORE&amp;ID=MA0107.1',%20'MA0107.1',%20'width=850,height=700,toolbar=0,location=0,directories=0,status=0,menuBar=0,scrollBars=1');%20newWindow.focus()" TargetMode="External"/><Relationship Id="rId1053" Type="http://schemas.openxmlformats.org/officeDocument/2006/relationships/hyperlink" Target="http://opossum.cisreg.ca/oPOSSUM3/results/nPP8xrlwrO/MA0063.1.html" TargetMode="External"/><Relationship Id="rId1260" Type="http://schemas.openxmlformats.org/officeDocument/2006/relationships/hyperlink" Target="http://opossum.cisreg.ca/oPOSSUM3/results/3ojKeH5iOf/MA0006.1.html" TargetMode="External"/><Relationship Id="rId1498" Type="http://schemas.openxmlformats.org/officeDocument/2006/relationships/hyperlink" Target="javascript:newWindow=window.open('http://jaspar.genereg.net/cgi-bin/jaspar_db.pl?rm=present&amp;collection=CORE&amp;ID=MA0099.2',%20'MA0099.2',%20'width=850,height=700,toolbar=0,location=0,directories=0,status=0,menuBar=0,scrollBars=1');%20newWindow.focus()" TargetMode="External"/><Relationship Id="rId630" Type="http://schemas.openxmlformats.org/officeDocument/2006/relationships/hyperlink" Target="http://opossum.cisreg.ca/oPOSSUM3/results/X0WYgxvmWi/MA0040.1.html" TargetMode="External"/><Relationship Id="rId728" Type="http://schemas.openxmlformats.org/officeDocument/2006/relationships/hyperlink" Target="http://opossum.cisreg.ca/oPOSSUM3/results/wOh4eY2Wqv/MA0039.2.html" TargetMode="External"/><Relationship Id="rId935" Type="http://schemas.openxmlformats.org/officeDocument/2006/relationships/hyperlink" Target="http://opossum.cisreg.ca/oPOSSUM3/results/oYP27pyyj5/MA0025.1.html" TargetMode="External"/><Relationship Id="rId1358" Type="http://schemas.openxmlformats.org/officeDocument/2006/relationships/hyperlink" Target="http://opossum.cisreg.ca/oPOSSUM3/results/k0xmfFxSY8/MA0047.2.html" TargetMode="External"/><Relationship Id="rId64" Type="http://schemas.openxmlformats.org/officeDocument/2006/relationships/hyperlink" Target="javascript:newWindow=window.open('http://jaspar.genereg.net/cgi-bin/jaspar_db.pl?rm=present&amp;collection=CORE&amp;ID=MA0112.2',%20'MA0112.2',%20'width=850,height=700,toolbar=0,location=0,directories=0,status=0,menuBar=0,scrollBars=1');%20newWindow.focus()" TargetMode="External"/><Relationship Id="rId1120" Type="http://schemas.openxmlformats.org/officeDocument/2006/relationships/hyperlink" Target="javascript:newWindow=window.open('http://jaspar.genereg.net/cgi-bin/jaspar_db.pl?rm=present&amp;collection=CORE&amp;ID=MA0100.1',%20'MA0100.1',%20'width=850,height=700,toolbar=0,location=0,directories=0,status=0,menuBar=0,scrollBars=1');%20newWindow.focus()" TargetMode="External"/><Relationship Id="rId1218" Type="http://schemas.openxmlformats.org/officeDocument/2006/relationships/hyperlink" Target="http://opossum.cisreg.ca/oPOSSUM3/results/J4osEq0625/MA0154.1.html" TargetMode="External"/><Relationship Id="rId1425" Type="http://schemas.openxmlformats.org/officeDocument/2006/relationships/hyperlink" Target="http://opossum.cisreg.ca/oPOSSUM3/results/r1DbIo_qDk/MA0115.1.html" TargetMode="External"/><Relationship Id="rId280" Type="http://schemas.openxmlformats.org/officeDocument/2006/relationships/hyperlink" Target="javascript:newWindow=window.open('http://jaspar.genereg.net/cgi-bin/jaspar_db.pl?rm=present&amp;collection=CORE&amp;ID=MA0137.2',%20'MA0137.2',%20'width=850,height=700,toolbar=0,location=0,directories=0,status=0,menuBar=0,scrollBars=1');%20newWindow.focus()" TargetMode="External"/><Relationship Id="rId140" Type="http://schemas.openxmlformats.org/officeDocument/2006/relationships/hyperlink" Target="http://opossum.cisreg.ca/oPOSSUM3/results/SxxxERK_HJ/MA0145.1.html" TargetMode="External"/><Relationship Id="rId378" Type="http://schemas.openxmlformats.org/officeDocument/2006/relationships/hyperlink" Target="http://opossum.cisreg.ca/oPOSSUM3/results/CToKhyIPpo/MA0039.2.html" TargetMode="External"/><Relationship Id="rId585" Type="http://schemas.openxmlformats.org/officeDocument/2006/relationships/hyperlink" Target="http://opossum.cisreg.ca/oPOSSUM3/results/LDWhm9Uykb/MA0028.1.html" TargetMode="External"/><Relationship Id="rId792" Type="http://schemas.openxmlformats.org/officeDocument/2006/relationships/hyperlink" Target="http://opossum.cisreg.ca/oPOSSUM3/results/wcestxdB6u/MA0132.1.html" TargetMode="External"/><Relationship Id="rId6" Type="http://schemas.openxmlformats.org/officeDocument/2006/relationships/hyperlink" Target="http://opossum.cisreg.ca/oPOSSUM3/results/TAvwYyVaAZ/MA0065.2.html" TargetMode="External"/><Relationship Id="rId238" Type="http://schemas.openxmlformats.org/officeDocument/2006/relationships/hyperlink" Target="javascript:newWindow=window.open('http://jaspar.genereg.net/cgi-bin/jaspar_db.pl?rm=present&amp;collection=CORE&amp;ID=MA0108.2',%20'MA0108.2',%20'width=850,height=700,toolbar=0,location=0,directories=0,status=0,menuBar=0,scrollBars=1');%20newWindow.focus()" TargetMode="External"/><Relationship Id="rId445" Type="http://schemas.openxmlformats.org/officeDocument/2006/relationships/hyperlink" Target="javascript:newWindow=window.open('http://jaspar.genereg.net/cgi-bin/jaspar_db.pl?rm=present&amp;collection=CORE&amp;ID=MA0058.1',%20'MA0058.1',%20'width=850,height=700,toolbar=0,location=0,directories=0,status=0,menuBar=0,scrollBars=1');%20newWindow.focus()" TargetMode="External"/><Relationship Id="rId652" Type="http://schemas.openxmlformats.org/officeDocument/2006/relationships/hyperlink" Target="javascript:newWindow=window.open('http://jaspar.genereg.net/cgi-bin/jaspar_db.pl?rm=present&amp;collection=CORE&amp;ID=MA0139.1',%20'MA0139.1',%20'width=850,height=700,toolbar=0,location=0,directories=0,status=0,menuBar=0,scrollBars=1');%20newWindow.focus()" TargetMode="External"/><Relationship Id="rId1075" Type="http://schemas.openxmlformats.org/officeDocument/2006/relationships/hyperlink" Target="javascript:newWindow=window.open('http://jaspar.genereg.net/cgi-bin/jaspar_db.pl?rm=present&amp;collection=CORE&amp;ID=MA0077.1',%20'MA0077.1',%20'width=850,height=700,toolbar=0,location=0,directories=0,status=0,menuBar=0,scrollBars=1');%20newWindow.focus()" TargetMode="External"/><Relationship Id="rId1282" Type="http://schemas.openxmlformats.org/officeDocument/2006/relationships/hyperlink" Target="javascript:newWindow=window.open('http://jaspar.genereg.net/cgi-bin/jaspar_db.pl?rm=present&amp;collection=CORE&amp;ID=MA0136.1',%20'MA0136.1',%20'width=850,height=700,toolbar=0,location=0,directories=0,status=0,menuBar=0,scrollBars=1');%20newWindow.focus()" TargetMode="External"/><Relationship Id="rId305" Type="http://schemas.openxmlformats.org/officeDocument/2006/relationships/hyperlink" Target="http://opossum.cisreg.ca/oPOSSUM3/results/YlutxvBYBR/MA0038.1.html" TargetMode="External"/><Relationship Id="rId512" Type="http://schemas.openxmlformats.org/officeDocument/2006/relationships/hyperlink" Target="http://opossum.cisreg.ca/oPOSSUM3/results/C2XtLmWXOa/MA0091.1.html" TargetMode="External"/><Relationship Id="rId957" Type="http://schemas.openxmlformats.org/officeDocument/2006/relationships/hyperlink" Target="http://opossum.cisreg.ca/oPOSSUM3/results/eRhtXuIfKu/MA0073.1.html" TargetMode="External"/><Relationship Id="rId1142" Type="http://schemas.openxmlformats.org/officeDocument/2006/relationships/hyperlink" Target="http://opossum.cisreg.ca/oPOSSUM3/results/FBxTyAFlZV/MA0116.1.html" TargetMode="External"/><Relationship Id="rId86" Type="http://schemas.openxmlformats.org/officeDocument/2006/relationships/hyperlink" Target="http://opossum.cisreg.ca/oPOSSUM3/results/t_4jTbqXp_/MA0052.1.html" TargetMode="External"/><Relationship Id="rId817" Type="http://schemas.openxmlformats.org/officeDocument/2006/relationships/hyperlink" Target="javascript:newWindow=window.open('http://jaspar.genereg.net/cgi-bin/jaspar_db.pl?rm=present&amp;collection=CORE&amp;ID=MA0152.1',%20'MA0152.1',%20'width=850,height=700,toolbar=0,location=0,directories=0,status=0,menuBar=0,scrollBars=1');%20newWindow.focus()" TargetMode="External"/><Relationship Id="rId1002" Type="http://schemas.openxmlformats.org/officeDocument/2006/relationships/hyperlink" Target="http://opossum.cisreg.ca/oPOSSUM3/results/awbTVEzcSe/MA0058.1.html" TargetMode="External"/><Relationship Id="rId1447" Type="http://schemas.openxmlformats.org/officeDocument/2006/relationships/hyperlink" Target="javascript:newWindow=window.open('http://jaspar.genereg.net/cgi-bin/jaspar_db.pl?rm=present&amp;collection=CORE&amp;ID=MA0024.1',%20'MA0024.1',%20'width=850,height=700,toolbar=0,location=0,directories=0,status=0,menuBar=0,scrollBars=1');%20newWindow.focus()" TargetMode="External"/><Relationship Id="rId1307" Type="http://schemas.openxmlformats.org/officeDocument/2006/relationships/hyperlink" Target="http://opossum.cisreg.ca/oPOSSUM3/results/WgOTXWopX0/MA0104.2.html" TargetMode="External"/><Relationship Id="rId1514" Type="http://schemas.openxmlformats.org/officeDocument/2006/relationships/hyperlink" Target="http://opossum.cisreg.ca/oPOSSUM3/results/0CtvGxGSrE/MA0025.1.html" TargetMode="External"/><Relationship Id="rId13" Type="http://schemas.openxmlformats.org/officeDocument/2006/relationships/hyperlink" Target="javascript:newWindow=window.open('http://jaspar.genereg.net/cgi-bin/jaspar_db.pl?rm=present&amp;collection=CORE&amp;ID=MA0146.1',%20'MA0146.1',%20'width=850,height=700,toolbar=0,location=0,directories=0,status=0,menuBar=0,scrollBars=1');%20newWindow.focus()" TargetMode="External"/><Relationship Id="rId162" Type="http://schemas.openxmlformats.org/officeDocument/2006/relationships/hyperlink" Target="http://opossum.cisreg.ca/oPOSSUM3/results/_hPov9q_XX/MA0163.1.html" TargetMode="External"/><Relationship Id="rId467" Type="http://schemas.openxmlformats.org/officeDocument/2006/relationships/hyperlink" Target="http://opossum.cisreg.ca/oPOSSUM3/results/o4WgZVJsEM/MA0145.1.html" TargetMode="External"/><Relationship Id="rId1097" Type="http://schemas.openxmlformats.org/officeDocument/2006/relationships/hyperlink" Target="http://opossum.cisreg.ca/oPOSSUM3/results/8iymtNDPkn/MA0042.1.html" TargetMode="External"/><Relationship Id="rId674" Type="http://schemas.openxmlformats.org/officeDocument/2006/relationships/hyperlink" Target="http://opossum.cisreg.ca/oPOSSUM3/results/JnVGPsbla0/MA0065.2.html" TargetMode="External"/><Relationship Id="rId881" Type="http://schemas.openxmlformats.org/officeDocument/2006/relationships/hyperlink" Target="http://opossum.cisreg.ca/oPOSSUM3/results/6dtYwskI8_/MA0069.1.html" TargetMode="External"/><Relationship Id="rId979" Type="http://schemas.openxmlformats.org/officeDocument/2006/relationships/hyperlink" Target="javascript:newWindow=window.open('http://jaspar.genereg.net/cgi-bin/jaspar_db.pl?rm=present&amp;collection=CORE&amp;ID=MA0063.1',%20'MA0063.1',%20'width=850,height=700,toolbar=0,location=0,directories=0,status=0,menuBar=0,scrollBars=1');%20newWindow.focus()" TargetMode="External"/><Relationship Id="rId327" Type="http://schemas.openxmlformats.org/officeDocument/2006/relationships/hyperlink" Target="http://opossum.cisreg.ca/oPOSSUM3/results/gsGM2xlKre/MA0047.2.html" TargetMode="External"/><Relationship Id="rId534" Type="http://schemas.openxmlformats.org/officeDocument/2006/relationships/hyperlink" Target="http://opossum.cisreg.ca/oPOSSUM3/results/8TDcqdQICH/MA0065.2.html" TargetMode="External"/><Relationship Id="rId741" Type="http://schemas.openxmlformats.org/officeDocument/2006/relationships/hyperlink" Target="http://opossum.cisreg.ca/oPOSSUM3/results/D72L11EyFI/MA0079.2.html" TargetMode="External"/><Relationship Id="rId839" Type="http://schemas.openxmlformats.org/officeDocument/2006/relationships/hyperlink" Target="http://opossum.cisreg.ca/oPOSSUM3/results/ibgDOcZZpu/MA0122.1.html" TargetMode="External"/><Relationship Id="rId1164" Type="http://schemas.openxmlformats.org/officeDocument/2006/relationships/hyperlink" Target="http://opossum.cisreg.ca/oPOSSUM3/results/mnfYJXrEzd/MA0150.1.html" TargetMode="External"/><Relationship Id="rId1371" Type="http://schemas.openxmlformats.org/officeDocument/2006/relationships/hyperlink" Target="http://opossum.cisreg.ca/oPOSSUM3/results/gEi0pJANfR/MA0061.1.html" TargetMode="External"/><Relationship Id="rId1469" Type="http://schemas.openxmlformats.org/officeDocument/2006/relationships/hyperlink" Target="http://opossum.cisreg.ca/oPOSSUM3/results/XNZmpyGz9z/MA0055.1.html" TargetMode="External"/><Relationship Id="rId601" Type="http://schemas.openxmlformats.org/officeDocument/2006/relationships/hyperlink" Target="javascript:newWindow=window.open('http://jaspar.genereg.net/cgi-bin/jaspar_db.pl?rm=present&amp;collection=CORE&amp;ID=MA0140.1',%20'MA0140.1',%20'width=850,height=700,toolbar=0,location=0,directories=0,status=0,menuBar=0,scrollBars=1');%20newWindow.focus()" TargetMode="External"/><Relationship Id="rId1024" Type="http://schemas.openxmlformats.org/officeDocument/2006/relationships/hyperlink" Target="javascript:newWindow=window.open('http://jaspar.genereg.net/cgi-bin/jaspar_db.pl?rm=present&amp;collection=CORE&amp;ID=MA0019.1',%20'MA0019.1',%20'width=850,height=700,toolbar=0,location=0,directories=0,status=0,menuBar=0,scrollBars=1');%20newWindow.focus()" TargetMode="External"/><Relationship Id="rId1231" Type="http://schemas.openxmlformats.org/officeDocument/2006/relationships/hyperlink" Target="javascript:newWindow=window.open('http://jaspar.genereg.net/cgi-bin/jaspar_db.pl?rm=present&amp;collection=CORE&amp;ID=MA0061.1',%20'MA0061.1',%20'width=850,height=700,toolbar=0,location=0,directories=0,status=0,menuBar=0,scrollBars=1');%20newWindow.focus()" TargetMode="External"/><Relationship Id="rId906" Type="http://schemas.openxmlformats.org/officeDocument/2006/relationships/hyperlink" Target="http://opossum.cisreg.ca/oPOSSUM3/results/HLlJ95FJwz/MA0138.2.html" TargetMode="External"/><Relationship Id="rId1329" Type="http://schemas.openxmlformats.org/officeDocument/2006/relationships/hyperlink" Target="http://opossum.cisreg.ca/oPOSSUM3/results/GA8Q0KWcZj/MA0074.1.html" TargetMode="External"/><Relationship Id="rId35" Type="http://schemas.openxmlformats.org/officeDocument/2006/relationships/hyperlink" Target="http://opossum.cisreg.ca/oPOSSUM3/results/M2ieKzBUWu/MA0035.2.html" TargetMode="External"/><Relationship Id="rId184" Type="http://schemas.openxmlformats.org/officeDocument/2006/relationships/hyperlink" Target="javascript:newWindow=window.open('http://jaspar.genereg.net/cgi-bin/jaspar_db.pl?rm=present&amp;collection=CORE&amp;ID=MA0119.1',%20'MA0119.1',%20'width=850,height=700,toolbar=0,location=0,directories=0,status=0,menuBar=0,scrollBars=1');%20newWindow.focus()" TargetMode="External"/><Relationship Id="rId391" Type="http://schemas.openxmlformats.org/officeDocument/2006/relationships/hyperlink" Target="javascript:newWindow=window.open('http://jaspar.genereg.net/cgi-bin/jaspar_db.pl?rm=present&amp;collection=CORE&amp;ID=MA0145.1',%20'MA0145.1',%20'width=850,height=700,toolbar=0,location=0,directories=0,status=0,menuBar=0,scrollBars=1');%20newWindow.focus()" TargetMode="External"/><Relationship Id="rId251" Type="http://schemas.openxmlformats.org/officeDocument/2006/relationships/hyperlink" Target="http://opossum.cisreg.ca/oPOSSUM3/results/H5yLx0WKDx/MA0148.1.html" TargetMode="External"/><Relationship Id="rId489" Type="http://schemas.openxmlformats.org/officeDocument/2006/relationships/hyperlink" Target="http://opossum.cisreg.ca/oPOSSUM3/results/EEYmn3_k4V/MA0029.1.html" TargetMode="External"/><Relationship Id="rId696" Type="http://schemas.openxmlformats.org/officeDocument/2006/relationships/hyperlink" Target="http://opossum.cisreg.ca/oPOSSUM3/results/Yr7ib6ZmWt/MA0091.1.html" TargetMode="External"/><Relationship Id="rId349" Type="http://schemas.openxmlformats.org/officeDocument/2006/relationships/hyperlink" Target="javascript:newWindow=window.open('http://jaspar.genereg.net/cgi-bin/jaspar_db.pl?rm=present&amp;collection=CORE&amp;ID=MA0046.1',%20'MA0046.1',%20'width=850,height=700,toolbar=0,location=0,directories=0,status=0,menuBar=0,scrollBars=1');%20newWindow.focus()" TargetMode="External"/><Relationship Id="rId556" Type="http://schemas.openxmlformats.org/officeDocument/2006/relationships/hyperlink" Target="javascript:newWindow=window.open('http://jaspar.genereg.net/cgi-bin/jaspar_db.pl?rm=present&amp;collection=CORE&amp;ID=MA0258.1',%20'MA0258.1',%20'width=850,height=700,toolbar=0,location=0,directories=0,status=0,menuBar=0,scrollBars=1');%20newWindow.focus()" TargetMode="External"/><Relationship Id="rId763" Type="http://schemas.openxmlformats.org/officeDocument/2006/relationships/hyperlink" Target="javascript:newWindow=window.open('http://jaspar.genereg.net/cgi-bin/jaspar_db.pl?rm=present&amp;collection=CORE&amp;ID=MA0039.2',%20'MA0039.2',%20'width=850,height=700,toolbar=0,location=0,directories=0,status=0,menuBar=0,scrollBars=1');%20newWindow.focus()" TargetMode="External"/><Relationship Id="rId1186" Type="http://schemas.openxmlformats.org/officeDocument/2006/relationships/hyperlink" Target="javascript:newWindow=window.open('http://jaspar.genereg.net/cgi-bin/jaspar_db.pl?rm=present&amp;collection=CORE&amp;ID=MA0073.1',%20'MA0073.1',%20'width=850,height=700,toolbar=0,location=0,directories=0,status=0,menuBar=0,scrollBars=1');%20newWindow.focus()" TargetMode="External"/><Relationship Id="rId1393" Type="http://schemas.openxmlformats.org/officeDocument/2006/relationships/hyperlink" Target="javascript:newWindow=window.open('http://jaspar.genereg.net/cgi-bin/jaspar_db.pl?rm=present&amp;collection=CORE&amp;ID=MA0107.1',%20'MA0107.1',%20'width=850,height=700,toolbar=0,location=0,directories=0,status=0,menuBar=0,scrollBars=1');%20newWindow.focus()" TargetMode="External"/><Relationship Id="rId111" Type="http://schemas.openxmlformats.org/officeDocument/2006/relationships/hyperlink" Target="http://opossum.cisreg.ca/oPOSSUM3/results/A6kNOicaqN/MA0114.1.html" TargetMode="External"/><Relationship Id="rId209" Type="http://schemas.openxmlformats.org/officeDocument/2006/relationships/hyperlink" Target="http://opossum.cisreg.ca/oPOSSUM3/results/NKNOhJiwIS/MA0155.1.html" TargetMode="External"/><Relationship Id="rId416" Type="http://schemas.openxmlformats.org/officeDocument/2006/relationships/hyperlink" Target="http://opossum.cisreg.ca/oPOSSUM3/results/NTNI2oOlwB/MA0139.1.html" TargetMode="External"/><Relationship Id="rId970" Type="http://schemas.openxmlformats.org/officeDocument/2006/relationships/hyperlink" Target="javascript:newWindow=window.open('http://jaspar.genereg.net/cgi-bin/jaspar_db.pl?rm=present&amp;collection=CORE&amp;ID=MA0143.1',%20'MA0143.1',%20'width=850,height=700,toolbar=0,location=0,directories=0,status=0,menuBar=0,scrollBars=1');%20newWindow.focus()" TargetMode="External"/><Relationship Id="rId1046" Type="http://schemas.openxmlformats.org/officeDocument/2006/relationships/hyperlink" Target="http://opossum.cisreg.ca/oPOSSUM3/results/nPP8xrlwrO/MA0019.1.html" TargetMode="External"/><Relationship Id="rId1253" Type="http://schemas.openxmlformats.org/officeDocument/2006/relationships/hyperlink" Target="http://opossum.cisreg.ca/oPOSSUM3/results/3ojKeH5iOf/MA0108.2.html" TargetMode="External"/><Relationship Id="rId623" Type="http://schemas.openxmlformats.org/officeDocument/2006/relationships/hyperlink" Target="http://opossum.cisreg.ca/oPOSSUM3/results/ULU5uZTcZz/MA0100.1.html" TargetMode="External"/><Relationship Id="rId830" Type="http://schemas.openxmlformats.org/officeDocument/2006/relationships/hyperlink" Target="http://opossum.cisreg.ca/oPOSSUM3/results/ibgDOcZZpu/MA0081.1.html" TargetMode="External"/><Relationship Id="rId928" Type="http://schemas.openxmlformats.org/officeDocument/2006/relationships/hyperlink" Target="javascript:newWindow=window.open('http://jaspar.genereg.net/cgi-bin/jaspar_db.pl?rm=present&amp;collection=CORE&amp;ID=MA0065.2',%20'MA0065.2',%20'width=850,height=700,toolbar=0,location=0,directories=0,status=0,menuBar=0,scrollBars=1');%20newWindow.focus()" TargetMode="External"/><Relationship Id="rId1460" Type="http://schemas.openxmlformats.org/officeDocument/2006/relationships/hyperlink" Target="http://opossum.cisreg.ca/oPOSSUM3/results/XNZmpyGz9z/MA0052.1.html" TargetMode="External"/><Relationship Id="rId57" Type="http://schemas.openxmlformats.org/officeDocument/2006/relationships/hyperlink" Target="http://opossum.cisreg.ca/oPOSSUM3/results/6dIalmppVF/MA0073.1.html" TargetMode="External"/><Relationship Id="rId1113" Type="http://schemas.openxmlformats.org/officeDocument/2006/relationships/hyperlink" Target="http://opossum.cisreg.ca/oPOSSUM3/results/ZMNQnzz8ji/MA0163.1.html" TargetMode="External"/><Relationship Id="rId1320" Type="http://schemas.openxmlformats.org/officeDocument/2006/relationships/hyperlink" Target="http://opossum.cisreg.ca/oPOSSUM3/results/RJF9ccnMKp/MA0040.1.html" TargetMode="External"/><Relationship Id="rId1418" Type="http://schemas.openxmlformats.org/officeDocument/2006/relationships/hyperlink" Target="http://opossum.cisreg.ca/oPOSSUM3/results/4mvoF1E1Ur/MA0142.1.html" TargetMode="External"/><Relationship Id="rId273" Type="http://schemas.openxmlformats.org/officeDocument/2006/relationships/hyperlink" Target="http://opossum.cisreg.ca/oPOSSUM3/results/aGWttK7f5Y/MA0154.1.html" TargetMode="External"/><Relationship Id="rId480" Type="http://schemas.openxmlformats.org/officeDocument/2006/relationships/hyperlink" Target="http://opossum.cisreg.ca/oPOSSUM3/results/o4WgZVJsEM/MA0103.1.html" TargetMode="External"/><Relationship Id="rId133" Type="http://schemas.openxmlformats.org/officeDocument/2006/relationships/hyperlink" Target="javascript:newWindow=window.open('http://jaspar.genereg.net/cgi-bin/jaspar_db.pl?rm=present&amp;collection=CORE&amp;ID=MA0104.2',%20'MA0104.2',%20'width=850,height=700,toolbar=0,location=0,directories=0,status=0,menuBar=0,scrollBars=1');%20newWindow.focus()" TargetMode="External"/><Relationship Id="rId340" Type="http://schemas.openxmlformats.org/officeDocument/2006/relationships/hyperlink" Target="javascript:newWindow=window.open('http://jaspar.genereg.net/cgi-bin/jaspar_db.pl?rm=present&amp;collection=CORE&amp;ID=MA0144.1',%20'MA0144.1',%20'width=850,height=700,toolbar=0,location=0,directories=0,status=0,menuBar=0,scrollBars=1');%20newWindow.focus()" TargetMode="External"/><Relationship Id="rId578" Type="http://schemas.openxmlformats.org/officeDocument/2006/relationships/hyperlink" Target="http://opossum.cisreg.ca/oPOSSUM3/results/LDWhm9Uykb/MA0131.1.html" TargetMode="External"/><Relationship Id="rId785" Type="http://schemas.openxmlformats.org/officeDocument/2006/relationships/hyperlink" Target="http://opossum.cisreg.ca/oPOSSUM3/results/v364xVnSVt/MA0002.2.html" TargetMode="External"/><Relationship Id="rId992" Type="http://schemas.openxmlformats.org/officeDocument/2006/relationships/hyperlink" Target="http://opossum.cisreg.ca/oPOSSUM3/results/pusCg6B6tB/MA0158.1.html" TargetMode="External"/><Relationship Id="rId200" Type="http://schemas.openxmlformats.org/officeDocument/2006/relationships/hyperlink" Target="http://opossum.cisreg.ca/oPOSSUM3/results/IVOuT_n3oT/MA0163.1.html" TargetMode="External"/><Relationship Id="rId438" Type="http://schemas.openxmlformats.org/officeDocument/2006/relationships/hyperlink" Target="http://opossum.cisreg.ca/oPOSSUM3/results/71IV3ikeLP/MA0157.1.html" TargetMode="External"/><Relationship Id="rId645" Type="http://schemas.openxmlformats.org/officeDocument/2006/relationships/hyperlink" Target="http://opossum.cisreg.ca/oPOSSUM3/results/X0WYgxvmWi/MA0042.1.html" TargetMode="External"/><Relationship Id="rId852" Type="http://schemas.openxmlformats.org/officeDocument/2006/relationships/hyperlink" Target="http://opossum.cisreg.ca/oPOSSUM3/results/hsKAmHlGfN/MA0105.1.html" TargetMode="External"/><Relationship Id="rId1068" Type="http://schemas.openxmlformats.org/officeDocument/2006/relationships/hyperlink" Target="http://opossum.cisreg.ca/oPOSSUM3/results/_Nf0id7q_t/MA0141.1.html" TargetMode="External"/><Relationship Id="rId1275" Type="http://schemas.openxmlformats.org/officeDocument/2006/relationships/hyperlink" Target="http://opossum.cisreg.ca/oPOSSUM3/results/PYgh7dX3Z8/MA0100.1.html" TargetMode="External"/><Relationship Id="rId1482" Type="http://schemas.openxmlformats.org/officeDocument/2006/relationships/hyperlink" Target="http://opossum.cisreg.ca/oPOSSUM3/results/XNZmpyGz9z/MA0076.1.html" TargetMode="External"/><Relationship Id="rId505" Type="http://schemas.openxmlformats.org/officeDocument/2006/relationships/hyperlink" Target="javascript:newWindow=window.open('http://jaspar.genereg.net/cgi-bin/jaspar_db.pl?rm=present&amp;collection=CORE&amp;ID=MA0158.1',%20'MA0158.1',%20'width=850,height=700,toolbar=0,location=0,directories=0,status=0,menuBar=0,scrollBars=1');%20newWindow.focus()" TargetMode="External"/><Relationship Id="rId712" Type="http://schemas.openxmlformats.org/officeDocument/2006/relationships/hyperlink" Target="javascript:newWindow=window.open('http://jaspar.genereg.net/cgi-bin/jaspar_db.pl?rm=present&amp;collection=CORE&amp;ID=MA0105.1',%20'MA0105.1',%20'width=850,height=700,toolbar=0,location=0,directories=0,status=0,menuBar=0,scrollBars=1');%20newWindow.focus()" TargetMode="External"/><Relationship Id="rId1135" Type="http://schemas.openxmlformats.org/officeDocument/2006/relationships/hyperlink" Target="javascript:newWindow=window.open('http://jaspar.genereg.net/cgi-bin/jaspar_db.pl?rm=present&amp;collection=CORE&amp;ID=MA0014.1',%20'MA0014.1',%20'width=850,height=700,toolbar=0,location=0,directories=0,status=0,menuBar=0,scrollBars=1');%20newWindow.focus()" TargetMode="External"/><Relationship Id="rId1342" Type="http://schemas.openxmlformats.org/officeDocument/2006/relationships/hyperlink" Target="javascript:newWindow=window.open('http://jaspar.genereg.net/cgi-bin/jaspar_db.pl?rm=present&amp;collection=CORE&amp;ID=MA0162.1',%20'MA0162.1',%20'width=850,height=700,toolbar=0,location=0,directories=0,status=0,menuBar=0,scrollBars=1');%20newWindow.focus()" TargetMode="External"/><Relationship Id="rId79" Type="http://schemas.openxmlformats.org/officeDocument/2006/relationships/hyperlink" Target="javascript:newWindow=window.open('http://jaspar.genereg.net/cgi-bin/jaspar_db.pl?rm=present&amp;collection=CORE&amp;ID=MA0030.1',%20'MA0030.1',%20'width=850,height=700,toolbar=0,location=0,directories=0,status=0,menuBar=0,scrollBars=1');%20newWindow.focus()" TargetMode="External"/><Relationship Id="rId1202" Type="http://schemas.openxmlformats.org/officeDocument/2006/relationships/hyperlink" Target="http://opossum.cisreg.ca/oPOSSUM3/results/ms2ptlg_n_/MA0062.2.html" TargetMode="External"/><Relationship Id="rId1507" Type="http://schemas.openxmlformats.org/officeDocument/2006/relationships/hyperlink" Target="javascript:newWindow=window.open('http://jaspar.genereg.net/cgi-bin/jaspar_db.pl?rm=present&amp;collection=CORE&amp;ID=MA0163.1',%20'MA0163.1',%20'width=850,height=700,toolbar=0,location=0,directories=0,status=0,menuBar=0,scrollBars=1');%20newWindow.focus()" TargetMode="External"/><Relationship Id="rId295" Type="http://schemas.openxmlformats.org/officeDocument/2006/relationships/hyperlink" Target="javascript:newWindow=window.open('http://jaspar.genereg.net/cgi-bin/jaspar_db.pl?rm=present&amp;collection=CORE&amp;ID=MA0069.1',%20'MA0069.1',%20'width=850,height=700,toolbar=0,location=0,directories=0,status=0,menuBar=0,scrollBars=1');%20newWindow.focus()" TargetMode="External"/><Relationship Id="rId155" Type="http://schemas.openxmlformats.org/officeDocument/2006/relationships/hyperlink" Target="http://opossum.cisreg.ca/oPOSSUM3/results/_hPov9q_XX/MA0154.1.html" TargetMode="External"/><Relationship Id="rId362" Type="http://schemas.openxmlformats.org/officeDocument/2006/relationships/hyperlink" Target="http://opossum.cisreg.ca/oPOSSUM3/results/e5dhBLBMq0/MA0071.1.html" TargetMode="External"/><Relationship Id="rId1297" Type="http://schemas.openxmlformats.org/officeDocument/2006/relationships/hyperlink" Target="javascript:newWindow=window.open('http://jaspar.genereg.net/cgi-bin/jaspar_db.pl?rm=present&amp;collection=CORE&amp;ID=MA0146.1',%20'MA0146.1',%20'width=850,height=700,toolbar=0,location=0,directories=0,status=0,menuBar=0,scrollBars=1');%20newWindow.focus()" TargetMode="External"/><Relationship Id="rId222" Type="http://schemas.openxmlformats.org/officeDocument/2006/relationships/hyperlink" Target="http://opossum.cisreg.ca/oPOSSUM3/results/dxe54LPnLc/MA0139.1.html" TargetMode="External"/><Relationship Id="rId667" Type="http://schemas.openxmlformats.org/officeDocument/2006/relationships/hyperlink" Target="javascript:newWindow=window.open('http://jaspar.genereg.net/cgi-bin/jaspar_db.pl?rm=present&amp;collection=CORE&amp;ID=MA0146.1',%20'MA0146.1',%20'width=850,height=700,toolbar=0,location=0,directories=0,status=0,menuBar=0,scrollBars=1');%20newWindow.focus()" TargetMode="External"/><Relationship Id="rId874" Type="http://schemas.openxmlformats.org/officeDocument/2006/relationships/hyperlink" Target="javascript:newWindow=window.open('http://jaspar.genereg.net/cgi-bin/jaspar_db.pl?rm=present&amp;collection=CORE&amp;ID=MA0052.1',%20'MA0052.1',%20'width=850,height=700,toolbar=0,location=0,directories=0,status=0,menuBar=0,scrollBars=1');%20newWindow.focus()" TargetMode="External"/><Relationship Id="rId527" Type="http://schemas.openxmlformats.org/officeDocument/2006/relationships/hyperlink" Target="http://opossum.cisreg.ca/oPOSSUM3/results/8TDcqdQICH/MA0163.1.html" TargetMode="External"/><Relationship Id="rId734" Type="http://schemas.openxmlformats.org/officeDocument/2006/relationships/hyperlink" Target="http://opossum.cisreg.ca/oPOSSUM3/results/wOh4eY2Wqv/MA0056.1.html" TargetMode="External"/><Relationship Id="rId941" Type="http://schemas.openxmlformats.org/officeDocument/2006/relationships/hyperlink" Target="http://opossum.cisreg.ca/oPOSSUM3/results/oYP27pyyj5/MA0158.1.html" TargetMode="External"/><Relationship Id="rId1157" Type="http://schemas.openxmlformats.org/officeDocument/2006/relationships/hyperlink" Target="http://opossum.cisreg.ca/oPOSSUM3/results/sQbtH63TBq/MA0041.1.html" TargetMode="External"/><Relationship Id="rId1364" Type="http://schemas.openxmlformats.org/officeDocument/2006/relationships/hyperlink" Target="http://opossum.cisreg.ca/oPOSSUM3/results/gEi0pJANfR/MA0107.1.html" TargetMode="External"/><Relationship Id="rId70" Type="http://schemas.openxmlformats.org/officeDocument/2006/relationships/hyperlink" Target="javascript:newWindow=window.open('http://jaspar.genereg.net/cgi-bin/jaspar_db.pl?rm=present&amp;collection=CORE&amp;ID=MA0030.1',%20'MA0030.1',%20'width=850,height=700,toolbar=0,location=0,directories=0,status=0,menuBar=0,scrollBars=1');%20newWindow.focus()" TargetMode="External"/><Relationship Id="rId801" Type="http://schemas.openxmlformats.org/officeDocument/2006/relationships/hyperlink" Target="http://opossum.cisreg.ca/oPOSSUM3/results/wcestxdB6u/MA0158.1.html" TargetMode="External"/><Relationship Id="rId1017" Type="http://schemas.openxmlformats.org/officeDocument/2006/relationships/hyperlink" Target="http://opossum.cisreg.ca/oPOSSUM3/results/awbTVEzcSe/MA0039.2.html" TargetMode="External"/><Relationship Id="rId1224" Type="http://schemas.openxmlformats.org/officeDocument/2006/relationships/hyperlink" Target="http://opossum.cisreg.ca/oPOSSUM3/results/J4osEq0625/MA0116.1.html" TargetMode="External"/><Relationship Id="rId1431" Type="http://schemas.openxmlformats.org/officeDocument/2006/relationships/hyperlink" Target="http://opossum.cisreg.ca/oPOSSUM3/results/HlijUwOpUK/MA0102.2.html" TargetMode="External"/><Relationship Id="rId28" Type="http://schemas.openxmlformats.org/officeDocument/2006/relationships/hyperlink" Target="javascript:newWindow=window.open('http://jaspar.genereg.net/cgi-bin/jaspar_db.pl?rm=present&amp;collection=CORE&amp;ID=MA0060.1',%20'MA0060.1',%20'width=850,height=700,toolbar=0,location=0,directories=0,status=0,menuBar=0,scrollBars=1');%20newWindow.focus()" TargetMode="External"/><Relationship Id="rId177" Type="http://schemas.openxmlformats.org/officeDocument/2006/relationships/hyperlink" Target="http://opossum.cisreg.ca/oPOSSUM3/results/j9UmLTaFAz/MA0079.2.html" TargetMode="External"/><Relationship Id="rId384" Type="http://schemas.openxmlformats.org/officeDocument/2006/relationships/hyperlink" Target="http://opossum.cisreg.ca/oPOSSUM3/results/CToKhyIPpo/MA0130.1.html" TargetMode="External"/><Relationship Id="rId591" Type="http://schemas.openxmlformats.org/officeDocument/2006/relationships/hyperlink" Target="http://opossum.cisreg.ca/oPOSSUM3/results/LDWhm9Uykb/MA0062.2.html" TargetMode="External"/><Relationship Id="rId244" Type="http://schemas.openxmlformats.org/officeDocument/2006/relationships/hyperlink" Target="javascript:newWindow=window.open('http://jaspar.genereg.net/cgi-bin/jaspar_db.pl?rm=present&amp;collection=CORE&amp;ID=MA0153.1',%20'MA0153.1',%20'width=850,height=700,toolbar=0,location=0,directories=0,status=0,menuBar=0,scrollBars=1');%20newWindow.focus()" TargetMode="External"/><Relationship Id="rId689" Type="http://schemas.openxmlformats.org/officeDocument/2006/relationships/hyperlink" Target="http://opossum.cisreg.ca/oPOSSUM3/results/Yr7ib6ZmWt/MA0116.1.html" TargetMode="External"/><Relationship Id="rId896" Type="http://schemas.openxmlformats.org/officeDocument/2006/relationships/hyperlink" Target="http://opossum.cisreg.ca/oPOSSUM3/results/pWCavmr3sx/MA0083.1.html" TargetMode="External"/><Relationship Id="rId1081" Type="http://schemas.openxmlformats.org/officeDocument/2006/relationships/hyperlink" Target="javascript:newWindow=window.open('http://jaspar.genereg.net/cgi-bin/jaspar_db.pl?rm=present&amp;collection=CORE&amp;ID=MA0071.1',%20'MA0071.1',%20'width=850,height=700,toolbar=0,location=0,directories=0,status=0,menuBar=0,scrollBars=1');%20newWindow.focus()" TargetMode="External"/><Relationship Id="rId451" Type="http://schemas.openxmlformats.org/officeDocument/2006/relationships/hyperlink" Target="javascript:newWindow=window.open('http://jaspar.genereg.net/cgi-bin/jaspar_db.pl?rm=present&amp;collection=CORE&amp;ID=MA0080.2',%20'MA0080.2',%20'width=850,height=700,toolbar=0,location=0,directories=0,status=0,menuBar=0,scrollBars=1');%20newWindow.focus()" TargetMode="External"/><Relationship Id="rId549" Type="http://schemas.openxmlformats.org/officeDocument/2006/relationships/hyperlink" Target="http://opossum.cisreg.ca/oPOSSUM3/results/E8tHZBEJMg/MA0131.1.html" TargetMode="External"/><Relationship Id="rId756" Type="http://schemas.openxmlformats.org/officeDocument/2006/relationships/hyperlink" Target="http://opossum.cisreg.ca/oPOSSUM3/results/D72L11EyFI/MA0061.1.html" TargetMode="External"/><Relationship Id="rId1179" Type="http://schemas.openxmlformats.org/officeDocument/2006/relationships/hyperlink" Target="http://opossum.cisreg.ca/oPOSSUM3/results/mnfYJXrEzd/MA0107.1.html" TargetMode="External"/><Relationship Id="rId1386" Type="http://schemas.openxmlformats.org/officeDocument/2006/relationships/hyperlink" Target="http://opossum.cisreg.ca/oPOSSUM3/results/gEi0pJANfR/MA0039.2.html" TargetMode="External"/><Relationship Id="rId104" Type="http://schemas.openxmlformats.org/officeDocument/2006/relationships/hyperlink" Target="http://opossum.cisreg.ca/oPOSSUM3/results/A6kNOicaqN/MA0030.1.html" TargetMode="External"/><Relationship Id="rId311" Type="http://schemas.openxmlformats.org/officeDocument/2006/relationships/hyperlink" Target="http://opossum.cisreg.ca/oPOSSUM3/results/gsGM2xlKre/MA0063.1.html" TargetMode="External"/><Relationship Id="rId409" Type="http://schemas.openxmlformats.org/officeDocument/2006/relationships/hyperlink" Target="javascript:newWindow=window.open('http://jaspar.genereg.net/cgi-bin/jaspar_db.pl?rm=present&amp;collection=CORE&amp;ID=MA0059.1',%20'MA0059.1',%20'width=850,height=700,toolbar=0,location=0,directories=0,status=0,menuBar=0,scrollBars=1');%20newWindow.focus()" TargetMode="External"/><Relationship Id="rId963" Type="http://schemas.openxmlformats.org/officeDocument/2006/relationships/hyperlink" Target="http://opossum.cisreg.ca/oPOSSUM3/results/eRhtXuIfKu/MA0065.2.html" TargetMode="External"/><Relationship Id="rId1039" Type="http://schemas.openxmlformats.org/officeDocument/2006/relationships/hyperlink" Target="javascript:newWindow=window.open('http://jaspar.genereg.net/cgi-bin/jaspar_db.pl?rm=present&amp;collection=CORE&amp;ID=MA0101.1',%20'MA0101.1',%20'width=850,height=700,toolbar=0,location=0,directories=0,status=0,menuBar=0,scrollBars=1');%20newWindow.focus()" TargetMode="External"/><Relationship Id="rId1246" Type="http://schemas.openxmlformats.org/officeDocument/2006/relationships/hyperlink" Target="javascript:newWindow=window.open('http://jaspar.genereg.net/cgi-bin/jaspar_db.pl?rm=present&amp;collection=CORE&amp;ID=MA0102.2',%20'MA0102.2',%20'width=850,height=700,toolbar=0,location=0,directories=0,status=0,menuBar=0,scrollBars=1');%20newWindow.focus()" TargetMode="External"/><Relationship Id="rId92" Type="http://schemas.openxmlformats.org/officeDocument/2006/relationships/hyperlink" Target="http://opossum.cisreg.ca/oPOSSUM3/results/t_4jTbqXp_/MA0025.1.html" TargetMode="External"/><Relationship Id="rId616" Type="http://schemas.openxmlformats.org/officeDocument/2006/relationships/hyperlink" Target="javascript:newWindow=window.open('http://jaspar.genereg.net/cgi-bin/jaspar_db.pl?rm=present&amp;collection=CORE&amp;ID=MA0002.2',%20'MA0002.2',%20'width=850,height=700,toolbar=0,location=0,directories=0,status=0,menuBar=0,scrollBars=1');%20newWindow.focus()" TargetMode="External"/><Relationship Id="rId823" Type="http://schemas.openxmlformats.org/officeDocument/2006/relationships/hyperlink" Target="javascript:newWindow=window.open('http://jaspar.genereg.net/cgi-bin/jaspar_db.pl?rm=present&amp;collection=CORE&amp;ID=MA0154.1',%20'MA0154.1',%20'width=850,height=700,toolbar=0,location=0,directories=0,status=0,menuBar=0,scrollBars=1');%20newWindow.focus()" TargetMode="External"/><Relationship Id="rId1453" Type="http://schemas.openxmlformats.org/officeDocument/2006/relationships/hyperlink" Target="javascript:newWindow=window.open('http://jaspar.genereg.net/cgi-bin/jaspar_db.pl?rm=present&amp;collection=CORE&amp;ID=MA0039.2',%20'MA0039.2',%20'width=850,height=700,toolbar=0,location=0,directories=0,status=0,menuBar=0,scrollBars=1');%20newWindow.focus()" TargetMode="External"/><Relationship Id="rId1106" Type="http://schemas.openxmlformats.org/officeDocument/2006/relationships/hyperlink" Target="http://opossum.cisreg.ca/oPOSSUM3/results/8iymtNDPkn/MA0047.2.html" TargetMode="External"/><Relationship Id="rId1313" Type="http://schemas.openxmlformats.org/officeDocument/2006/relationships/hyperlink" Target="http://opossum.cisreg.ca/oPOSSUM3/results/RJF9ccnMKp/MA0111.1.html" TargetMode="External"/><Relationship Id="rId199" Type="http://schemas.openxmlformats.org/officeDocument/2006/relationships/hyperlink" Target="javascript:newWindow=window.open('http://jaspar.genereg.net/cgi-bin/jaspar_db.pl?rm=present&amp;collection=CORE&amp;ID=MA0163.1',%20'MA0163.1',%20'width=850,height=700,toolbar=0,location=0,directories=0,status=0,menuBar=0,scrollBars=1');%20newWindow.focus()" TargetMode="External"/><Relationship Id="rId266" Type="http://schemas.openxmlformats.org/officeDocument/2006/relationships/hyperlink" Target="http://opossum.cisreg.ca/oPOSSUM3/results/aGWttK7f5Y/MA0070.1.html" TargetMode="External"/><Relationship Id="rId473" Type="http://schemas.openxmlformats.org/officeDocument/2006/relationships/hyperlink" Target="http://opossum.cisreg.ca/oPOSSUM3/results/o4WgZVJsEM/MA0146.1.html" TargetMode="External"/><Relationship Id="rId680" Type="http://schemas.openxmlformats.org/officeDocument/2006/relationships/hyperlink" Target="http://opossum.cisreg.ca/oPOSSUM3/results/JnVGPsbla0/MA0103.1.html" TargetMode="External"/><Relationship Id="rId126" Type="http://schemas.openxmlformats.org/officeDocument/2006/relationships/hyperlink" Target="http://opossum.cisreg.ca/oPOSSUM3/results/SxxxERK_HJ/MA0112.2.html" TargetMode="External"/><Relationship Id="rId333" Type="http://schemas.openxmlformats.org/officeDocument/2006/relationships/hyperlink" Target="http://opossum.cisreg.ca/oPOSSUM3/results/Qpss__2LDU/MA0014.1.html" TargetMode="External"/><Relationship Id="rId540" Type="http://schemas.openxmlformats.org/officeDocument/2006/relationships/hyperlink" Target="http://opossum.cisreg.ca/oPOSSUM3/results/8TDcqdQICH/MA0039.2.html" TargetMode="External"/><Relationship Id="rId778" Type="http://schemas.openxmlformats.org/officeDocument/2006/relationships/hyperlink" Target="javascript:newWindow=window.open('http://jaspar.genereg.net/cgi-bin/jaspar_db.pl?rm=present&amp;collection=CORE&amp;ID=MA0144.1',%20'MA0144.1',%20'width=850,height=700,toolbar=0,location=0,directories=0,status=0,menuBar=0,scrollBars=1');%20newWindow.focus()" TargetMode="External"/><Relationship Id="rId985" Type="http://schemas.openxmlformats.org/officeDocument/2006/relationships/hyperlink" Target="javascript:newWindow=window.open('http://jaspar.genereg.net/cgi-bin/jaspar_db.pl?rm=present&amp;collection=CORE&amp;ID=MA0108.2',%20'MA0108.2',%20'width=850,height=700,toolbar=0,location=0,directories=0,status=0,menuBar=0,scrollBars=1');%20newWindow.focus()" TargetMode="External"/><Relationship Id="rId1170" Type="http://schemas.openxmlformats.org/officeDocument/2006/relationships/hyperlink" Target="http://opossum.cisreg.ca/oPOSSUM3/results/mnfYJXrEzd/MA0076.1.html" TargetMode="External"/><Relationship Id="rId638" Type="http://schemas.openxmlformats.org/officeDocument/2006/relationships/hyperlink" Target="http://opossum.cisreg.ca/oPOSSUM3/results/X0WYgxvmWi/MA0108.2.html" TargetMode="External"/><Relationship Id="rId845" Type="http://schemas.openxmlformats.org/officeDocument/2006/relationships/hyperlink" Target="http://opossum.cisreg.ca/oPOSSUM3/results/ibgDOcZZpu/MA0018.2.html" TargetMode="External"/><Relationship Id="rId1030" Type="http://schemas.openxmlformats.org/officeDocument/2006/relationships/hyperlink" Target="javascript:newWindow=window.open('http://jaspar.genereg.net/cgi-bin/jaspar_db.pl?rm=present&amp;collection=CORE&amp;ID=MA0050.1',%20'MA0050.1',%20'width=850,height=700,toolbar=0,location=0,directories=0,status=0,menuBar=0,scrollBars=1');%20newWindow.focus()" TargetMode="External"/><Relationship Id="rId1268" Type="http://schemas.openxmlformats.org/officeDocument/2006/relationships/hyperlink" Target="http://opossum.cisreg.ca/oPOSSUM3/results/PYgh7dX3Z8/MA0122.1.html" TargetMode="External"/><Relationship Id="rId1475" Type="http://schemas.openxmlformats.org/officeDocument/2006/relationships/hyperlink" Target="http://opossum.cisreg.ca/oPOSSUM3/results/XNZmpyGz9z/MA0065.2.html" TargetMode="External"/><Relationship Id="rId400" Type="http://schemas.openxmlformats.org/officeDocument/2006/relationships/hyperlink" Target="javascript:newWindow=window.open('http://jaspar.genereg.net/cgi-bin/jaspar_db.pl?rm=present&amp;collection=CORE&amp;ID=MA0039.2',%20'MA0039.2',%20'width=850,height=700,toolbar=0,location=0,directories=0,status=0,menuBar=0,scrollBars=1');%20newWindow.focus()" TargetMode="External"/><Relationship Id="rId705" Type="http://schemas.openxmlformats.org/officeDocument/2006/relationships/hyperlink" Target="http://opossum.cisreg.ca/oPOSSUM3/results/9tDko58F0x/MA0101.1.html" TargetMode="External"/><Relationship Id="rId1128" Type="http://schemas.openxmlformats.org/officeDocument/2006/relationships/hyperlink" Target="http://opossum.cisreg.ca/oPOSSUM3/results/FBxTyAFlZV/MA0057.1.html" TargetMode="External"/><Relationship Id="rId1335" Type="http://schemas.openxmlformats.org/officeDocument/2006/relationships/hyperlink" Target="http://opossum.cisreg.ca/oPOSSUM3/results/GA8Q0KWcZj/MA0104.2.html" TargetMode="External"/><Relationship Id="rId912" Type="http://schemas.openxmlformats.org/officeDocument/2006/relationships/hyperlink" Target="http://opossum.cisreg.ca/oPOSSUM3/results/HLlJ95FJwz/MA0030.1.html" TargetMode="External"/><Relationship Id="rId41" Type="http://schemas.openxmlformats.org/officeDocument/2006/relationships/hyperlink" Target="http://opossum.cisreg.ca/oPOSSUM3/results/M2ieKzBUWu/MA0156.1.html" TargetMode="External"/><Relationship Id="rId1402" Type="http://schemas.openxmlformats.org/officeDocument/2006/relationships/hyperlink" Target="javascript:newWindow=window.open('http://jaspar.genereg.net/cgi-bin/jaspar_db.pl?rm=present&amp;collection=CORE&amp;ID=MA0100.1',%20'MA0100.1',%20'width=850,height=700,toolbar=0,location=0,directories=0,status=0,menuBar=0,scrollBars=1');%20newWindow.focus()" TargetMode="External"/><Relationship Id="rId190" Type="http://schemas.openxmlformats.org/officeDocument/2006/relationships/hyperlink" Target="javascript:newWindow=window.open('http://jaspar.genereg.net/cgi-bin/jaspar_db.pl?rm=present&amp;collection=CORE&amp;ID=MA0048.1',%20'MA0048.1',%20'width=850,height=700,toolbar=0,location=0,directories=0,status=0,menuBar=0,scrollBars=1');%20newWindow.focus()" TargetMode="External"/><Relationship Id="rId204" Type="http://schemas.openxmlformats.org/officeDocument/2006/relationships/hyperlink" Target="http://opossum.cisreg.ca/oPOSSUM3/results/NKNOhJiwIS/MA0116.1.html" TargetMode="External"/><Relationship Id="rId288" Type="http://schemas.openxmlformats.org/officeDocument/2006/relationships/hyperlink" Target="http://opossum.cisreg.ca/oPOSSUM3/results/Tl44V5NjgT/MA0070.1.html" TargetMode="External"/><Relationship Id="rId411" Type="http://schemas.openxmlformats.org/officeDocument/2006/relationships/hyperlink" Target="http://opossum.cisreg.ca/oPOSSUM3/results/NTNI2oOlwB/MA0059.1.html" TargetMode="External"/><Relationship Id="rId509" Type="http://schemas.openxmlformats.org/officeDocument/2006/relationships/hyperlink" Target="http://opossum.cisreg.ca/oPOSSUM3/results/C2XtLmWXOa/MA0075.1.html" TargetMode="External"/><Relationship Id="rId1041" Type="http://schemas.openxmlformats.org/officeDocument/2006/relationships/hyperlink" Target="http://opossum.cisreg.ca/oPOSSUM3/results/1RwE5ZNCEH/MA0101.1.html" TargetMode="External"/><Relationship Id="rId1139" Type="http://schemas.openxmlformats.org/officeDocument/2006/relationships/hyperlink" Target="http://opossum.cisreg.ca/oPOSSUM3/results/FBxTyAFlZV/MA0154.1.html" TargetMode="External"/><Relationship Id="rId1346" Type="http://schemas.openxmlformats.org/officeDocument/2006/relationships/hyperlink" Target="http://opossum.cisreg.ca/oPOSSUM3/results/k0xmfFxSY8/MA0041.1.html" TargetMode="External"/><Relationship Id="rId495" Type="http://schemas.openxmlformats.org/officeDocument/2006/relationships/hyperlink" Target="http://opossum.cisreg.ca/oPOSSUM3/results/OiDlOUGzni/MA0143.1.html" TargetMode="External"/><Relationship Id="rId716" Type="http://schemas.openxmlformats.org/officeDocument/2006/relationships/hyperlink" Target="http://opossum.cisreg.ca/oPOSSUM3/results/9tDko58F0x/MA0136.1.html" TargetMode="External"/><Relationship Id="rId923" Type="http://schemas.openxmlformats.org/officeDocument/2006/relationships/hyperlink" Target="http://opossum.cisreg.ca/oPOSSUM3/results/YWOY_V9WPa/MA0055.1.html" TargetMode="External"/><Relationship Id="rId52" Type="http://schemas.openxmlformats.org/officeDocument/2006/relationships/hyperlink" Target="javascript:newWindow=window.open('http://jaspar.genereg.net/cgi-bin/jaspar_db.pl?rm=present&amp;collection=CORE&amp;ID=MA0060.1',%20'MA0060.1',%20'width=850,height=700,toolbar=0,location=0,directories=0,status=0,menuBar=0,scrollBars=1');%20newWindow.focus()" TargetMode="External"/><Relationship Id="rId148" Type="http://schemas.openxmlformats.org/officeDocument/2006/relationships/hyperlink" Target="javascript:newWindow=window.open('http://jaspar.genereg.net/cgi-bin/jaspar_db.pl?rm=present&amp;collection=CORE&amp;ID=MA0130.1',%20'MA0130.1',%20'width=850,height=700,toolbar=0,location=0,directories=0,status=0,menuBar=0,scrollBars=1');%20newWindow.focus()" TargetMode="External"/><Relationship Id="rId355" Type="http://schemas.openxmlformats.org/officeDocument/2006/relationships/hyperlink" Target="javascript:newWindow=window.open('http://jaspar.genereg.net/cgi-bin/jaspar_db.pl?rm=present&amp;collection=CORE&amp;ID=MA0107.1',%20'MA0107.1',%20'width=850,height=700,toolbar=0,location=0,directories=0,status=0,menuBar=0,scrollBars=1');%20newWindow.focus()" TargetMode="External"/><Relationship Id="rId562" Type="http://schemas.openxmlformats.org/officeDocument/2006/relationships/hyperlink" Target="javascript:newWindow=window.open('http://jaspar.genereg.net/cgi-bin/jaspar_db.pl?rm=present&amp;collection=CORE&amp;ID=MA0019.1',%20'MA0019.1',%20'width=850,height=700,toolbar=0,location=0,directories=0,status=0,menuBar=0,scrollBars=1');%20newWindow.focus()" TargetMode="External"/><Relationship Id="rId1192" Type="http://schemas.openxmlformats.org/officeDocument/2006/relationships/hyperlink" Target="javascript:newWindow=window.open('http://jaspar.genereg.net/cgi-bin/jaspar_db.pl?rm=present&amp;collection=CORE&amp;ID=MA0018.2',%20'MA0018.2',%20'width=850,height=700,toolbar=0,location=0,directories=0,status=0,menuBar=0,scrollBars=1');%20newWindow.focus()" TargetMode="External"/><Relationship Id="rId1206" Type="http://schemas.openxmlformats.org/officeDocument/2006/relationships/hyperlink" Target="http://opossum.cisreg.ca/oPOSSUM3/results/ms2ptlg_n_/MA0092.1.html" TargetMode="External"/><Relationship Id="rId1413" Type="http://schemas.openxmlformats.org/officeDocument/2006/relationships/hyperlink" Target="http://opossum.cisreg.ca/oPOSSUM3/results/4mvoF1E1Ur/MA0139.1.html" TargetMode="External"/><Relationship Id="rId215" Type="http://schemas.openxmlformats.org/officeDocument/2006/relationships/hyperlink" Target="http://opossum.cisreg.ca/oPOSSUM3/results/6z_4fwggIO/MA0140.1.html" TargetMode="External"/><Relationship Id="rId422" Type="http://schemas.openxmlformats.org/officeDocument/2006/relationships/hyperlink" Target="http://opossum.cisreg.ca/oPOSSUM3/results/71IV3ikeLP/MA0018.2.html" TargetMode="External"/><Relationship Id="rId867" Type="http://schemas.openxmlformats.org/officeDocument/2006/relationships/hyperlink" Target="http://opossum.cisreg.ca/oPOSSUM3/results/hsKAmHlGfN/MA0136.1.html" TargetMode="External"/><Relationship Id="rId1052" Type="http://schemas.openxmlformats.org/officeDocument/2006/relationships/hyperlink" Target="http://opossum.cisreg.ca/oPOSSUM3/results/nPP8xrlwrO/MA0063.1.html" TargetMode="External"/><Relationship Id="rId1497" Type="http://schemas.openxmlformats.org/officeDocument/2006/relationships/hyperlink" Target="http://opossum.cisreg.ca/oPOSSUM3/results/o1uKU19cs7/MA0163.1.html" TargetMode="External"/><Relationship Id="rId299" Type="http://schemas.openxmlformats.org/officeDocument/2006/relationships/hyperlink" Target="http://opossum.cisreg.ca/oPOSSUM3/results/YlutxvBYBR/MA0150.1.html" TargetMode="External"/><Relationship Id="rId727" Type="http://schemas.openxmlformats.org/officeDocument/2006/relationships/hyperlink" Target="javascript:newWindow=window.open('http://jaspar.genereg.net/cgi-bin/jaspar_db.pl?rm=present&amp;collection=CORE&amp;ID=MA0039.2',%20'MA0039.2',%20'width=850,height=700,toolbar=0,location=0,directories=0,status=0,menuBar=0,scrollBars=1');%20newWindow.focus()" TargetMode="External"/><Relationship Id="rId934" Type="http://schemas.openxmlformats.org/officeDocument/2006/relationships/hyperlink" Target="javascript:newWindow=window.open('http://jaspar.genereg.net/cgi-bin/jaspar_db.pl?rm=present&amp;collection=CORE&amp;ID=MA0025.1',%20'MA0025.1',%20'width=850,height=700,toolbar=0,location=0,directories=0,status=0,menuBar=0,scrollBars=1');%20newWindow.focus()" TargetMode="External"/><Relationship Id="rId1357" Type="http://schemas.openxmlformats.org/officeDocument/2006/relationships/hyperlink" Target="javascript:newWindow=window.open('http://jaspar.genereg.net/cgi-bin/jaspar_db.pl?rm=present&amp;collection=CORE&amp;ID=MA0047.2',%20'MA0047.2',%20'width=850,height=700,toolbar=0,location=0,directories=0,status=0,menuBar=0,scrollBars=1');%20newWindow.focus()" TargetMode="External"/><Relationship Id="rId63" Type="http://schemas.openxmlformats.org/officeDocument/2006/relationships/hyperlink" Target="http://opossum.cisreg.ca/oPOSSUM3/results/6dIalmppVF/MA0119.1.html" TargetMode="External"/><Relationship Id="rId159" Type="http://schemas.openxmlformats.org/officeDocument/2006/relationships/hyperlink" Target="http://opossum.cisreg.ca/oPOSSUM3/results/_hPov9q_XX/MA0145.1.html" TargetMode="External"/><Relationship Id="rId366" Type="http://schemas.openxmlformats.org/officeDocument/2006/relationships/hyperlink" Target="http://opossum.cisreg.ca/oPOSSUM3/results/CToKhyIPpo/MA0057.1.html" TargetMode="External"/><Relationship Id="rId573" Type="http://schemas.openxmlformats.org/officeDocument/2006/relationships/hyperlink" Target="http://opossum.cisreg.ca/oPOSSUM3/results/V20i0ccE2L/MA0046.1.html" TargetMode="External"/><Relationship Id="rId780" Type="http://schemas.openxmlformats.org/officeDocument/2006/relationships/hyperlink" Target="http://opossum.cisreg.ca/oPOSSUM3/results/v364xVnSVt/MA0144.1.html" TargetMode="External"/><Relationship Id="rId1217" Type="http://schemas.openxmlformats.org/officeDocument/2006/relationships/hyperlink" Target="http://opossum.cisreg.ca/oPOSSUM3/results/J4osEq0625/MA0154.1.html" TargetMode="External"/><Relationship Id="rId1424" Type="http://schemas.openxmlformats.org/officeDocument/2006/relationships/hyperlink" Target="http://opossum.cisreg.ca/oPOSSUM3/results/r1DbIo_qDk/MA0115.1.html" TargetMode="External"/><Relationship Id="rId226" Type="http://schemas.openxmlformats.org/officeDocument/2006/relationships/hyperlink" Target="javascript:newWindow=window.open('http://jaspar.genereg.net/cgi-bin/jaspar_db.pl?rm=present&amp;collection=CORE&amp;ID=MA0158.1',%20'MA0158.1',%20'width=850,height=700,toolbar=0,location=0,directories=0,status=0,menuBar=0,scrollBars=1');%20newWindow.focus()" TargetMode="External"/><Relationship Id="rId433" Type="http://schemas.openxmlformats.org/officeDocument/2006/relationships/hyperlink" Target="javascript:newWindow=window.open('http://jaspar.genereg.net/cgi-bin/jaspar_db.pl?rm=present&amp;collection=CORE&amp;ID=MA0024.1',%20'MA0024.1',%20'width=850,height=700,toolbar=0,location=0,directories=0,status=0,menuBar=0,scrollBars=1');%20newWindow.focus()" TargetMode="External"/><Relationship Id="rId878" Type="http://schemas.openxmlformats.org/officeDocument/2006/relationships/hyperlink" Target="http://opossum.cisreg.ca/oPOSSUM3/results/6dtYwskI8_/MA0084.1.html" TargetMode="External"/><Relationship Id="rId1063" Type="http://schemas.openxmlformats.org/officeDocument/2006/relationships/hyperlink" Target="javascript:newWindow=window.open('http://jaspar.genereg.net/cgi-bin/jaspar_db.pl?rm=present&amp;collection=CORE&amp;ID=MA0078.1',%20'MA0078.1',%20'width=850,height=700,toolbar=0,location=0,directories=0,status=0,menuBar=0,scrollBars=1');%20newWindow.focus()" TargetMode="External"/><Relationship Id="rId1270" Type="http://schemas.openxmlformats.org/officeDocument/2006/relationships/hyperlink" Target="javascript:newWindow=window.open('http://jaspar.genereg.net/cgi-bin/jaspar_db.pl?rm=present&amp;collection=CORE&amp;ID=MA0042.1',%20'MA0042.1',%20'width=850,height=700,toolbar=0,location=0,directories=0,status=0,menuBar=0,scrollBars=1');%20newWindow.focus()" TargetMode="External"/><Relationship Id="rId640" Type="http://schemas.openxmlformats.org/officeDocument/2006/relationships/hyperlink" Target="javascript:newWindow=window.open('http://jaspar.genereg.net/cgi-bin/jaspar_db.pl?rm=present&amp;collection=CORE&amp;ID=MA0091.1',%20'MA0091.1',%20'width=850,height=700,toolbar=0,location=0,directories=0,status=0,menuBar=0,scrollBars=1');%20newWindow.focus()" TargetMode="External"/><Relationship Id="rId738" Type="http://schemas.openxmlformats.org/officeDocument/2006/relationships/hyperlink" Target="http://opossum.cisreg.ca/oPOSSUM3/results/wOh4eY2Wqv/MA0083.1.html" TargetMode="External"/><Relationship Id="rId945" Type="http://schemas.openxmlformats.org/officeDocument/2006/relationships/hyperlink" Target="http://opossum.cisreg.ca/oPOSSUM3/results/GHecRqgUDx/MA0014.1.html" TargetMode="External"/><Relationship Id="rId1368" Type="http://schemas.openxmlformats.org/officeDocument/2006/relationships/hyperlink" Target="http://opossum.cisreg.ca/oPOSSUM3/results/gEi0pJANfR/MA0136.1.html" TargetMode="External"/><Relationship Id="rId74" Type="http://schemas.openxmlformats.org/officeDocument/2006/relationships/hyperlink" Target="http://opossum.cisreg.ca/oPOSSUM3/results/seix09uyPN/MA0145.1.html" TargetMode="External"/><Relationship Id="rId377" Type="http://schemas.openxmlformats.org/officeDocument/2006/relationships/hyperlink" Target="http://opossum.cisreg.ca/oPOSSUM3/results/CToKhyIPpo/MA0039.2.html" TargetMode="External"/><Relationship Id="rId500" Type="http://schemas.openxmlformats.org/officeDocument/2006/relationships/hyperlink" Target="http://opossum.cisreg.ca/oPOSSUM3/results/5OZ6_gM6WB/MA0152.1.html" TargetMode="External"/><Relationship Id="rId584" Type="http://schemas.openxmlformats.org/officeDocument/2006/relationships/hyperlink" Target="http://opossum.cisreg.ca/oPOSSUM3/results/LDWhm9Uykb/MA0028.1.html" TargetMode="External"/><Relationship Id="rId805" Type="http://schemas.openxmlformats.org/officeDocument/2006/relationships/hyperlink" Target="javascript:newWindow=window.open('http://jaspar.genereg.net/cgi-bin/jaspar_db.pl?rm=present&amp;collection=CORE&amp;ID=MA0070.1',%20'MA0070.1',%20'width=850,height=700,toolbar=0,location=0,directories=0,status=0,menuBar=0,scrollBars=1');%20newWindow.focus()" TargetMode="External"/><Relationship Id="rId1130" Type="http://schemas.openxmlformats.org/officeDocument/2006/relationships/hyperlink" Target="http://opossum.cisreg.ca/oPOSSUM3/results/FBxTyAFlZV/MA0056.1.html" TargetMode="External"/><Relationship Id="rId1228" Type="http://schemas.openxmlformats.org/officeDocument/2006/relationships/hyperlink" Target="javascript:newWindow=window.open('http://jaspar.genereg.net/cgi-bin/jaspar_db.pl?rm=present&amp;collection=CORE&amp;ID=MA0163.1',%20'MA0163.1',%20'width=850,height=700,toolbar=0,location=0,directories=0,status=0,menuBar=0,scrollBars=1');%20newWindow.focus()" TargetMode="External"/><Relationship Id="rId1435" Type="http://schemas.openxmlformats.org/officeDocument/2006/relationships/hyperlink" Target="javascript:newWindow=window.open('http://jaspar.genereg.net/cgi-bin/jaspar_db.pl?rm=present&amp;collection=CORE&amp;ID=MA0119.1',%20'MA0119.1',%20'width=850,height=700,toolbar=0,location=0,directories=0,status=0,menuBar=0,scrollBars=1');%20newWindow.focus()" TargetMode="External"/><Relationship Id="rId5" Type="http://schemas.openxmlformats.org/officeDocument/2006/relationships/hyperlink" Target="http://opossum.cisreg.ca/oPOSSUM3/results/TAvwYyVaAZ/MA0065.2.html" TargetMode="External"/><Relationship Id="rId237" Type="http://schemas.openxmlformats.org/officeDocument/2006/relationships/hyperlink" Target="http://opossum.cisreg.ca/oPOSSUM3/results/dxe54LPnLc/MA0055.1.html" TargetMode="External"/><Relationship Id="rId791" Type="http://schemas.openxmlformats.org/officeDocument/2006/relationships/hyperlink" Target="http://opossum.cisreg.ca/oPOSSUM3/results/wcestxdB6u/MA0132.1.html" TargetMode="External"/><Relationship Id="rId889" Type="http://schemas.openxmlformats.org/officeDocument/2006/relationships/hyperlink" Target="javascript:newWindow=window.open('http://jaspar.genereg.net/cgi-bin/jaspar_db.pl?rm=present&amp;collection=CORE&amp;ID=MA0030.1',%20'MA0030.1',%20'width=850,height=700,toolbar=0,location=0,directories=0,status=0,menuBar=0,scrollBars=1');%20newWindow.focus()" TargetMode="External"/><Relationship Id="rId1074" Type="http://schemas.openxmlformats.org/officeDocument/2006/relationships/hyperlink" Target="http://opossum.cisreg.ca/oPOSSUM3/results/_Nf0id7q_t/MA0071.1.html" TargetMode="External"/><Relationship Id="rId444" Type="http://schemas.openxmlformats.org/officeDocument/2006/relationships/hyperlink" Target="http://opossum.cisreg.ca/oPOSSUM3/results/0VyuzxWO30/MA0119.1.html" TargetMode="External"/><Relationship Id="rId651" Type="http://schemas.openxmlformats.org/officeDocument/2006/relationships/hyperlink" Target="http://opossum.cisreg.ca/oPOSSUM3/results/yDhwuInDmk/MA0125.1.html" TargetMode="External"/><Relationship Id="rId749" Type="http://schemas.openxmlformats.org/officeDocument/2006/relationships/hyperlink" Target="http://opossum.cisreg.ca/oPOSSUM3/results/D72L11EyFI/MA0056.1.html" TargetMode="External"/><Relationship Id="rId1281" Type="http://schemas.openxmlformats.org/officeDocument/2006/relationships/hyperlink" Target="http://opossum.cisreg.ca/oPOSSUM3/results/3Ax6cwvO8u/MA0159.1.html" TargetMode="External"/><Relationship Id="rId1379" Type="http://schemas.openxmlformats.org/officeDocument/2006/relationships/hyperlink" Target="http://opossum.cisreg.ca/oPOSSUM3/results/gEi0pJANfR/MA0141.1.html" TargetMode="External"/><Relationship Id="rId1502" Type="http://schemas.openxmlformats.org/officeDocument/2006/relationships/hyperlink" Target="http://opossum.cisreg.ca/oPOSSUM3/results/o1uKU19cs7/MA0092.1.html" TargetMode="External"/><Relationship Id="rId290" Type="http://schemas.openxmlformats.org/officeDocument/2006/relationships/hyperlink" Target="http://opossum.cisreg.ca/oPOSSUM3/results/YlutxvBYBR/MA0111.1.html" TargetMode="External"/><Relationship Id="rId304" Type="http://schemas.openxmlformats.org/officeDocument/2006/relationships/hyperlink" Target="javascript:newWindow=window.open('http://jaspar.genereg.net/cgi-bin/jaspar_db.pl?rm=present&amp;collection=CORE&amp;ID=MA0038.1',%20'MA0038.1',%20'width=850,height=700,toolbar=0,location=0,directories=0,status=0,menuBar=0,scrollBars=1');%20newWindow.focus()" TargetMode="External"/><Relationship Id="rId388" Type="http://schemas.openxmlformats.org/officeDocument/2006/relationships/hyperlink" Target="javascript:newWindow=window.open('http://jaspar.genereg.net/cgi-bin/jaspar_db.pl?rm=present&amp;collection=CORE&amp;ID=MA0060.1',%20'MA0060.1',%20'width=850,height=700,toolbar=0,location=0,directories=0,status=0,menuBar=0,scrollBars=1');%20newWindow.focus()" TargetMode="External"/><Relationship Id="rId511" Type="http://schemas.openxmlformats.org/officeDocument/2006/relationships/hyperlink" Target="javascript:newWindow=window.open('http://jaspar.genereg.net/cgi-bin/jaspar_db.pl?rm=present&amp;collection=CORE&amp;ID=MA0091.1',%20'MA0091.1',%20'width=850,height=700,toolbar=0,location=0,directories=0,status=0,menuBar=0,scrollBars=1');%20newWindow.focus()" TargetMode="External"/><Relationship Id="rId609" Type="http://schemas.openxmlformats.org/officeDocument/2006/relationships/hyperlink" Target="http://opossum.cisreg.ca/oPOSSUM3/results/ULU5uZTcZz/MA0145.1.html" TargetMode="External"/><Relationship Id="rId956" Type="http://schemas.openxmlformats.org/officeDocument/2006/relationships/hyperlink" Target="http://opossum.cisreg.ca/oPOSSUM3/results/eRhtXuIfKu/MA0073.1.html" TargetMode="External"/><Relationship Id="rId1141" Type="http://schemas.openxmlformats.org/officeDocument/2006/relationships/hyperlink" Target="javascript:newWindow=window.open('http://jaspar.genereg.net/cgi-bin/jaspar_db.pl?rm=present&amp;collection=CORE&amp;ID=MA0116.1',%20'MA0116.1',%20'width=850,height=700,toolbar=0,location=0,directories=0,status=0,menuBar=0,scrollBars=1');%20newWindow.focus()" TargetMode="External"/><Relationship Id="rId1239" Type="http://schemas.openxmlformats.org/officeDocument/2006/relationships/hyperlink" Target="http://opossum.cisreg.ca/oPOSSUM3/results/DguhPE5JFN/MA0057.1.html" TargetMode="External"/><Relationship Id="rId85" Type="http://schemas.openxmlformats.org/officeDocument/2006/relationships/hyperlink" Target="javascript:newWindow=window.open('http://jaspar.genereg.net/cgi-bin/jaspar_db.pl?rm=present&amp;collection=CORE&amp;ID=MA0052.1',%20'MA0052.1',%20'width=850,height=700,toolbar=0,location=0,directories=0,status=0,menuBar=0,scrollBars=1');%20newWindow.focus()" TargetMode="External"/><Relationship Id="rId150" Type="http://schemas.openxmlformats.org/officeDocument/2006/relationships/hyperlink" Target="http://opossum.cisreg.ca/oPOSSUM3/results/_hPov9q_XX/MA0130.1.html" TargetMode="External"/><Relationship Id="rId595" Type="http://schemas.openxmlformats.org/officeDocument/2006/relationships/hyperlink" Target="javascript:newWindow=window.open('http://jaspar.genereg.net/cgi-bin/jaspar_db.pl?rm=present&amp;collection=CORE&amp;ID=MA0102.2',%20'MA0102.2',%20'width=850,height=700,toolbar=0,location=0,directories=0,status=0,menuBar=0,scrollBars=1');%20newWindow.focus()" TargetMode="External"/><Relationship Id="rId816" Type="http://schemas.openxmlformats.org/officeDocument/2006/relationships/hyperlink" Target="http://opossum.cisreg.ca/oPOSSUM3/results/fpIR8bzCht/MA0078.1.html" TargetMode="External"/><Relationship Id="rId1001" Type="http://schemas.openxmlformats.org/officeDocument/2006/relationships/hyperlink" Target="http://opossum.cisreg.ca/oPOSSUM3/results/awbTVEzcSe/MA0058.1.html" TargetMode="External"/><Relationship Id="rId1446" Type="http://schemas.openxmlformats.org/officeDocument/2006/relationships/hyperlink" Target="http://opossum.cisreg.ca/oPOSSUM3/results/uIPoGpMHzA/MA0144.1.html" TargetMode="External"/><Relationship Id="rId248" Type="http://schemas.openxmlformats.org/officeDocument/2006/relationships/hyperlink" Target="http://opossum.cisreg.ca/oPOSSUM3/results/H5yLx0WKDx/MA0052.1.html" TargetMode="External"/><Relationship Id="rId455" Type="http://schemas.openxmlformats.org/officeDocument/2006/relationships/hyperlink" Target="http://opossum.cisreg.ca/oPOSSUM3/results/qNfiRBC6dR/MA0150.1.html" TargetMode="External"/><Relationship Id="rId662" Type="http://schemas.openxmlformats.org/officeDocument/2006/relationships/hyperlink" Target="http://opossum.cisreg.ca/oPOSSUM3/results/yDhwuInDmk/MA0100.1.html" TargetMode="External"/><Relationship Id="rId1085" Type="http://schemas.openxmlformats.org/officeDocument/2006/relationships/hyperlink" Target="http://opossum.cisreg.ca/oPOSSUM3/results/IPLpsxMz8U/MA0164.1.html" TargetMode="External"/><Relationship Id="rId1292" Type="http://schemas.openxmlformats.org/officeDocument/2006/relationships/hyperlink" Target="http://opossum.cisreg.ca/oPOSSUM3/results/3Ax6cwvO8u/MA0042.1.html" TargetMode="External"/><Relationship Id="rId1306" Type="http://schemas.openxmlformats.org/officeDocument/2006/relationships/hyperlink" Target="javascript:newWindow=window.open('http://jaspar.genereg.net/cgi-bin/jaspar_db.pl?rm=present&amp;collection=CORE&amp;ID=MA0104.2',%20'MA0104.2',%20'width=850,height=700,toolbar=0,location=0,directories=0,status=0,menuBar=0,scrollBars=1');%20newWindow.focus()" TargetMode="External"/><Relationship Id="rId1513" Type="http://schemas.openxmlformats.org/officeDocument/2006/relationships/hyperlink" Target="javascript:newWindow=window.open('http://jaspar.genereg.net/cgi-bin/jaspar_db.pl?rm=present&amp;collection=CORE&amp;ID=MA0025.1',%20'MA0025.1',%20'width=850,height=700,toolbar=0,location=0,directories=0,status=0,menuBar=0,scrollBars=1');%20newWindow.focus()" TargetMode="External"/><Relationship Id="rId12" Type="http://schemas.openxmlformats.org/officeDocument/2006/relationships/hyperlink" Target="http://opossum.cisreg.ca/oPOSSUM3/results/TAvwYyVaAZ/MA0018.2.html" TargetMode="External"/><Relationship Id="rId108" Type="http://schemas.openxmlformats.org/officeDocument/2006/relationships/hyperlink" Target="http://opossum.cisreg.ca/oPOSSUM3/results/A6kNOicaqN/MA0048.1.html" TargetMode="External"/><Relationship Id="rId315" Type="http://schemas.openxmlformats.org/officeDocument/2006/relationships/hyperlink" Target="http://opossum.cisreg.ca/oPOSSUM3/results/gsGM2xlKre/MA0135.1.html" TargetMode="External"/><Relationship Id="rId522" Type="http://schemas.openxmlformats.org/officeDocument/2006/relationships/hyperlink" Target="http://opossum.cisreg.ca/oPOSSUM3/results/C2XtLmWXOa/MA0099.2.html" TargetMode="External"/><Relationship Id="rId967" Type="http://schemas.openxmlformats.org/officeDocument/2006/relationships/hyperlink" Target="javascript:newWindow=window.open('http://jaspar.genereg.net/cgi-bin/jaspar_db.pl?rm=present&amp;collection=CORE&amp;ID=MA0114.1',%20'MA0114.1',%20'width=850,height=700,toolbar=0,location=0,directories=0,status=0,menuBar=0,scrollBars=1');%20newWindow.focus()" TargetMode="External"/><Relationship Id="rId1152" Type="http://schemas.openxmlformats.org/officeDocument/2006/relationships/hyperlink" Target="http://opossum.cisreg.ca/oPOSSUM3/results/sQbtH63TBq/MA0088.1.html" TargetMode="External"/><Relationship Id="rId96" Type="http://schemas.openxmlformats.org/officeDocument/2006/relationships/hyperlink" Target="http://opossum.cisreg.ca/oPOSSUM3/results/to2RsyZXfC/MA0083.1.html" TargetMode="External"/><Relationship Id="rId161" Type="http://schemas.openxmlformats.org/officeDocument/2006/relationships/hyperlink" Target="http://opossum.cisreg.ca/oPOSSUM3/results/_hPov9q_XX/MA0163.1.html" TargetMode="External"/><Relationship Id="rId399" Type="http://schemas.openxmlformats.org/officeDocument/2006/relationships/hyperlink" Target="http://opossum.cisreg.ca/oPOSSUM3/results/Ull9Rqvo0D/MA0146.1.html" TargetMode="External"/><Relationship Id="rId827" Type="http://schemas.openxmlformats.org/officeDocument/2006/relationships/hyperlink" Target="http://opossum.cisreg.ca/oPOSSUM3/results/ibgDOcZZpu/MA0043.1.html" TargetMode="External"/><Relationship Id="rId1012" Type="http://schemas.openxmlformats.org/officeDocument/2006/relationships/hyperlink" Target="javascript:newWindow=window.open('http://jaspar.genereg.net/cgi-bin/jaspar_db.pl?rm=present&amp;collection=CORE&amp;ID=MA0060.1',%20'MA0060.1',%20'width=850,height=700,toolbar=0,location=0,directories=0,status=0,menuBar=0,scrollBars=1');%20newWindow.focus()" TargetMode="External"/><Relationship Id="rId1457" Type="http://schemas.openxmlformats.org/officeDocument/2006/relationships/hyperlink" Target="http://opossum.cisreg.ca/oPOSSUM3/results/uIPoGpMHzA/MA0100.1.html" TargetMode="External"/><Relationship Id="rId259" Type="http://schemas.openxmlformats.org/officeDocument/2006/relationships/hyperlink" Target="javascript:newWindow=window.open('http://jaspar.genereg.net/cgi-bin/jaspar_db.pl?rm=present&amp;collection=CORE&amp;ID=MA0073.1',%20'MA0073.1',%20'width=850,height=700,toolbar=0,location=0,directories=0,status=0,menuBar=0,scrollBars=1');%20newWindow.focus()" TargetMode="External"/><Relationship Id="rId466" Type="http://schemas.openxmlformats.org/officeDocument/2006/relationships/hyperlink" Target="javascript:newWindow=window.open('http://jaspar.genereg.net/cgi-bin/jaspar_db.pl?rm=present&amp;collection=CORE&amp;ID=MA0145.1',%20'MA0145.1',%20'width=850,height=700,toolbar=0,location=0,directories=0,status=0,menuBar=0,scrollBars=1');%20newWindow.focus()" TargetMode="External"/><Relationship Id="rId673" Type="http://schemas.openxmlformats.org/officeDocument/2006/relationships/hyperlink" Target="javascript:newWindow=window.open('http://jaspar.genereg.net/cgi-bin/jaspar_db.pl?rm=present&amp;collection=CORE&amp;ID=MA0065.2',%20'MA0065.2',%20'width=850,height=700,toolbar=0,location=0,directories=0,status=0,menuBar=0,scrollBars=1');%20newWindow.focus()" TargetMode="External"/><Relationship Id="rId880" Type="http://schemas.openxmlformats.org/officeDocument/2006/relationships/hyperlink" Target="javascript:newWindow=window.open('http://jaspar.genereg.net/cgi-bin/jaspar_db.pl?rm=present&amp;collection=CORE&amp;ID=MA0069.1',%20'MA0069.1',%20'width=850,height=700,toolbar=0,location=0,directories=0,status=0,menuBar=0,scrollBars=1');%20newWindow.focus()" TargetMode="External"/><Relationship Id="rId1096" Type="http://schemas.openxmlformats.org/officeDocument/2006/relationships/hyperlink" Target="javascript:newWindow=window.open('http://jaspar.genereg.net/cgi-bin/jaspar_db.pl?rm=present&amp;collection=CORE&amp;ID=MA0042.1',%20'MA0042.1',%20'width=850,height=700,toolbar=0,location=0,directories=0,status=0,menuBar=0,scrollBars=1');%20newWindow.focus()" TargetMode="External"/><Relationship Id="rId1317" Type="http://schemas.openxmlformats.org/officeDocument/2006/relationships/hyperlink" Target="http://opossum.cisreg.ca/oPOSSUM3/results/RJF9ccnMKp/MA0091.1.html" TargetMode="External"/><Relationship Id="rId23" Type="http://schemas.openxmlformats.org/officeDocument/2006/relationships/hyperlink" Target="http://opossum.cisreg.ca/oPOSSUM3/results/diYenaf57l/MA0079.2.html" TargetMode="External"/><Relationship Id="rId119" Type="http://schemas.openxmlformats.org/officeDocument/2006/relationships/hyperlink" Target="http://opossum.cisreg.ca/oPOSSUM3/results/ATMr_gojAW/MA0050.1.html" TargetMode="External"/><Relationship Id="rId326" Type="http://schemas.openxmlformats.org/officeDocument/2006/relationships/hyperlink" Target="http://opossum.cisreg.ca/oPOSSUM3/results/gsGM2xlKre/MA0047.2.html" TargetMode="External"/><Relationship Id="rId533" Type="http://schemas.openxmlformats.org/officeDocument/2006/relationships/hyperlink" Target="http://opossum.cisreg.ca/oPOSSUM3/results/8TDcqdQICH/MA0065.2.html" TargetMode="External"/><Relationship Id="rId978" Type="http://schemas.openxmlformats.org/officeDocument/2006/relationships/hyperlink" Target="http://opossum.cisreg.ca/oPOSSUM3/results/pusCg6B6tB/MA0135.1.html" TargetMode="External"/><Relationship Id="rId1163" Type="http://schemas.openxmlformats.org/officeDocument/2006/relationships/hyperlink" Target="http://opossum.cisreg.ca/oPOSSUM3/results/mnfYJXrEzd/MA0150.1.html" TargetMode="External"/><Relationship Id="rId1370" Type="http://schemas.openxmlformats.org/officeDocument/2006/relationships/hyperlink" Target="http://opossum.cisreg.ca/oPOSSUM3/results/gEi0pJANfR/MA0061.1.html" TargetMode="External"/><Relationship Id="rId740" Type="http://schemas.openxmlformats.org/officeDocument/2006/relationships/hyperlink" Target="http://opossum.cisreg.ca/oPOSSUM3/results/D72L11EyFI/MA0079.2.html" TargetMode="External"/><Relationship Id="rId838" Type="http://schemas.openxmlformats.org/officeDocument/2006/relationships/hyperlink" Target="javascript:newWindow=window.open('http://jaspar.genereg.net/cgi-bin/jaspar_db.pl?rm=present&amp;collection=CORE&amp;ID=MA0122.1',%20'MA0122.1',%20'width=850,height=700,toolbar=0,location=0,directories=0,status=0,menuBar=0,scrollBars=1');%20newWindow.focus()" TargetMode="External"/><Relationship Id="rId1023" Type="http://schemas.openxmlformats.org/officeDocument/2006/relationships/hyperlink" Target="http://opossum.cisreg.ca/oPOSSUM3/results/hBYyEQc3xS/MA0137.2.html" TargetMode="External"/><Relationship Id="rId1468" Type="http://schemas.openxmlformats.org/officeDocument/2006/relationships/hyperlink" Target="javascript:newWindow=window.open('http://jaspar.genereg.net/cgi-bin/jaspar_db.pl?rm=present&amp;collection=CORE&amp;ID=MA0055.1',%20'MA0055.1',%20'width=850,height=700,toolbar=0,location=0,directories=0,status=0,menuBar=0,scrollBars=1');%20newWindow.focus()" TargetMode="External"/><Relationship Id="rId172" Type="http://schemas.openxmlformats.org/officeDocument/2006/relationships/hyperlink" Target="javascript:newWindow=window.open('http://jaspar.genereg.net/cgi-bin/jaspar_db.pl?rm=present&amp;collection=CORE&amp;ID=MA0039.2',%20'MA0039.2',%20'width=850,height=700,toolbar=0,location=0,directories=0,status=0,menuBar=0,scrollBars=1');%20newWindow.focus()" TargetMode="External"/><Relationship Id="rId477" Type="http://schemas.openxmlformats.org/officeDocument/2006/relationships/hyperlink" Target="http://opossum.cisreg.ca/oPOSSUM3/results/o4WgZVJsEM/MA0130.1.html" TargetMode="External"/><Relationship Id="rId600" Type="http://schemas.openxmlformats.org/officeDocument/2006/relationships/hyperlink" Target="http://opossum.cisreg.ca/oPOSSUM3/results/fNOYVpA33h/MA0030.1.html" TargetMode="External"/><Relationship Id="rId684" Type="http://schemas.openxmlformats.org/officeDocument/2006/relationships/hyperlink" Target="http://opossum.cisreg.ca/oPOSSUM3/results/Yr7ib6ZmWt/MA0139.1.html" TargetMode="External"/><Relationship Id="rId1230" Type="http://schemas.openxmlformats.org/officeDocument/2006/relationships/hyperlink" Target="http://opossum.cisreg.ca/oPOSSUM3/results/DguhPE5JFN/MA0163.1.html" TargetMode="External"/><Relationship Id="rId1328" Type="http://schemas.openxmlformats.org/officeDocument/2006/relationships/hyperlink" Target="http://opossum.cisreg.ca/oPOSSUM3/results/GA8Q0KWcZj/MA0074.1.html" TargetMode="External"/><Relationship Id="rId337" Type="http://schemas.openxmlformats.org/officeDocument/2006/relationships/hyperlink" Target="javascript:newWindow=window.open('http://jaspar.genereg.net/cgi-bin/jaspar_db.pl?rm=present&amp;collection=CORE&amp;ID=MA0152.1',%20'MA0152.1',%20'width=850,height=700,toolbar=0,location=0,directories=0,status=0,menuBar=0,scrollBars=1');%20newWindow.focus()" TargetMode="External"/><Relationship Id="rId891" Type="http://schemas.openxmlformats.org/officeDocument/2006/relationships/hyperlink" Target="http://opossum.cisreg.ca/oPOSSUM3/results/6dtYwskI8_/MA0030.1.html" TargetMode="External"/><Relationship Id="rId905" Type="http://schemas.openxmlformats.org/officeDocument/2006/relationships/hyperlink" Target="http://opossum.cisreg.ca/oPOSSUM3/results/HLlJ95FJwz/MA0138.2.html" TargetMode="External"/><Relationship Id="rId989" Type="http://schemas.openxmlformats.org/officeDocument/2006/relationships/hyperlink" Target="http://opossum.cisreg.ca/oPOSSUM3/results/pusCg6B6tB/MA0042.1.html" TargetMode="External"/><Relationship Id="rId34" Type="http://schemas.openxmlformats.org/officeDocument/2006/relationships/hyperlink" Target="javascript:newWindow=window.open('http://jaspar.genereg.net/cgi-bin/jaspar_db.pl?rm=present&amp;collection=CORE&amp;ID=MA0035.2',%20'MA0035.2',%20'width=850,height=700,toolbar=0,location=0,directories=0,status=0,menuBar=0,scrollBars=1');%20newWindow.focus()" TargetMode="External"/><Relationship Id="rId544" Type="http://schemas.openxmlformats.org/officeDocument/2006/relationships/hyperlink" Target="javascript:newWindow=window.open('http://jaspar.genereg.net/cgi-bin/jaspar_db.pl?rm=present&amp;collection=CORE&amp;ID=MA0060.1',%20'MA0060.1',%20'width=850,height=700,toolbar=0,location=0,directories=0,status=0,menuBar=0,scrollBars=1');%20newWindow.focus()" TargetMode="External"/><Relationship Id="rId751" Type="http://schemas.openxmlformats.org/officeDocument/2006/relationships/hyperlink" Target="javascript:newWindow=window.open('http://jaspar.genereg.net/cgi-bin/jaspar_db.pl?rm=present&amp;collection=CORE&amp;ID=MA0162.1',%20'MA0162.1',%20'width=850,height=700,toolbar=0,location=0,directories=0,status=0,menuBar=0,scrollBars=1');%20newWindow.focus()" TargetMode="External"/><Relationship Id="rId849" Type="http://schemas.openxmlformats.org/officeDocument/2006/relationships/hyperlink" Target="http://opossum.cisreg.ca/oPOSSUM3/results/ibgDOcZZpu/MA0136.1.html" TargetMode="External"/><Relationship Id="rId1174" Type="http://schemas.openxmlformats.org/officeDocument/2006/relationships/hyperlink" Target="javascript:newWindow=window.open('http://jaspar.genereg.net/cgi-bin/jaspar_db.pl?rm=present&amp;collection=CORE&amp;ID=MA0156.1',%20'MA0156.1',%20'width=850,height=700,toolbar=0,location=0,directories=0,status=0,menuBar=0,scrollBars=1');%20newWindow.focus()" TargetMode="External"/><Relationship Id="rId1381" Type="http://schemas.openxmlformats.org/officeDocument/2006/relationships/hyperlink" Target="javascript:newWindow=window.open('http://jaspar.genereg.net/cgi-bin/jaspar_db.pl?rm=present&amp;collection=CORE&amp;ID=MA0055.1',%20'MA0055.1',%20'width=850,height=700,toolbar=0,location=0,directories=0,status=0,menuBar=0,scrollBars=1');%20newWindow.focus()" TargetMode="External"/><Relationship Id="rId1479" Type="http://schemas.openxmlformats.org/officeDocument/2006/relationships/hyperlink" Target="http://opossum.cisreg.ca/oPOSSUM3/results/XNZmpyGz9z/MA0156.1.html" TargetMode="External"/><Relationship Id="rId183" Type="http://schemas.openxmlformats.org/officeDocument/2006/relationships/hyperlink" Target="http://opossum.cisreg.ca/oPOSSUM3/results/IVOuT_n3oT/MA0055.1.html" TargetMode="External"/><Relationship Id="rId390" Type="http://schemas.openxmlformats.org/officeDocument/2006/relationships/hyperlink" Target="http://opossum.cisreg.ca/oPOSSUM3/results/Ull9Rqvo0D/MA0060.1.html" TargetMode="External"/><Relationship Id="rId404" Type="http://schemas.openxmlformats.org/officeDocument/2006/relationships/hyperlink" Target="http://opossum.cisreg.ca/oPOSSUM3/results/NTNI2oOlwB/MA0143.1.html" TargetMode="External"/><Relationship Id="rId611" Type="http://schemas.openxmlformats.org/officeDocument/2006/relationships/hyperlink" Target="http://opossum.cisreg.ca/oPOSSUM3/results/ULU5uZTcZz/MA0146.1.html" TargetMode="External"/><Relationship Id="rId1034" Type="http://schemas.openxmlformats.org/officeDocument/2006/relationships/hyperlink" Target="http://opossum.cisreg.ca/oPOSSUM3/results/1RwE5ZNCEH/MA0051.1.html" TargetMode="External"/><Relationship Id="rId1241" Type="http://schemas.openxmlformats.org/officeDocument/2006/relationships/hyperlink" Target="http://opossum.cisreg.ca/oPOSSUM3/results/DguhPE5JFN/MA0142.1.html" TargetMode="External"/><Relationship Id="rId1339" Type="http://schemas.openxmlformats.org/officeDocument/2006/relationships/hyperlink" Target="javascript:newWindow=window.open('http://jaspar.genereg.net/cgi-bin/jaspar_db.pl?rm=present&amp;collection=CORE&amp;ID=MA0147.1',%20'MA0147.1',%20'width=850,height=700,toolbar=0,location=0,directories=0,status=0,menuBar=0,scrollBars=1');%20newWindow.focus()" TargetMode="External"/><Relationship Id="rId250" Type="http://schemas.openxmlformats.org/officeDocument/2006/relationships/hyperlink" Target="javascript:newWindow=window.open('http://jaspar.genereg.net/cgi-bin/jaspar_db.pl?rm=present&amp;collection=CORE&amp;ID=MA0148.1',%20'MA0148.1',%20'width=850,height=700,toolbar=0,location=0,directories=0,status=0,menuBar=0,scrollBars=1');%20newWindow.focus()" TargetMode="External"/><Relationship Id="rId488" Type="http://schemas.openxmlformats.org/officeDocument/2006/relationships/hyperlink" Target="http://opossum.cisreg.ca/oPOSSUM3/results/EEYmn3_k4V/MA0029.1.html" TargetMode="External"/><Relationship Id="rId695" Type="http://schemas.openxmlformats.org/officeDocument/2006/relationships/hyperlink" Target="http://opossum.cisreg.ca/oPOSSUM3/results/Yr7ib6ZmWt/MA0091.1.html" TargetMode="External"/><Relationship Id="rId709" Type="http://schemas.openxmlformats.org/officeDocument/2006/relationships/hyperlink" Target="javascript:newWindow=window.open('http://jaspar.genereg.net/cgi-bin/jaspar_db.pl?rm=present&amp;collection=CORE&amp;ID=MA0061.1',%20'MA0061.1',%20'width=850,height=700,toolbar=0,location=0,directories=0,status=0,menuBar=0,scrollBars=1');%20newWindow.focus()" TargetMode="External"/><Relationship Id="rId916" Type="http://schemas.openxmlformats.org/officeDocument/2006/relationships/hyperlink" Target="javascript:newWindow=window.open('http://jaspar.genereg.net/cgi-bin/jaspar_db.pl?rm=present&amp;collection=CORE&amp;ID=MA0114.1',%20'MA0114.1',%20'width=850,height=700,toolbar=0,location=0,directories=0,status=0,menuBar=0,scrollBars=1');%20newWindow.focus()" TargetMode="External"/><Relationship Id="rId1101" Type="http://schemas.openxmlformats.org/officeDocument/2006/relationships/hyperlink" Target="http://opossum.cisreg.ca/oPOSSUM3/results/8iymtNDPkn/MA0148.1.html" TargetMode="External"/><Relationship Id="rId45" Type="http://schemas.openxmlformats.org/officeDocument/2006/relationships/hyperlink" Target="http://opossum.cisreg.ca/oPOSSUM3/results/Ajx36WE4GR/MA0079.2.html" TargetMode="External"/><Relationship Id="rId110" Type="http://schemas.openxmlformats.org/officeDocument/2006/relationships/hyperlink" Target="http://opossum.cisreg.ca/oPOSSUM3/results/A6kNOicaqN/MA0114.1.html" TargetMode="External"/><Relationship Id="rId348" Type="http://schemas.openxmlformats.org/officeDocument/2006/relationships/hyperlink" Target="http://opossum.cisreg.ca/oPOSSUM3/results/Qpss__2LDU/MA0078.1.html" TargetMode="External"/><Relationship Id="rId555" Type="http://schemas.openxmlformats.org/officeDocument/2006/relationships/hyperlink" Target="http://opossum.cisreg.ca/oPOSSUM3/results/V20i0ccE2L/MA0043.1.html" TargetMode="External"/><Relationship Id="rId762" Type="http://schemas.openxmlformats.org/officeDocument/2006/relationships/hyperlink" Target="http://opossum.cisreg.ca/oPOSSUM3/results/D72L11EyFI/MA0107.1.html" TargetMode="External"/><Relationship Id="rId1185" Type="http://schemas.openxmlformats.org/officeDocument/2006/relationships/hyperlink" Target="http://opossum.cisreg.ca/oPOSSUM3/results/qfjHPZ0t8m/MA0052.1.html" TargetMode="External"/><Relationship Id="rId1392" Type="http://schemas.openxmlformats.org/officeDocument/2006/relationships/hyperlink" Target="http://opossum.cisreg.ca/oPOSSUM3/results/Qcjdl2HmHa/MA0079.2.html" TargetMode="External"/><Relationship Id="rId1406" Type="http://schemas.openxmlformats.org/officeDocument/2006/relationships/hyperlink" Target="http://opossum.cisreg.ca/oPOSSUM3/results/4mvoF1E1Ur/MA0163.1.html" TargetMode="External"/><Relationship Id="rId194" Type="http://schemas.openxmlformats.org/officeDocument/2006/relationships/hyperlink" Target="http://opossum.cisreg.ca/oPOSSUM3/results/IVOuT_n3oT/MA0154.1.html" TargetMode="External"/><Relationship Id="rId208" Type="http://schemas.openxmlformats.org/officeDocument/2006/relationships/hyperlink" Target="javascript:newWindow=window.open('http://jaspar.genereg.net/cgi-bin/jaspar_db.pl?rm=present&amp;collection=CORE&amp;ID=MA0155.1',%20'MA0155.1',%20'width=850,height=700,toolbar=0,location=0,directories=0,status=0,menuBar=0,scrollBars=1');%20newWindow.focus()" TargetMode="External"/><Relationship Id="rId415" Type="http://schemas.openxmlformats.org/officeDocument/2006/relationships/hyperlink" Target="javascript:newWindow=window.open('http://jaspar.genereg.net/cgi-bin/jaspar_db.pl?rm=present&amp;collection=CORE&amp;ID=MA0139.1',%20'MA0139.1',%20'width=850,height=700,toolbar=0,location=0,directories=0,status=0,menuBar=0,scrollBars=1');%20newWindow.focus()" TargetMode="External"/><Relationship Id="rId622" Type="http://schemas.openxmlformats.org/officeDocument/2006/relationships/hyperlink" Target="javascript:newWindow=window.open('http://jaspar.genereg.net/cgi-bin/jaspar_db.pl?rm=present&amp;collection=CORE&amp;ID=MA0100.1',%20'MA0100.1',%20'width=850,height=700,toolbar=0,location=0,directories=0,status=0,menuBar=0,scrollBars=1');%20newWindow.focus()" TargetMode="External"/><Relationship Id="rId1045" Type="http://schemas.openxmlformats.org/officeDocument/2006/relationships/hyperlink" Target="javascript:newWindow=window.open('http://jaspar.genereg.net/cgi-bin/jaspar_db.pl?rm=present&amp;collection=CORE&amp;ID=MA0019.1',%20'MA0019.1',%20'width=850,height=700,toolbar=0,location=0,directories=0,status=0,menuBar=0,scrollBars=1');%20newWindow.focus()" TargetMode="External"/><Relationship Id="rId1252" Type="http://schemas.openxmlformats.org/officeDocument/2006/relationships/hyperlink" Target="javascript:newWindow=window.open('http://jaspar.genereg.net/cgi-bin/jaspar_db.pl?rm=present&amp;collection=CORE&amp;ID=MA0108.2',%20'MA0108.2',%20'width=850,height=700,toolbar=0,location=0,directories=0,status=0,menuBar=0,scrollBars=1');%20newWindow.focus()" TargetMode="External"/><Relationship Id="rId261" Type="http://schemas.openxmlformats.org/officeDocument/2006/relationships/hyperlink" Target="http://opossum.cisreg.ca/oPOSSUM3/results/aGWttK7f5Y/MA0073.1.html" TargetMode="External"/><Relationship Id="rId499" Type="http://schemas.openxmlformats.org/officeDocument/2006/relationships/hyperlink" Target="javascript:newWindow=window.open('http://jaspar.genereg.net/cgi-bin/jaspar_db.pl?rm=present&amp;collection=CORE&amp;ID=MA0152.1',%20'MA0152.1',%20'width=850,height=700,toolbar=0,location=0,directories=0,status=0,menuBar=0,scrollBars=1');%20newWindow.focus()" TargetMode="External"/><Relationship Id="rId927" Type="http://schemas.openxmlformats.org/officeDocument/2006/relationships/hyperlink" Target="http://opossum.cisreg.ca/oPOSSUM3/results/YWOY_V9WPa/MA0150.1.html" TargetMode="External"/><Relationship Id="rId1112" Type="http://schemas.openxmlformats.org/officeDocument/2006/relationships/hyperlink" Target="http://opossum.cisreg.ca/oPOSSUM3/results/ZMNQnzz8ji/MA0163.1.html" TargetMode="External"/><Relationship Id="rId56" Type="http://schemas.openxmlformats.org/officeDocument/2006/relationships/hyperlink" Target="http://opossum.cisreg.ca/oPOSSUM3/results/6dIalmppVF/MA0073.1.html" TargetMode="External"/><Relationship Id="rId359" Type="http://schemas.openxmlformats.org/officeDocument/2006/relationships/hyperlink" Target="http://opossum.cisreg.ca/oPOSSUM3/results/e5dhBLBMq0/MA0061.1.html" TargetMode="External"/><Relationship Id="rId566" Type="http://schemas.openxmlformats.org/officeDocument/2006/relationships/hyperlink" Target="http://opossum.cisreg.ca/oPOSSUM3/results/V20i0ccE2L/MA0042.1.html" TargetMode="External"/><Relationship Id="rId773" Type="http://schemas.openxmlformats.org/officeDocument/2006/relationships/hyperlink" Target="http://opossum.cisreg.ca/oPOSSUM3/results/v364xVnSVt/MA0079.2.html" TargetMode="External"/><Relationship Id="rId1196" Type="http://schemas.openxmlformats.org/officeDocument/2006/relationships/hyperlink" Target="http://opossum.cisreg.ca/oPOSSUM3/results/qfjHPZ0t8m/MA0038.1.html" TargetMode="External"/><Relationship Id="rId1417" Type="http://schemas.openxmlformats.org/officeDocument/2006/relationships/hyperlink" Target="javascript:newWindow=window.open('http://jaspar.genereg.net/cgi-bin/jaspar_db.pl?rm=present&amp;collection=CORE&amp;ID=MA0142.1',%20'MA0142.1',%20'width=850,height=700,toolbar=0,location=0,directories=0,status=0,menuBar=0,scrollBars=1');%20newWindow.focus()" TargetMode="External"/><Relationship Id="rId121" Type="http://schemas.openxmlformats.org/officeDocument/2006/relationships/hyperlink" Target="javascript:newWindow=window.open('http://jaspar.genereg.net/cgi-bin/jaspar_db.pl?rm=present&amp;collection=CORE&amp;ID=MA0119.1',%20'MA0119.1',%20'width=850,height=700,toolbar=0,location=0,directories=0,status=0,menuBar=0,scrollBars=1');%20newWindow.focus()" TargetMode="External"/><Relationship Id="rId219" Type="http://schemas.openxmlformats.org/officeDocument/2006/relationships/hyperlink" Target="http://opossum.cisreg.ca/oPOSSUM3/results/6z_4fwggIO/MA0136.1.html" TargetMode="External"/><Relationship Id="rId426" Type="http://schemas.openxmlformats.org/officeDocument/2006/relationships/hyperlink" Target="http://opossum.cisreg.ca/oPOSSUM3/results/71IV3ikeLP/MA0100.1.html" TargetMode="External"/><Relationship Id="rId633" Type="http://schemas.openxmlformats.org/officeDocument/2006/relationships/hyperlink" Target="http://opossum.cisreg.ca/oPOSSUM3/results/X0WYgxvmWi/MA0070.1.html" TargetMode="External"/><Relationship Id="rId980" Type="http://schemas.openxmlformats.org/officeDocument/2006/relationships/hyperlink" Target="http://opossum.cisreg.ca/oPOSSUM3/results/pusCg6B6tB/MA0063.1.html" TargetMode="External"/><Relationship Id="rId1056" Type="http://schemas.openxmlformats.org/officeDocument/2006/relationships/hyperlink" Target="http://opossum.cisreg.ca/oPOSSUM3/results/nPP8xrlwrO/MA0072.1.html" TargetMode="External"/><Relationship Id="rId1263" Type="http://schemas.openxmlformats.org/officeDocument/2006/relationships/hyperlink" Target="http://opossum.cisreg.ca/oPOSSUM3/results/3ojKeH5iOf/MA0087.1.html" TargetMode="External"/><Relationship Id="rId840" Type="http://schemas.openxmlformats.org/officeDocument/2006/relationships/hyperlink" Target="http://opossum.cisreg.ca/oPOSSUM3/results/ibgDOcZZpu/MA0122.1.html" TargetMode="External"/><Relationship Id="rId938" Type="http://schemas.openxmlformats.org/officeDocument/2006/relationships/hyperlink" Target="http://opossum.cisreg.ca/oPOSSUM3/results/oYP27pyyj5/MA0050.1.html" TargetMode="External"/><Relationship Id="rId1470" Type="http://schemas.openxmlformats.org/officeDocument/2006/relationships/hyperlink" Target="http://opossum.cisreg.ca/oPOSSUM3/results/XNZmpyGz9z/MA0055.1.html" TargetMode="External"/><Relationship Id="rId67" Type="http://schemas.openxmlformats.org/officeDocument/2006/relationships/hyperlink" Target="javascript:newWindow=window.open('http://jaspar.genereg.net/cgi-bin/jaspar_db.pl?rm=present&amp;collection=CORE&amp;ID=MA0083.1',%20'MA0083.1',%20'width=850,height=700,toolbar=0,location=0,directories=0,status=0,menuBar=0,scrollBars=1');%20newWindow.focus()" TargetMode="External"/><Relationship Id="rId272" Type="http://schemas.openxmlformats.org/officeDocument/2006/relationships/hyperlink" Target="http://opossum.cisreg.ca/oPOSSUM3/results/aGWttK7f5Y/MA0154.1.html" TargetMode="External"/><Relationship Id="rId577" Type="http://schemas.openxmlformats.org/officeDocument/2006/relationships/hyperlink" Target="javascript:newWindow=window.open('http://jaspar.genereg.net/cgi-bin/jaspar_db.pl?rm=present&amp;collection=CORE&amp;ID=MA0131.1',%20'MA0131.1',%20'width=850,height=700,toolbar=0,location=0,directories=0,status=0,menuBar=0,scrollBars=1');%20newWindow.focus()" TargetMode="External"/><Relationship Id="rId700" Type="http://schemas.openxmlformats.org/officeDocument/2006/relationships/hyperlink" Target="javascript:newWindow=window.open('http://jaspar.genereg.net/cgi-bin/jaspar_db.pl?rm=present&amp;collection=CORE&amp;ID=MA0028.1',%20'MA0028.1',%20'width=850,height=700,toolbar=0,location=0,directories=0,status=0,menuBar=0,scrollBars=1');%20newWindow.focus()" TargetMode="External"/><Relationship Id="rId1123" Type="http://schemas.openxmlformats.org/officeDocument/2006/relationships/hyperlink" Target="javascript:newWindow=window.open('http://jaspar.genereg.net/cgi-bin/jaspar_db.pl?rm=present&amp;collection=CORE&amp;ID=MA0031.1',%20'MA0031.1',%20'width=850,height=700,toolbar=0,location=0,directories=0,status=0,menuBar=0,scrollBars=1');%20newWindow.focus()" TargetMode="External"/><Relationship Id="rId1330" Type="http://schemas.openxmlformats.org/officeDocument/2006/relationships/hyperlink" Target="javascript:newWindow=window.open('http://jaspar.genereg.net/cgi-bin/jaspar_db.pl?rm=present&amp;collection=CORE&amp;ID=MA0146.1',%20'MA0146.1',%20'width=850,height=700,toolbar=0,location=0,directories=0,status=0,menuBar=0,scrollBars=1');%20newWindow.focus()" TargetMode="External"/><Relationship Id="rId1428" Type="http://schemas.openxmlformats.org/officeDocument/2006/relationships/hyperlink" Target="http://opossum.cisreg.ca/oPOSSUM3/results/HlijUwOpUK/MA0041.1.html" TargetMode="External"/><Relationship Id="rId132" Type="http://schemas.openxmlformats.org/officeDocument/2006/relationships/hyperlink" Target="http://opossum.cisreg.ca/oPOSSUM3/results/SxxxERK_HJ/MA0076.1.html" TargetMode="External"/><Relationship Id="rId784" Type="http://schemas.openxmlformats.org/officeDocument/2006/relationships/hyperlink" Target="javascript:newWindow=window.open('http://jaspar.genereg.net/cgi-bin/jaspar_db.pl?rm=present&amp;collection=CORE&amp;ID=MA0002.2',%20'MA0002.2',%20'width=850,height=700,toolbar=0,location=0,directories=0,status=0,menuBar=0,scrollBars=1');%20newWindow.focus()" TargetMode="External"/><Relationship Id="rId991" Type="http://schemas.openxmlformats.org/officeDocument/2006/relationships/hyperlink" Target="javascript:newWindow=window.open('http://jaspar.genereg.net/cgi-bin/jaspar_db.pl?rm=present&amp;collection=CORE&amp;ID=MA0158.1',%20'MA0158.1',%20'width=850,height=700,toolbar=0,location=0,directories=0,status=0,menuBar=0,scrollBars=1');%20newWindow.focus()" TargetMode="External"/><Relationship Id="rId1067" Type="http://schemas.openxmlformats.org/officeDocument/2006/relationships/hyperlink" Target="http://opossum.cisreg.ca/oPOSSUM3/results/_Nf0id7q_t/MA0141.1.html" TargetMode="External"/><Relationship Id="rId437" Type="http://schemas.openxmlformats.org/officeDocument/2006/relationships/hyperlink" Target="http://opossum.cisreg.ca/oPOSSUM3/results/71IV3ikeLP/MA0157.1.html" TargetMode="External"/><Relationship Id="rId644" Type="http://schemas.openxmlformats.org/officeDocument/2006/relationships/hyperlink" Target="http://opossum.cisreg.ca/oPOSSUM3/results/X0WYgxvmWi/MA0042.1.html" TargetMode="External"/><Relationship Id="rId851" Type="http://schemas.openxmlformats.org/officeDocument/2006/relationships/hyperlink" Target="http://opossum.cisreg.ca/oPOSSUM3/results/hsKAmHlGfN/MA0105.1.html" TargetMode="External"/><Relationship Id="rId1274" Type="http://schemas.openxmlformats.org/officeDocument/2006/relationships/hyperlink" Target="http://opossum.cisreg.ca/oPOSSUM3/results/PYgh7dX3Z8/MA0100.1.html" TargetMode="External"/><Relationship Id="rId1481" Type="http://schemas.openxmlformats.org/officeDocument/2006/relationships/hyperlink" Target="http://opossum.cisreg.ca/oPOSSUM3/results/XNZmpyGz9z/MA0076.1.html" TargetMode="External"/><Relationship Id="rId283" Type="http://schemas.openxmlformats.org/officeDocument/2006/relationships/hyperlink" Target="javascript:newWindow=window.open('http://jaspar.genereg.net/cgi-bin/jaspar_db.pl?rm=present&amp;collection=CORE&amp;ID=MA0144.1',%20'MA0144.1',%20'width=850,height=700,toolbar=0,location=0,directories=0,status=0,menuBar=0,scrollBars=1');%20newWindow.focus()" TargetMode="External"/><Relationship Id="rId490" Type="http://schemas.openxmlformats.org/officeDocument/2006/relationships/hyperlink" Target="javascript:newWindow=window.open('http://jaspar.genereg.net/cgi-bin/jaspar_db.pl?rm=present&amp;collection=CORE&amp;ID=MA0014.1',%20'MA0014.1',%20'width=850,height=700,toolbar=0,location=0,directories=0,status=0,menuBar=0,scrollBars=1');%20newWindow.focus()" TargetMode="External"/><Relationship Id="rId504" Type="http://schemas.openxmlformats.org/officeDocument/2006/relationships/hyperlink" Target="http://opossum.cisreg.ca/oPOSSUM3/results/5OZ6_gM6WB/MA0136.1.html" TargetMode="External"/><Relationship Id="rId711" Type="http://schemas.openxmlformats.org/officeDocument/2006/relationships/hyperlink" Target="http://opossum.cisreg.ca/oPOSSUM3/results/9tDko58F0x/MA0061.1.html" TargetMode="External"/><Relationship Id="rId949" Type="http://schemas.openxmlformats.org/officeDocument/2006/relationships/hyperlink" Target="javascript:newWindow=window.open('http://jaspar.genereg.net/cgi-bin/jaspar_db.pl?rm=present&amp;collection=CORE&amp;ID=MA0055.1',%20'MA0055.1',%20'width=850,height=700,toolbar=0,location=0,directories=0,status=0,menuBar=0,scrollBars=1');%20newWindow.focus()" TargetMode="External"/><Relationship Id="rId1134" Type="http://schemas.openxmlformats.org/officeDocument/2006/relationships/hyperlink" Target="http://opossum.cisreg.ca/oPOSSUM3/results/FBxTyAFlZV/MA0079.2.html" TargetMode="External"/><Relationship Id="rId1341" Type="http://schemas.openxmlformats.org/officeDocument/2006/relationships/hyperlink" Target="http://opossum.cisreg.ca/oPOSSUM3/results/GA8Q0KWcZj/MA0147.1.html" TargetMode="External"/><Relationship Id="rId78" Type="http://schemas.openxmlformats.org/officeDocument/2006/relationships/hyperlink" Target="http://opossum.cisreg.ca/oPOSSUM3/results/seix09uyPN/MA0079.2.html" TargetMode="External"/><Relationship Id="rId143" Type="http://schemas.openxmlformats.org/officeDocument/2006/relationships/hyperlink" Target="http://opossum.cisreg.ca/oPOSSUM3/results/_hPov9q_XX/MA0055.1.html" TargetMode="External"/><Relationship Id="rId350" Type="http://schemas.openxmlformats.org/officeDocument/2006/relationships/hyperlink" Target="http://opossum.cisreg.ca/oPOSSUM3/results/e5dhBLBMq0/MA0046.1.html" TargetMode="External"/><Relationship Id="rId588" Type="http://schemas.openxmlformats.org/officeDocument/2006/relationships/hyperlink" Target="http://opossum.cisreg.ca/oPOSSUM3/results/LDWhm9Uykb/MA0104.2.html" TargetMode="External"/><Relationship Id="rId795" Type="http://schemas.openxmlformats.org/officeDocument/2006/relationships/hyperlink" Target="http://opossum.cisreg.ca/oPOSSUM3/results/wcestxdB6u/MA0151.1.html" TargetMode="External"/><Relationship Id="rId809" Type="http://schemas.openxmlformats.org/officeDocument/2006/relationships/hyperlink" Target="http://opossum.cisreg.ca/oPOSSUM3/results/fpIR8bzCht/MA0029.1.html" TargetMode="External"/><Relationship Id="rId1201" Type="http://schemas.openxmlformats.org/officeDocument/2006/relationships/hyperlink" Target="javascript:newWindow=window.open('http://jaspar.genereg.net/cgi-bin/jaspar_db.pl?rm=present&amp;collection=CORE&amp;ID=MA0062.2',%20'MA0062.2',%20'width=850,height=700,toolbar=0,location=0,directories=0,status=0,menuBar=0,scrollBars=1');%20newWindow.focus()" TargetMode="External"/><Relationship Id="rId1439" Type="http://schemas.openxmlformats.org/officeDocument/2006/relationships/hyperlink" Target="http://opossum.cisreg.ca/oPOSSUM3/results/HlijUwOpUK/MA0029.1.html" TargetMode="External"/><Relationship Id="rId9" Type="http://schemas.openxmlformats.org/officeDocument/2006/relationships/hyperlink" Target="http://opossum.cisreg.ca/oPOSSUM3/results/TAvwYyVaAZ/MA0103.1.html" TargetMode="External"/><Relationship Id="rId210" Type="http://schemas.openxmlformats.org/officeDocument/2006/relationships/hyperlink" Target="http://opossum.cisreg.ca/oPOSSUM3/results/NKNOhJiwIS/MA0155.1.html" TargetMode="External"/><Relationship Id="rId448" Type="http://schemas.openxmlformats.org/officeDocument/2006/relationships/hyperlink" Target="javascript:newWindow=window.open('http://jaspar.genereg.net/cgi-bin/jaspar_db.pl?rm=present&amp;collection=CORE&amp;ID=MA0038.1',%20'MA0038.1',%20'width=850,height=700,toolbar=0,location=0,directories=0,status=0,menuBar=0,scrollBars=1');%20newWindow.focus()" TargetMode="External"/><Relationship Id="rId655" Type="http://schemas.openxmlformats.org/officeDocument/2006/relationships/hyperlink" Target="javascript:newWindow=window.open('http://jaspar.genereg.net/cgi-bin/jaspar_db.pl?rm=present&amp;collection=CORE&amp;ID=MA0084.1',%20'MA0084.1',%20'width=850,height=700,toolbar=0,location=0,directories=0,status=0,menuBar=0,scrollBars=1');%20newWindow.focus()" TargetMode="External"/><Relationship Id="rId862" Type="http://schemas.openxmlformats.org/officeDocument/2006/relationships/hyperlink" Target="javascript:newWindow=window.open('http://jaspar.genereg.net/cgi-bin/jaspar_db.pl?rm=present&amp;collection=CORE&amp;ID=MA0095.1',%20'MA0095.1',%20'width=850,height=700,toolbar=0,location=0,directories=0,status=0,menuBar=0,scrollBars=1');%20newWindow.focus()" TargetMode="External"/><Relationship Id="rId1078" Type="http://schemas.openxmlformats.org/officeDocument/2006/relationships/hyperlink" Target="javascript:newWindow=window.open('http://jaspar.genereg.net/cgi-bin/jaspar_db.pl?rm=present&amp;collection=CORE&amp;ID=MA0063.1',%20'MA0063.1',%20'width=850,height=700,toolbar=0,location=0,directories=0,status=0,menuBar=0,scrollBars=1');%20newWindow.focus()" TargetMode="External"/><Relationship Id="rId1285" Type="http://schemas.openxmlformats.org/officeDocument/2006/relationships/hyperlink" Target="javascript:newWindow=window.open('http://jaspar.genereg.net/cgi-bin/jaspar_db.pl?rm=present&amp;collection=CORE&amp;ID=MA0148.1',%20'MA0148.1',%20'width=850,height=700,toolbar=0,location=0,directories=0,status=0,menuBar=0,scrollBars=1');%20newWindow.focus()" TargetMode="External"/><Relationship Id="rId1492" Type="http://schemas.openxmlformats.org/officeDocument/2006/relationships/hyperlink" Target="javascript:newWindow=window.open('http://jaspar.genereg.net/cgi-bin/jaspar_db.pl?rm=present&amp;collection=CORE&amp;ID=MA0060.1',%20'MA0060.1',%20'width=850,height=700,toolbar=0,location=0,directories=0,status=0,menuBar=0,scrollBars=1');%20newWindow.focus()" TargetMode="External"/><Relationship Id="rId1506" Type="http://schemas.openxmlformats.org/officeDocument/2006/relationships/hyperlink" Target="http://opossum.cisreg.ca/oPOSSUM3/results/o1uKU19cs7/MA0002.2.html" TargetMode="External"/><Relationship Id="rId294" Type="http://schemas.openxmlformats.org/officeDocument/2006/relationships/hyperlink" Target="http://opossum.cisreg.ca/oPOSSUM3/results/YlutxvBYBR/MA0143.1.html" TargetMode="External"/><Relationship Id="rId308" Type="http://schemas.openxmlformats.org/officeDocument/2006/relationships/hyperlink" Target="http://opossum.cisreg.ca/oPOSSUM3/results/gsGM2xlKre/MA0108.2.html" TargetMode="External"/><Relationship Id="rId515" Type="http://schemas.openxmlformats.org/officeDocument/2006/relationships/hyperlink" Target="http://opossum.cisreg.ca/oPOSSUM3/results/C2XtLmWXOa/MA0063.1.html" TargetMode="External"/><Relationship Id="rId722" Type="http://schemas.openxmlformats.org/officeDocument/2006/relationships/hyperlink" Target="http://opossum.cisreg.ca/oPOSSUM3/results/w6uWrayzGO/MA0031.1.html" TargetMode="External"/><Relationship Id="rId1145" Type="http://schemas.openxmlformats.org/officeDocument/2006/relationships/hyperlink" Target="http://opossum.cisreg.ca/oPOSSUM3/results/sQbtH63TBq/MA0046.1.html" TargetMode="External"/><Relationship Id="rId1352" Type="http://schemas.openxmlformats.org/officeDocument/2006/relationships/hyperlink" Target="http://opossum.cisreg.ca/oPOSSUM3/results/k0xmfFxSY8/MA0051.1.html" TargetMode="External"/><Relationship Id="rId89" Type="http://schemas.openxmlformats.org/officeDocument/2006/relationships/hyperlink" Target="http://opossum.cisreg.ca/oPOSSUM3/results/t_4jTbqXp_/MA0072.1.html" TargetMode="External"/><Relationship Id="rId154" Type="http://schemas.openxmlformats.org/officeDocument/2006/relationships/hyperlink" Target="javascript:newWindow=window.open('http://jaspar.genereg.net/cgi-bin/jaspar_db.pl?rm=present&amp;collection=CORE&amp;ID=MA0154.1',%20'MA0154.1',%20'width=850,height=700,toolbar=0,location=0,directories=0,status=0,menuBar=0,scrollBars=1');%20newWindow.focus()" TargetMode="External"/><Relationship Id="rId361" Type="http://schemas.openxmlformats.org/officeDocument/2006/relationships/hyperlink" Target="javascript:newWindow=window.open('http://jaspar.genereg.net/cgi-bin/jaspar_db.pl?rm=present&amp;collection=CORE&amp;ID=MA0071.1',%20'MA0071.1',%20'width=850,height=700,toolbar=0,location=0,directories=0,status=0,menuBar=0,scrollBars=1');%20newWindow.focus()" TargetMode="External"/><Relationship Id="rId599" Type="http://schemas.openxmlformats.org/officeDocument/2006/relationships/hyperlink" Target="http://opossum.cisreg.ca/oPOSSUM3/results/fNOYVpA33h/MA0030.1.html" TargetMode="External"/><Relationship Id="rId1005" Type="http://schemas.openxmlformats.org/officeDocument/2006/relationships/hyperlink" Target="http://opossum.cisreg.ca/oPOSSUM3/results/awbTVEzcSe/MA0147.1.html" TargetMode="External"/><Relationship Id="rId1212" Type="http://schemas.openxmlformats.org/officeDocument/2006/relationships/hyperlink" Target="http://opossum.cisreg.ca/oPOSSUM3/results/J4osEq0625/MA0079.2.html" TargetMode="External"/><Relationship Id="rId459" Type="http://schemas.openxmlformats.org/officeDocument/2006/relationships/hyperlink" Target="http://opossum.cisreg.ca/oPOSSUM3/results/qNfiRBC6dR/MA0111.1.html" TargetMode="External"/><Relationship Id="rId666" Type="http://schemas.openxmlformats.org/officeDocument/2006/relationships/hyperlink" Target="http://opossum.cisreg.ca/oPOSSUM3/results/JnVGPsbla0/MA0048.1.html" TargetMode="External"/><Relationship Id="rId873" Type="http://schemas.openxmlformats.org/officeDocument/2006/relationships/hyperlink" Target="http://opossum.cisreg.ca/oPOSSUM3/results/6dtYwskI8_/MA0014.1.html" TargetMode="External"/><Relationship Id="rId1089" Type="http://schemas.openxmlformats.org/officeDocument/2006/relationships/hyperlink" Target="http://opossum.cisreg.ca/oPOSSUM3/results/IPLpsxMz8U/MA0069.1.html" TargetMode="External"/><Relationship Id="rId1296" Type="http://schemas.openxmlformats.org/officeDocument/2006/relationships/hyperlink" Target="http://opossum.cisreg.ca/oPOSSUM3/results/WgOTXWopX0/MA0137.2.html" TargetMode="External"/><Relationship Id="rId1517" Type="http://schemas.openxmlformats.org/officeDocument/2006/relationships/hyperlink" Target="http://opossum.cisreg.ca/oPOSSUM3/results/0CtvGxGSrE/MA0058.1.html" TargetMode="External"/><Relationship Id="rId16" Type="http://schemas.openxmlformats.org/officeDocument/2006/relationships/hyperlink" Target="javascript:newWindow=window.open('http://jaspar.genereg.net/cgi-bin/jaspar_db.pl?rm=present&amp;collection=CORE&amp;ID=MA0145.1',%20'MA0145.1',%20'width=850,height=700,toolbar=0,location=0,directories=0,status=0,menuBar=0,scrollBars=1');%20newWindow.focus()" TargetMode="External"/><Relationship Id="rId221" Type="http://schemas.openxmlformats.org/officeDocument/2006/relationships/hyperlink" Target="http://opossum.cisreg.ca/oPOSSUM3/results/dxe54LPnLc/MA0139.1.html" TargetMode="External"/><Relationship Id="rId319" Type="http://schemas.openxmlformats.org/officeDocument/2006/relationships/hyperlink" Target="javascript:newWindow=window.open('http://jaspar.genereg.net/cgi-bin/jaspar_db.pl?rm=present&amp;collection=CORE&amp;ID=MA0151.1',%20'MA0151.1',%20'width=850,height=700,toolbar=0,location=0,directories=0,status=0,menuBar=0,scrollBars=1');%20newWindow.focus()" TargetMode="External"/><Relationship Id="rId526" Type="http://schemas.openxmlformats.org/officeDocument/2006/relationships/hyperlink" Target="javascript:newWindow=window.open('http://jaspar.genereg.net/cgi-bin/jaspar_db.pl?rm=present&amp;collection=CORE&amp;ID=MA0163.1',%20'MA0163.1',%20'width=850,height=700,toolbar=0,location=0,directories=0,status=0,menuBar=0,scrollBars=1');%20newWindow.focus()" TargetMode="External"/><Relationship Id="rId1156" Type="http://schemas.openxmlformats.org/officeDocument/2006/relationships/hyperlink" Target="javascript:newWindow=window.open('http://jaspar.genereg.net/cgi-bin/jaspar_db.pl?rm=present&amp;collection=CORE&amp;ID=MA0041.1',%20'MA0041.1',%20'width=850,height=700,toolbar=0,location=0,directories=0,status=0,menuBar=0,scrollBars=1');%20newWindow.focus()" TargetMode="External"/><Relationship Id="rId1363" Type="http://schemas.openxmlformats.org/officeDocument/2006/relationships/hyperlink" Target="javascript:newWindow=window.open('http://jaspar.genereg.net/cgi-bin/jaspar_db.pl?rm=present&amp;collection=CORE&amp;ID=MA0107.1',%20'MA0107.1',%20'width=850,height=700,toolbar=0,location=0,directories=0,status=0,menuBar=0,scrollBars=1');%20newWindow.focus()" TargetMode="External"/><Relationship Id="rId733" Type="http://schemas.openxmlformats.org/officeDocument/2006/relationships/hyperlink" Target="javascript:newWindow=window.open('http://jaspar.genereg.net/cgi-bin/jaspar_db.pl?rm=present&amp;collection=CORE&amp;ID=MA0056.1',%20'MA0056.1',%20'width=850,height=700,toolbar=0,location=0,directories=0,status=0,menuBar=0,scrollBars=1');%20newWindow.focus()" TargetMode="External"/><Relationship Id="rId940" Type="http://schemas.openxmlformats.org/officeDocument/2006/relationships/hyperlink" Target="javascript:newWindow=window.open('http://jaspar.genereg.net/cgi-bin/jaspar_db.pl?rm=present&amp;collection=CORE&amp;ID=MA0158.1',%20'MA0158.1',%20'width=850,height=700,toolbar=0,location=0,directories=0,status=0,menuBar=0,scrollBars=1');%20newWindow.focus()" TargetMode="External"/><Relationship Id="rId1016" Type="http://schemas.openxmlformats.org/officeDocument/2006/relationships/hyperlink" Target="http://opossum.cisreg.ca/oPOSSUM3/results/awbTVEzcSe/MA0039.2.html" TargetMode="External"/><Relationship Id="rId165" Type="http://schemas.openxmlformats.org/officeDocument/2006/relationships/hyperlink" Target="http://opossum.cisreg.ca/oPOSSUM3/results/spGKEJgd6P/MA0074.1.html" TargetMode="External"/><Relationship Id="rId372" Type="http://schemas.openxmlformats.org/officeDocument/2006/relationships/hyperlink" Target="http://opossum.cisreg.ca/oPOSSUM3/results/CToKhyIPpo/MA0014.1.html" TargetMode="External"/><Relationship Id="rId677" Type="http://schemas.openxmlformats.org/officeDocument/2006/relationships/hyperlink" Target="http://opossum.cisreg.ca/oPOSSUM3/results/JnVGPsbla0/MA0004.1.html" TargetMode="External"/><Relationship Id="rId800" Type="http://schemas.openxmlformats.org/officeDocument/2006/relationships/hyperlink" Target="http://opossum.cisreg.ca/oPOSSUM3/results/wcestxdB6u/MA0158.1.html" TargetMode="External"/><Relationship Id="rId1223" Type="http://schemas.openxmlformats.org/officeDocument/2006/relationships/hyperlink" Target="http://opossum.cisreg.ca/oPOSSUM3/results/J4osEq0625/MA0116.1.html" TargetMode="External"/><Relationship Id="rId1430" Type="http://schemas.openxmlformats.org/officeDocument/2006/relationships/hyperlink" Target="http://opossum.cisreg.ca/oPOSSUM3/results/HlijUwOpUK/MA0102.2.html" TargetMode="External"/><Relationship Id="rId232" Type="http://schemas.openxmlformats.org/officeDocument/2006/relationships/hyperlink" Target="javascript:newWindow=window.open('http://jaspar.genereg.net/cgi-bin/jaspar_db.pl?rm=present&amp;collection=CORE&amp;ID=MA0060.1',%20'MA0060.1',%20'width=850,height=700,toolbar=0,location=0,directories=0,status=0,menuBar=0,scrollBars=1');%20newWindow.focus()" TargetMode="External"/><Relationship Id="rId884" Type="http://schemas.openxmlformats.org/officeDocument/2006/relationships/hyperlink" Target="http://opossum.cisreg.ca/oPOSSUM3/results/6dtYwskI8_/MA0047.2.html" TargetMode="External"/><Relationship Id="rId27" Type="http://schemas.openxmlformats.org/officeDocument/2006/relationships/hyperlink" Target="http://opossum.cisreg.ca/oPOSSUM3/results/diYenaf57l/MA0090.1.html" TargetMode="External"/><Relationship Id="rId537" Type="http://schemas.openxmlformats.org/officeDocument/2006/relationships/hyperlink" Target="http://opossum.cisreg.ca/oPOSSUM3/results/8TDcqdQICH/MA0154.1.html" TargetMode="External"/><Relationship Id="rId744" Type="http://schemas.openxmlformats.org/officeDocument/2006/relationships/hyperlink" Target="http://opossum.cisreg.ca/oPOSSUM3/results/D72L11EyFI/MA0057.1.html" TargetMode="External"/><Relationship Id="rId951" Type="http://schemas.openxmlformats.org/officeDocument/2006/relationships/hyperlink" Target="http://opossum.cisreg.ca/oPOSSUM3/results/GHecRqgUDx/MA0055.1.html" TargetMode="External"/><Relationship Id="rId1167" Type="http://schemas.openxmlformats.org/officeDocument/2006/relationships/hyperlink" Target="http://opossum.cisreg.ca/oPOSSUM3/results/mnfYJXrEzd/MA0050.1.html" TargetMode="External"/><Relationship Id="rId1374" Type="http://schemas.openxmlformats.org/officeDocument/2006/relationships/hyperlink" Target="http://opossum.cisreg.ca/oPOSSUM3/results/gEi0pJANfR/MA0062.2.html" TargetMode="External"/><Relationship Id="rId80" Type="http://schemas.openxmlformats.org/officeDocument/2006/relationships/hyperlink" Target="http://opossum.cisreg.ca/oPOSSUM3/results/t_4jTbqXp_/MA0030.1.html" TargetMode="External"/><Relationship Id="rId176" Type="http://schemas.openxmlformats.org/officeDocument/2006/relationships/hyperlink" Target="http://opossum.cisreg.ca/oPOSSUM3/results/j9UmLTaFAz/MA0079.2.html" TargetMode="External"/><Relationship Id="rId383" Type="http://schemas.openxmlformats.org/officeDocument/2006/relationships/hyperlink" Target="http://opossum.cisreg.ca/oPOSSUM3/results/CToKhyIPpo/MA0130.1.html" TargetMode="External"/><Relationship Id="rId590" Type="http://schemas.openxmlformats.org/officeDocument/2006/relationships/hyperlink" Target="http://opossum.cisreg.ca/oPOSSUM3/results/LDWhm9Uykb/MA0062.2.html" TargetMode="External"/><Relationship Id="rId604" Type="http://schemas.openxmlformats.org/officeDocument/2006/relationships/hyperlink" Target="javascript:newWindow=window.open('http://jaspar.genereg.net/cgi-bin/jaspar_db.pl?rm=present&amp;collection=CORE&amp;ID=MA0111.1',%20'MA0111.1',%20'width=850,height=700,toolbar=0,location=0,directories=0,status=0,menuBar=0,scrollBars=1');%20newWindow.focus()" TargetMode="External"/><Relationship Id="rId811" Type="http://schemas.openxmlformats.org/officeDocument/2006/relationships/hyperlink" Target="javascript:newWindow=window.open('http://jaspar.genereg.net/cgi-bin/jaspar_db.pl?rm=present&amp;collection=CORE&amp;ID=MA0113.1',%20'MA0113.1',%20'width=850,height=700,toolbar=0,location=0,directories=0,status=0,menuBar=0,scrollBars=1');%20newWindow.focus()" TargetMode="External"/><Relationship Id="rId1027" Type="http://schemas.openxmlformats.org/officeDocument/2006/relationships/hyperlink" Target="javascript:newWindow=window.open('http://jaspar.genereg.net/cgi-bin/jaspar_db.pl?rm=present&amp;collection=CORE&amp;ID=MA0070.1',%20'MA0070.1',%20'width=850,height=700,toolbar=0,location=0,directories=0,status=0,menuBar=0,scrollBars=1');%20newWindow.focus()" TargetMode="External"/><Relationship Id="rId1234" Type="http://schemas.openxmlformats.org/officeDocument/2006/relationships/hyperlink" Target="javascript:newWindow=window.open('http://jaspar.genereg.net/cgi-bin/jaspar_db.pl?rm=present&amp;collection=CORE&amp;ID=MA0062.2',%20'MA0062.2',%20'width=850,height=700,toolbar=0,location=0,directories=0,status=0,menuBar=0,scrollBars=1');%20newWindow.focus()" TargetMode="External"/><Relationship Id="rId1441" Type="http://schemas.openxmlformats.org/officeDocument/2006/relationships/hyperlink" Target="javascript:newWindow=window.open('http://jaspar.genereg.net/cgi-bin/jaspar_db.pl?rm=present&amp;collection=CORE&amp;ID=MA0048.1',%20'MA0048.1',%20'width=850,height=700,toolbar=0,location=0,directories=0,status=0,menuBar=0,scrollBars=1');%20newWindow.focus()" TargetMode="External"/><Relationship Id="rId243" Type="http://schemas.openxmlformats.org/officeDocument/2006/relationships/hyperlink" Target="http://opossum.cisreg.ca/oPOSSUM3/results/dxe54LPnLc/MA0137.2.html" TargetMode="External"/><Relationship Id="rId450" Type="http://schemas.openxmlformats.org/officeDocument/2006/relationships/hyperlink" Target="http://opossum.cisreg.ca/oPOSSUM3/results/0VyuzxWO30/MA0038.1.html" TargetMode="External"/><Relationship Id="rId688" Type="http://schemas.openxmlformats.org/officeDocument/2006/relationships/hyperlink" Target="javascript:newWindow=window.open('http://jaspar.genereg.net/cgi-bin/jaspar_db.pl?rm=present&amp;collection=CORE&amp;ID=MA0116.1',%20'MA0116.1',%20'width=850,height=700,toolbar=0,location=0,directories=0,status=0,menuBar=0,scrollBars=1');%20newWindow.focus()" TargetMode="External"/><Relationship Id="rId895" Type="http://schemas.openxmlformats.org/officeDocument/2006/relationships/hyperlink" Target="javascript:newWindow=window.open('http://jaspar.genereg.net/cgi-bin/jaspar_db.pl?rm=present&amp;collection=CORE&amp;ID=MA0083.1',%20'MA0083.1',%20'width=850,height=700,toolbar=0,location=0,directories=0,status=0,menuBar=0,scrollBars=1');%20newWindow.focus()" TargetMode="External"/><Relationship Id="rId909" Type="http://schemas.openxmlformats.org/officeDocument/2006/relationships/hyperlink" Target="http://opossum.cisreg.ca/oPOSSUM3/results/HLlJ95FJwz/MA0119.1.html" TargetMode="External"/><Relationship Id="rId1080" Type="http://schemas.openxmlformats.org/officeDocument/2006/relationships/hyperlink" Target="http://opossum.cisreg.ca/oPOSSUM3/results/IPLpsxMz8U/MA0063.1.html" TargetMode="External"/><Relationship Id="rId1301" Type="http://schemas.openxmlformats.org/officeDocument/2006/relationships/hyperlink" Target="http://opossum.cisreg.ca/oPOSSUM3/results/WgOTXWopX0/MA0052.1.html" TargetMode="External"/><Relationship Id="rId38" Type="http://schemas.openxmlformats.org/officeDocument/2006/relationships/hyperlink" Target="http://opossum.cisreg.ca/oPOSSUM3/results/M2ieKzBUWu/MA0055.1.html" TargetMode="External"/><Relationship Id="rId103" Type="http://schemas.openxmlformats.org/officeDocument/2006/relationships/hyperlink" Target="javascript:newWindow=window.open('http://jaspar.genereg.net/cgi-bin/jaspar_db.pl?rm=present&amp;collection=CORE&amp;ID=MA0030.1',%20'MA0030.1',%20'width=850,height=700,toolbar=0,location=0,directories=0,status=0,menuBar=0,scrollBars=1');%20newWindow.focus()" TargetMode="External"/><Relationship Id="rId310" Type="http://schemas.openxmlformats.org/officeDocument/2006/relationships/hyperlink" Target="javascript:newWindow=window.open('http://jaspar.genereg.net/cgi-bin/jaspar_db.pl?rm=present&amp;collection=CORE&amp;ID=MA0063.1',%20'MA0063.1',%20'width=850,height=700,toolbar=0,location=0,directories=0,status=0,menuBar=0,scrollBars=1');%20newWindow.focus()" TargetMode="External"/><Relationship Id="rId548" Type="http://schemas.openxmlformats.org/officeDocument/2006/relationships/hyperlink" Target="http://opossum.cisreg.ca/oPOSSUM3/results/E8tHZBEJMg/MA0131.1.html" TargetMode="External"/><Relationship Id="rId755" Type="http://schemas.openxmlformats.org/officeDocument/2006/relationships/hyperlink" Target="http://opossum.cisreg.ca/oPOSSUM3/results/D72L11EyFI/MA0061.1.html" TargetMode="External"/><Relationship Id="rId962" Type="http://schemas.openxmlformats.org/officeDocument/2006/relationships/hyperlink" Target="http://opossum.cisreg.ca/oPOSSUM3/results/eRhtXuIfKu/MA0065.2.html" TargetMode="External"/><Relationship Id="rId1178" Type="http://schemas.openxmlformats.org/officeDocument/2006/relationships/hyperlink" Target="http://opossum.cisreg.ca/oPOSSUM3/results/mnfYJXrEzd/MA0107.1.html" TargetMode="External"/><Relationship Id="rId1385" Type="http://schemas.openxmlformats.org/officeDocument/2006/relationships/hyperlink" Target="http://opossum.cisreg.ca/oPOSSUM3/results/gEi0pJANfR/MA0039.2.html" TargetMode="External"/><Relationship Id="rId91" Type="http://schemas.openxmlformats.org/officeDocument/2006/relationships/hyperlink" Target="javascript:newWindow=window.open('http://jaspar.genereg.net/cgi-bin/jaspar_db.pl?rm=present&amp;collection=CORE&amp;ID=MA0025.1',%20'MA0025.1',%20'width=850,height=700,toolbar=0,location=0,directories=0,status=0,menuBar=0,scrollBars=1');%20newWindow.focus()" TargetMode="External"/><Relationship Id="rId187" Type="http://schemas.openxmlformats.org/officeDocument/2006/relationships/hyperlink" Target="javascript:newWindow=window.open('http://jaspar.genereg.net/cgi-bin/jaspar_db.pl?rm=present&amp;collection=CORE&amp;ID=MA0130.1',%20'MA0130.1',%20'width=850,height=700,toolbar=0,location=0,directories=0,status=0,menuBar=0,scrollBars=1');%20newWindow.focus()" TargetMode="External"/><Relationship Id="rId394" Type="http://schemas.openxmlformats.org/officeDocument/2006/relationships/hyperlink" Target="javascript:newWindow=window.open('http://jaspar.genereg.net/cgi-bin/jaspar_db.pl?rm=present&amp;collection=CORE&amp;ID=MA0018.2',%20'MA0018.2',%20'width=850,height=700,toolbar=0,location=0,directories=0,status=0,menuBar=0,scrollBars=1');%20newWindow.focus()" TargetMode="External"/><Relationship Id="rId408" Type="http://schemas.openxmlformats.org/officeDocument/2006/relationships/hyperlink" Target="http://opossum.cisreg.ca/oPOSSUM3/results/NTNI2oOlwB/MA0072.1.html" TargetMode="External"/><Relationship Id="rId615" Type="http://schemas.openxmlformats.org/officeDocument/2006/relationships/hyperlink" Target="http://opossum.cisreg.ca/oPOSSUM3/results/ULU5uZTcZz/MA0047.2.html" TargetMode="External"/><Relationship Id="rId822" Type="http://schemas.openxmlformats.org/officeDocument/2006/relationships/hyperlink" Target="http://opossum.cisreg.ca/oPOSSUM3/results/fpIR8bzCht/MA0131.1.html" TargetMode="External"/><Relationship Id="rId1038" Type="http://schemas.openxmlformats.org/officeDocument/2006/relationships/hyperlink" Target="http://opossum.cisreg.ca/oPOSSUM3/results/1RwE5ZNCEH/MA0063.1.html" TargetMode="External"/><Relationship Id="rId1245" Type="http://schemas.openxmlformats.org/officeDocument/2006/relationships/hyperlink" Target="http://opossum.cisreg.ca/oPOSSUM3/results/3ojKeH5iOf/MA0147.1.html" TargetMode="External"/><Relationship Id="rId1452" Type="http://schemas.openxmlformats.org/officeDocument/2006/relationships/hyperlink" Target="http://opossum.cisreg.ca/oPOSSUM3/results/uIPoGpMHzA/MA0137.2.html" TargetMode="External"/><Relationship Id="rId254" Type="http://schemas.openxmlformats.org/officeDocument/2006/relationships/hyperlink" Target="http://opossum.cisreg.ca/oPOSSUM3/results/H5yLx0WKDx/MA0158.1.html" TargetMode="External"/><Relationship Id="rId699" Type="http://schemas.openxmlformats.org/officeDocument/2006/relationships/hyperlink" Target="http://opossum.cisreg.ca/oPOSSUM3/results/Yr7ib6ZmWt/MA0063.1.html" TargetMode="External"/><Relationship Id="rId1091" Type="http://schemas.openxmlformats.org/officeDocument/2006/relationships/hyperlink" Target="http://opossum.cisreg.ca/oPOSSUM3/results/IPLpsxMz8U/MA0040.1.html" TargetMode="External"/><Relationship Id="rId1105" Type="http://schemas.openxmlformats.org/officeDocument/2006/relationships/hyperlink" Target="javascript:newWindow=window.open('http://jaspar.genereg.net/cgi-bin/jaspar_db.pl?rm=present&amp;collection=CORE&amp;ID=MA0047.2',%20'MA0047.2',%20'width=850,height=700,toolbar=0,location=0,directories=0,status=0,menuBar=0,scrollBars=1');%20newWindow.focus()" TargetMode="External"/><Relationship Id="rId1312" Type="http://schemas.openxmlformats.org/officeDocument/2006/relationships/hyperlink" Target="javascript:newWindow=window.open('http://jaspar.genereg.net/cgi-bin/jaspar_db.pl?rm=present&amp;collection=CORE&amp;ID=MA0111.1',%20'MA0111.1',%20'width=850,height=700,toolbar=0,location=0,directories=0,status=0,menuBar=0,scrollBars=1');%20newWindow.focus()" TargetMode="External"/><Relationship Id="rId49" Type="http://schemas.openxmlformats.org/officeDocument/2006/relationships/hyperlink" Target="javascript:newWindow=window.open('http://jaspar.genereg.net/cgi-bin/jaspar_db.pl?rm=present&amp;collection=CORE&amp;ID=MA0057.1',%20'MA0057.1',%20'width=850,height=700,toolbar=0,location=0,directories=0,status=0,menuBar=0,scrollBars=1');%20newWindow.focus()" TargetMode="External"/><Relationship Id="rId114" Type="http://schemas.openxmlformats.org/officeDocument/2006/relationships/hyperlink" Target="http://opossum.cisreg.ca/oPOSSUM3/results/A6kNOicaqN/MA0155.1.html" TargetMode="External"/><Relationship Id="rId461" Type="http://schemas.openxmlformats.org/officeDocument/2006/relationships/hyperlink" Target="http://opossum.cisreg.ca/oPOSSUM3/results/qNfiRBC6dR/MA0107.1.html" TargetMode="External"/><Relationship Id="rId559" Type="http://schemas.openxmlformats.org/officeDocument/2006/relationships/hyperlink" Target="javascript:newWindow=window.open('http://jaspar.genereg.net/cgi-bin/jaspar_db.pl?rm=present&amp;collection=CORE&amp;ID=MA0102.2',%20'MA0102.2',%20'width=850,height=700,toolbar=0,location=0,directories=0,status=0,menuBar=0,scrollBars=1');%20newWindow.focus()" TargetMode="External"/><Relationship Id="rId766" Type="http://schemas.openxmlformats.org/officeDocument/2006/relationships/hyperlink" Target="javascript:newWindow=window.open('http://jaspar.genereg.net/cgi-bin/jaspar_db.pl?rm=present&amp;collection=CORE&amp;ID=MA0101.1',%20'MA0101.1',%20'width=850,height=700,toolbar=0,location=0,directories=0,status=0,menuBar=0,scrollBars=1');%20newWindow.focus()" TargetMode="External"/><Relationship Id="rId1189" Type="http://schemas.openxmlformats.org/officeDocument/2006/relationships/hyperlink" Target="javascript:newWindow=window.open('http://jaspar.genereg.net/cgi-bin/jaspar_db.pl?rm=present&amp;collection=CORE&amp;ID=MA0060.1',%20'MA0060.1',%20'width=850,height=700,toolbar=0,location=0,directories=0,status=0,menuBar=0,scrollBars=1');%20newWindow.focus()" TargetMode="External"/><Relationship Id="rId1396" Type="http://schemas.openxmlformats.org/officeDocument/2006/relationships/hyperlink" Target="javascript:newWindow=window.open('http://jaspar.genereg.net/cgi-bin/jaspar_db.pl?rm=present&amp;collection=CORE&amp;ID=MA0058.1',%20'MA0058.1',%20'width=850,height=700,toolbar=0,location=0,directories=0,status=0,menuBar=0,scrollBars=1');%20newWindow.focus()" TargetMode="External"/><Relationship Id="rId198" Type="http://schemas.openxmlformats.org/officeDocument/2006/relationships/hyperlink" Target="http://opossum.cisreg.ca/oPOSSUM3/results/IVOuT_n3oT/MA0145.1.html" TargetMode="External"/><Relationship Id="rId321" Type="http://schemas.openxmlformats.org/officeDocument/2006/relationships/hyperlink" Target="http://opossum.cisreg.ca/oPOSSUM3/results/gsGM2xlKre/MA0151.1.html" TargetMode="External"/><Relationship Id="rId419" Type="http://schemas.openxmlformats.org/officeDocument/2006/relationships/hyperlink" Target="http://opossum.cisreg.ca/oPOSSUM3/results/NTNI2oOlwB/MA0087.1.html" TargetMode="External"/><Relationship Id="rId626" Type="http://schemas.openxmlformats.org/officeDocument/2006/relationships/hyperlink" Target="http://opossum.cisreg.ca/oPOSSUM3/results/X0WYgxvmWi/MA0058.1.html" TargetMode="External"/><Relationship Id="rId973" Type="http://schemas.openxmlformats.org/officeDocument/2006/relationships/hyperlink" Target="javascript:newWindow=window.open('http://jaspar.genereg.net/cgi-bin/jaspar_db.pl?rm=present&amp;collection=CORE&amp;ID=MA0151.1',%20'MA0151.1',%20'width=850,height=700,toolbar=0,location=0,directories=0,status=0,menuBar=0,scrollBars=1');%20newWindow.focus()" TargetMode="External"/><Relationship Id="rId1049" Type="http://schemas.openxmlformats.org/officeDocument/2006/relationships/hyperlink" Target="http://opossum.cisreg.ca/oPOSSUM3/results/nPP8xrlwrO/MA0052.1.html" TargetMode="External"/><Relationship Id="rId1256" Type="http://schemas.openxmlformats.org/officeDocument/2006/relationships/hyperlink" Target="http://opossum.cisreg.ca/oPOSSUM3/results/3ojKeH5iOf/MA0157.1.html" TargetMode="External"/><Relationship Id="rId833" Type="http://schemas.openxmlformats.org/officeDocument/2006/relationships/hyperlink" Target="http://opossum.cisreg.ca/oPOSSUM3/results/ibgDOcZZpu/MA0107.1.html" TargetMode="External"/><Relationship Id="rId1116" Type="http://schemas.openxmlformats.org/officeDocument/2006/relationships/hyperlink" Target="http://opossum.cisreg.ca/oPOSSUM3/results/ZMNQnzz8ji/MA0052.1.html" TargetMode="External"/><Relationship Id="rId1463" Type="http://schemas.openxmlformats.org/officeDocument/2006/relationships/hyperlink" Target="http://opossum.cisreg.ca/oPOSSUM3/results/XNZmpyGz9z/MA0038.1.html" TargetMode="External"/><Relationship Id="rId265" Type="http://schemas.openxmlformats.org/officeDocument/2006/relationships/hyperlink" Target="javascript:newWindow=window.open('http://jaspar.genereg.net/cgi-bin/jaspar_db.pl?rm=present&amp;collection=CORE&amp;ID=MA0070.1',%20'MA0070.1',%20'width=850,height=700,toolbar=0,location=0,directories=0,status=0,menuBar=0,scrollBars=1');%20newWindow.focus()" TargetMode="External"/><Relationship Id="rId472" Type="http://schemas.openxmlformats.org/officeDocument/2006/relationships/hyperlink" Target="javascript:newWindow=window.open('http://jaspar.genereg.net/cgi-bin/jaspar_db.pl?rm=present&amp;collection=CORE&amp;ID=MA0146.1',%20'MA0146.1',%20'width=850,height=700,toolbar=0,location=0,directories=0,status=0,menuBar=0,scrollBars=1');%20newWindow.focus()" TargetMode="External"/><Relationship Id="rId900" Type="http://schemas.openxmlformats.org/officeDocument/2006/relationships/hyperlink" Target="http://opossum.cisreg.ca/oPOSSUM3/results/pWCavmr3sx/MA0137.2.html" TargetMode="External"/><Relationship Id="rId1323" Type="http://schemas.openxmlformats.org/officeDocument/2006/relationships/hyperlink" Target="http://opossum.cisreg.ca/oPOSSUM3/results/RJF9ccnMKp/MA0055.1.html" TargetMode="External"/><Relationship Id="rId125" Type="http://schemas.openxmlformats.org/officeDocument/2006/relationships/hyperlink" Target="http://opossum.cisreg.ca/oPOSSUM3/results/SxxxERK_HJ/MA0112.2.html" TargetMode="External"/><Relationship Id="rId332" Type="http://schemas.openxmlformats.org/officeDocument/2006/relationships/hyperlink" Target="http://opossum.cisreg.ca/oPOSSUM3/results/Qpss__2LDU/MA0014.1.html" TargetMode="External"/><Relationship Id="rId777" Type="http://schemas.openxmlformats.org/officeDocument/2006/relationships/hyperlink" Target="http://opossum.cisreg.ca/oPOSSUM3/results/v364xVnSVt/MA0018.2.html" TargetMode="External"/><Relationship Id="rId984" Type="http://schemas.openxmlformats.org/officeDocument/2006/relationships/hyperlink" Target="http://opossum.cisreg.ca/oPOSSUM3/results/pusCg6B6tB/MA0041.1.html" TargetMode="External"/><Relationship Id="rId637" Type="http://schemas.openxmlformats.org/officeDocument/2006/relationships/hyperlink" Target="javascript:newWindow=window.open('http://jaspar.genereg.net/cgi-bin/jaspar_db.pl?rm=present&amp;collection=CORE&amp;ID=MA0108.2',%20'MA0108.2',%20'width=850,height=700,toolbar=0,location=0,directories=0,status=0,menuBar=0,scrollBars=1');%20newWindow.focus()" TargetMode="External"/><Relationship Id="rId844" Type="http://schemas.openxmlformats.org/officeDocument/2006/relationships/hyperlink" Target="javascript:newWindow=window.open('http://jaspar.genereg.net/cgi-bin/jaspar_db.pl?rm=present&amp;collection=CORE&amp;ID=MA0018.2',%20'MA0018.2',%20'width=850,height=700,toolbar=0,location=0,directories=0,status=0,menuBar=0,scrollBars=1');%20newWindow.focus()" TargetMode="External"/><Relationship Id="rId1267" Type="http://schemas.openxmlformats.org/officeDocument/2006/relationships/hyperlink" Target="javascript:newWindow=window.open('http://jaspar.genereg.net/cgi-bin/jaspar_db.pl?rm=present&amp;collection=CORE&amp;ID=MA0122.1',%20'MA0122.1',%20'width=850,height=700,toolbar=0,location=0,directories=0,status=0,menuBar=0,scrollBars=1');%20newWindow.focus()" TargetMode="External"/><Relationship Id="rId1474" Type="http://schemas.openxmlformats.org/officeDocument/2006/relationships/hyperlink" Target="javascript:newWindow=window.open('http://jaspar.genereg.net/cgi-bin/jaspar_db.pl?rm=present&amp;collection=CORE&amp;ID=MA0065.2',%20'MA0065.2',%20'width=850,height=700,toolbar=0,location=0,directories=0,status=0,menuBar=0,scrollBars=1');%20newWindow.focus()" TargetMode="External"/><Relationship Id="rId276" Type="http://schemas.openxmlformats.org/officeDocument/2006/relationships/hyperlink" Target="http://opossum.cisreg.ca/oPOSSUM3/results/aGWttK7f5Y/MA0163.1.html" TargetMode="External"/><Relationship Id="rId483" Type="http://schemas.openxmlformats.org/officeDocument/2006/relationships/hyperlink" Target="http://opossum.cisreg.ca/oPOSSUM3/results/o4WgZVJsEM/MA0259.1.html" TargetMode="External"/><Relationship Id="rId690" Type="http://schemas.openxmlformats.org/officeDocument/2006/relationships/hyperlink" Target="http://opossum.cisreg.ca/oPOSSUM3/results/Yr7ib6ZmWt/MA0116.1.html" TargetMode="External"/><Relationship Id="rId704" Type="http://schemas.openxmlformats.org/officeDocument/2006/relationships/hyperlink" Target="http://opossum.cisreg.ca/oPOSSUM3/results/9tDko58F0x/MA0101.1.html" TargetMode="External"/><Relationship Id="rId911" Type="http://schemas.openxmlformats.org/officeDocument/2006/relationships/hyperlink" Target="http://opossum.cisreg.ca/oPOSSUM3/results/HLlJ95FJwz/MA0030.1.html" TargetMode="External"/><Relationship Id="rId1127" Type="http://schemas.openxmlformats.org/officeDocument/2006/relationships/hyperlink" Target="http://opossum.cisreg.ca/oPOSSUM3/results/FBxTyAFlZV/MA0057.1.html" TargetMode="External"/><Relationship Id="rId1334" Type="http://schemas.openxmlformats.org/officeDocument/2006/relationships/hyperlink" Target="http://opossum.cisreg.ca/oPOSSUM3/results/GA8Q0KWcZj/MA0104.2.html" TargetMode="External"/><Relationship Id="rId40" Type="http://schemas.openxmlformats.org/officeDocument/2006/relationships/hyperlink" Target="javascript:newWindow=window.open('http://jaspar.genereg.net/cgi-bin/jaspar_db.pl?rm=present&amp;collection=CORE&amp;ID=MA0156.1',%20'MA0156.1',%20'width=850,height=700,toolbar=0,location=0,directories=0,status=0,menuBar=0,scrollBars=1');%20newWindow.focus()" TargetMode="External"/><Relationship Id="rId136" Type="http://schemas.openxmlformats.org/officeDocument/2006/relationships/hyperlink" Target="javascript:newWindow=window.open('http://jaspar.genereg.net/cgi-bin/jaspar_db.pl?rm=present&amp;collection=CORE&amp;ID=MA0062.2',%20'MA0062.2',%20'width=850,height=700,toolbar=0,location=0,directories=0,status=0,menuBar=0,scrollBars=1');%20newWindow.focus()" TargetMode="External"/><Relationship Id="rId343" Type="http://schemas.openxmlformats.org/officeDocument/2006/relationships/hyperlink" Target="javascript:newWindow=window.open('http://jaspar.genereg.net/cgi-bin/jaspar_db.pl?rm=present&amp;collection=CORE&amp;ID=MA0136.1',%20'MA0136.1',%20'width=850,height=700,toolbar=0,location=0,directories=0,status=0,menuBar=0,scrollBars=1');%20newWindow.focus()" TargetMode="External"/><Relationship Id="rId550" Type="http://schemas.openxmlformats.org/officeDocument/2006/relationships/hyperlink" Target="javascript:newWindow=window.open('http://jaspar.genereg.net/cgi-bin/jaspar_db.pl?rm=present&amp;collection=CORE&amp;ID=MA0076.1',%20'MA0076.1',%20'width=850,height=700,toolbar=0,location=0,directories=0,status=0,menuBar=0,scrollBars=1');%20newWindow.focus()" TargetMode="External"/><Relationship Id="rId788" Type="http://schemas.openxmlformats.org/officeDocument/2006/relationships/hyperlink" Target="http://opossum.cisreg.ca/oPOSSUM3/results/wcestxdB6u/MA0068.1.html" TargetMode="External"/><Relationship Id="rId995" Type="http://schemas.openxmlformats.org/officeDocument/2006/relationships/hyperlink" Target="http://opossum.cisreg.ca/oPOSSUM3/results/awbTVEzcSe/MA0155.1.html" TargetMode="External"/><Relationship Id="rId1180" Type="http://schemas.openxmlformats.org/officeDocument/2006/relationships/hyperlink" Target="javascript:newWindow=window.open('http://jaspar.genereg.net/cgi-bin/jaspar_db.pl?rm=present&amp;collection=CORE&amp;ID=MA0072.1',%20'MA0072.1',%20'width=850,height=700,toolbar=0,location=0,directories=0,status=0,menuBar=0,scrollBars=1');%20newWindow.focus()" TargetMode="External"/><Relationship Id="rId1401" Type="http://schemas.openxmlformats.org/officeDocument/2006/relationships/hyperlink" Target="http://opossum.cisreg.ca/oPOSSUM3/results/Qcjdl2HmHa/MA0061.1.html" TargetMode="External"/><Relationship Id="rId203" Type="http://schemas.openxmlformats.org/officeDocument/2006/relationships/hyperlink" Target="http://opossum.cisreg.ca/oPOSSUM3/results/NKNOhJiwIS/MA0116.1.html" TargetMode="External"/><Relationship Id="rId648" Type="http://schemas.openxmlformats.org/officeDocument/2006/relationships/hyperlink" Target="http://opossum.cisreg.ca/oPOSSUM3/results/yDhwuInDmk/MA0069.1.html" TargetMode="External"/><Relationship Id="rId855" Type="http://schemas.openxmlformats.org/officeDocument/2006/relationships/hyperlink" Target="http://opossum.cisreg.ca/oPOSSUM3/results/hsKAmHlGfN/MA0137.2.html" TargetMode="External"/><Relationship Id="rId1040" Type="http://schemas.openxmlformats.org/officeDocument/2006/relationships/hyperlink" Target="http://opossum.cisreg.ca/oPOSSUM3/results/1RwE5ZNCEH/MA0101.1.html" TargetMode="External"/><Relationship Id="rId1278" Type="http://schemas.openxmlformats.org/officeDocument/2006/relationships/hyperlink" Target="http://opossum.cisreg.ca/oPOSSUM3/results/3Ax6cwvO8u/MA0076.1.html" TargetMode="External"/><Relationship Id="rId1485" Type="http://schemas.openxmlformats.org/officeDocument/2006/relationships/hyperlink" Target="http://opossum.cisreg.ca/oPOSSUM3/results/8KgkS_YYkP/MA0139.1.html" TargetMode="External"/><Relationship Id="rId287" Type="http://schemas.openxmlformats.org/officeDocument/2006/relationships/hyperlink" Target="http://opossum.cisreg.ca/oPOSSUM3/results/Tl44V5NjgT/MA0070.1.html" TargetMode="External"/><Relationship Id="rId410" Type="http://schemas.openxmlformats.org/officeDocument/2006/relationships/hyperlink" Target="http://opossum.cisreg.ca/oPOSSUM3/results/NTNI2oOlwB/MA0059.1.html" TargetMode="External"/><Relationship Id="rId494" Type="http://schemas.openxmlformats.org/officeDocument/2006/relationships/hyperlink" Target="http://opossum.cisreg.ca/oPOSSUM3/results/OiDlOUGzni/MA0143.1.html" TargetMode="External"/><Relationship Id="rId508" Type="http://schemas.openxmlformats.org/officeDocument/2006/relationships/hyperlink" Target="javascript:newWindow=window.open('http://jaspar.genereg.net/cgi-bin/jaspar_db.pl?rm=present&amp;collection=CORE&amp;ID=MA0075.1',%20'MA0075.1',%20'width=850,height=700,toolbar=0,location=0,directories=0,status=0,menuBar=0,scrollBars=1');%20newWindow.focus()" TargetMode="External"/><Relationship Id="rId715" Type="http://schemas.openxmlformats.org/officeDocument/2006/relationships/hyperlink" Target="javascript:newWindow=window.open('http://jaspar.genereg.net/cgi-bin/jaspar_db.pl?rm=present&amp;collection=CORE&amp;ID=MA0136.1',%20'MA0136.1',%20'width=850,height=700,toolbar=0,location=0,directories=0,status=0,menuBar=0,scrollBars=1');%20newWindow.focus()" TargetMode="External"/><Relationship Id="rId922" Type="http://schemas.openxmlformats.org/officeDocument/2006/relationships/hyperlink" Target="javascript:newWindow=window.open('http://jaspar.genereg.net/cgi-bin/jaspar_db.pl?rm=present&amp;collection=CORE&amp;ID=MA0055.1',%20'MA0055.1',%20'width=850,height=700,toolbar=0,location=0,directories=0,status=0,menuBar=0,scrollBars=1');%20newWindow.focus()" TargetMode="External"/><Relationship Id="rId1138" Type="http://schemas.openxmlformats.org/officeDocument/2006/relationships/hyperlink" Target="javascript:newWindow=window.open('http://jaspar.genereg.net/cgi-bin/jaspar_db.pl?rm=present&amp;collection=CORE&amp;ID=MA0154.1',%20'MA0154.1',%20'width=850,height=700,toolbar=0,location=0,directories=0,status=0,menuBar=0,scrollBars=1');%20newWindow.focus()" TargetMode="External"/><Relationship Id="rId1345" Type="http://schemas.openxmlformats.org/officeDocument/2006/relationships/hyperlink" Target="javascript:newWindow=window.open('http://jaspar.genereg.net/cgi-bin/jaspar_db.pl?rm=present&amp;collection=CORE&amp;ID=MA0041.1',%20'MA0041.1',%20'width=850,height=700,toolbar=0,location=0,directories=0,status=0,menuBar=0,scrollBars=1');%20newWindow.focus()" TargetMode="External"/><Relationship Id="rId147" Type="http://schemas.openxmlformats.org/officeDocument/2006/relationships/hyperlink" Target="http://opossum.cisreg.ca/oPOSSUM3/results/_hPov9q_XX/MA0119.1.html" TargetMode="External"/><Relationship Id="rId354" Type="http://schemas.openxmlformats.org/officeDocument/2006/relationships/hyperlink" Target="http://opossum.cisreg.ca/oPOSSUM3/results/e5dhBLBMq0/MA0153.1.html" TargetMode="External"/><Relationship Id="rId799" Type="http://schemas.openxmlformats.org/officeDocument/2006/relationships/hyperlink" Target="javascript:newWindow=window.open('http://jaspar.genereg.net/cgi-bin/jaspar_db.pl?rm=present&amp;collection=CORE&amp;ID=MA0158.1',%20'MA0158.1',%20'width=850,height=700,toolbar=0,location=0,directories=0,status=0,menuBar=0,scrollBars=1');%20newWindow.focus()" TargetMode="External"/><Relationship Id="rId1191" Type="http://schemas.openxmlformats.org/officeDocument/2006/relationships/hyperlink" Target="http://opossum.cisreg.ca/oPOSSUM3/results/qfjHPZ0t8m/MA0060.1.html" TargetMode="External"/><Relationship Id="rId1205" Type="http://schemas.openxmlformats.org/officeDocument/2006/relationships/hyperlink" Target="http://opossum.cisreg.ca/oPOSSUM3/results/ms2ptlg_n_/MA0092.1.html" TargetMode="External"/><Relationship Id="rId51" Type="http://schemas.openxmlformats.org/officeDocument/2006/relationships/hyperlink" Target="http://opossum.cisreg.ca/oPOSSUM3/results/Ajx36WE4GR/MA0057.1.html" TargetMode="External"/><Relationship Id="rId561" Type="http://schemas.openxmlformats.org/officeDocument/2006/relationships/hyperlink" Target="http://opossum.cisreg.ca/oPOSSUM3/results/V20i0ccE2L/MA0102.2.html" TargetMode="External"/><Relationship Id="rId659" Type="http://schemas.openxmlformats.org/officeDocument/2006/relationships/hyperlink" Target="http://opossum.cisreg.ca/oPOSSUM3/results/yDhwuInDmk/MA0135.1.html" TargetMode="External"/><Relationship Id="rId866" Type="http://schemas.openxmlformats.org/officeDocument/2006/relationships/hyperlink" Target="http://opossum.cisreg.ca/oPOSSUM3/results/hsKAmHlGfN/MA0136.1.html" TargetMode="External"/><Relationship Id="rId1289" Type="http://schemas.openxmlformats.org/officeDocument/2006/relationships/hyperlink" Target="http://opossum.cisreg.ca/oPOSSUM3/results/3Ax6cwvO8u/MA0031.1.html" TargetMode="External"/><Relationship Id="rId1412" Type="http://schemas.openxmlformats.org/officeDocument/2006/relationships/hyperlink" Target="http://opossum.cisreg.ca/oPOSSUM3/results/4mvoF1E1Ur/MA0139.1.html" TargetMode="External"/><Relationship Id="rId1496" Type="http://schemas.openxmlformats.org/officeDocument/2006/relationships/hyperlink" Target="http://opossum.cisreg.ca/oPOSSUM3/results/o1uKU19cs7/MA0163.1.html" TargetMode="External"/><Relationship Id="rId214" Type="http://schemas.openxmlformats.org/officeDocument/2006/relationships/hyperlink" Target="javascript:newWindow=window.open('http://jaspar.genereg.net/cgi-bin/jaspar_db.pl?rm=present&amp;collection=CORE&amp;ID=MA0140.1',%20'MA0140.1',%20'width=850,height=700,toolbar=0,location=0,directories=0,status=0,menuBar=0,scrollBars=1');%20newWindow.focus()" TargetMode="External"/><Relationship Id="rId298" Type="http://schemas.openxmlformats.org/officeDocument/2006/relationships/hyperlink" Target="javascript:newWindow=window.open('http://jaspar.genereg.net/cgi-bin/jaspar_db.pl?rm=present&amp;collection=CORE&amp;ID=MA0150.1',%20'MA0150.1',%20'width=850,height=700,toolbar=0,location=0,directories=0,status=0,menuBar=0,scrollBars=1');%20newWindow.focus()" TargetMode="External"/><Relationship Id="rId421" Type="http://schemas.openxmlformats.org/officeDocument/2006/relationships/hyperlink" Target="javascript:newWindow=window.open('http://jaspar.genereg.net/cgi-bin/jaspar_db.pl?rm=present&amp;collection=CORE&amp;ID=MA0018.2',%20'MA0018.2',%20'width=850,height=700,toolbar=0,location=0,directories=0,status=0,menuBar=0,scrollBars=1');%20newWindow.focus()" TargetMode="External"/><Relationship Id="rId519" Type="http://schemas.openxmlformats.org/officeDocument/2006/relationships/hyperlink" Target="http://opossum.cisreg.ca/oPOSSUM3/results/C2XtLmWXOa/MA0135.1.html" TargetMode="External"/><Relationship Id="rId1051" Type="http://schemas.openxmlformats.org/officeDocument/2006/relationships/hyperlink" Target="javascript:newWindow=window.open('http://jaspar.genereg.net/cgi-bin/jaspar_db.pl?rm=present&amp;collection=CORE&amp;ID=MA0063.1',%20'MA0063.1',%20'width=850,height=700,toolbar=0,location=0,directories=0,status=0,menuBar=0,scrollBars=1');%20newWindow.focus()" TargetMode="External"/><Relationship Id="rId1149" Type="http://schemas.openxmlformats.org/officeDocument/2006/relationships/hyperlink" Target="http://opossum.cisreg.ca/oPOSSUM3/results/sQbtH63TBq/MA0040.1.html" TargetMode="External"/><Relationship Id="rId1356" Type="http://schemas.openxmlformats.org/officeDocument/2006/relationships/hyperlink" Target="http://opossum.cisreg.ca/oPOSSUM3/results/k0xmfFxSY8/MA0042.1.html" TargetMode="External"/><Relationship Id="rId158" Type="http://schemas.openxmlformats.org/officeDocument/2006/relationships/hyperlink" Target="http://opossum.cisreg.ca/oPOSSUM3/results/_hPov9q_XX/MA0145.1.html" TargetMode="External"/><Relationship Id="rId726" Type="http://schemas.openxmlformats.org/officeDocument/2006/relationships/hyperlink" Target="http://opossum.cisreg.ca/oPOSSUM3/results/wOh4eY2Wqv/MA0146.1.html" TargetMode="External"/><Relationship Id="rId933" Type="http://schemas.openxmlformats.org/officeDocument/2006/relationships/hyperlink" Target="http://opossum.cisreg.ca/oPOSSUM3/results/oYP27pyyj5/MA0051.1.html" TargetMode="External"/><Relationship Id="rId1009" Type="http://schemas.openxmlformats.org/officeDocument/2006/relationships/hyperlink" Target="javascript:newWindow=window.open('http://jaspar.genereg.net/cgi-bin/jaspar_db.pl?rm=present&amp;collection=CORE&amp;ID=MA0057.1',%20'MA0057.1',%20'width=850,height=700,toolbar=0,location=0,directories=0,status=0,menuBar=0,scrollBars=1');%20newWindow.focus()" TargetMode="External"/><Relationship Id="rId62" Type="http://schemas.openxmlformats.org/officeDocument/2006/relationships/hyperlink" Target="http://opossum.cisreg.ca/oPOSSUM3/results/6dIalmppVF/MA0119.1.html" TargetMode="External"/><Relationship Id="rId365" Type="http://schemas.openxmlformats.org/officeDocument/2006/relationships/hyperlink" Target="http://opossum.cisreg.ca/oPOSSUM3/results/CToKhyIPpo/MA0057.1.html" TargetMode="External"/><Relationship Id="rId572" Type="http://schemas.openxmlformats.org/officeDocument/2006/relationships/hyperlink" Target="http://opossum.cisreg.ca/oPOSSUM3/results/V20i0ccE2L/MA0046.1.html" TargetMode="External"/><Relationship Id="rId1216" Type="http://schemas.openxmlformats.org/officeDocument/2006/relationships/hyperlink" Target="javascript:newWindow=window.open('http://jaspar.genereg.net/cgi-bin/jaspar_db.pl?rm=present&amp;collection=CORE&amp;ID=MA0154.1',%20'MA0154.1',%20'width=850,height=700,toolbar=0,location=0,directories=0,status=0,menuBar=0,scrollBars=1');%20newWindow.focus()" TargetMode="External"/><Relationship Id="rId1423" Type="http://schemas.openxmlformats.org/officeDocument/2006/relationships/hyperlink" Target="javascript:newWindow=window.open('http://jaspar.genereg.net/cgi-bin/jaspar_db.pl?rm=present&amp;collection=CORE&amp;ID=MA0115.1',%20'MA0115.1',%20'width=850,height=700,toolbar=0,location=0,directories=0,status=0,menuBar=0,scrollBars=1');%20newWindow.focus()" TargetMode="External"/><Relationship Id="rId225" Type="http://schemas.openxmlformats.org/officeDocument/2006/relationships/hyperlink" Target="http://opossum.cisreg.ca/oPOSSUM3/results/dxe54LPnLc/MA0071.1.html" TargetMode="External"/><Relationship Id="rId432" Type="http://schemas.openxmlformats.org/officeDocument/2006/relationships/hyperlink" Target="http://opossum.cisreg.ca/oPOSSUM3/results/71IV3ikeLP/MA0058.1.html" TargetMode="External"/><Relationship Id="rId877" Type="http://schemas.openxmlformats.org/officeDocument/2006/relationships/hyperlink" Target="javascript:newWindow=window.open('http://jaspar.genereg.net/cgi-bin/jaspar_db.pl?rm=present&amp;collection=CORE&amp;ID=MA0084.1',%20'MA0084.1',%20'width=850,height=700,toolbar=0,location=0,directories=0,status=0,menuBar=0,scrollBars=1');%20newWindow.focus()" TargetMode="External"/><Relationship Id="rId1062" Type="http://schemas.openxmlformats.org/officeDocument/2006/relationships/hyperlink" Target="http://opossum.cisreg.ca/oPOSSUM3/results/_Nf0id7q_t/MA0051.1.html" TargetMode="External"/><Relationship Id="rId737" Type="http://schemas.openxmlformats.org/officeDocument/2006/relationships/hyperlink" Target="http://opossum.cisreg.ca/oPOSSUM3/results/wOh4eY2Wqv/MA0083.1.html" TargetMode="External"/><Relationship Id="rId944" Type="http://schemas.openxmlformats.org/officeDocument/2006/relationships/hyperlink" Target="http://opossum.cisreg.ca/oPOSSUM3/results/GHecRqgUDx/MA0014.1.html" TargetMode="External"/><Relationship Id="rId1367" Type="http://schemas.openxmlformats.org/officeDocument/2006/relationships/hyperlink" Target="http://opossum.cisreg.ca/oPOSSUM3/results/gEi0pJANfR/MA0136.1.html" TargetMode="External"/><Relationship Id="rId73" Type="http://schemas.openxmlformats.org/officeDocument/2006/relationships/hyperlink" Target="javascript:newWindow=window.open('http://jaspar.genereg.net/cgi-bin/jaspar_db.pl?rm=present&amp;collection=CORE&amp;ID=MA0145.1',%20'MA0145.1',%20'width=850,height=700,toolbar=0,location=0,directories=0,status=0,menuBar=0,scrollBars=1');%20newWindow.focus()" TargetMode="External"/><Relationship Id="rId169" Type="http://schemas.openxmlformats.org/officeDocument/2006/relationships/hyperlink" Target="javascript:newWindow=window.open('http://jaspar.genereg.net/cgi-bin/jaspar_db.pl?rm=present&amp;collection=CORE&amp;ID=MA0138.2',%20'MA0138.2',%20'width=850,height=700,toolbar=0,location=0,directories=0,status=0,menuBar=0,scrollBars=1');%20newWindow.focus()" TargetMode="External"/><Relationship Id="rId376" Type="http://schemas.openxmlformats.org/officeDocument/2006/relationships/hyperlink" Target="javascript:newWindow=window.open('http://jaspar.genereg.net/cgi-bin/jaspar_db.pl?rm=present&amp;collection=CORE&amp;ID=MA0039.2',%20'MA0039.2',%20'width=850,height=700,toolbar=0,location=0,directories=0,status=0,menuBar=0,scrollBars=1');%20newWindow.focus()" TargetMode="External"/><Relationship Id="rId583" Type="http://schemas.openxmlformats.org/officeDocument/2006/relationships/hyperlink" Target="javascript:newWindow=window.open('http://jaspar.genereg.net/cgi-bin/jaspar_db.pl?rm=present&amp;collection=CORE&amp;ID=MA0028.1',%20'MA0028.1',%20'width=850,height=700,toolbar=0,location=0,directories=0,status=0,menuBar=0,scrollBars=1');%20newWindow.focus()" TargetMode="External"/><Relationship Id="rId790" Type="http://schemas.openxmlformats.org/officeDocument/2006/relationships/hyperlink" Target="javascript:newWindow=window.open('http://jaspar.genereg.net/cgi-bin/jaspar_db.pl?rm=present&amp;collection=CORE&amp;ID=MA0132.1',%20'MA0132.1',%20'width=850,height=700,toolbar=0,location=0,directories=0,status=0,menuBar=0,scrollBars=1');%20newWindow.focus()" TargetMode="External"/><Relationship Id="rId804" Type="http://schemas.openxmlformats.org/officeDocument/2006/relationships/hyperlink" Target="http://opossum.cisreg.ca/oPOSSUM3/results/fpIR8bzCht/MA0069.1.html" TargetMode="External"/><Relationship Id="rId1227" Type="http://schemas.openxmlformats.org/officeDocument/2006/relationships/hyperlink" Target="http://opossum.cisreg.ca/oPOSSUM3/results/DguhPE5JFN/MA0029.1.html" TargetMode="External"/><Relationship Id="rId1434" Type="http://schemas.openxmlformats.org/officeDocument/2006/relationships/hyperlink" Target="http://opossum.cisreg.ca/oPOSSUM3/results/HlijUwOpUK/MA0038.1.html" TargetMode="External"/><Relationship Id="rId4" Type="http://schemas.openxmlformats.org/officeDocument/2006/relationships/hyperlink" Target="javascript:newWindow=window.open('http://jaspar.genereg.net/cgi-bin/jaspar_db.pl?rm=present&amp;collection=CORE&amp;ID=MA0065.2',%20'MA0065.2',%20'width=850,height=700,toolbar=0,location=0,directories=0,status=0,menuBar=0,scrollBars=1');%20newWindow.focus()" TargetMode="External"/><Relationship Id="rId236" Type="http://schemas.openxmlformats.org/officeDocument/2006/relationships/hyperlink" Target="http://opossum.cisreg.ca/oPOSSUM3/results/dxe54LPnLc/MA0055.1.html" TargetMode="External"/><Relationship Id="rId443" Type="http://schemas.openxmlformats.org/officeDocument/2006/relationships/hyperlink" Target="http://opossum.cisreg.ca/oPOSSUM3/results/0VyuzxWO30/MA0119.1.html" TargetMode="External"/><Relationship Id="rId650" Type="http://schemas.openxmlformats.org/officeDocument/2006/relationships/hyperlink" Target="http://opossum.cisreg.ca/oPOSSUM3/results/yDhwuInDmk/MA0125.1.html" TargetMode="External"/><Relationship Id="rId888" Type="http://schemas.openxmlformats.org/officeDocument/2006/relationships/hyperlink" Target="http://opossum.cisreg.ca/oPOSSUM3/results/6dtYwskI8_/MA0114.1.html" TargetMode="External"/><Relationship Id="rId1073" Type="http://schemas.openxmlformats.org/officeDocument/2006/relationships/hyperlink" Target="http://opossum.cisreg.ca/oPOSSUM3/results/_Nf0id7q_t/MA0071.1.html" TargetMode="External"/><Relationship Id="rId1280" Type="http://schemas.openxmlformats.org/officeDocument/2006/relationships/hyperlink" Target="http://opossum.cisreg.ca/oPOSSUM3/results/3Ax6cwvO8u/MA0159.1.html" TargetMode="External"/><Relationship Id="rId1501" Type="http://schemas.openxmlformats.org/officeDocument/2006/relationships/hyperlink" Target="javascript:newWindow=window.open('http://jaspar.genereg.net/cgi-bin/jaspar_db.pl?rm=present&amp;collection=CORE&amp;ID=MA0092.1',%20'MA0092.1',%20'width=850,height=700,toolbar=0,location=0,directories=0,status=0,menuBar=0,scrollBars=1');%20newWindow.focus()" TargetMode="External"/><Relationship Id="rId303" Type="http://schemas.openxmlformats.org/officeDocument/2006/relationships/hyperlink" Target="http://opossum.cisreg.ca/oPOSSUM3/results/YlutxvBYBR/MA0136.1.html" TargetMode="External"/><Relationship Id="rId748" Type="http://schemas.openxmlformats.org/officeDocument/2006/relationships/hyperlink" Target="javascript:newWindow=window.open('http://jaspar.genereg.net/cgi-bin/jaspar_db.pl?rm=present&amp;collection=CORE&amp;ID=MA0056.1',%20'MA0056.1',%20'width=850,height=700,toolbar=0,location=0,directories=0,status=0,menuBar=0,scrollBars=1');%20newWindow.focus()" TargetMode="External"/><Relationship Id="rId955" Type="http://schemas.openxmlformats.org/officeDocument/2006/relationships/hyperlink" Target="javascript:newWindow=window.open('http://jaspar.genereg.net/cgi-bin/jaspar_db.pl?rm=present&amp;collection=CORE&amp;ID=MA0073.1',%20'MA0073.1',%20'width=850,height=700,toolbar=0,location=0,directories=0,status=0,menuBar=0,scrollBars=1');%20newWindow.focus()" TargetMode="External"/><Relationship Id="rId1140" Type="http://schemas.openxmlformats.org/officeDocument/2006/relationships/hyperlink" Target="http://opossum.cisreg.ca/oPOSSUM3/results/FBxTyAFlZV/MA0154.1.html" TargetMode="External"/><Relationship Id="rId1378" Type="http://schemas.openxmlformats.org/officeDocument/2006/relationships/hyperlink" Target="javascript:newWindow=window.open('http://jaspar.genereg.net/cgi-bin/jaspar_db.pl?rm=present&amp;collection=CORE&amp;ID=MA0141.1',%20'MA0141.1',%20'width=850,height=700,toolbar=0,location=0,directories=0,status=0,menuBar=0,scrollBars=1');%20newWindow.focus()" TargetMode="External"/><Relationship Id="rId84" Type="http://schemas.openxmlformats.org/officeDocument/2006/relationships/hyperlink" Target="http://opossum.cisreg.ca/oPOSSUM3/results/t_4jTbqXp_/MA0042.1.html" TargetMode="External"/><Relationship Id="rId387" Type="http://schemas.openxmlformats.org/officeDocument/2006/relationships/hyperlink" Target="http://opossum.cisreg.ca/oPOSSUM3/results/Ull9Rqvo0D/MA0155.1.html" TargetMode="External"/><Relationship Id="rId510" Type="http://schemas.openxmlformats.org/officeDocument/2006/relationships/hyperlink" Target="http://opossum.cisreg.ca/oPOSSUM3/results/C2XtLmWXOa/MA0075.1.html" TargetMode="External"/><Relationship Id="rId594" Type="http://schemas.openxmlformats.org/officeDocument/2006/relationships/hyperlink" Target="http://opossum.cisreg.ca/oPOSSUM3/results/fNOYVpA33h/MA0139.1.html" TargetMode="External"/><Relationship Id="rId608" Type="http://schemas.openxmlformats.org/officeDocument/2006/relationships/hyperlink" Target="http://opossum.cisreg.ca/oPOSSUM3/results/ULU5uZTcZz/MA0145.1.html" TargetMode="External"/><Relationship Id="rId815" Type="http://schemas.openxmlformats.org/officeDocument/2006/relationships/hyperlink" Target="http://opossum.cisreg.ca/oPOSSUM3/results/fpIR8bzCht/MA0078.1.html" TargetMode="External"/><Relationship Id="rId1238" Type="http://schemas.openxmlformats.org/officeDocument/2006/relationships/hyperlink" Target="http://opossum.cisreg.ca/oPOSSUM3/results/DguhPE5JFN/MA0057.1.html" TargetMode="External"/><Relationship Id="rId1445" Type="http://schemas.openxmlformats.org/officeDocument/2006/relationships/hyperlink" Target="http://opossum.cisreg.ca/oPOSSUM3/results/uIPoGpMHzA/MA0144.1.html" TargetMode="External"/><Relationship Id="rId247" Type="http://schemas.openxmlformats.org/officeDocument/2006/relationships/hyperlink" Target="javascript:newWindow=window.open('http://jaspar.genereg.net/cgi-bin/jaspar_db.pl?rm=present&amp;collection=CORE&amp;ID=MA0052.1',%20'MA0052.1',%20'width=850,height=700,toolbar=0,location=0,directories=0,status=0,menuBar=0,scrollBars=1');%20newWindow.focus()" TargetMode="External"/><Relationship Id="rId899" Type="http://schemas.openxmlformats.org/officeDocument/2006/relationships/hyperlink" Target="http://opossum.cisreg.ca/oPOSSUM3/results/pWCavmr3sx/MA0137.2.html" TargetMode="External"/><Relationship Id="rId1000" Type="http://schemas.openxmlformats.org/officeDocument/2006/relationships/hyperlink" Target="javascript:newWindow=window.open('http://jaspar.genereg.net/cgi-bin/jaspar_db.pl?rm=present&amp;collection=CORE&amp;ID=MA0058.1',%20'MA0058.1',%20'width=850,height=700,toolbar=0,location=0,directories=0,status=0,menuBar=0,scrollBars=1');%20newWindow.focus()" TargetMode="External"/><Relationship Id="rId1084" Type="http://schemas.openxmlformats.org/officeDocument/2006/relationships/hyperlink" Target="javascript:newWindow=window.open('http://jaspar.genereg.net/cgi-bin/jaspar_db.pl?rm=present&amp;collection=CORE&amp;ID=MA0164.1',%20'MA0164.1',%20'width=850,height=700,toolbar=0,location=0,directories=0,status=0,menuBar=0,scrollBars=1');%20newWindow.focus()" TargetMode="External"/><Relationship Id="rId1305" Type="http://schemas.openxmlformats.org/officeDocument/2006/relationships/hyperlink" Target="http://opossum.cisreg.ca/oPOSSUM3/results/WgOTXWopX0/MA0004.1.html" TargetMode="External"/><Relationship Id="rId107" Type="http://schemas.openxmlformats.org/officeDocument/2006/relationships/hyperlink" Target="http://opossum.cisreg.ca/oPOSSUM3/results/A6kNOicaqN/MA0048.1.html" TargetMode="External"/><Relationship Id="rId454" Type="http://schemas.openxmlformats.org/officeDocument/2006/relationships/hyperlink" Target="javascript:newWindow=window.open('http://jaspar.genereg.net/cgi-bin/jaspar_db.pl?rm=present&amp;collection=CORE&amp;ID=MA0150.1',%20'MA0150.1',%20'width=850,height=700,toolbar=0,location=0,directories=0,status=0,menuBar=0,scrollBars=1');%20newWindow.focus()" TargetMode="External"/><Relationship Id="rId661" Type="http://schemas.openxmlformats.org/officeDocument/2006/relationships/hyperlink" Target="javascript:newWindow=window.open('http://jaspar.genereg.net/cgi-bin/jaspar_db.pl?rm=present&amp;collection=CORE&amp;ID=MA0100.1',%20'MA0100.1',%20'width=850,height=700,toolbar=0,location=0,directories=0,status=0,menuBar=0,scrollBars=1');%20newWindow.focus()" TargetMode="External"/><Relationship Id="rId759" Type="http://schemas.openxmlformats.org/officeDocument/2006/relationships/hyperlink" Target="http://opossum.cisreg.ca/oPOSSUM3/results/D72L11EyFI/MA0062.2.html" TargetMode="External"/><Relationship Id="rId966" Type="http://schemas.openxmlformats.org/officeDocument/2006/relationships/hyperlink" Target="http://opossum.cisreg.ca/oPOSSUM3/results/eRhtXuIfKu/MA0048.1.html" TargetMode="External"/><Relationship Id="rId1291" Type="http://schemas.openxmlformats.org/officeDocument/2006/relationships/hyperlink" Target="javascript:newWindow=window.open('http://jaspar.genereg.net/cgi-bin/jaspar_db.pl?rm=present&amp;collection=CORE&amp;ID=MA0042.1',%20'MA0042.1',%20'width=850,height=700,toolbar=0,location=0,directories=0,status=0,menuBar=0,scrollBars=1');%20newWindow.focus()" TargetMode="External"/><Relationship Id="rId1389" Type="http://schemas.openxmlformats.org/officeDocument/2006/relationships/hyperlink" Target="http://opossum.cisreg.ca/oPOSSUM3/results/Qcjdl2HmHa/MA0046.1.html" TargetMode="External"/><Relationship Id="rId1512" Type="http://schemas.openxmlformats.org/officeDocument/2006/relationships/hyperlink" Target="http://opossum.cisreg.ca/oPOSSUM3/results/0CtvGxGSrE/MA0043.1.html" TargetMode="External"/><Relationship Id="rId11" Type="http://schemas.openxmlformats.org/officeDocument/2006/relationships/hyperlink" Target="http://opossum.cisreg.ca/oPOSSUM3/results/TAvwYyVaAZ/MA0018.2.html" TargetMode="External"/><Relationship Id="rId314" Type="http://schemas.openxmlformats.org/officeDocument/2006/relationships/hyperlink" Target="http://opossum.cisreg.ca/oPOSSUM3/results/gsGM2xlKre/MA0135.1.html" TargetMode="External"/><Relationship Id="rId398" Type="http://schemas.openxmlformats.org/officeDocument/2006/relationships/hyperlink" Target="http://opossum.cisreg.ca/oPOSSUM3/results/Ull9Rqvo0D/MA0146.1.html" TargetMode="External"/><Relationship Id="rId521" Type="http://schemas.openxmlformats.org/officeDocument/2006/relationships/hyperlink" Target="http://opossum.cisreg.ca/oPOSSUM3/results/C2XtLmWXOa/MA0099.2.html" TargetMode="External"/><Relationship Id="rId619" Type="http://schemas.openxmlformats.org/officeDocument/2006/relationships/hyperlink" Target="javascript:newWindow=window.open('http://jaspar.genereg.net/cgi-bin/jaspar_db.pl?rm=present&amp;collection=CORE&amp;ID=MA0148.1',%20'MA0148.1',%20'width=850,height=700,toolbar=0,location=0,directories=0,status=0,menuBar=0,scrollBars=1');%20newWindow.focus()" TargetMode="External"/><Relationship Id="rId1151" Type="http://schemas.openxmlformats.org/officeDocument/2006/relationships/hyperlink" Target="http://opossum.cisreg.ca/oPOSSUM3/results/sQbtH63TBq/MA0088.1.html" TargetMode="External"/><Relationship Id="rId1249" Type="http://schemas.openxmlformats.org/officeDocument/2006/relationships/hyperlink" Target="javascript:newWindow=window.open('http://jaspar.genereg.net/cgi-bin/jaspar_db.pl?rm=present&amp;collection=CORE&amp;ID=MA0093.1',%20'MA0093.1',%20'width=850,height=700,toolbar=0,location=0,directories=0,status=0,menuBar=0,scrollBars=1');%20newWindow.focus()" TargetMode="External"/><Relationship Id="rId95" Type="http://schemas.openxmlformats.org/officeDocument/2006/relationships/hyperlink" Target="http://opossum.cisreg.ca/oPOSSUM3/results/to2RsyZXfC/MA0083.1.html" TargetMode="External"/><Relationship Id="rId160" Type="http://schemas.openxmlformats.org/officeDocument/2006/relationships/hyperlink" Target="javascript:newWindow=window.open('http://jaspar.genereg.net/cgi-bin/jaspar_db.pl?rm=present&amp;collection=CORE&amp;ID=MA0163.1',%20'MA0163.1',%20'width=850,height=700,toolbar=0,location=0,directories=0,status=0,menuBar=0,scrollBars=1');%20newWindow.focus()" TargetMode="External"/><Relationship Id="rId826" Type="http://schemas.openxmlformats.org/officeDocument/2006/relationships/hyperlink" Target="javascript:newWindow=window.open('http://jaspar.genereg.net/cgi-bin/jaspar_db.pl?rm=present&amp;collection=CORE&amp;ID=MA0043.1',%20'MA0043.1',%20'width=850,height=700,toolbar=0,location=0,directories=0,status=0,menuBar=0,scrollBars=1');%20newWindow.focus()" TargetMode="External"/><Relationship Id="rId1011" Type="http://schemas.openxmlformats.org/officeDocument/2006/relationships/hyperlink" Target="http://opossum.cisreg.ca/oPOSSUM3/results/awbTVEzcSe/MA0057.1.html" TargetMode="External"/><Relationship Id="rId1109" Type="http://schemas.openxmlformats.org/officeDocument/2006/relationships/hyperlink" Target="http://opossum.cisreg.ca/oPOSSUM3/results/8iymtNDPkn/MA0140.1.html" TargetMode="External"/><Relationship Id="rId1456" Type="http://schemas.openxmlformats.org/officeDocument/2006/relationships/hyperlink" Target="javascript:newWindow=window.open('http://jaspar.genereg.net/cgi-bin/jaspar_db.pl?rm=present&amp;collection=CORE&amp;ID=MA0100.1',%20'MA0100.1',%20'width=850,height=700,toolbar=0,location=0,directories=0,status=0,menuBar=0,scrollBars=1');%20newWindow.focus()" TargetMode="External"/><Relationship Id="rId258" Type="http://schemas.openxmlformats.org/officeDocument/2006/relationships/hyperlink" Target="http://opossum.cisreg.ca/oPOSSUM3/results/aGWttK7f5Y/MA0090.1.html" TargetMode="External"/><Relationship Id="rId465" Type="http://schemas.openxmlformats.org/officeDocument/2006/relationships/hyperlink" Target="http://opossum.cisreg.ca/oPOSSUM3/results/qNfiRBC6dR/MA0081.1.html" TargetMode="External"/><Relationship Id="rId672" Type="http://schemas.openxmlformats.org/officeDocument/2006/relationships/hyperlink" Target="http://opossum.cisreg.ca/oPOSSUM3/results/JnVGPsbla0/MA0079.2.html" TargetMode="External"/><Relationship Id="rId1095" Type="http://schemas.openxmlformats.org/officeDocument/2006/relationships/hyperlink" Target="http://opossum.cisreg.ca/oPOSSUM3/results/8iymtNDPkn/MA0084.1.html" TargetMode="External"/><Relationship Id="rId1316" Type="http://schemas.openxmlformats.org/officeDocument/2006/relationships/hyperlink" Target="http://opossum.cisreg.ca/oPOSSUM3/results/RJF9ccnMKp/MA0091.1.html" TargetMode="External"/><Relationship Id="rId22" Type="http://schemas.openxmlformats.org/officeDocument/2006/relationships/hyperlink" Target="javascript:newWindow=window.open('http://jaspar.genereg.net/cgi-bin/jaspar_db.pl?rm=present&amp;collection=CORE&amp;ID=MA0079.2',%20'MA0079.2',%20'width=850,height=700,toolbar=0,location=0,directories=0,status=0,menuBar=0,scrollBars=1');%20newWindow.focus()" TargetMode="External"/><Relationship Id="rId118" Type="http://schemas.openxmlformats.org/officeDocument/2006/relationships/hyperlink" Target="javascript:newWindow=window.open('http://jaspar.genereg.net/cgi-bin/jaspar_db.pl?rm=present&amp;collection=CORE&amp;ID=MA0050.1',%20'MA0050.1',%20'width=850,height=700,toolbar=0,location=0,directories=0,status=0,menuBar=0,scrollBars=1');%20newWindow.focus()" TargetMode="External"/><Relationship Id="rId325" Type="http://schemas.openxmlformats.org/officeDocument/2006/relationships/hyperlink" Target="javascript:newWindow=window.open('http://jaspar.genereg.net/cgi-bin/jaspar_db.pl?rm=present&amp;collection=CORE&amp;ID=MA0047.2',%20'MA0047.2',%20'width=850,height=700,toolbar=0,location=0,directories=0,status=0,menuBar=0,scrollBars=1');%20newWindow.focus()" TargetMode="External"/><Relationship Id="rId532" Type="http://schemas.openxmlformats.org/officeDocument/2006/relationships/hyperlink" Target="javascript:newWindow=window.open('http://jaspar.genereg.net/cgi-bin/jaspar_db.pl?rm=present&amp;collection=CORE&amp;ID=MA0065.2',%20'MA0065.2',%20'width=850,height=700,toolbar=0,location=0,directories=0,status=0,menuBar=0,scrollBars=1');%20newWindow.focus()" TargetMode="External"/><Relationship Id="rId977" Type="http://schemas.openxmlformats.org/officeDocument/2006/relationships/hyperlink" Target="http://opossum.cisreg.ca/oPOSSUM3/results/pusCg6B6tB/MA0135.1.html" TargetMode="External"/><Relationship Id="rId1162" Type="http://schemas.openxmlformats.org/officeDocument/2006/relationships/hyperlink" Target="javascript:newWindow=window.open('http://jaspar.genereg.net/cgi-bin/jaspar_db.pl?rm=present&amp;collection=CORE&amp;ID=MA0150.1',%20'MA0150.1',%20'width=850,height=700,toolbar=0,location=0,directories=0,status=0,menuBar=0,scrollBars=1');%20newWindow.focus()" TargetMode="External"/><Relationship Id="rId171" Type="http://schemas.openxmlformats.org/officeDocument/2006/relationships/hyperlink" Target="http://opossum.cisreg.ca/oPOSSUM3/results/j9UmLTaFAz/MA0138.2.html" TargetMode="External"/><Relationship Id="rId837" Type="http://schemas.openxmlformats.org/officeDocument/2006/relationships/hyperlink" Target="http://opossum.cisreg.ca/oPOSSUM3/results/ibgDOcZZpu/MA0052.1.html" TargetMode="External"/><Relationship Id="rId1022" Type="http://schemas.openxmlformats.org/officeDocument/2006/relationships/hyperlink" Target="http://opossum.cisreg.ca/oPOSSUM3/results/hBYyEQc3xS/MA0137.2.html" TargetMode="External"/><Relationship Id="rId1467" Type="http://schemas.openxmlformats.org/officeDocument/2006/relationships/hyperlink" Target="http://opossum.cisreg.ca/oPOSSUM3/results/XNZmpyGz9z/MA0060.1.html" TargetMode="External"/><Relationship Id="rId269" Type="http://schemas.openxmlformats.org/officeDocument/2006/relationships/hyperlink" Target="http://opossum.cisreg.ca/oPOSSUM3/results/aGWttK7f5Y/MA0146.1.html" TargetMode="External"/><Relationship Id="rId476" Type="http://schemas.openxmlformats.org/officeDocument/2006/relationships/hyperlink" Target="http://opossum.cisreg.ca/oPOSSUM3/results/o4WgZVJsEM/MA0130.1.html" TargetMode="External"/><Relationship Id="rId683" Type="http://schemas.openxmlformats.org/officeDocument/2006/relationships/hyperlink" Target="http://opossum.cisreg.ca/oPOSSUM3/results/Yr7ib6ZmWt/MA0139.1.html" TargetMode="External"/><Relationship Id="rId890" Type="http://schemas.openxmlformats.org/officeDocument/2006/relationships/hyperlink" Target="http://opossum.cisreg.ca/oPOSSUM3/results/6dtYwskI8_/MA0030.1.html" TargetMode="External"/><Relationship Id="rId904" Type="http://schemas.openxmlformats.org/officeDocument/2006/relationships/hyperlink" Target="javascript:newWindow=window.open('http://jaspar.genereg.net/cgi-bin/jaspar_db.pl?rm=present&amp;collection=CORE&amp;ID=MA0138.2',%20'MA0138.2',%20'width=850,height=700,toolbar=0,location=0,directories=0,status=0,menuBar=0,scrollBars=1');%20newWindow.focus()" TargetMode="External"/><Relationship Id="rId1327" Type="http://schemas.openxmlformats.org/officeDocument/2006/relationships/hyperlink" Target="javascript:newWindow=window.open('http://jaspar.genereg.net/cgi-bin/jaspar_db.pl?rm=present&amp;collection=CORE&amp;ID=MA0074.1',%20'MA0074.1',%20'width=850,height=700,toolbar=0,location=0,directories=0,status=0,menuBar=0,scrollBars=1');%20newWindow.focus()" TargetMode="External"/><Relationship Id="rId33" Type="http://schemas.openxmlformats.org/officeDocument/2006/relationships/hyperlink" Target="http://opossum.cisreg.ca/oPOSSUM3/results/M2ieKzBUWu/MA0048.1.html" TargetMode="External"/><Relationship Id="rId129" Type="http://schemas.openxmlformats.org/officeDocument/2006/relationships/hyperlink" Target="http://opossum.cisreg.ca/oPOSSUM3/results/SxxxERK_HJ/MA0259.1.html" TargetMode="External"/><Relationship Id="rId336" Type="http://schemas.openxmlformats.org/officeDocument/2006/relationships/hyperlink" Target="http://opossum.cisreg.ca/oPOSSUM3/results/Qpss__2LDU/MA0139.1.html" TargetMode="External"/><Relationship Id="rId543" Type="http://schemas.openxmlformats.org/officeDocument/2006/relationships/hyperlink" Target="http://opossum.cisreg.ca/oPOSSUM3/results/8TDcqdQICH/MA0111.1.html" TargetMode="External"/><Relationship Id="rId988" Type="http://schemas.openxmlformats.org/officeDocument/2006/relationships/hyperlink" Target="javascript:newWindow=window.open('http://jaspar.genereg.net/cgi-bin/jaspar_db.pl?rm=present&amp;collection=CORE&amp;ID=MA0042.1',%20'MA0042.1',%20'width=850,height=700,toolbar=0,location=0,directories=0,status=0,menuBar=0,scrollBars=1');%20newWindow.focus()" TargetMode="External"/><Relationship Id="rId1173" Type="http://schemas.openxmlformats.org/officeDocument/2006/relationships/hyperlink" Target="http://opossum.cisreg.ca/oPOSSUM3/results/mnfYJXrEzd/MA0162.1.html" TargetMode="External"/><Relationship Id="rId1380" Type="http://schemas.openxmlformats.org/officeDocument/2006/relationships/hyperlink" Target="http://opossum.cisreg.ca/oPOSSUM3/results/gEi0pJANfR/MA0141.1.html" TargetMode="External"/><Relationship Id="rId182" Type="http://schemas.openxmlformats.org/officeDocument/2006/relationships/hyperlink" Target="http://opossum.cisreg.ca/oPOSSUM3/results/IVOuT_n3oT/MA0055.1.html" TargetMode="External"/><Relationship Id="rId403" Type="http://schemas.openxmlformats.org/officeDocument/2006/relationships/hyperlink" Target="javascript:newWindow=window.open('http://jaspar.genereg.net/cgi-bin/jaspar_db.pl?rm=present&amp;collection=CORE&amp;ID=MA0143.1',%20'MA0143.1',%20'width=850,height=700,toolbar=0,location=0,directories=0,status=0,menuBar=0,scrollBars=1');%20newWindow.focus()" TargetMode="External"/><Relationship Id="rId750" Type="http://schemas.openxmlformats.org/officeDocument/2006/relationships/hyperlink" Target="http://opossum.cisreg.ca/oPOSSUM3/results/D72L11EyFI/MA0056.1.html" TargetMode="External"/><Relationship Id="rId848" Type="http://schemas.openxmlformats.org/officeDocument/2006/relationships/hyperlink" Target="http://opossum.cisreg.ca/oPOSSUM3/results/ibgDOcZZpu/MA0136.1.html" TargetMode="External"/><Relationship Id="rId1033" Type="http://schemas.openxmlformats.org/officeDocument/2006/relationships/hyperlink" Target="javascript:newWindow=window.open('http://jaspar.genereg.net/cgi-bin/jaspar_db.pl?rm=present&amp;collection=CORE&amp;ID=MA0051.1',%20'MA0051.1',%20'width=850,height=700,toolbar=0,location=0,directories=0,status=0,menuBar=0,scrollBars=1');%20newWindow.focus()" TargetMode="External"/><Relationship Id="rId1478" Type="http://schemas.openxmlformats.org/officeDocument/2006/relationships/hyperlink" Target="http://opossum.cisreg.ca/oPOSSUM3/results/XNZmpyGz9z/MA0156.1.html" TargetMode="External"/><Relationship Id="rId487" Type="http://schemas.openxmlformats.org/officeDocument/2006/relationships/hyperlink" Target="javascript:newWindow=window.open('http://jaspar.genereg.net/cgi-bin/jaspar_db.pl?rm=present&amp;collection=CORE&amp;ID=MA0029.1',%20'MA0029.1',%20'width=850,height=700,toolbar=0,location=0,directories=0,status=0,menuBar=0,scrollBars=1');%20newWindow.focus()" TargetMode="External"/><Relationship Id="rId610" Type="http://schemas.openxmlformats.org/officeDocument/2006/relationships/hyperlink" Target="javascript:newWindow=window.open('http://jaspar.genereg.net/cgi-bin/jaspar_db.pl?rm=present&amp;collection=CORE&amp;ID=MA0146.1',%20'MA0146.1',%20'width=850,height=700,toolbar=0,location=0,directories=0,status=0,menuBar=0,scrollBars=1');%20newWindow.focus()" TargetMode="External"/><Relationship Id="rId694" Type="http://schemas.openxmlformats.org/officeDocument/2006/relationships/hyperlink" Target="javascript:newWindow=window.open('http://jaspar.genereg.net/cgi-bin/jaspar_db.pl?rm=present&amp;collection=CORE&amp;ID=MA0091.1',%20'MA0091.1',%20'width=850,height=700,toolbar=0,location=0,directories=0,status=0,menuBar=0,scrollBars=1');%20newWindow.focus()" TargetMode="External"/><Relationship Id="rId708" Type="http://schemas.openxmlformats.org/officeDocument/2006/relationships/hyperlink" Target="http://opossum.cisreg.ca/oPOSSUM3/results/9tDko58F0x/MA0156.1.html" TargetMode="External"/><Relationship Id="rId915" Type="http://schemas.openxmlformats.org/officeDocument/2006/relationships/hyperlink" Target="http://opossum.cisreg.ca/oPOSSUM3/results/YWOY_V9WPa/MA0048.1.html" TargetMode="External"/><Relationship Id="rId1240" Type="http://schemas.openxmlformats.org/officeDocument/2006/relationships/hyperlink" Target="javascript:newWindow=window.open('http://jaspar.genereg.net/cgi-bin/jaspar_db.pl?rm=present&amp;collection=CORE&amp;ID=MA0142.1',%20'MA0142.1',%20'width=850,height=700,toolbar=0,location=0,directories=0,status=0,menuBar=0,scrollBars=1');%20newWindow.focus()" TargetMode="External"/><Relationship Id="rId1338" Type="http://schemas.openxmlformats.org/officeDocument/2006/relationships/hyperlink" Target="http://opossum.cisreg.ca/oPOSSUM3/results/GA8Q0KWcZj/MA0130.1.html" TargetMode="External"/><Relationship Id="rId347" Type="http://schemas.openxmlformats.org/officeDocument/2006/relationships/hyperlink" Target="http://opossum.cisreg.ca/oPOSSUM3/results/Qpss__2LDU/MA0078.1.html" TargetMode="External"/><Relationship Id="rId999" Type="http://schemas.openxmlformats.org/officeDocument/2006/relationships/hyperlink" Target="http://opossum.cisreg.ca/oPOSSUM3/results/awbTVEzcSe/MA0059.1.html" TargetMode="External"/><Relationship Id="rId1100" Type="http://schemas.openxmlformats.org/officeDocument/2006/relationships/hyperlink" Target="http://opossum.cisreg.ca/oPOSSUM3/results/8iymtNDPkn/MA0148.1.html" TargetMode="External"/><Relationship Id="rId1184" Type="http://schemas.openxmlformats.org/officeDocument/2006/relationships/hyperlink" Target="http://opossum.cisreg.ca/oPOSSUM3/results/qfjHPZ0t8m/MA0052.1.html" TargetMode="External"/><Relationship Id="rId1405" Type="http://schemas.openxmlformats.org/officeDocument/2006/relationships/hyperlink" Target="javascript:newWindow=window.open('http://jaspar.genereg.net/cgi-bin/jaspar_db.pl?rm=present&amp;collection=CORE&amp;ID=MA0163.1',%20'MA0163.1',%20'width=850,height=700,toolbar=0,location=0,directories=0,status=0,menuBar=0,scrollBars=1');%20newWindow.focus()" TargetMode="External"/><Relationship Id="rId44" Type="http://schemas.openxmlformats.org/officeDocument/2006/relationships/hyperlink" Target="http://opossum.cisreg.ca/oPOSSUM3/results/Ajx36WE4GR/MA0079.2.html" TargetMode="External"/><Relationship Id="rId554" Type="http://schemas.openxmlformats.org/officeDocument/2006/relationships/hyperlink" Target="http://opossum.cisreg.ca/oPOSSUM3/results/V20i0ccE2L/MA0043.1.html" TargetMode="External"/><Relationship Id="rId761" Type="http://schemas.openxmlformats.org/officeDocument/2006/relationships/hyperlink" Target="http://opossum.cisreg.ca/oPOSSUM3/results/D72L11EyFI/MA0107.1.html" TargetMode="External"/><Relationship Id="rId859" Type="http://schemas.openxmlformats.org/officeDocument/2006/relationships/hyperlink" Target="javascript:newWindow=window.open('http://jaspar.genereg.net/cgi-bin/jaspar_db.pl?rm=present&amp;collection=CORE&amp;ID=MA0150.1',%20'MA0150.1',%20'width=850,height=700,toolbar=0,location=0,directories=0,status=0,menuBar=0,scrollBars=1');%20newWindow.focus()" TargetMode="External"/><Relationship Id="rId1391" Type="http://schemas.openxmlformats.org/officeDocument/2006/relationships/hyperlink" Target="http://opossum.cisreg.ca/oPOSSUM3/results/Qcjdl2HmHa/MA0079.2.html" TargetMode="External"/><Relationship Id="rId1489" Type="http://schemas.openxmlformats.org/officeDocument/2006/relationships/hyperlink" Target="javascript:newWindow=window.open('http://jaspar.genereg.net/cgi-bin/jaspar_db.pl?rm=present&amp;collection=CORE&amp;ID=MA0055.1',%20'MA0055.1',%20'width=850,height=700,toolbar=0,location=0,directories=0,status=0,menuBar=0,scrollBars=1');%20newWindow.focus()" TargetMode="External"/><Relationship Id="rId193" Type="http://schemas.openxmlformats.org/officeDocument/2006/relationships/hyperlink" Target="javascript:newWindow=window.open('http://jaspar.genereg.net/cgi-bin/jaspar_db.pl?rm=present&amp;collection=CORE&amp;ID=MA0154.1',%20'MA0154.1',%20'width=850,height=700,toolbar=0,location=0,directories=0,status=0,menuBar=0,scrollBars=1');%20newWindow.focus()" TargetMode="External"/><Relationship Id="rId207" Type="http://schemas.openxmlformats.org/officeDocument/2006/relationships/hyperlink" Target="http://opossum.cisreg.ca/oPOSSUM3/results/NKNOhJiwIS/MA0146.1.html" TargetMode="External"/><Relationship Id="rId414" Type="http://schemas.openxmlformats.org/officeDocument/2006/relationships/hyperlink" Target="http://opossum.cisreg.ca/oPOSSUM3/results/NTNI2oOlwB/MA0042.1.html" TargetMode="External"/><Relationship Id="rId498" Type="http://schemas.openxmlformats.org/officeDocument/2006/relationships/hyperlink" Target="http://opossum.cisreg.ca/oPOSSUM3/results/5OZ6_gM6WB/MA0073.1.html" TargetMode="External"/><Relationship Id="rId621" Type="http://schemas.openxmlformats.org/officeDocument/2006/relationships/hyperlink" Target="http://opossum.cisreg.ca/oPOSSUM3/results/ULU5uZTcZz/MA0148.1.html" TargetMode="External"/><Relationship Id="rId1044" Type="http://schemas.openxmlformats.org/officeDocument/2006/relationships/hyperlink" Target="http://opossum.cisreg.ca/oPOSSUM3/results/1RwE5ZNCEH/MA0135.1.html" TargetMode="External"/><Relationship Id="rId1251" Type="http://schemas.openxmlformats.org/officeDocument/2006/relationships/hyperlink" Target="http://opossum.cisreg.ca/oPOSSUM3/results/3ojKeH5iOf/MA0093.1.html" TargetMode="External"/><Relationship Id="rId1349" Type="http://schemas.openxmlformats.org/officeDocument/2006/relationships/hyperlink" Target="http://opossum.cisreg.ca/oPOSSUM3/results/k0xmfFxSY8/MA0153.1.html" TargetMode="External"/><Relationship Id="rId260" Type="http://schemas.openxmlformats.org/officeDocument/2006/relationships/hyperlink" Target="http://opossum.cisreg.ca/oPOSSUM3/results/aGWttK7f5Y/MA0073.1.html" TargetMode="External"/><Relationship Id="rId719" Type="http://schemas.openxmlformats.org/officeDocument/2006/relationships/hyperlink" Target="http://opossum.cisreg.ca/oPOSSUM3/results/w6uWrayzGO/MA0038.1.html" TargetMode="External"/><Relationship Id="rId926" Type="http://schemas.openxmlformats.org/officeDocument/2006/relationships/hyperlink" Target="http://opossum.cisreg.ca/oPOSSUM3/results/YWOY_V9WPa/MA0150.1.html" TargetMode="External"/><Relationship Id="rId1111" Type="http://schemas.openxmlformats.org/officeDocument/2006/relationships/hyperlink" Target="javascript:newWindow=window.open('http://jaspar.genereg.net/cgi-bin/jaspar_db.pl?rm=present&amp;collection=CORE&amp;ID=MA0163.1',%20'MA0163.1',%20'width=850,height=700,toolbar=0,location=0,directories=0,status=0,menuBar=0,scrollBars=1');%20newWindow.focus()" TargetMode="External"/><Relationship Id="rId55" Type="http://schemas.openxmlformats.org/officeDocument/2006/relationships/hyperlink" Target="javascript:newWindow=window.open('http://jaspar.genereg.net/cgi-bin/jaspar_db.pl?rm=present&amp;collection=CORE&amp;ID=MA0073.1',%20'MA0073.1',%20'width=850,height=700,toolbar=0,location=0,directories=0,status=0,menuBar=0,scrollBars=1');%20newWindow.focus()" TargetMode="External"/><Relationship Id="rId120" Type="http://schemas.openxmlformats.org/officeDocument/2006/relationships/hyperlink" Target="http://opossum.cisreg.ca/oPOSSUM3/results/ATMr_gojAW/MA0050.1.html" TargetMode="External"/><Relationship Id="rId358" Type="http://schemas.openxmlformats.org/officeDocument/2006/relationships/hyperlink" Target="javascript:newWindow=window.open('http://jaspar.genereg.net/cgi-bin/jaspar_db.pl?rm=present&amp;collection=CORE&amp;ID=MA0061.1',%20'MA0061.1',%20'width=850,height=700,toolbar=0,location=0,directories=0,status=0,menuBar=0,scrollBars=1');%20newWindow.focus()" TargetMode="External"/><Relationship Id="rId565" Type="http://schemas.openxmlformats.org/officeDocument/2006/relationships/hyperlink" Target="javascript:newWindow=window.open('http://jaspar.genereg.net/cgi-bin/jaspar_db.pl?rm=present&amp;collection=CORE&amp;ID=MA0042.1',%20'MA0042.1',%20'width=850,height=700,toolbar=0,location=0,directories=0,status=0,menuBar=0,scrollBars=1');%20newWindow.focus()" TargetMode="External"/><Relationship Id="rId772" Type="http://schemas.openxmlformats.org/officeDocument/2006/relationships/hyperlink" Target="javascript:newWindow=window.open('http://jaspar.genereg.net/cgi-bin/jaspar_db.pl?rm=present&amp;collection=CORE&amp;ID=MA0079.2',%20'MA0079.2',%20'width=850,height=700,toolbar=0,location=0,directories=0,status=0,menuBar=0,scrollBars=1');%20newWindow.focus()" TargetMode="External"/><Relationship Id="rId1195" Type="http://schemas.openxmlformats.org/officeDocument/2006/relationships/hyperlink" Target="javascript:newWindow=window.open('http://jaspar.genereg.net/cgi-bin/jaspar_db.pl?rm=present&amp;collection=CORE&amp;ID=MA0038.1',%20'MA0038.1',%20'width=850,height=700,toolbar=0,location=0,directories=0,status=0,menuBar=0,scrollBars=1');%20newWindow.focus()" TargetMode="External"/><Relationship Id="rId1209" Type="http://schemas.openxmlformats.org/officeDocument/2006/relationships/hyperlink" Target="http://opossum.cisreg.ca/oPOSSUM3/results/ms2ptlg_n_/MA0057.1.html" TargetMode="External"/><Relationship Id="rId1416" Type="http://schemas.openxmlformats.org/officeDocument/2006/relationships/hyperlink" Target="http://opossum.cisreg.ca/oPOSSUM3/results/4mvoF1E1Ur/MA0143.1.html" TargetMode="External"/><Relationship Id="rId218" Type="http://schemas.openxmlformats.org/officeDocument/2006/relationships/hyperlink" Target="http://opossum.cisreg.ca/oPOSSUM3/results/6z_4fwggIO/MA0136.1.html" TargetMode="External"/><Relationship Id="rId425" Type="http://schemas.openxmlformats.org/officeDocument/2006/relationships/hyperlink" Target="http://opossum.cisreg.ca/oPOSSUM3/results/71IV3ikeLP/MA0100.1.html" TargetMode="External"/><Relationship Id="rId632" Type="http://schemas.openxmlformats.org/officeDocument/2006/relationships/hyperlink" Target="http://opossum.cisreg.ca/oPOSSUM3/results/X0WYgxvmWi/MA0070.1.html" TargetMode="External"/><Relationship Id="rId1055" Type="http://schemas.openxmlformats.org/officeDocument/2006/relationships/hyperlink" Target="http://opossum.cisreg.ca/oPOSSUM3/results/nPP8xrlwrO/MA0072.1.html" TargetMode="External"/><Relationship Id="rId1262" Type="http://schemas.openxmlformats.org/officeDocument/2006/relationships/hyperlink" Target="http://opossum.cisreg.ca/oPOSSUM3/results/3ojKeH5iOf/MA0087.1.html" TargetMode="External"/><Relationship Id="rId271" Type="http://schemas.openxmlformats.org/officeDocument/2006/relationships/hyperlink" Target="javascript:newWindow=window.open('http://jaspar.genereg.net/cgi-bin/jaspar_db.pl?rm=present&amp;collection=CORE&amp;ID=MA0154.1',%20'MA0154.1',%20'width=850,height=700,toolbar=0,location=0,directories=0,status=0,menuBar=0,scrollBars=1');%20newWindow.focus()" TargetMode="External"/><Relationship Id="rId937" Type="http://schemas.openxmlformats.org/officeDocument/2006/relationships/hyperlink" Target="javascript:newWindow=window.open('http://jaspar.genereg.net/cgi-bin/jaspar_db.pl?rm=present&amp;collection=CORE&amp;ID=MA0050.1',%20'MA0050.1',%20'width=850,height=700,toolbar=0,location=0,directories=0,status=0,menuBar=0,scrollBars=1');%20newWindow.focus()" TargetMode="External"/><Relationship Id="rId1122" Type="http://schemas.openxmlformats.org/officeDocument/2006/relationships/hyperlink" Target="http://opossum.cisreg.ca/oPOSSUM3/results/ZMNQnzz8ji/MA0100.1.html" TargetMode="External"/><Relationship Id="rId66" Type="http://schemas.openxmlformats.org/officeDocument/2006/relationships/hyperlink" Target="http://opossum.cisreg.ca/oPOSSUM3/results/seix09uyPN/MA0112.2.html" TargetMode="External"/><Relationship Id="rId131" Type="http://schemas.openxmlformats.org/officeDocument/2006/relationships/hyperlink" Target="http://opossum.cisreg.ca/oPOSSUM3/results/SxxxERK_HJ/MA0076.1.html" TargetMode="External"/><Relationship Id="rId369" Type="http://schemas.openxmlformats.org/officeDocument/2006/relationships/hyperlink" Target="http://opossum.cisreg.ca/oPOSSUM3/results/CToKhyIPpo/MA0079.2.html" TargetMode="External"/><Relationship Id="rId576" Type="http://schemas.openxmlformats.org/officeDocument/2006/relationships/hyperlink" Target="http://opossum.cisreg.ca/oPOSSUM3/results/LDWhm9Uykb/MA0014.1.html" TargetMode="External"/><Relationship Id="rId783" Type="http://schemas.openxmlformats.org/officeDocument/2006/relationships/hyperlink" Target="http://opossum.cisreg.ca/oPOSSUM3/results/v364xVnSVt/MA0154.1.html" TargetMode="External"/><Relationship Id="rId990" Type="http://schemas.openxmlformats.org/officeDocument/2006/relationships/hyperlink" Target="http://opossum.cisreg.ca/oPOSSUM3/results/pusCg6B6tB/MA0042.1.html" TargetMode="External"/><Relationship Id="rId1427" Type="http://schemas.openxmlformats.org/officeDocument/2006/relationships/hyperlink" Target="http://opossum.cisreg.ca/oPOSSUM3/results/HlijUwOpUK/MA0041.1.html" TargetMode="External"/><Relationship Id="rId229" Type="http://schemas.openxmlformats.org/officeDocument/2006/relationships/hyperlink" Target="javascript:newWindow=window.open('http://jaspar.genereg.net/cgi-bin/jaspar_db.pl?rm=present&amp;collection=CORE&amp;ID=MA0141.1',%20'MA0141.1',%20'width=850,height=700,toolbar=0,location=0,directories=0,status=0,menuBar=0,scrollBars=1');%20newWindow.focus()" TargetMode="External"/><Relationship Id="rId436" Type="http://schemas.openxmlformats.org/officeDocument/2006/relationships/hyperlink" Target="javascript:newWindow=window.open('http://jaspar.genereg.net/cgi-bin/jaspar_db.pl?rm=present&amp;collection=CORE&amp;ID=MA0157.1',%20'MA0157.1',%20'width=850,height=700,toolbar=0,location=0,directories=0,status=0,menuBar=0,scrollBars=1');%20newWindow.focus()" TargetMode="External"/><Relationship Id="rId643" Type="http://schemas.openxmlformats.org/officeDocument/2006/relationships/hyperlink" Target="javascript:newWindow=window.open('http://jaspar.genereg.net/cgi-bin/jaspar_db.pl?rm=present&amp;collection=CORE&amp;ID=MA0042.1',%20'MA0042.1',%20'width=850,height=700,toolbar=0,location=0,directories=0,status=0,menuBar=0,scrollBars=1');%20newWindow.focus()" TargetMode="External"/><Relationship Id="rId1066" Type="http://schemas.openxmlformats.org/officeDocument/2006/relationships/hyperlink" Target="javascript:newWindow=window.open('http://jaspar.genereg.net/cgi-bin/jaspar_db.pl?rm=present&amp;collection=CORE&amp;ID=MA0141.1',%20'MA0141.1',%20'width=850,height=700,toolbar=0,location=0,directories=0,status=0,menuBar=0,scrollBars=1');%20newWindow.focus()" TargetMode="External"/><Relationship Id="rId1273" Type="http://schemas.openxmlformats.org/officeDocument/2006/relationships/hyperlink" Target="javascript:newWindow=window.open('http://jaspar.genereg.net/cgi-bin/jaspar_db.pl?rm=present&amp;collection=CORE&amp;ID=MA0100.1',%20'MA0100.1',%20'width=850,height=700,toolbar=0,location=0,directories=0,status=0,menuBar=0,scrollBars=1');%20newWindow.focus()" TargetMode="External"/><Relationship Id="rId1480" Type="http://schemas.openxmlformats.org/officeDocument/2006/relationships/hyperlink" Target="javascript:newWindow=window.open('http://jaspar.genereg.net/cgi-bin/jaspar_db.pl?rm=present&amp;collection=CORE&amp;ID=MA0076.1',%20'MA0076.1',%20'width=850,height=700,toolbar=0,location=0,directories=0,status=0,menuBar=0,scrollBars=1');%20newWindow.focus()" TargetMode="External"/><Relationship Id="rId850" Type="http://schemas.openxmlformats.org/officeDocument/2006/relationships/hyperlink" Target="javascript:newWindow=window.open('http://jaspar.genereg.net/cgi-bin/jaspar_db.pl?rm=present&amp;collection=CORE&amp;ID=MA0105.1',%20'MA0105.1',%20'width=850,height=700,toolbar=0,location=0,directories=0,status=0,menuBar=0,scrollBars=1');%20newWindow.focus()" TargetMode="External"/><Relationship Id="rId948" Type="http://schemas.openxmlformats.org/officeDocument/2006/relationships/hyperlink" Target="http://opossum.cisreg.ca/oPOSSUM3/results/GHecRqgUDx/MA0039.2.html" TargetMode="External"/><Relationship Id="rId1133" Type="http://schemas.openxmlformats.org/officeDocument/2006/relationships/hyperlink" Target="http://opossum.cisreg.ca/oPOSSUM3/results/FBxTyAFlZV/MA0079.2.html" TargetMode="External"/><Relationship Id="rId77" Type="http://schemas.openxmlformats.org/officeDocument/2006/relationships/hyperlink" Target="http://opossum.cisreg.ca/oPOSSUM3/results/seix09uyPN/MA0079.2.html" TargetMode="External"/><Relationship Id="rId282" Type="http://schemas.openxmlformats.org/officeDocument/2006/relationships/hyperlink" Target="http://opossum.cisreg.ca/oPOSSUM3/results/Tl44V5NjgT/MA0137.2.html" TargetMode="External"/><Relationship Id="rId503" Type="http://schemas.openxmlformats.org/officeDocument/2006/relationships/hyperlink" Target="http://opossum.cisreg.ca/oPOSSUM3/results/5OZ6_gM6WB/MA0136.1.html" TargetMode="External"/><Relationship Id="rId587" Type="http://schemas.openxmlformats.org/officeDocument/2006/relationships/hyperlink" Target="http://opossum.cisreg.ca/oPOSSUM3/results/LDWhm9Uykb/MA0104.2.html" TargetMode="External"/><Relationship Id="rId710" Type="http://schemas.openxmlformats.org/officeDocument/2006/relationships/hyperlink" Target="http://opossum.cisreg.ca/oPOSSUM3/results/9tDko58F0x/MA0061.1.html" TargetMode="External"/><Relationship Id="rId808" Type="http://schemas.openxmlformats.org/officeDocument/2006/relationships/hyperlink" Target="javascript:newWindow=window.open('http://jaspar.genereg.net/cgi-bin/jaspar_db.pl?rm=present&amp;collection=CORE&amp;ID=MA0029.1',%20'MA0029.1',%20'width=850,height=700,toolbar=0,location=0,directories=0,status=0,menuBar=0,scrollBars=1');%20newWindow.focus()" TargetMode="External"/><Relationship Id="rId1340" Type="http://schemas.openxmlformats.org/officeDocument/2006/relationships/hyperlink" Target="http://opossum.cisreg.ca/oPOSSUM3/results/GA8Q0KWcZj/MA0147.1.html" TargetMode="External"/><Relationship Id="rId1438" Type="http://schemas.openxmlformats.org/officeDocument/2006/relationships/hyperlink" Target="javascript:newWindow=window.open('http://jaspar.genereg.net/cgi-bin/jaspar_db.pl?rm=present&amp;collection=CORE&amp;ID=MA0029.1',%20'MA0029.1',%20'width=850,height=700,toolbar=0,location=0,directories=0,status=0,menuBar=0,scrollBars=1');%20newWindow.focus()" TargetMode="External"/><Relationship Id="rId8" Type="http://schemas.openxmlformats.org/officeDocument/2006/relationships/hyperlink" Target="http://opossum.cisreg.ca/oPOSSUM3/results/TAvwYyVaAZ/MA0103.1.html" TargetMode="External"/><Relationship Id="rId142" Type="http://schemas.openxmlformats.org/officeDocument/2006/relationships/hyperlink" Target="javascript:newWindow=window.open('http://jaspar.genereg.net/cgi-bin/jaspar_db.pl?rm=present&amp;collection=CORE&amp;ID=MA0055.1',%20'MA0055.1',%20'width=850,height=700,toolbar=0,location=0,directories=0,status=0,menuBar=0,scrollBars=1');%20newWindow.focus()" TargetMode="External"/><Relationship Id="rId447" Type="http://schemas.openxmlformats.org/officeDocument/2006/relationships/hyperlink" Target="http://opossum.cisreg.ca/oPOSSUM3/results/0VyuzxWO30/MA0058.1.html" TargetMode="External"/><Relationship Id="rId794" Type="http://schemas.openxmlformats.org/officeDocument/2006/relationships/hyperlink" Target="http://opossum.cisreg.ca/oPOSSUM3/results/wcestxdB6u/MA0151.1.html" TargetMode="External"/><Relationship Id="rId1077" Type="http://schemas.openxmlformats.org/officeDocument/2006/relationships/hyperlink" Target="http://opossum.cisreg.ca/oPOSSUM3/results/_Nf0id7q_t/MA0077.1.html" TargetMode="External"/><Relationship Id="rId1200" Type="http://schemas.openxmlformats.org/officeDocument/2006/relationships/hyperlink" Target="http://opossum.cisreg.ca/oPOSSUM3/results/aRd8Qb2TUA/MA0040.1.html" TargetMode="External"/><Relationship Id="rId654" Type="http://schemas.openxmlformats.org/officeDocument/2006/relationships/hyperlink" Target="http://opossum.cisreg.ca/oPOSSUM3/results/yDhwuInDmk/MA0139.1.html" TargetMode="External"/><Relationship Id="rId861" Type="http://schemas.openxmlformats.org/officeDocument/2006/relationships/hyperlink" Target="http://opossum.cisreg.ca/oPOSSUM3/results/hsKAmHlGfN/MA0150.1.html" TargetMode="External"/><Relationship Id="rId959" Type="http://schemas.openxmlformats.org/officeDocument/2006/relationships/hyperlink" Target="http://opossum.cisreg.ca/oPOSSUM3/results/eRhtXuIfKu/MA0163.1.html" TargetMode="External"/><Relationship Id="rId1284" Type="http://schemas.openxmlformats.org/officeDocument/2006/relationships/hyperlink" Target="http://opossum.cisreg.ca/oPOSSUM3/results/3Ax6cwvO8u/MA0136.1.html" TargetMode="External"/><Relationship Id="rId1491" Type="http://schemas.openxmlformats.org/officeDocument/2006/relationships/hyperlink" Target="http://opossum.cisreg.ca/oPOSSUM3/results/8KgkS_YYkP/MA0055.1.html" TargetMode="External"/><Relationship Id="rId1505" Type="http://schemas.openxmlformats.org/officeDocument/2006/relationships/hyperlink" Target="http://opossum.cisreg.ca/oPOSSUM3/results/o1uKU19cs7/MA0002.2.html" TargetMode="External"/><Relationship Id="rId293" Type="http://schemas.openxmlformats.org/officeDocument/2006/relationships/hyperlink" Target="http://opossum.cisreg.ca/oPOSSUM3/results/YlutxvBYBR/MA0143.1.html" TargetMode="External"/><Relationship Id="rId307" Type="http://schemas.openxmlformats.org/officeDocument/2006/relationships/hyperlink" Target="javascript:newWindow=window.open('http://jaspar.genereg.net/cgi-bin/jaspar_db.pl?rm=present&amp;collection=CORE&amp;ID=MA0108.2',%20'MA0108.2',%20'width=850,height=700,toolbar=0,location=0,directories=0,status=0,menuBar=0,scrollBars=1');%20newWindow.focus()" TargetMode="External"/><Relationship Id="rId514" Type="http://schemas.openxmlformats.org/officeDocument/2006/relationships/hyperlink" Target="javascript:newWindow=window.open('http://jaspar.genereg.net/cgi-bin/jaspar_db.pl?rm=present&amp;collection=CORE&amp;ID=MA0063.1',%20'MA0063.1',%20'width=850,height=700,toolbar=0,location=0,directories=0,status=0,menuBar=0,scrollBars=1');%20newWindow.focus()" TargetMode="External"/><Relationship Id="rId721" Type="http://schemas.openxmlformats.org/officeDocument/2006/relationships/hyperlink" Target="javascript:newWindow=window.open('http://jaspar.genereg.net/cgi-bin/jaspar_db.pl?rm=present&amp;collection=CORE&amp;ID=MA0031.1',%20'MA0031.1',%20'width=850,height=700,toolbar=0,location=0,directories=0,status=0,menuBar=0,scrollBars=1');%20newWindow.focus()" TargetMode="External"/><Relationship Id="rId1144" Type="http://schemas.openxmlformats.org/officeDocument/2006/relationships/hyperlink" Target="javascript:newWindow=window.open('http://jaspar.genereg.net/cgi-bin/jaspar_db.pl?rm=present&amp;collection=CORE&amp;ID=MA0046.1',%20'MA0046.1',%20'width=850,height=700,toolbar=0,location=0,directories=0,status=0,menuBar=0,scrollBars=1');%20newWindow.focus()" TargetMode="External"/><Relationship Id="rId1351" Type="http://schemas.openxmlformats.org/officeDocument/2006/relationships/hyperlink" Target="javascript:newWindow=window.open('http://jaspar.genereg.net/cgi-bin/jaspar_db.pl?rm=present&amp;collection=CORE&amp;ID=MA0051.1',%20'MA0051.1',%20'width=850,height=700,toolbar=0,location=0,directories=0,status=0,menuBar=0,scrollBars=1');%20newWindow.focus()" TargetMode="External"/><Relationship Id="rId1449" Type="http://schemas.openxmlformats.org/officeDocument/2006/relationships/hyperlink" Target="http://opossum.cisreg.ca/oPOSSUM3/results/uIPoGpMHzA/MA0024.1.html" TargetMode="External"/><Relationship Id="rId88" Type="http://schemas.openxmlformats.org/officeDocument/2006/relationships/hyperlink" Target="javascript:newWindow=window.open('http://jaspar.genereg.net/cgi-bin/jaspar_db.pl?rm=present&amp;collection=CORE&amp;ID=MA0072.1',%20'MA0072.1',%20'width=850,height=700,toolbar=0,location=0,directories=0,status=0,menuBar=0,scrollBars=1');%20newWindow.focus()" TargetMode="External"/><Relationship Id="rId153" Type="http://schemas.openxmlformats.org/officeDocument/2006/relationships/hyperlink" Target="http://opossum.cisreg.ca/oPOSSUM3/results/_hPov9q_XX/MA0048.1.html" TargetMode="External"/><Relationship Id="rId360" Type="http://schemas.openxmlformats.org/officeDocument/2006/relationships/hyperlink" Target="http://opossum.cisreg.ca/oPOSSUM3/results/e5dhBLBMq0/MA0061.1.html" TargetMode="External"/><Relationship Id="rId598" Type="http://schemas.openxmlformats.org/officeDocument/2006/relationships/hyperlink" Target="javascript:newWindow=window.open('http://jaspar.genereg.net/cgi-bin/jaspar_db.pl?rm=present&amp;collection=CORE&amp;ID=MA0030.1',%20'MA0030.1',%20'width=850,height=700,toolbar=0,location=0,directories=0,status=0,menuBar=0,scrollBars=1');%20newWindow.focus()" TargetMode="External"/><Relationship Id="rId819" Type="http://schemas.openxmlformats.org/officeDocument/2006/relationships/hyperlink" Target="http://opossum.cisreg.ca/oPOSSUM3/results/fpIR8bzCht/MA0152.1.html" TargetMode="External"/><Relationship Id="rId1004" Type="http://schemas.openxmlformats.org/officeDocument/2006/relationships/hyperlink" Target="http://opossum.cisreg.ca/oPOSSUM3/results/awbTVEzcSe/MA0147.1.html" TargetMode="External"/><Relationship Id="rId1211" Type="http://schemas.openxmlformats.org/officeDocument/2006/relationships/hyperlink" Target="http://opossum.cisreg.ca/oPOSSUM3/results/J4osEq0625/MA0079.2.html" TargetMode="External"/><Relationship Id="rId220" Type="http://schemas.openxmlformats.org/officeDocument/2006/relationships/hyperlink" Target="javascript:newWindow=window.open('http://jaspar.genereg.net/cgi-bin/jaspar_db.pl?rm=present&amp;collection=CORE&amp;ID=MA0139.1',%20'MA0139.1',%20'width=850,height=700,toolbar=0,location=0,directories=0,status=0,menuBar=0,scrollBars=1');%20newWindow.focus()" TargetMode="External"/><Relationship Id="rId458" Type="http://schemas.openxmlformats.org/officeDocument/2006/relationships/hyperlink" Target="http://opossum.cisreg.ca/oPOSSUM3/results/qNfiRBC6dR/MA0111.1.html" TargetMode="External"/><Relationship Id="rId665" Type="http://schemas.openxmlformats.org/officeDocument/2006/relationships/hyperlink" Target="http://opossum.cisreg.ca/oPOSSUM3/results/JnVGPsbla0/MA0048.1.html" TargetMode="External"/><Relationship Id="rId872" Type="http://schemas.openxmlformats.org/officeDocument/2006/relationships/hyperlink" Target="http://opossum.cisreg.ca/oPOSSUM3/results/6dtYwskI8_/MA0014.1.html" TargetMode="External"/><Relationship Id="rId1088" Type="http://schemas.openxmlformats.org/officeDocument/2006/relationships/hyperlink" Target="http://opossum.cisreg.ca/oPOSSUM3/results/IPLpsxMz8U/MA0069.1.html" TargetMode="External"/><Relationship Id="rId1295" Type="http://schemas.openxmlformats.org/officeDocument/2006/relationships/hyperlink" Target="http://opossum.cisreg.ca/oPOSSUM3/results/WgOTXWopX0/MA0137.2.html" TargetMode="External"/><Relationship Id="rId1309" Type="http://schemas.openxmlformats.org/officeDocument/2006/relationships/hyperlink" Target="javascript:newWindow=window.open('http://jaspar.genereg.net/cgi-bin/jaspar_db.pl?rm=present&amp;collection=CORE&amp;ID=MA0144.1',%20'MA0144.1',%20'width=850,height=700,toolbar=0,location=0,directories=0,status=0,menuBar=0,scrollBars=1');%20newWindow.focus()" TargetMode="External"/><Relationship Id="rId1516" Type="http://schemas.openxmlformats.org/officeDocument/2006/relationships/hyperlink" Target="javascript:newWindow=window.open('http://jaspar.genereg.net/cgi-bin/jaspar_db.pl?rm=present&amp;collection=CORE&amp;ID=MA0058.1',%20'MA0058.1',%20'width=850,height=700,toolbar=0,location=0,directories=0,status=0,menuBar=0,scrollBars=1');%20newWindow.focus()" TargetMode="External"/><Relationship Id="rId15" Type="http://schemas.openxmlformats.org/officeDocument/2006/relationships/hyperlink" Target="http://opossum.cisreg.ca/oPOSSUM3/results/TAvwYyVaAZ/MA0146.1.html" TargetMode="External"/><Relationship Id="rId318" Type="http://schemas.openxmlformats.org/officeDocument/2006/relationships/hyperlink" Target="http://opossum.cisreg.ca/oPOSSUM3/results/gsGM2xlKre/MA0084.1.html" TargetMode="External"/><Relationship Id="rId525" Type="http://schemas.openxmlformats.org/officeDocument/2006/relationships/hyperlink" Target="http://opossum.cisreg.ca/oPOSSUM3/results/8TDcqdQICH/MA0079.2.html" TargetMode="External"/><Relationship Id="rId732" Type="http://schemas.openxmlformats.org/officeDocument/2006/relationships/hyperlink" Target="http://opossum.cisreg.ca/oPOSSUM3/results/wOh4eY2Wqv/MA0079.2.html" TargetMode="External"/><Relationship Id="rId1155" Type="http://schemas.openxmlformats.org/officeDocument/2006/relationships/hyperlink" Target="http://opossum.cisreg.ca/oPOSSUM3/results/sQbtH63TBq/MA0102.2.html" TargetMode="External"/><Relationship Id="rId1362" Type="http://schemas.openxmlformats.org/officeDocument/2006/relationships/hyperlink" Target="http://opossum.cisreg.ca/oPOSSUM3/results/gEi0pJANfR/MA0122.1.html" TargetMode="External"/><Relationship Id="rId99" Type="http://schemas.openxmlformats.org/officeDocument/2006/relationships/hyperlink" Target="http://opossum.cisreg.ca/oPOSSUM3/results/to2RsyZXfC/MA0162.1.html" TargetMode="External"/><Relationship Id="rId164" Type="http://schemas.openxmlformats.org/officeDocument/2006/relationships/hyperlink" Target="http://opossum.cisreg.ca/oPOSSUM3/results/spGKEJgd6P/MA0074.1.html" TargetMode="External"/><Relationship Id="rId371" Type="http://schemas.openxmlformats.org/officeDocument/2006/relationships/hyperlink" Target="http://opossum.cisreg.ca/oPOSSUM3/results/CToKhyIPpo/MA0014.1.html" TargetMode="External"/><Relationship Id="rId1015" Type="http://schemas.openxmlformats.org/officeDocument/2006/relationships/hyperlink" Target="javascript:newWindow=window.open('http://jaspar.genereg.net/cgi-bin/jaspar_db.pl?rm=present&amp;collection=CORE&amp;ID=MA0039.2',%20'MA0039.2',%20'width=850,height=700,toolbar=0,location=0,directories=0,status=0,menuBar=0,scrollBars=1');%20newWindow.focus()" TargetMode="External"/><Relationship Id="rId1222" Type="http://schemas.openxmlformats.org/officeDocument/2006/relationships/hyperlink" Target="javascript:newWindow=window.open('http://jaspar.genereg.net/cgi-bin/jaspar_db.pl?rm=present&amp;collection=CORE&amp;ID=MA0116.1',%20'MA0116.1',%20'width=850,height=700,toolbar=0,location=0,directories=0,status=0,menuBar=0,scrollBars=1');%20newWindow.focus()" TargetMode="External"/><Relationship Id="rId469" Type="http://schemas.openxmlformats.org/officeDocument/2006/relationships/hyperlink" Target="javascript:newWindow=window.open('http://jaspar.genereg.net/cgi-bin/jaspar_db.pl?rm=present&amp;collection=CORE&amp;ID=MA0039.2',%20'MA0039.2',%20'width=850,height=700,toolbar=0,location=0,directories=0,status=0,menuBar=0,scrollBars=1');%20newWindow.focus()" TargetMode="External"/><Relationship Id="rId676" Type="http://schemas.openxmlformats.org/officeDocument/2006/relationships/hyperlink" Target="javascript:newWindow=window.open('http://jaspar.genereg.net/cgi-bin/jaspar_db.pl?rm=present&amp;collection=CORE&amp;ID=MA0004.1',%20'MA0004.1',%20'width=850,height=700,toolbar=0,location=0,directories=0,status=0,menuBar=0,scrollBars=1');%20newWindow.focus()" TargetMode="External"/><Relationship Id="rId883" Type="http://schemas.openxmlformats.org/officeDocument/2006/relationships/hyperlink" Target="javascript:newWindow=window.open('http://jaspar.genereg.net/cgi-bin/jaspar_db.pl?rm=present&amp;collection=CORE&amp;ID=MA0047.2',%20'MA0047.2',%20'width=850,height=700,toolbar=0,location=0,directories=0,status=0,menuBar=0,scrollBars=1');%20newWindow.focus()" TargetMode="External"/><Relationship Id="rId1099" Type="http://schemas.openxmlformats.org/officeDocument/2006/relationships/hyperlink" Target="javascript:newWindow=window.open('http://jaspar.genereg.net/cgi-bin/jaspar_db.pl?rm=present&amp;collection=CORE&amp;ID=MA0148.1',%20'MA0148.1',%20'width=850,height=700,toolbar=0,location=0,directories=0,status=0,menuBar=0,scrollBars=1');%20newWindow.focus()" TargetMode="External"/><Relationship Id="rId26" Type="http://schemas.openxmlformats.org/officeDocument/2006/relationships/hyperlink" Target="http://opossum.cisreg.ca/oPOSSUM3/results/diYenaf57l/MA0090.1.html" TargetMode="External"/><Relationship Id="rId231" Type="http://schemas.openxmlformats.org/officeDocument/2006/relationships/hyperlink" Target="http://opossum.cisreg.ca/oPOSSUM3/results/dxe54LPnLc/MA0141.1.html" TargetMode="External"/><Relationship Id="rId329" Type="http://schemas.openxmlformats.org/officeDocument/2006/relationships/hyperlink" Target="http://opossum.cisreg.ca/oPOSSUM3/results/WnwaYb013m/MA0156.1.html" TargetMode="External"/><Relationship Id="rId536" Type="http://schemas.openxmlformats.org/officeDocument/2006/relationships/hyperlink" Target="http://opossum.cisreg.ca/oPOSSUM3/results/8TDcqdQICH/MA0154.1.html" TargetMode="External"/><Relationship Id="rId1166" Type="http://schemas.openxmlformats.org/officeDocument/2006/relationships/hyperlink" Target="http://opossum.cisreg.ca/oPOSSUM3/results/mnfYJXrEzd/MA0050.1.html" TargetMode="External"/><Relationship Id="rId1373" Type="http://schemas.openxmlformats.org/officeDocument/2006/relationships/hyperlink" Target="http://opossum.cisreg.ca/oPOSSUM3/results/gEi0pJANfR/MA0062.2.html" TargetMode="External"/><Relationship Id="rId175" Type="http://schemas.openxmlformats.org/officeDocument/2006/relationships/hyperlink" Target="javascript:newWindow=window.open('http://jaspar.genereg.net/cgi-bin/jaspar_db.pl?rm=present&amp;collection=CORE&amp;ID=MA0079.2',%20'MA0079.2',%20'width=850,height=700,toolbar=0,location=0,directories=0,status=0,menuBar=0,scrollBars=1');%20newWindow.focus()" TargetMode="External"/><Relationship Id="rId743" Type="http://schemas.openxmlformats.org/officeDocument/2006/relationships/hyperlink" Target="http://opossum.cisreg.ca/oPOSSUM3/results/D72L11EyFI/MA0057.1.html" TargetMode="External"/><Relationship Id="rId950" Type="http://schemas.openxmlformats.org/officeDocument/2006/relationships/hyperlink" Target="http://opossum.cisreg.ca/oPOSSUM3/results/GHecRqgUDx/MA0055.1.html" TargetMode="External"/><Relationship Id="rId1026" Type="http://schemas.openxmlformats.org/officeDocument/2006/relationships/hyperlink" Target="http://opossum.cisreg.ca/oPOSSUM3/results/hBYyEQc3xS/MA0019.1.html" TargetMode="External"/><Relationship Id="rId382" Type="http://schemas.openxmlformats.org/officeDocument/2006/relationships/hyperlink" Target="javascript:newWindow=window.open('http://jaspar.genereg.net/cgi-bin/jaspar_db.pl?rm=present&amp;collection=CORE&amp;ID=MA0130.1',%20'MA0130.1',%20'width=850,height=700,toolbar=0,location=0,directories=0,status=0,menuBar=0,scrollBars=1');%20newWindow.focus()" TargetMode="External"/><Relationship Id="rId603" Type="http://schemas.openxmlformats.org/officeDocument/2006/relationships/hyperlink" Target="http://opossum.cisreg.ca/oPOSSUM3/results/fNOYVpA33h/MA0140.1.html" TargetMode="External"/><Relationship Id="rId687" Type="http://schemas.openxmlformats.org/officeDocument/2006/relationships/hyperlink" Target="http://opossum.cisreg.ca/oPOSSUM3/results/Yr7ib6ZmWt/MA0140.1.html" TargetMode="External"/><Relationship Id="rId810" Type="http://schemas.openxmlformats.org/officeDocument/2006/relationships/hyperlink" Target="http://opossum.cisreg.ca/oPOSSUM3/results/fpIR8bzCht/MA0029.1.html" TargetMode="External"/><Relationship Id="rId908" Type="http://schemas.openxmlformats.org/officeDocument/2006/relationships/hyperlink" Target="http://opossum.cisreg.ca/oPOSSUM3/results/HLlJ95FJwz/MA0119.1.html" TargetMode="External"/><Relationship Id="rId1233" Type="http://schemas.openxmlformats.org/officeDocument/2006/relationships/hyperlink" Target="http://opossum.cisreg.ca/oPOSSUM3/results/DguhPE5JFN/MA0061.1.html" TargetMode="External"/><Relationship Id="rId1440" Type="http://schemas.openxmlformats.org/officeDocument/2006/relationships/hyperlink" Target="http://opossum.cisreg.ca/oPOSSUM3/results/HlijUwOpUK/MA0029.1.html" TargetMode="External"/><Relationship Id="rId242" Type="http://schemas.openxmlformats.org/officeDocument/2006/relationships/hyperlink" Target="http://opossum.cisreg.ca/oPOSSUM3/results/dxe54LPnLc/MA0137.2.html" TargetMode="External"/><Relationship Id="rId894" Type="http://schemas.openxmlformats.org/officeDocument/2006/relationships/hyperlink" Target="http://opossum.cisreg.ca/oPOSSUM3/results/6dtYwskI8_/MA0077.1.html" TargetMode="External"/><Relationship Id="rId1177" Type="http://schemas.openxmlformats.org/officeDocument/2006/relationships/hyperlink" Target="javascript:newWindow=window.open('http://jaspar.genereg.net/cgi-bin/jaspar_db.pl?rm=present&amp;collection=CORE&amp;ID=MA0107.1',%20'MA0107.1',%20'width=850,height=700,toolbar=0,location=0,directories=0,status=0,menuBar=0,scrollBars=1');%20newWindow.focus()" TargetMode="External"/><Relationship Id="rId1300" Type="http://schemas.openxmlformats.org/officeDocument/2006/relationships/hyperlink" Target="javascript:newWindow=window.open('http://jaspar.genereg.net/cgi-bin/jaspar_db.pl?rm=present&amp;collection=CORE&amp;ID=MA0052.1',%20'MA0052.1',%20'width=850,height=700,toolbar=0,location=0,directories=0,status=0,menuBar=0,scrollBars=1');%20newWindow.focus()" TargetMode="External"/><Relationship Id="rId37" Type="http://schemas.openxmlformats.org/officeDocument/2006/relationships/hyperlink" Target="javascript:newWindow=window.open('http://jaspar.genereg.net/cgi-bin/jaspar_db.pl?rm=present&amp;collection=CORE&amp;ID=MA0055.1',%20'MA0055.1',%20'width=850,height=700,toolbar=0,location=0,directories=0,status=0,menuBar=0,scrollBars=1');%20newWindow.focus()" TargetMode="External"/><Relationship Id="rId102" Type="http://schemas.openxmlformats.org/officeDocument/2006/relationships/hyperlink" Target="http://opossum.cisreg.ca/oPOSSUM3/results/A6kNOicaqN/MA0131.1.html" TargetMode="External"/><Relationship Id="rId547" Type="http://schemas.openxmlformats.org/officeDocument/2006/relationships/hyperlink" Target="javascript:newWindow=window.open('http://jaspar.genereg.net/cgi-bin/jaspar_db.pl?rm=present&amp;collection=CORE&amp;ID=MA0131.1',%20'MA0131.1',%20'width=850,height=700,toolbar=0,location=0,directories=0,status=0,menuBar=0,scrollBars=1');%20newWindow.focus()" TargetMode="External"/><Relationship Id="rId754" Type="http://schemas.openxmlformats.org/officeDocument/2006/relationships/hyperlink" Target="javascript:newWindow=window.open('http://jaspar.genereg.net/cgi-bin/jaspar_db.pl?rm=present&amp;collection=CORE&amp;ID=MA0061.1',%20'MA0061.1',%20'width=850,height=700,toolbar=0,location=0,directories=0,status=0,menuBar=0,scrollBars=1');%20newWindow.focus()" TargetMode="External"/><Relationship Id="rId961" Type="http://schemas.openxmlformats.org/officeDocument/2006/relationships/hyperlink" Target="javascript:newWindow=window.open('http://jaspar.genereg.net/cgi-bin/jaspar_db.pl?rm=present&amp;collection=CORE&amp;ID=MA0065.2',%20'MA0065.2',%20'width=850,height=700,toolbar=0,location=0,directories=0,status=0,menuBar=0,scrollBars=1');%20newWindow.focus()" TargetMode="External"/><Relationship Id="rId1384" Type="http://schemas.openxmlformats.org/officeDocument/2006/relationships/hyperlink" Target="javascript:newWindow=window.open('http://jaspar.genereg.net/cgi-bin/jaspar_db.pl?rm=present&amp;collection=CORE&amp;ID=MA0039.2',%20'MA0039.2',%20'width=850,height=700,toolbar=0,location=0,directories=0,status=0,menuBar=0,scrollBars=1');%20newWindow.focus()" TargetMode="External"/><Relationship Id="rId90" Type="http://schemas.openxmlformats.org/officeDocument/2006/relationships/hyperlink" Target="http://opossum.cisreg.ca/oPOSSUM3/results/t_4jTbqXp_/MA0072.1.html" TargetMode="External"/><Relationship Id="rId186" Type="http://schemas.openxmlformats.org/officeDocument/2006/relationships/hyperlink" Target="http://opossum.cisreg.ca/oPOSSUM3/results/IVOuT_n3oT/MA0119.1.html" TargetMode="External"/><Relationship Id="rId393" Type="http://schemas.openxmlformats.org/officeDocument/2006/relationships/hyperlink" Target="http://opossum.cisreg.ca/oPOSSUM3/results/Ull9Rqvo0D/MA0145.1.html" TargetMode="External"/><Relationship Id="rId407" Type="http://schemas.openxmlformats.org/officeDocument/2006/relationships/hyperlink" Target="http://opossum.cisreg.ca/oPOSSUM3/results/NTNI2oOlwB/MA0072.1.html" TargetMode="External"/><Relationship Id="rId614" Type="http://schemas.openxmlformats.org/officeDocument/2006/relationships/hyperlink" Target="http://opossum.cisreg.ca/oPOSSUM3/results/ULU5uZTcZz/MA0047.2.html" TargetMode="External"/><Relationship Id="rId821" Type="http://schemas.openxmlformats.org/officeDocument/2006/relationships/hyperlink" Target="http://opossum.cisreg.ca/oPOSSUM3/results/fpIR8bzCht/MA0131.1.html" TargetMode="External"/><Relationship Id="rId1037" Type="http://schemas.openxmlformats.org/officeDocument/2006/relationships/hyperlink" Target="http://opossum.cisreg.ca/oPOSSUM3/results/1RwE5ZNCEH/MA0063.1.html" TargetMode="External"/><Relationship Id="rId1244" Type="http://schemas.openxmlformats.org/officeDocument/2006/relationships/hyperlink" Target="http://opossum.cisreg.ca/oPOSSUM3/results/3ojKeH5iOf/MA0147.1.html" TargetMode="External"/><Relationship Id="rId1451" Type="http://schemas.openxmlformats.org/officeDocument/2006/relationships/hyperlink" Target="http://opossum.cisreg.ca/oPOSSUM3/results/uIPoGpMHzA/MA0137.2.html" TargetMode="External"/><Relationship Id="rId253" Type="http://schemas.openxmlformats.org/officeDocument/2006/relationships/hyperlink" Target="javascript:newWindow=window.open('http://jaspar.genereg.net/cgi-bin/jaspar_db.pl?rm=present&amp;collection=CORE&amp;ID=MA0158.1',%20'MA0158.1',%20'width=850,height=700,toolbar=0,location=0,directories=0,status=0,menuBar=0,scrollBars=1');%20newWindow.focus()" TargetMode="External"/><Relationship Id="rId460" Type="http://schemas.openxmlformats.org/officeDocument/2006/relationships/hyperlink" Target="javascript:newWindow=window.open('http://jaspar.genereg.net/cgi-bin/jaspar_db.pl?rm=present&amp;collection=CORE&amp;ID=MA0107.1',%20'MA0107.1',%20'width=850,height=700,toolbar=0,location=0,directories=0,status=0,menuBar=0,scrollBars=1');%20newWindow.focus()" TargetMode="External"/><Relationship Id="rId698" Type="http://schemas.openxmlformats.org/officeDocument/2006/relationships/hyperlink" Target="http://opossum.cisreg.ca/oPOSSUM3/results/Yr7ib6ZmWt/MA0063.1.html" TargetMode="External"/><Relationship Id="rId919" Type="http://schemas.openxmlformats.org/officeDocument/2006/relationships/hyperlink" Target="javascript:newWindow=window.open('http://jaspar.genereg.net/cgi-bin/jaspar_db.pl?rm=present&amp;collection=CORE&amp;ID=MA0100.1',%20'MA0100.1',%20'width=850,height=700,toolbar=0,location=0,directories=0,status=0,menuBar=0,scrollBars=1');%20newWindow.focus()" TargetMode="External"/><Relationship Id="rId1090" Type="http://schemas.openxmlformats.org/officeDocument/2006/relationships/hyperlink" Target="javascript:newWindow=window.open('http://jaspar.genereg.net/cgi-bin/jaspar_db.pl?rm=present&amp;collection=CORE&amp;ID=MA0040.1',%20'MA0040.1',%20'width=850,height=700,toolbar=0,location=0,directories=0,status=0,menuBar=0,scrollBars=1');%20newWindow.focus()" TargetMode="External"/><Relationship Id="rId1104" Type="http://schemas.openxmlformats.org/officeDocument/2006/relationships/hyperlink" Target="http://opossum.cisreg.ca/oPOSSUM3/results/8iymtNDPkn/MA0040.1.html" TargetMode="External"/><Relationship Id="rId1311" Type="http://schemas.openxmlformats.org/officeDocument/2006/relationships/hyperlink" Target="http://opossum.cisreg.ca/oPOSSUM3/results/WgOTXWopX0/MA0144.1.html" TargetMode="External"/><Relationship Id="rId48" Type="http://schemas.openxmlformats.org/officeDocument/2006/relationships/hyperlink" Target="http://opossum.cisreg.ca/oPOSSUM3/results/Ajx36WE4GR/MA0039.2.html" TargetMode="External"/><Relationship Id="rId113" Type="http://schemas.openxmlformats.org/officeDocument/2006/relationships/hyperlink" Target="http://opossum.cisreg.ca/oPOSSUM3/results/A6kNOicaqN/MA0155.1.html" TargetMode="External"/><Relationship Id="rId320" Type="http://schemas.openxmlformats.org/officeDocument/2006/relationships/hyperlink" Target="http://opossum.cisreg.ca/oPOSSUM3/results/gsGM2xlKre/MA0151.1.html" TargetMode="External"/><Relationship Id="rId558" Type="http://schemas.openxmlformats.org/officeDocument/2006/relationships/hyperlink" Target="http://opossum.cisreg.ca/oPOSSUM3/results/V20i0ccE2L/MA0258.1.html" TargetMode="External"/><Relationship Id="rId765" Type="http://schemas.openxmlformats.org/officeDocument/2006/relationships/hyperlink" Target="http://opossum.cisreg.ca/oPOSSUM3/results/D72L11EyFI/MA0039.2.html" TargetMode="External"/><Relationship Id="rId972" Type="http://schemas.openxmlformats.org/officeDocument/2006/relationships/hyperlink" Target="http://opossum.cisreg.ca/oPOSSUM3/results/eRhtXuIfKu/MA0143.1.html" TargetMode="External"/><Relationship Id="rId1188" Type="http://schemas.openxmlformats.org/officeDocument/2006/relationships/hyperlink" Target="http://opossum.cisreg.ca/oPOSSUM3/results/qfjHPZ0t8m/MA0073.1.html" TargetMode="External"/><Relationship Id="rId1395" Type="http://schemas.openxmlformats.org/officeDocument/2006/relationships/hyperlink" Target="http://opossum.cisreg.ca/oPOSSUM3/results/Qcjdl2HmHa/MA0107.1.html" TargetMode="External"/><Relationship Id="rId1409" Type="http://schemas.openxmlformats.org/officeDocument/2006/relationships/hyperlink" Target="http://opossum.cisreg.ca/oPOSSUM3/results/4mvoF1E1Ur/MA0116.1.html" TargetMode="External"/><Relationship Id="rId197" Type="http://schemas.openxmlformats.org/officeDocument/2006/relationships/hyperlink" Target="http://opossum.cisreg.ca/oPOSSUM3/results/IVOuT_n3oT/MA0145.1.html" TargetMode="External"/><Relationship Id="rId418" Type="http://schemas.openxmlformats.org/officeDocument/2006/relationships/hyperlink" Target="javascript:newWindow=window.open('http://jaspar.genereg.net/cgi-bin/jaspar_db.pl?rm=present&amp;collection=CORE&amp;ID=MA0087.1',%20'MA0087.1',%20'width=850,height=700,toolbar=0,location=0,directories=0,status=0,menuBar=0,scrollBars=1');%20newWindow.focus()" TargetMode="External"/><Relationship Id="rId625" Type="http://schemas.openxmlformats.org/officeDocument/2006/relationships/hyperlink" Target="javascript:newWindow=window.open('http://jaspar.genereg.net/cgi-bin/jaspar_db.pl?rm=present&amp;collection=CORE&amp;ID=MA0058.1',%20'MA0058.1',%20'width=850,height=700,toolbar=0,location=0,directories=0,status=0,menuBar=0,scrollBars=1');%20newWindow.focus()" TargetMode="External"/><Relationship Id="rId832" Type="http://schemas.openxmlformats.org/officeDocument/2006/relationships/hyperlink" Target="javascript:newWindow=window.open('http://jaspar.genereg.net/cgi-bin/jaspar_db.pl?rm=present&amp;collection=CORE&amp;ID=MA0107.1',%20'MA0107.1',%20'width=850,height=700,toolbar=0,location=0,directories=0,status=0,menuBar=0,scrollBars=1');%20newWindow.focus()" TargetMode="External"/><Relationship Id="rId1048" Type="http://schemas.openxmlformats.org/officeDocument/2006/relationships/hyperlink" Target="javascript:newWindow=window.open('http://jaspar.genereg.net/cgi-bin/jaspar_db.pl?rm=present&amp;collection=CORE&amp;ID=MA0052.1',%20'MA0052.1',%20'width=850,height=700,toolbar=0,location=0,directories=0,status=0,menuBar=0,scrollBars=1');%20newWindow.focus()" TargetMode="External"/><Relationship Id="rId1255" Type="http://schemas.openxmlformats.org/officeDocument/2006/relationships/hyperlink" Target="javascript:newWindow=window.open('http://jaspar.genereg.net/cgi-bin/jaspar_db.pl?rm=present&amp;collection=CORE&amp;ID=MA0157.1',%20'MA0157.1',%20'width=850,height=700,toolbar=0,location=0,directories=0,status=0,menuBar=0,scrollBars=1');%20newWindow.focus()" TargetMode="External"/><Relationship Id="rId1462" Type="http://schemas.openxmlformats.org/officeDocument/2006/relationships/hyperlink" Target="javascript:newWindow=window.open('http://jaspar.genereg.net/cgi-bin/jaspar_db.pl?rm=present&amp;collection=CORE&amp;ID=MA0038.1',%20'MA0038.1',%20'width=850,height=700,toolbar=0,location=0,directories=0,status=0,menuBar=0,scrollBars=1');%20newWindow.focus()" TargetMode="External"/><Relationship Id="rId264" Type="http://schemas.openxmlformats.org/officeDocument/2006/relationships/hyperlink" Target="http://opossum.cisreg.ca/oPOSSUM3/results/aGWttK7f5Y/MA0056.1.html" TargetMode="External"/><Relationship Id="rId471" Type="http://schemas.openxmlformats.org/officeDocument/2006/relationships/hyperlink" Target="http://opossum.cisreg.ca/oPOSSUM3/results/o4WgZVJsEM/MA0039.2.html" TargetMode="External"/><Relationship Id="rId1115" Type="http://schemas.openxmlformats.org/officeDocument/2006/relationships/hyperlink" Target="http://opossum.cisreg.ca/oPOSSUM3/results/ZMNQnzz8ji/MA0052.1.html" TargetMode="External"/><Relationship Id="rId1322" Type="http://schemas.openxmlformats.org/officeDocument/2006/relationships/hyperlink" Target="http://opossum.cisreg.ca/oPOSSUM3/results/RJF9ccnMKp/MA0055.1.html" TargetMode="External"/><Relationship Id="rId59" Type="http://schemas.openxmlformats.org/officeDocument/2006/relationships/hyperlink" Target="http://opossum.cisreg.ca/oPOSSUM3/results/6dIalmppVF/MA0130.1.html" TargetMode="External"/><Relationship Id="rId124" Type="http://schemas.openxmlformats.org/officeDocument/2006/relationships/hyperlink" Target="javascript:newWindow=window.open('http://jaspar.genereg.net/cgi-bin/jaspar_db.pl?rm=present&amp;collection=CORE&amp;ID=MA0112.2',%20'MA0112.2',%20'width=850,height=700,toolbar=0,location=0,directories=0,status=0,menuBar=0,scrollBars=1');%20newWindow.focus()" TargetMode="External"/><Relationship Id="rId569" Type="http://schemas.openxmlformats.org/officeDocument/2006/relationships/hyperlink" Target="http://opossum.cisreg.ca/oPOSSUM3/results/V20i0ccE2L/MA0041.1.html" TargetMode="External"/><Relationship Id="rId776" Type="http://schemas.openxmlformats.org/officeDocument/2006/relationships/hyperlink" Target="http://opossum.cisreg.ca/oPOSSUM3/results/v364xVnSVt/MA0018.2.html" TargetMode="External"/><Relationship Id="rId983" Type="http://schemas.openxmlformats.org/officeDocument/2006/relationships/hyperlink" Target="http://opossum.cisreg.ca/oPOSSUM3/results/pusCg6B6tB/MA0041.1.html" TargetMode="External"/><Relationship Id="rId1199" Type="http://schemas.openxmlformats.org/officeDocument/2006/relationships/hyperlink" Target="http://opossum.cisreg.ca/oPOSSUM3/results/aRd8Qb2TUA/MA0040.1.html" TargetMode="External"/><Relationship Id="rId331" Type="http://schemas.openxmlformats.org/officeDocument/2006/relationships/hyperlink" Target="javascript:newWindow=window.open('http://jaspar.genereg.net/cgi-bin/jaspar_db.pl?rm=present&amp;collection=CORE&amp;ID=MA0014.1',%20'MA0014.1',%20'width=850,height=700,toolbar=0,location=0,directories=0,status=0,menuBar=0,scrollBars=1');%20newWindow.focus()" TargetMode="External"/><Relationship Id="rId429" Type="http://schemas.openxmlformats.org/officeDocument/2006/relationships/hyperlink" Target="http://opossum.cisreg.ca/oPOSSUM3/results/71IV3ikeLP/MA0111.1.html" TargetMode="External"/><Relationship Id="rId636" Type="http://schemas.openxmlformats.org/officeDocument/2006/relationships/hyperlink" Target="http://opossum.cisreg.ca/oPOSSUM3/results/X0WYgxvmWi/MA0055.1.html" TargetMode="External"/><Relationship Id="rId1059" Type="http://schemas.openxmlformats.org/officeDocument/2006/relationships/hyperlink" Target="http://opossum.cisreg.ca/oPOSSUM3/results/nPP8xrlwrO/MA0031.1.html" TargetMode="External"/><Relationship Id="rId1266" Type="http://schemas.openxmlformats.org/officeDocument/2006/relationships/hyperlink" Target="http://opossum.cisreg.ca/oPOSSUM3/results/PYgh7dX3Z8/MA0041.1.html" TargetMode="External"/><Relationship Id="rId1473" Type="http://schemas.openxmlformats.org/officeDocument/2006/relationships/hyperlink" Target="http://opossum.cisreg.ca/oPOSSUM3/results/XNZmpyGz9z/MA0090.1.html" TargetMode="External"/><Relationship Id="rId843" Type="http://schemas.openxmlformats.org/officeDocument/2006/relationships/hyperlink" Target="http://opossum.cisreg.ca/oPOSSUM3/results/ibgDOcZZpu/MA0061.1.html" TargetMode="External"/><Relationship Id="rId1126" Type="http://schemas.openxmlformats.org/officeDocument/2006/relationships/hyperlink" Target="javascript:newWindow=window.open('http://jaspar.genereg.net/cgi-bin/jaspar_db.pl?rm=present&amp;collection=CORE&amp;ID=MA0057.1',%20'MA0057.1',%20'width=850,height=700,toolbar=0,location=0,directories=0,status=0,menuBar=0,scrollBars=1');%20newWindow.focus()" TargetMode="External"/><Relationship Id="rId275" Type="http://schemas.openxmlformats.org/officeDocument/2006/relationships/hyperlink" Target="http://opossum.cisreg.ca/oPOSSUM3/results/aGWttK7f5Y/MA0163.1.html" TargetMode="External"/><Relationship Id="rId482" Type="http://schemas.openxmlformats.org/officeDocument/2006/relationships/hyperlink" Target="http://opossum.cisreg.ca/oPOSSUM3/results/o4WgZVJsEM/MA0259.1.html" TargetMode="External"/><Relationship Id="rId703" Type="http://schemas.openxmlformats.org/officeDocument/2006/relationships/hyperlink" Target="javascript:newWindow=window.open('http://jaspar.genereg.net/cgi-bin/jaspar_db.pl?rm=present&amp;collection=CORE&amp;ID=MA0101.1',%20'MA0101.1',%20'width=850,height=700,toolbar=0,location=0,directories=0,status=0,menuBar=0,scrollBars=1');%20newWindow.focus()" TargetMode="External"/><Relationship Id="rId910" Type="http://schemas.openxmlformats.org/officeDocument/2006/relationships/hyperlink" Target="javascript:newWindow=window.open('http://jaspar.genereg.net/cgi-bin/jaspar_db.pl?rm=present&amp;collection=CORE&amp;ID=MA0030.1',%20'MA0030.1',%20'width=850,height=700,toolbar=0,location=0,directories=0,status=0,menuBar=0,scrollBars=1');%20newWindow.focus()" TargetMode="External"/><Relationship Id="rId1333" Type="http://schemas.openxmlformats.org/officeDocument/2006/relationships/hyperlink" Target="javascript:newWindow=window.open('http://jaspar.genereg.net/cgi-bin/jaspar_db.pl?rm=present&amp;collection=CORE&amp;ID=MA0104.2',%20'MA0104.2',%20'width=850,height=700,toolbar=0,location=0,directories=0,status=0,menuBar=0,scrollBars=1');%20newWindow.focus()" TargetMode="External"/><Relationship Id="rId135" Type="http://schemas.openxmlformats.org/officeDocument/2006/relationships/hyperlink" Target="http://opossum.cisreg.ca/oPOSSUM3/results/SxxxERK_HJ/MA0104.2.html" TargetMode="External"/><Relationship Id="rId342" Type="http://schemas.openxmlformats.org/officeDocument/2006/relationships/hyperlink" Target="http://opossum.cisreg.ca/oPOSSUM3/results/Qpss__2LDU/MA0144.1.html" TargetMode="External"/><Relationship Id="rId787" Type="http://schemas.openxmlformats.org/officeDocument/2006/relationships/hyperlink" Target="javascript:newWindow=window.open('http://jaspar.genereg.net/cgi-bin/jaspar_db.pl?rm=present&amp;collection=CORE&amp;ID=MA0068.1',%20'MA0068.1',%20'width=850,height=700,toolbar=0,location=0,directories=0,status=0,menuBar=0,scrollBars=1');%20newWindow.focus()" TargetMode="External"/><Relationship Id="rId994" Type="http://schemas.openxmlformats.org/officeDocument/2006/relationships/hyperlink" Target="javascript:newWindow=window.open('http://jaspar.genereg.net/cgi-bin/jaspar_db.pl?rm=present&amp;collection=CORE&amp;ID=MA0155.1',%20'MA0155.1',%20'width=850,height=700,toolbar=0,location=0,directories=0,status=0,menuBar=0,scrollBars=1');%20newWindow.focus()" TargetMode="External"/><Relationship Id="rId1400" Type="http://schemas.openxmlformats.org/officeDocument/2006/relationships/hyperlink" Target="http://opossum.cisreg.ca/oPOSSUM3/results/Qcjdl2HmHa/MA0061.1.html" TargetMode="External"/><Relationship Id="rId202" Type="http://schemas.openxmlformats.org/officeDocument/2006/relationships/hyperlink" Target="javascript:newWindow=window.open('http://jaspar.genereg.net/cgi-bin/jaspar_db.pl?rm=present&amp;collection=CORE&amp;ID=MA0116.1',%20'MA0116.1',%20'width=850,height=700,toolbar=0,location=0,directories=0,status=0,menuBar=0,scrollBars=1');%20newWindow.focus()" TargetMode="External"/><Relationship Id="rId647" Type="http://schemas.openxmlformats.org/officeDocument/2006/relationships/hyperlink" Target="http://opossum.cisreg.ca/oPOSSUM3/results/yDhwuInDmk/MA0069.1.html" TargetMode="External"/><Relationship Id="rId854" Type="http://schemas.openxmlformats.org/officeDocument/2006/relationships/hyperlink" Target="http://opossum.cisreg.ca/oPOSSUM3/results/hsKAmHlGfN/MA0137.2.html" TargetMode="External"/><Relationship Id="rId1277" Type="http://schemas.openxmlformats.org/officeDocument/2006/relationships/hyperlink" Target="http://opossum.cisreg.ca/oPOSSUM3/results/3Ax6cwvO8u/MA0076.1.html" TargetMode="External"/><Relationship Id="rId1484" Type="http://schemas.openxmlformats.org/officeDocument/2006/relationships/hyperlink" Target="http://opossum.cisreg.ca/oPOSSUM3/results/8KgkS_YYkP/MA0139.1.html" TargetMode="External"/><Relationship Id="rId286" Type="http://schemas.openxmlformats.org/officeDocument/2006/relationships/hyperlink" Target="javascript:newWindow=window.open('http://jaspar.genereg.net/cgi-bin/jaspar_db.pl?rm=present&amp;collection=CORE&amp;ID=MA0070.1',%20'MA0070.1',%20'width=850,height=700,toolbar=0,location=0,directories=0,status=0,menuBar=0,scrollBars=1');%20newWindow.focus()" TargetMode="External"/><Relationship Id="rId493" Type="http://schemas.openxmlformats.org/officeDocument/2006/relationships/hyperlink" Target="javascript:newWindow=window.open('http://jaspar.genereg.net/cgi-bin/jaspar_db.pl?rm=present&amp;collection=CORE&amp;ID=MA0143.1',%20'MA0143.1',%20'width=850,height=700,toolbar=0,location=0,directories=0,status=0,menuBar=0,scrollBars=1');%20newWindow.focus()" TargetMode="External"/><Relationship Id="rId507" Type="http://schemas.openxmlformats.org/officeDocument/2006/relationships/hyperlink" Target="http://opossum.cisreg.ca/oPOSSUM3/results/C2XtLmWXOa/MA0158.1.html" TargetMode="External"/><Relationship Id="rId714" Type="http://schemas.openxmlformats.org/officeDocument/2006/relationships/hyperlink" Target="http://opossum.cisreg.ca/oPOSSUM3/results/9tDko58F0x/MA0105.1.html" TargetMode="External"/><Relationship Id="rId921" Type="http://schemas.openxmlformats.org/officeDocument/2006/relationships/hyperlink" Target="http://opossum.cisreg.ca/oPOSSUM3/results/YWOY_V9WPa/MA0100.1.html" TargetMode="External"/><Relationship Id="rId1137" Type="http://schemas.openxmlformats.org/officeDocument/2006/relationships/hyperlink" Target="http://opossum.cisreg.ca/oPOSSUM3/results/FBxTyAFlZV/MA0014.1.html" TargetMode="External"/><Relationship Id="rId1344" Type="http://schemas.openxmlformats.org/officeDocument/2006/relationships/hyperlink" Target="http://opossum.cisreg.ca/oPOSSUM3/results/GA8Q0KWcZj/MA0162.1.html" TargetMode="External"/><Relationship Id="rId50" Type="http://schemas.openxmlformats.org/officeDocument/2006/relationships/hyperlink" Target="http://opossum.cisreg.ca/oPOSSUM3/results/Ajx36WE4GR/MA0057.1.html" TargetMode="External"/><Relationship Id="rId146" Type="http://schemas.openxmlformats.org/officeDocument/2006/relationships/hyperlink" Target="http://opossum.cisreg.ca/oPOSSUM3/results/_hPov9q_XX/MA0119.1.html" TargetMode="External"/><Relationship Id="rId353" Type="http://schemas.openxmlformats.org/officeDocument/2006/relationships/hyperlink" Target="http://opossum.cisreg.ca/oPOSSUM3/results/e5dhBLBMq0/MA0153.1.html" TargetMode="External"/><Relationship Id="rId560" Type="http://schemas.openxmlformats.org/officeDocument/2006/relationships/hyperlink" Target="http://opossum.cisreg.ca/oPOSSUM3/results/V20i0ccE2L/MA0102.2.html" TargetMode="External"/><Relationship Id="rId798" Type="http://schemas.openxmlformats.org/officeDocument/2006/relationships/hyperlink" Target="http://opossum.cisreg.ca/oPOSSUM3/results/wcestxdB6u/MA0063.1.html" TargetMode="External"/><Relationship Id="rId1190" Type="http://schemas.openxmlformats.org/officeDocument/2006/relationships/hyperlink" Target="http://opossum.cisreg.ca/oPOSSUM3/results/qfjHPZ0t8m/MA0060.1.html" TargetMode="External"/><Relationship Id="rId1204" Type="http://schemas.openxmlformats.org/officeDocument/2006/relationships/hyperlink" Target="javascript:newWindow=window.open('http://jaspar.genereg.net/cgi-bin/jaspar_db.pl?rm=present&amp;collection=CORE&amp;ID=MA0092.1',%20'MA0092.1',%20'width=850,height=700,toolbar=0,location=0,directories=0,status=0,menuBar=0,scrollBars=1');%20newWindow.focus()" TargetMode="External"/><Relationship Id="rId1411" Type="http://schemas.openxmlformats.org/officeDocument/2006/relationships/hyperlink" Target="javascript:newWindow=window.open('http://jaspar.genereg.net/cgi-bin/jaspar_db.pl?rm=present&amp;collection=CORE&amp;ID=MA0139.1',%20'MA0139.1',%20'width=850,height=700,toolbar=0,location=0,directories=0,status=0,menuBar=0,scrollBars=1');%20newWindow.focus()" TargetMode="External"/><Relationship Id="rId213" Type="http://schemas.openxmlformats.org/officeDocument/2006/relationships/hyperlink" Target="http://opossum.cisreg.ca/oPOSSUM3/results/NKNOhJiwIS/MA0156.1.html" TargetMode="External"/><Relationship Id="rId420" Type="http://schemas.openxmlformats.org/officeDocument/2006/relationships/hyperlink" Target="http://opossum.cisreg.ca/oPOSSUM3/results/NTNI2oOlwB/MA0087.1.html" TargetMode="External"/><Relationship Id="rId658" Type="http://schemas.openxmlformats.org/officeDocument/2006/relationships/hyperlink" Target="javascript:newWindow=window.open('http://jaspar.genereg.net/cgi-bin/jaspar_db.pl?rm=present&amp;collection=CORE&amp;ID=MA0135.1',%20'MA0135.1',%20'width=850,height=700,toolbar=0,location=0,directories=0,status=0,menuBar=0,scrollBars=1');%20newWindow.focus()" TargetMode="External"/><Relationship Id="rId865" Type="http://schemas.openxmlformats.org/officeDocument/2006/relationships/hyperlink" Target="javascript:newWindow=window.open('http://jaspar.genereg.net/cgi-bin/jaspar_db.pl?rm=present&amp;collection=CORE&amp;ID=MA0136.1',%20'MA0136.1',%20'width=850,height=700,toolbar=0,location=0,directories=0,status=0,menuBar=0,scrollBars=1');%20newWindow.focus()" TargetMode="External"/><Relationship Id="rId1050" Type="http://schemas.openxmlformats.org/officeDocument/2006/relationships/hyperlink" Target="http://opossum.cisreg.ca/oPOSSUM3/results/nPP8xrlwrO/MA0052.1.html" TargetMode="External"/><Relationship Id="rId1288" Type="http://schemas.openxmlformats.org/officeDocument/2006/relationships/hyperlink" Target="javascript:newWindow=window.open('http://jaspar.genereg.net/cgi-bin/jaspar_db.pl?rm=present&amp;collection=CORE&amp;ID=MA0031.1',%20'MA0031.1',%20'width=850,height=700,toolbar=0,location=0,directories=0,status=0,menuBar=0,scrollBars=1');%20newWindow.focus()" TargetMode="External"/><Relationship Id="rId1495" Type="http://schemas.openxmlformats.org/officeDocument/2006/relationships/hyperlink" Target="javascript:newWindow=window.open('http://jaspar.genereg.net/cgi-bin/jaspar_db.pl?rm=present&amp;collection=CORE&amp;ID=MA0163.1',%20'MA0163.1',%20'width=850,height=700,toolbar=0,location=0,directories=0,status=0,menuBar=0,scrollBars=1');%20newWindow.focus()" TargetMode="External"/><Relationship Id="rId1509" Type="http://schemas.openxmlformats.org/officeDocument/2006/relationships/hyperlink" Target="http://opossum.cisreg.ca/oPOSSUM3/results/0CtvGxGSrE/MA0163.1.html" TargetMode="External"/><Relationship Id="rId297" Type="http://schemas.openxmlformats.org/officeDocument/2006/relationships/hyperlink" Target="http://opossum.cisreg.ca/oPOSSUM3/results/YlutxvBYBR/MA0069.1.html" TargetMode="External"/><Relationship Id="rId518" Type="http://schemas.openxmlformats.org/officeDocument/2006/relationships/hyperlink" Target="http://opossum.cisreg.ca/oPOSSUM3/results/C2XtLmWXOa/MA0135.1.html" TargetMode="External"/><Relationship Id="rId725" Type="http://schemas.openxmlformats.org/officeDocument/2006/relationships/hyperlink" Target="http://opossum.cisreg.ca/oPOSSUM3/results/wOh4eY2Wqv/MA0146.1.html" TargetMode="External"/><Relationship Id="rId932" Type="http://schemas.openxmlformats.org/officeDocument/2006/relationships/hyperlink" Target="http://opossum.cisreg.ca/oPOSSUM3/results/oYP27pyyj5/MA0051.1.html" TargetMode="External"/><Relationship Id="rId1148" Type="http://schemas.openxmlformats.org/officeDocument/2006/relationships/hyperlink" Target="http://opossum.cisreg.ca/oPOSSUM3/results/sQbtH63TBq/MA0040.1.html" TargetMode="External"/><Relationship Id="rId1355" Type="http://schemas.openxmlformats.org/officeDocument/2006/relationships/hyperlink" Target="http://opossum.cisreg.ca/oPOSSUM3/results/k0xmfFxSY8/MA0042.1.html" TargetMode="External"/><Relationship Id="rId157" Type="http://schemas.openxmlformats.org/officeDocument/2006/relationships/hyperlink" Target="javascript:newWindow=window.open('http://jaspar.genereg.net/cgi-bin/jaspar_db.pl?rm=present&amp;collection=CORE&amp;ID=MA0145.1',%20'MA0145.1',%20'width=850,height=700,toolbar=0,location=0,directories=0,status=0,menuBar=0,scrollBars=1');%20newWindow.focus()" TargetMode="External"/><Relationship Id="rId364" Type="http://schemas.openxmlformats.org/officeDocument/2006/relationships/hyperlink" Target="javascript:newWindow=window.open('http://jaspar.genereg.net/cgi-bin/jaspar_db.pl?rm=present&amp;collection=CORE&amp;ID=MA0057.1',%20'MA0057.1',%20'width=850,height=700,toolbar=0,location=0,directories=0,status=0,menuBar=0,scrollBars=1');%20newWindow.focus()" TargetMode="External"/><Relationship Id="rId1008" Type="http://schemas.openxmlformats.org/officeDocument/2006/relationships/hyperlink" Target="http://opossum.cisreg.ca/oPOSSUM3/results/awbTVEzcSe/MA0104.2.html" TargetMode="External"/><Relationship Id="rId1215" Type="http://schemas.openxmlformats.org/officeDocument/2006/relationships/hyperlink" Target="http://opossum.cisreg.ca/oPOSSUM3/results/J4osEq0625/MA0056.1.html" TargetMode="External"/><Relationship Id="rId1422" Type="http://schemas.openxmlformats.org/officeDocument/2006/relationships/hyperlink" Target="http://opossum.cisreg.ca/oPOSSUM3/results/4mvoF1E1Ur/MA0145.1.html" TargetMode="External"/><Relationship Id="rId61" Type="http://schemas.openxmlformats.org/officeDocument/2006/relationships/hyperlink" Target="javascript:newWindow=window.open('http://jaspar.genereg.net/cgi-bin/jaspar_db.pl?rm=present&amp;collection=CORE&amp;ID=MA0119.1',%20'MA0119.1',%20'width=850,height=700,toolbar=0,location=0,directories=0,status=0,menuBar=0,scrollBars=1');%20newWindow.focus()" TargetMode="External"/><Relationship Id="rId571" Type="http://schemas.openxmlformats.org/officeDocument/2006/relationships/hyperlink" Target="javascript:newWindow=window.open('http://jaspar.genereg.net/cgi-bin/jaspar_db.pl?rm=present&amp;collection=CORE&amp;ID=MA0046.1',%20'MA0046.1',%20'width=850,height=700,toolbar=0,location=0,directories=0,status=0,menuBar=0,scrollBars=1');%20newWindow.focus()" TargetMode="External"/><Relationship Id="rId669" Type="http://schemas.openxmlformats.org/officeDocument/2006/relationships/hyperlink" Target="http://opossum.cisreg.ca/oPOSSUM3/results/JnVGPsbla0/MA0146.1.html" TargetMode="External"/><Relationship Id="rId876" Type="http://schemas.openxmlformats.org/officeDocument/2006/relationships/hyperlink" Target="http://opossum.cisreg.ca/oPOSSUM3/results/6dtYwskI8_/MA0052.1.html" TargetMode="External"/><Relationship Id="rId1299" Type="http://schemas.openxmlformats.org/officeDocument/2006/relationships/hyperlink" Target="http://opossum.cisreg.ca/oPOSSUM3/results/WgOTXWopX0/MA0146.1.html" TargetMode="External"/><Relationship Id="rId19" Type="http://schemas.openxmlformats.org/officeDocument/2006/relationships/hyperlink" Target="javascript:newWindow=window.open('http://jaspar.genereg.net/cgi-bin/jaspar_db.pl?rm=present&amp;collection=CORE&amp;ID=MA0039.2',%20'MA0039.2',%20'width=850,height=700,toolbar=0,location=0,directories=0,status=0,menuBar=0,scrollBars=1');%20newWindow.focus()" TargetMode="External"/><Relationship Id="rId224" Type="http://schemas.openxmlformats.org/officeDocument/2006/relationships/hyperlink" Target="http://opossum.cisreg.ca/oPOSSUM3/results/dxe54LPnLc/MA0071.1.html" TargetMode="External"/><Relationship Id="rId431" Type="http://schemas.openxmlformats.org/officeDocument/2006/relationships/hyperlink" Target="http://opossum.cisreg.ca/oPOSSUM3/results/71IV3ikeLP/MA0058.1.html" TargetMode="External"/><Relationship Id="rId529" Type="http://schemas.openxmlformats.org/officeDocument/2006/relationships/hyperlink" Target="javascript:newWindow=window.open('http://jaspar.genereg.net/cgi-bin/jaspar_db.pl?rm=present&amp;collection=CORE&amp;ID=MA0090.1',%20'MA0090.1',%20'width=850,height=700,toolbar=0,location=0,directories=0,status=0,menuBar=0,scrollBars=1');%20newWindow.focus()" TargetMode="External"/><Relationship Id="rId736" Type="http://schemas.openxmlformats.org/officeDocument/2006/relationships/hyperlink" Target="javascript:newWindow=window.open('http://jaspar.genereg.net/cgi-bin/jaspar_db.pl?rm=present&amp;collection=CORE&amp;ID=MA0083.1',%20'MA0083.1',%20'width=850,height=700,toolbar=0,location=0,directories=0,status=0,menuBar=0,scrollBars=1');%20newWindow.focus()" TargetMode="External"/><Relationship Id="rId1061" Type="http://schemas.openxmlformats.org/officeDocument/2006/relationships/hyperlink" Target="http://opossum.cisreg.ca/oPOSSUM3/results/_Nf0id7q_t/MA0051.1.html" TargetMode="External"/><Relationship Id="rId1159" Type="http://schemas.openxmlformats.org/officeDocument/2006/relationships/hyperlink" Target="javascript:newWindow=window.open('http://jaspar.genereg.net/cgi-bin/jaspar_db.pl?rm=present&amp;collection=CORE&amp;ID=MA0062.2',%20'MA0062.2',%20'width=850,height=700,toolbar=0,location=0,directories=0,status=0,menuBar=0,scrollBars=1');%20newWindow.focus()" TargetMode="External"/><Relationship Id="rId1366" Type="http://schemas.openxmlformats.org/officeDocument/2006/relationships/hyperlink" Target="javascript:newWindow=window.open('http://jaspar.genereg.net/cgi-bin/jaspar_db.pl?rm=present&amp;collection=CORE&amp;ID=MA0136.1',%20'MA0136.1',%20'width=850,height=700,toolbar=0,location=0,directories=0,status=0,menuBar=0,scrollBars=1');%20newWindow.focus()" TargetMode="External"/><Relationship Id="rId168" Type="http://schemas.openxmlformats.org/officeDocument/2006/relationships/hyperlink" Target="http://opossum.cisreg.ca/oPOSSUM3/results/spGKEJgd6P/MA0029.1.html" TargetMode="External"/><Relationship Id="rId943" Type="http://schemas.openxmlformats.org/officeDocument/2006/relationships/hyperlink" Target="javascript:newWindow=window.open('http://jaspar.genereg.net/cgi-bin/jaspar_db.pl?rm=present&amp;collection=CORE&amp;ID=MA0014.1',%20'MA0014.1',%20'width=850,height=700,toolbar=0,location=0,directories=0,status=0,menuBar=0,scrollBars=1');%20newWindow.focus()" TargetMode="External"/><Relationship Id="rId1019" Type="http://schemas.openxmlformats.org/officeDocument/2006/relationships/hyperlink" Target="http://opossum.cisreg.ca/oPOSSUM3/results/hBYyEQc3xS/MA0158.1.html" TargetMode="External"/><Relationship Id="rId72" Type="http://schemas.openxmlformats.org/officeDocument/2006/relationships/hyperlink" Target="http://opossum.cisreg.ca/oPOSSUM3/results/seix09uyPN/MA0030.1.html" TargetMode="External"/><Relationship Id="rId375" Type="http://schemas.openxmlformats.org/officeDocument/2006/relationships/hyperlink" Target="http://opossum.cisreg.ca/oPOSSUM3/results/CToKhyIPpo/MA0056.1.html" TargetMode="External"/><Relationship Id="rId582" Type="http://schemas.openxmlformats.org/officeDocument/2006/relationships/hyperlink" Target="http://opossum.cisreg.ca/oPOSSUM3/results/LDWhm9Uykb/MA0076.1.html" TargetMode="External"/><Relationship Id="rId803" Type="http://schemas.openxmlformats.org/officeDocument/2006/relationships/hyperlink" Target="http://opossum.cisreg.ca/oPOSSUM3/results/fpIR8bzCht/MA0069.1.html" TargetMode="External"/><Relationship Id="rId1226" Type="http://schemas.openxmlformats.org/officeDocument/2006/relationships/hyperlink" Target="http://opossum.cisreg.ca/oPOSSUM3/results/DguhPE5JFN/MA0029.1.html" TargetMode="External"/><Relationship Id="rId1433" Type="http://schemas.openxmlformats.org/officeDocument/2006/relationships/hyperlink" Target="http://opossum.cisreg.ca/oPOSSUM3/results/HlijUwOpUK/MA0038.1.html" TargetMode="External"/><Relationship Id="rId3" Type="http://schemas.openxmlformats.org/officeDocument/2006/relationships/hyperlink" Target="http://opossum.cisreg.ca/oPOSSUM3/results/TAvwYyVaAZ/MA0114.1.html" TargetMode="External"/><Relationship Id="rId235" Type="http://schemas.openxmlformats.org/officeDocument/2006/relationships/hyperlink" Target="javascript:newWindow=window.open('http://jaspar.genereg.net/cgi-bin/jaspar_db.pl?rm=present&amp;collection=CORE&amp;ID=MA0055.1',%20'MA0055.1',%20'width=850,height=700,toolbar=0,location=0,directories=0,status=0,menuBar=0,scrollBars=1');%20newWindow.focus()" TargetMode="External"/><Relationship Id="rId442" Type="http://schemas.openxmlformats.org/officeDocument/2006/relationships/hyperlink" Target="javascript:newWindow=window.open('http://jaspar.genereg.net/cgi-bin/jaspar_db.pl?rm=present&amp;collection=CORE&amp;ID=MA0119.1',%20'MA0119.1',%20'width=850,height=700,toolbar=0,location=0,directories=0,status=0,menuBar=0,scrollBars=1');%20newWindow.focus()" TargetMode="External"/><Relationship Id="rId887" Type="http://schemas.openxmlformats.org/officeDocument/2006/relationships/hyperlink" Target="http://opossum.cisreg.ca/oPOSSUM3/results/6dtYwskI8_/MA0114.1.html" TargetMode="External"/><Relationship Id="rId1072" Type="http://schemas.openxmlformats.org/officeDocument/2006/relationships/hyperlink" Target="javascript:newWindow=window.open('http://jaspar.genereg.net/cgi-bin/jaspar_db.pl?rm=present&amp;collection=CORE&amp;ID=MA0071.1',%20'MA0071.1',%20'width=850,height=700,toolbar=0,location=0,directories=0,status=0,menuBar=0,scrollBars=1');%20newWindow.focus()" TargetMode="External"/><Relationship Id="rId1500" Type="http://schemas.openxmlformats.org/officeDocument/2006/relationships/hyperlink" Target="http://opossum.cisreg.ca/oPOSSUM3/results/o1uKU19cs7/MA0099.2.html" TargetMode="External"/><Relationship Id="rId302" Type="http://schemas.openxmlformats.org/officeDocument/2006/relationships/hyperlink" Target="http://opossum.cisreg.ca/oPOSSUM3/results/YlutxvBYBR/MA0136.1.html" TargetMode="External"/><Relationship Id="rId747" Type="http://schemas.openxmlformats.org/officeDocument/2006/relationships/hyperlink" Target="http://opossum.cisreg.ca/oPOSSUM3/results/D72L11EyFI/MA0105.1.html" TargetMode="External"/><Relationship Id="rId954" Type="http://schemas.openxmlformats.org/officeDocument/2006/relationships/hyperlink" Target="http://opossum.cisreg.ca/oPOSSUM3/results/eRhtXuIfKu/MA0119.1.html" TargetMode="External"/><Relationship Id="rId1377" Type="http://schemas.openxmlformats.org/officeDocument/2006/relationships/hyperlink" Target="http://opossum.cisreg.ca/oPOSSUM3/results/gEi0pJANfR/MA0024.1.html" TargetMode="External"/><Relationship Id="rId83" Type="http://schemas.openxmlformats.org/officeDocument/2006/relationships/hyperlink" Target="http://opossum.cisreg.ca/oPOSSUM3/results/t_4jTbqXp_/MA0042.1.html" TargetMode="External"/><Relationship Id="rId179" Type="http://schemas.openxmlformats.org/officeDocument/2006/relationships/hyperlink" Target="http://opossum.cisreg.ca/oPOSSUM3/results/j9UmLTaFAz/MA0046.1.html" TargetMode="External"/><Relationship Id="rId386" Type="http://schemas.openxmlformats.org/officeDocument/2006/relationships/hyperlink" Target="http://opossum.cisreg.ca/oPOSSUM3/results/Ull9Rqvo0D/MA0155.1.html" TargetMode="External"/><Relationship Id="rId593" Type="http://schemas.openxmlformats.org/officeDocument/2006/relationships/hyperlink" Target="http://opossum.cisreg.ca/oPOSSUM3/results/fNOYVpA33h/MA0139.1.html" TargetMode="External"/><Relationship Id="rId607" Type="http://schemas.openxmlformats.org/officeDocument/2006/relationships/hyperlink" Target="javascript:newWindow=window.open('http://jaspar.genereg.net/cgi-bin/jaspar_db.pl?rm=present&amp;collection=CORE&amp;ID=MA0145.1',%20'MA0145.1',%20'width=850,height=700,toolbar=0,location=0,directories=0,status=0,menuBar=0,scrollBars=1');%20newWindow.focus()" TargetMode="External"/><Relationship Id="rId814" Type="http://schemas.openxmlformats.org/officeDocument/2006/relationships/hyperlink" Target="javascript:newWindow=window.open('http://jaspar.genereg.net/cgi-bin/jaspar_db.pl?rm=present&amp;collection=CORE&amp;ID=MA0078.1',%20'MA0078.1',%20'width=850,height=700,toolbar=0,location=0,directories=0,status=0,menuBar=0,scrollBars=1');%20newWindow.focus()" TargetMode="External"/><Relationship Id="rId1237" Type="http://schemas.openxmlformats.org/officeDocument/2006/relationships/hyperlink" Target="javascript:newWindow=window.open('http://jaspar.genereg.net/cgi-bin/jaspar_db.pl?rm=present&amp;collection=CORE&amp;ID=MA0057.1',%20'MA0057.1',%20'width=850,height=700,toolbar=0,location=0,directories=0,status=0,menuBar=0,scrollBars=1');%20newWindow.focus()" TargetMode="External"/><Relationship Id="rId1444" Type="http://schemas.openxmlformats.org/officeDocument/2006/relationships/hyperlink" Target="javascript:newWindow=window.open('http://jaspar.genereg.net/cgi-bin/jaspar_db.pl?rm=present&amp;collection=CORE&amp;ID=MA0144.1',%20'MA0144.1',%20'width=850,height=700,toolbar=0,location=0,directories=0,status=0,menuBar=0,scrollBars=1');%20newWindow.focus()" TargetMode="External"/><Relationship Id="rId246" Type="http://schemas.openxmlformats.org/officeDocument/2006/relationships/hyperlink" Target="http://opossum.cisreg.ca/oPOSSUM3/results/H5yLx0WKDx/MA0153.1.html" TargetMode="External"/><Relationship Id="rId453" Type="http://schemas.openxmlformats.org/officeDocument/2006/relationships/hyperlink" Target="http://opossum.cisreg.ca/oPOSSUM3/results/qNfiRBC6dR/MA0080.2.html" TargetMode="External"/><Relationship Id="rId660" Type="http://schemas.openxmlformats.org/officeDocument/2006/relationships/hyperlink" Target="http://opossum.cisreg.ca/oPOSSUM3/results/yDhwuInDmk/MA0135.1.html" TargetMode="External"/><Relationship Id="rId898" Type="http://schemas.openxmlformats.org/officeDocument/2006/relationships/hyperlink" Target="javascript:newWindow=window.open('http://jaspar.genereg.net/cgi-bin/jaspar_db.pl?rm=present&amp;collection=CORE&amp;ID=MA0137.2',%20'MA0137.2',%20'width=850,height=700,toolbar=0,location=0,directories=0,status=0,menuBar=0,scrollBars=1');%20newWindow.focus()" TargetMode="External"/><Relationship Id="rId1083" Type="http://schemas.openxmlformats.org/officeDocument/2006/relationships/hyperlink" Target="http://opossum.cisreg.ca/oPOSSUM3/results/IPLpsxMz8U/MA0071.1.html" TargetMode="External"/><Relationship Id="rId1290" Type="http://schemas.openxmlformats.org/officeDocument/2006/relationships/hyperlink" Target="http://opossum.cisreg.ca/oPOSSUM3/results/3Ax6cwvO8u/MA0031.1.html" TargetMode="External"/><Relationship Id="rId1304" Type="http://schemas.openxmlformats.org/officeDocument/2006/relationships/hyperlink" Target="http://opossum.cisreg.ca/oPOSSUM3/results/WgOTXWopX0/MA0004.1.html" TargetMode="External"/><Relationship Id="rId1511" Type="http://schemas.openxmlformats.org/officeDocument/2006/relationships/hyperlink" Target="http://opossum.cisreg.ca/oPOSSUM3/results/0CtvGxGSrE/MA0043.1.html" TargetMode="External"/><Relationship Id="rId106" Type="http://schemas.openxmlformats.org/officeDocument/2006/relationships/hyperlink" Target="javascript:newWindow=window.open('http://jaspar.genereg.net/cgi-bin/jaspar_db.pl?rm=present&amp;collection=CORE&amp;ID=MA0048.1',%20'MA0048.1',%20'width=850,height=700,toolbar=0,location=0,directories=0,status=0,menuBar=0,scrollBars=1');%20newWindow.focus()" TargetMode="External"/><Relationship Id="rId313" Type="http://schemas.openxmlformats.org/officeDocument/2006/relationships/hyperlink" Target="javascript:newWindow=window.open('http://jaspar.genereg.net/cgi-bin/jaspar_db.pl?rm=present&amp;collection=CORE&amp;ID=MA0135.1',%20'MA0135.1',%20'width=850,height=700,toolbar=0,location=0,directories=0,status=0,menuBar=0,scrollBars=1');%20newWindow.focus()" TargetMode="External"/><Relationship Id="rId758" Type="http://schemas.openxmlformats.org/officeDocument/2006/relationships/hyperlink" Target="http://opossum.cisreg.ca/oPOSSUM3/results/D72L11EyFI/MA0062.2.html" TargetMode="External"/><Relationship Id="rId965" Type="http://schemas.openxmlformats.org/officeDocument/2006/relationships/hyperlink" Target="http://opossum.cisreg.ca/oPOSSUM3/results/eRhtXuIfKu/MA0048.1.html" TargetMode="External"/><Relationship Id="rId1150" Type="http://schemas.openxmlformats.org/officeDocument/2006/relationships/hyperlink" Target="javascript:newWindow=window.open('http://jaspar.genereg.net/cgi-bin/jaspar_db.pl?rm=present&amp;collection=CORE&amp;ID=MA0088.1',%20'MA0088.1',%20'width=850,height=700,toolbar=0,location=0,directories=0,status=0,menuBar=0,scrollBars=1');%20newWindow.focus()" TargetMode="External"/><Relationship Id="rId1388" Type="http://schemas.openxmlformats.org/officeDocument/2006/relationships/hyperlink" Target="http://opossum.cisreg.ca/oPOSSUM3/results/Qcjdl2HmHa/MA0046.1.html" TargetMode="External"/><Relationship Id="rId10" Type="http://schemas.openxmlformats.org/officeDocument/2006/relationships/hyperlink" Target="javascript:newWindow=window.open('http://jaspar.genereg.net/cgi-bin/jaspar_db.pl?rm=present&amp;collection=CORE&amp;ID=MA0018.2',%20'MA0018.2',%20'width=850,height=700,toolbar=0,location=0,directories=0,status=0,menuBar=0,scrollBars=1');%20newWindow.focus()" TargetMode="External"/><Relationship Id="rId94" Type="http://schemas.openxmlformats.org/officeDocument/2006/relationships/hyperlink" Target="javascript:newWindow=window.open('http://jaspar.genereg.net/cgi-bin/jaspar_db.pl?rm=present&amp;collection=CORE&amp;ID=MA0083.1',%20'MA0083.1',%20'width=850,height=700,toolbar=0,location=0,directories=0,status=0,menuBar=0,scrollBars=1');%20newWindow.focus()" TargetMode="External"/><Relationship Id="rId397" Type="http://schemas.openxmlformats.org/officeDocument/2006/relationships/hyperlink" Target="javascript:newWindow=window.open('http://jaspar.genereg.net/cgi-bin/jaspar_db.pl?rm=present&amp;collection=CORE&amp;ID=MA0146.1',%20'MA0146.1',%20'width=850,height=700,toolbar=0,location=0,directories=0,status=0,menuBar=0,scrollBars=1');%20newWindow.focus()" TargetMode="External"/><Relationship Id="rId520" Type="http://schemas.openxmlformats.org/officeDocument/2006/relationships/hyperlink" Target="javascript:newWindow=window.open('http://jaspar.genereg.net/cgi-bin/jaspar_db.pl?rm=present&amp;collection=CORE&amp;ID=MA0099.2',%20'MA0099.2',%20'width=850,height=700,toolbar=0,location=0,directories=0,status=0,menuBar=0,scrollBars=1');%20newWindow.focus()" TargetMode="External"/><Relationship Id="rId618" Type="http://schemas.openxmlformats.org/officeDocument/2006/relationships/hyperlink" Target="http://opossum.cisreg.ca/oPOSSUM3/results/ULU5uZTcZz/MA0002.2.html" TargetMode="External"/><Relationship Id="rId825" Type="http://schemas.openxmlformats.org/officeDocument/2006/relationships/hyperlink" Target="http://opossum.cisreg.ca/oPOSSUM3/results/fpIR8bzCht/MA0154.1.html" TargetMode="External"/><Relationship Id="rId1248" Type="http://schemas.openxmlformats.org/officeDocument/2006/relationships/hyperlink" Target="http://opossum.cisreg.ca/oPOSSUM3/results/3ojKeH5iOf/MA0102.2.html" TargetMode="External"/><Relationship Id="rId1455" Type="http://schemas.openxmlformats.org/officeDocument/2006/relationships/hyperlink" Target="http://opossum.cisreg.ca/oPOSSUM3/results/uIPoGpMHzA/MA0039.2.html" TargetMode="External"/><Relationship Id="rId257" Type="http://schemas.openxmlformats.org/officeDocument/2006/relationships/hyperlink" Target="http://opossum.cisreg.ca/oPOSSUM3/results/aGWttK7f5Y/MA0090.1.html" TargetMode="External"/><Relationship Id="rId464" Type="http://schemas.openxmlformats.org/officeDocument/2006/relationships/hyperlink" Target="http://opossum.cisreg.ca/oPOSSUM3/results/qNfiRBC6dR/MA0081.1.html" TargetMode="External"/><Relationship Id="rId1010" Type="http://schemas.openxmlformats.org/officeDocument/2006/relationships/hyperlink" Target="http://opossum.cisreg.ca/oPOSSUM3/results/awbTVEzcSe/MA0057.1.html" TargetMode="External"/><Relationship Id="rId1094" Type="http://schemas.openxmlformats.org/officeDocument/2006/relationships/hyperlink" Target="http://opossum.cisreg.ca/oPOSSUM3/results/8iymtNDPkn/MA0084.1.html" TargetMode="External"/><Relationship Id="rId1108" Type="http://schemas.openxmlformats.org/officeDocument/2006/relationships/hyperlink" Target="javascript:newWindow=window.open('http://jaspar.genereg.net/cgi-bin/jaspar_db.pl?rm=present&amp;collection=CORE&amp;ID=MA0140.1',%20'MA0140.1',%20'width=850,height=700,toolbar=0,location=0,directories=0,status=0,menuBar=0,scrollBars=1');%20newWindow.focus()" TargetMode="External"/><Relationship Id="rId1315" Type="http://schemas.openxmlformats.org/officeDocument/2006/relationships/hyperlink" Target="javascript:newWindow=window.open('http://jaspar.genereg.net/cgi-bin/jaspar_db.pl?rm=present&amp;collection=CORE&amp;ID=MA0091.1',%20'MA0091.1',%20'width=850,height=700,toolbar=0,location=0,directories=0,status=0,menuBar=0,scrollBars=1');%20newWindow.focus()" TargetMode="External"/><Relationship Id="rId117" Type="http://schemas.openxmlformats.org/officeDocument/2006/relationships/hyperlink" Target="http://opossum.cisreg.ca/oPOSSUM3/results/ATMr_gojAW/MA0051.1.html" TargetMode="External"/><Relationship Id="rId671" Type="http://schemas.openxmlformats.org/officeDocument/2006/relationships/hyperlink" Target="http://opossum.cisreg.ca/oPOSSUM3/results/JnVGPsbla0/MA0079.2.html" TargetMode="External"/><Relationship Id="rId769" Type="http://schemas.openxmlformats.org/officeDocument/2006/relationships/hyperlink" Target="javascript:newWindow=window.open('http://jaspar.genereg.net/cgi-bin/jaspar_db.pl?rm=present&amp;collection=CORE&amp;ID=MA0131.1',%20'MA0131.1',%20'width=850,height=700,toolbar=0,location=0,directories=0,status=0,menuBar=0,scrollBars=1');%20newWindow.focus()" TargetMode="External"/><Relationship Id="rId976" Type="http://schemas.openxmlformats.org/officeDocument/2006/relationships/hyperlink" Target="javascript:newWindow=window.open('http://jaspar.genereg.net/cgi-bin/jaspar_db.pl?rm=present&amp;collection=CORE&amp;ID=MA0135.1',%20'MA0135.1',%20'width=850,height=700,toolbar=0,location=0,directories=0,status=0,menuBar=0,scrollBars=1');%20newWindow.focus()" TargetMode="External"/><Relationship Id="rId1399" Type="http://schemas.openxmlformats.org/officeDocument/2006/relationships/hyperlink" Target="javascript:newWindow=window.open('http://jaspar.genereg.net/cgi-bin/jaspar_db.pl?rm=present&amp;collection=CORE&amp;ID=MA0061.1',%20'MA0061.1',%20'width=850,height=700,toolbar=0,location=0,directories=0,status=0,menuBar=0,scrollBars=1');%20newWindow.focus()" TargetMode="External"/><Relationship Id="rId324" Type="http://schemas.openxmlformats.org/officeDocument/2006/relationships/hyperlink" Target="http://opossum.cisreg.ca/oPOSSUM3/results/gsGM2xlKre/MA0148.1.html" TargetMode="External"/><Relationship Id="rId531" Type="http://schemas.openxmlformats.org/officeDocument/2006/relationships/hyperlink" Target="http://opossum.cisreg.ca/oPOSSUM3/results/8TDcqdQICH/MA0090.1.html" TargetMode="External"/><Relationship Id="rId629" Type="http://schemas.openxmlformats.org/officeDocument/2006/relationships/hyperlink" Target="http://opossum.cisreg.ca/oPOSSUM3/results/X0WYgxvmWi/MA0040.1.html" TargetMode="External"/><Relationship Id="rId1161" Type="http://schemas.openxmlformats.org/officeDocument/2006/relationships/hyperlink" Target="http://opossum.cisreg.ca/oPOSSUM3/results/mnfYJXrEzd/MA0062.2.html" TargetMode="External"/><Relationship Id="rId1259" Type="http://schemas.openxmlformats.org/officeDocument/2006/relationships/hyperlink" Target="http://opossum.cisreg.ca/oPOSSUM3/results/3ojKeH5iOf/MA0006.1.html" TargetMode="External"/><Relationship Id="rId1466" Type="http://schemas.openxmlformats.org/officeDocument/2006/relationships/hyperlink" Target="http://opossum.cisreg.ca/oPOSSUM3/results/XNZmpyGz9z/MA0060.1.html" TargetMode="External"/><Relationship Id="rId836" Type="http://schemas.openxmlformats.org/officeDocument/2006/relationships/hyperlink" Target="http://opossum.cisreg.ca/oPOSSUM3/results/ibgDOcZZpu/MA0052.1.html" TargetMode="External"/><Relationship Id="rId1021" Type="http://schemas.openxmlformats.org/officeDocument/2006/relationships/hyperlink" Target="javascript:newWindow=window.open('http://jaspar.genereg.net/cgi-bin/jaspar_db.pl?rm=present&amp;collection=CORE&amp;ID=MA0137.2',%20'MA0137.2',%20'width=850,height=700,toolbar=0,location=0,directories=0,status=0,menuBar=0,scrollBars=1');%20newWindow.focus()" TargetMode="External"/><Relationship Id="rId1119" Type="http://schemas.openxmlformats.org/officeDocument/2006/relationships/hyperlink" Target="http://opossum.cisreg.ca/oPOSSUM3/results/ZMNQnzz8ji/MA0136.1.html" TargetMode="External"/><Relationship Id="rId903" Type="http://schemas.openxmlformats.org/officeDocument/2006/relationships/hyperlink" Target="http://opossum.cisreg.ca/oPOSSUM3/results/pWCavmr3sx/MA0150.1.html" TargetMode="External"/><Relationship Id="rId1326" Type="http://schemas.openxmlformats.org/officeDocument/2006/relationships/hyperlink" Target="http://opossum.cisreg.ca/oPOSSUM3/results/GA8Q0KWcZj/MA0059.1.html" TargetMode="External"/><Relationship Id="rId32" Type="http://schemas.openxmlformats.org/officeDocument/2006/relationships/hyperlink" Target="http://opossum.cisreg.ca/oPOSSUM3/results/M2ieKzBUWu/MA0048.1.html" TargetMode="External"/><Relationship Id="rId181" Type="http://schemas.openxmlformats.org/officeDocument/2006/relationships/hyperlink" Target="javascript:newWindow=window.open('http://jaspar.genereg.net/cgi-bin/jaspar_db.pl?rm=present&amp;collection=CORE&amp;ID=MA0055.1',%20'MA0055.1',%20'width=850,height=700,toolbar=0,location=0,directories=0,status=0,menuBar=0,scrollBars=1');%20newWindow.focus()" TargetMode="External"/><Relationship Id="rId279" Type="http://schemas.openxmlformats.org/officeDocument/2006/relationships/hyperlink" Target="http://opossum.cisreg.ca/oPOSSUM3/results/aGWttK7f5Y/MA0136.1.html" TargetMode="External"/><Relationship Id="rId486" Type="http://schemas.openxmlformats.org/officeDocument/2006/relationships/hyperlink" Target="http://opossum.cisreg.ca/oPOSSUM3/results/EEYmn3_k4V/MA0074.1.html" TargetMode="External"/><Relationship Id="rId693" Type="http://schemas.openxmlformats.org/officeDocument/2006/relationships/hyperlink" Target="http://opossum.cisreg.ca/oPOSSUM3/results/Yr7ib6ZmWt/MA0111.1.html" TargetMode="External"/><Relationship Id="rId139" Type="http://schemas.openxmlformats.org/officeDocument/2006/relationships/hyperlink" Target="javascript:newWindow=window.open('http://jaspar.genereg.net/cgi-bin/jaspar_db.pl?rm=present&amp;collection=CORE&amp;ID=MA0145.1',%20'MA0145.1',%20'width=850,height=700,toolbar=0,location=0,directories=0,status=0,menuBar=0,scrollBars=1');%20newWindow.focus()" TargetMode="External"/><Relationship Id="rId346" Type="http://schemas.openxmlformats.org/officeDocument/2006/relationships/hyperlink" Target="javascript:newWindow=window.open('http://jaspar.genereg.net/cgi-bin/jaspar_db.pl?rm=present&amp;collection=CORE&amp;ID=MA0078.1',%20'MA0078.1',%20'width=850,height=700,toolbar=0,location=0,directories=0,status=0,menuBar=0,scrollBars=1');%20newWindow.focus()" TargetMode="External"/><Relationship Id="rId553" Type="http://schemas.openxmlformats.org/officeDocument/2006/relationships/hyperlink" Target="javascript:newWindow=window.open('http://jaspar.genereg.net/cgi-bin/jaspar_db.pl?rm=present&amp;collection=CORE&amp;ID=MA0043.1',%20'MA0043.1',%20'width=850,height=700,toolbar=0,location=0,directories=0,status=0,menuBar=0,scrollBars=1');%20newWindow.focus()" TargetMode="External"/><Relationship Id="rId760" Type="http://schemas.openxmlformats.org/officeDocument/2006/relationships/hyperlink" Target="javascript:newWindow=window.open('http://jaspar.genereg.net/cgi-bin/jaspar_db.pl?rm=present&amp;collection=CORE&amp;ID=MA0107.1',%20'MA0107.1',%20'width=850,height=700,toolbar=0,location=0,directories=0,status=0,menuBar=0,scrollBars=1');%20newWindow.focus()" TargetMode="External"/><Relationship Id="rId998" Type="http://schemas.openxmlformats.org/officeDocument/2006/relationships/hyperlink" Target="http://opossum.cisreg.ca/oPOSSUM3/results/awbTVEzcSe/MA0059.1.html" TargetMode="External"/><Relationship Id="rId1183" Type="http://schemas.openxmlformats.org/officeDocument/2006/relationships/hyperlink" Target="javascript:newWindow=window.open('http://jaspar.genereg.net/cgi-bin/jaspar_db.pl?rm=present&amp;collection=CORE&amp;ID=MA0052.1',%20'MA0052.1',%20'width=850,height=700,toolbar=0,location=0,directories=0,status=0,menuBar=0,scrollBars=1');%20newWindow.focus()" TargetMode="External"/><Relationship Id="rId1390" Type="http://schemas.openxmlformats.org/officeDocument/2006/relationships/hyperlink" Target="javascript:newWindow=window.open('http://jaspar.genereg.net/cgi-bin/jaspar_db.pl?rm=present&amp;collection=CORE&amp;ID=MA0079.2',%20'MA0079.2',%20'width=850,height=700,toolbar=0,location=0,directories=0,status=0,menuBar=0,scrollBars=1');%20newWindow.focus()" TargetMode="External"/><Relationship Id="rId206" Type="http://schemas.openxmlformats.org/officeDocument/2006/relationships/hyperlink" Target="http://opossum.cisreg.ca/oPOSSUM3/results/NKNOhJiwIS/MA0146.1.html" TargetMode="External"/><Relationship Id="rId413" Type="http://schemas.openxmlformats.org/officeDocument/2006/relationships/hyperlink" Target="http://opossum.cisreg.ca/oPOSSUM3/results/NTNI2oOlwB/MA0042.1.html" TargetMode="External"/><Relationship Id="rId858" Type="http://schemas.openxmlformats.org/officeDocument/2006/relationships/hyperlink" Target="http://opossum.cisreg.ca/oPOSSUM3/results/hsKAmHlGfN/MA0156.1.html" TargetMode="External"/><Relationship Id="rId1043" Type="http://schemas.openxmlformats.org/officeDocument/2006/relationships/hyperlink" Target="http://opossum.cisreg.ca/oPOSSUM3/results/1RwE5ZNCEH/MA0135.1.html" TargetMode="External"/><Relationship Id="rId1488" Type="http://schemas.openxmlformats.org/officeDocument/2006/relationships/hyperlink" Target="http://opossum.cisreg.ca/oPOSSUM3/results/8KgkS_YYkP/MA0147.1.html" TargetMode="External"/><Relationship Id="rId620" Type="http://schemas.openxmlformats.org/officeDocument/2006/relationships/hyperlink" Target="http://opossum.cisreg.ca/oPOSSUM3/results/ULU5uZTcZz/MA0148.1.html" TargetMode="External"/><Relationship Id="rId718" Type="http://schemas.openxmlformats.org/officeDocument/2006/relationships/hyperlink" Target="javascript:newWindow=window.open('http://jaspar.genereg.net/cgi-bin/jaspar_db.pl?rm=present&amp;collection=CORE&amp;ID=MA0038.1',%20'MA0038.1',%20'width=850,height=700,toolbar=0,location=0,directories=0,status=0,menuBar=0,scrollBars=1');%20newWindow.focus()" TargetMode="External"/><Relationship Id="rId925" Type="http://schemas.openxmlformats.org/officeDocument/2006/relationships/hyperlink" Target="javascript:newWindow=window.open('http://jaspar.genereg.net/cgi-bin/jaspar_db.pl?rm=present&amp;collection=CORE&amp;ID=MA0150.1',%20'MA0150.1',%20'width=850,height=700,toolbar=0,location=0,directories=0,status=0,menuBar=0,scrollBars=1');%20newWindow.focus()" TargetMode="External"/><Relationship Id="rId1250" Type="http://schemas.openxmlformats.org/officeDocument/2006/relationships/hyperlink" Target="http://opossum.cisreg.ca/oPOSSUM3/results/3ojKeH5iOf/MA0093.1.html" TargetMode="External"/><Relationship Id="rId1348" Type="http://schemas.openxmlformats.org/officeDocument/2006/relationships/hyperlink" Target="javascript:newWindow=window.open('http://jaspar.genereg.net/cgi-bin/jaspar_db.pl?rm=present&amp;collection=CORE&amp;ID=MA0153.1',%20'MA0153.1',%20'width=850,height=700,toolbar=0,location=0,directories=0,status=0,menuBar=0,scrollBars=1');%20newWindow.focus()" TargetMode="External"/><Relationship Id="rId1110" Type="http://schemas.openxmlformats.org/officeDocument/2006/relationships/hyperlink" Target="http://opossum.cisreg.ca/oPOSSUM3/results/8iymtNDPkn/MA0140.1.html" TargetMode="External"/><Relationship Id="rId1208" Type="http://schemas.openxmlformats.org/officeDocument/2006/relationships/hyperlink" Target="http://opossum.cisreg.ca/oPOSSUM3/results/ms2ptlg_n_/MA0057.1.html" TargetMode="External"/><Relationship Id="rId1415" Type="http://schemas.openxmlformats.org/officeDocument/2006/relationships/hyperlink" Target="http://opossum.cisreg.ca/oPOSSUM3/results/4mvoF1E1Ur/MA0143.1.html" TargetMode="External"/><Relationship Id="rId54" Type="http://schemas.openxmlformats.org/officeDocument/2006/relationships/hyperlink" Target="http://opossum.cisreg.ca/oPOSSUM3/results/Ajx36WE4GR/MA0060.1.html" TargetMode="External"/><Relationship Id="rId270" Type="http://schemas.openxmlformats.org/officeDocument/2006/relationships/hyperlink" Target="http://opossum.cisreg.ca/oPOSSUM3/results/aGWttK7f5Y/MA0146.1.html" TargetMode="External"/><Relationship Id="rId130" Type="http://schemas.openxmlformats.org/officeDocument/2006/relationships/hyperlink" Target="javascript:newWindow=window.open('http://jaspar.genereg.net/cgi-bin/jaspar_db.pl?rm=present&amp;collection=CORE&amp;ID=MA0076.1',%20'MA0076.1',%20'width=850,height=700,toolbar=0,location=0,directories=0,status=0,menuBar=0,scrollBars=1');%20newWindow.focus()" TargetMode="External"/><Relationship Id="rId368" Type="http://schemas.openxmlformats.org/officeDocument/2006/relationships/hyperlink" Target="http://opossum.cisreg.ca/oPOSSUM3/results/CToKhyIPpo/MA0079.2.html" TargetMode="External"/><Relationship Id="rId575" Type="http://schemas.openxmlformats.org/officeDocument/2006/relationships/hyperlink" Target="http://opossum.cisreg.ca/oPOSSUM3/results/LDWhm9Uykb/MA0014.1.html" TargetMode="External"/><Relationship Id="rId782" Type="http://schemas.openxmlformats.org/officeDocument/2006/relationships/hyperlink" Target="http://opossum.cisreg.ca/oPOSSUM3/results/v364xVnSVt/MA0154.1.html" TargetMode="External"/><Relationship Id="rId228" Type="http://schemas.openxmlformats.org/officeDocument/2006/relationships/hyperlink" Target="http://opossum.cisreg.ca/oPOSSUM3/results/dxe54LPnLc/MA0158.1.html" TargetMode="External"/><Relationship Id="rId435" Type="http://schemas.openxmlformats.org/officeDocument/2006/relationships/hyperlink" Target="http://opossum.cisreg.ca/oPOSSUM3/results/71IV3ikeLP/MA0024.1.html" TargetMode="External"/><Relationship Id="rId642" Type="http://schemas.openxmlformats.org/officeDocument/2006/relationships/hyperlink" Target="http://opossum.cisreg.ca/oPOSSUM3/results/X0WYgxvmWi/MA0091.1.html" TargetMode="External"/><Relationship Id="rId1065" Type="http://schemas.openxmlformats.org/officeDocument/2006/relationships/hyperlink" Target="http://opossum.cisreg.ca/oPOSSUM3/results/_Nf0id7q_t/MA0078.1.html" TargetMode="External"/><Relationship Id="rId1272" Type="http://schemas.openxmlformats.org/officeDocument/2006/relationships/hyperlink" Target="http://opossum.cisreg.ca/oPOSSUM3/results/PYgh7dX3Z8/MA0042.1.html" TargetMode="External"/><Relationship Id="rId502" Type="http://schemas.openxmlformats.org/officeDocument/2006/relationships/hyperlink" Target="javascript:newWindow=window.open('http://jaspar.genereg.net/cgi-bin/jaspar_db.pl?rm=present&amp;collection=CORE&amp;ID=MA0136.1',%20'MA0136.1',%20'width=850,height=700,toolbar=0,location=0,directories=0,status=0,menuBar=0,scrollBars=1');%20newWindow.focus()" TargetMode="External"/><Relationship Id="rId947" Type="http://schemas.openxmlformats.org/officeDocument/2006/relationships/hyperlink" Target="http://opossum.cisreg.ca/oPOSSUM3/results/GHecRqgUDx/MA0039.2.html" TargetMode="External"/><Relationship Id="rId1132" Type="http://schemas.openxmlformats.org/officeDocument/2006/relationships/hyperlink" Target="javascript:newWindow=window.open('http://jaspar.genereg.net/cgi-bin/jaspar_db.pl?rm=present&amp;collection=CORE&amp;ID=MA0079.2',%20'MA0079.2',%20'width=850,height=700,toolbar=0,location=0,directories=0,status=0,menuBar=0,scrollBars=1');%20newWindow.focus()" TargetMode="External"/><Relationship Id="rId76" Type="http://schemas.openxmlformats.org/officeDocument/2006/relationships/hyperlink" Target="javascript:newWindow=window.open('http://jaspar.genereg.net/cgi-bin/jaspar_db.pl?rm=present&amp;collection=CORE&amp;ID=MA0079.2',%20'MA0079.2',%20'width=850,height=700,toolbar=0,location=0,directories=0,status=0,menuBar=0,scrollBars=1');%20newWindow.focus()" TargetMode="External"/><Relationship Id="rId807" Type="http://schemas.openxmlformats.org/officeDocument/2006/relationships/hyperlink" Target="http://opossum.cisreg.ca/oPOSSUM3/results/fpIR8bzCht/MA0070.1.html" TargetMode="External"/><Relationship Id="rId1437" Type="http://schemas.openxmlformats.org/officeDocument/2006/relationships/hyperlink" Target="http://opossum.cisreg.ca/oPOSSUM3/results/HlijUwOpUK/MA0119.1.html" TargetMode="External"/><Relationship Id="rId1504" Type="http://schemas.openxmlformats.org/officeDocument/2006/relationships/hyperlink" Target="javascript:newWindow=window.open('http://jaspar.genereg.net/cgi-bin/jaspar_db.pl?rm=present&amp;collection=CORE&amp;ID=MA0002.2',%20'MA0002.2',%20'width=850,height=700,toolbar=0,location=0,directories=0,status=0,menuBar=0,scrollBars=1');%20newWindow.focus()" TargetMode="External"/><Relationship Id="rId292" Type="http://schemas.openxmlformats.org/officeDocument/2006/relationships/hyperlink" Target="javascript:newWindow=window.open('http://jaspar.genereg.net/cgi-bin/jaspar_db.pl?rm=present&amp;collection=CORE&amp;ID=MA0143.1',%20'MA0143.1',%20'width=850,height=700,toolbar=0,location=0,directories=0,status=0,menuBar=0,scrollBars=1');%20newWindow.focus()" TargetMode="External"/><Relationship Id="rId597" Type="http://schemas.openxmlformats.org/officeDocument/2006/relationships/hyperlink" Target="http://opossum.cisreg.ca/oPOSSUM3/results/fNOYVpA33h/MA0102.2.html" TargetMode="External"/><Relationship Id="rId152" Type="http://schemas.openxmlformats.org/officeDocument/2006/relationships/hyperlink" Target="http://opossum.cisreg.ca/oPOSSUM3/results/_hPov9q_XX/MA0048.1.html" TargetMode="External"/><Relationship Id="rId457" Type="http://schemas.openxmlformats.org/officeDocument/2006/relationships/hyperlink" Target="javascript:newWindow=window.open('http://jaspar.genereg.net/cgi-bin/jaspar_db.pl?rm=present&amp;collection=CORE&amp;ID=MA0111.1',%20'MA0111.1',%20'width=850,height=700,toolbar=0,location=0,directories=0,status=0,menuBar=0,scrollBars=1');%20newWindow.focus()" TargetMode="External"/><Relationship Id="rId1087" Type="http://schemas.openxmlformats.org/officeDocument/2006/relationships/hyperlink" Target="javascript:newWindow=window.open('http://jaspar.genereg.net/cgi-bin/jaspar_db.pl?rm=present&amp;collection=CORE&amp;ID=MA0069.1',%20'MA0069.1',%20'width=850,height=700,toolbar=0,location=0,directories=0,status=0,menuBar=0,scrollBars=1');%20newWindow.focus()" TargetMode="External"/><Relationship Id="rId1294" Type="http://schemas.openxmlformats.org/officeDocument/2006/relationships/hyperlink" Target="javascript:newWindow=window.open('http://jaspar.genereg.net/cgi-bin/jaspar_db.pl?rm=present&amp;collection=CORE&amp;ID=MA0137.2',%20'MA0137.2',%20'width=850,height=700,toolbar=0,location=0,directories=0,status=0,menuBar=0,scrollBars=1');%20newWindow.focus()" TargetMode="External"/><Relationship Id="rId664" Type="http://schemas.openxmlformats.org/officeDocument/2006/relationships/hyperlink" Target="javascript:newWindow=window.open('http://jaspar.genereg.net/cgi-bin/jaspar_db.pl?rm=present&amp;collection=CORE&amp;ID=MA0048.1',%20'MA0048.1',%20'width=850,height=700,toolbar=0,location=0,directories=0,status=0,menuBar=0,scrollBars=1');%20newWindow.focus()" TargetMode="External"/><Relationship Id="rId871" Type="http://schemas.openxmlformats.org/officeDocument/2006/relationships/hyperlink" Target="javascript:newWindow=window.open('http://jaspar.genereg.net/cgi-bin/jaspar_db.pl?rm=present&amp;collection=CORE&amp;ID=MA0014.1',%20'MA0014.1',%20'width=850,height=700,toolbar=0,location=0,directories=0,status=0,menuBar=0,scrollBars=1');%20newWindow.focus()" TargetMode="External"/><Relationship Id="rId969" Type="http://schemas.openxmlformats.org/officeDocument/2006/relationships/hyperlink" Target="http://opossum.cisreg.ca/oPOSSUM3/results/eRhtXuIfKu/MA0114.1.html" TargetMode="External"/><Relationship Id="rId317" Type="http://schemas.openxmlformats.org/officeDocument/2006/relationships/hyperlink" Target="http://opossum.cisreg.ca/oPOSSUM3/results/gsGM2xlKre/MA0084.1.html" TargetMode="External"/><Relationship Id="rId524" Type="http://schemas.openxmlformats.org/officeDocument/2006/relationships/hyperlink" Target="http://opossum.cisreg.ca/oPOSSUM3/results/8TDcqdQICH/MA0079.2.html" TargetMode="External"/><Relationship Id="rId731" Type="http://schemas.openxmlformats.org/officeDocument/2006/relationships/hyperlink" Target="http://opossum.cisreg.ca/oPOSSUM3/results/wOh4eY2Wqv/MA0079.2.html" TargetMode="External"/><Relationship Id="rId1154" Type="http://schemas.openxmlformats.org/officeDocument/2006/relationships/hyperlink" Target="http://opossum.cisreg.ca/oPOSSUM3/results/sQbtH63TBq/MA0102.2.html" TargetMode="External"/><Relationship Id="rId1361" Type="http://schemas.openxmlformats.org/officeDocument/2006/relationships/hyperlink" Target="http://opossum.cisreg.ca/oPOSSUM3/results/gEi0pJANfR/MA0122.1.html" TargetMode="External"/><Relationship Id="rId1459" Type="http://schemas.openxmlformats.org/officeDocument/2006/relationships/hyperlink" Target="javascript:newWindow=window.open('http://jaspar.genereg.net/cgi-bin/jaspar_db.pl?rm=present&amp;collection=CORE&amp;ID=MA0052.1',%20'MA0052.1',%20'width=850,height=700,toolbar=0,location=0,directories=0,status=0,menuBar=0,scrollBars=1');%20newWindow.focus()" TargetMode="External"/><Relationship Id="rId98" Type="http://schemas.openxmlformats.org/officeDocument/2006/relationships/hyperlink" Target="http://opossum.cisreg.ca/oPOSSUM3/results/to2RsyZXfC/MA0162.1.html" TargetMode="External"/><Relationship Id="rId829" Type="http://schemas.openxmlformats.org/officeDocument/2006/relationships/hyperlink" Target="javascript:newWindow=window.open('http://jaspar.genereg.net/cgi-bin/jaspar_db.pl?rm=present&amp;collection=CORE&amp;ID=MA0081.1',%20'MA0081.1',%20'width=850,height=700,toolbar=0,location=0,directories=0,status=0,menuBar=0,scrollBars=1');%20newWindow.focus()" TargetMode="External"/><Relationship Id="rId1014" Type="http://schemas.openxmlformats.org/officeDocument/2006/relationships/hyperlink" Target="http://opossum.cisreg.ca/oPOSSUM3/results/awbTVEzcSe/MA0060.1.html" TargetMode="External"/><Relationship Id="rId1221" Type="http://schemas.openxmlformats.org/officeDocument/2006/relationships/hyperlink" Target="http://opossum.cisreg.ca/oPOSSUM3/results/J4osEq0625/MA0115.1.html" TargetMode="External"/><Relationship Id="rId1319" Type="http://schemas.openxmlformats.org/officeDocument/2006/relationships/hyperlink" Target="http://opossum.cisreg.ca/oPOSSUM3/results/RJF9ccnMKp/MA0040.1.html" TargetMode="External"/><Relationship Id="rId25" Type="http://schemas.openxmlformats.org/officeDocument/2006/relationships/hyperlink" Target="javascript:newWindow=window.open('http://jaspar.genereg.net/cgi-bin/jaspar_db.pl?rm=present&amp;collection=CORE&amp;ID=MA0090.1',%20'MA0090.1',%20'width=850,height=700,toolbar=0,location=0,directories=0,status=0,menuBar=0,scrollBars=1');%20newWindow.focus()" TargetMode="External"/><Relationship Id="rId174" Type="http://schemas.openxmlformats.org/officeDocument/2006/relationships/hyperlink" Target="http://opossum.cisreg.ca/oPOSSUM3/results/j9UmLTaFAz/MA0039.2.html" TargetMode="External"/><Relationship Id="rId381" Type="http://schemas.openxmlformats.org/officeDocument/2006/relationships/hyperlink" Target="http://opossum.cisreg.ca/oPOSSUM3/results/CToKhyIPpo/MA0155.1.html" TargetMode="External"/><Relationship Id="rId241" Type="http://schemas.openxmlformats.org/officeDocument/2006/relationships/hyperlink" Target="javascript:newWindow=window.open('http://jaspar.genereg.net/cgi-bin/jaspar_db.pl?rm=present&amp;collection=CORE&amp;ID=MA0137.2',%20'MA0137.2',%20'width=850,height=700,toolbar=0,location=0,directories=0,status=0,menuBar=0,scrollBars=1');%20newWindow.focus()" TargetMode="External"/><Relationship Id="rId479" Type="http://schemas.openxmlformats.org/officeDocument/2006/relationships/hyperlink" Target="http://opossum.cisreg.ca/oPOSSUM3/results/o4WgZVJsEM/MA0103.1.html" TargetMode="External"/><Relationship Id="rId686" Type="http://schemas.openxmlformats.org/officeDocument/2006/relationships/hyperlink" Target="http://opossum.cisreg.ca/oPOSSUM3/results/Yr7ib6ZmWt/MA0140.1.html" TargetMode="External"/><Relationship Id="rId893" Type="http://schemas.openxmlformats.org/officeDocument/2006/relationships/hyperlink" Target="http://opossum.cisreg.ca/oPOSSUM3/results/6dtYwskI8_/MA0077.1.html" TargetMode="External"/><Relationship Id="rId339" Type="http://schemas.openxmlformats.org/officeDocument/2006/relationships/hyperlink" Target="http://opossum.cisreg.ca/oPOSSUM3/results/Qpss__2LDU/MA0152.1.html" TargetMode="External"/><Relationship Id="rId546" Type="http://schemas.openxmlformats.org/officeDocument/2006/relationships/hyperlink" Target="http://opossum.cisreg.ca/oPOSSUM3/results/E8tHZBEJMg/MA0060.1.html" TargetMode="External"/><Relationship Id="rId753" Type="http://schemas.openxmlformats.org/officeDocument/2006/relationships/hyperlink" Target="http://opossum.cisreg.ca/oPOSSUM3/results/D72L11EyFI/MA0162.1.html" TargetMode="External"/><Relationship Id="rId1176" Type="http://schemas.openxmlformats.org/officeDocument/2006/relationships/hyperlink" Target="http://opossum.cisreg.ca/oPOSSUM3/results/mnfYJXrEzd/MA0156.1.html" TargetMode="External"/><Relationship Id="rId1383" Type="http://schemas.openxmlformats.org/officeDocument/2006/relationships/hyperlink" Target="http://opossum.cisreg.ca/oPOSSUM3/results/gEi0pJANfR/MA0055.1.html" TargetMode="External"/><Relationship Id="rId101" Type="http://schemas.openxmlformats.org/officeDocument/2006/relationships/hyperlink" Target="http://opossum.cisreg.ca/oPOSSUM3/results/A6kNOicaqN/MA0131.1.html" TargetMode="External"/><Relationship Id="rId406" Type="http://schemas.openxmlformats.org/officeDocument/2006/relationships/hyperlink" Target="javascript:newWindow=window.open('http://jaspar.genereg.net/cgi-bin/jaspar_db.pl?rm=present&amp;collection=CORE&amp;ID=MA0072.1',%20'MA0072.1',%20'width=850,height=700,toolbar=0,location=0,directories=0,status=0,menuBar=0,scrollBars=1');%20newWindow.focus()" TargetMode="External"/><Relationship Id="rId960" Type="http://schemas.openxmlformats.org/officeDocument/2006/relationships/hyperlink" Target="http://opossum.cisreg.ca/oPOSSUM3/results/eRhtXuIfKu/MA0163.1.html" TargetMode="External"/><Relationship Id="rId1036" Type="http://schemas.openxmlformats.org/officeDocument/2006/relationships/hyperlink" Target="javascript:newWindow=window.open('http://jaspar.genereg.net/cgi-bin/jaspar_db.pl?rm=present&amp;collection=CORE&amp;ID=MA0063.1',%20'MA0063.1',%20'width=850,height=700,toolbar=0,location=0,directories=0,status=0,menuBar=0,scrollBars=1');%20newWindow.focus()" TargetMode="External"/><Relationship Id="rId1243" Type="http://schemas.openxmlformats.org/officeDocument/2006/relationships/hyperlink" Target="javascript:newWindow=window.open('http://jaspar.genereg.net/cgi-bin/jaspar_db.pl?rm=present&amp;collection=CORE&amp;ID=MA0147.1',%20'MA0147.1',%20'width=850,height=700,toolbar=0,location=0,directories=0,status=0,menuBar=0,scrollBars=1');%20newWindow.focus()" TargetMode="External"/><Relationship Id="rId613" Type="http://schemas.openxmlformats.org/officeDocument/2006/relationships/hyperlink" Target="javascript:newWindow=window.open('http://jaspar.genereg.net/cgi-bin/jaspar_db.pl?rm=present&amp;collection=CORE&amp;ID=MA0047.2',%20'MA0047.2',%20'width=850,height=700,toolbar=0,location=0,directories=0,status=0,menuBar=0,scrollBars=1');%20newWindow.focus()" TargetMode="External"/><Relationship Id="rId820" Type="http://schemas.openxmlformats.org/officeDocument/2006/relationships/hyperlink" Target="javascript:newWindow=window.open('http://jaspar.genereg.net/cgi-bin/jaspar_db.pl?rm=present&amp;collection=CORE&amp;ID=MA0131.1',%20'MA0131.1',%20'width=850,height=700,toolbar=0,location=0,directories=0,status=0,menuBar=0,scrollBars=1');%20newWindow.focus()" TargetMode="External"/><Relationship Id="rId918" Type="http://schemas.openxmlformats.org/officeDocument/2006/relationships/hyperlink" Target="http://opossum.cisreg.ca/oPOSSUM3/results/YWOY_V9WPa/MA0114.1.html" TargetMode="External"/><Relationship Id="rId1450" Type="http://schemas.openxmlformats.org/officeDocument/2006/relationships/hyperlink" Target="javascript:newWindow=window.open('http://jaspar.genereg.net/cgi-bin/jaspar_db.pl?rm=present&amp;collection=CORE&amp;ID=MA0137.2',%20'MA0137.2',%20'width=850,height=700,toolbar=0,location=0,directories=0,status=0,menuBar=0,scrollBars=1');%20newWindow.focus()" TargetMode="External"/><Relationship Id="rId1103" Type="http://schemas.openxmlformats.org/officeDocument/2006/relationships/hyperlink" Target="http://opossum.cisreg.ca/oPOSSUM3/results/8iymtNDPkn/MA0040.1.html" TargetMode="External"/><Relationship Id="rId1310" Type="http://schemas.openxmlformats.org/officeDocument/2006/relationships/hyperlink" Target="http://opossum.cisreg.ca/oPOSSUM3/results/WgOTXWopX0/MA0144.1.html" TargetMode="External"/><Relationship Id="rId1408" Type="http://schemas.openxmlformats.org/officeDocument/2006/relationships/hyperlink" Target="javascript:newWindow=window.open('http://jaspar.genereg.net/cgi-bin/jaspar_db.pl?rm=present&amp;collection=CORE&amp;ID=MA0116.1',%20'MA0116.1',%20'width=850,height=700,toolbar=0,location=0,directories=0,status=0,menuBar=0,scrollBars=1');%20newWindow.focus()" TargetMode="External"/><Relationship Id="rId47" Type="http://schemas.openxmlformats.org/officeDocument/2006/relationships/hyperlink" Target="http://opossum.cisreg.ca/oPOSSUM3/results/Ajx36WE4GR/MA0039.2.html" TargetMode="External"/><Relationship Id="rId196" Type="http://schemas.openxmlformats.org/officeDocument/2006/relationships/hyperlink" Target="javascript:newWindow=window.open('http://jaspar.genereg.net/cgi-bin/jaspar_db.pl?rm=present&amp;collection=CORE&amp;ID=MA0145.1',%20'MA0145.1',%20'width=850,height=700,toolbar=0,location=0,directories=0,status=0,menuBar=0,scrollBars=1');%20newWindow.focus()" TargetMode="External"/><Relationship Id="rId263" Type="http://schemas.openxmlformats.org/officeDocument/2006/relationships/hyperlink" Target="http://opossum.cisreg.ca/oPOSSUM3/results/aGWttK7f5Y/MA0056.1.html" TargetMode="External"/><Relationship Id="rId470" Type="http://schemas.openxmlformats.org/officeDocument/2006/relationships/hyperlink" Target="http://opossum.cisreg.ca/oPOSSUM3/results/o4WgZVJsEM/MA0039.2.html" TargetMode="External"/><Relationship Id="rId123" Type="http://schemas.openxmlformats.org/officeDocument/2006/relationships/hyperlink" Target="http://opossum.cisreg.ca/oPOSSUM3/results/ATMr_gojAW/MA0119.1.html" TargetMode="External"/><Relationship Id="rId330" Type="http://schemas.openxmlformats.org/officeDocument/2006/relationships/hyperlink" Target="http://opossum.cisreg.ca/oPOSSUM3/results/WnwaYb013m/MA0156.1.html" TargetMode="External"/><Relationship Id="rId568" Type="http://schemas.openxmlformats.org/officeDocument/2006/relationships/hyperlink" Target="javascript:newWindow=window.open('http://jaspar.genereg.net/cgi-bin/jaspar_db.pl?rm=present&amp;collection=CORE&amp;ID=MA0041.1',%20'MA0041.1',%20'width=850,height=700,toolbar=0,location=0,directories=0,status=0,menuBar=0,scrollBars=1');%20newWindow.focus()" TargetMode="External"/><Relationship Id="rId775" Type="http://schemas.openxmlformats.org/officeDocument/2006/relationships/hyperlink" Target="javascript:newWindow=window.open('http://jaspar.genereg.net/cgi-bin/jaspar_db.pl?rm=present&amp;collection=CORE&amp;ID=MA0018.2',%20'MA0018.2',%20'width=850,height=700,toolbar=0,location=0,directories=0,status=0,menuBar=0,scrollBars=1');%20newWindow.focus()" TargetMode="External"/><Relationship Id="rId982" Type="http://schemas.openxmlformats.org/officeDocument/2006/relationships/hyperlink" Target="javascript:newWindow=window.open('http://jaspar.genereg.net/cgi-bin/jaspar_db.pl?rm=present&amp;collection=CORE&amp;ID=MA0041.1',%20'MA0041.1',%20'width=850,height=700,toolbar=0,location=0,directories=0,status=0,menuBar=0,scrollBars=1');%20newWindow.focus()" TargetMode="External"/><Relationship Id="rId1198" Type="http://schemas.openxmlformats.org/officeDocument/2006/relationships/hyperlink" Target="javascript:newWindow=window.open('http://jaspar.genereg.net/cgi-bin/jaspar_db.pl?rm=present&amp;collection=CORE&amp;ID=MA0040.1',%20'MA0040.1',%20'width=850,height=700,toolbar=0,location=0,directories=0,status=0,menuBar=0,scrollBars=1');%20newWindow.focus()" TargetMode="External"/><Relationship Id="rId428" Type="http://schemas.openxmlformats.org/officeDocument/2006/relationships/hyperlink" Target="http://opossum.cisreg.ca/oPOSSUM3/results/71IV3ikeLP/MA0111.1.html" TargetMode="External"/><Relationship Id="rId635" Type="http://schemas.openxmlformats.org/officeDocument/2006/relationships/hyperlink" Target="http://opossum.cisreg.ca/oPOSSUM3/results/X0WYgxvmWi/MA0055.1.html" TargetMode="External"/><Relationship Id="rId842" Type="http://schemas.openxmlformats.org/officeDocument/2006/relationships/hyperlink" Target="http://opossum.cisreg.ca/oPOSSUM3/results/ibgDOcZZpu/MA0061.1.html" TargetMode="External"/><Relationship Id="rId1058" Type="http://schemas.openxmlformats.org/officeDocument/2006/relationships/hyperlink" Target="http://opossum.cisreg.ca/oPOSSUM3/results/nPP8xrlwrO/MA0031.1.html" TargetMode="External"/><Relationship Id="rId1265" Type="http://schemas.openxmlformats.org/officeDocument/2006/relationships/hyperlink" Target="http://opossum.cisreg.ca/oPOSSUM3/results/PYgh7dX3Z8/MA0041.1.html" TargetMode="External"/><Relationship Id="rId1472" Type="http://schemas.openxmlformats.org/officeDocument/2006/relationships/hyperlink" Target="http://opossum.cisreg.ca/oPOSSUM3/results/XNZmpyGz9z/MA0090.1.html" TargetMode="External"/><Relationship Id="rId702" Type="http://schemas.openxmlformats.org/officeDocument/2006/relationships/hyperlink" Target="http://opossum.cisreg.ca/oPOSSUM3/results/9tDko58F0x/MA0028.1.html" TargetMode="External"/><Relationship Id="rId1125" Type="http://schemas.openxmlformats.org/officeDocument/2006/relationships/hyperlink" Target="http://opossum.cisreg.ca/oPOSSUM3/results/ZMNQnzz8ji/MA0031.1.html" TargetMode="External"/><Relationship Id="rId1332" Type="http://schemas.openxmlformats.org/officeDocument/2006/relationships/hyperlink" Target="http://opossum.cisreg.ca/oPOSSUM3/results/GA8Q0KWcZj/MA0146.1.html" TargetMode="External"/><Relationship Id="rId69" Type="http://schemas.openxmlformats.org/officeDocument/2006/relationships/hyperlink" Target="http://opossum.cisreg.ca/oPOSSUM3/results/seix09uyPN/MA0083.1.html" TargetMode="External"/><Relationship Id="rId285" Type="http://schemas.openxmlformats.org/officeDocument/2006/relationships/hyperlink" Target="http://opossum.cisreg.ca/oPOSSUM3/results/Tl44V5NjgT/MA0144.1.html" TargetMode="External"/><Relationship Id="rId492" Type="http://schemas.openxmlformats.org/officeDocument/2006/relationships/hyperlink" Target="http://opossum.cisreg.ca/oPOSSUM3/results/OiDlOUGzni/MA0014.1.html" TargetMode="External"/><Relationship Id="rId797" Type="http://schemas.openxmlformats.org/officeDocument/2006/relationships/hyperlink" Target="http://opossum.cisreg.ca/oPOSSUM3/results/wcestxdB6u/MA0063.1.html" TargetMode="External"/><Relationship Id="rId145" Type="http://schemas.openxmlformats.org/officeDocument/2006/relationships/hyperlink" Target="javascript:newWindow=window.open('http://jaspar.genereg.net/cgi-bin/jaspar_db.pl?rm=present&amp;collection=CORE&amp;ID=MA0119.1',%20'MA0119.1',%20'width=850,height=700,toolbar=0,location=0,directories=0,status=0,menuBar=0,scrollBars=1');%20newWindow.focus()" TargetMode="External"/><Relationship Id="rId352" Type="http://schemas.openxmlformats.org/officeDocument/2006/relationships/hyperlink" Target="javascript:newWindow=window.open('http://jaspar.genereg.net/cgi-bin/jaspar_db.pl?rm=present&amp;collection=CORE&amp;ID=MA0153.1',%20'MA0153.1',%20'width=850,height=700,toolbar=0,location=0,directories=0,status=0,menuBar=0,scrollBars=1');%20newWindow.focus()" TargetMode="External"/><Relationship Id="rId1287" Type="http://schemas.openxmlformats.org/officeDocument/2006/relationships/hyperlink" Target="http://opossum.cisreg.ca/oPOSSUM3/results/3Ax6cwvO8u/MA0148.1.html" TargetMode="External"/><Relationship Id="rId212" Type="http://schemas.openxmlformats.org/officeDocument/2006/relationships/hyperlink" Target="http://opossum.cisreg.ca/oPOSSUM3/results/NKNOhJiwIS/MA0156.1.html" TargetMode="External"/><Relationship Id="rId657" Type="http://schemas.openxmlformats.org/officeDocument/2006/relationships/hyperlink" Target="http://opossum.cisreg.ca/oPOSSUM3/results/yDhwuInDmk/MA0084.1.html" TargetMode="External"/><Relationship Id="rId864" Type="http://schemas.openxmlformats.org/officeDocument/2006/relationships/hyperlink" Target="http://opossum.cisreg.ca/oPOSSUM3/results/hsKAmHlGfN/MA0095.1.html" TargetMode="External"/><Relationship Id="rId1494" Type="http://schemas.openxmlformats.org/officeDocument/2006/relationships/hyperlink" Target="http://opossum.cisreg.ca/oPOSSUM3/results/o1uKU19cs7/MA0060.1.html" TargetMode="External"/><Relationship Id="rId517" Type="http://schemas.openxmlformats.org/officeDocument/2006/relationships/hyperlink" Target="javascript:newWindow=window.open('http://jaspar.genereg.net/cgi-bin/jaspar_db.pl?rm=present&amp;collection=CORE&amp;ID=MA0135.1',%20'MA0135.1',%20'width=850,height=700,toolbar=0,location=0,directories=0,status=0,menuBar=0,scrollBars=1');%20newWindow.focus()" TargetMode="External"/><Relationship Id="rId724" Type="http://schemas.openxmlformats.org/officeDocument/2006/relationships/hyperlink" Target="javascript:newWindow=window.open('http://jaspar.genereg.net/cgi-bin/jaspar_db.pl?rm=present&amp;collection=CORE&amp;ID=MA0146.1',%20'MA0146.1',%20'width=850,height=700,toolbar=0,location=0,directories=0,status=0,menuBar=0,scrollBars=1');%20newWindow.focus()" TargetMode="External"/><Relationship Id="rId931" Type="http://schemas.openxmlformats.org/officeDocument/2006/relationships/hyperlink" Target="javascript:newWindow=window.open('http://jaspar.genereg.net/cgi-bin/jaspar_db.pl?rm=present&amp;collection=CORE&amp;ID=MA0051.1',%20'MA0051.1',%20'width=850,height=700,toolbar=0,location=0,directories=0,status=0,menuBar=0,scrollBars=1');%20newWindow.focus()" TargetMode="External"/><Relationship Id="rId1147" Type="http://schemas.openxmlformats.org/officeDocument/2006/relationships/hyperlink" Target="javascript:newWindow=window.open('http://jaspar.genereg.net/cgi-bin/jaspar_db.pl?rm=present&amp;collection=CORE&amp;ID=MA0040.1',%20'MA0040.1',%20'width=850,height=700,toolbar=0,location=0,directories=0,status=0,menuBar=0,scrollBars=1');%20newWindow.focus()" TargetMode="External"/><Relationship Id="rId1354" Type="http://schemas.openxmlformats.org/officeDocument/2006/relationships/hyperlink" Target="javascript:newWindow=window.open('http://jaspar.genereg.net/cgi-bin/jaspar_db.pl?rm=present&amp;collection=CORE&amp;ID=MA0042.1',%20'MA0042.1',%20'width=850,height=700,toolbar=0,location=0,directories=0,status=0,menuBar=0,scrollBars=1');%20newWindow.focus()" TargetMode="External"/><Relationship Id="rId60" Type="http://schemas.openxmlformats.org/officeDocument/2006/relationships/hyperlink" Target="http://opossum.cisreg.ca/oPOSSUM3/results/6dIalmppVF/MA0130.1.html" TargetMode="External"/><Relationship Id="rId1007" Type="http://schemas.openxmlformats.org/officeDocument/2006/relationships/hyperlink" Target="http://opossum.cisreg.ca/oPOSSUM3/results/awbTVEzcSe/MA0104.2.html" TargetMode="External"/><Relationship Id="rId1214" Type="http://schemas.openxmlformats.org/officeDocument/2006/relationships/hyperlink" Target="http://opossum.cisreg.ca/oPOSSUM3/results/J4osEq0625/MA0056.1.html" TargetMode="External"/><Relationship Id="rId1421" Type="http://schemas.openxmlformats.org/officeDocument/2006/relationships/hyperlink" Target="http://opossum.cisreg.ca/oPOSSUM3/results/4mvoF1E1Ur/MA0145.1.html" TargetMode="External"/><Relationship Id="rId18" Type="http://schemas.openxmlformats.org/officeDocument/2006/relationships/hyperlink" Target="http://opossum.cisreg.ca/oPOSSUM3/results/diYenaf57l/MA0145.1.html" TargetMode="External"/><Relationship Id="rId167" Type="http://schemas.openxmlformats.org/officeDocument/2006/relationships/hyperlink" Target="http://opossum.cisreg.ca/oPOSSUM3/results/spGKEJgd6P/MA0029.1.html" TargetMode="External"/><Relationship Id="rId374" Type="http://schemas.openxmlformats.org/officeDocument/2006/relationships/hyperlink" Target="http://opossum.cisreg.ca/oPOSSUM3/results/CToKhyIPpo/MA0056.1.html" TargetMode="External"/><Relationship Id="rId581" Type="http://schemas.openxmlformats.org/officeDocument/2006/relationships/hyperlink" Target="http://opossum.cisreg.ca/oPOSSUM3/results/LDWhm9Uykb/MA0076.1.html" TargetMode="External"/><Relationship Id="rId234" Type="http://schemas.openxmlformats.org/officeDocument/2006/relationships/hyperlink" Target="http://opossum.cisreg.ca/oPOSSUM3/results/dxe54LPnLc/MA0060.1.html" TargetMode="External"/><Relationship Id="rId679" Type="http://schemas.openxmlformats.org/officeDocument/2006/relationships/hyperlink" Target="javascript:newWindow=window.open('http://jaspar.genereg.net/cgi-bin/jaspar_db.pl?rm=present&amp;collection=CORE&amp;ID=MA0103.1',%20'MA0103.1',%20'width=850,height=700,toolbar=0,location=0,directories=0,status=0,menuBar=0,scrollBars=1');%20newWindow.focus()" TargetMode="External"/><Relationship Id="rId886" Type="http://schemas.openxmlformats.org/officeDocument/2006/relationships/hyperlink" Target="javascript:newWindow=window.open('http://jaspar.genereg.net/cgi-bin/jaspar_db.pl?rm=present&amp;collection=CORE&amp;ID=MA0114.1',%20'MA0114.1',%20'width=850,height=700,toolbar=0,location=0,directories=0,status=0,menuBar=0,scrollBars=1');%20newWindow.focus()" TargetMode="External"/><Relationship Id="rId2" Type="http://schemas.openxmlformats.org/officeDocument/2006/relationships/hyperlink" Target="http://opossum.cisreg.ca/oPOSSUM3/results/TAvwYyVaAZ/MA0114.1.html" TargetMode="External"/><Relationship Id="rId441" Type="http://schemas.openxmlformats.org/officeDocument/2006/relationships/hyperlink" Target="http://opossum.cisreg.ca/oPOSSUM3/results/0VyuzxWO30/MA0105.1.html" TargetMode="External"/><Relationship Id="rId539" Type="http://schemas.openxmlformats.org/officeDocument/2006/relationships/hyperlink" Target="http://opossum.cisreg.ca/oPOSSUM3/results/8TDcqdQICH/MA0039.2.html" TargetMode="External"/><Relationship Id="rId746" Type="http://schemas.openxmlformats.org/officeDocument/2006/relationships/hyperlink" Target="http://opossum.cisreg.ca/oPOSSUM3/results/D72L11EyFI/MA0105.1.html" TargetMode="External"/><Relationship Id="rId1071" Type="http://schemas.openxmlformats.org/officeDocument/2006/relationships/hyperlink" Target="http://opossum.cisreg.ca/oPOSSUM3/results/_Nf0id7q_t/MA0151.1.html" TargetMode="External"/><Relationship Id="rId1169" Type="http://schemas.openxmlformats.org/officeDocument/2006/relationships/hyperlink" Target="http://opossum.cisreg.ca/oPOSSUM3/results/mnfYJXrEzd/MA0076.1.html" TargetMode="External"/><Relationship Id="rId1376" Type="http://schemas.openxmlformats.org/officeDocument/2006/relationships/hyperlink" Target="http://opossum.cisreg.ca/oPOSSUM3/results/gEi0pJANfR/MA0024.1.html" TargetMode="External"/><Relationship Id="rId301" Type="http://schemas.openxmlformats.org/officeDocument/2006/relationships/hyperlink" Target="javascript:newWindow=window.open('http://jaspar.genereg.net/cgi-bin/jaspar_db.pl?rm=present&amp;collection=CORE&amp;ID=MA0136.1',%20'MA0136.1',%20'width=850,height=700,toolbar=0,location=0,directories=0,status=0,menuBar=0,scrollBars=1');%20newWindow.focus()" TargetMode="External"/><Relationship Id="rId953" Type="http://schemas.openxmlformats.org/officeDocument/2006/relationships/hyperlink" Target="http://opossum.cisreg.ca/oPOSSUM3/results/eRhtXuIfKu/MA0119.1.html" TargetMode="External"/><Relationship Id="rId1029" Type="http://schemas.openxmlformats.org/officeDocument/2006/relationships/hyperlink" Target="http://opossum.cisreg.ca/oPOSSUM3/results/hBYyEQc3xS/MA0070.1.html" TargetMode="External"/><Relationship Id="rId1236" Type="http://schemas.openxmlformats.org/officeDocument/2006/relationships/hyperlink" Target="http://opossum.cisreg.ca/oPOSSUM3/results/DguhPE5JFN/MA0062.2.html" TargetMode="External"/><Relationship Id="rId82" Type="http://schemas.openxmlformats.org/officeDocument/2006/relationships/hyperlink" Target="javascript:newWindow=window.open('http://jaspar.genereg.net/cgi-bin/jaspar_db.pl?rm=present&amp;collection=CORE&amp;ID=MA0042.1',%20'MA0042.1',%20'width=850,height=700,toolbar=0,location=0,directories=0,status=0,menuBar=0,scrollBars=1');%20newWindow.focus()" TargetMode="External"/><Relationship Id="rId606" Type="http://schemas.openxmlformats.org/officeDocument/2006/relationships/hyperlink" Target="http://opossum.cisreg.ca/oPOSSUM3/results/fNOYVpA33h/MA0111.1.html" TargetMode="External"/><Relationship Id="rId813" Type="http://schemas.openxmlformats.org/officeDocument/2006/relationships/hyperlink" Target="http://opossum.cisreg.ca/oPOSSUM3/results/fpIR8bzCht/MA0113.1.html" TargetMode="External"/><Relationship Id="rId1443" Type="http://schemas.openxmlformats.org/officeDocument/2006/relationships/hyperlink" Target="http://opossum.cisreg.ca/oPOSSUM3/results/uIPoGpMHzA/MA0048.1.html" TargetMode="External"/><Relationship Id="rId1303" Type="http://schemas.openxmlformats.org/officeDocument/2006/relationships/hyperlink" Target="javascript:newWindow=window.open('http://jaspar.genereg.net/cgi-bin/jaspar_db.pl?rm=present&amp;collection=CORE&amp;ID=MA0004.1',%20'MA0004.1',%20'width=850,height=700,toolbar=0,location=0,directories=0,status=0,menuBar=0,scrollBars=1');%20newWindow.focus()" TargetMode="External"/><Relationship Id="rId1510" Type="http://schemas.openxmlformats.org/officeDocument/2006/relationships/hyperlink" Target="javascript:newWindow=window.open('http://jaspar.genereg.net/cgi-bin/jaspar_db.pl?rm=present&amp;collection=CORE&amp;ID=MA0043.1',%20'MA0043.1',%20'width=850,height=700,toolbar=0,location=0,directories=0,status=0,menuBar=0,scrollBars=1');%20newWindow.focus()" TargetMode="External"/><Relationship Id="rId189" Type="http://schemas.openxmlformats.org/officeDocument/2006/relationships/hyperlink" Target="http://opossum.cisreg.ca/oPOSSUM3/results/IVOuT_n3oT/MA0130.1.html" TargetMode="External"/><Relationship Id="rId396" Type="http://schemas.openxmlformats.org/officeDocument/2006/relationships/hyperlink" Target="http://opossum.cisreg.ca/oPOSSUM3/results/Ull9Rqvo0D/MA0018.2.html" TargetMode="External"/><Relationship Id="rId256" Type="http://schemas.openxmlformats.org/officeDocument/2006/relationships/hyperlink" Target="javascript:newWindow=window.open('http://jaspar.genereg.net/cgi-bin/jaspar_db.pl?rm=present&amp;collection=CORE&amp;ID=MA0090.1',%20'MA0090.1',%20'width=850,height=700,toolbar=0,location=0,directories=0,status=0,menuBar=0,scrollBars=1');%20newWindow.focus()" TargetMode="External"/><Relationship Id="rId463" Type="http://schemas.openxmlformats.org/officeDocument/2006/relationships/hyperlink" Target="javascript:newWindow=window.open('http://jaspar.genereg.net/cgi-bin/jaspar_db.pl?rm=present&amp;collection=CORE&amp;ID=MA0081.1',%20'MA0081.1',%20'width=850,height=700,toolbar=0,location=0,directories=0,status=0,menuBar=0,scrollBars=1');%20newWindow.focus()" TargetMode="External"/><Relationship Id="rId670" Type="http://schemas.openxmlformats.org/officeDocument/2006/relationships/hyperlink" Target="javascript:newWindow=window.open('http://jaspar.genereg.net/cgi-bin/jaspar_db.pl?rm=present&amp;collection=CORE&amp;ID=MA0079.2',%20'MA0079.2',%20'width=850,height=700,toolbar=0,location=0,directories=0,status=0,menuBar=0,scrollBars=1');%20newWindow.focus()" TargetMode="External"/><Relationship Id="rId1093" Type="http://schemas.openxmlformats.org/officeDocument/2006/relationships/hyperlink" Target="javascript:newWindow=window.open('http://jaspar.genereg.net/cgi-bin/jaspar_db.pl?rm=present&amp;collection=CORE&amp;ID=MA0084.1',%20'MA0084.1',%20'width=850,height=700,toolbar=0,location=0,directories=0,status=0,menuBar=0,scrollBars=1');%20newWindow.focus()" TargetMode="External"/><Relationship Id="rId116" Type="http://schemas.openxmlformats.org/officeDocument/2006/relationships/hyperlink" Target="http://opossum.cisreg.ca/oPOSSUM3/results/ATMr_gojAW/MA0051.1.html" TargetMode="External"/><Relationship Id="rId323" Type="http://schemas.openxmlformats.org/officeDocument/2006/relationships/hyperlink" Target="http://opossum.cisreg.ca/oPOSSUM3/results/gsGM2xlKre/MA0148.1.html" TargetMode="External"/><Relationship Id="rId530" Type="http://schemas.openxmlformats.org/officeDocument/2006/relationships/hyperlink" Target="http://opossum.cisreg.ca/oPOSSUM3/results/8TDcqdQICH/MA0090.1.html" TargetMode="External"/><Relationship Id="rId768" Type="http://schemas.openxmlformats.org/officeDocument/2006/relationships/hyperlink" Target="http://opossum.cisreg.ca/oPOSSUM3/results/D72L11EyFI/MA0101.1.html" TargetMode="External"/><Relationship Id="rId975" Type="http://schemas.openxmlformats.org/officeDocument/2006/relationships/hyperlink" Target="http://opossum.cisreg.ca/oPOSSUM3/results/pusCg6B6tB/MA0151.1.html" TargetMode="External"/><Relationship Id="rId1160" Type="http://schemas.openxmlformats.org/officeDocument/2006/relationships/hyperlink" Target="http://opossum.cisreg.ca/oPOSSUM3/results/mnfYJXrEzd/MA0062.2.html" TargetMode="External"/><Relationship Id="rId1398" Type="http://schemas.openxmlformats.org/officeDocument/2006/relationships/hyperlink" Target="http://opossum.cisreg.ca/oPOSSUM3/results/Qcjdl2HmHa/MA0058.1.html" TargetMode="External"/><Relationship Id="rId628" Type="http://schemas.openxmlformats.org/officeDocument/2006/relationships/hyperlink" Target="javascript:newWindow=window.open('http://jaspar.genereg.net/cgi-bin/jaspar_db.pl?rm=present&amp;collection=CORE&amp;ID=MA0040.1',%20'MA0040.1',%20'width=850,height=700,toolbar=0,location=0,directories=0,status=0,menuBar=0,scrollBars=1');%20newWindow.focus()" TargetMode="External"/><Relationship Id="rId835" Type="http://schemas.openxmlformats.org/officeDocument/2006/relationships/hyperlink" Target="javascript:newWindow=window.open('http://jaspar.genereg.net/cgi-bin/jaspar_db.pl?rm=present&amp;collection=CORE&amp;ID=MA0052.1',%20'MA0052.1',%20'width=850,height=700,toolbar=0,location=0,directories=0,status=0,menuBar=0,scrollBars=1');%20newWindow.focus()" TargetMode="External"/><Relationship Id="rId1258" Type="http://schemas.openxmlformats.org/officeDocument/2006/relationships/hyperlink" Target="javascript:newWindow=window.open('http://jaspar.genereg.net/cgi-bin/jaspar_db.pl?rm=present&amp;collection=CORE&amp;ID=MA0006.1',%20'MA0006.1',%20'width=850,height=700,toolbar=0,location=0,directories=0,status=0,menuBar=0,scrollBars=1');%20newWindow.focus()" TargetMode="External"/><Relationship Id="rId1465" Type="http://schemas.openxmlformats.org/officeDocument/2006/relationships/hyperlink" Target="javascript:newWindow=window.open('http://jaspar.genereg.net/cgi-bin/jaspar_db.pl?rm=present&amp;collection=CORE&amp;ID=MA0060.1',%20'MA0060.1',%20'width=850,height=700,toolbar=0,location=0,directories=0,status=0,menuBar=0,scrollBars=1');%20newWindow.focus()" TargetMode="External"/><Relationship Id="rId1020" Type="http://schemas.openxmlformats.org/officeDocument/2006/relationships/hyperlink" Target="http://opossum.cisreg.ca/oPOSSUM3/results/hBYyEQc3xS/MA0158.1.html" TargetMode="External"/><Relationship Id="rId1118" Type="http://schemas.openxmlformats.org/officeDocument/2006/relationships/hyperlink" Target="http://opossum.cisreg.ca/oPOSSUM3/results/ZMNQnzz8ji/MA0136.1.html" TargetMode="External"/><Relationship Id="rId1325" Type="http://schemas.openxmlformats.org/officeDocument/2006/relationships/hyperlink" Target="http://opossum.cisreg.ca/oPOSSUM3/results/GA8Q0KWcZj/MA0059.1.html" TargetMode="External"/><Relationship Id="rId902" Type="http://schemas.openxmlformats.org/officeDocument/2006/relationships/hyperlink" Target="http://opossum.cisreg.ca/oPOSSUM3/results/pWCavmr3sx/MA0150.1.html" TargetMode="External"/><Relationship Id="rId31" Type="http://schemas.openxmlformats.org/officeDocument/2006/relationships/hyperlink" Target="javascript:newWindow=window.open('http://jaspar.genereg.net/cgi-bin/jaspar_db.pl?rm=present&amp;collection=CORE&amp;ID=MA0048.1',%20'MA0048.1',%20'width=850,height=700,toolbar=0,location=0,directories=0,status=0,menuBar=0,scrollBars=1');%20newWindow.focus()" TargetMode="External"/><Relationship Id="rId180" Type="http://schemas.openxmlformats.org/officeDocument/2006/relationships/hyperlink" Target="http://opossum.cisreg.ca/oPOSSUM3/results/j9UmLTaFAz/MA0046.1.html" TargetMode="External"/><Relationship Id="rId278" Type="http://schemas.openxmlformats.org/officeDocument/2006/relationships/hyperlink" Target="http://opossum.cisreg.ca/oPOSSUM3/results/aGWttK7f5Y/MA0136.1.html" TargetMode="External"/><Relationship Id="rId485" Type="http://schemas.openxmlformats.org/officeDocument/2006/relationships/hyperlink" Target="http://opossum.cisreg.ca/oPOSSUM3/results/EEYmn3_k4V/MA0074.1.html" TargetMode="External"/><Relationship Id="rId692" Type="http://schemas.openxmlformats.org/officeDocument/2006/relationships/hyperlink" Target="http://opossum.cisreg.ca/oPOSSUM3/results/Yr7ib6ZmWt/MA0111.1.html" TargetMode="External"/><Relationship Id="rId138" Type="http://schemas.openxmlformats.org/officeDocument/2006/relationships/hyperlink" Target="http://opossum.cisreg.ca/oPOSSUM3/results/SxxxERK_HJ/MA0062.2.html" TargetMode="External"/><Relationship Id="rId345" Type="http://schemas.openxmlformats.org/officeDocument/2006/relationships/hyperlink" Target="http://opossum.cisreg.ca/oPOSSUM3/results/Qpss__2LDU/MA0136.1.html" TargetMode="External"/><Relationship Id="rId552" Type="http://schemas.openxmlformats.org/officeDocument/2006/relationships/hyperlink" Target="http://opossum.cisreg.ca/oPOSSUM3/results/E8tHZBEJMg/MA0076.1.html" TargetMode="External"/><Relationship Id="rId997" Type="http://schemas.openxmlformats.org/officeDocument/2006/relationships/hyperlink" Target="javascript:newWindow=window.open('http://jaspar.genereg.net/cgi-bin/jaspar_db.pl?rm=present&amp;collection=CORE&amp;ID=MA0059.1',%20'MA0059.1',%20'width=850,height=700,toolbar=0,location=0,directories=0,status=0,menuBar=0,scrollBars=1');%20newWindow.focus()" TargetMode="External"/><Relationship Id="rId1182" Type="http://schemas.openxmlformats.org/officeDocument/2006/relationships/hyperlink" Target="http://opossum.cisreg.ca/oPOSSUM3/results/qfjHPZ0t8m/MA0072.1.html" TargetMode="External"/><Relationship Id="rId205" Type="http://schemas.openxmlformats.org/officeDocument/2006/relationships/hyperlink" Target="javascript:newWindow=window.open('http://jaspar.genereg.net/cgi-bin/jaspar_db.pl?rm=present&amp;collection=CORE&amp;ID=MA0146.1',%20'MA0146.1',%20'width=850,height=700,toolbar=0,location=0,directories=0,status=0,menuBar=0,scrollBars=1');%20newWindow.focus()" TargetMode="External"/><Relationship Id="rId412" Type="http://schemas.openxmlformats.org/officeDocument/2006/relationships/hyperlink" Target="javascript:newWindow=window.open('http://jaspar.genereg.net/cgi-bin/jaspar_db.pl?rm=present&amp;collection=CORE&amp;ID=MA0042.1',%20'MA0042.1',%20'width=850,height=700,toolbar=0,location=0,directories=0,status=0,menuBar=0,scrollBars=1');%20newWindow.focus()" TargetMode="External"/><Relationship Id="rId857" Type="http://schemas.openxmlformats.org/officeDocument/2006/relationships/hyperlink" Target="http://opossum.cisreg.ca/oPOSSUM3/results/hsKAmHlGfN/MA0156.1.html" TargetMode="External"/><Relationship Id="rId1042" Type="http://schemas.openxmlformats.org/officeDocument/2006/relationships/hyperlink" Target="javascript:newWindow=window.open('http://jaspar.genereg.net/cgi-bin/jaspar_db.pl?rm=present&amp;collection=CORE&amp;ID=MA0135.1',%20'MA0135.1',%20'width=850,height=700,toolbar=0,location=0,directories=0,status=0,menuBar=0,scrollBars=1');%20newWindow.focus()" TargetMode="External"/><Relationship Id="rId1487" Type="http://schemas.openxmlformats.org/officeDocument/2006/relationships/hyperlink" Target="http://opossum.cisreg.ca/oPOSSUM3/results/8KgkS_YYkP/MA0147.1.html" TargetMode="External"/><Relationship Id="rId717" Type="http://schemas.openxmlformats.org/officeDocument/2006/relationships/hyperlink" Target="http://opossum.cisreg.ca/oPOSSUM3/results/9tDko58F0x/MA0136.1.html" TargetMode="External"/><Relationship Id="rId924" Type="http://schemas.openxmlformats.org/officeDocument/2006/relationships/hyperlink" Target="http://opossum.cisreg.ca/oPOSSUM3/results/YWOY_V9WPa/MA0055.1.html" TargetMode="External"/><Relationship Id="rId1347" Type="http://schemas.openxmlformats.org/officeDocument/2006/relationships/hyperlink" Target="http://opossum.cisreg.ca/oPOSSUM3/results/k0xmfFxSY8/MA0041.1.html" TargetMode="External"/><Relationship Id="rId53" Type="http://schemas.openxmlformats.org/officeDocument/2006/relationships/hyperlink" Target="http://opossum.cisreg.ca/oPOSSUM3/results/Ajx36WE4GR/MA0060.1.html" TargetMode="External"/><Relationship Id="rId1207" Type="http://schemas.openxmlformats.org/officeDocument/2006/relationships/hyperlink" Target="javascript:newWindow=window.open('http://jaspar.genereg.net/cgi-bin/jaspar_db.pl?rm=present&amp;collection=CORE&amp;ID=MA0057.1',%20'MA0057.1',%20'width=850,height=700,toolbar=0,location=0,directories=0,status=0,menuBar=0,scrollBars=1');%20newWindow.focus()" TargetMode="External"/><Relationship Id="rId1414" Type="http://schemas.openxmlformats.org/officeDocument/2006/relationships/hyperlink" Target="javascript:newWindow=window.open('http://jaspar.genereg.net/cgi-bin/jaspar_db.pl?rm=present&amp;collection=CORE&amp;ID=MA0143.1',%20'MA0143.1',%20'width=850,height=700,toolbar=0,location=0,directories=0,status=0,menuBar=0,scrollBars=1');%20newWindow.focus()" TargetMode="External"/><Relationship Id="rId367" Type="http://schemas.openxmlformats.org/officeDocument/2006/relationships/hyperlink" Target="javascript:newWindow=window.open('http://jaspar.genereg.net/cgi-bin/jaspar_db.pl?rm=present&amp;collection=CORE&amp;ID=MA0079.2',%20'MA0079.2',%20'width=850,height=700,toolbar=0,location=0,directories=0,status=0,menuBar=0,scrollBars=1');%20newWindow.focus()" TargetMode="External"/><Relationship Id="rId574" Type="http://schemas.openxmlformats.org/officeDocument/2006/relationships/hyperlink" Target="javascript:newWindow=window.open('http://jaspar.genereg.net/cgi-bin/jaspar_db.pl?rm=present&amp;collection=CORE&amp;ID=MA0014.1',%20'MA0014.1',%20'width=850,height=700,toolbar=0,location=0,directories=0,status=0,menuBar=0,scrollBars=1');%20newWindow.focus()" TargetMode="External"/><Relationship Id="rId227" Type="http://schemas.openxmlformats.org/officeDocument/2006/relationships/hyperlink" Target="http://opossum.cisreg.ca/oPOSSUM3/results/dxe54LPnLc/MA0158.1.html" TargetMode="External"/><Relationship Id="rId781" Type="http://schemas.openxmlformats.org/officeDocument/2006/relationships/hyperlink" Target="javascript:newWindow=window.open('http://jaspar.genereg.net/cgi-bin/jaspar_db.pl?rm=present&amp;collection=CORE&amp;ID=MA0154.1',%20'MA0154.1',%20'width=850,height=700,toolbar=0,location=0,directories=0,status=0,menuBar=0,scrollBars=1');%20newWindow.focus()" TargetMode="External"/><Relationship Id="rId879" Type="http://schemas.openxmlformats.org/officeDocument/2006/relationships/hyperlink" Target="http://opossum.cisreg.ca/oPOSSUM3/results/6dtYwskI8_/MA0084.1.html" TargetMode="External"/><Relationship Id="rId434" Type="http://schemas.openxmlformats.org/officeDocument/2006/relationships/hyperlink" Target="http://opossum.cisreg.ca/oPOSSUM3/results/71IV3ikeLP/MA0024.1.html" TargetMode="External"/><Relationship Id="rId641" Type="http://schemas.openxmlformats.org/officeDocument/2006/relationships/hyperlink" Target="http://opossum.cisreg.ca/oPOSSUM3/results/X0WYgxvmWi/MA0091.1.html" TargetMode="External"/><Relationship Id="rId739" Type="http://schemas.openxmlformats.org/officeDocument/2006/relationships/hyperlink" Target="javascript:newWindow=window.open('http://jaspar.genereg.net/cgi-bin/jaspar_db.pl?rm=present&amp;collection=CORE&amp;ID=MA0079.2',%20'MA0079.2',%20'width=850,height=700,toolbar=0,location=0,directories=0,status=0,menuBar=0,scrollBars=1');%20newWindow.focus()" TargetMode="External"/><Relationship Id="rId1064" Type="http://schemas.openxmlformats.org/officeDocument/2006/relationships/hyperlink" Target="http://opossum.cisreg.ca/oPOSSUM3/results/_Nf0id7q_t/MA0078.1.html" TargetMode="External"/><Relationship Id="rId1271" Type="http://schemas.openxmlformats.org/officeDocument/2006/relationships/hyperlink" Target="http://opossum.cisreg.ca/oPOSSUM3/results/PYgh7dX3Z8/MA0042.1.html" TargetMode="External"/><Relationship Id="rId1369" Type="http://schemas.openxmlformats.org/officeDocument/2006/relationships/hyperlink" Target="javascript:newWindow=window.open('http://jaspar.genereg.net/cgi-bin/jaspar_db.pl?rm=present&amp;collection=CORE&amp;ID=MA0061.1',%20'MA0061.1',%20'width=850,height=700,toolbar=0,location=0,directories=0,status=0,menuBar=0,scrollBars=1');%20newWindow.focus()" TargetMode="External"/><Relationship Id="rId501" Type="http://schemas.openxmlformats.org/officeDocument/2006/relationships/hyperlink" Target="http://opossum.cisreg.ca/oPOSSUM3/results/5OZ6_gM6WB/MA0152.1.html" TargetMode="External"/><Relationship Id="rId946" Type="http://schemas.openxmlformats.org/officeDocument/2006/relationships/hyperlink" Target="javascript:newWindow=window.open('http://jaspar.genereg.net/cgi-bin/jaspar_db.pl?rm=present&amp;collection=CORE&amp;ID=MA0039.2',%20'MA0039.2',%20'width=850,height=700,toolbar=0,location=0,directories=0,status=0,menuBar=0,scrollBars=1');%20newWindow.focus()" TargetMode="External"/><Relationship Id="rId1131" Type="http://schemas.openxmlformats.org/officeDocument/2006/relationships/hyperlink" Target="http://opossum.cisreg.ca/oPOSSUM3/results/FBxTyAFlZV/MA0056.1.html" TargetMode="External"/><Relationship Id="rId1229" Type="http://schemas.openxmlformats.org/officeDocument/2006/relationships/hyperlink" Target="http://opossum.cisreg.ca/oPOSSUM3/results/DguhPE5JFN/MA0163.1.html" TargetMode="External"/><Relationship Id="rId75" Type="http://schemas.openxmlformats.org/officeDocument/2006/relationships/hyperlink" Target="http://opossum.cisreg.ca/oPOSSUM3/results/seix09uyPN/MA0145.1.html" TargetMode="External"/><Relationship Id="rId806" Type="http://schemas.openxmlformats.org/officeDocument/2006/relationships/hyperlink" Target="http://opossum.cisreg.ca/oPOSSUM3/results/fpIR8bzCht/MA0070.1.html" TargetMode="External"/><Relationship Id="rId1436" Type="http://schemas.openxmlformats.org/officeDocument/2006/relationships/hyperlink" Target="http://opossum.cisreg.ca/oPOSSUM3/results/HlijUwOpUK/MA0119.1.html" TargetMode="External"/><Relationship Id="rId1503" Type="http://schemas.openxmlformats.org/officeDocument/2006/relationships/hyperlink" Target="http://opossum.cisreg.ca/oPOSSUM3/results/o1uKU19cs7/MA0092.1.html" TargetMode="External"/><Relationship Id="rId291" Type="http://schemas.openxmlformats.org/officeDocument/2006/relationships/hyperlink" Target="http://opossum.cisreg.ca/oPOSSUM3/results/YlutxvBYBR/MA0111.1.html" TargetMode="External"/><Relationship Id="rId151" Type="http://schemas.openxmlformats.org/officeDocument/2006/relationships/hyperlink" Target="javascript:newWindow=window.open('http://jaspar.genereg.net/cgi-bin/jaspar_db.pl?rm=present&amp;collection=CORE&amp;ID=MA0048.1',%20'MA0048.1',%20'width=850,height=700,toolbar=0,location=0,directories=0,status=0,menuBar=0,scrollBars=1');%20newWindow.focus()" TargetMode="External"/><Relationship Id="rId389" Type="http://schemas.openxmlformats.org/officeDocument/2006/relationships/hyperlink" Target="http://opossum.cisreg.ca/oPOSSUM3/results/Ull9Rqvo0D/MA0060.1.html" TargetMode="External"/><Relationship Id="rId596" Type="http://schemas.openxmlformats.org/officeDocument/2006/relationships/hyperlink" Target="http://opossum.cisreg.ca/oPOSSUM3/results/fNOYVpA33h/MA0102.2.html" TargetMode="External"/><Relationship Id="rId249" Type="http://schemas.openxmlformats.org/officeDocument/2006/relationships/hyperlink" Target="http://opossum.cisreg.ca/oPOSSUM3/results/H5yLx0WKDx/MA0052.1.html" TargetMode="External"/><Relationship Id="rId456" Type="http://schemas.openxmlformats.org/officeDocument/2006/relationships/hyperlink" Target="http://opossum.cisreg.ca/oPOSSUM3/results/qNfiRBC6dR/MA0150.1.html" TargetMode="External"/><Relationship Id="rId663" Type="http://schemas.openxmlformats.org/officeDocument/2006/relationships/hyperlink" Target="http://opossum.cisreg.ca/oPOSSUM3/results/yDhwuInDmk/MA0100.1.html" TargetMode="External"/><Relationship Id="rId870" Type="http://schemas.openxmlformats.org/officeDocument/2006/relationships/hyperlink" Target="http://opossum.cisreg.ca/oPOSSUM3/results/hsKAmHlGfN/MA0107.1.html" TargetMode="External"/><Relationship Id="rId1086" Type="http://schemas.openxmlformats.org/officeDocument/2006/relationships/hyperlink" Target="http://opossum.cisreg.ca/oPOSSUM3/results/IPLpsxMz8U/MA0164.1.html" TargetMode="External"/><Relationship Id="rId1293" Type="http://schemas.openxmlformats.org/officeDocument/2006/relationships/hyperlink" Target="http://opossum.cisreg.ca/oPOSSUM3/results/3Ax6cwvO8u/MA0042.1.html" TargetMode="External"/><Relationship Id="rId109" Type="http://schemas.openxmlformats.org/officeDocument/2006/relationships/hyperlink" Target="javascript:newWindow=window.open('http://jaspar.genereg.net/cgi-bin/jaspar_db.pl?rm=present&amp;collection=CORE&amp;ID=MA0114.1',%20'MA0114.1',%20'width=850,height=700,toolbar=0,location=0,directories=0,status=0,menuBar=0,scrollBars=1');%20newWindow.focus()" TargetMode="External"/><Relationship Id="rId316" Type="http://schemas.openxmlformats.org/officeDocument/2006/relationships/hyperlink" Target="javascript:newWindow=window.open('http://jaspar.genereg.net/cgi-bin/jaspar_db.pl?rm=present&amp;collection=CORE&amp;ID=MA0084.1',%20'MA0084.1',%20'width=850,height=700,toolbar=0,location=0,directories=0,status=0,menuBar=0,scrollBars=1');%20newWindow.focus()" TargetMode="External"/><Relationship Id="rId523" Type="http://schemas.openxmlformats.org/officeDocument/2006/relationships/hyperlink" Target="javascript:newWindow=window.open('http://jaspar.genereg.net/cgi-bin/jaspar_db.pl?rm=present&amp;collection=CORE&amp;ID=MA0079.2',%20'MA0079.2',%20'width=850,height=700,toolbar=0,location=0,directories=0,status=0,menuBar=0,scrollBars=1');%20newWindow.focus()" TargetMode="External"/><Relationship Id="rId968" Type="http://schemas.openxmlformats.org/officeDocument/2006/relationships/hyperlink" Target="http://opossum.cisreg.ca/oPOSSUM3/results/eRhtXuIfKu/MA0114.1.html" TargetMode="External"/><Relationship Id="rId1153" Type="http://schemas.openxmlformats.org/officeDocument/2006/relationships/hyperlink" Target="javascript:newWindow=window.open('http://jaspar.genereg.net/cgi-bin/jaspar_db.pl?rm=present&amp;collection=CORE&amp;ID=MA0102.2',%20'MA0102.2',%20'width=850,height=700,toolbar=0,location=0,directories=0,status=0,menuBar=0,scrollBars=1');%20newWindow.focus()" TargetMode="External"/><Relationship Id="rId97" Type="http://schemas.openxmlformats.org/officeDocument/2006/relationships/hyperlink" Target="javascript:newWindow=window.open('http://jaspar.genereg.net/cgi-bin/jaspar_db.pl?rm=present&amp;collection=CORE&amp;ID=MA0162.1',%20'MA0162.1',%20'width=850,height=700,toolbar=0,location=0,directories=0,status=0,menuBar=0,scrollBars=1');%20newWindow.focus()" TargetMode="External"/><Relationship Id="rId730" Type="http://schemas.openxmlformats.org/officeDocument/2006/relationships/hyperlink" Target="javascript:newWindow=window.open('http://jaspar.genereg.net/cgi-bin/jaspar_db.pl?rm=present&amp;collection=CORE&amp;ID=MA0079.2',%20'MA0079.2',%20'width=850,height=700,toolbar=0,location=0,directories=0,status=0,menuBar=0,scrollBars=1');%20newWindow.focus()" TargetMode="External"/><Relationship Id="rId828" Type="http://schemas.openxmlformats.org/officeDocument/2006/relationships/hyperlink" Target="http://opossum.cisreg.ca/oPOSSUM3/results/ibgDOcZZpu/MA0043.1.html" TargetMode="External"/><Relationship Id="rId1013" Type="http://schemas.openxmlformats.org/officeDocument/2006/relationships/hyperlink" Target="http://opossum.cisreg.ca/oPOSSUM3/results/awbTVEzcSe/MA0060.1.html" TargetMode="External"/><Relationship Id="rId1360" Type="http://schemas.openxmlformats.org/officeDocument/2006/relationships/hyperlink" Target="javascript:newWindow=window.open('http://jaspar.genereg.net/cgi-bin/jaspar_db.pl?rm=present&amp;collection=CORE&amp;ID=MA0122.1',%20'MA0122.1',%20'width=850,height=700,toolbar=0,location=0,directories=0,status=0,menuBar=0,scrollBars=1');%20newWindow.focus()" TargetMode="External"/><Relationship Id="rId1458" Type="http://schemas.openxmlformats.org/officeDocument/2006/relationships/hyperlink" Target="http://opossum.cisreg.ca/oPOSSUM3/results/uIPoGpMHzA/MA0100.1.html" TargetMode="External"/><Relationship Id="rId1220" Type="http://schemas.openxmlformats.org/officeDocument/2006/relationships/hyperlink" Target="http://opossum.cisreg.ca/oPOSSUM3/results/J4osEq0625/MA0115.1.html" TargetMode="External"/><Relationship Id="rId1318" Type="http://schemas.openxmlformats.org/officeDocument/2006/relationships/hyperlink" Target="javascript:newWindow=window.open('http://jaspar.genereg.net/cgi-bin/jaspar_db.pl?rm=present&amp;collection=CORE&amp;ID=MA0040.1',%20'MA0040.1',%20'width=850,height=700,toolbar=0,location=0,directories=0,status=0,menuBar=0,scrollBars=1');%20newWindow.focus()" TargetMode="External"/><Relationship Id="rId24" Type="http://schemas.openxmlformats.org/officeDocument/2006/relationships/hyperlink" Target="http://opossum.cisreg.ca/oPOSSUM3/results/diYenaf57l/MA0079.2.html" TargetMode="External"/><Relationship Id="rId173" Type="http://schemas.openxmlformats.org/officeDocument/2006/relationships/hyperlink" Target="http://opossum.cisreg.ca/oPOSSUM3/results/j9UmLTaFAz/MA0039.2.html" TargetMode="External"/><Relationship Id="rId380" Type="http://schemas.openxmlformats.org/officeDocument/2006/relationships/hyperlink" Target="http://opossum.cisreg.ca/oPOSSUM3/results/CToKhyIPpo/MA0155.1.html" TargetMode="External"/><Relationship Id="rId240" Type="http://schemas.openxmlformats.org/officeDocument/2006/relationships/hyperlink" Target="http://opossum.cisreg.ca/oPOSSUM3/results/dxe54LPnLc/MA0108.2.html" TargetMode="External"/><Relationship Id="rId478" Type="http://schemas.openxmlformats.org/officeDocument/2006/relationships/hyperlink" Target="javascript:newWindow=window.open('http://jaspar.genereg.net/cgi-bin/jaspar_db.pl?rm=present&amp;collection=CORE&amp;ID=MA0103.1',%20'MA0103.1',%20'width=850,height=700,toolbar=0,location=0,directories=0,status=0,menuBar=0,scrollBars=1');%20newWindow.focus()" TargetMode="External"/><Relationship Id="rId685" Type="http://schemas.openxmlformats.org/officeDocument/2006/relationships/hyperlink" Target="javascript:newWindow=window.open('http://jaspar.genereg.net/cgi-bin/jaspar_db.pl?rm=present&amp;collection=CORE&amp;ID=MA0140.1',%20'MA0140.1',%20'width=850,height=700,toolbar=0,location=0,directories=0,status=0,menuBar=0,scrollBars=1');%20newWindow.focus()" TargetMode="External"/><Relationship Id="rId892" Type="http://schemas.openxmlformats.org/officeDocument/2006/relationships/hyperlink" Target="javascript:newWindow=window.open('http://jaspar.genereg.net/cgi-bin/jaspar_db.pl?rm=present&amp;collection=CORE&amp;ID=MA0077.1',%20'MA0077.1',%20'width=850,height=700,toolbar=0,location=0,directories=0,status=0,menuBar=0,scrollBars=1');%20newWindow.focus()" TargetMode="External"/><Relationship Id="rId100" Type="http://schemas.openxmlformats.org/officeDocument/2006/relationships/hyperlink" Target="javascript:newWindow=window.open('http://jaspar.genereg.net/cgi-bin/jaspar_db.pl?rm=present&amp;collection=CORE&amp;ID=MA0131.1',%20'MA0131.1',%20'width=850,height=700,toolbar=0,location=0,directories=0,status=0,menuBar=0,scrollBars=1');%20newWindow.focus()" TargetMode="External"/><Relationship Id="rId338" Type="http://schemas.openxmlformats.org/officeDocument/2006/relationships/hyperlink" Target="http://opossum.cisreg.ca/oPOSSUM3/results/Qpss__2LDU/MA0152.1.html" TargetMode="External"/><Relationship Id="rId545" Type="http://schemas.openxmlformats.org/officeDocument/2006/relationships/hyperlink" Target="http://opossum.cisreg.ca/oPOSSUM3/results/E8tHZBEJMg/MA0060.1.html" TargetMode="External"/><Relationship Id="rId752" Type="http://schemas.openxmlformats.org/officeDocument/2006/relationships/hyperlink" Target="http://opossum.cisreg.ca/oPOSSUM3/results/D72L11EyFI/MA0162.1.html" TargetMode="External"/><Relationship Id="rId1175" Type="http://schemas.openxmlformats.org/officeDocument/2006/relationships/hyperlink" Target="http://opossum.cisreg.ca/oPOSSUM3/results/mnfYJXrEzd/MA0156.1.html" TargetMode="External"/><Relationship Id="rId1382" Type="http://schemas.openxmlformats.org/officeDocument/2006/relationships/hyperlink" Target="http://opossum.cisreg.ca/oPOSSUM3/results/gEi0pJANfR/MA0055.1.html" TargetMode="External"/><Relationship Id="rId405" Type="http://schemas.openxmlformats.org/officeDocument/2006/relationships/hyperlink" Target="http://opossum.cisreg.ca/oPOSSUM3/results/NTNI2oOlwB/MA0143.1.html" TargetMode="External"/><Relationship Id="rId612" Type="http://schemas.openxmlformats.org/officeDocument/2006/relationships/hyperlink" Target="http://opossum.cisreg.ca/oPOSSUM3/results/ULU5uZTcZz/MA0146.1.html" TargetMode="External"/><Relationship Id="rId1035" Type="http://schemas.openxmlformats.org/officeDocument/2006/relationships/hyperlink" Target="http://opossum.cisreg.ca/oPOSSUM3/results/1RwE5ZNCEH/MA0051.1.html" TargetMode="External"/><Relationship Id="rId1242" Type="http://schemas.openxmlformats.org/officeDocument/2006/relationships/hyperlink" Target="http://opossum.cisreg.ca/oPOSSUM3/results/DguhPE5JFN/MA0142.1.html" TargetMode="External"/><Relationship Id="rId917" Type="http://schemas.openxmlformats.org/officeDocument/2006/relationships/hyperlink" Target="http://opossum.cisreg.ca/oPOSSUM3/results/YWOY_V9WPa/MA0114.1.html" TargetMode="External"/><Relationship Id="rId1102" Type="http://schemas.openxmlformats.org/officeDocument/2006/relationships/hyperlink" Target="javascript:newWindow=window.open('http://jaspar.genereg.net/cgi-bin/jaspar_db.pl?rm=present&amp;collection=CORE&amp;ID=MA0040.1',%20'MA0040.1',%20'width=850,height=700,toolbar=0,location=0,directories=0,status=0,menuBar=0,scrollBars=1');%20newWindow.focus()" TargetMode="External"/><Relationship Id="rId46" Type="http://schemas.openxmlformats.org/officeDocument/2006/relationships/hyperlink" Target="javascript:newWindow=window.open('http://jaspar.genereg.net/cgi-bin/jaspar_db.pl?rm=present&amp;collection=CORE&amp;ID=MA0039.2',%20'MA0039.2',%20'width=850,height=700,toolbar=0,location=0,directories=0,status=0,menuBar=0,scrollBars=1');%20newWindow.focus()" TargetMode="External"/><Relationship Id="rId1407" Type="http://schemas.openxmlformats.org/officeDocument/2006/relationships/hyperlink" Target="http://opossum.cisreg.ca/oPOSSUM3/results/4mvoF1E1Ur/MA0163.1.html" TargetMode="External"/><Relationship Id="rId195" Type="http://schemas.openxmlformats.org/officeDocument/2006/relationships/hyperlink" Target="http://opossum.cisreg.ca/oPOSSUM3/results/IVOuT_n3oT/MA0154.1.html" TargetMode="External"/><Relationship Id="rId262" Type="http://schemas.openxmlformats.org/officeDocument/2006/relationships/hyperlink" Target="javascript:newWindow=window.open('http://jaspar.genereg.net/cgi-bin/jaspar_db.pl?rm=present&amp;collection=CORE&amp;ID=MA0056.1',%20'MA0056.1',%20'width=850,height=700,toolbar=0,location=0,directories=0,status=0,menuBar=0,scrollBars=1');%20newWindow.focus()" TargetMode="External"/><Relationship Id="rId567" Type="http://schemas.openxmlformats.org/officeDocument/2006/relationships/hyperlink" Target="http://opossum.cisreg.ca/oPOSSUM3/results/V20i0ccE2L/MA0042.1.html" TargetMode="External"/><Relationship Id="rId1197" Type="http://schemas.openxmlformats.org/officeDocument/2006/relationships/hyperlink" Target="http://opossum.cisreg.ca/oPOSSUM3/results/qfjHPZ0t8m/MA0038.1.html" TargetMode="External"/><Relationship Id="rId122" Type="http://schemas.openxmlformats.org/officeDocument/2006/relationships/hyperlink" Target="http://opossum.cisreg.ca/oPOSSUM3/results/ATMr_gojAW/MA0119.1.html" TargetMode="External"/><Relationship Id="rId774" Type="http://schemas.openxmlformats.org/officeDocument/2006/relationships/hyperlink" Target="http://opossum.cisreg.ca/oPOSSUM3/results/v364xVnSVt/MA0079.2.html" TargetMode="External"/><Relationship Id="rId981" Type="http://schemas.openxmlformats.org/officeDocument/2006/relationships/hyperlink" Target="http://opossum.cisreg.ca/oPOSSUM3/results/pusCg6B6tB/MA0063.1.html" TargetMode="External"/><Relationship Id="rId1057" Type="http://schemas.openxmlformats.org/officeDocument/2006/relationships/hyperlink" Target="javascript:newWindow=window.open('http://jaspar.genereg.net/cgi-bin/jaspar_db.pl?rm=present&amp;collection=CORE&amp;ID=MA0031.1',%20'MA0031.1',%20'width=850,height=700,toolbar=0,location=0,directories=0,status=0,menuBar=0,scrollBars=1');%20newWindow.focus()" TargetMode="External"/><Relationship Id="rId427" Type="http://schemas.openxmlformats.org/officeDocument/2006/relationships/hyperlink" Target="javascript:newWindow=window.open('http://jaspar.genereg.net/cgi-bin/jaspar_db.pl?rm=present&amp;collection=CORE&amp;ID=MA0111.1',%20'MA0111.1',%20'width=850,height=700,toolbar=0,location=0,directories=0,status=0,menuBar=0,scrollBars=1');%20newWindow.focus()" TargetMode="External"/><Relationship Id="rId634" Type="http://schemas.openxmlformats.org/officeDocument/2006/relationships/hyperlink" Target="javascript:newWindow=window.open('http://jaspar.genereg.net/cgi-bin/jaspar_db.pl?rm=present&amp;collection=CORE&amp;ID=MA0055.1',%20'MA0055.1',%20'width=850,height=700,toolbar=0,location=0,directories=0,status=0,menuBar=0,scrollBars=1');%20newWindow.focus()" TargetMode="External"/><Relationship Id="rId841" Type="http://schemas.openxmlformats.org/officeDocument/2006/relationships/hyperlink" Target="javascript:newWindow=window.open('http://jaspar.genereg.net/cgi-bin/jaspar_db.pl?rm=present&amp;collection=CORE&amp;ID=MA0061.1',%20'MA0061.1',%20'width=850,height=700,toolbar=0,location=0,directories=0,status=0,menuBar=0,scrollBars=1');%20newWindow.focus()" TargetMode="External"/><Relationship Id="rId1264" Type="http://schemas.openxmlformats.org/officeDocument/2006/relationships/hyperlink" Target="javascript:newWindow=window.open('http://jaspar.genereg.net/cgi-bin/jaspar_db.pl?rm=present&amp;collection=CORE&amp;ID=MA0041.1',%20'MA0041.1',%20'width=850,height=700,toolbar=0,location=0,directories=0,status=0,menuBar=0,scrollBars=1');%20newWindow.focus()" TargetMode="External"/><Relationship Id="rId1471" Type="http://schemas.openxmlformats.org/officeDocument/2006/relationships/hyperlink" Target="javascript:newWindow=window.open('http://jaspar.genereg.net/cgi-bin/jaspar_db.pl?rm=present&amp;collection=CORE&amp;ID=MA0090.1',%20'MA0090.1',%20'width=850,height=700,toolbar=0,location=0,directories=0,status=0,menuBar=0,scrollBars=1');%20newWindow.focus()" TargetMode="External"/><Relationship Id="rId701" Type="http://schemas.openxmlformats.org/officeDocument/2006/relationships/hyperlink" Target="http://opossum.cisreg.ca/oPOSSUM3/results/9tDko58F0x/MA0028.1.html" TargetMode="External"/><Relationship Id="rId939" Type="http://schemas.openxmlformats.org/officeDocument/2006/relationships/hyperlink" Target="http://opossum.cisreg.ca/oPOSSUM3/results/oYP27pyyj5/MA0050.1.html" TargetMode="External"/><Relationship Id="rId1124" Type="http://schemas.openxmlformats.org/officeDocument/2006/relationships/hyperlink" Target="http://opossum.cisreg.ca/oPOSSUM3/results/ZMNQnzz8ji/MA0031.1.html" TargetMode="External"/><Relationship Id="rId1331" Type="http://schemas.openxmlformats.org/officeDocument/2006/relationships/hyperlink" Target="http://opossum.cisreg.ca/oPOSSUM3/results/GA8Q0KWcZj/MA0146.1.html" TargetMode="External"/><Relationship Id="rId68" Type="http://schemas.openxmlformats.org/officeDocument/2006/relationships/hyperlink" Target="http://opossum.cisreg.ca/oPOSSUM3/results/seix09uyPN/MA0083.1.html" TargetMode="External"/><Relationship Id="rId1429" Type="http://schemas.openxmlformats.org/officeDocument/2006/relationships/hyperlink" Target="javascript:newWindow=window.open('http://jaspar.genereg.net/cgi-bin/jaspar_db.pl?rm=present&amp;collection=CORE&amp;ID=MA0102.2',%20'MA0102.2',%20'width=850,height=700,toolbar=0,location=0,directories=0,status=0,menuBar=0,scrollBars=1');%20newWindow.focus()" TargetMode="External"/><Relationship Id="rId284" Type="http://schemas.openxmlformats.org/officeDocument/2006/relationships/hyperlink" Target="http://opossum.cisreg.ca/oPOSSUM3/results/Tl44V5NjgT/MA0144.1.html" TargetMode="External"/><Relationship Id="rId491" Type="http://schemas.openxmlformats.org/officeDocument/2006/relationships/hyperlink" Target="http://opossum.cisreg.ca/oPOSSUM3/results/OiDlOUGzni/MA0014.1.html" TargetMode="External"/><Relationship Id="rId144" Type="http://schemas.openxmlformats.org/officeDocument/2006/relationships/hyperlink" Target="http://opossum.cisreg.ca/oPOSSUM3/results/_hPov9q_XX/MA0055.1.html" TargetMode="External"/><Relationship Id="rId589" Type="http://schemas.openxmlformats.org/officeDocument/2006/relationships/hyperlink" Target="javascript:newWindow=window.open('http://jaspar.genereg.net/cgi-bin/jaspar_db.pl?rm=present&amp;collection=CORE&amp;ID=MA0062.2',%20'MA0062.2',%20'width=850,height=700,toolbar=0,location=0,directories=0,status=0,menuBar=0,scrollBars=1');%20newWindow.focus()" TargetMode="External"/><Relationship Id="rId796" Type="http://schemas.openxmlformats.org/officeDocument/2006/relationships/hyperlink" Target="javascript:newWindow=window.open('http://jaspar.genereg.net/cgi-bin/jaspar_db.pl?rm=present&amp;collection=CORE&amp;ID=MA0063.1',%20'MA0063.1',%20'width=850,height=700,toolbar=0,location=0,directories=0,status=0,menuBar=0,scrollBars=1');%20newWindow.focus()" TargetMode="External"/><Relationship Id="rId351" Type="http://schemas.openxmlformats.org/officeDocument/2006/relationships/hyperlink" Target="http://opossum.cisreg.ca/oPOSSUM3/results/e5dhBLBMq0/MA0046.1.html" TargetMode="External"/><Relationship Id="rId449" Type="http://schemas.openxmlformats.org/officeDocument/2006/relationships/hyperlink" Target="http://opossum.cisreg.ca/oPOSSUM3/results/0VyuzxWO30/MA0038.1.html" TargetMode="External"/><Relationship Id="rId656" Type="http://schemas.openxmlformats.org/officeDocument/2006/relationships/hyperlink" Target="http://opossum.cisreg.ca/oPOSSUM3/results/yDhwuInDmk/MA0084.1.html" TargetMode="External"/><Relationship Id="rId863" Type="http://schemas.openxmlformats.org/officeDocument/2006/relationships/hyperlink" Target="http://opossum.cisreg.ca/oPOSSUM3/results/hsKAmHlGfN/MA0095.1.html" TargetMode="External"/><Relationship Id="rId1079" Type="http://schemas.openxmlformats.org/officeDocument/2006/relationships/hyperlink" Target="http://opossum.cisreg.ca/oPOSSUM3/results/IPLpsxMz8U/MA0063.1.html" TargetMode="External"/><Relationship Id="rId1286" Type="http://schemas.openxmlformats.org/officeDocument/2006/relationships/hyperlink" Target="http://opossum.cisreg.ca/oPOSSUM3/results/3Ax6cwvO8u/MA0148.1.html" TargetMode="External"/><Relationship Id="rId1493" Type="http://schemas.openxmlformats.org/officeDocument/2006/relationships/hyperlink" Target="http://opossum.cisreg.ca/oPOSSUM3/results/o1uKU19cs7/MA0060.1.html" TargetMode="External"/><Relationship Id="rId211" Type="http://schemas.openxmlformats.org/officeDocument/2006/relationships/hyperlink" Target="javascript:newWindow=window.open('http://jaspar.genereg.net/cgi-bin/jaspar_db.pl?rm=present&amp;collection=CORE&amp;ID=MA0156.1',%20'MA0156.1',%20'width=850,height=700,toolbar=0,location=0,directories=0,status=0,menuBar=0,scrollBars=1');%20newWindow.focus()" TargetMode="External"/><Relationship Id="rId309" Type="http://schemas.openxmlformats.org/officeDocument/2006/relationships/hyperlink" Target="http://opossum.cisreg.ca/oPOSSUM3/results/gsGM2xlKre/MA0108.2.html" TargetMode="External"/><Relationship Id="rId516" Type="http://schemas.openxmlformats.org/officeDocument/2006/relationships/hyperlink" Target="http://opossum.cisreg.ca/oPOSSUM3/results/C2XtLmWXOa/MA0063.1.html" TargetMode="External"/><Relationship Id="rId1146" Type="http://schemas.openxmlformats.org/officeDocument/2006/relationships/hyperlink" Target="http://opossum.cisreg.ca/oPOSSUM3/results/sQbtH63TBq/MA0046.1.html" TargetMode="External"/><Relationship Id="rId723" Type="http://schemas.openxmlformats.org/officeDocument/2006/relationships/hyperlink" Target="http://opossum.cisreg.ca/oPOSSUM3/results/w6uWrayzGO/MA0031.1.html" TargetMode="External"/><Relationship Id="rId930" Type="http://schemas.openxmlformats.org/officeDocument/2006/relationships/hyperlink" Target="http://opossum.cisreg.ca/oPOSSUM3/results/YWOY_V9WPa/MA0065.2.html" TargetMode="External"/><Relationship Id="rId1006" Type="http://schemas.openxmlformats.org/officeDocument/2006/relationships/hyperlink" Target="javascript:newWindow=window.open('http://jaspar.genereg.net/cgi-bin/jaspar_db.pl?rm=present&amp;collection=CORE&amp;ID=MA0104.2',%20'MA0104.2',%20'width=850,height=700,toolbar=0,location=0,directories=0,status=0,menuBar=0,scrollBars=1');%20newWindow.focus()" TargetMode="External"/><Relationship Id="rId1353" Type="http://schemas.openxmlformats.org/officeDocument/2006/relationships/hyperlink" Target="http://opossum.cisreg.ca/oPOSSUM3/results/k0xmfFxSY8/MA0051.1.html" TargetMode="External"/><Relationship Id="rId1213" Type="http://schemas.openxmlformats.org/officeDocument/2006/relationships/hyperlink" Target="javascript:newWindow=window.open('http://jaspar.genereg.net/cgi-bin/jaspar_db.pl?rm=present&amp;collection=CORE&amp;ID=MA0056.1',%20'MA0056.1',%20'width=850,height=700,toolbar=0,location=0,directories=0,status=0,menuBar=0,scrollBars=1');%20newWindow.focus()" TargetMode="External"/><Relationship Id="rId1420" Type="http://schemas.openxmlformats.org/officeDocument/2006/relationships/hyperlink" Target="javascript:newWindow=window.open('http://jaspar.genereg.net/cgi-bin/jaspar_db.pl?rm=present&amp;collection=CORE&amp;ID=MA0145.1',%20'MA0145.1',%20'width=850,height=700,toolbar=0,location=0,directories=0,status=0,menuBar=0,scrollBars=1');%20newWindow.focus()" TargetMode="External"/><Relationship Id="rId1518" Type="http://schemas.openxmlformats.org/officeDocument/2006/relationships/hyperlink" Target="http://opossum.cisreg.ca/oPOSSUM3/results/0CtvGxGSrE/MA0058.1.html" TargetMode="External"/><Relationship Id="rId17" Type="http://schemas.openxmlformats.org/officeDocument/2006/relationships/hyperlink" Target="http://opossum.cisreg.ca/oPOSSUM3/results/diYenaf57l/MA0145.1.html" TargetMode="External"/><Relationship Id="rId166" Type="http://schemas.openxmlformats.org/officeDocument/2006/relationships/hyperlink" Target="javascript:newWindow=window.open('http://jaspar.genereg.net/cgi-bin/jaspar_db.pl?rm=present&amp;collection=CORE&amp;ID=MA0029.1',%20'MA0029.1',%20'width=850,height=700,toolbar=0,location=0,directories=0,status=0,menuBar=0,scrollBars=1');%20newWindow.focus()" TargetMode="External"/><Relationship Id="rId373" Type="http://schemas.openxmlformats.org/officeDocument/2006/relationships/hyperlink" Target="javascript:newWindow=window.open('http://jaspar.genereg.net/cgi-bin/jaspar_db.pl?rm=present&amp;collection=CORE&amp;ID=MA0056.1',%20'MA0056.1',%20'width=850,height=700,toolbar=0,location=0,directories=0,status=0,menuBar=0,scrollBars=1');%20newWindow.focus()" TargetMode="External"/><Relationship Id="rId580" Type="http://schemas.openxmlformats.org/officeDocument/2006/relationships/hyperlink" Target="javascript:newWindow=window.open('http://jaspar.genereg.net/cgi-bin/jaspar_db.pl?rm=present&amp;collection=CORE&amp;ID=MA0076.1',%20'MA0076.1',%20'width=850,height=700,toolbar=0,location=0,directories=0,status=0,menuBar=0,scrollBars=1');%20newWindow.focus()" TargetMode="External"/><Relationship Id="rId1" Type="http://schemas.openxmlformats.org/officeDocument/2006/relationships/hyperlink" Target="javascript:newWindow=window.open('http://jaspar.genereg.net/cgi-bin/jaspar_db.pl?rm=present&amp;collection=CORE&amp;ID=MA0114.1',%20'MA0114.1',%20'width=850,height=700,toolbar=0,location=0,directories=0,status=0,menuBar=0,scrollBars=1');%20newWindow.focus()" TargetMode="External"/><Relationship Id="rId233" Type="http://schemas.openxmlformats.org/officeDocument/2006/relationships/hyperlink" Target="http://opossum.cisreg.ca/oPOSSUM3/results/dxe54LPnLc/MA0060.1.html" TargetMode="External"/><Relationship Id="rId440" Type="http://schemas.openxmlformats.org/officeDocument/2006/relationships/hyperlink" Target="http://opossum.cisreg.ca/oPOSSUM3/results/0VyuzxWO30/MA0105.1.html" TargetMode="External"/><Relationship Id="rId678" Type="http://schemas.openxmlformats.org/officeDocument/2006/relationships/hyperlink" Target="http://opossum.cisreg.ca/oPOSSUM3/results/JnVGPsbla0/MA0004.1.html" TargetMode="External"/><Relationship Id="rId885" Type="http://schemas.openxmlformats.org/officeDocument/2006/relationships/hyperlink" Target="http://opossum.cisreg.ca/oPOSSUM3/results/6dtYwskI8_/MA0047.2.html" TargetMode="External"/><Relationship Id="rId1070" Type="http://schemas.openxmlformats.org/officeDocument/2006/relationships/hyperlink" Target="http://opossum.cisreg.ca/oPOSSUM3/results/_Nf0id7q_t/MA0151.1.html" TargetMode="External"/><Relationship Id="rId300" Type="http://schemas.openxmlformats.org/officeDocument/2006/relationships/hyperlink" Target="http://opossum.cisreg.ca/oPOSSUM3/results/YlutxvBYBR/MA0150.1.html" TargetMode="External"/><Relationship Id="rId538" Type="http://schemas.openxmlformats.org/officeDocument/2006/relationships/hyperlink" Target="javascript:newWindow=window.open('http://jaspar.genereg.net/cgi-bin/jaspar_db.pl?rm=present&amp;collection=CORE&amp;ID=MA0039.2',%20'MA0039.2',%20'width=850,height=700,toolbar=0,location=0,directories=0,status=0,menuBar=0,scrollBars=1');%20newWindow.focus()" TargetMode="External"/><Relationship Id="rId745" Type="http://schemas.openxmlformats.org/officeDocument/2006/relationships/hyperlink" Target="javascript:newWindow=window.open('http://jaspar.genereg.net/cgi-bin/jaspar_db.pl?rm=present&amp;collection=CORE&amp;ID=MA0105.1',%20'MA0105.1',%20'width=850,height=700,toolbar=0,location=0,directories=0,status=0,menuBar=0,scrollBars=1');%20newWindow.focus()" TargetMode="External"/><Relationship Id="rId952" Type="http://schemas.openxmlformats.org/officeDocument/2006/relationships/hyperlink" Target="javascript:newWindow=window.open('http://jaspar.genereg.net/cgi-bin/jaspar_db.pl?rm=present&amp;collection=CORE&amp;ID=MA0119.1',%20'MA0119.1',%20'width=850,height=700,toolbar=0,location=0,directories=0,status=0,menuBar=0,scrollBars=1');%20newWindow.focus()" TargetMode="External"/><Relationship Id="rId1168" Type="http://schemas.openxmlformats.org/officeDocument/2006/relationships/hyperlink" Target="javascript:newWindow=window.open('http://jaspar.genereg.net/cgi-bin/jaspar_db.pl?rm=present&amp;collection=CORE&amp;ID=MA0076.1',%20'MA0076.1',%20'width=850,height=700,toolbar=0,location=0,directories=0,status=0,menuBar=0,scrollBars=1');%20newWindow.focus()" TargetMode="External"/><Relationship Id="rId1375" Type="http://schemas.openxmlformats.org/officeDocument/2006/relationships/hyperlink" Target="javascript:newWindow=window.open('http://jaspar.genereg.net/cgi-bin/jaspar_db.pl?rm=present&amp;collection=CORE&amp;ID=MA0024.1',%20'MA0024.1',%20'width=850,height=700,toolbar=0,location=0,directories=0,status=0,menuBar=0,scrollBars=1');%20newWindow.focus()" TargetMode="External"/><Relationship Id="rId81" Type="http://schemas.openxmlformats.org/officeDocument/2006/relationships/hyperlink" Target="http://opossum.cisreg.ca/oPOSSUM3/results/t_4jTbqXp_/MA0030.1.html" TargetMode="External"/><Relationship Id="rId605" Type="http://schemas.openxmlformats.org/officeDocument/2006/relationships/hyperlink" Target="http://opossum.cisreg.ca/oPOSSUM3/results/fNOYVpA33h/MA0111.1.html" TargetMode="External"/><Relationship Id="rId812" Type="http://schemas.openxmlformats.org/officeDocument/2006/relationships/hyperlink" Target="http://opossum.cisreg.ca/oPOSSUM3/results/fpIR8bzCht/MA0113.1.html" TargetMode="External"/><Relationship Id="rId1028" Type="http://schemas.openxmlformats.org/officeDocument/2006/relationships/hyperlink" Target="http://opossum.cisreg.ca/oPOSSUM3/results/hBYyEQc3xS/MA0070.1.html" TargetMode="External"/><Relationship Id="rId1235" Type="http://schemas.openxmlformats.org/officeDocument/2006/relationships/hyperlink" Target="http://opossum.cisreg.ca/oPOSSUM3/results/DguhPE5JFN/MA0062.2.html" TargetMode="External"/><Relationship Id="rId1442" Type="http://schemas.openxmlformats.org/officeDocument/2006/relationships/hyperlink" Target="http://opossum.cisreg.ca/oPOSSUM3/results/uIPoGpMHzA/MA0048.1.html" TargetMode="External"/><Relationship Id="rId1302" Type="http://schemas.openxmlformats.org/officeDocument/2006/relationships/hyperlink" Target="http://opossum.cisreg.ca/oPOSSUM3/results/WgOTXWopX0/MA0052.1.html" TargetMode="External"/><Relationship Id="rId39" Type="http://schemas.openxmlformats.org/officeDocument/2006/relationships/hyperlink" Target="http://opossum.cisreg.ca/oPOSSUM3/results/M2ieKzBUWu/MA0055.1.html" TargetMode="External"/><Relationship Id="rId188" Type="http://schemas.openxmlformats.org/officeDocument/2006/relationships/hyperlink" Target="http://opossum.cisreg.ca/oPOSSUM3/results/IVOuT_n3oT/MA0130.1.html" TargetMode="External"/><Relationship Id="rId395" Type="http://schemas.openxmlformats.org/officeDocument/2006/relationships/hyperlink" Target="http://opossum.cisreg.ca/oPOSSUM3/results/Ull9Rqvo0D/MA0018.2.html" TargetMode="External"/><Relationship Id="rId255" Type="http://schemas.openxmlformats.org/officeDocument/2006/relationships/hyperlink" Target="http://opossum.cisreg.ca/oPOSSUM3/results/H5yLx0WKDx/MA0158.1.html" TargetMode="External"/><Relationship Id="rId462" Type="http://schemas.openxmlformats.org/officeDocument/2006/relationships/hyperlink" Target="http://opossum.cisreg.ca/oPOSSUM3/results/qNfiRBC6dR/MA0107.1.html" TargetMode="External"/><Relationship Id="rId1092" Type="http://schemas.openxmlformats.org/officeDocument/2006/relationships/hyperlink" Target="http://opossum.cisreg.ca/oPOSSUM3/results/IPLpsxMz8U/MA0040.1.html" TargetMode="External"/><Relationship Id="rId1397" Type="http://schemas.openxmlformats.org/officeDocument/2006/relationships/hyperlink" Target="http://opossum.cisreg.ca/oPOSSUM3/results/Qcjdl2HmHa/MA0058.1.html" TargetMode="External"/><Relationship Id="rId115" Type="http://schemas.openxmlformats.org/officeDocument/2006/relationships/hyperlink" Target="javascript:newWindow=window.open('http://jaspar.genereg.net/cgi-bin/jaspar_db.pl?rm=present&amp;collection=CORE&amp;ID=MA0051.1',%20'MA0051.1',%20'width=850,height=700,toolbar=0,location=0,directories=0,status=0,menuBar=0,scrollBars=1');%20newWindow.focus()" TargetMode="External"/><Relationship Id="rId322" Type="http://schemas.openxmlformats.org/officeDocument/2006/relationships/hyperlink" Target="javascript:newWindow=window.open('http://jaspar.genereg.net/cgi-bin/jaspar_db.pl?rm=present&amp;collection=CORE&amp;ID=MA0148.1',%20'MA0148.1',%20'width=850,height=700,toolbar=0,location=0,directories=0,status=0,menuBar=0,scrollBars=1');%20newWindow.focus()" TargetMode="External"/><Relationship Id="rId767" Type="http://schemas.openxmlformats.org/officeDocument/2006/relationships/hyperlink" Target="http://opossum.cisreg.ca/oPOSSUM3/results/D72L11EyFI/MA0101.1.html" TargetMode="External"/><Relationship Id="rId974" Type="http://schemas.openxmlformats.org/officeDocument/2006/relationships/hyperlink" Target="http://opossum.cisreg.ca/oPOSSUM3/results/pusCg6B6tB/MA0151.1.html" TargetMode="External"/><Relationship Id="rId627" Type="http://schemas.openxmlformats.org/officeDocument/2006/relationships/hyperlink" Target="http://opossum.cisreg.ca/oPOSSUM3/results/X0WYgxvmWi/MA0058.1.html" TargetMode="External"/><Relationship Id="rId834" Type="http://schemas.openxmlformats.org/officeDocument/2006/relationships/hyperlink" Target="http://opossum.cisreg.ca/oPOSSUM3/results/ibgDOcZZpu/MA0107.1.html" TargetMode="External"/><Relationship Id="rId1257" Type="http://schemas.openxmlformats.org/officeDocument/2006/relationships/hyperlink" Target="http://opossum.cisreg.ca/oPOSSUM3/results/3ojKeH5iOf/MA0157.1.html" TargetMode="External"/><Relationship Id="rId1464" Type="http://schemas.openxmlformats.org/officeDocument/2006/relationships/hyperlink" Target="http://opossum.cisreg.ca/oPOSSUM3/results/XNZmpyGz9z/MA0038.1.html" TargetMode="External"/><Relationship Id="rId901" Type="http://schemas.openxmlformats.org/officeDocument/2006/relationships/hyperlink" Target="javascript:newWindow=window.open('http://jaspar.genereg.net/cgi-bin/jaspar_db.pl?rm=present&amp;collection=CORE&amp;ID=MA0150.1',%20'MA0150.1',%20'width=850,height=700,toolbar=0,location=0,directories=0,status=0,menuBar=0,scrollBars=1');%20newWindow.focus()" TargetMode="External"/><Relationship Id="rId1117" Type="http://schemas.openxmlformats.org/officeDocument/2006/relationships/hyperlink" Target="javascript:newWindow=window.open('http://jaspar.genereg.net/cgi-bin/jaspar_db.pl?rm=present&amp;collection=CORE&amp;ID=MA0136.1',%20'MA0136.1',%20'width=850,height=700,toolbar=0,location=0,directories=0,status=0,menuBar=0,scrollBars=1');%20newWindow.focus()" TargetMode="External"/><Relationship Id="rId1324" Type="http://schemas.openxmlformats.org/officeDocument/2006/relationships/hyperlink" Target="javascript:newWindow=window.open('http://jaspar.genereg.net/cgi-bin/jaspar_db.pl?rm=present&amp;collection=CORE&amp;ID=MA0059.1',%20'MA0059.1',%20'width=850,height=700,toolbar=0,location=0,directories=0,status=0,menuBar=0,scrollBars=1');%20newWindow.focus()" TargetMode="External"/><Relationship Id="rId30" Type="http://schemas.openxmlformats.org/officeDocument/2006/relationships/hyperlink" Target="http://opossum.cisreg.ca/oPOSSUM3/results/M2ieKzBUWu/MA0060.1.html" TargetMode="External"/><Relationship Id="rId277" Type="http://schemas.openxmlformats.org/officeDocument/2006/relationships/hyperlink" Target="javascript:newWindow=window.open('http://jaspar.genereg.net/cgi-bin/jaspar_db.pl?rm=present&amp;collection=CORE&amp;ID=MA0136.1',%20'MA0136.1',%20'width=850,height=700,toolbar=0,location=0,directories=0,status=0,menuBar=0,scrollBars=1');%20newWindow.focus()" TargetMode="External"/><Relationship Id="rId484" Type="http://schemas.openxmlformats.org/officeDocument/2006/relationships/hyperlink" Target="javascript:newWindow=window.open('http://jaspar.genereg.net/cgi-bin/jaspar_db.pl?rm=present&amp;collection=CORE&amp;ID=MA0074.1',%20'MA0074.1',%20'width=850,height=700,toolbar=0,location=0,directories=0,status=0,menuBar=0,scrollBars=1');%20newWindow.focus()" TargetMode="External"/><Relationship Id="rId137" Type="http://schemas.openxmlformats.org/officeDocument/2006/relationships/hyperlink" Target="http://opossum.cisreg.ca/oPOSSUM3/results/SxxxERK_HJ/MA0062.2.html" TargetMode="External"/><Relationship Id="rId344" Type="http://schemas.openxmlformats.org/officeDocument/2006/relationships/hyperlink" Target="http://opossum.cisreg.ca/oPOSSUM3/results/Qpss__2LDU/MA0136.1.html" TargetMode="External"/><Relationship Id="rId691" Type="http://schemas.openxmlformats.org/officeDocument/2006/relationships/hyperlink" Target="javascript:newWindow=window.open('http://jaspar.genereg.net/cgi-bin/jaspar_db.pl?rm=present&amp;collection=CORE&amp;ID=MA0111.1',%20'MA0111.1',%20'width=850,height=700,toolbar=0,location=0,directories=0,status=0,menuBar=0,scrollBars=1');%20newWindow.focus()" TargetMode="External"/><Relationship Id="rId789" Type="http://schemas.openxmlformats.org/officeDocument/2006/relationships/hyperlink" Target="http://opossum.cisreg.ca/oPOSSUM3/results/wcestxdB6u/MA0068.1.html" TargetMode="External"/><Relationship Id="rId996" Type="http://schemas.openxmlformats.org/officeDocument/2006/relationships/hyperlink" Target="http://opossum.cisreg.ca/oPOSSUM3/results/awbTVEzcSe/MA0155.1.html" TargetMode="External"/><Relationship Id="rId551" Type="http://schemas.openxmlformats.org/officeDocument/2006/relationships/hyperlink" Target="http://opossum.cisreg.ca/oPOSSUM3/results/E8tHZBEJMg/MA0076.1.html" TargetMode="External"/><Relationship Id="rId649" Type="http://schemas.openxmlformats.org/officeDocument/2006/relationships/hyperlink" Target="javascript:newWindow=window.open('http://jaspar.genereg.net/cgi-bin/jaspar_db.pl?rm=present&amp;collection=CORE&amp;ID=MA0125.1',%20'MA0125.1',%20'width=850,height=700,toolbar=0,location=0,directories=0,status=0,menuBar=0,scrollBars=1');%20newWindow.focus()" TargetMode="External"/><Relationship Id="rId856" Type="http://schemas.openxmlformats.org/officeDocument/2006/relationships/hyperlink" Target="javascript:newWindow=window.open('http://jaspar.genereg.net/cgi-bin/jaspar_db.pl?rm=present&amp;collection=CORE&amp;ID=MA0156.1',%20'MA0156.1',%20'width=850,height=700,toolbar=0,location=0,directories=0,status=0,menuBar=0,scrollBars=1');%20newWindow.focus()" TargetMode="External"/><Relationship Id="rId1181" Type="http://schemas.openxmlformats.org/officeDocument/2006/relationships/hyperlink" Target="http://opossum.cisreg.ca/oPOSSUM3/results/qfjHPZ0t8m/MA0072.1.html" TargetMode="External"/><Relationship Id="rId1279" Type="http://schemas.openxmlformats.org/officeDocument/2006/relationships/hyperlink" Target="javascript:newWindow=window.open('http://jaspar.genereg.net/cgi-bin/jaspar_db.pl?rm=present&amp;collection=CORE&amp;ID=MA0159.1',%20'MA0159.1',%20'width=850,height=700,toolbar=0,location=0,directories=0,status=0,menuBar=0,scrollBars=1');%20newWindow.focus()" TargetMode="External"/><Relationship Id="rId1486" Type="http://schemas.openxmlformats.org/officeDocument/2006/relationships/hyperlink" Target="javascript:newWindow=window.open('http://jaspar.genereg.net/cgi-bin/jaspar_db.pl?rm=present&amp;collection=CORE&amp;ID=MA0147.1',%20'MA0147.1',%20'width=850,height=700,toolbar=0,location=0,directories=0,status=0,menuBar=0,scrollBars=1');%20newWindow.foc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1"/>
  <sheetViews>
    <sheetView workbookViewId="0">
      <selection activeCell="M3" sqref="M3"/>
    </sheetView>
  </sheetViews>
  <sheetFormatPr defaultRowHeight="15"/>
  <cols>
    <col min="1" max="1" width="15.85546875" customWidth="1"/>
    <col min="2" max="2" width="62.42578125" customWidth="1"/>
    <col min="3" max="3" width="15.42578125" customWidth="1"/>
    <col min="6" max="6" width="9.28515625" customWidth="1"/>
    <col min="7" max="7" width="8" customWidth="1"/>
    <col min="8" max="8" width="7.85546875" customWidth="1"/>
    <col min="9" max="9" width="7" customWidth="1"/>
    <col min="10" max="10" width="19.5703125" customWidth="1"/>
  </cols>
  <sheetData>
    <row r="1" spans="1:11" ht="60">
      <c r="A1" t="s">
        <v>0</v>
      </c>
      <c r="B1" t="s">
        <v>1</v>
      </c>
      <c r="C1" t="s">
        <v>2</v>
      </c>
      <c r="D1" s="1" t="s">
        <v>3</v>
      </c>
      <c r="E1" s="1" t="s">
        <v>4</v>
      </c>
      <c r="F1" s="1" t="s">
        <v>5</v>
      </c>
      <c r="G1" s="1" t="s">
        <v>6</v>
      </c>
      <c r="H1" s="1" t="s">
        <v>7</v>
      </c>
      <c r="I1" s="1" t="s">
        <v>8</v>
      </c>
      <c r="J1" t="s">
        <v>9</v>
      </c>
    </row>
    <row r="2" spans="1:11" ht="51.75" customHeight="1">
      <c r="A2" t="s">
        <v>10</v>
      </c>
      <c r="B2" s="1" t="s">
        <v>11</v>
      </c>
      <c r="C2" t="s">
        <v>12</v>
      </c>
      <c r="D2">
        <v>11</v>
      </c>
      <c r="E2">
        <v>32321</v>
      </c>
      <c r="F2">
        <v>10</v>
      </c>
      <c r="G2">
        <v>22</v>
      </c>
      <c r="H2">
        <v>71</v>
      </c>
      <c r="I2">
        <v>305</v>
      </c>
      <c r="J2" s="1" t="s">
        <v>13</v>
      </c>
    </row>
    <row r="3" spans="1:11" ht="45">
      <c r="A3" t="s">
        <v>14</v>
      </c>
      <c r="B3" s="1" t="s">
        <v>15</v>
      </c>
      <c r="C3" t="s">
        <v>16</v>
      </c>
      <c r="D3">
        <v>42</v>
      </c>
      <c r="E3">
        <v>54675</v>
      </c>
      <c r="F3">
        <v>11</v>
      </c>
      <c r="G3">
        <v>22</v>
      </c>
      <c r="H3">
        <v>34</v>
      </c>
      <c r="I3">
        <v>53</v>
      </c>
      <c r="J3" s="1" t="s">
        <v>13</v>
      </c>
    </row>
    <row r="4" spans="1:11" ht="45">
      <c r="A4" s="25" t="s">
        <v>17</v>
      </c>
      <c r="B4" t="s">
        <v>18</v>
      </c>
      <c r="C4" s="26">
        <v>43642</v>
      </c>
      <c r="D4">
        <v>76</v>
      </c>
      <c r="E4">
        <v>1416100</v>
      </c>
      <c r="F4">
        <v>3</v>
      </c>
      <c r="G4">
        <v>11</v>
      </c>
      <c r="H4">
        <v>53</v>
      </c>
      <c r="I4">
        <v>200</v>
      </c>
      <c r="J4" s="1" t="s">
        <v>19</v>
      </c>
    </row>
    <row r="5" spans="1:11" ht="45">
      <c r="A5" s="25" t="s">
        <v>20</v>
      </c>
      <c r="B5" s="1" t="s">
        <v>21</v>
      </c>
      <c r="C5" s="27" t="s">
        <v>22</v>
      </c>
      <c r="D5">
        <v>111</v>
      </c>
      <c r="E5">
        <v>1416100</v>
      </c>
      <c r="F5">
        <v>6</v>
      </c>
      <c r="G5">
        <v>23</v>
      </c>
      <c r="H5">
        <v>68</v>
      </c>
      <c r="I5">
        <v>220</v>
      </c>
      <c r="J5" s="1" t="s">
        <v>19</v>
      </c>
    </row>
    <row r="6" spans="1:11" ht="45">
      <c r="A6" t="s">
        <v>23</v>
      </c>
      <c r="B6" s="1" t="s">
        <v>24</v>
      </c>
      <c r="C6" t="s">
        <v>25</v>
      </c>
      <c r="D6">
        <v>196</v>
      </c>
      <c r="E6">
        <v>76958</v>
      </c>
      <c r="F6">
        <v>22</v>
      </c>
      <c r="G6">
        <v>51</v>
      </c>
      <c r="H6">
        <v>183</v>
      </c>
      <c r="I6">
        <v>395</v>
      </c>
      <c r="J6" s="1" t="s">
        <v>13</v>
      </c>
    </row>
    <row r="7" spans="1:11" s="2" customFormat="1">
      <c r="A7" s="2" t="s">
        <v>26</v>
      </c>
      <c r="F7" s="2">
        <v>52</v>
      </c>
      <c r="G7" s="2">
        <v>129</v>
      </c>
      <c r="H7" s="2">
        <v>412</v>
      </c>
      <c r="I7" s="2">
        <v>1173</v>
      </c>
    </row>
    <row r="8" spans="1:11">
      <c r="A8" t="s">
        <v>27</v>
      </c>
      <c r="H8">
        <v>415</v>
      </c>
      <c r="I8">
        <v>1180</v>
      </c>
    </row>
    <row r="9" spans="1:11" s="3" customFormat="1">
      <c r="A9" s="3" t="s">
        <v>28</v>
      </c>
      <c r="F9" s="3">
        <v>33</v>
      </c>
      <c r="G9" s="3">
        <v>78</v>
      </c>
      <c r="H9" s="3">
        <v>209</v>
      </c>
    </row>
    <row r="10" spans="1:11" s="3" customFormat="1">
      <c r="A10" s="3" t="s">
        <v>29</v>
      </c>
      <c r="F10" s="3">
        <v>18</v>
      </c>
      <c r="G10" s="3">
        <v>45</v>
      </c>
      <c r="H10" s="3">
        <v>100</v>
      </c>
      <c r="K10" s="4">
        <v>0.6</v>
      </c>
    </row>
    <row r="11" spans="1:11">
      <c r="H11">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DC591-53F9-4662-B570-2531046ADADF}">
  <dimension ref="A1:N16"/>
  <sheetViews>
    <sheetView workbookViewId="0">
      <selection activeCell="M11" sqref="M11"/>
    </sheetView>
  </sheetViews>
  <sheetFormatPr defaultRowHeight="15"/>
  <cols>
    <col min="1" max="1" width="21.42578125" style="6" customWidth="1"/>
  </cols>
  <sheetData>
    <row r="1" spans="1:14">
      <c r="A1" s="5" t="s">
        <v>38</v>
      </c>
      <c r="B1">
        <v>6996</v>
      </c>
      <c r="C1">
        <v>6935</v>
      </c>
      <c r="D1">
        <v>827</v>
      </c>
      <c r="E1">
        <v>11075</v>
      </c>
      <c r="F1">
        <v>11223</v>
      </c>
      <c r="G1">
        <v>56833</v>
      </c>
      <c r="H1">
        <v>1544</v>
      </c>
      <c r="I1">
        <v>57125</v>
      </c>
      <c r="J1">
        <v>56934</v>
      </c>
      <c r="K1">
        <v>4832</v>
      </c>
      <c r="L1">
        <v>7851</v>
      </c>
      <c r="M1">
        <v>54829</v>
      </c>
      <c r="N1">
        <v>26256</v>
      </c>
    </row>
    <row r="2" spans="1:14">
      <c r="A2" s="6" t="s">
        <v>853</v>
      </c>
      <c r="B2" t="s">
        <v>783</v>
      </c>
      <c r="C2" s="2" t="s">
        <v>309</v>
      </c>
      <c r="D2" t="s">
        <v>2537</v>
      </c>
      <c r="E2" s="2" t="s">
        <v>199</v>
      </c>
      <c r="F2" t="s">
        <v>2539</v>
      </c>
      <c r="G2" t="s">
        <v>2541</v>
      </c>
      <c r="H2" s="24" t="s">
        <v>431</v>
      </c>
      <c r="I2" s="2" t="s">
        <v>198</v>
      </c>
      <c r="J2" s="2" t="s">
        <v>242</v>
      </c>
      <c r="K2" s="2" t="s">
        <v>163</v>
      </c>
      <c r="L2" t="s">
        <v>2544</v>
      </c>
      <c r="M2" t="s">
        <v>2546</v>
      </c>
      <c r="N2" t="s">
        <v>2548</v>
      </c>
    </row>
    <row r="3" spans="1:14">
      <c r="A3" s="6" t="s">
        <v>854</v>
      </c>
      <c r="B3" t="s">
        <v>884</v>
      </c>
      <c r="C3" t="s">
        <v>877</v>
      </c>
      <c r="D3" t="s">
        <v>858</v>
      </c>
      <c r="E3" t="s">
        <v>866</v>
      </c>
      <c r="G3" t="s">
        <v>912</v>
      </c>
      <c r="H3" t="s">
        <v>888</v>
      </c>
      <c r="I3" t="s">
        <v>865</v>
      </c>
      <c r="J3" t="s">
        <v>872</v>
      </c>
      <c r="K3" t="s">
        <v>863</v>
      </c>
      <c r="L3" t="s">
        <v>912</v>
      </c>
      <c r="M3" t="s">
        <v>884</v>
      </c>
      <c r="N3" t="s">
        <v>914</v>
      </c>
    </row>
    <row r="4" spans="1:14">
      <c r="A4" s="6" t="s">
        <v>909</v>
      </c>
      <c r="C4" t="s">
        <v>873</v>
      </c>
    </row>
    <row r="5" spans="1:14">
      <c r="A5" s="6" t="s">
        <v>916</v>
      </c>
      <c r="B5" t="s">
        <v>867</v>
      </c>
      <c r="D5" t="s">
        <v>882</v>
      </c>
      <c r="E5" t="s">
        <v>855</v>
      </c>
      <c r="G5" t="s">
        <v>874</v>
      </c>
      <c r="H5" t="s">
        <v>929</v>
      </c>
      <c r="I5" t="s">
        <v>863</v>
      </c>
      <c r="J5" t="s">
        <v>912</v>
      </c>
      <c r="K5" t="s">
        <v>863</v>
      </c>
      <c r="L5" t="s">
        <v>858</v>
      </c>
      <c r="M5" t="s">
        <v>878</v>
      </c>
      <c r="N5" t="s">
        <v>912</v>
      </c>
    </row>
    <row r="6" spans="1:14">
      <c r="A6" s="6" t="s">
        <v>939</v>
      </c>
      <c r="B6" t="s">
        <v>912</v>
      </c>
      <c r="C6" t="s">
        <v>880</v>
      </c>
      <c r="H6" t="s">
        <v>868</v>
      </c>
      <c r="I6" t="s">
        <v>872</v>
      </c>
      <c r="J6" t="s">
        <v>865</v>
      </c>
      <c r="M6" t="s">
        <v>912</v>
      </c>
    </row>
    <row r="7" spans="1:14">
      <c r="A7" s="6" t="s">
        <v>943</v>
      </c>
      <c r="B7" t="s">
        <v>873</v>
      </c>
      <c r="C7" t="s">
        <v>947</v>
      </c>
      <c r="D7" t="s">
        <v>863</v>
      </c>
      <c r="E7" t="s">
        <v>866</v>
      </c>
      <c r="G7" t="s">
        <v>891</v>
      </c>
      <c r="I7" t="s">
        <v>910</v>
      </c>
      <c r="J7" t="s">
        <v>856</v>
      </c>
      <c r="K7" t="s">
        <v>901</v>
      </c>
      <c r="L7" t="s">
        <v>882</v>
      </c>
      <c r="M7" t="s">
        <v>873</v>
      </c>
      <c r="N7" t="s">
        <v>890</v>
      </c>
    </row>
    <row r="8" spans="1:14">
      <c r="A8" s="6" t="s">
        <v>955</v>
      </c>
      <c r="B8" t="s">
        <v>855</v>
      </c>
      <c r="C8" t="s">
        <v>888</v>
      </c>
      <c r="D8" t="s">
        <v>889</v>
      </c>
      <c r="E8" t="s">
        <v>870</v>
      </c>
      <c r="G8" t="s">
        <v>913</v>
      </c>
      <c r="H8" t="s">
        <v>929</v>
      </c>
      <c r="I8" t="s">
        <v>886</v>
      </c>
      <c r="J8" t="s">
        <v>912</v>
      </c>
    </row>
    <row r="9" spans="1:14">
      <c r="A9" s="6" t="s">
        <v>959</v>
      </c>
      <c r="B9" t="s">
        <v>886</v>
      </c>
      <c r="D9" t="s">
        <v>898</v>
      </c>
      <c r="E9" t="s">
        <v>876</v>
      </c>
      <c r="H9" t="s">
        <v>881</v>
      </c>
      <c r="M9" t="s">
        <v>870</v>
      </c>
    </row>
    <row r="10" spans="1:14">
      <c r="A10" s="6" t="s">
        <v>961</v>
      </c>
      <c r="C10" t="s">
        <v>880</v>
      </c>
      <c r="E10" t="s">
        <v>940</v>
      </c>
      <c r="G10" t="s">
        <v>913</v>
      </c>
      <c r="H10" t="s">
        <v>887</v>
      </c>
      <c r="M10" t="s">
        <v>914</v>
      </c>
    </row>
    <row r="12" spans="1:14">
      <c r="A12" s="6" t="s">
        <v>963</v>
      </c>
      <c r="H12" t="s">
        <v>964</v>
      </c>
    </row>
    <row r="13" spans="1:14">
      <c r="A13" s="6" t="s">
        <v>965</v>
      </c>
      <c r="B13" t="s">
        <v>898</v>
      </c>
      <c r="C13" t="s">
        <v>945</v>
      </c>
      <c r="H13" t="s">
        <v>871</v>
      </c>
    </row>
    <row r="14" spans="1:14">
      <c r="A14" s="6" t="s">
        <v>967</v>
      </c>
    </row>
    <row r="15" spans="1:14">
      <c r="A15" s="6" t="s">
        <v>968</v>
      </c>
    </row>
    <row r="16" spans="1:14">
      <c r="A16" s="6" t="s">
        <v>969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EA749-675D-49D4-BD08-1C5153641157}">
  <dimension ref="A1:L50"/>
  <sheetViews>
    <sheetView topLeftCell="D1" workbookViewId="0">
      <selection activeCell="L1" sqref="L1"/>
    </sheetView>
  </sheetViews>
  <sheetFormatPr defaultRowHeight="15"/>
  <cols>
    <col min="1" max="1" width="12.5703125" customWidth="1"/>
    <col min="3" max="3" width="11.140625" customWidth="1"/>
    <col min="4" max="4" width="15.85546875" customWidth="1"/>
    <col min="7" max="7" width="29" customWidth="1"/>
    <col min="9" max="9" width="12.42578125" customWidth="1"/>
    <col min="10" max="10" width="23.5703125" customWidth="1"/>
    <col min="12" max="12" width="30.140625" customWidth="1"/>
  </cols>
  <sheetData>
    <row r="1" spans="1:12" ht="30">
      <c r="A1" s="12" t="s">
        <v>30</v>
      </c>
      <c r="B1" s="12" t="s">
        <v>31</v>
      </c>
      <c r="C1" s="12" t="s">
        <v>32</v>
      </c>
      <c r="D1" s="12" t="s">
        <v>33</v>
      </c>
      <c r="E1" s="12" t="s">
        <v>34</v>
      </c>
      <c r="F1" s="12" t="s">
        <v>35</v>
      </c>
      <c r="G1" s="12" t="s">
        <v>36</v>
      </c>
      <c r="H1" s="12" t="s">
        <v>37</v>
      </c>
      <c r="I1" s="12" t="s">
        <v>38</v>
      </c>
      <c r="J1" s="12" t="s">
        <v>39</v>
      </c>
      <c r="K1" s="12" t="s">
        <v>40</v>
      </c>
      <c r="L1" s="12" t="s">
        <v>41</v>
      </c>
    </row>
    <row r="2" spans="1:12" s="14" customFormat="1">
      <c r="H2" s="14" t="s">
        <v>783</v>
      </c>
      <c r="I2" s="14">
        <v>6996</v>
      </c>
    </row>
    <row r="3" spans="1:12">
      <c r="A3" t="s">
        <v>307</v>
      </c>
      <c r="B3">
        <v>10</v>
      </c>
      <c r="C3">
        <v>31101198</v>
      </c>
      <c r="D3" t="s">
        <v>308</v>
      </c>
      <c r="E3" t="s">
        <v>57</v>
      </c>
      <c r="F3" t="s">
        <v>58</v>
      </c>
      <c r="G3" t="s">
        <v>186</v>
      </c>
      <c r="H3" t="s">
        <v>309</v>
      </c>
      <c r="I3">
        <v>6935</v>
      </c>
      <c r="J3">
        <f>1*POWER(10, -11)</f>
        <v>9.9999999999999994E-12</v>
      </c>
      <c r="K3" t="s">
        <v>310</v>
      </c>
      <c r="L3" t="s">
        <v>61</v>
      </c>
    </row>
    <row r="4" spans="1:12">
      <c r="A4" t="s">
        <v>311</v>
      </c>
      <c r="B4">
        <v>10</v>
      </c>
      <c r="C4">
        <v>31101198</v>
      </c>
      <c r="D4" t="s">
        <v>312</v>
      </c>
      <c r="E4" t="s">
        <v>57</v>
      </c>
      <c r="F4" t="s">
        <v>58</v>
      </c>
      <c r="G4" t="s">
        <v>313</v>
      </c>
      <c r="H4" t="s">
        <v>309</v>
      </c>
      <c r="I4">
        <v>6935</v>
      </c>
      <c r="J4">
        <f>4*POWER(10, -6)</f>
        <v>3.9999999999999998E-6</v>
      </c>
      <c r="K4" t="s">
        <v>310</v>
      </c>
      <c r="L4" t="s">
        <v>61</v>
      </c>
    </row>
    <row r="5" spans="1:12" s="14" customFormat="1">
      <c r="H5" s="14" t="s">
        <v>2537</v>
      </c>
      <c r="I5" s="14">
        <v>827</v>
      </c>
    </row>
    <row r="6" spans="1:12">
      <c r="A6" s="14"/>
      <c r="B6" s="14"/>
      <c r="C6" s="14"/>
      <c r="D6" s="14"/>
      <c r="E6" s="14"/>
      <c r="F6" s="14"/>
      <c r="G6" s="14"/>
      <c r="H6" s="14" t="s">
        <v>199</v>
      </c>
      <c r="I6" s="14">
        <v>11075</v>
      </c>
      <c r="J6" s="14"/>
      <c r="K6" s="14"/>
      <c r="L6" s="14"/>
    </row>
    <row r="7" spans="1:12">
      <c r="A7" t="s">
        <v>2550</v>
      </c>
      <c r="B7">
        <v>1</v>
      </c>
      <c r="C7">
        <v>16980180</v>
      </c>
      <c r="D7" t="s">
        <v>2551</v>
      </c>
      <c r="E7" t="s">
        <v>535</v>
      </c>
      <c r="F7" t="s">
        <v>58</v>
      </c>
      <c r="G7" t="s">
        <v>81</v>
      </c>
      <c r="H7" t="s">
        <v>2539</v>
      </c>
      <c r="I7">
        <v>11223</v>
      </c>
      <c r="J7" t="s">
        <v>2552</v>
      </c>
      <c r="K7" t="s">
        <v>2553</v>
      </c>
      <c r="L7" t="s">
        <v>61</v>
      </c>
    </row>
    <row r="8" spans="1:12">
      <c r="A8" t="s">
        <v>2550</v>
      </c>
      <c r="B8">
        <v>1</v>
      </c>
      <c r="C8">
        <v>16980180</v>
      </c>
      <c r="D8" t="s">
        <v>2554</v>
      </c>
      <c r="E8" t="s">
        <v>535</v>
      </c>
      <c r="F8" t="s">
        <v>58</v>
      </c>
      <c r="G8" t="s">
        <v>81</v>
      </c>
      <c r="H8" t="s">
        <v>2539</v>
      </c>
      <c r="I8">
        <v>11223</v>
      </c>
      <c r="J8" t="s">
        <v>2555</v>
      </c>
      <c r="K8" t="s">
        <v>2553</v>
      </c>
      <c r="L8" t="s">
        <v>61</v>
      </c>
    </row>
    <row r="9" spans="1:12">
      <c r="A9" t="s">
        <v>2550</v>
      </c>
      <c r="B9">
        <v>1</v>
      </c>
      <c r="C9">
        <v>16980180</v>
      </c>
      <c r="D9" t="s">
        <v>2554</v>
      </c>
      <c r="E9" t="s">
        <v>535</v>
      </c>
      <c r="F9" t="s">
        <v>58</v>
      </c>
      <c r="G9" t="s">
        <v>81</v>
      </c>
      <c r="H9" t="s">
        <v>2539</v>
      </c>
      <c r="I9">
        <v>11223</v>
      </c>
      <c r="J9" t="s">
        <v>2556</v>
      </c>
      <c r="K9" t="s">
        <v>2553</v>
      </c>
      <c r="L9" t="s">
        <v>61</v>
      </c>
    </row>
    <row r="10" spans="1:12">
      <c r="A10" t="s">
        <v>2557</v>
      </c>
      <c r="B10">
        <v>1</v>
      </c>
      <c r="C10">
        <v>16981759</v>
      </c>
      <c r="D10" t="s">
        <v>2558</v>
      </c>
      <c r="E10" t="s">
        <v>2559</v>
      </c>
      <c r="F10" t="s">
        <v>72</v>
      </c>
      <c r="G10" t="s">
        <v>81</v>
      </c>
      <c r="H10" t="s">
        <v>2539</v>
      </c>
      <c r="I10">
        <v>11223</v>
      </c>
      <c r="J10" t="s">
        <v>2560</v>
      </c>
      <c r="K10" t="s">
        <v>2561</v>
      </c>
      <c r="L10" t="s">
        <v>61</v>
      </c>
    </row>
    <row r="11" spans="1:12">
      <c r="A11" t="s">
        <v>2562</v>
      </c>
      <c r="B11">
        <v>1</v>
      </c>
      <c r="C11">
        <v>159922298</v>
      </c>
      <c r="D11" t="s">
        <v>2563</v>
      </c>
      <c r="E11" t="s">
        <v>79</v>
      </c>
      <c r="F11" t="s">
        <v>80</v>
      </c>
      <c r="G11" t="s">
        <v>2564</v>
      </c>
      <c r="H11" t="s">
        <v>2541</v>
      </c>
      <c r="I11">
        <v>56833</v>
      </c>
      <c r="J11" t="s">
        <v>2565</v>
      </c>
      <c r="K11" t="s">
        <v>2566</v>
      </c>
      <c r="L11" t="s">
        <v>61</v>
      </c>
    </row>
    <row r="12" spans="1:12">
      <c r="A12" t="s">
        <v>2562</v>
      </c>
      <c r="B12">
        <v>1</v>
      </c>
      <c r="C12">
        <v>159922298</v>
      </c>
      <c r="D12" t="s">
        <v>2563</v>
      </c>
      <c r="E12" t="s">
        <v>79</v>
      </c>
      <c r="F12" t="s">
        <v>80</v>
      </c>
      <c r="G12" t="s">
        <v>2564</v>
      </c>
      <c r="H12" t="s">
        <v>2541</v>
      </c>
      <c r="I12">
        <v>56833</v>
      </c>
      <c r="J12" t="s">
        <v>2567</v>
      </c>
      <c r="K12" t="s">
        <v>2566</v>
      </c>
      <c r="L12" t="s">
        <v>61</v>
      </c>
    </row>
    <row r="13" spans="1:12">
      <c r="A13" t="s">
        <v>2562</v>
      </c>
      <c r="B13">
        <v>1</v>
      </c>
      <c r="C13">
        <v>159922298</v>
      </c>
      <c r="D13" t="s">
        <v>2568</v>
      </c>
      <c r="E13" t="s">
        <v>79</v>
      </c>
      <c r="F13" t="s">
        <v>80</v>
      </c>
      <c r="G13" t="s">
        <v>2564</v>
      </c>
      <c r="H13" t="s">
        <v>2541</v>
      </c>
      <c r="I13">
        <v>56833</v>
      </c>
      <c r="J13" t="s">
        <v>2569</v>
      </c>
      <c r="K13" t="s">
        <v>2566</v>
      </c>
      <c r="L13" t="s">
        <v>61</v>
      </c>
    </row>
    <row r="14" spans="1:12">
      <c r="A14" t="s">
        <v>2562</v>
      </c>
      <c r="B14">
        <v>1</v>
      </c>
      <c r="C14">
        <v>159922298</v>
      </c>
      <c r="D14" t="s">
        <v>2568</v>
      </c>
      <c r="E14" t="s">
        <v>79</v>
      </c>
      <c r="F14" t="s">
        <v>80</v>
      </c>
      <c r="G14" t="s">
        <v>2564</v>
      </c>
      <c r="H14" t="s">
        <v>2541</v>
      </c>
      <c r="I14">
        <v>56833</v>
      </c>
      <c r="J14" t="s">
        <v>2570</v>
      </c>
      <c r="K14" t="s">
        <v>2566</v>
      </c>
      <c r="L14" t="s">
        <v>61</v>
      </c>
    </row>
    <row r="15" spans="1:12">
      <c r="A15" t="s">
        <v>2571</v>
      </c>
      <c r="B15">
        <v>1</v>
      </c>
      <c r="C15">
        <v>159922127</v>
      </c>
      <c r="D15" t="s">
        <v>2572</v>
      </c>
      <c r="E15" t="s">
        <v>86</v>
      </c>
      <c r="F15" t="s">
        <v>45</v>
      </c>
      <c r="G15" t="s">
        <v>850</v>
      </c>
      <c r="H15" t="s">
        <v>2541</v>
      </c>
      <c r="I15">
        <v>56833</v>
      </c>
      <c r="J15" t="s">
        <v>2560</v>
      </c>
      <c r="K15" t="s">
        <v>2566</v>
      </c>
      <c r="L15" t="s">
        <v>61</v>
      </c>
    </row>
    <row r="16" spans="1:12">
      <c r="A16" t="s">
        <v>2573</v>
      </c>
      <c r="B16">
        <v>1</v>
      </c>
      <c r="C16">
        <v>159848723</v>
      </c>
      <c r="D16" t="s">
        <v>2574</v>
      </c>
      <c r="E16" t="s">
        <v>86</v>
      </c>
      <c r="F16" t="s">
        <v>45</v>
      </c>
      <c r="G16" t="s">
        <v>186</v>
      </c>
      <c r="H16" t="s">
        <v>2541</v>
      </c>
      <c r="I16">
        <v>56833</v>
      </c>
      <c r="J16" t="s">
        <v>2575</v>
      </c>
      <c r="K16" t="s">
        <v>2576</v>
      </c>
      <c r="L16" t="s">
        <v>61</v>
      </c>
    </row>
    <row r="17" spans="1:12">
      <c r="A17" t="s">
        <v>429</v>
      </c>
      <c r="B17">
        <v>15</v>
      </c>
      <c r="C17">
        <v>74735539</v>
      </c>
      <c r="D17" t="s">
        <v>430</v>
      </c>
      <c r="E17" t="s">
        <v>86</v>
      </c>
      <c r="F17" t="s">
        <v>45</v>
      </c>
      <c r="G17" t="s">
        <v>73</v>
      </c>
      <c r="H17" s="24" t="s">
        <v>431</v>
      </c>
      <c r="I17">
        <v>1544</v>
      </c>
      <c r="J17">
        <f>8*POWER(10, -34)</f>
        <v>8.0000000000000011E-34</v>
      </c>
      <c r="K17" t="s">
        <v>432</v>
      </c>
      <c r="L17" t="s">
        <v>93</v>
      </c>
    </row>
    <row r="18" spans="1:12">
      <c r="A18" t="s">
        <v>429</v>
      </c>
      <c r="B18">
        <v>15</v>
      </c>
      <c r="C18">
        <v>74735539</v>
      </c>
      <c r="D18" t="s">
        <v>430</v>
      </c>
      <c r="E18" t="s">
        <v>86</v>
      </c>
      <c r="F18" t="s">
        <v>45</v>
      </c>
      <c r="G18" t="s">
        <v>73</v>
      </c>
      <c r="H18" s="24" t="s">
        <v>431</v>
      </c>
      <c r="I18">
        <v>1544</v>
      </c>
      <c r="J18">
        <f>8*POWER(10, -20)</f>
        <v>7.9999999999999996E-20</v>
      </c>
      <c r="K18" t="s">
        <v>432</v>
      </c>
      <c r="L18" t="s">
        <v>93</v>
      </c>
    </row>
    <row r="19" spans="1:12">
      <c r="A19" t="s">
        <v>429</v>
      </c>
      <c r="B19">
        <v>15</v>
      </c>
      <c r="C19">
        <v>74735539</v>
      </c>
      <c r="D19" t="s">
        <v>430</v>
      </c>
      <c r="E19" t="s">
        <v>86</v>
      </c>
      <c r="F19" t="s">
        <v>45</v>
      </c>
      <c r="G19" t="s">
        <v>73</v>
      </c>
      <c r="H19" s="24" t="s">
        <v>431</v>
      </c>
      <c r="I19">
        <v>1544</v>
      </c>
      <c r="J19">
        <f>2*POWER(10, -12)</f>
        <v>2E-12</v>
      </c>
      <c r="K19" t="s">
        <v>432</v>
      </c>
      <c r="L19" t="s">
        <v>93</v>
      </c>
    </row>
    <row r="20" spans="1:12">
      <c r="A20" t="s">
        <v>429</v>
      </c>
      <c r="B20">
        <v>15</v>
      </c>
      <c r="C20">
        <v>74735539</v>
      </c>
      <c r="D20" t="s">
        <v>430</v>
      </c>
      <c r="E20" t="s">
        <v>86</v>
      </c>
      <c r="F20" t="s">
        <v>45</v>
      </c>
      <c r="G20" t="s">
        <v>73</v>
      </c>
      <c r="H20" s="24" t="s">
        <v>431</v>
      </c>
      <c r="I20">
        <v>1544</v>
      </c>
      <c r="J20">
        <f>1*POWER(10, -34)</f>
        <v>1.0000000000000001E-34</v>
      </c>
      <c r="K20" t="s">
        <v>432</v>
      </c>
      <c r="L20" t="s">
        <v>93</v>
      </c>
    </row>
    <row r="21" spans="1:12">
      <c r="A21" t="s">
        <v>429</v>
      </c>
      <c r="B21">
        <v>15</v>
      </c>
      <c r="C21">
        <v>74735539</v>
      </c>
      <c r="D21" t="s">
        <v>430</v>
      </c>
      <c r="E21" t="s">
        <v>86</v>
      </c>
      <c r="F21" t="s">
        <v>45</v>
      </c>
      <c r="G21" t="s">
        <v>73</v>
      </c>
      <c r="H21" s="24" t="s">
        <v>431</v>
      </c>
      <c r="I21">
        <v>1544</v>
      </c>
      <c r="J21">
        <f>2*POWER(10, -18)</f>
        <v>2.0000000000000001E-18</v>
      </c>
      <c r="K21" t="s">
        <v>432</v>
      </c>
      <c r="L21" t="s">
        <v>93</v>
      </c>
    </row>
    <row r="22" spans="1:12">
      <c r="A22" t="s">
        <v>433</v>
      </c>
      <c r="B22">
        <v>15</v>
      </c>
      <c r="C22">
        <v>74727108</v>
      </c>
      <c r="D22" t="s">
        <v>434</v>
      </c>
      <c r="E22" t="s">
        <v>86</v>
      </c>
      <c r="F22" t="s">
        <v>45</v>
      </c>
      <c r="G22" t="s">
        <v>407</v>
      </c>
      <c r="H22" s="24" t="s">
        <v>431</v>
      </c>
      <c r="I22">
        <v>1544</v>
      </c>
      <c r="J22">
        <f>1*POWER(10, -26)</f>
        <v>9.999999999999999E-27</v>
      </c>
      <c r="K22" t="s">
        <v>432</v>
      </c>
      <c r="L22" t="s">
        <v>102</v>
      </c>
    </row>
    <row r="23" spans="1:12">
      <c r="A23" t="s">
        <v>433</v>
      </c>
      <c r="B23">
        <v>15</v>
      </c>
      <c r="C23">
        <v>74727108</v>
      </c>
      <c r="D23" t="s">
        <v>434</v>
      </c>
      <c r="E23" t="s">
        <v>86</v>
      </c>
      <c r="F23" t="s">
        <v>45</v>
      </c>
      <c r="G23" t="s">
        <v>407</v>
      </c>
      <c r="H23" s="24" t="s">
        <v>431</v>
      </c>
      <c r="I23">
        <v>1544</v>
      </c>
      <c r="J23">
        <f>8*POWER(10, -27)</f>
        <v>8.0000000000000003E-27</v>
      </c>
      <c r="K23" t="s">
        <v>432</v>
      </c>
      <c r="L23" t="s">
        <v>102</v>
      </c>
    </row>
    <row r="24" spans="1:12">
      <c r="A24" t="s">
        <v>435</v>
      </c>
      <c r="B24">
        <v>15</v>
      </c>
      <c r="C24">
        <v>74735539</v>
      </c>
      <c r="D24" t="s">
        <v>430</v>
      </c>
      <c r="E24" t="s">
        <v>86</v>
      </c>
      <c r="F24" t="s">
        <v>45</v>
      </c>
      <c r="G24" t="s">
        <v>407</v>
      </c>
      <c r="H24" s="24" t="s">
        <v>431</v>
      </c>
      <c r="I24">
        <v>1544</v>
      </c>
      <c r="J24">
        <f>2*POWER(10, -32)</f>
        <v>1.9999999999999998E-32</v>
      </c>
      <c r="K24" t="s">
        <v>432</v>
      </c>
      <c r="L24" t="s">
        <v>93</v>
      </c>
    </row>
    <row r="25" spans="1:12">
      <c r="A25" t="s">
        <v>435</v>
      </c>
      <c r="B25">
        <v>15</v>
      </c>
      <c r="C25">
        <v>74735539</v>
      </c>
      <c r="D25" t="s">
        <v>430</v>
      </c>
      <c r="E25" t="s">
        <v>86</v>
      </c>
      <c r="F25" t="s">
        <v>45</v>
      </c>
      <c r="G25" t="s">
        <v>407</v>
      </c>
      <c r="H25" s="24" t="s">
        <v>431</v>
      </c>
      <c r="I25">
        <v>1544</v>
      </c>
      <c r="J25">
        <f>3*POWER(10, -16)</f>
        <v>2.9999999999999999E-16</v>
      </c>
      <c r="K25" t="s">
        <v>432</v>
      </c>
      <c r="L25" t="s">
        <v>93</v>
      </c>
    </row>
    <row r="26" spans="1:12">
      <c r="A26" t="s">
        <v>436</v>
      </c>
      <c r="B26">
        <v>15</v>
      </c>
      <c r="C26">
        <v>74760154</v>
      </c>
      <c r="D26" t="s">
        <v>437</v>
      </c>
      <c r="E26" t="s">
        <v>86</v>
      </c>
      <c r="F26" t="s">
        <v>45</v>
      </c>
      <c r="G26" t="s">
        <v>304</v>
      </c>
      <c r="H26" s="24" t="s">
        <v>431</v>
      </c>
      <c r="I26">
        <v>1544</v>
      </c>
      <c r="J26">
        <f>3*POWER(10, -10)</f>
        <v>3E-10</v>
      </c>
      <c r="K26" t="s">
        <v>438</v>
      </c>
      <c r="L26" t="s">
        <v>102</v>
      </c>
    </row>
    <row r="27" spans="1:12">
      <c r="A27" t="s">
        <v>436</v>
      </c>
      <c r="B27">
        <v>15</v>
      </c>
      <c r="C27">
        <v>74760154</v>
      </c>
      <c r="D27" t="s">
        <v>439</v>
      </c>
      <c r="E27" t="s">
        <v>86</v>
      </c>
      <c r="F27" t="s">
        <v>45</v>
      </c>
      <c r="G27" t="s">
        <v>304</v>
      </c>
      <c r="H27" s="24" t="s">
        <v>431</v>
      </c>
      <c r="I27">
        <v>1544</v>
      </c>
      <c r="J27">
        <f>3*POWER(10, -24)</f>
        <v>3.0000000000000003E-24</v>
      </c>
      <c r="K27" t="s">
        <v>438</v>
      </c>
      <c r="L27" t="s">
        <v>102</v>
      </c>
    </row>
    <row r="28" spans="1:12">
      <c r="A28" t="s">
        <v>436</v>
      </c>
      <c r="B28">
        <v>15</v>
      </c>
      <c r="C28">
        <v>74760154</v>
      </c>
      <c r="D28" t="s">
        <v>437</v>
      </c>
      <c r="E28" t="s">
        <v>86</v>
      </c>
      <c r="F28" t="s">
        <v>45</v>
      </c>
      <c r="G28" t="s">
        <v>304</v>
      </c>
      <c r="H28" s="24" t="s">
        <v>431</v>
      </c>
      <c r="I28">
        <v>1544</v>
      </c>
      <c r="J28">
        <f>2*POWER(10, -25)</f>
        <v>1.9999999999999998E-25</v>
      </c>
      <c r="K28" t="s">
        <v>438</v>
      </c>
      <c r="L28" t="s">
        <v>102</v>
      </c>
    </row>
    <row r="29" spans="1:12">
      <c r="A29" t="s">
        <v>433</v>
      </c>
      <c r="B29">
        <v>15</v>
      </c>
      <c r="C29">
        <v>74727108</v>
      </c>
      <c r="D29" t="s">
        <v>434</v>
      </c>
      <c r="E29" t="s">
        <v>86</v>
      </c>
      <c r="F29" t="s">
        <v>45</v>
      </c>
      <c r="G29" t="s">
        <v>440</v>
      </c>
      <c r="H29" s="24" t="s">
        <v>431</v>
      </c>
      <c r="I29">
        <v>1544</v>
      </c>
      <c r="J29">
        <f>6*POWER(10, -16)</f>
        <v>5.9999999999999999E-16</v>
      </c>
      <c r="K29" t="s">
        <v>441</v>
      </c>
      <c r="L29" t="s">
        <v>102</v>
      </c>
    </row>
    <row r="30" spans="1:12">
      <c r="A30" t="s">
        <v>442</v>
      </c>
      <c r="B30">
        <v>15</v>
      </c>
      <c r="C30">
        <v>74735539</v>
      </c>
      <c r="D30" t="s">
        <v>430</v>
      </c>
      <c r="E30" t="s">
        <v>86</v>
      </c>
      <c r="F30" t="s">
        <v>45</v>
      </c>
      <c r="G30" t="s">
        <v>440</v>
      </c>
      <c r="H30" s="24" t="s">
        <v>431</v>
      </c>
      <c r="I30">
        <v>1544</v>
      </c>
      <c r="J30">
        <f>5*POWER(10, -22)</f>
        <v>5.0000000000000005E-22</v>
      </c>
      <c r="K30" t="s">
        <v>432</v>
      </c>
      <c r="L30" t="s">
        <v>93</v>
      </c>
    </row>
    <row r="31" spans="1:12">
      <c r="A31" t="s">
        <v>443</v>
      </c>
      <c r="B31">
        <v>15</v>
      </c>
      <c r="C31">
        <v>74776941</v>
      </c>
      <c r="D31" t="s">
        <v>444</v>
      </c>
      <c r="E31" t="s">
        <v>86</v>
      </c>
      <c r="F31" t="s">
        <v>45</v>
      </c>
      <c r="G31" t="s">
        <v>155</v>
      </c>
      <c r="H31" s="24" t="s">
        <v>431</v>
      </c>
      <c r="I31">
        <v>1544</v>
      </c>
      <c r="J31">
        <f>9*POWER(10, -15)</f>
        <v>9.0000000000000011E-15</v>
      </c>
      <c r="K31" t="s">
        <v>438</v>
      </c>
      <c r="L31" t="s">
        <v>93</v>
      </c>
    </row>
    <row r="32" spans="1:12">
      <c r="A32" t="s">
        <v>445</v>
      </c>
      <c r="B32">
        <v>15</v>
      </c>
      <c r="C32">
        <v>4768072</v>
      </c>
      <c r="D32" t="s">
        <v>446</v>
      </c>
      <c r="E32" t="s">
        <v>79</v>
      </c>
      <c r="F32" t="s">
        <v>80</v>
      </c>
      <c r="G32" t="s">
        <v>447</v>
      </c>
      <c r="H32" s="24" t="s">
        <v>431</v>
      </c>
      <c r="I32">
        <v>1544</v>
      </c>
      <c r="J32">
        <f>5*POWER(10, -9)</f>
        <v>5.0000000000000001E-9</v>
      </c>
      <c r="K32" t="s">
        <v>438</v>
      </c>
      <c r="L32" t="s">
        <v>93</v>
      </c>
    </row>
    <row r="33" spans="1:12">
      <c r="A33" t="s">
        <v>448</v>
      </c>
      <c r="B33">
        <v>15</v>
      </c>
      <c r="C33">
        <v>74727108</v>
      </c>
      <c r="D33" t="s">
        <v>434</v>
      </c>
      <c r="E33" t="s">
        <v>86</v>
      </c>
      <c r="F33" t="s">
        <v>45</v>
      </c>
      <c r="G33" t="s">
        <v>449</v>
      </c>
      <c r="H33" s="24" t="s">
        <v>431</v>
      </c>
      <c r="I33">
        <v>1544</v>
      </c>
      <c r="J33">
        <f>1*POWER(10, -9)</f>
        <v>1.0000000000000001E-9</v>
      </c>
      <c r="K33" t="s">
        <v>432</v>
      </c>
      <c r="L33" t="s">
        <v>102</v>
      </c>
    </row>
    <row r="34" spans="1:12">
      <c r="A34" t="s">
        <v>196</v>
      </c>
      <c r="B34">
        <v>17</v>
      </c>
      <c r="C34">
        <v>39142536</v>
      </c>
      <c r="D34" t="s">
        <v>197</v>
      </c>
      <c r="E34" t="s">
        <v>52</v>
      </c>
      <c r="F34" t="s">
        <v>72</v>
      </c>
      <c r="G34" t="s">
        <v>76</v>
      </c>
      <c r="H34" t="s">
        <v>198</v>
      </c>
      <c r="I34">
        <v>57125</v>
      </c>
      <c r="J34">
        <f>3*POWER(10, -10)</f>
        <v>3E-10</v>
      </c>
      <c r="K34" t="s">
        <v>198</v>
      </c>
      <c r="L34" t="s">
        <v>61</v>
      </c>
    </row>
    <row r="35" spans="1:12">
      <c r="A35" t="s">
        <v>240</v>
      </c>
      <c r="B35">
        <v>17</v>
      </c>
      <c r="C35">
        <v>52136371</v>
      </c>
      <c r="D35" t="s">
        <v>241</v>
      </c>
      <c r="E35" t="s">
        <v>79</v>
      </c>
      <c r="F35" t="s">
        <v>80</v>
      </c>
      <c r="G35" t="s">
        <v>46</v>
      </c>
      <c r="H35" t="s">
        <v>242</v>
      </c>
      <c r="I35">
        <v>56934</v>
      </c>
      <c r="J35">
        <f>3*POWER(10, -19)</f>
        <v>2.9999999999999999E-19</v>
      </c>
      <c r="K35" t="s">
        <v>242</v>
      </c>
      <c r="L35" t="s">
        <v>61</v>
      </c>
    </row>
    <row r="36" spans="1:12">
      <c r="A36" t="s">
        <v>243</v>
      </c>
      <c r="B36">
        <v>17</v>
      </c>
      <c r="C36">
        <v>52131424</v>
      </c>
      <c r="D36" t="s">
        <v>244</v>
      </c>
      <c r="E36" t="s">
        <v>86</v>
      </c>
      <c r="F36" t="s">
        <v>72</v>
      </c>
      <c r="G36" t="s">
        <v>46</v>
      </c>
      <c r="H36" t="s">
        <v>242</v>
      </c>
      <c r="I36">
        <v>56934</v>
      </c>
      <c r="J36">
        <f>5*POWER(10, -10)</f>
        <v>5.0000000000000003E-10</v>
      </c>
      <c r="K36" t="s">
        <v>242</v>
      </c>
      <c r="L36" t="s">
        <v>61</v>
      </c>
    </row>
    <row r="37" spans="1:12">
      <c r="A37" t="s">
        <v>161</v>
      </c>
      <c r="B37">
        <v>16</v>
      </c>
      <c r="C37">
        <v>2158888</v>
      </c>
      <c r="D37" t="s">
        <v>162</v>
      </c>
      <c r="E37" t="s">
        <v>79</v>
      </c>
      <c r="F37" t="s">
        <v>80</v>
      </c>
      <c r="G37" t="s">
        <v>81</v>
      </c>
      <c r="H37" t="s">
        <v>163</v>
      </c>
      <c r="I37">
        <v>4832</v>
      </c>
      <c r="J37">
        <f>2*POWER(10, -9)</f>
        <v>2.0000000000000001E-9</v>
      </c>
      <c r="K37" t="s">
        <v>164</v>
      </c>
      <c r="L37" t="s">
        <v>61</v>
      </c>
    </row>
    <row r="38" spans="1:12">
      <c r="A38" t="s">
        <v>165</v>
      </c>
      <c r="B38">
        <v>16</v>
      </c>
      <c r="C38">
        <v>1706177</v>
      </c>
      <c r="D38" t="s">
        <v>166</v>
      </c>
      <c r="E38" t="s">
        <v>167</v>
      </c>
      <c r="F38" t="s">
        <v>72</v>
      </c>
      <c r="G38" t="s">
        <v>81</v>
      </c>
      <c r="H38" t="s">
        <v>163</v>
      </c>
      <c r="I38">
        <v>4832</v>
      </c>
      <c r="J38">
        <f>5*POWER(10, -8)</f>
        <v>4.9999999999999998E-8</v>
      </c>
      <c r="K38" t="s">
        <v>168</v>
      </c>
      <c r="L38" t="s">
        <v>102</v>
      </c>
    </row>
    <row r="39" spans="1:12">
      <c r="A39" t="s">
        <v>169</v>
      </c>
      <c r="B39">
        <v>16</v>
      </c>
      <c r="C39">
        <v>789838</v>
      </c>
      <c r="D39" t="s">
        <v>170</v>
      </c>
      <c r="E39" t="s">
        <v>171</v>
      </c>
      <c r="F39" t="s">
        <v>72</v>
      </c>
      <c r="G39" t="s">
        <v>172</v>
      </c>
      <c r="H39" t="s">
        <v>163</v>
      </c>
      <c r="I39">
        <v>4832</v>
      </c>
      <c r="J39">
        <f>3*POWER(10, -13)</f>
        <v>3.0000000000000003E-13</v>
      </c>
      <c r="K39" t="s">
        <v>173</v>
      </c>
      <c r="L39" t="s">
        <v>61</v>
      </c>
    </row>
    <row r="40" spans="1:12">
      <c r="A40" t="s">
        <v>174</v>
      </c>
      <c r="B40">
        <v>16</v>
      </c>
      <c r="C40">
        <v>1745600</v>
      </c>
      <c r="D40" t="s">
        <v>175</v>
      </c>
      <c r="E40" t="s">
        <v>57</v>
      </c>
      <c r="F40" t="s">
        <v>58</v>
      </c>
      <c r="G40" t="s">
        <v>90</v>
      </c>
      <c r="H40" t="s">
        <v>163</v>
      </c>
      <c r="I40">
        <v>4832</v>
      </c>
      <c r="J40">
        <f>6*POWER(10, -9)</f>
        <v>6.0000000000000008E-9</v>
      </c>
      <c r="K40" t="s">
        <v>176</v>
      </c>
      <c r="L40" t="s">
        <v>69</v>
      </c>
    </row>
    <row r="41" spans="1:12" s="14" customFormat="1">
      <c r="H41" s="14" t="s">
        <v>2544</v>
      </c>
      <c r="I41" s="14">
        <v>7851</v>
      </c>
    </row>
    <row r="42" spans="1:12">
      <c r="A42" t="s">
        <v>2577</v>
      </c>
      <c r="B42">
        <v>9</v>
      </c>
      <c r="C42">
        <v>92425098</v>
      </c>
      <c r="D42" t="s">
        <v>2578</v>
      </c>
      <c r="E42" t="s">
        <v>220</v>
      </c>
      <c r="F42" t="s">
        <v>45</v>
      </c>
      <c r="G42" t="s">
        <v>46</v>
      </c>
      <c r="H42" t="s">
        <v>2546</v>
      </c>
      <c r="I42">
        <v>54829</v>
      </c>
      <c r="J42" t="s">
        <v>2579</v>
      </c>
      <c r="K42" t="s">
        <v>2580</v>
      </c>
      <c r="L42" t="s">
        <v>61</v>
      </c>
    </row>
    <row r="43" spans="1:12">
      <c r="A43" t="s">
        <v>2577</v>
      </c>
      <c r="B43">
        <v>9</v>
      </c>
      <c r="C43">
        <v>92425098</v>
      </c>
      <c r="D43" t="s">
        <v>2578</v>
      </c>
      <c r="E43" t="s">
        <v>220</v>
      </c>
      <c r="F43" t="s">
        <v>45</v>
      </c>
      <c r="G43" t="s">
        <v>46</v>
      </c>
      <c r="H43" t="s">
        <v>2546</v>
      </c>
      <c r="I43">
        <v>54829</v>
      </c>
      <c r="J43" t="s">
        <v>2581</v>
      </c>
      <c r="K43" t="s">
        <v>2580</v>
      </c>
      <c r="L43" t="s">
        <v>61</v>
      </c>
    </row>
    <row r="44" spans="1:12">
      <c r="A44" t="s">
        <v>2582</v>
      </c>
      <c r="B44">
        <v>9</v>
      </c>
      <c r="C44">
        <v>92466381</v>
      </c>
      <c r="D44" t="s">
        <v>2583</v>
      </c>
      <c r="E44" t="s">
        <v>203</v>
      </c>
      <c r="F44" t="s">
        <v>45</v>
      </c>
      <c r="G44" t="s">
        <v>46</v>
      </c>
      <c r="H44" t="s">
        <v>2546</v>
      </c>
      <c r="I44">
        <v>54829</v>
      </c>
      <c r="J44" t="s">
        <v>2584</v>
      </c>
      <c r="K44" t="s">
        <v>2585</v>
      </c>
      <c r="L44" t="s">
        <v>49</v>
      </c>
    </row>
    <row r="45" spans="1:12">
      <c r="A45" t="s">
        <v>2586</v>
      </c>
      <c r="B45">
        <v>9</v>
      </c>
      <c r="C45">
        <v>92329731</v>
      </c>
      <c r="D45" t="s">
        <v>2587</v>
      </c>
      <c r="E45" t="s">
        <v>281</v>
      </c>
      <c r="F45" t="s">
        <v>119</v>
      </c>
      <c r="G45" t="s">
        <v>46</v>
      </c>
      <c r="H45" t="s">
        <v>2546</v>
      </c>
      <c r="I45">
        <v>54829</v>
      </c>
      <c r="J45" t="s">
        <v>2588</v>
      </c>
      <c r="K45" t="s">
        <v>2580</v>
      </c>
      <c r="L45" t="s">
        <v>61</v>
      </c>
    </row>
    <row r="46" spans="1:12">
      <c r="A46" t="s">
        <v>2586</v>
      </c>
      <c r="B46">
        <v>9</v>
      </c>
      <c r="C46">
        <v>92329731</v>
      </c>
      <c r="D46" t="s">
        <v>2587</v>
      </c>
      <c r="E46" t="s">
        <v>281</v>
      </c>
      <c r="F46" t="s">
        <v>119</v>
      </c>
      <c r="G46" t="s">
        <v>46</v>
      </c>
      <c r="H46" t="s">
        <v>2546</v>
      </c>
      <c r="I46">
        <v>54829</v>
      </c>
      <c r="J46" t="s">
        <v>2589</v>
      </c>
      <c r="K46" t="s">
        <v>2580</v>
      </c>
      <c r="L46" t="s">
        <v>61</v>
      </c>
    </row>
    <row r="47" spans="1:12">
      <c r="A47" t="s">
        <v>2586</v>
      </c>
      <c r="B47">
        <v>9</v>
      </c>
      <c r="C47">
        <v>92329731</v>
      </c>
      <c r="D47" t="s">
        <v>2587</v>
      </c>
      <c r="E47" t="s">
        <v>281</v>
      </c>
      <c r="F47" t="s">
        <v>119</v>
      </c>
      <c r="G47" t="s">
        <v>46</v>
      </c>
      <c r="H47" t="s">
        <v>2546</v>
      </c>
      <c r="I47">
        <v>54829</v>
      </c>
      <c r="J47" t="s">
        <v>2590</v>
      </c>
      <c r="K47" t="s">
        <v>2580</v>
      </c>
      <c r="L47" t="s">
        <v>61</v>
      </c>
    </row>
    <row r="48" spans="1:12">
      <c r="A48" t="s">
        <v>2591</v>
      </c>
      <c r="B48">
        <v>9</v>
      </c>
      <c r="C48">
        <v>92536867</v>
      </c>
      <c r="D48" t="s">
        <v>2592</v>
      </c>
      <c r="E48" t="s">
        <v>220</v>
      </c>
      <c r="F48" t="s">
        <v>119</v>
      </c>
      <c r="G48" t="s">
        <v>46</v>
      </c>
      <c r="H48" t="s">
        <v>2546</v>
      </c>
      <c r="I48">
        <v>54829</v>
      </c>
      <c r="J48" t="s">
        <v>2593</v>
      </c>
      <c r="K48" t="s">
        <v>2580</v>
      </c>
      <c r="L48" t="s">
        <v>61</v>
      </c>
    </row>
    <row r="49" spans="1:12">
      <c r="A49" t="s">
        <v>2594</v>
      </c>
      <c r="B49">
        <v>18</v>
      </c>
      <c r="C49">
        <v>24046671</v>
      </c>
      <c r="D49" t="s">
        <v>2595</v>
      </c>
      <c r="E49" t="s">
        <v>134</v>
      </c>
      <c r="F49" t="s">
        <v>72</v>
      </c>
      <c r="G49" t="s">
        <v>81</v>
      </c>
      <c r="H49" t="s">
        <v>2548</v>
      </c>
      <c r="I49">
        <v>26256</v>
      </c>
      <c r="J49" t="s">
        <v>2596</v>
      </c>
      <c r="K49" t="s">
        <v>2597</v>
      </c>
      <c r="L49" t="s">
        <v>61</v>
      </c>
    </row>
    <row r="50" spans="1:12">
      <c r="A50" t="s">
        <v>2598</v>
      </c>
      <c r="B50">
        <v>18</v>
      </c>
      <c r="C50">
        <v>24102336</v>
      </c>
      <c r="D50" t="s">
        <v>2599</v>
      </c>
      <c r="E50" t="s">
        <v>44</v>
      </c>
      <c r="F50" t="s">
        <v>45</v>
      </c>
      <c r="G50" t="s">
        <v>2600</v>
      </c>
      <c r="H50" t="s">
        <v>2548</v>
      </c>
      <c r="I50">
        <v>26256</v>
      </c>
      <c r="J50" t="s">
        <v>2601</v>
      </c>
      <c r="K50" t="s">
        <v>2597</v>
      </c>
      <c r="L50"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30290-8A6D-4099-A29C-B6407D14A1AE}">
  <dimension ref="A1:L361"/>
  <sheetViews>
    <sheetView workbookViewId="0">
      <selection activeCell="I1" sqref="I1"/>
    </sheetView>
  </sheetViews>
  <sheetFormatPr defaultRowHeight="15"/>
  <cols>
    <col min="1" max="1" width="12.5703125" customWidth="1"/>
    <col min="3" max="3" width="11.140625" customWidth="1"/>
    <col min="4" max="4" width="15.85546875" customWidth="1"/>
    <col min="7" max="7" width="29" customWidth="1"/>
    <col min="9" max="9" width="14.42578125" customWidth="1"/>
    <col min="10" max="10" width="23.5703125" customWidth="1"/>
    <col min="12" max="12" width="30.140625" customWidth="1"/>
  </cols>
  <sheetData>
    <row r="1" spans="1:12" ht="30">
      <c r="A1" s="12" t="s">
        <v>30</v>
      </c>
      <c r="B1" s="12" t="s">
        <v>31</v>
      </c>
      <c r="C1" s="12" t="s">
        <v>32</v>
      </c>
      <c r="D1" s="12" t="s">
        <v>33</v>
      </c>
      <c r="E1" s="12" t="s">
        <v>34</v>
      </c>
      <c r="F1" s="12" t="s">
        <v>35</v>
      </c>
      <c r="G1" s="12" t="s">
        <v>36</v>
      </c>
      <c r="H1" s="12" t="s">
        <v>37</v>
      </c>
      <c r="I1" s="12" t="s">
        <v>38</v>
      </c>
      <c r="J1" s="12" t="s">
        <v>39</v>
      </c>
      <c r="K1" s="12" t="s">
        <v>40</v>
      </c>
      <c r="L1" s="12" t="s">
        <v>41</v>
      </c>
    </row>
    <row r="2" spans="1:12">
      <c r="A2" t="s">
        <v>42</v>
      </c>
      <c r="B2">
        <v>6</v>
      </c>
      <c r="C2">
        <v>31970343</v>
      </c>
      <c r="D2" t="s">
        <v>43</v>
      </c>
      <c r="E2" t="s">
        <v>44</v>
      </c>
      <c r="F2" s="13" t="s">
        <v>45</v>
      </c>
      <c r="G2" t="s">
        <v>46</v>
      </c>
      <c r="H2" t="s">
        <v>47</v>
      </c>
      <c r="I2">
        <v>7146</v>
      </c>
      <c r="J2">
        <f>3*POWER(10, -116)</f>
        <v>2.9999999999999997E-116</v>
      </c>
      <c r="K2" t="s">
        <v>48</v>
      </c>
      <c r="L2" t="s">
        <v>49</v>
      </c>
    </row>
    <row r="3" spans="1:12">
      <c r="A3" t="s">
        <v>50</v>
      </c>
      <c r="B3">
        <v>6</v>
      </c>
      <c r="C3">
        <v>32115398</v>
      </c>
      <c r="D3" t="s">
        <v>51</v>
      </c>
      <c r="E3" t="s">
        <v>52</v>
      </c>
      <c r="F3" t="s">
        <v>45</v>
      </c>
      <c r="G3" t="s">
        <v>46</v>
      </c>
      <c r="H3" t="s">
        <v>47</v>
      </c>
      <c r="I3">
        <v>7146</v>
      </c>
      <c r="J3">
        <f>1*POWER(10, -15)</f>
        <v>1.0000000000000001E-15</v>
      </c>
      <c r="K3" t="s">
        <v>53</v>
      </c>
      <c r="L3" t="s">
        <v>54</v>
      </c>
    </row>
    <row r="4" spans="1:12">
      <c r="A4" t="s">
        <v>55</v>
      </c>
      <c r="B4">
        <v>6</v>
      </c>
      <c r="C4">
        <v>32197667</v>
      </c>
      <c r="D4" t="s">
        <v>56</v>
      </c>
      <c r="E4" t="s">
        <v>57</v>
      </c>
      <c r="F4" t="s">
        <v>58</v>
      </c>
      <c r="G4" t="s">
        <v>59</v>
      </c>
      <c r="H4" t="s">
        <v>47</v>
      </c>
      <c r="I4">
        <v>7146</v>
      </c>
      <c r="J4">
        <f>4*POWER(10, -72)</f>
        <v>4.0000000000000004E-72</v>
      </c>
      <c r="K4" t="s">
        <v>60</v>
      </c>
      <c r="L4" t="s">
        <v>61</v>
      </c>
    </row>
    <row r="5" spans="1:12">
      <c r="A5" t="s">
        <v>62</v>
      </c>
      <c r="B5">
        <v>6</v>
      </c>
      <c r="C5">
        <v>32115523</v>
      </c>
      <c r="D5" t="s">
        <v>63</v>
      </c>
      <c r="E5" t="s">
        <v>57</v>
      </c>
      <c r="F5" t="s">
        <v>58</v>
      </c>
      <c r="G5" t="s">
        <v>64</v>
      </c>
      <c r="H5" t="s">
        <v>47</v>
      </c>
      <c r="I5">
        <v>7146</v>
      </c>
      <c r="J5">
        <f>2*POWER(10, -17)</f>
        <v>2.0000000000000001E-17</v>
      </c>
      <c r="K5" t="s">
        <v>53</v>
      </c>
      <c r="L5" t="s">
        <v>54</v>
      </c>
    </row>
    <row r="6" spans="1:12">
      <c r="A6" t="s">
        <v>65</v>
      </c>
      <c r="B6">
        <v>6</v>
      </c>
      <c r="C6">
        <v>31973120</v>
      </c>
      <c r="D6" t="s">
        <v>66</v>
      </c>
      <c r="E6" t="s">
        <v>57</v>
      </c>
      <c r="F6" t="s">
        <v>58</v>
      </c>
      <c r="G6" t="s">
        <v>67</v>
      </c>
      <c r="H6" t="s">
        <v>47</v>
      </c>
      <c r="I6">
        <v>7146</v>
      </c>
      <c r="J6">
        <f>8*POWER(10, -66)</f>
        <v>8.0000000000000009E-66</v>
      </c>
      <c r="K6" t="s">
        <v>68</v>
      </c>
      <c r="L6" t="s">
        <v>69</v>
      </c>
    </row>
    <row r="7" spans="1:12">
      <c r="A7" t="s">
        <v>70</v>
      </c>
      <c r="B7">
        <v>6</v>
      </c>
      <c r="C7">
        <v>32192179</v>
      </c>
      <c r="D7" t="s">
        <v>71</v>
      </c>
      <c r="E7" t="s">
        <v>52</v>
      </c>
      <c r="F7" t="s">
        <v>72</v>
      </c>
      <c r="G7" t="s">
        <v>73</v>
      </c>
      <c r="H7" t="s">
        <v>47</v>
      </c>
      <c r="I7">
        <v>7146</v>
      </c>
      <c r="J7">
        <f>7*POWER(10, -17)</f>
        <v>7.0000000000000003E-17</v>
      </c>
      <c r="K7" t="s">
        <v>74</v>
      </c>
      <c r="L7" t="s">
        <v>49</v>
      </c>
    </row>
    <row r="8" spans="1:12">
      <c r="A8" t="s">
        <v>75</v>
      </c>
      <c r="B8">
        <v>6</v>
      </c>
      <c r="C8">
        <v>31973120</v>
      </c>
      <c r="D8" t="s">
        <v>66</v>
      </c>
      <c r="E8" t="s">
        <v>57</v>
      </c>
      <c r="F8" t="s">
        <v>58</v>
      </c>
      <c r="G8" t="s">
        <v>76</v>
      </c>
      <c r="H8" t="s">
        <v>47</v>
      </c>
      <c r="I8">
        <v>7146</v>
      </c>
      <c r="J8">
        <f>2*POWER(10, -8)</f>
        <v>2E-8</v>
      </c>
      <c r="K8" t="s">
        <v>68</v>
      </c>
      <c r="L8" t="s">
        <v>69</v>
      </c>
    </row>
    <row r="9" spans="1:12">
      <c r="A9" t="s">
        <v>77</v>
      </c>
      <c r="B9">
        <v>17</v>
      </c>
      <c r="C9">
        <v>41629313</v>
      </c>
      <c r="D9" t="s">
        <v>78</v>
      </c>
      <c r="E9" t="s">
        <v>79</v>
      </c>
      <c r="F9" t="s">
        <v>80</v>
      </c>
      <c r="G9" t="s">
        <v>81</v>
      </c>
      <c r="H9" t="s">
        <v>82</v>
      </c>
      <c r="I9">
        <v>3872</v>
      </c>
      <c r="J9">
        <f>2*POWER(10, -7)</f>
        <v>1.9999999999999999E-7</v>
      </c>
      <c r="K9" t="s">
        <v>83</v>
      </c>
      <c r="L9" t="s">
        <v>61</v>
      </c>
    </row>
    <row r="10" spans="1:12">
      <c r="A10" t="s">
        <v>84</v>
      </c>
      <c r="B10">
        <v>17</v>
      </c>
      <c r="C10">
        <v>41769461</v>
      </c>
      <c r="D10" t="s">
        <v>85</v>
      </c>
      <c r="E10" t="s">
        <v>86</v>
      </c>
      <c r="F10" t="s">
        <v>45</v>
      </c>
      <c r="G10" t="s">
        <v>81</v>
      </c>
      <c r="H10" t="s">
        <v>87</v>
      </c>
      <c r="I10">
        <v>3728</v>
      </c>
      <c r="J10">
        <f>5*POWER(10, -14)</f>
        <v>5.0000000000000002E-14</v>
      </c>
      <c r="K10" t="s">
        <v>87</v>
      </c>
      <c r="L10" t="s">
        <v>49</v>
      </c>
    </row>
    <row r="11" spans="1:12">
      <c r="A11" t="s">
        <v>88</v>
      </c>
      <c r="B11">
        <v>1</v>
      </c>
      <c r="C11">
        <v>159679910</v>
      </c>
      <c r="D11" t="s">
        <v>89</v>
      </c>
      <c r="E11" t="s">
        <v>86</v>
      </c>
      <c r="F11" t="s">
        <v>45</v>
      </c>
      <c r="G11" t="s">
        <v>90</v>
      </c>
      <c r="H11" t="s">
        <v>91</v>
      </c>
      <c r="I11">
        <v>2205</v>
      </c>
      <c r="J11">
        <f>4*POWER(10, -73)</f>
        <v>4E-73</v>
      </c>
      <c r="K11" t="s">
        <v>92</v>
      </c>
      <c r="L11" t="s">
        <v>93</v>
      </c>
    </row>
    <row r="12" spans="1:12">
      <c r="A12" t="s">
        <v>94</v>
      </c>
      <c r="B12">
        <v>1</v>
      </c>
      <c r="C12">
        <v>159722783</v>
      </c>
      <c r="D12" t="s">
        <v>95</v>
      </c>
      <c r="E12" t="s">
        <v>96</v>
      </c>
      <c r="F12" t="s">
        <v>45</v>
      </c>
      <c r="G12" t="s">
        <v>90</v>
      </c>
      <c r="H12" t="s">
        <v>91</v>
      </c>
      <c r="I12">
        <v>2205</v>
      </c>
      <c r="J12">
        <f>3*POWER(10, -10)</f>
        <v>3E-10</v>
      </c>
      <c r="K12" t="s">
        <v>97</v>
      </c>
      <c r="L12" t="s">
        <v>93</v>
      </c>
    </row>
    <row r="13" spans="1:12">
      <c r="A13" t="s">
        <v>98</v>
      </c>
      <c r="B13">
        <v>1</v>
      </c>
      <c r="C13">
        <v>159248476</v>
      </c>
      <c r="D13" t="s">
        <v>99</v>
      </c>
      <c r="E13" t="s">
        <v>100</v>
      </c>
      <c r="F13" t="s">
        <v>80</v>
      </c>
      <c r="G13" t="s">
        <v>90</v>
      </c>
      <c r="H13" t="s">
        <v>91</v>
      </c>
      <c r="I13">
        <v>2205</v>
      </c>
      <c r="J13">
        <f>2*POWER(10, -11)</f>
        <v>1.9999999999999999E-11</v>
      </c>
      <c r="K13" t="s">
        <v>101</v>
      </c>
      <c r="L13" t="s">
        <v>102</v>
      </c>
    </row>
    <row r="14" spans="1:12">
      <c r="A14" t="s">
        <v>98</v>
      </c>
      <c r="B14">
        <v>1</v>
      </c>
      <c r="C14">
        <v>159248476</v>
      </c>
      <c r="D14" t="s">
        <v>103</v>
      </c>
      <c r="E14" t="s">
        <v>100</v>
      </c>
      <c r="F14" t="s">
        <v>80</v>
      </c>
      <c r="G14" t="s">
        <v>90</v>
      </c>
      <c r="H14" t="s">
        <v>91</v>
      </c>
      <c r="I14">
        <v>2205</v>
      </c>
      <c r="J14">
        <f>4*POWER(10, -7)</f>
        <v>3.9999999999999998E-7</v>
      </c>
      <c r="K14" t="s">
        <v>101</v>
      </c>
      <c r="L14" t="s">
        <v>102</v>
      </c>
    </row>
    <row r="15" spans="1:12">
      <c r="A15" t="s">
        <v>104</v>
      </c>
      <c r="B15">
        <v>1</v>
      </c>
      <c r="C15">
        <v>159330024</v>
      </c>
      <c r="D15" t="s">
        <v>105</v>
      </c>
      <c r="E15" t="s">
        <v>79</v>
      </c>
      <c r="F15" t="s">
        <v>80</v>
      </c>
      <c r="G15" t="s">
        <v>90</v>
      </c>
      <c r="H15" t="s">
        <v>91</v>
      </c>
      <c r="I15">
        <v>2205</v>
      </c>
      <c r="J15">
        <f>1*POWER(10, -16)</f>
        <v>9.9999999999999998E-17</v>
      </c>
      <c r="K15" t="s">
        <v>106</v>
      </c>
      <c r="L15" t="s">
        <v>93</v>
      </c>
    </row>
    <row r="16" spans="1:12">
      <c r="A16" t="s">
        <v>107</v>
      </c>
      <c r="B16">
        <v>1</v>
      </c>
      <c r="C16">
        <v>59728759</v>
      </c>
      <c r="D16" t="s">
        <v>108</v>
      </c>
      <c r="E16" t="s">
        <v>79</v>
      </c>
      <c r="F16" t="s">
        <v>80</v>
      </c>
      <c r="G16" t="s">
        <v>90</v>
      </c>
      <c r="H16" t="s">
        <v>91</v>
      </c>
      <c r="I16">
        <v>2205</v>
      </c>
      <c r="J16">
        <f>8*POWER(10, -44)</f>
        <v>7.9999999999999996E-44</v>
      </c>
      <c r="K16" t="s">
        <v>97</v>
      </c>
      <c r="L16" t="s">
        <v>93</v>
      </c>
    </row>
    <row r="17" spans="1:12">
      <c r="A17" t="s">
        <v>107</v>
      </c>
      <c r="B17">
        <v>1</v>
      </c>
      <c r="C17">
        <v>59728759</v>
      </c>
      <c r="D17" t="s">
        <v>109</v>
      </c>
      <c r="E17" t="s">
        <v>79</v>
      </c>
      <c r="F17" t="s">
        <v>80</v>
      </c>
      <c r="G17" t="s">
        <v>90</v>
      </c>
      <c r="H17" t="s">
        <v>91</v>
      </c>
      <c r="I17">
        <v>2205</v>
      </c>
      <c r="J17">
        <f>1*POWER(10, -27)</f>
        <v>1E-27</v>
      </c>
      <c r="K17" t="s">
        <v>97</v>
      </c>
      <c r="L17" t="s">
        <v>93</v>
      </c>
    </row>
    <row r="18" spans="1:12">
      <c r="A18" t="s">
        <v>107</v>
      </c>
      <c r="B18">
        <v>1</v>
      </c>
      <c r="C18">
        <v>59728759</v>
      </c>
      <c r="D18" t="s">
        <v>110</v>
      </c>
      <c r="E18" t="s">
        <v>79</v>
      </c>
      <c r="F18" t="s">
        <v>80</v>
      </c>
      <c r="G18" t="s">
        <v>90</v>
      </c>
      <c r="H18" t="s">
        <v>91</v>
      </c>
      <c r="I18">
        <v>2205</v>
      </c>
      <c r="J18">
        <f>1*POWER(10, -9)</f>
        <v>1.0000000000000001E-9</v>
      </c>
      <c r="K18" t="s">
        <v>97</v>
      </c>
      <c r="L18" t="s">
        <v>93</v>
      </c>
    </row>
    <row r="19" spans="1:12">
      <c r="A19" t="s">
        <v>111</v>
      </c>
      <c r="B19">
        <v>1</v>
      </c>
      <c r="C19">
        <v>159205564</v>
      </c>
      <c r="D19" t="s">
        <v>112</v>
      </c>
      <c r="E19" t="s">
        <v>79</v>
      </c>
      <c r="F19" t="s">
        <v>58</v>
      </c>
      <c r="G19" t="s">
        <v>76</v>
      </c>
      <c r="H19" t="s">
        <v>91</v>
      </c>
      <c r="I19">
        <v>2205</v>
      </c>
      <c r="J19">
        <f>5*POWER(10, -24)</f>
        <v>5.0000000000000005E-24</v>
      </c>
      <c r="K19" t="s">
        <v>113</v>
      </c>
      <c r="L19" t="s">
        <v>49</v>
      </c>
    </row>
    <row r="20" spans="1:12">
      <c r="A20" t="s">
        <v>114</v>
      </c>
      <c r="B20">
        <v>1</v>
      </c>
      <c r="C20">
        <v>159205704</v>
      </c>
      <c r="D20" t="s">
        <v>115</v>
      </c>
      <c r="E20" t="s">
        <v>86</v>
      </c>
      <c r="F20" t="s">
        <v>45</v>
      </c>
      <c r="G20" t="s">
        <v>76</v>
      </c>
      <c r="H20" t="s">
        <v>91</v>
      </c>
      <c r="I20">
        <v>2205</v>
      </c>
      <c r="J20">
        <f>4*POWER(10, -20)</f>
        <v>3.9999999999999998E-20</v>
      </c>
      <c r="K20" t="s">
        <v>113</v>
      </c>
      <c r="L20" t="s">
        <v>49</v>
      </c>
    </row>
    <row r="21" spans="1:12">
      <c r="A21" t="s">
        <v>116</v>
      </c>
      <c r="B21">
        <v>1</v>
      </c>
      <c r="C21">
        <v>159313100</v>
      </c>
      <c r="D21" t="s">
        <v>117</v>
      </c>
      <c r="E21" t="s">
        <v>118</v>
      </c>
      <c r="F21" t="s">
        <v>119</v>
      </c>
      <c r="G21" t="s">
        <v>76</v>
      </c>
      <c r="H21" t="s">
        <v>91</v>
      </c>
      <c r="I21">
        <v>2205</v>
      </c>
      <c r="J21">
        <f>4*POWER(10, -13)</f>
        <v>4.0000000000000001E-13</v>
      </c>
      <c r="K21" t="s">
        <v>120</v>
      </c>
      <c r="L21" t="s">
        <v>93</v>
      </c>
    </row>
    <row r="22" spans="1:12">
      <c r="A22" t="s">
        <v>116</v>
      </c>
      <c r="B22">
        <v>1</v>
      </c>
      <c r="C22">
        <v>159313100</v>
      </c>
      <c r="D22" t="s">
        <v>121</v>
      </c>
      <c r="E22" t="s">
        <v>118</v>
      </c>
      <c r="F22" t="s">
        <v>119</v>
      </c>
      <c r="G22" t="s">
        <v>76</v>
      </c>
      <c r="H22" t="s">
        <v>91</v>
      </c>
      <c r="I22">
        <v>2205</v>
      </c>
      <c r="J22">
        <f>2*POWER(10, -12)</f>
        <v>2E-12</v>
      </c>
      <c r="K22" t="s">
        <v>120</v>
      </c>
      <c r="L22" t="s">
        <v>93</v>
      </c>
    </row>
    <row r="23" spans="1:12">
      <c r="A23" t="s">
        <v>122</v>
      </c>
      <c r="B23">
        <v>1</v>
      </c>
      <c r="C23">
        <v>159205095</v>
      </c>
      <c r="D23" t="s">
        <v>123</v>
      </c>
      <c r="E23" t="s">
        <v>52</v>
      </c>
      <c r="F23" t="s">
        <v>72</v>
      </c>
      <c r="G23" t="s">
        <v>76</v>
      </c>
      <c r="H23" t="s">
        <v>91</v>
      </c>
      <c r="I23">
        <v>2205</v>
      </c>
      <c r="J23">
        <f>1*POWER(10, -12)</f>
        <v>9.9999999999999998E-13</v>
      </c>
      <c r="K23" t="s">
        <v>113</v>
      </c>
      <c r="L23" t="s">
        <v>61</v>
      </c>
    </row>
    <row r="24" spans="1:12">
      <c r="A24" t="s">
        <v>124</v>
      </c>
      <c r="B24">
        <v>1</v>
      </c>
      <c r="C24">
        <v>159205737</v>
      </c>
      <c r="D24" t="s">
        <v>125</v>
      </c>
      <c r="E24" t="s">
        <v>79</v>
      </c>
      <c r="F24" t="s">
        <v>80</v>
      </c>
      <c r="G24" t="s">
        <v>126</v>
      </c>
      <c r="H24" t="s">
        <v>91</v>
      </c>
      <c r="I24">
        <v>2205</v>
      </c>
      <c r="J24">
        <f>2*POWER(10, -11)</f>
        <v>1.9999999999999999E-11</v>
      </c>
      <c r="K24" t="s">
        <v>113</v>
      </c>
      <c r="L24" t="s">
        <v>49</v>
      </c>
    </row>
    <row r="25" spans="1:12">
      <c r="A25" t="s">
        <v>127</v>
      </c>
      <c r="B25">
        <v>1</v>
      </c>
      <c r="C25">
        <v>159302270</v>
      </c>
      <c r="D25" t="s">
        <v>128</v>
      </c>
      <c r="E25" t="s">
        <v>52</v>
      </c>
      <c r="F25" t="s">
        <v>72</v>
      </c>
      <c r="G25" t="s">
        <v>126</v>
      </c>
      <c r="H25" t="s">
        <v>91</v>
      </c>
      <c r="I25">
        <v>2205</v>
      </c>
      <c r="J25">
        <f>2*POWER(10, -20)</f>
        <v>1.9999999999999999E-20</v>
      </c>
      <c r="K25" t="s">
        <v>91</v>
      </c>
      <c r="L25" t="s">
        <v>129</v>
      </c>
    </row>
    <row r="26" spans="1:12">
      <c r="A26" t="s">
        <v>127</v>
      </c>
      <c r="B26">
        <v>1</v>
      </c>
      <c r="C26">
        <v>159302270</v>
      </c>
      <c r="D26" t="s">
        <v>128</v>
      </c>
      <c r="E26" t="s">
        <v>52</v>
      </c>
      <c r="F26" t="s">
        <v>72</v>
      </c>
      <c r="G26" t="s">
        <v>126</v>
      </c>
      <c r="H26" t="s">
        <v>91</v>
      </c>
      <c r="I26">
        <v>2205</v>
      </c>
      <c r="J26">
        <f>5*POWER(10, -26)</f>
        <v>4.9999999999999996E-26</v>
      </c>
      <c r="K26" t="s">
        <v>91</v>
      </c>
      <c r="L26" t="s">
        <v>129</v>
      </c>
    </row>
    <row r="27" spans="1:12">
      <c r="A27" s="14"/>
      <c r="B27" s="14"/>
      <c r="C27" s="14"/>
      <c r="D27" s="14"/>
      <c r="E27" s="14"/>
      <c r="F27" s="14"/>
      <c r="G27" s="14"/>
      <c r="H27" s="14" t="s">
        <v>130</v>
      </c>
      <c r="I27" s="14">
        <v>2354</v>
      </c>
      <c r="J27" s="14"/>
      <c r="K27" s="14"/>
      <c r="L27" s="14"/>
    </row>
    <row r="28" spans="1:12">
      <c r="A28" s="14"/>
      <c r="B28" s="14"/>
      <c r="C28" s="14"/>
      <c r="D28" s="14"/>
      <c r="E28" s="14"/>
      <c r="F28" s="14"/>
      <c r="G28" s="14"/>
      <c r="H28" s="14" t="s">
        <v>131</v>
      </c>
      <c r="I28" s="14">
        <v>2353</v>
      </c>
      <c r="J28" s="14"/>
      <c r="K28" s="14"/>
      <c r="L28" s="14"/>
    </row>
    <row r="29" spans="1:12">
      <c r="A29" t="s">
        <v>132</v>
      </c>
      <c r="B29">
        <v>4</v>
      </c>
      <c r="C29">
        <v>165398318</v>
      </c>
      <c r="D29" t="s">
        <v>133</v>
      </c>
      <c r="E29" t="s">
        <v>134</v>
      </c>
      <c r="F29" t="s">
        <v>58</v>
      </c>
      <c r="G29" t="s">
        <v>81</v>
      </c>
      <c r="H29" t="s">
        <v>135</v>
      </c>
      <c r="I29">
        <v>1363</v>
      </c>
      <c r="J29">
        <f>2*POWER(10, -10)</f>
        <v>2.0000000000000001E-10</v>
      </c>
      <c r="K29" t="s">
        <v>135</v>
      </c>
      <c r="L29" t="s">
        <v>61</v>
      </c>
    </row>
    <row r="30" spans="1:12">
      <c r="A30" s="14"/>
      <c r="B30" s="14"/>
      <c r="C30" s="14"/>
      <c r="D30" s="14"/>
      <c r="E30" s="14"/>
      <c r="F30" s="14"/>
      <c r="G30" s="14"/>
      <c r="H30" s="14" t="s">
        <v>136</v>
      </c>
      <c r="I30" s="14">
        <v>1958</v>
      </c>
      <c r="J30" s="14"/>
      <c r="K30" s="14"/>
      <c r="L30" s="14"/>
    </row>
    <row r="31" spans="1:12">
      <c r="A31" t="s">
        <v>137</v>
      </c>
      <c r="B31">
        <v>18</v>
      </c>
      <c r="C31">
        <v>13437028</v>
      </c>
      <c r="D31" t="s">
        <v>138</v>
      </c>
      <c r="E31" t="s">
        <v>86</v>
      </c>
      <c r="F31" t="s">
        <v>45</v>
      </c>
      <c r="G31" t="s">
        <v>139</v>
      </c>
      <c r="H31" t="s">
        <v>140</v>
      </c>
      <c r="I31">
        <v>753</v>
      </c>
      <c r="J31">
        <f>9*POWER(10, -9)</f>
        <v>9.0000000000000012E-9</v>
      </c>
      <c r="K31" t="s">
        <v>140</v>
      </c>
      <c r="L31" t="s">
        <v>61</v>
      </c>
    </row>
    <row r="32" spans="1:12">
      <c r="A32" t="s">
        <v>137</v>
      </c>
      <c r="B32">
        <v>18</v>
      </c>
      <c r="C32">
        <v>13437028</v>
      </c>
      <c r="D32" t="s">
        <v>138</v>
      </c>
      <c r="E32" t="s">
        <v>86</v>
      </c>
      <c r="F32" t="s">
        <v>45</v>
      </c>
      <c r="G32" t="s">
        <v>139</v>
      </c>
      <c r="H32" t="s">
        <v>140</v>
      </c>
      <c r="I32">
        <v>753</v>
      </c>
      <c r="J32">
        <f>2*POWER(10, -8)</f>
        <v>2E-8</v>
      </c>
      <c r="K32" t="s">
        <v>140</v>
      </c>
      <c r="L32" t="s">
        <v>61</v>
      </c>
    </row>
    <row r="33" spans="1:12">
      <c r="A33" t="s">
        <v>141</v>
      </c>
      <c r="B33">
        <v>18</v>
      </c>
      <c r="C33">
        <v>13725961</v>
      </c>
      <c r="D33" t="s">
        <v>142</v>
      </c>
      <c r="E33" t="s">
        <v>79</v>
      </c>
      <c r="F33" t="s">
        <v>80</v>
      </c>
      <c r="G33" t="s">
        <v>90</v>
      </c>
      <c r="H33" t="s">
        <v>140</v>
      </c>
      <c r="I33">
        <v>753</v>
      </c>
      <c r="J33">
        <f>7*POWER(10, -11)</f>
        <v>6.9999999999999991E-11</v>
      </c>
      <c r="K33" t="s">
        <v>143</v>
      </c>
      <c r="L33" t="s">
        <v>61</v>
      </c>
    </row>
    <row r="34" spans="1:12" ht="15" customHeight="1">
      <c r="A34" s="1" t="s">
        <v>144</v>
      </c>
      <c r="B34">
        <v>19</v>
      </c>
      <c r="C34">
        <v>18390224</v>
      </c>
      <c r="D34" t="s">
        <v>145</v>
      </c>
      <c r="E34" t="s">
        <v>86</v>
      </c>
      <c r="F34" t="s">
        <v>45</v>
      </c>
      <c r="G34" t="s">
        <v>46</v>
      </c>
      <c r="H34" t="s">
        <v>146</v>
      </c>
      <c r="I34">
        <v>9518</v>
      </c>
      <c r="J34">
        <f>1*POWER(10, -34)</f>
        <v>1.0000000000000001E-34</v>
      </c>
      <c r="K34" t="s">
        <v>147</v>
      </c>
      <c r="L34" t="s">
        <v>148</v>
      </c>
    </row>
    <row r="35" spans="1:12">
      <c r="A35" t="s">
        <v>149</v>
      </c>
      <c r="B35">
        <v>19</v>
      </c>
      <c r="C35">
        <v>18392384</v>
      </c>
      <c r="D35" t="s">
        <v>150</v>
      </c>
      <c r="E35" t="s">
        <v>86</v>
      </c>
      <c r="F35" t="s">
        <v>45</v>
      </c>
      <c r="G35" t="s">
        <v>46</v>
      </c>
      <c r="H35" t="s">
        <v>146</v>
      </c>
      <c r="I35">
        <v>9518</v>
      </c>
      <c r="J35">
        <f>3*POWER(10, -69)</f>
        <v>2.9999999999999999E-69</v>
      </c>
      <c r="K35" t="s">
        <v>151</v>
      </c>
      <c r="L35" t="s">
        <v>61</v>
      </c>
    </row>
    <row r="36" spans="1:12">
      <c r="A36" t="s">
        <v>149</v>
      </c>
      <c r="B36">
        <v>19</v>
      </c>
      <c r="C36">
        <v>18392384</v>
      </c>
      <c r="D36" t="s">
        <v>152</v>
      </c>
      <c r="E36" t="s">
        <v>86</v>
      </c>
      <c r="F36" t="s">
        <v>45</v>
      </c>
      <c r="G36" t="s">
        <v>46</v>
      </c>
      <c r="H36" t="s">
        <v>146</v>
      </c>
      <c r="I36">
        <v>9518</v>
      </c>
      <c r="J36">
        <f>1*POWER(10, -99)</f>
        <v>1E-99</v>
      </c>
      <c r="K36" t="s">
        <v>151</v>
      </c>
      <c r="L36" t="s">
        <v>61</v>
      </c>
    </row>
    <row r="37" spans="1:12">
      <c r="A37" t="s">
        <v>153</v>
      </c>
      <c r="B37">
        <v>19</v>
      </c>
      <c r="C37">
        <v>18344847</v>
      </c>
      <c r="D37" t="s">
        <v>154</v>
      </c>
      <c r="E37" t="s">
        <v>52</v>
      </c>
      <c r="F37" t="s">
        <v>72</v>
      </c>
      <c r="G37" t="s">
        <v>155</v>
      </c>
      <c r="H37" t="s">
        <v>146</v>
      </c>
      <c r="I37">
        <v>9518</v>
      </c>
      <c r="J37">
        <f>5*POWER(10, -9)</f>
        <v>5.0000000000000001E-9</v>
      </c>
      <c r="K37" t="s">
        <v>156</v>
      </c>
      <c r="L37" t="s">
        <v>61</v>
      </c>
    </row>
    <row r="38" spans="1:12">
      <c r="A38" t="s">
        <v>157</v>
      </c>
      <c r="B38">
        <v>1</v>
      </c>
      <c r="C38">
        <v>212617344</v>
      </c>
      <c r="D38" t="s">
        <v>158</v>
      </c>
      <c r="E38" t="s">
        <v>96</v>
      </c>
      <c r="F38" t="s">
        <v>45</v>
      </c>
      <c r="G38" t="s">
        <v>159</v>
      </c>
      <c r="H38" t="s">
        <v>160</v>
      </c>
      <c r="I38">
        <v>467</v>
      </c>
      <c r="J38">
        <f>1*POWER(10, -8)</f>
        <v>1E-8</v>
      </c>
      <c r="K38" t="s">
        <v>160</v>
      </c>
      <c r="L38" t="s">
        <v>61</v>
      </c>
    </row>
    <row r="39" spans="1:12">
      <c r="A39" t="s">
        <v>161</v>
      </c>
      <c r="B39">
        <v>16</v>
      </c>
      <c r="C39">
        <v>2158888</v>
      </c>
      <c r="D39" t="s">
        <v>162</v>
      </c>
      <c r="E39" t="s">
        <v>79</v>
      </c>
      <c r="F39" t="s">
        <v>80</v>
      </c>
      <c r="G39" t="s">
        <v>81</v>
      </c>
      <c r="H39" t="s">
        <v>163</v>
      </c>
      <c r="I39">
        <v>4832</v>
      </c>
      <c r="J39">
        <f>2*POWER(10, -9)</f>
        <v>2.0000000000000001E-9</v>
      </c>
      <c r="K39" t="s">
        <v>164</v>
      </c>
      <c r="L39" t="s">
        <v>61</v>
      </c>
    </row>
    <row r="40" spans="1:12">
      <c r="A40" t="s">
        <v>165</v>
      </c>
      <c r="B40">
        <v>16</v>
      </c>
      <c r="C40">
        <v>1706177</v>
      </c>
      <c r="D40" t="s">
        <v>166</v>
      </c>
      <c r="E40" t="s">
        <v>167</v>
      </c>
      <c r="F40" t="s">
        <v>72</v>
      </c>
      <c r="G40" t="s">
        <v>81</v>
      </c>
      <c r="H40" t="s">
        <v>163</v>
      </c>
      <c r="I40">
        <v>4832</v>
      </c>
      <c r="J40">
        <f>5*POWER(10, -8)</f>
        <v>4.9999999999999998E-8</v>
      </c>
      <c r="K40" t="s">
        <v>168</v>
      </c>
      <c r="L40" t="s">
        <v>102</v>
      </c>
    </row>
    <row r="41" spans="1:12">
      <c r="A41" t="s">
        <v>169</v>
      </c>
      <c r="B41">
        <v>16</v>
      </c>
      <c r="C41">
        <v>789838</v>
      </c>
      <c r="D41" t="s">
        <v>170</v>
      </c>
      <c r="E41" t="s">
        <v>171</v>
      </c>
      <c r="F41" t="s">
        <v>72</v>
      </c>
      <c r="G41" t="s">
        <v>172</v>
      </c>
      <c r="H41" t="s">
        <v>163</v>
      </c>
      <c r="I41">
        <v>4832</v>
      </c>
      <c r="J41">
        <f>3*POWER(10, -13)</f>
        <v>3.0000000000000003E-13</v>
      </c>
      <c r="K41" t="s">
        <v>173</v>
      </c>
      <c r="L41" t="s">
        <v>61</v>
      </c>
    </row>
    <row r="42" spans="1:12">
      <c r="A42" t="s">
        <v>174</v>
      </c>
      <c r="B42">
        <v>16</v>
      </c>
      <c r="C42">
        <v>1745600</v>
      </c>
      <c r="D42" t="s">
        <v>175</v>
      </c>
      <c r="E42" t="s">
        <v>57</v>
      </c>
      <c r="F42" t="s">
        <v>58</v>
      </c>
      <c r="G42" t="s">
        <v>90</v>
      </c>
      <c r="H42" t="s">
        <v>163</v>
      </c>
      <c r="I42">
        <v>4832</v>
      </c>
      <c r="J42">
        <f>6*POWER(10, -9)</f>
        <v>6.0000000000000008E-9</v>
      </c>
      <c r="K42" t="s">
        <v>176</v>
      </c>
      <c r="L42" t="s">
        <v>69</v>
      </c>
    </row>
    <row r="43" spans="1:12">
      <c r="A43" t="s">
        <v>177</v>
      </c>
      <c r="B43">
        <v>19</v>
      </c>
      <c r="C43">
        <v>51810615</v>
      </c>
      <c r="D43" t="s">
        <v>178</v>
      </c>
      <c r="E43" t="s">
        <v>52</v>
      </c>
      <c r="F43" t="s">
        <v>72</v>
      </c>
      <c r="G43" t="s">
        <v>46</v>
      </c>
      <c r="H43" t="s">
        <v>179</v>
      </c>
      <c r="I43">
        <v>2359</v>
      </c>
      <c r="J43">
        <f>4*POWER(10, -12)</f>
        <v>3.9999999999999999E-12</v>
      </c>
      <c r="K43" t="s">
        <v>180</v>
      </c>
      <c r="L43" t="s">
        <v>61</v>
      </c>
    </row>
    <row r="44" spans="1:12">
      <c r="A44" t="s">
        <v>177</v>
      </c>
      <c r="B44">
        <v>19</v>
      </c>
      <c r="C44">
        <v>51810615</v>
      </c>
      <c r="D44" t="s">
        <v>178</v>
      </c>
      <c r="E44" t="s">
        <v>52</v>
      </c>
      <c r="F44" t="s">
        <v>72</v>
      </c>
      <c r="G44" t="s">
        <v>46</v>
      </c>
      <c r="H44" t="s">
        <v>179</v>
      </c>
      <c r="I44">
        <v>2359</v>
      </c>
      <c r="J44">
        <f>5*POWER(10, -21)</f>
        <v>4.9999999999999997E-21</v>
      </c>
      <c r="K44" t="s">
        <v>180</v>
      </c>
      <c r="L44" t="s">
        <v>61</v>
      </c>
    </row>
    <row r="45" spans="1:12">
      <c r="A45" t="s">
        <v>181</v>
      </c>
      <c r="B45">
        <v>19</v>
      </c>
      <c r="C45">
        <v>51690027</v>
      </c>
      <c r="D45" t="s">
        <v>182</v>
      </c>
      <c r="E45" t="s">
        <v>79</v>
      </c>
      <c r="F45" t="s">
        <v>80</v>
      </c>
      <c r="G45" t="s">
        <v>81</v>
      </c>
      <c r="H45" t="s">
        <v>179</v>
      </c>
      <c r="I45">
        <v>2359</v>
      </c>
      <c r="J45">
        <f>1*POWER(10, -15)</f>
        <v>1.0000000000000001E-15</v>
      </c>
      <c r="K45" t="s">
        <v>183</v>
      </c>
      <c r="L45" t="s">
        <v>61</v>
      </c>
    </row>
    <row r="46" spans="1:12">
      <c r="A46" t="s">
        <v>184</v>
      </c>
      <c r="B46">
        <v>19</v>
      </c>
      <c r="C46">
        <v>51784930</v>
      </c>
      <c r="D46" t="s">
        <v>185</v>
      </c>
      <c r="E46" t="s">
        <v>57</v>
      </c>
      <c r="F46" t="s">
        <v>58</v>
      </c>
      <c r="G46" t="s">
        <v>186</v>
      </c>
      <c r="H46" t="s">
        <v>179</v>
      </c>
      <c r="I46">
        <v>2359</v>
      </c>
      <c r="J46">
        <f>2*POWER(10, -6)</f>
        <v>1.9999999999999999E-6</v>
      </c>
      <c r="K46" t="s">
        <v>187</v>
      </c>
      <c r="L46" t="s">
        <v>188</v>
      </c>
    </row>
    <row r="47" spans="1:12">
      <c r="A47" t="s">
        <v>189</v>
      </c>
      <c r="B47">
        <v>19</v>
      </c>
      <c r="C47">
        <v>51784199</v>
      </c>
      <c r="D47" t="s">
        <v>190</v>
      </c>
      <c r="E47" t="s">
        <v>191</v>
      </c>
      <c r="F47" t="s">
        <v>45</v>
      </c>
      <c r="G47" t="s">
        <v>186</v>
      </c>
      <c r="H47" t="s">
        <v>179</v>
      </c>
      <c r="I47">
        <v>2359</v>
      </c>
      <c r="J47">
        <f>3*POWER(10, -6)</f>
        <v>3.0000000000000001E-6</v>
      </c>
      <c r="K47" t="s">
        <v>187</v>
      </c>
      <c r="L47" t="s">
        <v>61</v>
      </c>
    </row>
    <row r="48" spans="1:12">
      <c r="A48" t="s">
        <v>192</v>
      </c>
      <c r="B48">
        <v>10</v>
      </c>
      <c r="C48">
        <v>97533899</v>
      </c>
      <c r="D48" t="s">
        <v>193</v>
      </c>
      <c r="E48" t="s">
        <v>44</v>
      </c>
      <c r="F48" t="s">
        <v>45</v>
      </c>
      <c r="G48" t="s">
        <v>46</v>
      </c>
      <c r="H48" t="s">
        <v>194</v>
      </c>
      <c r="I48">
        <v>26287</v>
      </c>
      <c r="J48">
        <f>6*POWER(10, -6)</f>
        <v>6.0000000000000002E-6</v>
      </c>
      <c r="K48" t="s">
        <v>195</v>
      </c>
      <c r="L48" t="s">
        <v>129</v>
      </c>
    </row>
    <row r="49" spans="1:12">
      <c r="A49" t="s">
        <v>196</v>
      </c>
      <c r="B49">
        <v>17</v>
      </c>
      <c r="C49">
        <v>39142536</v>
      </c>
      <c r="D49" t="s">
        <v>197</v>
      </c>
      <c r="E49" t="s">
        <v>52</v>
      </c>
      <c r="F49" t="s">
        <v>72</v>
      </c>
      <c r="G49" t="s">
        <v>76</v>
      </c>
      <c r="H49" t="s">
        <v>198</v>
      </c>
      <c r="I49">
        <v>57125</v>
      </c>
      <c r="J49">
        <f>3*POWER(10, -10)</f>
        <v>3E-10</v>
      </c>
      <c r="K49" t="s">
        <v>198</v>
      </c>
      <c r="L49" t="s">
        <v>61</v>
      </c>
    </row>
    <row r="50" spans="1:12">
      <c r="A50" s="14"/>
      <c r="B50" s="14"/>
      <c r="C50" s="14"/>
      <c r="D50" s="14"/>
      <c r="E50" s="14"/>
      <c r="F50" s="14"/>
      <c r="G50" s="14"/>
      <c r="H50" s="14" t="s">
        <v>199</v>
      </c>
      <c r="I50" s="14">
        <v>11075</v>
      </c>
      <c r="J50" s="14"/>
      <c r="K50" s="14"/>
      <c r="L50" s="14"/>
    </row>
    <row r="51" spans="1:12">
      <c r="A51" t="s">
        <v>200</v>
      </c>
      <c r="B51">
        <v>10</v>
      </c>
      <c r="C51">
        <v>97533899</v>
      </c>
      <c r="D51" t="s">
        <v>193</v>
      </c>
      <c r="E51" t="s">
        <v>44</v>
      </c>
      <c r="F51" t="s">
        <v>45</v>
      </c>
      <c r="G51" t="s">
        <v>46</v>
      </c>
      <c r="H51" t="s">
        <v>194</v>
      </c>
      <c r="I51">
        <v>26287</v>
      </c>
      <c r="J51">
        <f>6*POWER(10, -6)</f>
        <v>6.0000000000000002E-6</v>
      </c>
      <c r="K51" t="s">
        <v>195</v>
      </c>
      <c r="L51" t="s">
        <v>61</v>
      </c>
    </row>
    <row r="52" spans="1:12">
      <c r="A52" t="s">
        <v>201</v>
      </c>
      <c r="B52">
        <v>7</v>
      </c>
      <c r="C52">
        <v>38086987</v>
      </c>
      <c r="D52" t="s">
        <v>202</v>
      </c>
      <c r="E52" t="s">
        <v>203</v>
      </c>
      <c r="F52" t="s">
        <v>72</v>
      </c>
      <c r="G52" t="s">
        <v>81</v>
      </c>
      <c r="H52" t="s">
        <v>204</v>
      </c>
      <c r="I52">
        <v>6424</v>
      </c>
      <c r="J52">
        <f>7*POWER(10, -35)</f>
        <v>6.9999999999999999E-35</v>
      </c>
      <c r="K52" t="s">
        <v>205</v>
      </c>
      <c r="L52" t="s">
        <v>93</v>
      </c>
    </row>
    <row r="53" spans="1:12">
      <c r="A53" t="s">
        <v>206</v>
      </c>
      <c r="B53">
        <v>7</v>
      </c>
      <c r="C53">
        <v>37933412</v>
      </c>
      <c r="D53" t="s">
        <v>207</v>
      </c>
      <c r="E53" t="s">
        <v>86</v>
      </c>
      <c r="F53" t="s">
        <v>45</v>
      </c>
      <c r="G53" t="s">
        <v>81</v>
      </c>
      <c r="H53" t="s">
        <v>204</v>
      </c>
      <c r="I53">
        <v>6424</v>
      </c>
      <c r="J53">
        <f>2*POWER(10, -21)</f>
        <v>1.9999999999999998E-21</v>
      </c>
      <c r="K53" t="s">
        <v>208</v>
      </c>
      <c r="L53" t="s">
        <v>61</v>
      </c>
    </row>
    <row r="54" spans="1:12">
      <c r="A54" t="s">
        <v>209</v>
      </c>
      <c r="B54">
        <v>7</v>
      </c>
      <c r="C54">
        <v>38107023</v>
      </c>
      <c r="D54" t="s">
        <v>210</v>
      </c>
      <c r="E54" t="s">
        <v>211</v>
      </c>
      <c r="F54" t="s">
        <v>119</v>
      </c>
      <c r="G54" t="s">
        <v>81</v>
      </c>
      <c r="H54" t="s">
        <v>204</v>
      </c>
      <c r="I54">
        <v>6424</v>
      </c>
      <c r="J54">
        <f>3*POWER(10, -14)</f>
        <v>2.9999999999999998E-14</v>
      </c>
      <c r="K54" t="s">
        <v>205</v>
      </c>
      <c r="L54" t="s">
        <v>102</v>
      </c>
    </row>
    <row r="55" spans="1:12">
      <c r="A55" t="s">
        <v>212</v>
      </c>
      <c r="B55">
        <v>7</v>
      </c>
      <c r="C55">
        <v>38088724</v>
      </c>
      <c r="D55" t="s">
        <v>213</v>
      </c>
      <c r="E55" t="s">
        <v>167</v>
      </c>
      <c r="F55" t="s">
        <v>45</v>
      </c>
      <c r="G55" t="s">
        <v>81</v>
      </c>
      <c r="H55" t="s">
        <v>204</v>
      </c>
      <c r="I55">
        <v>6424</v>
      </c>
      <c r="J55">
        <f>2*POWER(10, -9)</f>
        <v>2.0000000000000001E-9</v>
      </c>
      <c r="K55" t="s">
        <v>205</v>
      </c>
      <c r="L55" t="s">
        <v>93</v>
      </c>
    </row>
    <row r="56" spans="1:12">
      <c r="A56" t="s">
        <v>212</v>
      </c>
      <c r="B56">
        <v>7</v>
      </c>
      <c r="C56">
        <v>38088724</v>
      </c>
      <c r="D56" t="s">
        <v>213</v>
      </c>
      <c r="E56" t="s">
        <v>167</v>
      </c>
      <c r="F56" t="s">
        <v>45</v>
      </c>
      <c r="G56" t="s">
        <v>81</v>
      </c>
      <c r="H56" t="s">
        <v>204</v>
      </c>
      <c r="I56">
        <v>6424</v>
      </c>
      <c r="J56">
        <f>3*POWER(10, -6)</f>
        <v>3.0000000000000001E-6</v>
      </c>
      <c r="K56" t="s">
        <v>205</v>
      </c>
      <c r="L56" t="s">
        <v>93</v>
      </c>
    </row>
    <row r="57" spans="1:12">
      <c r="A57" t="s">
        <v>214</v>
      </c>
      <c r="B57">
        <v>7</v>
      </c>
      <c r="C57">
        <v>38107008</v>
      </c>
      <c r="D57" t="s">
        <v>215</v>
      </c>
      <c r="E57" t="s">
        <v>216</v>
      </c>
      <c r="F57" t="s">
        <v>80</v>
      </c>
      <c r="G57" t="s">
        <v>217</v>
      </c>
      <c r="H57" t="s">
        <v>204</v>
      </c>
      <c r="I57">
        <v>6424</v>
      </c>
      <c r="J57">
        <f>3*POWER(10, -6)</f>
        <v>3.0000000000000001E-6</v>
      </c>
      <c r="K57" t="s">
        <v>205</v>
      </c>
      <c r="L57" t="s">
        <v>102</v>
      </c>
    </row>
    <row r="58" spans="1:12">
      <c r="A58" t="s">
        <v>218</v>
      </c>
      <c r="B58">
        <v>7</v>
      </c>
      <c r="C58">
        <v>38070471</v>
      </c>
      <c r="D58" t="s">
        <v>219</v>
      </c>
      <c r="E58" t="s">
        <v>220</v>
      </c>
      <c r="F58" t="s">
        <v>80</v>
      </c>
      <c r="G58" t="s">
        <v>81</v>
      </c>
      <c r="H58" t="s">
        <v>204</v>
      </c>
      <c r="I58">
        <v>6424</v>
      </c>
      <c r="J58">
        <f>1*POWER(10, -18)</f>
        <v>1.0000000000000001E-18</v>
      </c>
      <c r="K58" t="s">
        <v>205</v>
      </c>
      <c r="L58" t="s">
        <v>102</v>
      </c>
    </row>
    <row r="59" spans="1:12">
      <c r="A59" s="1" t="s">
        <v>221</v>
      </c>
      <c r="B59">
        <v>4</v>
      </c>
      <c r="C59">
        <v>94339150</v>
      </c>
      <c r="D59" t="s">
        <v>222</v>
      </c>
      <c r="E59" t="s">
        <v>171</v>
      </c>
      <c r="F59" t="s">
        <v>45</v>
      </c>
      <c r="G59" t="s">
        <v>46</v>
      </c>
      <c r="H59" t="s">
        <v>223</v>
      </c>
      <c r="I59">
        <v>27306</v>
      </c>
      <c r="J59">
        <f>4*POWER(10, -59)</f>
        <v>4.0000000000000001E-59</v>
      </c>
      <c r="K59" t="s">
        <v>224</v>
      </c>
      <c r="L59" t="s">
        <v>61</v>
      </c>
    </row>
    <row r="60" spans="1:12">
      <c r="A60" t="s">
        <v>225</v>
      </c>
      <c r="B60">
        <v>4</v>
      </c>
      <c r="C60">
        <v>94345053</v>
      </c>
      <c r="D60" t="s">
        <v>226</v>
      </c>
      <c r="E60" t="s">
        <v>57</v>
      </c>
      <c r="F60" t="s">
        <v>58</v>
      </c>
      <c r="G60" t="s">
        <v>46</v>
      </c>
      <c r="H60" t="s">
        <v>223</v>
      </c>
      <c r="I60">
        <v>27306</v>
      </c>
      <c r="J60">
        <f>1*POWER(10, -71)</f>
        <v>9.9999999999999992E-72</v>
      </c>
      <c r="K60" t="s">
        <v>227</v>
      </c>
      <c r="L60" t="s">
        <v>93</v>
      </c>
    </row>
    <row r="61" spans="1:12">
      <c r="A61" t="s">
        <v>228</v>
      </c>
      <c r="B61">
        <v>4</v>
      </c>
      <c r="C61">
        <v>94346196</v>
      </c>
      <c r="D61" t="s">
        <v>229</v>
      </c>
      <c r="E61" t="s">
        <v>57</v>
      </c>
      <c r="F61" t="s">
        <v>58</v>
      </c>
      <c r="G61" t="s">
        <v>46</v>
      </c>
      <c r="H61" t="s">
        <v>223</v>
      </c>
      <c r="I61">
        <v>27306</v>
      </c>
      <c r="J61">
        <f>3*POWER(10, -60)</f>
        <v>3.0000000000000002E-60</v>
      </c>
      <c r="K61" t="s">
        <v>227</v>
      </c>
      <c r="L61" t="s">
        <v>93</v>
      </c>
    </row>
    <row r="62" spans="1:12">
      <c r="A62" s="14"/>
      <c r="B62" s="14"/>
      <c r="C62" s="14"/>
      <c r="D62" s="14"/>
      <c r="E62" s="14"/>
      <c r="F62" s="14"/>
      <c r="G62" s="14"/>
      <c r="H62" s="14" t="s">
        <v>230</v>
      </c>
      <c r="I62" s="14">
        <v>2940</v>
      </c>
      <c r="J62" s="14"/>
      <c r="K62" s="14"/>
      <c r="L62" s="14"/>
    </row>
    <row r="63" spans="1:12">
      <c r="A63" s="14"/>
      <c r="B63" s="14"/>
      <c r="C63" s="14"/>
      <c r="D63" s="14"/>
      <c r="E63" s="14"/>
      <c r="F63" s="14"/>
      <c r="G63" s="14"/>
      <c r="H63" s="14" t="s">
        <v>231</v>
      </c>
      <c r="I63" s="14">
        <v>2568</v>
      </c>
      <c r="J63" s="14"/>
      <c r="K63" s="14"/>
      <c r="L63" s="14"/>
    </row>
    <row r="64" spans="1:12">
      <c r="A64" t="s">
        <v>232</v>
      </c>
      <c r="B64">
        <v>18</v>
      </c>
      <c r="C64">
        <v>3813464</v>
      </c>
      <c r="D64" t="s">
        <v>233</v>
      </c>
      <c r="E64" t="s">
        <v>79</v>
      </c>
      <c r="F64" t="s">
        <v>58</v>
      </c>
      <c r="G64" t="s">
        <v>81</v>
      </c>
      <c r="H64" t="s">
        <v>234</v>
      </c>
      <c r="I64">
        <v>9229</v>
      </c>
      <c r="J64">
        <f>3*POWER(10, -10)</f>
        <v>3E-10</v>
      </c>
      <c r="K64" t="s">
        <v>234</v>
      </c>
      <c r="L64" t="s">
        <v>61</v>
      </c>
    </row>
    <row r="65" spans="1:12">
      <c r="A65" t="s">
        <v>235</v>
      </c>
      <c r="B65">
        <v>18</v>
      </c>
      <c r="C65">
        <v>5196982</v>
      </c>
      <c r="D65" t="s">
        <v>236</v>
      </c>
      <c r="E65" t="s">
        <v>79</v>
      </c>
      <c r="F65" t="s">
        <v>80</v>
      </c>
      <c r="G65" t="s">
        <v>81</v>
      </c>
      <c r="H65" t="s">
        <v>234</v>
      </c>
      <c r="I65">
        <v>9229</v>
      </c>
      <c r="J65">
        <f>1*POWER(10, -10)</f>
        <v>1E-10</v>
      </c>
      <c r="K65" t="s">
        <v>237</v>
      </c>
      <c r="L65" t="s">
        <v>61</v>
      </c>
    </row>
    <row r="66" spans="1:12">
      <c r="A66" s="14"/>
      <c r="B66" s="14"/>
      <c r="C66" s="14"/>
      <c r="D66" s="14"/>
      <c r="E66" s="14"/>
      <c r="F66" s="14"/>
      <c r="G66" s="14"/>
      <c r="H66" s="14" t="s">
        <v>238</v>
      </c>
      <c r="I66" s="14">
        <v>4222</v>
      </c>
      <c r="J66" s="14"/>
      <c r="K66" s="14"/>
      <c r="L66" s="14"/>
    </row>
    <row r="67" spans="1:12">
      <c r="A67" s="14"/>
      <c r="B67" s="14"/>
      <c r="C67" s="14"/>
      <c r="D67" s="14"/>
      <c r="E67" s="14"/>
      <c r="F67" s="14"/>
      <c r="G67" s="14"/>
      <c r="H67" s="14" t="s">
        <v>239</v>
      </c>
      <c r="I67" s="14">
        <v>5588</v>
      </c>
      <c r="J67" s="14"/>
      <c r="K67" s="14"/>
      <c r="L67" s="14"/>
    </row>
    <row r="68" spans="1:12">
      <c r="A68" t="s">
        <v>240</v>
      </c>
      <c r="B68">
        <v>17</v>
      </c>
      <c r="C68">
        <v>52136371</v>
      </c>
      <c r="D68" t="s">
        <v>241</v>
      </c>
      <c r="E68" t="s">
        <v>79</v>
      </c>
      <c r="F68" t="s">
        <v>80</v>
      </c>
      <c r="G68" t="s">
        <v>46</v>
      </c>
      <c r="H68" t="s">
        <v>242</v>
      </c>
      <c r="I68">
        <v>56934</v>
      </c>
      <c r="J68">
        <f>3*POWER(10, -19)</f>
        <v>2.9999999999999999E-19</v>
      </c>
      <c r="K68" t="s">
        <v>242</v>
      </c>
      <c r="L68" t="s">
        <v>61</v>
      </c>
    </row>
    <row r="69" spans="1:12">
      <c r="A69" t="s">
        <v>243</v>
      </c>
      <c r="B69">
        <v>17</v>
      </c>
      <c r="C69">
        <v>52131424</v>
      </c>
      <c r="D69" t="s">
        <v>244</v>
      </c>
      <c r="E69" t="s">
        <v>86</v>
      </c>
      <c r="F69" t="s">
        <v>72</v>
      </c>
      <c r="G69" t="s">
        <v>46</v>
      </c>
      <c r="H69" t="s">
        <v>242</v>
      </c>
      <c r="I69">
        <v>56934</v>
      </c>
      <c r="J69">
        <f>5*POWER(10, -10)</f>
        <v>5.0000000000000003E-10</v>
      </c>
      <c r="K69" t="s">
        <v>242</v>
      </c>
      <c r="L69" t="s">
        <v>61</v>
      </c>
    </row>
    <row r="70" spans="1:12">
      <c r="A70" t="s">
        <v>245</v>
      </c>
      <c r="B70">
        <v>2</v>
      </c>
      <c r="C70">
        <v>71065392</v>
      </c>
      <c r="D70" t="s">
        <v>246</v>
      </c>
      <c r="E70" t="s">
        <v>52</v>
      </c>
      <c r="F70" t="s">
        <v>45</v>
      </c>
      <c r="G70" t="s">
        <v>46</v>
      </c>
      <c r="H70" t="s">
        <v>247</v>
      </c>
      <c r="I70">
        <v>7072</v>
      </c>
      <c r="J70">
        <f>9*POWER(10, -36)</f>
        <v>8.9999999999999991E-36</v>
      </c>
      <c r="K70" t="s">
        <v>248</v>
      </c>
      <c r="L70" t="s">
        <v>61</v>
      </c>
    </row>
    <row r="71" spans="1:12">
      <c r="A71" t="s">
        <v>249</v>
      </c>
      <c r="B71">
        <v>2</v>
      </c>
      <c r="C71">
        <v>71070852</v>
      </c>
      <c r="D71" t="s">
        <v>250</v>
      </c>
      <c r="E71" t="s">
        <v>44</v>
      </c>
      <c r="F71" t="s">
        <v>45</v>
      </c>
      <c r="G71" t="s">
        <v>46</v>
      </c>
      <c r="H71" t="s">
        <v>247</v>
      </c>
      <c r="I71">
        <v>7072</v>
      </c>
      <c r="J71">
        <f>2*POWER(10, -57)</f>
        <v>1.9999999999999999E-57</v>
      </c>
      <c r="K71" t="s">
        <v>248</v>
      </c>
      <c r="L71" t="s">
        <v>251</v>
      </c>
    </row>
    <row r="72" spans="1:12">
      <c r="A72" t="s">
        <v>252</v>
      </c>
      <c r="B72">
        <v>2</v>
      </c>
      <c r="C72">
        <v>70214643</v>
      </c>
      <c r="D72" t="s">
        <v>253</v>
      </c>
      <c r="E72" t="s">
        <v>100</v>
      </c>
      <c r="F72" t="s">
        <v>80</v>
      </c>
      <c r="G72" t="s">
        <v>81</v>
      </c>
      <c r="H72" t="s">
        <v>247</v>
      </c>
      <c r="I72">
        <v>7072</v>
      </c>
      <c r="J72">
        <f>9*POWER(10, -9)</f>
        <v>9.0000000000000012E-9</v>
      </c>
      <c r="K72" t="s">
        <v>254</v>
      </c>
      <c r="L72" t="s">
        <v>129</v>
      </c>
    </row>
    <row r="73" spans="1:12">
      <c r="A73" t="s">
        <v>255</v>
      </c>
      <c r="B73">
        <v>2</v>
      </c>
      <c r="C73">
        <v>70470535</v>
      </c>
      <c r="D73" t="s">
        <v>256</v>
      </c>
      <c r="E73" t="s">
        <v>79</v>
      </c>
      <c r="F73" t="s">
        <v>80</v>
      </c>
      <c r="G73" t="s">
        <v>81</v>
      </c>
      <c r="H73" t="s">
        <v>247</v>
      </c>
      <c r="I73">
        <v>7072</v>
      </c>
      <c r="J73">
        <f>8*POWER(10, -6)</f>
        <v>7.9999999999999996E-6</v>
      </c>
      <c r="K73" t="s">
        <v>257</v>
      </c>
      <c r="L73" t="s">
        <v>61</v>
      </c>
    </row>
    <row r="74" spans="1:12">
      <c r="A74" t="s">
        <v>258</v>
      </c>
      <c r="B74">
        <v>2</v>
      </c>
      <c r="C74">
        <v>70111212</v>
      </c>
      <c r="D74" t="s">
        <v>259</v>
      </c>
      <c r="E74" t="s">
        <v>57</v>
      </c>
      <c r="F74" t="s">
        <v>80</v>
      </c>
      <c r="G74" t="s">
        <v>81</v>
      </c>
      <c r="H74" t="s">
        <v>247</v>
      </c>
      <c r="I74">
        <v>7072</v>
      </c>
      <c r="J74">
        <f>8*POWER(10, -18)</f>
        <v>8.0000000000000006E-18</v>
      </c>
      <c r="K74" t="s">
        <v>260</v>
      </c>
      <c r="L74" t="s">
        <v>93</v>
      </c>
    </row>
    <row r="75" spans="1:12">
      <c r="A75" t="s">
        <v>261</v>
      </c>
      <c r="B75">
        <v>2</v>
      </c>
      <c r="C75">
        <v>69944984</v>
      </c>
      <c r="D75" t="s">
        <v>262</v>
      </c>
      <c r="E75" t="s">
        <v>57</v>
      </c>
      <c r="F75" t="s">
        <v>58</v>
      </c>
      <c r="G75" t="s">
        <v>263</v>
      </c>
      <c r="H75" t="s">
        <v>247</v>
      </c>
      <c r="I75">
        <v>7072</v>
      </c>
      <c r="J75">
        <f>7*POWER(10, -9)</f>
        <v>7.0000000000000006E-9</v>
      </c>
      <c r="K75" t="s">
        <v>264</v>
      </c>
      <c r="L75" t="s">
        <v>93</v>
      </c>
    </row>
    <row r="76" spans="1:12">
      <c r="A76" t="s">
        <v>265</v>
      </c>
      <c r="B76">
        <v>1</v>
      </c>
      <c r="C76">
        <v>203352286</v>
      </c>
      <c r="D76" t="s">
        <v>266</v>
      </c>
      <c r="E76" t="s">
        <v>267</v>
      </c>
      <c r="F76" t="s">
        <v>80</v>
      </c>
      <c r="G76" t="s">
        <v>46</v>
      </c>
      <c r="H76" t="s">
        <v>268</v>
      </c>
      <c r="I76">
        <v>2331</v>
      </c>
      <c r="J76">
        <f>3*POWER(10, -8)</f>
        <v>3.0000000000000004E-8</v>
      </c>
      <c r="K76" t="s">
        <v>269</v>
      </c>
      <c r="L76" t="s">
        <v>93</v>
      </c>
    </row>
    <row r="77" spans="1:12">
      <c r="A77" t="s">
        <v>270</v>
      </c>
      <c r="B77">
        <v>1</v>
      </c>
      <c r="C77">
        <v>203466178</v>
      </c>
      <c r="D77" t="s">
        <v>271</v>
      </c>
      <c r="E77" t="s">
        <v>272</v>
      </c>
      <c r="F77" t="s">
        <v>45</v>
      </c>
      <c r="G77" t="s">
        <v>46</v>
      </c>
      <c r="H77" t="s">
        <v>268</v>
      </c>
      <c r="I77">
        <v>2331</v>
      </c>
      <c r="J77">
        <f>8*POWER(10, -20)</f>
        <v>7.9999999999999996E-20</v>
      </c>
      <c r="K77" t="s">
        <v>273</v>
      </c>
      <c r="L77" t="s">
        <v>93</v>
      </c>
    </row>
    <row r="78" spans="1:12">
      <c r="A78" t="s">
        <v>274</v>
      </c>
      <c r="B78">
        <v>1</v>
      </c>
      <c r="C78">
        <v>203178161</v>
      </c>
      <c r="D78" t="s">
        <v>275</v>
      </c>
      <c r="E78" t="s">
        <v>79</v>
      </c>
      <c r="F78" t="s">
        <v>80</v>
      </c>
      <c r="G78" t="s">
        <v>46</v>
      </c>
      <c r="H78" t="s">
        <v>268</v>
      </c>
      <c r="I78">
        <v>2331</v>
      </c>
      <c r="J78">
        <f>1*POWER(10, -673)</f>
        <v>0</v>
      </c>
      <c r="K78" t="s">
        <v>276</v>
      </c>
      <c r="L78" t="s">
        <v>93</v>
      </c>
    </row>
    <row r="79" spans="1:12">
      <c r="A79" t="s">
        <v>277</v>
      </c>
      <c r="B79">
        <v>1</v>
      </c>
      <c r="C79">
        <v>203178482</v>
      </c>
      <c r="D79" t="s">
        <v>278</v>
      </c>
      <c r="E79" t="s">
        <v>79</v>
      </c>
      <c r="F79" t="s">
        <v>80</v>
      </c>
      <c r="G79" t="s">
        <v>46</v>
      </c>
      <c r="H79" t="s">
        <v>268</v>
      </c>
      <c r="I79">
        <v>2331</v>
      </c>
      <c r="J79">
        <f>2*POWER(10, -426)</f>
        <v>0</v>
      </c>
      <c r="K79" t="s">
        <v>276</v>
      </c>
      <c r="L79" t="s">
        <v>93</v>
      </c>
    </row>
    <row r="80" spans="1:12">
      <c r="A80" t="s">
        <v>277</v>
      </c>
      <c r="B80">
        <v>1</v>
      </c>
      <c r="C80">
        <v>203178482</v>
      </c>
      <c r="D80" t="s">
        <v>278</v>
      </c>
      <c r="E80" t="s">
        <v>79</v>
      </c>
      <c r="F80" t="s">
        <v>80</v>
      </c>
      <c r="G80" t="s">
        <v>46</v>
      </c>
      <c r="H80" t="s">
        <v>268</v>
      </c>
      <c r="I80">
        <v>2331</v>
      </c>
      <c r="J80">
        <f>1*POWER(10, -34)</f>
        <v>1.0000000000000001E-34</v>
      </c>
      <c r="K80" t="s">
        <v>276</v>
      </c>
      <c r="L80" t="s">
        <v>93</v>
      </c>
    </row>
    <row r="81" spans="1:12">
      <c r="A81" t="s">
        <v>279</v>
      </c>
      <c r="B81">
        <v>1</v>
      </c>
      <c r="C81">
        <v>203312047</v>
      </c>
      <c r="D81" t="s">
        <v>280</v>
      </c>
      <c r="E81" t="s">
        <v>281</v>
      </c>
      <c r="F81" t="s">
        <v>72</v>
      </c>
      <c r="G81" t="s">
        <v>172</v>
      </c>
      <c r="H81" t="s">
        <v>268</v>
      </c>
      <c r="I81">
        <v>2331</v>
      </c>
      <c r="J81">
        <f>3*POWER(10, -27)</f>
        <v>3.0000000000000001E-27</v>
      </c>
      <c r="K81" t="s">
        <v>282</v>
      </c>
      <c r="L81" t="s">
        <v>93</v>
      </c>
    </row>
    <row r="82" spans="1:12">
      <c r="A82" t="s">
        <v>279</v>
      </c>
      <c r="B82">
        <v>1</v>
      </c>
      <c r="C82">
        <v>203312047</v>
      </c>
      <c r="D82" t="s">
        <v>280</v>
      </c>
      <c r="E82" t="s">
        <v>281</v>
      </c>
      <c r="F82" t="s">
        <v>72</v>
      </c>
      <c r="G82" t="s">
        <v>283</v>
      </c>
      <c r="H82" t="s">
        <v>268</v>
      </c>
      <c r="I82">
        <v>2331</v>
      </c>
      <c r="J82">
        <f>6*POWER(10, -14)</f>
        <v>5.9999999999999997E-14</v>
      </c>
      <c r="K82" t="s">
        <v>282</v>
      </c>
      <c r="L82" t="s">
        <v>93</v>
      </c>
    </row>
    <row r="83" spans="1:12">
      <c r="A83" t="s">
        <v>284</v>
      </c>
      <c r="B83">
        <v>1</v>
      </c>
      <c r="C83">
        <v>203291372</v>
      </c>
      <c r="D83" t="s">
        <v>285</v>
      </c>
      <c r="E83" t="s">
        <v>52</v>
      </c>
      <c r="F83" t="s">
        <v>45</v>
      </c>
      <c r="G83" t="s">
        <v>186</v>
      </c>
      <c r="H83" t="s">
        <v>268</v>
      </c>
      <c r="I83">
        <v>2331</v>
      </c>
      <c r="J83">
        <f>3*POWER(10, -6)</f>
        <v>3.0000000000000001E-6</v>
      </c>
      <c r="K83" t="s">
        <v>286</v>
      </c>
      <c r="L83" t="s">
        <v>102</v>
      </c>
    </row>
    <row r="84" spans="1:12">
      <c r="A84" t="s">
        <v>287</v>
      </c>
      <c r="B84">
        <v>1</v>
      </c>
      <c r="C84">
        <v>203656523</v>
      </c>
      <c r="D84" t="s">
        <v>288</v>
      </c>
      <c r="E84" t="s">
        <v>79</v>
      </c>
      <c r="F84" t="s">
        <v>80</v>
      </c>
      <c r="G84" t="s">
        <v>289</v>
      </c>
      <c r="H84" t="s">
        <v>268</v>
      </c>
      <c r="I84">
        <v>2331</v>
      </c>
      <c r="J84">
        <f>2*POWER(10, -8)</f>
        <v>2E-8</v>
      </c>
      <c r="K84" t="s">
        <v>290</v>
      </c>
      <c r="L84" t="s">
        <v>61</v>
      </c>
    </row>
    <row r="85" spans="1:12">
      <c r="A85" s="14"/>
      <c r="B85" s="14"/>
      <c r="C85" s="14"/>
      <c r="D85" s="14"/>
      <c r="E85" s="14"/>
      <c r="F85" s="14"/>
      <c r="G85" s="14"/>
      <c r="H85" s="14" t="s">
        <v>291</v>
      </c>
      <c r="I85" s="14">
        <v>54546</v>
      </c>
      <c r="J85" s="14"/>
      <c r="K85" s="14"/>
      <c r="L85" s="14"/>
    </row>
    <row r="86" spans="1:12">
      <c r="A86" t="s">
        <v>292</v>
      </c>
      <c r="B86">
        <v>17</v>
      </c>
      <c r="C86">
        <v>50583353</v>
      </c>
      <c r="D86" t="s">
        <v>293</v>
      </c>
      <c r="E86" t="s">
        <v>191</v>
      </c>
      <c r="F86" t="s">
        <v>45</v>
      </c>
      <c r="G86" t="s">
        <v>46</v>
      </c>
      <c r="H86" t="s">
        <v>294</v>
      </c>
      <c r="I86">
        <v>8913</v>
      </c>
      <c r="J86">
        <f>6*POWER(10, -6)</f>
        <v>6.0000000000000002E-6</v>
      </c>
      <c r="K86" t="s">
        <v>294</v>
      </c>
      <c r="L86" t="s">
        <v>61</v>
      </c>
    </row>
    <row r="87" spans="1:12">
      <c r="A87" t="s">
        <v>295</v>
      </c>
      <c r="B87">
        <v>17</v>
      </c>
      <c r="C87">
        <v>50547162</v>
      </c>
      <c r="D87" t="s">
        <v>296</v>
      </c>
      <c r="E87" t="s">
        <v>100</v>
      </c>
      <c r="F87" t="s">
        <v>72</v>
      </c>
      <c r="G87" t="s">
        <v>46</v>
      </c>
      <c r="H87" t="s">
        <v>294</v>
      </c>
      <c r="I87">
        <v>8913</v>
      </c>
      <c r="J87">
        <f>9*POWER(10, -24)</f>
        <v>9.000000000000001E-24</v>
      </c>
      <c r="K87" t="s">
        <v>297</v>
      </c>
      <c r="L87" t="s">
        <v>298</v>
      </c>
    </row>
    <row r="88" spans="1:12">
      <c r="A88" t="s">
        <v>299</v>
      </c>
      <c r="B88">
        <v>17</v>
      </c>
      <c r="C88">
        <v>50559173</v>
      </c>
      <c r="D88" t="s">
        <v>300</v>
      </c>
      <c r="E88" t="s">
        <v>79</v>
      </c>
      <c r="F88" t="s">
        <v>80</v>
      </c>
      <c r="G88" t="s">
        <v>46</v>
      </c>
      <c r="H88" t="s">
        <v>294</v>
      </c>
      <c r="I88">
        <v>8913</v>
      </c>
      <c r="J88">
        <f>4*POWER(10, -81)</f>
        <v>4.0000000000000003E-81</v>
      </c>
      <c r="K88" t="s">
        <v>301</v>
      </c>
      <c r="L88" t="s">
        <v>61</v>
      </c>
    </row>
    <row r="89" spans="1:12">
      <c r="A89" t="s">
        <v>279</v>
      </c>
      <c r="B89">
        <v>1</v>
      </c>
      <c r="C89">
        <v>203312047</v>
      </c>
      <c r="D89" t="s">
        <v>280</v>
      </c>
      <c r="E89" t="s">
        <v>281</v>
      </c>
      <c r="F89" t="s">
        <v>72</v>
      </c>
      <c r="G89" t="s">
        <v>172</v>
      </c>
      <c r="H89" t="s">
        <v>302</v>
      </c>
      <c r="I89">
        <v>7832</v>
      </c>
      <c r="J89">
        <f>3*POWER(10, -27)</f>
        <v>3.0000000000000001E-27</v>
      </c>
      <c r="K89" t="s">
        <v>282</v>
      </c>
      <c r="L89" t="s">
        <v>303</v>
      </c>
    </row>
    <row r="90" spans="1:12">
      <c r="A90" t="s">
        <v>279</v>
      </c>
      <c r="B90">
        <v>1</v>
      </c>
      <c r="C90" s="7">
        <v>203312047</v>
      </c>
      <c r="D90" t="s">
        <v>280</v>
      </c>
      <c r="E90" s="7" t="s">
        <v>281</v>
      </c>
      <c r="F90" s="7" t="s">
        <v>72</v>
      </c>
      <c r="G90" t="s">
        <v>283</v>
      </c>
      <c r="H90" t="s">
        <v>302</v>
      </c>
      <c r="I90">
        <v>7832</v>
      </c>
      <c r="J90">
        <f>6*POWER(10, -14)</f>
        <v>5.9999999999999997E-14</v>
      </c>
      <c r="K90" t="s">
        <v>282</v>
      </c>
      <c r="L90" s="7" t="s">
        <v>93</v>
      </c>
    </row>
    <row r="91" spans="1:12">
      <c r="A91" t="s">
        <v>279</v>
      </c>
      <c r="B91">
        <v>1</v>
      </c>
      <c r="C91" s="7">
        <v>203312047</v>
      </c>
      <c r="D91" t="s">
        <v>280</v>
      </c>
      <c r="E91" s="7" t="s">
        <v>281</v>
      </c>
      <c r="F91" s="7" t="s">
        <v>72</v>
      </c>
      <c r="G91" t="s">
        <v>304</v>
      </c>
      <c r="H91" t="s">
        <v>302</v>
      </c>
      <c r="I91">
        <v>7832</v>
      </c>
      <c r="J91">
        <f>3*POWER(10, -12)</f>
        <v>3.0000000000000001E-12</v>
      </c>
      <c r="K91" t="s">
        <v>282</v>
      </c>
      <c r="L91" s="7" t="s">
        <v>93</v>
      </c>
    </row>
    <row r="92" spans="1:12">
      <c r="A92" t="s">
        <v>279</v>
      </c>
      <c r="B92">
        <v>1</v>
      </c>
      <c r="C92" s="7">
        <v>203312047</v>
      </c>
      <c r="D92" t="s">
        <v>280</v>
      </c>
      <c r="E92" s="7" t="s">
        <v>281</v>
      </c>
      <c r="F92" s="7" t="s">
        <v>72</v>
      </c>
      <c r="G92" t="s">
        <v>263</v>
      </c>
      <c r="H92" t="s">
        <v>302</v>
      </c>
      <c r="I92">
        <v>7832</v>
      </c>
      <c r="J92">
        <f>2*POWER(10, -12)</f>
        <v>2E-12</v>
      </c>
      <c r="K92" t="s">
        <v>282</v>
      </c>
      <c r="L92" s="7" t="s">
        <v>93</v>
      </c>
    </row>
    <row r="93" spans="1:12">
      <c r="A93" t="s">
        <v>287</v>
      </c>
      <c r="B93">
        <v>1</v>
      </c>
      <c r="C93" s="7">
        <v>203656523</v>
      </c>
      <c r="D93" t="s">
        <v>288</v>
      </c>
      <c r="E93" s="7" t="s">
        <v>79</v>
      </c>
      <c r="F93" s="7" t="s">
        <v>80</v>
      </c>
      <c r="G93" t="s">
        <v>289</v>
      </c>
      <c r="H93" t="s">
        <v>302</v>
      </c>
      <c r="I93">
        <v>7832</v>
      </c>
      <c r="J93">
        <f>2*POWER(10, -8)</f>
        <v>2E-8</v>
      </c>
      <c r="K93" t="s">
        <v>290</v>
      </c>
      <c r="L93" s="7" t="s">
        <v>61</v>
      </c>
    </row>
    <row r="94" spans="1:12">
      <c r="A94" t="s">
        <v>305</v>
      </c>
      <c r="B94">
        <v>1</v>
      </c>
      <c r="C94" s="7">
        <v>203291372</v>
      </c>
      <c r="D94" t="s">
        <v>285</v>
      </c>
      <c r="E94" s="7" t="s">
        <v>52</v>
      </c>
      <c r="F94" s="7" t="s">
        <v>45</v>
      </c>
      <c r="G94" t="s">
        <v>186</v>
      </c>
      <c r="H94" t="s">
        <v>302</v>
      </c>
      <c r="I94">
        <v>7832</v>
      </c>
      <c r="J94">
        <f>3*POWER(10, -6)</f>
        <v>3.0000000000000001E-6</v>
      </c>
      <c r="K94" t="s">
        <v>286</v>
      </c>
      <c r="L94" s="7" t="s">
        <v>102</v>
      </c>
    </row>
    <row r="95" spans="1:12">
      <c r="A95" s="14"/>
      <c r="B95" s="14"/>
      <c r="C95" s="14"/>
      <c r="D95" s="14"/>
      <c r="E95" s="14"/>
      <c r="F95" s="14"/>
      <c r="G95" s="14"/>
      <c r="H95" s="14" t="s">
        <v>306</v>
      </c>
      <c r="I95" s="14">
        <v>1052</v>
      </c>
      <c r="J95" s="14"/>
      <c r="K95" s="14"/>
      <c r="L95" s="14"/>
    </row>
    <row r="96" spans="1:12">
      <c r="A96" t="s">
        <v>307</v>
      </c>
      <c r="B96">
        <v>10</v>
      </c>
      <c r="C96">
        <v>31101198</v>
      </c>
      <c r="D96" t="s">
        <v>308</v>
      </c>
      <c r="E96" t="s">
        <v>57</v>
      </c>
      <c r="F96" t="s">
        <v>58</v>
      </c>
      <c r="G96" t="s">
        <v>186</v>
      </c>
      <c r="H96" t="s">
        <v>309</v>
      </c>
      <c r="I96">
        <v>6935</v>
      </c>
      <c r="J96">
        <f>1*POWER(10, -11)</f>
        <v>9.9999999999999994E-12</v>
      </c>
      <c r="K96" t="s">
        <v>310</v>
      </c>
      <c r="L96" t="s">
        <v>61</v>
      </c>
    </row>
    <row r="97" spans="1:12">
      <c r="A97" t="s">
        <v>311</v>
      </c>
      <c r="B97">
        <v>10</v>
      </c>
      <c r="C97">
        <v>31101198</v>
      </c>
      <c r="D97" t="s">
        <v>312</v>
      </c>
      <c r="E97" t="s">
        <v>57</v>
      </c>
      <c r="F97" t="s">
        <v>58</v>
      </c>
      <c r="G97" t="s">
        <v>313</v>
      </c>
      <c r="H97" t="s">
        <v>309</v>
      </c>
      <c r="I97">
        <v>6935</v>
      </c>
      <c r="J97">
        <f>4*POWER(10, -6)</f>
        <v>3.9999999999999998E-6</v>
      </c>
      <c r="K97" t="s">
        <v>310</v>
      </c>
      <c r="L97" t="s">
        <v>61</v>
      </c>
    </row>
    <row r="98" spans="1:12">
      <c r="A98" s="14"/>
      <c r="B98" s="14"/>
      <c r="C98" s="14"/>
      <c r="D98" s="14"/>
      <c r="E98" s="14"/>
      <c r="F98" s="14"/>
      <c r="G98" s="14"/>
      <c r="H98" s="14" t="s">
        <v>314</v>
      </c>
      <c r="I98" s="14">
        <v>150094</v>
      </c>
      <c r="J98" s="14"/>
      <c r="K98" s="14"/>
      <c r="L98" s="14"/>
    </row>
    <row r="99" spans="1:12">
      <c r="A99" t="s">
        <v>315</v>
      </c>
      <c r="B99">
        <v>20</v>
      </c>
      <c r="C99">
        <v>6641070</v>
      </c>
      <c r="D99" t="s">
        <v>316</v>
      </c>
      <c r="E99" t="s">
        <v>317</v>
      </c>
      <c r="F99" t="s">
        <v>45</v>
      </c>
      <c r="G99" t="s">
        <v>81</v>
      </c>
      <c r="H99" t="s">
        <v>318</v>
      </c>
      <c r="I99">
        <v>650</v>
      </c>
      <c r="J99">
        <f>3*POWER(10, -19)</f>
        <v>2.9999999999999999E-19</v>
      </c>
      <c r="K99" t="s">
        <v>319</v>
      </c>
      <c r="L99" t="s">
        <v>320</v>
      </c>
    </row>
    <row r="100" spans="1:12">
      <c r="A100" t="s">
        <v>321</v>
      </c>
      <c r="B100">
        <v>20</v>
      </c>
      <c r="C100">
        <v>6488949</v>
      </c>
      <c r="D100" t="s">
        <v>322</v>
      </c>
      <c r="E100" t="s">
        <v>79</v>
      </c>
      <c r="F100" t="s">
        <v>80</v>
      </c>
      <c r="G100" t="s">
        <v>81</v>
      </c>
      <c r="H100" t="s">
        <v>318</v>
      </c>
      <c r="I100">
        <v>650</v>
      </c>
      <c r="J100">
        <f>3*POWER(10, -29)</f>
        <v>3.0000000000000003E-29</v>
      </c>
      <c r="K100" t="s">
        <v>323</v>
      </c>
      <c r="L100" t="s">
        <v>61</v>
      </c>
    </row>
    <row r="101" spans="1:12">
      <c r="A101" t="s">
        <v>324</v>
      </c>
      <c r="B101">
        <v>20</v>
      </c>
      <c r="C101">
        <v>6632185</v>
      </c>
      <c r="D101" t="s">
        <v>325</v>
      </c>
      <c r="E101" t="s">
        <v>267</v>
      </c>
      <c r="F101" t="s">
        <v>80</v>
      </c>
      <c r="G101" t="s">
        <v>81</v>
      </c>
      <c r="H101" t="s">
        <v>318</v>
      </c>
      <c r="I101">
        <v>650</v>
      </c>
      <c r="J101">
        <f>1*POWER(10, -6)</f>
        <v>9.9999999999999995E-7</v>
      </c>
      <c r="K101" t="s">
        <v>319</v>
      </c>
      <c r="L101" t="s">
        <v>102</v>
      </c>
    </row>
    <row r="102" spans="1:12">
      <c r="A102" t="s">
        <v>326</v>
      </c>
      <c r="B102">
        <v>20</v>
      </c>
      <c r="C102">
        <v>6641038</v>
      </c>
      <c r="D102" t="s">
        <v>327</v>
      </c>
      <c r="E102" t="s">
        <v>86</v>
      </c>
      <c r="F102" t="s">
        <v>72</v>
      </c>
      <c r="G102" t="s">
        <v>81</v>
      </c>
      <c r="H102" t="s">
        <v>318</v>
      </c>
      <c r="I102">
        <v>650</v>
      </c>
      <c r="J102">
        <f>6*POWER(10, -6)</f>
        <v>6.0000000000000002E-6</v>
      </c>
      <c r="K102" t="s">
        <v>319</v>
      </c>
      <c r="L102" t="s">
        <v>102</v>
      </c>
    </row>
    <row r="103" spans="1:12">
      <c r="A103" t="s">
        <v>328</v>
      </c>
      <c r="B103">
        <v>20</v>
      </c>
      <c r="C103">
        <v>6645571</v>
      </c>
      <c r="D103" t="s">
        <v>329</v>
      </c>
      <c r="E103" t="s">
        <v>272</v>
      </c>
      <c r="F103" t="s">
        <v>58</v>
      </c>
      <c r="G103" t="s">
        <v>81</v>
      </c>
      <c r="H103" t="s">
        <v>318</v>
      </c>
      <c r="I103">
        <v>650</v>
      </c>
      <c r="J103">
        <f>2*POWER(10, -24)</f>
        <v>2.0000000000000002E-24</v>
      </c>
      <c r="K103" t="s">
        <v>319</v>
      </c>
      <c r="L103" t="s">
        <v>93</v>
      </c>
    </row>
    <row r="104" spans="1:12">
      <c r="A104" t="s">
        <v>328</v>
      </c>
      <c r="B104">
        <v>20</v>
      </c>
      <c r="C104">
        <v>6645571</v>
      </c>
      <c r="D104" t="s">
        <v>329</v>
      </c>
      <c r="E104" t="s">
        <v>272</v>
      </c>
      <c r="F104" t="s">
        <v>58</v>
      </c>
      <c r="G104" t="s">
        <v>81</v>
      </c>
      <c r="H104" t="s">
        <v>318</v>
      </c>
      <c r="I104">
        <v>650</v>
      </c>
      <c r="J104">
        <f>9*POWER(10, -15)</f>
        <v>9.0000000000000011E-15</v>
      </c>
      <c r="K104" t="s">
        <v>319</v>
      </c>
      <c r="L104" t="s">
        <v>93</v>
      </c>
    </row>
    <row r="105" spans="1:12">
      <c r="A105" t="s">
        <v>330</v>
      </c>
      <c r="B105">
        <v>20</v>
      </c>
      <c r="C105">
        <v>6684885</v>
      </c>
      <c r="D105" t="s">
        <v>331</v>
      </c>
      <c r="E105" t="s">
        <v>57</v>
      </c>
      <c r="F105" t="s">
        <v>80</v>
      </c>
      <c r="G105" t="s">
        <v>81</v>
      </c>
      <c r="H105" t="s">
        <v>318</v>
      </c>
      <c r="I105">
        <v>650</v>
      </c>
      <c r="J105">
        <f>2*POWER(10, -12)</f>
        <v>2E-12</v>
      </c>
      <c r="K105" t="s">
        <v>319</v>
      </c>
      <c r="L105" t="s">
        <v>102</v>
      </c>
    </row>
    <row r="106" spans="1:12">
      <c r="A106" t="s">
        <v>332</v>
      </c>
      <c r="B106">
        <v>20</v>
      </c>
      <c r="C106">
        <v>6921503</v>
      </c>
      <c r="D106" t="s">
        <v>333</v>
      </c>
      <c r="E106" t="s">
        <v>79</v>
      </c>
      <c r="F106" t="s">
        <v>58</v>
      </c>
      <c r="G106" t="s">
        <v>81</v>
      </c>
      <c r="H106" t="s">
        <v>318</v>
      </c>
      <c r="I106">
        <v>650</v>
      </c>
      <c r="J106">
        <f>2*POWER(10, -15)</f>
        <v>2.0000000000000002E-15</v>
      </c>
      <c r="K106" t="s">
        <v>334</v>
      </c>
      <c r="L106" t="s">
        <v>102</v>
      </c>
    </row>
    <row r="107" spans="1:12">
      <c r="A107" t="s">
        <v>335</v>
      </c>
      <c r="B107">
        <v>20</v>
      </c>
      <c r="C107">
        <v>692977</v>
      </c>
      <c r="D107" t="s">
        <v>336</v>
      </c>
      <c r="E107" t="s">
        <v>86</v>
      </c>
      <c r="F107" t="s">
        <v>45</v>
      </c>
      <c r="G107" t="s">
        <v>81</v>
      </c>
      <c r="H107" t="s">
        <v>318</v>
      </c>
      <c r="I107">
        <v>650</v>
      </c>
      <c r="J107">
        <f>1*POWER(10, -17)</f>
        <v>1.0000000000000001E-17</v>
      </c>
      <c r="K107" t="s">
        <v>319</v>
      </c>
      <c r="L107" t="s">
        <v>102</v>
      </c>
    </row>
    <row r="108" spans="1:12">
      <c r="A108" t="s">
        <v>337</v>
      </c>
      <c r="B108">
        <v>20</v>
      </c>
      <c r="C108">
        <v>6640246</v>
      </c>
      <c r="D108" t="s">
        <v>338</v>
      </c>
      <c r="E108" t="s">
        <v>272</v>
      </c>
      <c r="F108" t="s">
        <v>80</v>
      </c>
      <c r="G108" t="s">
        <v>81</v>
      </c>
      <c r="H108" t="s">
        <v>318</v>
      </c>
      <c r="I108">
        <v>650</v>
      </c>
      <c r="J108">
        <f>2*POWER(10, -8)</f>
        <v>2E-8</v>
      </c>
      <c r="K108" t="s">
        <v>319</v>
      </c>
      <c r="L108" t="s">
        <v>93</v>
      </c>
    </row>
    <row r="109" spans="1:12">
      <c r="A109" t="s">
        <v>337</v>
      </c>
      <c r="B109">
        <v>20</v>
      </c>
      <c r="C109">
        <v>6640246</v>
      </c>
      <c r="D109" t="s">
        <v>339</v>
      </c>
      <c r="E109" t="s">
        <v>272</v>
      </c>
      <c r="F109" t="s">
        <v>80</v>
      </c>
      <c r="G109" t="s">
        <v>81</v>
      </c>
      <c r="H109" t="s">
        <v>318</v>
      </c>
      <c r="I109">
        <v>650</v>
      </c>
      <c r="J109">
        <f>1*POWER(10, -6)</f>
        <v>9.9999999999999995E-7</v>
      </c>
      <c r="K109" t="s">
        <v>319</v>
      </c>
      <c r="L109" t="s">
        <v>93</v>
      </c>
    </row>
    <row r="110" spans="1:12">
      <c r="A110" s="14"/>
      <c r="B110" s="14"/>
      <c r="C110" s="14"/>
      <c r="D110" s="14"/>
      <c r="E110" s="14"/>
      <c r="F110" s="14"/>
      <c r="G110" s="14"/>
      <c r="H110" s="14" t="s">
        <v>340</v>
      </c>
      <c r="I110" s="14">
        <v>3563</v>
      </c>
      <c r="J110" s="14"/>
      <c r="K110" s="14"/>
      <c r="L110" s="14"/>
    </row>
    <row r="111" spans="1:12">
      <c r="A111" s="14"/>
      <c r="B111" s="14"/>
      <c r="C111" s="14"/>
      <c r="D111" s="14"/>
      <c r="E111" s="14"/>
      <c r="F111" s="14"/>
      <c r="G111" s="14"/>
      <c r="H111" s="14" t="s">
        <v>341</v>
      </c>
      <c r="I111" s="14">
        <v>7114</v>
      </c>
      <c r="J111" s="14"/>
      <c r="K111" s="14"/>
      <c r="L111" s="14"/>
    </row>
    <row r="112" spans="1:12">
      <c r="A112" t="s">
        <v>342</v>
      </c>
      <c r="B112">
        <v>16</v>
      </c>
      <c r="C112">
        <v>1778029</v>
      </c>
      <c r="D112" t="s">
        <v>343</v>
      </c>
      <c r="E112" t="s">
        <v>272</v>
      </c>
      <c r="F112" t="s">
        <v>80</v>
      </c>
      <c r="G112" t="s">
        <v>81</v>
      </c>
      <c r="H112" t="s">
        <v>344</v>
      </c>
      <c r="I112">
        <v>65993</v>
      </c>
      <c r="J112">
        <f>1*POWER(10, -15)</f>
        <v>1.0000000000000001E-15</v>
      </c>
      <c r="K112" t="s">
        <v>345</v>
      </c>
      <c r="L112" t="s">
        <v>346</v>
      </c>
    </row>
    <row r="113" spans="1:12">
      <c r="A113" t="s">
        <v>347</v>
      </c>
      <c r="B113">
        <v>1</v>
      </c>
      <c r="C113">
        <v>61233437</v>
      </c>
      <c r="D113" t="s">
        <v>348</v>
      </c>
      <c r="E113" t="s">
        <v>79</v>
      </c>
      <c r="F113" t="s">
        <v>80</v>
      </c>
      <c r="G113" t="s">
        <v>283</v>
      </c>
      <c r="H113" t="s">
        <v>349</v>
      </c>
      <c r="I113">
        <v>9970</v>
      </c>
      <c r="J113">
        <f>8*POWER(10, -9)</f>
        <v>8.0000000000000005E-9</v>
      </c>
      <c r="K113" t="s">
        <v>349</v>
      </c>
      <c r="L113" t="s">
        <v>61</v>
      </c>
    </row>
    <row r="114" spans="1:12">
      <c r="A114" t="s">
        <v>196</v>
      </c>
      <c r="B114">
        <v>17</v>
      </c>
      <c r="C114">
        <v>39142536</v>
      </c>
      <c r="D114" t="s">
        <v>197</v>
      </c>
      <c r="E114" t="s">
        <v>52</v>
      </c>
      <c r="F114" t="s">
        <v>72</v>
      </c>
      <c r="G114" t="s">
        <v>76</v>
      </c>
      <c r="H114" t="s">
        <v>198</v>
      </c>
      <c r="I114">
        <v>57125</v>
      </c>
      <c r="J114">
        <f>3*POWER(10, -10)</f>
        <v>3E-10</v>
      </c>
      <c r="K114" t="s">
        <v>198</v>
      </c>
      <c r="L114" t="s">
        <v>61</v>
      </c>
    </row>
    <row r="115" spans="1:12">
      <c r="A115" t="s">
        <v>350</v>
      </c>
      <c r="B115">
        <v>18</v>
      </c>
      <c r="C115">
        <v>2981400</v>
      </c>
      <c r="D115" t="s">
        <v>351</v>
      </c>
      <c r="E115" t="s">
        <v>86</v>
      </c>
      <c r="F115" t="s">
        <v>72</v>
      </c>
      <c r="G115" t="s">
        <v>283</v>
      </c>
      <c r="H115" t="s">
        <v>352</v>
      </c>
      <c r="I115">
        <v>7050</v>
      </c>
      <c r="J115">
        <f>1*POWER(10, -17)</f>
        <v>1.0000000000000001E-17</v>
      </c>
      <c r="K115" t="s">
        <v>353</v>
      </c>
      <c r="L115" t="s">
        <v>61</v>
      </c>
    </row>
    <row r="116" spans="1:12">
      <c r="A116" t="s">
        <v>350</v>
      </c>
      <c r="B116">
        <v>18</v>
      </c>
      <c r="C116">
        <v>2981400</v>
      </c>
      <c r="D116" t="s">
        <v>351</v>
      </c>
      <c r="E116" t="s">
        <v>86</v>
      </c>
      <c r="F116" t="s">
        <v>72</v>
      </c>
      <c r="G116" t="s">
        <v>283</v>
      </c>
      <c r="H116" t="s">
        <v>352</v>
      </c>
      <c r="I116">
        <v>7050</v>
      </c>
      <c r="J116">
        <f>2*POWER(10, -15)</f>
        <v>2.0000000000000002E-15</v>
      </c>
      <c r="K116" t="s">
        <v>353</v>
      </c>
      <c r="L116" t="s">
        <v>61</v>
      </c>
    </row>
    <row r="117" spans="1:12">
      <c r="A117" t="s">
        <v>350</v>
      </c>
      <c r="B117">
        <v>18</v>
      </c>
      <c r="C117">
        <v>2981400</v>
      </c>
      <c r="D117" t="s">
        <v>354</v>
      </c>
      <c r="E117" t="s">
        <v>86</v>
      </c>
      <c r="F117" t="s">
        <v>72</v>
      </c>
      <c r="G117" t="s">
        <v>283</v>
      </c>
      <c r="H117" t="s">
        <v>352</v>
      </c>
      <c r="I117">
        <v>7050</v>
      </c>
      <c r="J117">
        <f>1*POWER(10, -12)</f>
        <v>9.9999999999999998E-13</v>
      </c>
      <c r="K117" t="s">
        <v>353</v>
      </c>
      <c r="L117" t="s">
        <v>61</v>
      </c>
    </row>
    <row r="118" spans="1:12">
      <c r="A118" t="s">
        <v>355</v>
      </c>
      <c r="B118">
        <v>5</v>
      </c>
      <c r="C118">
        <v>40672320</v>
      </c>
      <c r="D118" t="s">
        <v>356</v>
      </c>
      <c r="E118" t="s">
        <v>357</v>
      </c>
      <c r="F118" t="s">
        <v>58</v>
      </c>
      <c r="G118" t="s">
        <v>358</v>
      </c>
      <c r="H118" t="s">
        <v>359</v>
      </c>
      <c r="I118">
        <v>5734</v>
      </c>
      <c r="J118">
        <f>4*POWER(10, -84)</f>
        <v>3.9999999999999997E-84</v>
      </c>
      <c r="K118" t="s">
        <v>360</v>
      </c>
      <c r="L118" t="s">
        <v>61</v>
      </c>
    </row>
    <row r="119" spans="1:12">
      <c r="A119" t="s">
        <v>361</v>
      </c>
      <c r="B119">
        <v>5</v>
      </c>
      <c r="C119">
        <v>40415509</v>
      </c>
      <c r="D119" t="s">
        <v>362</v>
      </c>
      <c r="E119" t="s">
        <v>52</v>
      </c>
      <c r="F119" t="s">
        <v>72</v>
      </c>
      <c r="G119" t="s">
        <v>363</v>
      </c>
      <c r="H119" t="s">
        <v>359</v>
      </c>
      <c r="I119">
        <v>5734</v>
      </c>
      <c r="J119">
        <f>5*POWER(10, -7)</f>
        <v>4.9999999999999998E-7</v>
      </c>
      <c r="K119" t="s">
        <v>364</v>
      </c>
      <c r="L119" t="s">
        <v>61</v>
      </c>
    </row>
    <row r="120" spans="1:12">
      <c r="A120" t="s">
        <v>365</v>
      </c>
      <c r="B120">
        <v>5</v>
      </c>
      <c r="C120">
        <v>40552372</v>
      </c>
      <c r="D120" t="s">
        <v>366</v>
      </c>
      <c r="E120" t="s">
        <v>86</v>
      </c>
      <c r="F120" t="s">
        <v>72</v>
      </c>
      <c r="G120" t="s">
        <v>367</v>
      </c>
      <c r="H120" t="s">
        <v>359</v>
      </c>
      <c r="I120">
        <v>5734</v>
      </c>
      <c r="J120">
        <f>5*POWER(10, -14)</f>
        <v>5.0000000000000002E-14</v>
      </c>
      <c r="K120" t="s">
        <v>360</v>
      </c>
      <c r="L120" t="s">
        <v>61</v>
      </c>
    </row>
    <row r="121" spans="1:12">
      <c r="A121" t="s">
        <v>368</v>
      </c>
      <c r="B121">
        <v>5</v>
      </c>
      <c r="C121">
        <v>40396323</v>
      </c>
      <c r="D121" t="s">
        <v>369</v>
      </c>
      <c r="E121" t="s">
        <v>79</v>
      </c>
      <c r="F121" t="s">
        <v>80</v>
      </c>
      <c r="G121" t="s">
        <v>186</v>
      </c>
      <c r="H121" t="s">
        <v>359</v>
      </c>
      <c r="I121">
        <v>5734</v>
      </c>
      <c r="J121">
        <f>5*POWER(10, -25)</f>
        <v>4.9999999999999996E-25</v>
      </c>
      <c r="K121" t="s">
        <v>370</v>
      </c>
      <c r="L121" t="s">
        <v>102</v>
      </c>
    </row>
    <row r="122" spans="1:12">
      <c r="A122" t="s">
        <v>371</v>
      </c>
      <c r="B122">
        <v>5</v>
      </c>
      <c r="C122">
        <v>40392626</v>
      </c>
      <c r="D122" t="s">
        <v>372</v>
      </c>
      <c r="E122" t="s">
        <v>52</v>
      </c>
      <c r="F122" t="s">
        <v>72</v>
      </c>
      <c r="G122" t="s">
        <v>186</v>
      </c>
      <c r="H122" t="s">
        <v>359</v>
      </c>
      <c r="I122">
        <v>5734</v>
      </c>
      <c r="J122">
        <f>3*POWER(10, -16)</f>
        <v>2.9999999999999999E-16</v>
      </c>
      <c r="K122" t="s">
        <v>370</v>
      </c>
      <c r="L122" t="s">
        <v>102</v>
      </c>
    </row>
    <row r="123" spans="1:12">
      <c r="A123" t="s">
        <v>373</v>
      </c>
      <c r="B123">
        <v>5</v>
      </c>
      <c r="C123">
        <v>40424324</v>
      </c>
      <c r="D123" t="s">
        <v>374</v>
      </c>
      <c r="E123" t="s">
        <v>375</v>
      </c>
      <c r="F123" t="s">
        <v>72</v>
      </c>
      <c r="G123" t="s">
        <v>186</v>
      </c>
      <c r="H123" t="s">
        <v>359</v>
      </c>
      <c r="I123">
        <v>5734</v>
      </c>
      <c r="J123">
        <f>2*POWER(10, -7)</f>
        <v>1.9999999999999999E-7</v>
      </c>
      <c r="K123" t="s">
        <v>364</v>
      </c>
      <c r="L123" t="s">
        <v>61</v>
      </c>
    </row>
    <row r="124" spans="1:12">
      <c r="A124" t="s">
        <v>376</v>
      </c>
      <c r="B124">
        <v>5</v>
      </c>
      <c r="C124">
        <v>40323665</v>
      </c>
      <c r="D124" t="s">
        <v>377</v>
      </c>
      <c r="E124" t="s">
        <v>272</v>
      </c>
      <c r="F124" t="s">
        <v>80</v>
      </c>
      <c r="G124" t="s">
        <v>186</v>
      </c>
      <c r="H124" t="s">
        <v>359</v>
      </c>
      <c r="I124">
        <v>5734</v>
      </c>
      <c r="J124">
        <f>2*POWER(10, -6)</f>
        <v>1.9999999999999999E-6</v>
      </c>
      <c r="K124" t="s">
        <v>370</v>
      </c>
      <c r="L124" t="s">
        <v>93</v>
      </c>
    </row>
    <row r="125" spans="1:12">
      <c r="A125" t="s">
        <v>378</v>
      </c>
      <c r="B125">
        <v>5</v>
      </c>
      <c r="C125">
        <v>40437846</v>
      </c>
      <c r="D125" t="s">
        <v>379</v>
      </c>
      <c r="E125" t="s">
        <v>86</v>
      </c>
      <c r="F125" t="s">
        <v>45</v>
      </c>
      <c r="G125" t="s">
        <v>186</v>
      </c>
      <c r="H125" t="s">
        <v>359</v>
      </c>
      <c r="I125">
        <v>5734</v>
      </c>
      <c r="J125">
        <f>1*POWER(10, -9)</f>
        <v>1.0000000000000001E-9</v>
      </c>
      <c r="K125" t="s">
        <v>380</v>
      </c>
      <c r="L125" t="s">
        <v>102</v>
      </c>
    </row>
    <row r="126" spans="1:12">
      <c r="A126" t="s">
        <v>381</v>
      </c>
      <c r="B126">
        <v>5</v>
      </c>
      <c r="C126">
        <v>137234099</v>
      </c>
      <c r="D126" t="s">
        <v>382</v>
      </c>
      <c r="E126" t="s">
        <v>383</v>
      </c>
      <c r="F126" t="s">
        <v>119</v>
      </c>
      <c r="G126" t="s">
        <v>384</v>
      </c>
      <c r="H126" t="s">
        <v>385</v>
      </c>
      <c r="I126">
        <v>6695</v>
      </c>
      <c r="J126">
        <f>2*POWER(10, -6)</f>
        <v>1.9999999999999999E-6</v>
      </c>
      <c r="K126" t="s">
        <v>385</v>
      </c>
      <c r="L126" t="s">
        <v>61</v>
      </c>
    </row>
    <row r="127" spans="1:12">
      <c r="A127" t="s">
        <v>386</v>
      </c>
      <c r="B127">
        <v>19</v>
      </c>
      <c r="C127">
        <v>41354391</v>
      </c>
      <c r="D127" t="s">
        <v>387</v>
      </c>
      <c r="E127" t="s">
        <v>57</v>
      </c>
      <c r="F127" t="s">
        <v>80</v>
      </c>
      <c r="G127" t="s">
        <v>46</v>
      </c>
      <c r="H127" t="s">
        <v>388</v>
      </c>
      <c r="I127">
        <v>558</v>
      </c>
      <c r="J127">
        <f>5*POWER(10, -25)</f>
        <v>4.9999999999999996E-25</v>
      </c>
      <c r="K127" t="s">
        <v>389</v>
      </c>
      <c r="L127" t="s">
        <v>61</v>
      </c>
    </row>
    <row r="128" spans="1:12">
      <c r="A128" t="s">
        <v>386</v>
      </c>
      <c r="B128">
        <v>19</v>
      </c>
      <c r="C128">
        <v>41354391</v>
      </c>
      <c r="D128" t="s">
        <v>387</v>
      </c>
      <c r="E128" t="s">
        <v>57</v>
      </c>
      <c r="F128" t="s">
        <v>80</v>
      </c>
      <c r="G128" t="s">
        <v>46</v>
      </c>
      <c r="H128" t="s">
        <v>388</v>
      </c>
      <c r="I128">
        <v>558</v>
      </c>
      <c r="J128">
        <f>1*POWER(10, -14)</f>
        <v>1E-14</v>
      </c>
      <c r="K128" t="s">
        <v>389</v>
      </c>
      <c r="L128" t="s">
        <v>61</v>
      </c>
    </row>
    <row r="129" spans="1:12">
      <c r="A129" t="s">
        <v>390</v>
      </c>
      <c r="B129">
        <v>19</v>
      </c>
      <c r="C129">
        <v>41353016</v>
      </c>
      <c r="D129" t="s">
        <v>391</v>
      </c>
      <c r="E129" t="s">
        <v>216</v>
      </c>
      <c r="F129" t="s">
        <v>58</v>
      </c>
      <c r="G129" t="s">
        <v>46</v>
      </c>
      <c r="H129" t="s">
        <v>388</v>
      </c>
      <c r="I129">
        <v>558</v>
      </c>
      <c r="J129">
        <f>4*POWER(10, -26)</f>
        <v>3.9999999999999996E-26</v>
      </c>
      <c r="K129" t="s">
        <v>392</v>
      </c>
      <c r="L129" t="s">
        <v>49</v>
      </c>
    </row>
    <row r="130" spans="1:12">
      <c r="A130" t="s">
        <v>390</v>
      </c>
      <c r="B130">
        <v>19</v>
      </c>
      <c r="C130">
        <v>41353016</v>
      </c>
      <c r="D130" t="s">
        <v>391</v>
      </c>
      <c r="E130" t="s">
        <v>216</v>
      </c>
      <c r="F130" t="s">
        <v>58</v>
      </c>
      <c r="G130" t="s">
        <v>46</v>
      </c>
      <c r="H130" t="s">
        <v>388</v>
      </c>
      <c r="I130">
        <v>558</v>
      </c>
      <c r="J130">
        <f>2*POWER(10, -19)</f>
        <v>2E-19</v>
      </c>
      <c r="K130" t="s">
        <v>392</v>
      </c>
      <c r="L130" t="s">
        <v>49</v>
      </c>
    </row>
    <row r="131" spans="1:12">
      <c r="A131" t="s">
        <v>390</v>
      </c>
      <c r="B131">
        <v>19</v>
      </c>
      <c r="C131">
        <v>41353016</v>
      </c>
      <c r="D131" t="s">
        <v>391</v>
      </c>
      <c r="E131" t="s">
        <v>216</v>
      </c>
      <c r="F131" t="s">
        <v>58</v>
      </c>
      <c r="G131" t="s">
        <v>46</v>
      </c>
      <c r="H131" t="s">
        <v>388</v>
      </c>
      <c r="I131">
        <v>558</v>
      </c>
      <c r="J131">
        <f>1*POWER(10, -84)</f>
        <v>9.9999999999999992E-85</v>
      </c>
      <c r="K131" t="s">
        <v>392</v>
      </c>
      <c r="L131" t="s">
        <v>49</v>
      </c>
    </row>
    <row r="132" spans="1:12">
      <c r="A132" t="s">
        <v>393</v>
      </c>
      <c r="B132">
        <v>19</v>
      </c>
      <c r="C132">
        <v>41432779</v>
      </c>
      <c r="D132" t="s">
        <v>394</v>
      </c>
      <c r="E132" t="s">
        <v>203</v>
      </c>
      <c r="F132" t="s">
        <v>45</v>
      </c>
      <c r="G132" t="s">
        <v>46</v>
      </c>
      <c r="H132" t="s">
        <v>388</v>
      </c>
      <c r="I132">
        <v>558</v>
      </c>
      <c r="J132">
        <f>2*POWER(10, -78)</f>
        <v>2E-78</v>
      </c>
      <c r="K132" t="s">
        <v>395</v>
      </c>
      <c r="L132" t="s">
        <v>69</v>
      </c>
    </row>
    <row r="133" spans="1:12">
      <c r="A133" t="s">
        <v>396</v>
      </c>
      <c r="B133">
        <v>19</v>
      </c>
      <c r="C133">
        <v>41439932</v>
      </c>
      <c r="D133" t="s">
        <v>397</v>
      </c>
      <c r="E133" t="s">
        <v>398</v>
      </c>
      <c r="F133" t="s">
        <v>80</v>
      </c>
      <c r="G133" t="s">
        <v>81</v>
      </c>
      <c r="H133" t="s">
        <v>388</v>
      </c>
      <c r="I133">
        <v>558</v>
      </c>
      <c r="J133">
        <f>4*POWER(10, -10)</f>
        <v>4.0000000000000001E-10</v>
      </c>
      <c r="K133" t="s">
        <v>395</v>
      </c>
      <c r="L133" t="s">
        <v>298</v>
      </c>
    </row>
    <row r="134" spans="1:12">
      <c r="A134" t="s">
        <v>399</v>
      </c>
      <c r="B134">
        <v>19</v>
      </c>
      <c r="C134">
        <v>41431190</v>
      </c>
      <c r="D134" t="s">
        <v>400</v>
      </c>
      <c r="E134" t="s">
        <v>79</v>
      </c>
      <c r="F134" t="s">
        <v>80</v>
      </c>
      <c r="G134" t="s">
        <v>81</v>
      </c>
      <c r="H134" t="s">
        <v>388</v>
      </c>
      <c r="I134">
        <v>558</v>
      </c>
      <c r="J134">
        <f>5*POWER(10, -16)</f>
        <v>5.0000000000000004E-16</v>
      </c>
      <c r="K134" t="s">
        <v>401</v>
      </c>
      <c r="L134" t="s">
        <v>102</v>
      </c>
    </row>
    <row r="135" spans="1:12">
      <c r="A135" t="s">
        <v>402</v>
      </c>
      <c r="B135">
        <v>19</v>
      </c>
      <c r="C135">
        <v>41430703</v>
      </c>
      <c r="D135" t="s">
        <v>403</v>
      </c>
      <c r="E135" t="s">
        <v>404</v>
      </c>
      <c r="F135" t="s">
        <v>72</v>
      </c>
      <c r="G135" t="s">
        <v>81</v>
      </c>
      <c r="H135" t="s">
        <v>388</v>
      </c>
      <c r="I135">
        <v>558</v>
      </c>
      <c r="J135">
        <f>8*POWER(10, -60)</f>
        <v>8.0000000000000009E-60</v>
      </c>
      <c r="K135" t="s">
        <v>401</v>
      </c>
      <c r="L135" t="s">
        <v>93</v>
      </c>
    </row>
    <row r="136" spans="1:12">
      <c r="A136" t="s">
        <v>405</v>
      </c>
      <c r="B136">
        <v>19</v>
      </c>
      <c r="C136">
        <v>41307470</v>
      </c>
      <c r="D136" t="s">
        <v>406</v>
      </c>
      <c r="E136" t="s">
        <v>52</v>
      </c>
      <c r="F136" t="s">
        <v>72</v>
      </c>
      <c r="G136" t="s">
        <v>407</v>
      </c>
      <c r="H136" t="s">
        <v>388</v>
      </c>
      <c r="I136">
        <v>558</v>
      </c>
      <c r="J136">
        <f>2*POWER(10, -10)</f>
        <v>2.0000000000000001E-10</v>
      </c>
      <c r="K136" t="s">
        <v>408</v>
      </c>
      <c r="L136" t="s">
        <v>54</v>
      </c>
    </row>
    <row r="137" spans="1:12">
      <c r="A137" t="s">
        <v>409</v>
      </c>
      <c r="B137">
        <v>19</v>
      </c>
      <c r="C137">
        <v>41264985</v>
      </c>
      <c r="D137" t="s">
        <v>410</v>
      </c>
      <c r="E137" t="s">
        <v>57</v>
      </c>
      <c r="F137" t="s">
        <v>58</v>
      </c>
      <c r="G137" t="s">
        <v>172</v>
      </c>
      <c r="H137" t="s">
        <v>388</v>
      </c>
      <c r="I137">
        <v>558</v>
      </c>
      <c r="J137">
        <f>2*POWER(10, -18)</f>
        <v>2.0000000000000001E-18</v>
      </c>
      <c r="K137" t="s">
        <v>411</v>
      </c>
      <c r="L137" t="s">
        <v>298</v>
      </c>
    </row>
    <row r="138" spans="1:12">
      <c r="A138" t="s">
        <v>409</v>
      </c>
      <c r="B138">
        <v>19</v>
      </c>
      <c r="C138">
        <v>41264985</v>
      </c>
      <c r="D138" t="s">
        <v>412</v>
      </c>
      <c r="E138" t="s">
        <v>57</v>
      </c>
      <c r="F138" t="s">
        <v>58</v>
      </c>
      <c r="G138" t="s">
        <v>172</v>
      </c>
      <c r="H138" t="s">
        <v>388</v>
      </c>
      <c r="I138">
        <v>558</v>
      </c>
      <c r="J138">
        <f>2*POWER(10, -15)</f>
        <v>2.0000000000000002E-15</v>
      </c>
      <c r="K138" t="s">
        <v>411</v>
      </c>
      <c r="L138" t="s">
        <v>298</v>
      </c>
    </row>
    <row r="139" spans="1:12">
      <c r="A139" s="14"/>
      <c r="B139" s="14"/>
      <c r="C139" s="14"/>
      <c r="D139" s="14"/>
      <c r="E139" s="14"/>
      <c r="F139" s="14"/>
      <c r="G139" s="14"/>
      <c r="H139" s="14" t="s">
        <v>413</v>
      </c>
      <c r="I139" s="14">
        <v>5518</v>
      </c>
      <c r="J139" s="14"/>
      <c r="K139" s="14"/>
      <c r="L139" s="14"/>
    </row>
    <row r="140" spans="1:12">
      <c r="A140" t="s">
        <v>414</v>
      </c>
      <c r="B140">
        <v>3</v>
      </c>
      <c r="C140">
        <v>172547843</v>
      </c>
      <c r="D140" t="s">
        <v>415</v>
      </c>
      <c r="E140" t="s">
        <v>44</v>
      </c>
      <c r="F140" t="s">
        <v>45</v>
      </c>
      <c r="G140" t="s">
        <v>172</v>
      </c>
      <c r="H140" t="s">
        <v>416</v>
      </c>
      <c r="I140">
        <v>8743</v>
      </c>
      <c r="J140">
        <f>3*POWER(10, -10)</f>
        <v>3E-10</v>
      </c>
      <c r="K140" t="s">
        <v>417</v>
      </c>
      <c r="L140" t="s">
        <v>102</v>
      </c>
    </row>
    <row r="141" spans="1:12">
      <c r="A141" t="s">
        <v>418</v>
      </c>
      <c r="B141">
        <v>3</v>
      </c>
      <c r="C141">
        <v>172534577</v>
      </c>
      <c r="D141" t="s">
        <v>419</v>
      </c>
      <c r="E141" t="s">
        <v>79</v>
      </c>
      <c r="F141" t="s">
        <v>80</v>
      </c>
      <c r="G141" t="s">
        <v>81</v>
      </c>
      <c r="H141" t="s">
        <v>416</v>
      </c>
      <c r="I141">
        <v>8743</v>
      </c>
      <c r="J141">
        <f>4*POWER(10, -8)</f>
        <v>4.0000000000000001E-8</v>
      </c>
      <c r="K141" t="s">
        <v>417</v>
      </c>
      <c r="L141" t="s">
        <v>93</v>
      </c>
    </row>
    <row r="142" spans="1:12">
      <c r="A142" t="s">
        <v>420</v>
      </c>
      <c r="B142">
        <v>3</v>
      </c>
      <c r="C142">
        <v>172535888</v>
      </c>
      <c r="D142" t="s">
        <v>421</v>
      </c>
      <c r="E142" t="s">
        <v>422</v>
      </c>
      <c r="F142" t="s">
        <v>45</v>
      </c>
      <c r="G142" t="s">
        <v>81</v>
      </c>
      <c r="H142" t="s">
        <v>416</v>
      </c>
      <c r="I142">
        <v>8743</v>
      </c>
      <c r="J142">
        <f>1*POWER(10, -6)</f>
        <v>9.9999999999999995E-7</v>
      </c>
      <c r="K142" t="s">
        <v>417</v>
      </c>
      <c r="L142" t="s">
        <v>93</v>
      </c>
    </row>
    <row r="143" spans="1:12">
      <c r="A143" t="s">
        <v>423</v>
      </c>
      <c r="B143">
        <v>3</v>
      </c>
      <c r="C143">
        <v>172595577</v>
      </c>
      <c r="D143" t="s">
        <v>424</v>
      </c>
      <c r="E143" t="s">
        <v>52</v>
      </c>
      <c r="F143" t="s">
        <v>45</v>
      </c>
      <c r="G143" t="s">
        <v>425</v>
      </c>
      <c r="H143" t="s">
        <v>416</v>
      </c>
      <c r="I143">
        <v>8743</v>
      </c>
      <c r="J143">
        <f>1*POWER(10, -7)</f>
        <v>9.9999999999999995E-8</v>
      </c>
      <c r="K143" t="s">
        <v>426</v>
      </c>
      <c r="L143" t="s">
        <v>69</v>
      </c>
    </row>
    <row r="144" spans="1:12">
      <c r="A144" s="14"/>
      <c r="B144" s="14"/>
      <c r="C144" s="14"/>
      <c r="D144" s="14"/>
      <c r="E144" s="14"/>
      <c r="F144" s="14"/>
      <c r="G144" s="14"/>
      <c r="H144" s="14" t="s">
        <v>427</v>
      </c>
      <c r="I144" s="14">
        <v>79728</v>
      </c>
      <c r="J144" s="14"/>
      <c r="K144" s="14"/>
      <c r="L144" s="14"/>
    </row>
    <row r="145" spans="1:12">
      <c r="A145" s="14"/>
      <c r="B145" s="14"/>
      <c r="C145" s="14"/>
      <c r="D145" s="14"/>
      <c r="E145" s="14"/>
      <c r="F145" s="14"/>
      <c r="G145" s="14"/>
      <c r="H145" s="14" t="s">
        <v>428</v>
      </c>
      <c r="I145" s="14">
        <v>5997</v>
      </c>
      <c r="J145" s="14"/>
      <c r="K145" s="14"/>
      <c r="L145" s="14"/>
    </row>
    <row r="146" spans="1:12">
      <c r="A146" t="s">
        <v>429</v>
      </c>
      <c r="B146">
        <v>15</v>
      </c>
      <c r="C146">
        <v>74735539</v>
      </c>
      <c r="D146" t="s">
        <v>430</v>
      </c>
      <c r="E146" t="s">
        <v>86</v>
      </c>
      <c r="F146" t="s">
        <v>45</v>
      </c>
      <c r="G146" t="s">
        <v>73</v>
      </c>
      <c r="H146" t="s">
        <v>431</v>
      </c>
      <c r="I146">
        <v>1544</v>
      </c>
      <c r="J146">
        <f>8*POWER(10, -34)</f>
        <v>8.0000000000000011E-34</v>
      </c>
      <c r="K146" t="s">
        <v>432</v>
      </c>
      <c r="L146" t="s">
        <v>93</v>
      </c>
    </row>
    <row r="147" spans="1:12">
      <c r="A147" t="s">
        <v>429</v>
      </c>
      <c r="B147">
        <v>15</v>
      </c>
      <c r="C147">
        <v>74735539</v>
      </c>
      <c r="D147" t="s">
        <v>430</v>
      </c>
      <c r="E147" t="s">
        <v>86</v>
      </c>
      <c r="F147" t="s">
        <v>45</v>
      </c>
      <c r="G147" t="s">
        <v>73</v>
      </c>
      <c r="H147" t="s">
        <v>431</v>
      </c>
      <c r="I147">
        <v>1544</v>
      </c>
      <c r="J147">
        <f>8*POWER(10, -20)</f>
        <v>7.9999999999999996E-20</v>
      </c>
      <c r="K147" t="s">
        <v>432</v>
      </c>
      <c r="L147" t="s">
        <v>93</v>
      </c>
    </row>
    <row r="148" spans="1:12">
      <c r="A148" t="s">
        <v>429</v>
      </c>
      <c r="B148">
        <v>15</v>
      </c>
      <c r="C148">
        <v>74735539</v>
      </c>
      <c r="D148" t="s">
        <v>430</v>
      </c>
      <c r="E148" t="s">
        <v>86</v>
      </c>
      <c r="F148" t="s">
        <v>45</v>
      </c>
      <c r="G148" t="s">
        <v>73</v>
      </c>
      <c r="H148" t="s">
        <v>431</v>
      </c>
      <c r="I148">
        <v>1544</v>
      </c>
      <c r="J148">
        <f>2*POWER(10, -12)</f>
        <v>2E-12</v>
      </c>
      <c r="K148" t="s">
        <v>432</v>
      </c>
      <c r="L148" t="s">
        <v>93</v>
      </c>
    </row>
    <row r="149" spans="1:12">
      <c r="A149" t="s">
        <v>429</v>
      </c>
      <c r="B149">
        <v>15</v>
      </c>
      <c r="C149">
        <v>74735539</v>
      </c>
      <c r="D149" t="s">
        <v>430</v>
      </c>
      <c r="E149" t="s">
        <v>86</v>
      </c>
      <c r="F149" t="s">
        <v>45</v>
      </c>
      <c r="G149" t="s">
        <v>73</v>
      </c>
      <c r="H149" t="s">
        <v>431</v>
      </c>
      <c r="I149">
        <v>1544</v>
      </c>
      <c r="J149">
        <f>1*POWER(10, -34)</f>
        <v>1.0000000000000001E-34</v>
      </c>
      <c r="K149" t="s">
        <v>432</v>
      </c>
      <c r="L149" t="s">
        <v>93</v>
      </c>
    </row>
    <row r="150" spans="1:12">
      <c r="A150" t="s">
        <v>429</v>
      </c>
      <c r="B150">
        <v>15</v>
      </c>
      <c r="C150">
        <v>74735539</v>
      </c>
      <c r="D150" t="s">
        <v>430</v>
      </c>
      <c r="E150" t="s">
        <v>86</v>
      </c>
      <c r="F150" t="s">
        <v>45</v>
      </c>
      <c r="G150" t="s">
        <v>73</v>
      </c>
      <c r="H150" t="s">
        <v>431</v>
      </c>
      <c r="I150">
        <v>1544</v>
      </c>
      <c r="J150">
        <f>2*POWER(10, -18)</f>
        <v>2.0000000000000001E-18</v>
      </c>
      <c r="K150" t="s">
        <v>432</v>
      </c>
      <c r="L150" t="s">
        <v>93</v>
      </c>
    </row>
    <row r="151" spans="1:12">
      <c r="A151" t="s">
        <v>433</v>
      </c>
      <c r="B151">
        <v>15</v>
      </c>
      <c r="C151">
        <v>74727108</v>
      </c>
      <c r="D151" t="s">
        <v>434</v>
      </c>
      <c r="E151" t="s">
        <v>86</v>
      </c>
      <c r="F151" t="s">
        <v>45</v>
      </c>
      <c r="G151" t="s">
        <v>407</v>
      </c>
      <c r="H151" t="s">
        <v>431</v>
      </c>
      <c r="I151">
        <v>1544</v>
      </c>
      <c r="J151">
        <f>1*POWER(10, -26)</f>
        <v>9.999999999999999E-27</v>
      </c>
      <c r="K151" t="s">
        <v>432</v>
      </c>
      <c r="L151" t="s">
        <v>102</v>
      </c>
    </row>
    <row r="152" spans="1:12">
      <c r="A152" t="s">
        <v>433</v>
      </c>
      <c r="B152">
        <v>15</v>
      </c>
      <c r="C152">
        <v>74727108</v>
      </c>
      <c r="D152" t="s">
        <v>434</v>
      </c>
      <c r="E152" t="s">
        <v>86</v>
      </c>
      <c r="F152" t="s">
        <v>45</v>
      </c>
      <c r="G152" t="s">
        <v>407</v>
      </c>
      <c r="H152" t="s">
        <v>431</v>
      </c>
      <c r="I152">
        <v>1544</v>
      </c>
      <c r="J152">
        <f>8*POWER(10, -27)</f>
        <v>8.0000000000000003E-27</v>
      </c>
      <c r="K152" t="s">
        <v>432</v>
      </c>
      <c r="L152" t="s">
        <v>102</v>
      </c>
    </row>
    <row r="153" spans="1:12">
      <c r="A153" t="s">
        <v>435</v>
      </c>
      <c r="B153">
        <v>15</v>
      </c>
      <c r="C153">
        <v>74735539</v>
      </c>
      <c r="D153" t="s">
        <v>430</v>
      </c>
      <c r="E153" t="s">
        <v>86</v>
      </c>
      <c r="F153" t="s">
        <v>45</v>
      </c>
      <c r="G153" t="s">
        <v>407</v>
      </c>
      <c r="H153" t="s">
        <v>431</v>
      </c>
      <c r="I153">
        <v>1544</v>
      </c>
      <c r="J153">
        <f>2*POWER(10, -32)</f>
        <v>1.9999999999999998E-32</v>
      </c>
      <c r="K153" t="s">
        <v>432</v>
      </c>
      <c r="L153" t="s">
        <v>93</v>
      </c>
    </row>
    <row r="154" spans="1:12">
      <c r="A154" t="s">
        <v>435</v>
      </c>
      <c r="B154">
        <v>15</v>
      </c>
      <c r="C154">
        <v>74735539</v>
      </c>
      <c r="D154" t="s">
        <v>430</v>
      </c>
      <c r="E154" t="s">
        <v>86</v>
      </c>
      <c r="F154" t="s">
        <v>45</v>
      </c>
      <c r="G154" t="s">
        <v>407</v>
      </c>
      <c r="H154" t="s">
        <v>431</v>
      </c>
      <c r="I154">
        <v>1544</v>
      </c>
      <c r="J154">
        <f>3*POWER(10, -16)</f>
        <v>2.9999999999999999E-16</v>
      </c>
      <c r="K154" t="s">
        <v>432</v>
      </c>
      <c r="L154" t="s">
        <v>93</v>
      </c>
    </row>
    <row r="155" spans="1:12">
      <c r="A155" t="s">
        <v>436</v>
      </c>
      <c r="B155">
        <v>15</v>
      </c>
      <c r="C155">
        <v>74760154</v>
      </c>
      <c r="D155" t="s">
        <v>437</v>
      </c>
      <c r="E155" t="s">
        <v>86</v>
      </c>
      <c r="F155" t="s">
        <v>45</v>
      </c>
      <c r="G155" t="s">
        <v>304</v>
      </c>
      <c r="H155" t="s">
        <v>431</v>
      </c>
      <c r="I155">
        <v>1544</v>
      </c>
      <c r="J155">
        <f>3*POWER(10, -10)</f>
        <v>3E-10</v>
      </c>
      <c r="K155" t="s">
        <v>438</v>
      </c>
      <c r="L155" t="s">
        <v>102</v>
      </c>
    </row>
    <row r="156" spans="1:12">
      <c r="A156" t="s">
        <v>436</v>
      </c>
      <c r="B156">
        <v>15</v>
      </c>
      <c r="C156">
        <v>74760154</v>
      </c>
      <c r="D156" t="s">
        <v>439</v>
      </c>
      <c r="E156" t="s">
        <v>86</v>
      </c>
      <c r="F156" t="s">
        <v>45</v>
      </c>
      <c r="G156" t="s">
        <v>304</v>
      </c>
      <c r="H156" t="s">
        <v>431</v>
      </c>
      <c r="I156">
        <v>1544</v>
      </c>
      <c r="J156">
        <f>3*POWER(10, -24)</f>
        <v>3.0000000000000003E-24</v>
      </c>
      <c r="K156" t="s">
        <v>438</v>
      </c>
      <c r="L156" t="s">
        <v>102</v>
      </c>
    </row>
    <row r="157" spans="1:12">
      <c r="A157" t="s">
        <v>436</v>
      </c>
      <c r="B157">
        <v>15</v>
      </c>
      <c r="C157">
        <v>74760154</v>
      </c>
      <c r="D157" t="s">
        <v>437</v>
      </c>
      <c r="E157" t="s">
        <v>86</v>
      </c>
      <c r="F157" t="s">
        <v>45</v>
      </c>
      <c r="G157" t="s">
        <v>304</v>
      </c>
      <c r="H157" t="s">
        <v>431</v>
      </c>
      <c r="I157">
        <v>1544</v>
      </c>
      <c r="J157">
        <f>2*POWER(10, -25)</f>
        <v>1.9999999999999998E-25</v>
      </c>
      <c r="K157" t="s">
        <v>438</v>
      </c>
      <c r="L157" t="s">
        <v>102</v>
      </c>
    </row>
    <row r="158" spans="1:12">
      <c r="A158" t="s">
        <v>433</v>
      </c>
      <c r="B158">
        <v>15</v>
      </c>
      <c r="C158">
        <v>74727108</v>
      </c>
      <c r="D158" t="s">
        <v>434</v>
      </c>
      <c r="E158" t="s">
        <v>86</v>
      </c>
      <c r="F158" t="s">
        <v>45</v>
      </c>
      <c r="G158" t="s">
        <v>440</v>
      </c>
      <c r="H158" t="s">
        <v>431</v>
      </c>
      <c r="I158">
        <v>1544</v>
      </c>
      <c r="J158">
        <f>6*POWER(10, -16)</f>
        <v>5.9999999999999999E-16</v>
      </c>
      <c r="K158" t="s">
        <v>441</v>
      </c>
      <c r="L158" t="s">
        <v>102</v>
      </c>
    </row>
    <row r="159" spans="1:12">
      <c r="A159" t="s">
        <v>442</v>
      </c>
      <c r="B159">
        <v>15</v>
      </c>
      <c r="C159">
        <v>74735539</v>
      </c>
      <c r="D159" t="s">
        <v>430</v>
      </c>
      <c r="E159" t="s">
        <v>86</v>
      </c>
      <c r="F159" t="s">
        <v>45</v>
      </c>
      <c r="G159" t="s">
        <v>440</v>
      </c>
      <c r="H159" t="s">
        <v>431</v>
      </c>
      <c r="I159">
        <v>1544</v>
      </c>
      <c r="J159">
        <f>5*POWER(10, -22)</f>
        <v>5.0000000000000005E-22</v>
      </c>
      <c r="K159" t="s">
        <v>432</v>
      </c>
      <c r="L159" t="s">
        <v>93</v>
      </c>
    </row>
    <row r="160" spans="1:12">
      <c r="A160" t="s">
        <v>443</v>
      </c>
      <c r="B160">
        <v>15</v>
      </c>
      <c r="C160">
        <v>74776941</v>
      </c>
      <c r="D160" t="s">
        <v>444</v>
      </c>
      <c r="E160" t="s">
        <v>86</v>
      </c>
      <c r="F160" t="s">
        <v>45</v>
      </c>
      <c r="G160" t="s">
        <v>155</v>
      </c>
      <c r="H160" t="s">
        <v>431</v>
      </c>
      <c r="I160">
        <v>1544</v>
      </c>
      <c r="J160">
        <f>9*POWER(10, -15)</f>
        <v>9.0000000000000011E-15</v>
      </c>
      <c r="K160" t="s">
        <v>438</v>
      </c>
      <c r="L160" t="s">
        <v>93</v>
      </c>
    </row>
    <row r="161" spans="1:12">
      <c r="A161" t="s">
        <v>445</v>
      </c>
      <c r="B161">
        <v>15</v>
      </c>
      <c r="C161">
        <v>4768072</v>
      </c>
      <c r="D161" t="s">
        <v>446</v>
      </c>
      <c r="E161" t="s">
        <v>79</v>
      </c>
      <c r="F161" t="s">
        <v>80</v>
      </c>
      <c r="G161" t="s">
        <v>447</v>
      </c>
      <c r="H161" t="s">
        <v>431</v>
      </c>
      <c r="I161">
        <v>1544</v>
      </c>
      <c r="J161">
        <f>5*POWER(10, -9)</f>
        <v>5.0000000000000001E-9</v>
      </c>
      <c r="K161" t="s">
        <v>438</v>
      </c>
      <c r="L161" t="s">
        <v>93</v>
      </c>
    </row>
    <row r="162" spans="1:12">
      <c r="A162" t="s">
        <v>448</v>
      </c>
      <c r="B162">
        <v>15</v>
      </c>
      <c r="C162">
        <v>74727108</v>
      </c>
      <c r="D162" t="s">
        <v>434</v>
      </c>
      <c r="E162" t="s">
        <v>86</v>
      </c>
      <c r="F162" t="s">
        <v>45</v>
      </c>
      <c r="G162" t="s">
        <v>449</v>
      </c>
      <c r="H162" t="s">
        <v>431</v>
      </c>
      <c r="I162">
        <v>1544</v>
      </c>
      <c r="J162">
        <f>1*POWER(10, -9)</f>
        <v>1.0000000000000001E-9</v>
      </c>
      <c r="K162" t="s">
        <v>432</v>
      </c>
      <c r="L162" t="s">
        <v>102</v>
      </c>
    </row>
    <row r="163" spans="1:12">
      <c r="A163" t="s">
        <v>450</v>
      </c>
      <c r="B163">
        <v>1</v>
      </c>
      <c r="C163">
        <v>171111474</v>
      </c>
      <c r="D163" t="s">
        <v>451</v>
      </c>
      <c r="E163" t="s">
        <v>281</v>
      </c>
      <c r="F163" t="s">
        <v>72</v>
      </c>
      <c r="G163" t="s">
        <v>452</v>
      </c>
      <c r="H163" t="s">
        <v>453</v>
      </c>
      <c r="I163">
        <v>2328</v>
      </c>
      <c r="J163">
        <f>8*POWER(10, -14)</f>
        <v>8E-14</v>
      </c>
      <c r="K163" t="s">
        <v>454</v>
      </c>
      <c r="L163" t="s">
        <v>61</v>
      </c>
    </row>
    <row r="164" spans="1:12">
      <c r="A164" s="14"/>
      <c r="B164" s="14"/>
      <c r="C164" s="14"/>
      <c r="D164" s="14"/>
      <c r="E164" s="14"/>
      <c r="F164" s="14"/>
      <c r="G164" s="14"/>
      <c r="H164" s="14" t="s">
        <v>455</v>
      </c>
      <c r="I164" s="14">
        <v>810</v>
      </c>
      <c r="J164" s="14"/>
      <c r="K164" s="14"/>
      <c r="L164" s="14"/>
    </row>
    <row r="165" spans="1:12">
      <c r="A165" t="s">
        <v>456</v>
      </c>
      <c r="B165">
        <v>4</v>
      </c>
      <c r="C165">
        <v>5050336</v>
      </c>
      <c r="D165" t="s">
        <v>457</v>
      </c>
      <c r="E165" t="s">
        <v>52</v>
      </c>
      <c r="F165" t="s">
        <v>72</v>
      </c>
      <c r="G165" t="s">
        <v>46</v>
      </c>
      <c r="H165" t="s">
        <v>458</v>
      </c>
      <c r="I165">
        <v>54360</v>
      </c>
      <c r="J165">
        <f>1*POWER(10, -32)</f>
        <v>9.9999999999999992E-33</v>
      </c>
      <c r="K165" t="s">
        <v>459</v>
      </c>
      <c r="L165" t="s">
        <v>102</v>
      </c>
    </row>
    <row r="166" spans="1:12">
      <c r="A166" t="s">
        <v>460</v>
      </c>
      <c r="B166">
        <v>4</v>
      </c>
      <c r="C166">
        <v>5015156</v>
      </c>
      <c r="D166" t="s">
        <v>461</v>
      </c>
      <c r="E166" t="s">
        <v>79</v>
      </c>
      <c r="F166" t="s">
        <v>80</v>
      </c>
      <c r="G166" t="s">
        <v>81</v>
      </c>
      <c r="H166" t="s">
        <v>458</v>
      </c>
      <c r="I166">
        <v>54360</v>
      </c>
      <c r="J166">
        <f>2*POWER(10, -28)</f>
        <v>2.0000000000000002E-28</v>
      </c>
      <c r="K166" t="s">
        <v>458</v>
      </c>
      <c r="L166" t="s">
        <v>49</v>
      </c>
    </row>
    <row r="167" spans="1:12">
      <c r="A167" t="s">
        <v>462</v>
      </c>
      <c r="B167">
        <v>4</v>
      </c>
      <c r="C167">
        <v>5033860</v>
      </c>
      <c r="D167" t="s">
        <v>463</v>
      </c>
      <c r="E167" t="s">
        <v>216</v>
      </c>
      <c r="F167" t="s">
        <v>58</v>
      </c>
      <c r="G167" t="s">
        <v>81</v>
      </c>
      <c r="H167" t="s">
        <v>458</v>
      </c>
      <c r="I167">
        <v>54360</v>
      </c>
      <c r="J167">
        <f>4*POWER(10, -11)</f>
        <v>3.9999999999999998E-11</v>
      </c>
      <c r="K167" t="s">
        <v>459</v>
      </c>
      <c r="L167" t="s">
        <v>93</v>
      </c>
    </row>
    <row r="168" spans="1:12">
      <c r="A168" t="s">
        <v>464</v>
      </c>
      <c r="B168">
        <v>4</v>
      </c>
      <c r="C168">
        <v>4990640</v>
      </c>
      <c r="D168" t="s">
        <v>465</v>
      </c>
      <c r="E168" t="s">
        <v>52</v>
      </c>
      <c r="F168" t="s">
        <v>72</v>
      </c>
      <c r="G168" t="s">
        <v>466</v>
      </c>
      <c r="H168" t="s">
        <v>458</v>
      </c>
      <c r="I168">
        <v>54360</v>
      </c>
      <c r="J168">
        <f>1*POWER(10, -7)</f>
        <v>9.9999999999999995E-8</v>
      </c>
      <c r="K168" t="s">
        <v>467</v>
      </c>
      <c r="L168" t="s">
        <v>102</v>
      </c>
    </row>
    <row r="169" spans="1:12">
      <c r="A169" t="s">
        <v>468</v>
      </c>
      <c r="B169">
        <v>3</v>
      </c>
      <c r="C169">
        <v>150348753</v>
      </c>
      <c r="D169" t="s">
        <v>469</v>
      </c>
      <c r="E169" t="s">
        <v>398</v>
      </c>
      <c r="F169" t="s">
        <v>80</v>
      </c>
      <c r="G169" t="s">
        <v>304</v>
      </c>
      <c r="H169" t="s">
        <v>470</v>
      </c>
      <c r="I169">
        <v>9934</v>
      </c>
      <c r="J169">
        <f>5*POWER(10, -8)</f>
        <v>4.9999999999999998E-8</v>
      </c>
      <c r="K169" t="s">
        <v>471</v>
      </c>
      <c r="L169" t="s">
        <v>102</v>
      </c>
    </row>
    <row r="170" spans="1:12">
      <c r="A170" t="s">
        <v>472</v>
      </c>
      <c r="B170">
        <v>15</v>
      </c>
      <c r="C170">
        <v>49407114</v>
      </c>
      <c r="D170" t="s">
        <v>473</v>
      </c>
      <c r="E170" t="s">
        <v>57</v>
      </c>
      <c r="F170" t="s">
        <v>58</v>
      </c>
      <c r="G170" t="s">
        <v>46</v>
      </c>
      <c r="H170" t="s">
        <v>474</v>
      </c>
      <c r="I170">
        <v>2252</v>
      </c>
      <c r="J170">
        <f>1*POWER(10, -8)</f>
        <v>1E-8</v>
      </c>
      <c r="K170" t="s">
        <v>475</v>
      </c>
      <c r="L170" t="s">
        <v>61</v>
      </c>
    </row>
    <row r="171" spans="1:12">
      <c r="A171" t="s">
        <v>476</v>
      </c>
      <c r="B171">
        <v>15</v>
      </c>
      <c r="C171">
        <v>49547350</v>
      </c>
      <c r="D171" t="s">
        <v>477</v>
      </c>
      <c r="E171" t="s">
        <v>79</v>
      </c>
      <c r="F171" t="s">
        <v>80</v>
      </c>
      <c r="G171" t="s">
        <v>46</v>
      </c>
      <c r="H171" t="s">
        <v>474</v>
      </c>
      <c r="I171">
        <v>2252</v>
      </c>
      <c r="J171">
        <f>1*POWER(10, -6)</f>
        <v>9.9999999999999995E-7</v>
      </c>
      <c r="K171" t="s">
        <v>475</v>
      </c>
      <c r="L171" t="s">
        <v>61</v>
      </c>
    </row>
    <row r="172" spans="1:12">
      <c r="A172" t="s">
        <v>478</v>
      </c>
      <c r="B172">
        <v>15</v>
      </c>
      <c r="C172">
        <v>50072644</v>
      </c>
      <c r="D172" t="s">
        <v>479</v>
      </c>
      <c r="E172" t="s">
        <v>167</v>
      </c>
      <c r="F172" t="s">
        <v>72</v>
      </c>
      <c r="G172" t="s">
        <v>46</v>
      </c>
      <c r="H172" t="s">
        <v>474</v>
      </c>
      <c r="I172">
        <v>2252</v>
      </c>
      <c r="J172">
        <f>7*POWER(10, -13)</f>
        <v>7.0000000000000005E-13</v>
      </c>
      <c r="K172" t="s">
        <v>480</v>
      </c>
      <c r="L172" t="s">
        <v>61</v>
      </c>
    </row>
    <row r="173" spans="1:12">
      <c r="A173" t="s">
        <v>481</v>
      </c>
      <c r="B173">
        <v>3</v>
      </c>
      <c r="C173">
        <v>9933702</v>
      </c>
      <c r="D173" t="s">
        <v>482</v>
      </c>
      <c r="E173" t="s">
        <v>357</v>
      </c>
      <c r="F173" t="s">
        <v>58</v>
      </c>
      <c r="G173" t="s">
        <v>46</v>
      </c>
      <c r="H173" t="s">
        <v>483</v>
      </c>
      <c r="I173">
        <v>84818</v>
      </c>
      <c r="J173">
        <f>2*POWER(10, -186)</f>
        <v>2.0000000000000002E-186</v>
      </c>
      <c r="K173" t="s">
        <v>484</v>
      </c>
      <c r="L173" t="s">
        <v>61</v>
      </c>
    </row>
    <row r="174" spans="1:12">
      <c r="A174" t="s">
        <v>481</v>
      </c>
      <c r="B174">
        <v>3</v>
      </c>
      <c r="C174">
        <v>9933702</v>
      </c>
      <c r="D174" t="s">
        <v>485</v>
      </c>
      <c r="E174" t="s">
        <v>357</v>
      </c>
      <c r="F174" t="s">
        <v>58</v>
      </c>
      <c r="G174" t="s">
        <v>81</v>
      </c>
      <c r="H174" t="s">
        <v>483</v>
      </c>
      <c r="I174">
        <v>84818</v>
      </c>
      <c r="J174">
        <f>2*POWER(10, -80)</f>
        <v>1.9999999999999999E-80</v>
      </c>
      <c r="K174" t="s">
        <v>484</v>
      </c>
      <c r="L174" t="s">
        <v>61</v>
      </c>
    </row>
    <row r="175" spans="1:12">
      <c r="A175" t="s">
        <v>481</v>
      </c>
      <c r="B175">
        <v>3</v>
      </c>
      <c r="C175">
        <v>9933702</v>
      </c>
      <c r="D175" t="s">
        <v>485</v>
      </c>
      <c r="E175" t="s">
        <v>357</v>
      </c>
      <c r="F175" t="s">
        <v>58</v>
      </c>
      <c r="G175" t="s">
        <v>81</v>
      </c>
      <c r="H175" t="s">
        <v>483</v>
      </c>
      <c r="I175">
        <v>84818</v>
      </c>
      <c r="J175">
        <f>2*POWER(10, -24)</f>
        <v>2.0000000000000002E-24</v>
      </c>
      <c r="K175" t="s">
        <v>484</v>
      </c>
      <c r="L175" t="s">
        <v>61</v>
      </c>
    </row>
    <row r="176" spans="1:12">
      <c r="A176" s="14"/>
      <c r="B176" s="14"/>
      <c r="C176" s="14"/>
      <c r="D176" s="14"/>
      <c r="E176" s="14"/>
      <c r="F176" s="14"/>
      <c r="G176" s="14"/>
      <c r="H176" s="14" t="s">
        <v>486</v>
      </c>
      <c r="I176" s="14">
        <v>24147</v>
      </c>
      <c r="J176" s="14"/>
      <c r="K176" s="14"/>
      <c r="L176" s="14"/>
    </row>
    <row r="177" spans="1:12">
      <c r="A177" t="s">
        <v>487</v>
      </c>
      <c r="B177">
        <v>8</v>
      </c>
      <c r="C177">
        <v>29517672</v>
      </c>
      <c r="D177" t="s">
        <v>488</v>
      </c>
      <c r="E177" t="s">
        <v>398</v>
      </c>
      <c r="F177" t="s">
        <v>80</v>
      </c>
      <c r="G177" t="s">
        <v>81</v>
      </c>
      <c r="H177" t="s">
        <v>489</v>
      </c>
      <c r="I177">
        <v>51669</v>
      </c>
      <c r="J177">
        <f>1*POWER(10, -9)</f>
        <v>1.0000000000000001E-9</v>
      </c>
      <c r="K177" t="s">
        <v>490</v>
      </c>
      <c r="L177" t="s">
        <v>102</v>
      </c>
    </row>
    <row r="178" spans="1:12">
      <c r="A178" t="s">
        <v>491</v>
      </c>
      <c r="B178">
        <v>3</v>
      </c>
      <c r="C178">
        <v>4709356</v>
      </c>
      <c r="D178" t="s">
        <v>492</v>
      </c>
      <c r="E178" t="s">
        <v>191</v>
      </c>
      <c r="F178" t="s">
        <v>45</v>
      </c>
      <c r="G178" t="s">
        <v>81</v>
      </c>
      <c r="H178" t="s">
        <v>493</v>
      </c>
      <c r="I178">
        <v>8553</v>
      </c>
      <c r="J178">
        <f>2*POWER(10, -9)</f>
        <v>2.0000000000000001E-9</v>
      </c>
      <c r="K178" t="s">
        <v>494</v>
      </c>
      <c r="L178" t="s">
        <v>61</v>
      </c>
    </row>
    <row r="179" spans="1:12">
      <c r="A179" t="s">
        <v>495</v>
      </c>
      <c r="B179">
        <v>3</v>
      </c>
      <c r="C179">
        <v>4721160</v>
      </c>
      <c r="D179" t="s">
        <v>496</v>
      </c>
      <c r="E179" t="s">
        <v>79</v>
      </c>
      <c r="F179" t="s">
        <v>80</v>
      </c>
      <c r="G179" t="s">
        <v>90</v>
      </c>
      <c r="H179" t="s">
        <v>493</v>
      </c>
      <c r="I179">
        <v>8553</v>
      </c>
      <c r="J179">
        <f>3*POWER(10, -12)</f>
        <v>3.0000000000000001E-12</v>
      </c>
      <c r="K179" t="s">
        <v>494</v>
      </c>
      <c r="L179" t="s">
        <v>61</v>
      </c>
    </row>
    <row r="180" spans="1:12">
      <c r="A180" t="s">
        <v>497</v>
      </c>
      <c r="B180">
        <v>3</v>
      </c>
      <c r="C180">
        <v>4849521</v>
      </c>
      <c r="D180" t="s">
        <v>498</v>
      </c>
      <c r="E180" t="s">
        <v>79</v>
      </c>
      <c r="F180" t="s">
        <v>58</v>
      </c>
      <c r="G180" t="s">
        <v>186</v>
      </c>
      <c r="H180" t="s">
        <v>493</v>
      </c>
      <c r="I180">
        <v>8553</v>
      </c>
      <c r="J180">
        <f>6*POWER(10, -8)</f>
        <v>6.0000000000000008E-8</v>
      </c>
      <c r="K180" t="s">
        <v>499</v>
      </c>
      <c r="L180" t="s">
        <v>188</v>
      </c>
    </row>
    <row r="181" spans="1:12">
      <c r="A181" t="s">
        <v>500</v>
      </c>
      <c r="B181">
        <v>3</v>
      </c>
      <c r="C181">
        <v>4504140</v>
      </c>
      <c r="D181" t="s">
        <v>501</v>
      </c>
      <c r="E181" t="s">
        <v>100</v>
      </c>
      <c r="F181" t="s">
        <v>72</v>
      </c>
      <c r="G181" t="s">
        <v>502</v>
      </c>
      <c r="H181" t="s">
        <v>493</v>
      </c>
      <c r="I181">
        <v>8553</v>
      </c>
      <c r="J181">
        <f>1*POWER(10, -6)</f>
        <v>9.9999999999999995E-7</v>
      </c>
      <c r="K181" t="s">
        <v>494</v>
      </c>
      <c r="L181" t="s">
        <v>188</v>
      </c>
    </row>
    <row r="182" spans="1:12">
      <c r="A182" t="s">
        <v>503</v>
      </c>
      <c r="B182">
        <v>1</v>
      </c>
      <c r="C182">
        <v>159092646</v>
      </c>
      <c r="D182" t="s">
        <v>504</v>
      </c>
      <c r="E182" t="s">
        <v>79</v>
      </c>
      <c r="F182" t="s">
        <v>58</v>
      </c>
      <c r="G182" t="s">
        <v>76</v>
      </c>
      <c r="H182" t="s">
        <v>505</v>
      </c>
      <c r="I182">
        <v>3428</v>
      </c>
      <c r="J182">
        <f>7*POWER(10, -69)</f>
        <v>7.0000000000000003E-69</v>
      </c>
      <c r="K182" t="s">
        <v>506</v>
      </c>
      <c r="L182" s="7" t="s">
        <v>61</v>
      </c>
    </row>
    <row r="183" spans="1:12">
      <c r="A183" t="s">
        <v>503</v>
      </c>
      <c r="B183">
        <v>1</v>
      </c>
      <c r="C183">
        <v>159092646</v>
      </c>
      <c r="D183" t="s">
        <v>507</v>
      </c>
      <c r="E183" t="s">
        <v>79</v>
      </c>
      <c r="F183" t="s">
        <v>58</v>
      </c>
      <c r="G183" t="s">
        <v>76</v>
      </c>
      <c r="H183" t="s">
        <v>505</v>
      </c>
      <c r="I183">
        <v>3428</v>
      </c>
      <c r="J183">
        <f>1*POWER(10, -149)</f>
        <v>9.9999999999999998E-150</v>
      </c>
      <c r="K183" t="s">
        <v>506</v>
      </c>
      <c r="L183" s="7" t="s">
        <v>61</v>
      </c>
    </row>
    <row r="184" spans="1:12">
      <c r="A184" t="s">
        <v>503</v>
      </c>
      <c r="B184">
        <v>1</v>
      </c>
      <c r="C184">
        <v>159092646</v>
      </c>
      <c r="D184" t="s">
        <v>504</v>
      </c>
      <c r="E184" t="s">
        <v>79</v>
      </c>
      <c r="F184" t="s">
        <v>58</v>
      </c>
      <c r="G184" t="s">
        <v>76</v>
      </c>
      <c r="H184" t="s">
        <v>505</v>
      </c>
      <c r="I184">
        <v>3428</v>
      </c>
      <c r="J184">
        <f>1*POWER(10, -130)</f>
        <v>9.9999999999999989E-131</v>
      </c>
      <c r="K184" t="s">
        <v>506</v>
      </c>
      <c r="L184" s="7" t="s">
        <v>61</v>
      </c>
    </row>
    <row r="185" spans="1:12">
      <c r="A185" t="s">
        <v>508</v>
      </c>
      <c r="B185">
        <v>1</v>
      </c>
      <c r="C185">
        <v>159001296</v>
      </c>
      <c r="D185" t="s">
        <v>509</v>
      </c>
      <c r="E185" t="s">
        <v>57</v>
      </c>
      <c r="F185" t="s">
        <v>58</v>
      </c>
      <c r="G185" t="s">
        <v>76</v>
      </c>
      <c r="H185" t="s">
        <v>505</v>
      </c>
      <c r="I185">
        <v>3428</v>
      </c>
      <c r="J185">
        <f>5*POWER(10, -47)</f>
        <v>5.0000000000000001E-47</v>
      </c>
      <c r="K185" t="s">
        <v>505</v>
      </c>
      <c r="L185" t="s">
        <v>61</v>
      </c>
    </row>
    <row r="186" spans="1:12">
      <c r="A186" t="s">
        <v>508</v>
      </c>
      <c r="B186">
        <v>1</v>
      </c>
      <c r="C186">
        <v>159001296</v>
      </c>
      <c r="D186" t="s">
        <v>510</v>
      </c>
      <c r="E186" t="s">
        <v>57</v>
      </c>
      <c r="F186" t="s">
        <v>58</v>
      </c>
      <c r="G186" t="s">
        <v>76</v>
      </c>
      <c r="H186" t="s">
        <v>505</v>
      </c>
      <c r="I186">
        <v>3428</v>
      </c>
      <c r="J186">
        <f>2*POWER(10, -44)</f>
        <v>1.9999999999999999E-44</v>
      </c>
      <c r="K186" t="s">
        <v>505</v>
      </c>
      <c r="L186" t="s">
        <v>61</v>
      </c>
    </row>
    <row r="187" spans="1:12">
      <c r="A187" t="s">
        <v>88</v>
      </c>
      <c r="B187">
        <v>1</v>
      </c>
      <c r="C187">
        <v>159679910</v>
      </c>
      <c r="D187" t="s">
        <v>89</v>
      </c>
      <c r="E187" t="s">
        <v>86</v>
      </c>
      <c r="F187" t="s">
        <v>45</v>
      </c>
      <c r="G187" t="s">
        <v>90</v>
      </c>
      <c r="H187" t="s">
        <v>505</v>
      </c>
      <c r="I187">
        <v>3428</v>
      </c>
      <c r="J187">
        <f>4*POWER(10, -73)</f>
        <v>4E-73</v>
      </c>
      <c r="K187" t="s">
        <v>92</v>
      </c>
      <c r="L187" t="s">
        <v>303</v>
      </c>
    </row>
    <row r="188" spans="1:12">
      <c r="A188" t="s">
        <v>94</v>
      </c>
      <c r="B188">
        <v>1</v>
      </c>
      <c r="C188">
        <v>159722783</v>
      </c>
      <c r="D188" t="s">
        <v>95</v>
      </c>
      <c r="E188" t="s">
        <v>96</v>
      </c>
      <c r="F188" t="s">
        <v>45</v>
      </c>
      <c r="G188" t="s">
        <v>90</v>
      </c>
      <c r="H188" t="s">
        <v>505</v>
      </c>
      <c r="I188">
        <v>3428</v>
      </c>
      <c r="J188">
        <f>3*POWER(10, -10)</f>
        <v>3E-10</v>
      </c>
      <c r="K188" t="s">
        <v>97</v>
      </c>
      <c r="L188" t="s">
        <v>93</v>
      </c>
    </row>
    <row r="189" spans="1:12">
      <c r="A189" t="s">
        <v>94</v>
      </c>
      <c r="B189">
        <v>1</v>
      </c>
      <c r="C189">
        <v>159722783</v>
      </c>
      <c r="D189" t="s">
        <v>511</v>
      </c>
      <c r="E189" t="s">
        <v>96</v>
      </c>
      <c r="F189" t="s">
        <v>45</v>
      </c>
      <c r="G189" t="s">
        <v>90</v>
      </c>
      <c r="H189" t="s">
        <v>505</v>
      </c>
      <c r="I189">
        <v>3428</v>
      </c>
      <c r="J189">
        <f>3*POWER(10, -6)</f>
        <v>3.0000000000000001E-6</v>
      </c>
      <c r="K189" t="s">
        <v>97</v>
      </c>
      <c r="L189" t="s">
        <v>93</v>
      </c>
    </row>
    <row r="190" spans="1:12">
      <c r="A190" t="s">
        <v>512</v>
      </c>
      <c r="B190">
        <v>1</v>
      </c>
      <c r="C190">
        <v>159728759</v>
      </c>
      <c r="D190" t="s">
        <v>108</v>
      </c>
      <c r="E190" t="s">
        <v>79</v>
      </c>
      <c r="F190" t="s">
        <v>80</v>
      </c>
      <c r="G190" t="s">
        <v>90</v>
      </c>
      <c r="H190" t="s">
        <v>505</v>
      </c>
      <c r="I190">
        <v>3428</v>
      </c>
      <c r="J190">
        <f>8*POWER(10, -44)</f>
        <v>7.9999999999999996E-44</v>
      </c>
      <c r="K190" t="s">
        <v>97</v>
      </c>
      <c r="L190" t="s">
        <v>93</v>
      </c>
    </row>
    <row r="191" spans="1:12">
      <c r="A191" t="s">
        <v>512</v>
      </c>
      <c r="B191">
        <v>1</v>
      </c>
      <c r="C191">
        <v>159728759</v>
      </c>
      <c r="D191" t="s">
        <v>109</v>
      </c>
      <c r="E191" t="s">
        <v>79</v>
      </c>
      <c r="F191" t="s">
        <v>80</v>
      </c>
      <c r="G191" t="s">
        <v>90</v>
      </c>
      <c r="H191" t="s">
        <v>505</v>
      </c>
      <c r="I191">
        <v>3428</v>
      </c>
      <c r="J191">
        <f>1*POWER(10, -37)</f>
        <v>1.0000000000000001E-37</v>
      </c>
      <c r="K191" t="s">
        <v>97</v>
      </c>
      <c r="L191" t="s">
        <v>93</v>
      </c>
    </row>
    <row r="192" spans="1:12">
      <c r="A192" t="s">
        <v>512</v>
      </c>
      <c r="B192">
        <v>1</v>
      </c>
      <c r="C192">
        <v>159728759</v>
      </c>
      <c r="D192" t="s">
        <v>110</v>
      </c>
      <c r="E192" t="s">
        <v>79</v>
      </c>
      <c r="F192" t="s">
        <v>80</v>
      </c>
      <c r="G192" t="s">
        <v>90</v>
      </c>
      <c r="H192" t="s">
        <v>505</v>
      </c>
      <c r="I192">
        <v>3428</v>
      </c>
      <c r="J192">
        <f>1*POWER(10, -9)</f>
        <v>1.0000000000000001E-9</v>
      </c>
      <c r="K192" t="s">
        <v>97</v>
      </c>
      <c r="L192" t="s">
        <v>93</v>
      </c>
    </row>
    <row r="193" spans="1:12">
      <c r="A193" t="s">
        <v>513</v>
      </c>
      <c r="B193">
        <v>1</v>
      </c>
      <c r="C193">
        <v>159035061</v>
      </c>
      <c r="D193" t="s">
        <v>514</v>
      </c>
      <c r="E193" t="s">
        <v>86</v>
      </c>
      <c r="F193" t="s">
        <v>45</v>
      </c>
      <c r="G193" t="s">
        <v>46</v>
      </c>
      <c r="H193" t="s">
        <v>505</v>
      </c>
      <c r="I193">
        <v>3428</v>
      </c>
      <c r="J193">
        <f>3*POWER(10, -49)</f>
        <v>3.0000000000000004E-49</v>
      </c>
      <c r="K193" t="s">
        <v>505</v>
      </c>
      <c r="L193" t="s">
        <v>61</v>
      </c>
    </row>
    <row r="194" spans="1:12">
      <c r="A194" t="s">
        <v>515</v>
      </c>
      <c r="B194">
        <v>1</v>
      </c>
      <c r="C194">
        <v>159035859</v>
      </c>
      <c r="D194" t="s">
        <v>516</v>
      </c>
      <c r="E194" t="s">
        <v>267</v>
      </c>
      <c r="F194" t="s">
        <v>80</v>
      </c>
      <c r="G194" t="s">
        <v>517</v>
      </c>
      <c r="H194" t="s">
        <v>505</v>
      </c>
      <c r="I194">
        <v>3428</v>
      </c>
      <c r="J194">
        <f>8*POWER(10, -7)</f>
        <v>7.9999999999999996E-7</v>
      </c>
      <c r="K194" t="s">
        <v>505</v>
      </c>
      <c r="L194" t="s">
        <v>61</v>
      </c>
    </row>
    <row r="195" spans="1:12">
      <c r="A195" t="s">
        <v>518</v>
      </c>
      <c r="B195">
        <v>19</v>
      </c>
      <c r="C195">
        <v>13153584</v>
      </c>
      <c r="D195" t="s">
        <v>519</v>
      </c>
      <c r="E195" t="s">
        <v>86</v>
      </c>
      <c r="F195" t="s">
        <v>45</v>
      </c>
      <c r="G195" t="s">
        <v>81</v>
      </c>
      <c r="H195" t="s">
        <v>520</v>
      </c>
      <c r="I195">
        <v>3726</v>
      </c>
      <c r="J195">
        <f>2*POWER(10, -8)</f>
        <v>2E-8</v>
      </c>
      <c r="K195" t="s">
        <v>521</v>
      </c>
      <c r="L195" t="s">
        <v>49</v>
      </c>
    </row>
    <row r="196" spans="1:12">
      <c r="A196" t="s">
        <v>522</v>
      </c>
      <c r="B196">
        <v>19</v>
      </c>
      <c r="C196">
        <v>13154456</v>
      </c>
      <c r="D196" t="s">
        <v>523</v>
      </c>
      <c r="E196" t="s">
        <v>86</v>
      </c>
      <c r="F196" t="s">
        <v>45</v>
      </c>
      <c r="G196" t="s">
        <v>81</v>
      </c>
      <c r="H196" t="s">
        <v>520</v>
      </c>
      <c r="I196">
        <v>3726</v>
      </c>
      <c r="J196">
        <f>2*POWER(10, -19)</f>
        <v>2E-19</v>
      </c>
      <c r="K196" t="s">
        <v>524</v>
      </c>
      <c r="L196" t="s">
        <v>54</v>
      </c>
    </row>
    <row r="197" spans="1:12">
      <c r="A197" t="s">
        <v>525</v>
      </c>
      <c r="B197">
        <v>19</v>
      </c>
      <c r="C197">
        <v>12779781</v>
      </c>
      <c r="D197" t="s">
        <v>526</v>
      </c>
      <c r="E197" t="s">
        <v>281</v>
      </c>
      <c r="F197" t="s">
        <v>72</v>
      </c>
      <c r="G197" t="s">
        <v>81</v>
      </c>
      <c r="H197" t="s">
        <v>520</v>
      </c>
      <c r="I197">
        <v>3726</v>
      </c>
      <c r="J197">
        <f>8*POWER(10, -10)</f>
        <v>8.0000000000000003E-10</v>
      </c>
      <c r="K197" t="s">
        <v>527</v>
      </c>
      <c r="L197" t="s">
        <v>61</v>
      </c>
    </row>
    <row r="198" spans="1:12">
      <c r="A198" t="s">
        <v>528</v>
      </c>
      <c r="B198">
        <v>19</v>
      </c>
      <c r="C198">
        <v>12609925</v>
      </c>
      <c r="D198" t="s">
        <v>529</v>
      </c>
      <c r="E198" t="s">
        <v>79</v>
      </c>
      <c r="F198" t="s">
        <v>80</v>
      </c>
      <c r="G198" t="s">
        <v>172</v>
      </c>
      <c r="H198" t="s">
        <v>520</v>
      </c>
      <c r="I198">
        <v>3726</v>
      </c>
      <c r="J198">
        <f>4*POWER(10, -13)</f>
        <v>4.0000000000000001E-13</v>
      </c>
      <c r="K198" t="s">
        <v>530</v>
      </c>
      <c r="L198" t="s">
        <v>49</v>
      </c>
    </row>
    <row r="199" spans="1:12">
      <c r="A199" s="14"/>
      <c r="B199" s="14"/>
      <c r="C199" s="14"/>
      <c r="D199" s="14"/>
      <c r="E199" s="14"/>
      <c r="F199" s="14"/>
      <c r="G199" s="14"/>
      <c r="H199" s="14" t="s">
        <v>531</v>
      </c>
      <c r="I199" s="14">
        <v>7538</v>
      </c>
      <c r="J199" s="14"/>
      <c r="K199" s="14"/>
      <c r="L199" s="14"/>
    </row>
    <row r="200" spans="1:12">
      <c r="A200" s="14"/>
      <c r="B200" s="14"/>
      <c r="C200" s="14"/>
      <c r="D200" s="14"/>
      <c r="E200" s="14"/>
      <c r="F200" s="14"/>
      <c r="G200" s="14"/>
      <c r="H200" s="14" t="s">
        <v>532</v>
      </c>
      <c r="I200" s="14">
        <v>3725</v>
      </c>
      <c r="J200" s="14"/>
      <c r="K200" s="14"/>
      <c r="L200" s="14"/>
    </row>
    <row r="201" spans="1:12">
      <c r="A201" t="s">
        <v>533</v>
      </c>
      <c r="B201">
        <v>8</v>
      </c>
      <c r="C201">
        <v>40198735</v>
      </c>
      <c r="D201" t="s">
        <v>534</v>
      </c>
      <c r="E201" t="s">
        <v>535</v>
      </c>
      <c r="F201" t="s">
        <v>58</v>
      </c>
      <c r="G201" t="s">
        <v>81</v>
      </c>
      <c r="H201" t="s">
        <v>536</v>
      </c>
      <c r="I201">
        <v>56892</v>
      </c>
      <c r="J201">
        <f>8*POWER(10, -9)</f>
        <v>8.0000000000000005E-9</v>
      </c>
      <c r="K201" t="s">
        <v>537</v>
      </c>
      <c r="L201" t="s">
        <v>102</v>
      </c>
    </row>
    <row r="202" spans="1:12">
      <c r="A202" s="14"/>
      <c r="B202" s="14"/>
      <c r="C202" s="14"/>
      <c r="D202" s="14"/>
      <c r="E202" s="14"/>
      <c r="F202" s="14"/>
      <c r="G202" s="14"/>
      <c r="H202" s="14" t="s">
        <v>538</v>
      </c>
      <c r="I202" s="14">
        <v>4929</v>
      </c>
      <c r="J202" s="14"/>
      <c r="K202" s="14"/>
      <c r="L202" s="14"/>
    </row>
    <row r="203" spans="1:12">
      <c r="A203" t="s">
        <v>539</v>
      </c>
      <c r="B203">
        <v>11</v>
      </c>
      <c r="C203">
        <v>14044939</v>
      </c>
      <c r="D203" t="s">
        <v>540</v>
      </c>
      <c r="E203" t="s">
        <v>79</v>
      </c>
      <c r="F203" t="s">
        <v>80</v>
      </c>
      <c r="G203" t="s">
        <v>46</v>
      </c>
      <c r="H203" t="s">
        <v>541</v>
      </c>
      <c r="I203">
        <v>10418</v>
      </c>
      <c r="J203">
        <f>9*POWER(10, -19)</f>
        <v>9.0000000000000003E-19</v>
      </c>
      <c r="K203" t="s">
        <v>541</v>
      </c>
      <c r="L203" t="s">
        <v>61</v>
      </c>
    </row>
    <row r="204" spans="1:12">
      <c r="A204" t="s">
        <v>539</v>
      </c>
      <c r="B204">
        <v>11</v>
      </c>
      <c r="C204">
        <v>14044939</v>
      </c>
      <c r="D204" t="s">
        <v>542</v>
      </c>
      <c r="E204" t="s">
        <v>79</v>
      </c>
      <c r="F204" t="s">
        <v>80</v>
      </c>
      <c r="G204" t="s">
        <v>46</v>
      </c>
      <c r="H204" t="s">
        <v>541</v>
      </c>
      <c r="I204">
        <v>10418</v>
      </c>
      <c r="J204">
        <f>1*POWER(10, -55)</f>
        <v>9.9999999999999999E-56</v>
      </c>
      <c r="K204" t="s">
        <v>541</v>
      </c>
      <c r="L204" t="s">
        <v>61</v>
      </c>
    </row>
    <row r="205" spans="1:12">
      <c r="A205" t="s">
        <v>543</v>
      </c>
      <c r="B205">
        <v>11</v>
      </c>
      <c r="C205">
        <v>14030572</v>
      </c>
      <c r="D205" t="s">
        <v>544</v>
      </c>
      <c r="E205" t="s">
        <v>57</v>
      </c>
      <c r="F205" t="s">
        <v>58</v>
      </c>
      <c r="G205" t="s">
        <v>46</v>
      </c>
      <c r="H205" t="s">
        <v>541</v>
      </c>
      <c r="I205">
        <v>10418</v>
      </c>
      <c r="J205">
        <f>7*POWER(10, -18)</f>
        <v>6.9999999999999997E-18</v>
      </c>
      <c r="K205" t="s">
        <v>541</v>
      </c>
      <c r="L205" t="s">
        <v>61</v>
      </c>
    </row>
    <row r="206" spans="1:12">
      <c r="A206" t="s">
        <v>545</v>
      </c>
      <c r="B206">
        <v>11</v>
      </c>
      <c r="C206">
        <v>14031785</v>
      </c>
      <c r="D206" t="s">
        <v>546</v>
      </c>
      <c r="E206" t="s">
        <v>57</v>
      </c>
      <c r="F206" t="s">
        <v>80</v>
      </c>
      <c r="G206" t="s">
        <v>46</v>
      </c>
      <c r="H206" t="s">
        <v>541</v>
      </c>
      <c r="I206">
        <v>10418</v>
      </c>
      <c r="J206">
        <f>2*POWER(10, -13)</f>
        <v>2.0000000000000001E-13</v>
      </c>
      <c r="K206" t="s">
        <v>541</v>
      </c>
      <c r="L206" t="s">
        <v>61</v>
      </c>
    </row>
    <row r="207" spans="1:12">
      <c r="A207" t="s">
        <v>547</v>
      </c>
      <c r="B207">
        <v>11</v>
      </c>
      <c r="C207">
        <v>14350515</v>
      </c>
      <c r="D207" t="s">
        <v>548</v>
      </c>
      <c r="E207" t="s">
        <v>398</v>
      </c>
      <c r="F207" t="s">
        <v>80</v>
      </c>
      <c r="G207" t="s">
        <v>81</v>
      </c>
      <c r="H207" t="s">
        <v>541</v>
      </c>
      <c r="I207">
        <v>10418</v>
      </c>
      <c r="J207">
        <f>1*POWER(10, -12)</f>
        <v>9.9999999999999998E-13</v>
      </c>
      <c r="K207" t="s">
        <v>549</v>
      </c>
      <c r="L207" t="s">
        <v>61</v>
      </c>
    </row>
    <row r="208" spans="1:12">
      <c r="A208" t="s">
        <v>550</v>
      </c>
      <c r="B208">
        <v>11</v>
      </c>
      <c r="C208">
        <v>14017074</v>
      </c>
      <c r="D208" t="s">
        <v>551</v>
      </c>
      <c r="E208" t="s">
        <v>57</v>
      </c>
      <c r="F208" t="s">
        <v>58</v>
      </c>
      <c r="G208" t="s">
        <v>81</v>
      </c>
      <c r="H208" t="s">
        <v>541</v>
      </c>
      <c r="I208">
        <v>10418</v>
      </c>
      <c r="J208">
        <f>1*POWER(10, -8)</f>
        <v>1E-8</v>
      </c>
      <c r="K208" t="s">
        <v>541</v>
      </c>
      <c r="L208" t="s">
        <v>61</v>
      </c>
    </row>
    <row r="209" spans="1:12">
      <c r="A209" t="s">
        <v>552</v>
      </c>
      <c r="B209">
        <v>11</v>
      </c>
      <c r="C209">
        <v>14244067</v>
      </c>
      <c r="D209" t="s">
        <v>553</v>
      </c>
      <c r="E209" t="s">
        <v>52</v>
      </c>
      <c r="F209" t="s">
        <v>72</v>
      </c>
      <c r="G209" t="s">
        <v>81</v>
      </c>
      <c r="H209" t="s">
        <v>541</v>
      </c>
      <c r="I209">
        <v>10418</v>
      </c>
      <c r="J209">
        <f>2*POWER(10, -9)</f>
        <v>2.0000000000000001E-9</v>
      </c>
      <c r="K209" t="s">
        <v>541</v>
      </c>
      <c r="L209" t="s">
        <v>61</v>
      </c>
    </row>
    <row r="210" spans="1:12">
      <c r="A210" t="s">
        <v>554</v>
      </c>
      <c r="B210">
        <v>11</v>
      </c>
      <c r="C210">
        <v>13974608</v>
      </c>
      <c r="D210" t="s">
        <v>555</v>
      </c>
      <c r="E210" t="s">
        <v>404</v>
      </c>
      <c r="F210" t="s">
        <v>80</v>
      </c>
      <c r="G210" t="s">
        <v>556</v>
      </c>
      <c r="H210" t="s">
        <v>541</v>
      </c>
      <c r="I210">
        <v>10418</v>
      </c>
      <c r="J210">
        <f>9*POWER(10, -6)</f>
        <v>9.0000000000000002E-6</v>
      </c>
      <c r="K210" t="s">
        <v>541</v>
      </c>
      <c r="L210" t="s">
        <v>61</v>
      </c>
    </row>
    <row r="211" spans="1:12">
      <c r="A211" t="s">
        <v>557</v>
      </c>
      <c r="B211">
        <v>17</v>
      </c>
      <c r="C211">
        <v>36106571</v>
      </c>
      <c r="D211" t="s">
        <v>558</v>
      </c>
      <c r="E211" t="s">
        <v>86</v>
      </c>
      <c r="F211" t="s">
        <v>45</v>
      </c>
      <c r="G211" t="s">
        <v>46</v>
      </c>
      <c r="H211" t="s">
        <v>559</v>
      </c>
      <c r="I211">
        <v>6351</v>
      </c>
      <c r="J211">
        <f>5*POWER(10, -18)</f>
        <v>5.0000000000000004E-18</v>
      </c>
      <c r="K211" t="s">
        <v>560</v>
      </c>
      <c r="L211" t="s">
        <v>93</v>
      </c>
    </row>
    <row r="212" spans="1:12">
      <c r="A212" t="s">
        <v>557</v>
      </c>
      <c r="B212">
        <v>17</v>
      </c>
      <c r="C212">
        <v>36106571</v>
      </c>
      <c r="D212" t="s">
        <v>558</v>
      </c>
      <c r="E212" t="s">
        <v>86</v>
      </c>
      <c r="F212" t="s">
        <v>45</v>
      </c>
      <c r="G212" t="s">
        <v>46</v>
      </c>
      <c r="H212" t="s">
        <v>559</v>
      </c>
      <c r="I212">
        <v>6351</v>
      </c>
      <c r="J212">
        <f>1*POWER(10, -16)</f>
        <v>9.9999999999999998E-17</v>
      </c>
      <c r="K212" t="s">
        <v>560</v>
      </c>
      <c r="L212" t="s">
        <v>93</v>
      </c>
    </row>
    <row r="213" spans="1:12">
      <c r="A213" t="s">
        <v>561</v>
      </c>
      <c r="B213">
        <v>17</v>
      </c>
      <c r="C213">
        <v>36065520</v>
      </c>
      <c r="D213" t="s">
        <v>562</v>
      </c>
      <c r="E213" t="s">
        <v>57</v>
      </c>
      <c r="F213" t="s">
        <v>58</v>
      </c>
      <c r="G213" t="s">
        <v>46</v>
      </c>
      <c r="H213" t="s">
        <v>559</v>
      </c>
      <c r="I213">
        <v>6351</v>
      </c>
      <c r="J213">
        <f>7*POWER(10, -124)</f>
        <v>7.0000000000000014E-124</v>
      </c>
      <c r="K213" t="s">
        <v>563</v>
      </c>
      <c r="L213" t="s">
        <v>61</v>
      </c>
    </row>
    <row r="214" spans="1:12">
      <c r="A214" t="s">
        <v>561</v>
      </c>
      <c r="B214">
        <v>17</v>
      </c>
      <c r="C214">
        <v>36065520</v>
      </c>
      <c r="D214" t="s">
        <v>562</v>
      </c>
      <c r="E214" t="s">
        <v>57</v>
      </c>
      <c r="F214" t="s">
        <v>58</v>
      </c>
      <c r="G214" t="s">
        <v>46</v>
      </c>
      <c r="H214" t="s">
        <v>559</v>
      </c>
      <c r="I214">
        <v>6351</v>
      </c>
      <c r="J214">
        <f>1*POWER(10, -94)</f>
        <v>9.9999999999999996E-95</v>
      </c>
      <c r="K214" t="s">
        <v>563</v>
      </c>
      <c r="L214" t="s">
        <v>61</v>
      </c>
    </row>
    <row r="215" spans="1:12">
      <c r="A215" t="s">
        <v>564</v>
      </c>
      <c r="B215">
        <v>17</v>
      </c>
      <c r="C215">
        <v>36062554</v>
      </c>
      <c r="D215" t="s">
        <v>565</v>
      </c>
      <c r="E215" t="s">
        <v>57</v>
      </c>
      <c r="F215" t="s">
        <v>58</v>
      </c>
      <c r="G215" t="s">
        <v>46</v>
      </c>
      <c r="H215" t="s">
        <v>566</v>
      </c>
      <c r="I215">
        <v>6348</v>
      </c>
      <c r="J215">
        <f>3*POWER(10, -73)</f>
        <v>3.0000000000000001E-73</v>
      </c>
      <c r="K215" t="s">
        <v>567</v>
      </c>
      <c r="L215" t="s">
        <v>93</v>
      </c>
    </row>
    <row r="216" spans="1:12">
      <c r="A216" t="s">
        <v>564</v>
      </c>
      <c r="B216">
        <v>17</v>
      </c>
      <c r="C216">
        <v>36062554</v>
      </c>
      <c r="D216" t="s">
        <v>565</v>
      </c>
      <c r="E216" t="s">
        <v>57</v>
      </c>
      <c r="F216" t="s">
        <v>58</v>
      </c>
      <c r="G216" t="s">
        <v>46</v>
      </c>
      <c r="H216" t="s">
        <v>566</v>
      </c>
      <c r="I216">
        <v>6348</v>
      </c>
      <c r="J216">
        <f>2*POWER(10, -34)</f>
        <v>2.0000000000000003E-34</v>
      </c>
      <c r="K216" t="s">
        <v>567</v>
      </c>
      <c r="L216" t="s">
        <v>93</v>
      </c>
    </row>
    <row r="217" spans="1:12">
      <c r="A217" t="s">
        <v>557</v>
      </c>
      <c r="B217">
        <v>17</v>
      </c>
      <c r="C217">
        <v>36106571</v>
      </c>
      <c r="D217" t="s">
        <v>558</v>
      </c>
      <c r="E217" t="s">
        <v>86</v>
      </c>
      <c r="F217" t="s">
        <v>45</v>
      </c>
      <c r="G217" t="s">
        <v>46</v>
      </c>
      <c r="H217" t="s">
        <v>566</v>
      </c>
      <c r="I217">
        <v>6348</v>
      </c>
      <c r="J217">
        <f>5*POWER(10, -18)</f>
        <v>5.0000000000000004E-18</v>
      </c>
      <c r="K217" t="s">
        <v>560</v>
      </c>
      <c r="L217" t="s">
        <v>93</v>
      </c>
    </row>
    <row r="218" spans="1:12">
      <c r="A218" t="s">
        <v>557</v>
      </c>
      <c r="B218">
        <v>17</v>
      </c>
      <c r="C218">
        <v>36106571</v>
      </c>
      <c r="D218" t="s">
        <v>558</v>
      </c>
      <c r="E218" t="s">
        <v>86</v>
      </c>
      <c r="F218" t="s">
        <v>45</v>
      </c>
      <c r="G218" t="s">
        <v>46</v>
      </c>
      <c r="H218" t="s">
        <v>566</v>
      </c>
      <c r="I218">
        <v>6348</v>
      </c>
      <c r="J218">
        <f>1*POWER(10, -16)</f>
        <v>9.9999999999999998E-17</v>
      </c>
      <c r="K218" t="s">
        <v>560</v>
      </c>
      <c r="L218" t="s">
        <v>93</v>
      </c>
    </row>
    <row r="219" spans="1:12">
      <c r="A219" t="s">
        <v>568</v>
      </c>
      <c r="B219">
        <v>17</v>
      </c>
      <c r="C219">
        <v>36065520</v>
      </c>
      <c r="D219" t="s">
        <v>562</v>
      </c>
      <c r="E219" t="s">
        <v>57</v>
      </c>
      <c r="F219" t="s">
        <v>58</v>
      </c>
      <c r="G219" t="s">
        <v>46</v>
      </c>
      <c r="H219" t="s">
        <v>566</v>
      </c>
      <c r="I219">
        <v>6348</v>
      </c>
      <c r="J219">
        <f>7*POWER(10, -124)</f>
        <v>7.0000000000000014E-124</v>
      </c>
      <c r="K219" t="s">
        <v>563</v>
      </c>
      <c r="L219" t="s">
        <v>61</v>
      </c>
    </row>
    <row r="220" spans="1:12">
      <c r="A220" t="s">
        <v>568</v>
      </c>
      <c r="B220">
        <v>17</v>
      </c>
      <c r="C220">
        <v>36065520</v>
      </c>
      <c r="D220" t="s">
        <v>562</v>
      </c>
      <c r="E220" t="s">
        <v>57</v>
      </c>
      <c r="F220" t="s">
        <v>58</v>
      </c>
      <c r="G220" t="s">
        <v>46</v>
      </c>
      <c r="H220" t="s">
        <v>566</v>
      </c>
      <c r="I220">
        <v>6348</v>
      </c>
      <c r="J220">
        <f>1*POWER(10, -94)</f>
        <v>9.9999999999999996E-95</v>
      </c>
      <c r="K220" t="s">
        <v>563</v>
      </c>
      <c r="L220" t="s">
        <v>61</v>
      </c>
    </row>
    <row r="221" spans="1:12">
      <c r="A221" t="s">
        <v>569</v>
      </c>
      <c r="B221">
        <v>3</v>
      </c>
      <c r="C221">
        <v>194447771</v>
      </c>
      <c r="D221" t="s">
        <v>570</v>
      </c>
      <c r="E221" t="s">
        <v>281</v>
      </c>
      <c r="F221" t="s">
        <v>72</v>
      </c>
      <c r="G221" t="s">
        <v>304</v>
      </c>
      <c r="H221" t="s">
        <v>571</v>
      </c>
      <c r="I221">
        <v>79572</v>
      </c>
      <c r="J221">
        <f>6*POWER(10, -11)</f>
        <v>6E-11</v>
      </c>
      <c r="K221" t="s">
        <v>571</v>
      </c>
      <c r="L221" t="s">
        <v>61</v>
      </c>
    </row>
    <row r="222" spans="1:12">
      <c r="A222" t="s">
        <v>564</v>
      </c>
      <c r="B222">
        <v>17</v>
      </c>
      <c r="C222">
        <v>36062554</v>
      </c>
      <c r="D222" t="s">
        <v>565</v>
      </c>
      <c r="E222" t="s">
        <v>57</v>
      </c>
      <c r="F222" t="s">
        <v>58</v>
      </c>
      <c r="G222" t="s">
        <v>46</v>
      </c>
      <c r="H222" t="s">
        <v>572</v>
      </c>
      <c r="I222">
        <v>6349</v>
      </c>
      <c r="J222">
        <f>3*POWER(10, -73)</f>
        <v>3.0000000000000001E-73</v>
      </c>
      <c r="K222" t="s">
        <v>567</v>
      </c>
      <c r="L222" t="s">
        <v>93</v>
      </c>
    </row>
    <row r="223" spans="1:12">
      <c r="A223" t="s">
        <v>564</v>
      </c>
      <c r="B223">
        <v>17</v>
      </c>
      <c r="C223">
        <v>36062554</v>
      </c>
      <c r="D223" t="s">
        <v>565</v>
      </c>
      <c r="E223" t="s">
        <v>57</v>
      </c>
      <c r="F223" t="s">
        <v>58</v>
      </c>
      <c r="G223" t="s">
        <v>46</v>
      </c>
      <c r="H223" t="s">
        <v>572</v>
      </c>
      <c r="I223">
        <v>6349</v>
      </c>
      <c r="J223">
        <f>2*POWER(10, -34)</f>
        <v>2.0000000000000003E-34</v>
      </c>
      <c r="K223" t="s">
        <v>567</v>
      </c>
      <c r="L223" t="s">
        <v>93</v>
      </c>
    </row>
    <row r="224" spans="1:12">
      <c r="A224" t="s">
        <v>573</v>
      </c>
      <c r="B224">
        <v>17</v>
      </c>
      <c r="C224">
        <v>36064257</v>
      </c>
      <c r="D224" t="s">
        <v>574</v>
      </c>
      <c r="E224" t="s">
        <v>57</v>
      </c>
      <c r="F224" t="s">
        <v>58</v>
      </c>
      <c r="G224" t="s">
        <v>46</v>
      </c>
      <c r="H224" t="s">
        <v>572</v>
      </c>
      <c r="I224">
        <v>6349</v>
      </c>
      <c r="J224">
        <f>3*POWER(10, -42)</f>
        <v>2.9999999999999996E-42</v>
      </c>
      <c r="K224" t="s">
        <v>567</v>
      </c>
      <c r="L224" t="s">
        <v>102</v>
      </c>
    </row>
    <row r="225" spans="1:12">
      <c r="A225" t="s">
        <v>557</v>
      </c>
      <c r="B225">
        <v>17</v>
      </c>
      <c r="C225">
        <v>36106571</v>
      </c>
      <c r="D225" t="s">
        <v>558</v>
      </c>
      <c r="E225" t="s">
        <v>86</v>
      </c>
      <c r="F225" t="s">
        <v>45</v>
      </c>
      <c r="G225" t="s">
        <v>46</v>
      </c>
      <c r="H225" t="s">
        <v>575</v>
      </c>
      <c r="I225">
        <v>414062</v>
      </c>
      <c r="J225">
        <f>5*POWER(10, -18)</f>
        <v>5.0000000000000004E-18</v>
      </c>
      <c r="K225" t="s">
        <v>560</v>
      </c>
      <c r="L225" t="s">
        <v>93</v>
      </c>
    </row>
    <row r="226" spans="1:12">
      <c r="A226" t="s">
        <v>557</v>
      </c>
      <c r="B226">
        <v>17</v>
      </c>
      <c r="C226">
        <v>36106571</v>
      </c>
      <c r="D226" t="s">
        <v>558</v>
      </c>
      <c r="E226" t="s">
        <v>86</v>
      </c>
      <c r="F226" t="s">
        <v>45</v>
      </c>
      <c r="G226" t="s">
        <v>46</v>
      </c>
      <c r="H226" t="s">
        <v>575</v>
      </c>
      <c r="I226">
        <v>414062</v>
      </c>
      <c r="J226">
        <f>1*POWER(10, -16)</f>
        <v>9.9999999999999998E-17</v>
      </c>
      <c r="K226" t="s">
        <v>560</v>
      </c>
      <c r="L226" t="s">
        <v>93</v>
      </c>
    </row>
    <row r="227" spans="1:12">
      <c r="A227" t="s">
        <v>568</v>
      </c>
      <c r="B227">
        <v>17</v>
      </c>
      <c r="C227">
        <v>36065520</v>
      </c>
      <c r="D227" t="s">
        <v>562</v>
      </c>
      <c r="E227" t="s">
        <v>57</v>
      </c>
      <c r="F227" t="s">
        <v>58</v>
      </c>
      <c r="G227" t="s">
        <v>46</v>
      </c>
      <c r="H227" t="s">
        <v>575</v>
      </c>
      <c r="I227">
        <v>414062</v>
      </c>
      <c r="J227">
        <f>7*POWER(10, -124)</f>
        <v>7.0000000000000014E-124</v>
      </c>
      <c r="K227" t="s">
        <v>563</v>
      </c>
      <c r="L227" t="s">
        <v>61</v>
      </c>
    </row>
    <row r="228" spans="1:12">
      <c r="A228" t="s">
        <v>568</v>
      </c>
      <c r="B228">
        <v>17</v>
      </c>
      <c r="C228">
        <v>36065520</v>
      </c>
      <c r="D228" t="s">
        <v>562</v>
      </c>
      <c r="E228" t="s">
        <v>57</v>
      </c>
      <c r="F228" t="s">
        <v>58</v>
      </c>
      <c r="G228" t="s">
        <v>46</v>
      </c>
      <c r="H228" t="s">
        <v>575</v>
      </c>
      <c r="I228">
        <v>414062</v>
      </c>
      <c r="J228">
        <f>1*POWER(10, -94)</f>
        <v>9.9999999999999996E-95</v>
      </c>
      <c r="K228" t="s">
        <v>563</v>
      </c>
      <c r="L228" t="s">
        <v>61</v>
      </c>
    </row>
    <row r="229" spans="1:12">
      <c r="A229" t="s">
        <v>576</v>
      </c>
      <c r="B229">
        <v>18</v>
      </c>
      <c r="C229">
        <v>1051566</v>
      </c>
      <c r="D229" t="s">
        <v>577</v>
      </c>
      <c r="E229" t="s">
        <v>52</v>
      </c>
      <c r="F229" t="s">
        <v>72</v>
      </c>
      <c r="G229" t="s">
        <v>578</v>
      </c>
      <c r="H229" t="s">
        <v>579</v>
      </c>
      <c r="I229">
        <v>116</v>
      </c>
      <c r="J229">
        <f>1*POWER(10, -8)</f>
        <v>1E-8</v>
      </c>
      <c r="K229" t="s">
        <v>580</v>
      </c>
      <c r="L229" t="s">
        <v>61</v>
      </c>
    </row>
    <row r="230" spans="1:12">
      <c r="A230" t="s">
        <v>581</v>
      </c>
      <c r="B230">
        <v>20</v>
      </c>
      <c r="C230">
        <v>14708500</v>
      </c>
      <c r="D230" t="s">
        <v>582</v>
      </c>
      <c r="E230" t="s">
        <v>52</v>
      </c>
      <c r="F230" t="s">
        <v>72</v>
      </c>
      <c r="G230" t="s">
        <v>46</v>
      </c>
      <c r="H230" t="s">
        <v>583</v>
      </c>
      <c r="I230">
        <v>23767</v>
      </c>
      <c r="J230">
        <f>3*POWER(10, -57)</f>
        <v>3E-57</v>
      </c>
      <c r="K230" t="s">
        <v>584</v>
      </c>
      <c r="L230" t="s">
        <v>61</v>
      </c>
    </row>
    <row r="231" spans="1:12">
      <c r="A231" t="s">
        <v>585</v>
      </c>
      <c r="B231">
        <v>20</v>
      </c>
      <c r="C231">
        <v>14486741</v>
      </c>
      <c r="D231" t="s">
        <v>586</v>
      </c>
      <c r="E231" t="s">
        <v>220</v>
      </c>
      <c r="F231" t="s">
        <v>45</v>
      </c>
      <c r="G231" t="s">
        <v>46</v>
      </c>
      <c r="H231" t="s">
        <v>583</v>
      </c>
      <c r="I231">
        <v>23767</v>
      </c>
      <c r="J231">
        <f>1*POWER(10, -43)</f>
        <v>1.0000000000000001E-43</v>
      </c>
      <c r="K231" t="s">
        <v>584</v>
      </c>
      <c r="L231" t="s">
        <v>61</v>
      </c>
    </row>
    <row r="232" spans="1:12">
      <c r="A232" t="s">
        <v>587</v>
      </c>
      <c r="B232">
        <v>20</v>
      </c>
      <c r="C232">
        <v>14701155</v>
      </c>
      <c r="D232" t="s">
        <v>588</v>
      </c>
      <c r="E232" t="s">
        <v>281</v>
      </c>
      <c r="F232" t="s">
        <v>72</v>
      </c>
      <c r="G232" t="s">
        <v>46</v>
      </c>
      <c r="H232" t="s">
        <v>583</v>
      </c>
      <c r="I232">
        <v>23767</v>
      </c>
      <c r="J232">
        <f>3*POWER(10, -57)</f>
        <v>3E-57</v>
      </c>
      <c r="K232" t="s">
        <v>584</v>
      </c>
      <c r="L232" t="s">
        <v>61</v>
      </c>
    </row>
    <row r="233" spans="1:12">
      <c r="A233" t="s">
        <v>589</v>
      </c>
      <c r="B233">
        <v>18</v>
      </c>
      <c r="C233">
        <v>57658313</v>
      </c>
      <c r="D233" t="s">
        <v>590</v>
      </c>
      <c r="E233" t="s">
        <v>79</v>
      </c>
      <c r="F233" t="s">
        <v>80</v>
      </c>
      <c r="G233" t="s">
        <v>304</v>
      </c>
      <c r="H233" t="s">
        <v>591</v>
      </c>
      <c r="I233">
        <v>5205</v>
      </c>
      <c r="J233">
        <f>9*POWER(10, -16)</f>
        <v>9.0000000000000003E-16</v>
      </c>
      <c r="K233" t="s">
        <v>592</v>
      </c>
      <c r="L233" t="s">
        <v>61</v>
      </c>
    </row>
    <row r="234" spans="1:12">
      <c r="A234" t="s">
        <v>593</v>
      </c>
      <c r="B234">
        <v>4</v>
      </c>
      <c r="C234">
        <v>108782393</v>
      </c>
      <c r="D234" t="s">
        <v>594</v>
      </c>
      <c r="E234" t="s">
        <v>134</v>
      </c>
      <c r="F234" t="s">
        <v>58</v>
      </c>
      <c r="G234" t="s">
        <v>73</v>
      </c>
      <c r="H234" t="s">
        <v>595</v>
      </c>
      <c r="I234">
        <v>64850</v>
      </c>
      <c r="J234">
        <f>4*POWER(10, -16)</f>
        <v>3.9999999999999999E-16</v>
      </c>
      <c r="K234" t="s">
        <v>596</v>
      </c>
      <c r="L234" t="s">
        <v>93</v>
      </c>
    </row>
    <row r="235" spans="1:12">
      <c r="A235" t="s">
        <v>597</v>
      </c>
      <c r="B235">
        <v>4</v>
      </c>
      <c r="C235">
        <v>108772299</v>
      </c>
      <c r="D235" t="s">
        <v>598</v>
      </c>
      <c r="E235" t="s">
        <v>52</v>
      </c>
      <c r="F235" t="s">
        <v>45</v>
      </c>
      <c r="G235" t="s">
        <v>73</v>
      </c>
      <c r="H235" t="s">
        <v>595</v>
      </c>
      <c r="I235">
        <v>64850</v>
      </c>
      <c r="J235">
        <f>6*POWER(10, -8)</f>
        <v>6.0000000000000008E-8</v>
      </c>
      <c r="K235" t="s">
        <v>599</v>
      </c>
      <c r="L235" t="s">
        <v>93</v>
      </c>
    </row>
    <row r="236" spans="1:12">
      <c r="A236" t="s">
        <v>597</v>
      </c>
      <c r="B236">
        <v>4</v>
      </c>
      <c r="C236">
        <v>108772299</v>
      </c>
      <c r="D236" t="s">
        <v>598</v>
      </c>
      <c r="E236" t="s">
        <v>52</v>
      </c>
      <c r="F236" t="s">
        <v>45</v>
      </c>
      <c r="G236" t="s">
        <v>73</v>
      </c>
      <c r="H236" t="s">
        <v>595</v>
      </c>
      <c r="I236">
        <v>64850</v>
      </c>
      <c r="J236">
        <f>5*POWER(10, -9)</f>
        <v>5.0000000000000001E-9</v>
      </c>
      <c r="K236" t="s">
        <v>599</v>
      </c>
      <c r="L236" t="s">
        <v>93</v>
      </c>
    </row>
    <row r="237" spans="1:12">
      <c r="A237" t="s">
        <v>600</v>
      </c>
      <c r="B237">
        <v>4</v>
      </c>
      <c r="C237">
        <v>108772770</v>
      </c>
      <c r="D237" t="s">
        <v>601</v>
      </c>
      <c r="E237" t="s">
        <v>52</v>
      </c>
      <c r="F237" t="s">
        <v>45</v>
      </c>
      <c r="G237" t="s">
        <v>73</v>
      </c>
      <c r="H237" t="s">
        <v>595</v>
      </c>
      <c r="I237">
        <v>64850</v>
      </c>
      <c r="J237">
        <f>1*POWER(10, -15)</f>
        <v>1.0000000000000001E-15</v>
      </c>
      <c r="K237" t="s">
        <v>599</v>
      </c>
      <c r="L237" t="s">
        <v>93</v>
      </c>
    </row>
    <row r="238" spans="1:12">
      <c r="A238" t="s">
        <v>602</v>
      </c>
      <c r="B238">
        <v>10</v>
      </c>
      <c r="C238">
        <v>22490764</v>
      </c>
      <c r="D238" t="s">
        <v>603</v>
      </c>
      <c r="E238" t="s">
        <v>57</v>
      </c>
      <c r="F238" t="s">
        <v>58</v>
      </c>
      <c r="G238" t="s">
        <v>81</v>
      </c>
      <c r="H238" t="s">
        <v>604</v>
      </c>
      <c r="I238">
        <v>5305</v>
      </c>
      <c r="J238">
        <f>2*POWER(10, -12)</f>
        <v>2E-12</v>
      </c>
      <c r="K238" t="s">
        <v>605</v>
      </c>
      <c r="L238" t="s">
        <v>303</v>
      </c>
    </row>
    <row r="239" spans="1:12">
      <c r="A239" t="s">
        <v>606</v>
      </c>
      <c r="B239">
        <v>10</v>
      </c>
      <c r="C239">
        <v>22558964</v>
      </c>
      <c r="D239" t="s">
        <v>607</v>
      </c>
      <c r="E239" t="s">
        <v>57</v>
      </c>
      <c r="F239" t="s">
        <v>80</v>
      </c>
      <c r="G239" t="s">
        <v>81</v>
      </c>
      <c r="H239" t="s">
        <v>604</v>
      </c>
      <c r="I239">
        <v>5305</v>
      </c>
      <c r="J239">
        <f>6*POWER(10, -14)</f>
        <v>5.9999999999999997E-14</v>
      </c>
      <c r="K239" t="s">
        <v>604</v>
      </c>
      <c r="L239" t="s">
        <v>129</v>
      </c>
    </row>
    <row r="240" spans="1:12">
      <c r="A240" t="s">
        <v>608</v>
      </c>
      <c r="B240">
        <v>8</v>
      </c>
      <c r="C240">
        <v>41796022</v>
      </c>
      <c r="D240" t="s">
        <v>609</v>
      </c>
      <c r="E240" t="s">
        <v>610</v>
      </c>
      <c r="F240" t="s">
        <v>58</v>
      </c>
      <c r="G240" t="s">
        <v>263</v>
      </c>
      <c r="H240" t="s">
        <v>611</v>
      </c>
      <c r="I240">
        <v>286</v>
      </c>
      <c r="J240">
        <f>2*POWER(10, -42)</f>
        <v>1.9999999999999998E-42</v>
      </c>
      <c r="K240" t="s">
        <v>611</v>
      </c>
      <c r="L240" t="s">
        <v>61</v>
      </c>
    </row>
    <row r="241" spans="1:12">
      <c r="A241" t="s">
        <v>612</v>
      </c>
      <c r="B241">
        <v>8</v>
      </c>
      <c r="C241">
        <v>41732218</v>
      </c>
      <c r="D241" t="s">
        <v>613</v>
      </c>
      <c r="E241" t="s">
        <v>610</v>
      </c>
      <c r="F241" t="s">
        <v>58</v>
      </c>
      <c r="G241" t="s">
        <v>263</v>
      </c>
      <c r="H241" t="s">
        <v>611</v>
      </c>
      <c r="I241">
        <v>286</v>
      </c>
      <c r="J241">
        <f>6*POWER(10, -21)</f>
        <v>5.9999999999999991E-21</v>
      </c>
      <c r="K241" t="s">
        <v>611</v>
      </c>
      <c r="L241" t="s">
        <v>61</v>
      </c>
    </row>
    <row r="242" spans="1:12">
      <c r="A242" t="s">
        <v>614</v>
      </c>
      <c r="B242">
        <v>8</v>
      </c>
      <c r="C242">
        <v>41772929</v>
      </c>
      <c r="D242" t="s">
        <v>615</v>
      </c>
      <c r="E242" t="s">
        <v>79</v>
      </c>
      <c r="F242" t="s">
        <v>80</v>
      </c>
      <c r="G242" t="s">
        <v>263</v>
      </c>
      <c r="H242" t="s">
        <v>611</v>
      </c>
      <c r="I242">
        <v>286</v>
      </c>
      <c r="J242">
        <f>2*POWER(10, -89)</f>
        <v>2.0000000000000001E-89</v>
      </c>
      <c r="K242" t="s">
        <v>611</v>
      </c>
      <c r="L242" t="s">
        <v>61</v>
      </c>
    </row>
    <row r="243" spans="1:12">
      <c r="A243" t="s">
        <v>616</v>
      </c>
      <c r="B243">
        <v>8</v>
      </c>
      <c r="C243">
        <v>41655063</v>
      </c>
      <c r="D243" t="s">
        <v>617</v>
      </c>
      <c r="E243" t="s">
        <v>618</v>
      </c>
      <c r="F243" t="s">
        <v>119</v>
      </c>
      <c r="G243" t="s">
        <v>263</v>
      </c>
      <c r="H243" t="s">
        <v>611</v>
      </c>
      <c r="I243">
        <v>286</v>
      </c>
      <c r="J243">
        <f>4*POWER(10, -14)</f>
        <v>4E-14</v>
      </c>
      <c r="K243" t="s">
        <v>611</v>
      </c>
      <c r="L243" t="s">
        <v>54</v>
      </c>
    </row>
    <row r="244" spans="1:12">
      <c r="A244" t="s">
        <v>619</v>
      </c>
      <c r="B244">
        <v>8</v>
      </c>
      <c r="C244">
        <v>41691973</v>
      </c>
      <c r="D244" t="s">
        <v>620</v>
      </c>
      <c r="E244" t="s">
        <v>79</v>
      </c>
      <c r="F244" t="s">
        <v>80</v>
      </c>
      <c r="G244" t="s">
        <v>263</v>
      </c>
      <c r="H244" t="s">
        <v>611</v>
      </c>
      <c r="I244">
        <v>286</v>
      </c>
      <c r="J244">
        <f>2*POWER(10, -57)</f>
        <v>1.9999999999999999E-57</v>
      </c>
      <c r="K244" t="s">
        <v>611</v>
      </c>
      <c r="L244" t="s">
        <v>61</v>
      </c>
    </row>
    <row r="245" spans="1:12">
      <c r="A245" t="s">
        <v>612</v>
      </c>
      <c r="B245">
        <v>8</v>
      </c>
      <c r="C245">
        <v>41732218</v>
      </c>
      <c r="D245" t="s">
        <v>613</v>
      </c>
      <c r="E245" t="s">
        <v>610</v>
      </c>
      <c r="F245" t="s">
        <v>58</v>
      </c>
      <c r="G245" t="s">
        <v>621</v>
      </c>
      <c r="H245" t="s">
        <v>611</v>
      </c>
      <c r="I245">
        <v>286</v>
      </c>
      <c r="J245">
        <f>2*POWER(10, -17)</f>
        <v>2.0000000000000001E-17</v>
      </c>
      <c r="K245" t="s">
        <v>611</v>
      </c>
      <c r="L245" t="s">
        <v>61</v>
      </c>
    </row>
    <row r="246" spans="1:12">
      <c r="A246" t="s">
        <v>622</v>
      </c>
      <c r="B246">
        <v>8</v>
      </c>
      <c r="C246">
        <v>41686157</v>
      </c>
      <c r="D246" t="s">
        <v>623</v>
      </c>
      <c r="E246" t="s">
        <v>79</v>
      </c>
      <c r="F246" t="s">
        <v>80</v>
      </c>
      <c r="G246" t="s">
        <v>621</v>
      </c>
      <c r="H246" t="s">
        <v>611</v>
      </c>
      <c r="I246">
        <v>286</v>
      </c>
      <c r="J246">
        <f>4*POWER(10, -43)</f>
        <v>4.0000000000000003E-43</v>
      </c>
      <c r="K246" t="s">
        <v>611</v>
      </c>
      <c r="L246" t="s">
        <v>49</v>
      </c>
    </row>
    <row r="247" spans="1:12">
      <c r="A247" t="s">
        <v>622</v>
      </c>
      <c r="B247">
        <v>8</v>
      </c>
      <c r="C247">
        <v>41686157</v>
      </c>
      <c r="D247" t="s">
        <v>623</v>
      </c>
      <c r="E247" t="s">
        <v>79</v>
      </c>
      <c r="F247" t="s">
        <v>80</v>
      </c>
      <c r="G247" t="s">
        <v>621</v>
      </c>
      <c r="H247" t="s">
        <v>611</v>
      </c>
      <c r="I247">
        <v>286</v>
      </c>
      <c r="J247">
        <f>7*POWER(10, -68)</f>
        <v>7.0000000000000003E-68</v>
      </c>
      <c r="K247" t="s">
        <v>611</v>
      </c>
      <c r="L247" t="s">
        <v>49</v>
      </c>
    </row>
    <row r="248" spans="1:12">
      <c r="A248" t="s">
        <v>624</v>
      </c>
      <c r="B248">
        <v>8</v>
      </c>
      <c r="C248">
        <v>41772887</v>
      </c>
      <c r="D248" t="s">
        <v>625</v>
      </c>
      <c r="E248" t="s">
        <v>79</v>
      </c>
      <c r="F248" t="s">
        <v>80</v>
      </c>
      <c r="G248" t="s">
        <v>621</v>
      </c>
      <c r="H248" t="s">
        <v>611</v>
      </c>
      <c r="I248">
        <v>286</v>
      </c>
      <c r="J248">
        <f>6*POWER(10, -12)</f>
        <v>6.0000000000000003E-12</v>
      </c>
      <c r="K248" t="s">
        <v>611</v>
      </c>
      <c r="L248" t="s">
        <v>61</v>
      </c>
    </row>
    <row r="249" spans="1:12">
      <c r="A249" t="s">
        <v>624</v>
      </c>
      <c r="B249">
        <v>8</v>
      </c>
      <c r="C249">
        <v>41772887</v>
      </c>
      <c r="D249" t="s">
        <v>625</v>
      </c>
      <c r="E249" t="s">
        <v>79</v>
      </c>
      <c r="F249" t="s">
        <v>80</v>
      </c>
      <c r="G249" t="s">
        <v>621</v>
      </c>
      <c r="H249" t="s">
        <v>611</v>
      </c>
      <c r="I249">
        <v>286</v>
      </c>
      <c r="J249">
        <f>1*POWER(10, -15)</f>
        <v>1.0000000000000001E-15</v>
      </c>
      <c r="K249" t="s">
        <v>611</v>
      </c>
      <c r="L249" t="s">
        <v>61</v>
      </c>
    </row>
    <row r="250" spans="1:12">
      <c r="A250" t="s">
        <v>624</v>
      </c>
      <c r="B250">
        <v>8</v>
      </c>
      <c r="C250">
        <v>41772887</v>
      </c>
      <c r="D250" t="s">
        <v>625</v>
      </c>
      <c r="E250" t="s">
        <v>79</v>
      </c>
      <c r="F250" t="s">
        <v>80</v>
      </c>
      <c r="G250" t="s">
        <v>621</v>
      </c>
      <c r="H250" t="s">
        <v>611</v>
      </c>
      <c r="I250">
        <v>286</v>
      </c>
      <c r="J250">
        <f>4*POWER(10, -27)</f>
        <v>4.0000000000000002E-27</v>
      </c>
      <c r="K250" t="s">
        <v>611</v>
      </c>
      <c r="L250" t="s">
        <v>61</v>
      </c>
    </row>
    <row r="251" spans="1:12">
      <c r="A251" t="s">
        <v>624</v>
      </c>
      <c r="B251">
        <v>8</v>
      </c>
      <c r="C251">
        <v>41772887</v>
      </c>
      <c r="D251" t="s">
        <v>625</v>
      </c>
      <c r="E251" t="s">
        <v>79</v>
      </c>
      <c r="F251" t="s">
        <v>80</v>
      </c>
      <c r="G251" t="s">
        <v>621</v>
      </c>
      <c r="H251" t="s">
        <v>611</v>
      </c>
      <c r="I251">
        <v>286</v>
      </c>
      <c r="J251">
        <f>1*POWER(10, -10)</f>
        <v>1E-10</v>
      </c>
      <c r="K251" t="s">
        <v>611</v>
      </c>
      <c r="L251" t="s">
        <v>61</v>
      </c>
    </row>
    <row r="252" spans="1:12">
      <c r="A252" t="s">
        <v>626</v>
      </c>
      <c r="B252">
        <v>8</v>
      </c>
      <c r="C252">
        <v>41772929</v>
      </c>
      <c r="D252" t="s">
        <v>615</v>
      </c>
      <c r="E252" t="s">
        <v>79</v>
      </c>
      <c r="F252" t="s">
        <v>80</v>
      </c>
      <c r="G252" t="s">
        <v>621</v>
      </c>
      <c r="H252" t="s">
        <v>611</v>
      </c>
      <c r="I252">
        <v>286</v>
      </c>
      <c r="J252">
        <f>4*POWER(10, -62)</f>
        <v>4.0000000000000002E-62</v>
      </c>
      <c r="K252" t="s">
        <v>611</v>
      </c>
      <c r="L252" t="s">
        <v>61</v>
      </c>
    </row>
    <row r="253" spans="1:12">
      <c r="A253" t="s">
        <v>627</v>
      </c>
      <c r="B253">
        <v>8</v>
      </c>
      <c r="C253">
        <v>41808436</v>
      </c>
      <c r="D253" t="s">
        <v>628</v>
      </c>
      <c r="E253" t="s">
        <v>79</v>
      </c>
      <c r="F253" t="s">
        <v>80</v>
      </c>
      <c r="G253" t="s">
        <v>283</v>
      </c>
      <c r="H253" t="s">
        <v>611</v>
      </c>
      <c r="I253">
        <v>286</v>
      </c>
      <c r="J253">
        <f>3*POWER(10, -20)</f>
        <v>2.9999999999999997E-20</v>
      </c>
      <c r="K253" t="s">
        <v>611</v>
      </c>
      <c r="L253" t="s">
        <v>61</v>
      </c>
    </row>
    <row r="254" spans="1:12">
      <c r="A254" t="s">
        <v>614</v>
      </c>
      <c r="B254">
        <v>8</v>
      </c>
      <c r="C254">
        <v>41772929</v>
      </c>
      <c r="D254" t="s">
        <v>615</v>
      </c>
      <c r="E254" t="s">
        <v>79</v>
      </c>
      <c r="F254" t="s">
        <v>80</v>
      </c>
      <c r="G254" t="s">
        <v>283</v>
      </c>
      <c r="H254" t="s">
        <v>611</v>
      </c>
      <c r="I254">
        <v>286</v>
      </c>
      <c r="J254">
        <f>4*POWER(10, -11)</f>
        <v>3.9999999999999998E-11</v>
      </c>
      <c r="K254" t="s">
        <v>611</v>
      </c>
      <c r="L254" t="s">
        <v>61</v>
      </c>
    </row>
    <row r="255" spans="1:12">
      <c r="A255" t="s">
        <v>614</v>
      </c>
      <c r="B255">
        <v>8</v>
      </c>
      <c r="C255">
        <v>41772929</v>
      </c>
      <c r="D255" t="s">
        <v>629</v>
      </c>
      <c r="E255" t="s">
        <v>79</v>
      </c>
      <c r="F255" t="s">
        <v>80</v>
      </c>
      <c r="G255" t="s">
        <v>283</v>
      </c>
      <c r="H255" t="s">
        <v>611</v>
      </c>
      <c r="I255">
        <v>286</v>
      </c>
      <c r="J255">
        <f>6*POWER(10, -56)</f>
        <v>5.9999999999999998E-56</v>
      </c>
      <c r="K255" t="s">
        <v>611</v>
      </c>
      <c r="L255" t="s">
        <v>61</v>
      </c>
    </row>
    <row r="256" spans="1:12">
      <c r="A256" t="s">
        <v>614</v>
      </c>
      <c r="B256">
        <v>8</v>
      </c>
      <c r="C256">
        <v>41772929</v>
      </c>
      <c r="D256" t="s">
        <v>629</v>
      </c>
      <c r="E256" t="s">
        <v>79</v>
      </c>
      <c r="F256" t="s">
        <v>80</v>
      </c>
      <c r="G256" t="s">
        <v>283</v>
      </c>
      <c r="H256" t="s">
        <v>611</v>
      </c>
      <c r="I256">
        <v>286</v>
      </c>
      <c r="J256">
        <f>1*POWER(10, -53)</f>
        <v>1E-53</v>
      </c>
      <c r="K256" t="s">
        <v>611</v>
      </c>
      <c r="L256" t="s">
        <v>61</v>
      </c>
    </row>
    <row r="257" spans="1:12">
      <c r="A257" t="s">
        <v>614</v>
      </c>
      <c r="B257">
        <v>8</v>
      </c>
      <c r="C257">
        <v>41772929</v>
      </c>
      <c r="D257" t="s">
        <v>630</v>
      </c>
      <c r="E257" t="s">
        <v>79</v>
      </c>
      <c r="F257" t="s">
        <v>80</v>
      </c>
      <c r="G257" t="s">
        <v>283</v>
      </c>
      <c r="H257" t="s">
        <v>611</v>
      </c>
      <c r="I257">
        <v>286</v>
      </c>
      <c r="J257">
        <f>9*POWER(10, -50)</f>
        <v>8.9999999999999992E-50</v>
      </c>
      <c r="K257" t="s">
        <v>611</v>
      </c>
      <c r="L257" t="s">
        <v>61</v>
      </c>
    </row>
    <row r="258" spans="1:12">
      <c r="A258" t="s">
        <v>614</v>
      </c>
      <c r="B258">
        <v>8</v>
      </c>
      <c r="C258">
        <v>41772929</v>
      </c>
      <c r="D258" t="s">
        <v>615</v>
      </c>
      <c r="E258" t="s">
        <v>79</v>
      </c>
      <c r="F258" t="s">
        <v>80</v>
      </c>
      <c r="G258" t="s">
        <v>283</v>
      </c>
      <c r="H258" t="s">
        <v>611</v>
      </c>
      <c r="I258">
        <v>286</v>
      </c>
      <c r="J258">
        <f>3*POWER(10, -35)</f>
        <v>2.9999999999999999E-35</v>
      </c>
      <c r="K258" t="s">
        <v>611</v>
      </c>
      <c r="L258" t="s">
        <v>61</v>
      </c>
    </row>
    <row r="259" spans="1:12">
      <c r="A259" t="s">
        <v>616</v>
      </c>
      <c r="B259">
        <v>8</v>
      </c>
      <c r="C259">
        <v>1655063</v>
      </c>
      <c r="D259" t="s">
        <v>617</v>
      </c>
      <c r="E259" t="s">
        <v>618</v>
      </c>
      <c r="F259" t="s">
        <v>119</v>
      </c>
      <c r="G259" t="s">
        <v>283</v>
      </c>
      <c r="H259" t="s">
        <v>611</v>
      </c>
      <c r="I259">
        <v>286</v>
      </c>
      <c r="J259">
        <f>6*POWER(10, -12)</f>
        <v>6.0000000000000003E-12</v>
      </c>
      <c r="K259" t="s">
        <v>611</v>
      </c>
      <c r="L259" t="s">
        <v>54</v>
      </c>
    </row>
    <row r="260" spans="1:12">
      <c r="A260" t="s">
        <v>616</v>
      </c>
      <c r="B260">
        <v>8</v>
      </c>
      <c r="C260">
        <v>1655063</v>
      </c>
      <c r="D260" t="s">
        <v>617</v>
      </c>
      <c r="E260" t="s">
        <v>618</v>
      </c>
      <c r="F260" t="s">
        <v>119</v>
      </c>
      <c r="G260" t="s">
        <v>283</v>
      </c>
      <c r="H260" t="s">
        <v>611</v>
      </c>
      <c r="I260">
        <v>286</v>
      </c>
      <c r="J260">
        <f>3*POWER(10, -43)</f>
        <v>3.0000000000000004E-43</v>
      </c>
      <c r="K260" t="s">
        <v>611</v>
      </c>
      <c r="L260" t="s">
        <v>54</v>
      </c>
    </row>
    <row r="261" spans="1:12">
      <c r="A261" t="s">
        <v>631</v>
      </c>
      <c r="B261">
        <v>8</v>
      </c>
      <c r="C261">
        <v>41683104</v>
      </c>
      <c r="D261" t="s">
        <v>632</v>
      </c>
      <c r="E261" t="s">
        <v>57</v>
      </c>
      <c r="F261" t="s">
        <v>58</v>
      </c>
      <c r="G261" t="s">
        <v>283</v>
      </c>
      <c r="H261" t="s">
        <v>611</v>
      </c>
      <c r="I261">
        <v>286</v>
      </c>
      <c r="J261">
        <f>8*POWER(10, -26)</f>
        <v>7.9999999999999992E-26</v>
      </c>
      <c r="K261" t="s">
        <v>611</v>
      </c>
      <c r="L261" t="s">
        <v>61</v>
      </c>
    </row>
    <row r="262" spans="1:12">
      <c r="A262" t="s">
        <v>633</v>
      </c>
      <c r="B262">
        <v>8</v>
      </c>
      <c r="C262">
        <v>41772887</v>
      </c>
      <c r="D262" t="s">
        <v>634</v>
      </c>
      <c r="E262" t="s">
        <v>79</v>
      </c>
      <c r="F262" t="s">
        <v>80</v>
      </c>
      <c r="G262" t="s">
        <v>304</v>
      </c>
      <c r="H262" t="s">
        <v>611</v>
      </c>
      <c r="I262">
        <v>286</v>
      </c>
      <c r="J262">
        <f>3*POWER(10, -11)</f>
        <v>3E-11</v>
      </c>
      <c r="K262" t="s">
        <v>611</v>
      </c>
      <c r="L262" t="s">
        <v>61</v>
      </c>
    </row>
    <row r="263" spans="1:12">
      <c r="A263" t="s">
        <v>635</v>
      </c>
      <c r="B263">
        <v>8</v>
      </c>
      <c r="C263">
        <v>41675996</v>
      </c>
      <c r="D263" t="s">
        <v>636</v>
      </c>
      <c r="E263" t="s">
        <v>57</v>
      </c>
      <c r="F263" t="s">
        <v>58</v>
      </c>
      <c r="G263" t="s">
        <v>81</v>
      </c>
      <c r="H263" t="s">
        <v>611</v>
      </c>
      <c r="I263">
        <v>286</v>
      </c>
      <c r="J263">
        <f>2*POWER(10, -11)</f>
        <v>1.9999999999999999E-11</v>
      </c>
      <c r="K263" t="s">
        <v>611</v>
      </c>
      <c r="L263" t="s">
        <v>61</v>
      </c>
    </row>
    <row r="264" spans="1:12">
      <c r="A264" t="s">
        <v>635</v>
      </c>
      <c r="B264">
        <v>8</v>
      </c>
      <c r="C264">
        <v>41675996</v>
      </c>
      <c r="D264" t="s">
        <v>636</v>
      </c>
      <c r="E264" t="s">
        <v>57</v>
      </c>
      <c r="F264" t="s">
        <v>58</v>
      </c>
      <c r="G264" t="s">
        <v>81</v>
      </c>
      <c r="H264" t="s">
        <v>611</v>
      </c>
      <c r="I264">
        <v>286</v>
      </c>
      <c r="J264">
        <f>1*POWER(10, -9)</f>
        <v>1.0000000000000001E-9</v>
      </c>
      <c r="K264" t="s">
        <v>611</v>
      </c>
      <c r="L264" t="s">
        <v>61</v>
      </c>
    </row>
    <row r="265" spans="1:12">
      <c r="A265" t="s">
        <v>635</v>
      </c>
      <c r="B265">
        <v>8</v>
      </c>
      <c r="C265">
        <v>41675996</v>
      </c>
      <c r="D265" t="s">
        <v>636</v>
      </c>
      <c r="E265" t="s">
        <v>57</v>
      </c>
      <c r="F265" t="s">
        <v>58</v>
      </c>
      <c r="G265" t="s">
        <v>81</v>
      </c>
      <c r="H265" t="s">
        <v>611</v>
      </c>
      <c r="I265">
        <v>286</v>
      </c>
      <c r="J265">
        <f>6*POWER(10, -10)</f>
        <v>6E-10</v>
      </c>
      <c r="K265" t="s">
        <v>611</v>
      </c>
      <c r="L265" t="s">
        <v>61</v>
      </c>
    </row>
    <row r="266" spans="1:12">
      <c r="A266" t="s">
        <v>635</v>
      </c>
      <c r="B266">
        <v>8</v>
      </c>
      <c r="C266">
        <v>41675996</v>
      </c>
      <c r="D266" t="s">
        <v>636</v>
      </c>
      <c r="E266" t="s">
        <v>57</v>
      </c>
      <c r="F266" t="s">
        <v>58</v>
      </c>
      <c r="G266" t="s">
        <v>81</v>
      </c>
      <c r="H266" t="s">
        <v>611</v>
      </c>
      <c r="I266">
        <v>286</v>
      </c>
      <c r="J266">
        <f>2*POWER(10, -17)</f>
        <v>2.0000000000000001E-17</v>
      </c>
      <c r="K266" t="s">
        <v>611</v>
      </c>
      <c r="L266" t="s">
        <v>61</v>
      </c>
    </row>
    <row r="267" spans="1:12">
      <c r="A267" t="s">
        <v>637</v>
      </c>
      <c r="B267">
        <v>8</v>
      </c>
      <c r="C267">
        <v>41784039</v>
      </c>
      <c r="D267" t="s">
        <v>638</v>
      </c>
      <c r="E267" t="s">
        <v>86</v>
      </c>
      <c r="F267" t="s">
        <v>45</v>
      </c>
      <c r="G267" t="s">
        <v>155</v>
      </c>
      <c r="H267" t="s">
        <v>611</v>
      </c>
      <c r="I267">
        <v>286</v>
      </c>
      <c r="J267">
        <f>6*POWER(10, -6)</f>
        <v>6.0000000000000002E-6</v>
      </c>
      <c r="K267" t="s">
        <v>611</v>
      </c>
      <c r="L267" t="s">
        <v>61</v>
      </c>
    </row>
    <row r="268" spans="1:12">
      <c r="A268" s="14"/>
      <c r="B268" s="14"/>
      <c r="C268" s="14"/>
      <c r="D268" s="14"/>
      <c r="E268" s="14"/>
      <c r="F268" s="14"/>
      <c r="G268" s="14"/>
      <c r="H268" s="14" t="s">
        <v>639</v>
      </c>
      <c r="I268" s="14">
        <v>8573</v>
      </c>
      <c r="J268" s="14"/>
      <c r="K268" s="14"/>
      <c r="L268" s="14"/>
    </row>
    <row r="269" spans="1:12">
      <c r="A269" t="s">
        <v>640</v>
      </c>
      <c r="B269">
        <v>9</v>
      </c>
      <c r="C269">
        <v>99008901</v>
      </c>
      <c r="D269" t="s">
        <v>641</v>
      </c>
      <c r="E269" t="s">
        <v>86</v>
      </c>
      <c r="F269" t="s">
        <v>45</v>
      </c>
      <c r="G269" t="s">
        <v>81</v>
      </c>
      <c r="H269" t="s">
        <v>642</v>
      </c>
      <c r="I269">
        <v>1306</v>
      </c>
      <c r="J269">
        <f>8*POWER(10, -7)</f>
        <v>7.9999999999999996E-7</v>
      </c>
      <c r="K269" t="s">
        <v>642</v>
      </c>
      <c r="L269" t="s">
        <v>61</v>
      </c>
    </row>
    <row r="270" spans="1:12">
      <c r="A270" t="s">
        <v>643</v>
      </c>
      <c r="B270">
        <v>9</v>
      </c>
      <c r="C270">
        <v>98981054</v>
      </c>
      <c r="D270" t="s">
        <v>644</v>
      </c>
      <c r="E270" t="s">
        <v>52</v>
      </c>
      <c r="F270" t="s">
        <v>72</v>
      </c>
      <c r="G270" t="s">
        <v>81</v>
      </c>
      <c r="H270" t="s">
        <v>642</v>
      </c>
      <c r="I270">
        <v>1306</v>
      </c>
      <c r="J270">
        <f>5*POWER(10, -24)</f>
        <v>5.0000000000000005E-24</v>
      </c>
      <c r="K270" t="s">
        <v>642</v>
      </c>
      <c r="L270" t="s">
        <v>61</v>
      </c>
    </row>
    <row r="271" spans="1:12">
      <c r="A271" t="s">
        <v>645</v>
      </c>
      <c r="B271">
        <v>9</v>
      </c>
      <c r="C271">
        <v>99005103</v>
      </c>
      <c r="D271" t="s">
        <v>646</v>
      </c>
      <c r="E271" t="s">
        <v>57</v>
      </c>
      <c r="F271" t="s">
        <v>80</v>
      </c>
      <c r="G271" t="s">
        <v>46</v>
      </c>
      <c r="H271" t="s">
        <v>642</v>
      </c>
      <c r="I271">
        <v>1306</v>
      </c>
      <c r="J271">
        <f>2*POWER(10, -19)</f>
        <v>2E-19</v>
      </c>
      <c r="K271" t="s">
        <v>642</v>
      </c>
      <c r="L271" t="s">
        <v>61</v>
      </c>
    </row>
    <row r="272" spans="1:12">
      <c r="A272" t="s">
        <v>647</v>
      </c>
      <c r="B272">
        <v>9</v>
      </c>
      <c r="C272">
        <v>99023316</v>
      </c>
      <c r="D272" t="s">
        <v>648</v>
      </c>
      <c r="E272" t="s">
        <v>272</v>
      </c>
      <c r="F272" t="s">
        <v>45</v>
      </c>
      <c r="G272" t="s">
        <v>46</v>
      </c>
      <c r="H272" t="s">
        <v>642</v>
      </c>
      <c r="I272">
        <v>1306</v>
      </c>
      <c r="J272">
        <f>2*POWER(10, -14)</f>
        <v>2E-14</v>
      </c>
      <c r="K272" t="s">
        <v>642</v>
      </c>
      <c r="L272" t="s">
        <v>61</v>
      </c>
    </row>
    <row r="273" spans="1:12">
      <c r="A273" s="14"/>
      <c r="B273" s="14"/>
      <c r="C273" s="14"/>
      <c r="D273" s="14"/>
      <c r="E273" s="14"/>
      <c r="F273" s="14"/>
      <c r="G273" s="14"/>
      <c r="H273" s="14" t="s">
        <v>649</v>
      </c>
      <c r="I273" s="14">
        <v>1296</v>
      </c>
      <c r="J273" s="14"/>
      <c r="K273" s="14"/>
      <c r="L273" s="14"/>
    </row>
    <row r="274" spans="1:12">
      <c r="A274" t="s">
        <v>650</v>
      </c>
      <c r="B274">
        <v>8</v>
      </c>
      <c r="C274">
        <v>119921886</v>
      </c>
      <c r="D274" t="s">
        <v>651</v>
      </c>
      <c r="E274" t="s">
        <v>267</v>
      </c>
      <c r="F274" t="s">
        <v>58</v>
      </c>
      <c r="G274" t="s">
        <v>81</v>
      </c>
      <c r="H274" t="s">
        <v>652</v>
      </c>
      <c r="I274">
        <v>7373</v>
      </c>
      <c r="J274">
        <f>3*POWER(10, -20)</f>
        <v>2.9999999999999997E-20</v>
      </c>
      <c r="K274" t="s">
        <v>653</v>
      </c>
      <c r="L274" t="s">
        <v>61</v>
      </c>
    </row>
    <row r="275" spans="1:12">
      <c r="A275" t="s">
        <v>654</v>
      </c>
      <c r="B275">
        <v>8</v>
      </c>
      <c r="C275">
        <v>120276643</v>
      </c>
      <c r="D275" t="s">
        <v>655</v>
      </c>
      <c r="E275" t="s">
        <v>57</v>
      </c>
      <c r="F275" t="s">
        <v>58</v>
      </c>
      <c r="G275" t="s">
        <v>81</v>
      </c>
      <c r="H275" t="s">
        <v>652</v>
      </c>
      <c r="I275">
        <v>7373</v>
      </c>
      <c r="J275">
        <f>7*POWER(10, -19)</f>
        <v>6.9999999999999993E-19</v>
      </c>
      <c r="K275" t="s">
        <v>652</v>
      </c>
      <c r="L275" t="s">
        <v>61</v>
      </c>
    </row>
    <row r="276" spans="1:12">
      <c r="A276" t="s">
        <v>656</v>
      </c>
      <c r="B276">
        <v>8</v>
      </c>
      <c r="C276">
        <v>119971791</v>
      </c>
      <c r="D276" t="s">
        <v>657</v>
      </c>
      <c r="E276" t="s">
        <v>79</v>
      </c>
      <c r="F276" t="s">
        <v>80</v>
      </c>
      <c r="G276" t="s">
        <v>172</v>
      </c>
      <c r="H276" t="s">
        <v>652</v>
      </c>
      <c r="I276">
        <v>7373</v>
      </c>
      <c r="J276">
        <f>5*POWER(10, -9)</f>
        <v>5.0000000000000001E-9</v>
      </c>
      <c r="K276" t="s">
        <v>653</v>
      </c>
      <c r="L276" t="s">
        <v>61</v>
      </c>
    </row>
    <row r="277" spans="1:12">
      <c r="A277" t="s">
        <v>658</v>
      </c>
      <c r="B277">
        <v>8</v>
      </c>
      <c r="C277">
        <v>119874246</v>
      </c>
      <c r="D277" t="s">
        <v>659</v>
      </c>
      <c r="E277" t="s">
        <v>57</v>
      </c>
      <c r="F277" t="s">
        <v>58</v>
      </c>
      <c r="G277" t="s">
        <v>73</v>
      </c>
      <c r="H277" t="s">
        <v>652</v>
      </c>
      <c r="I277">
        <v>7373</v>
      </c>
      <c r="J277">
        <f>2*POWER(10, -8)</f>
        <v>2E-8</v>
      </c>
      <c r="K277" t="s">
        <v>660</v>
      </c>
      <c r="L277" t="s">
        <v>69</v>
      </c>
    </row>
    <row r="278" spans="1:12">
      <c r="A278" t="s">
        <v>661</v>
      </c>
      <c r="B278">
        <v>8</v>
      </c>
      <c r="C278">
        <v>120049640</v>
      </c>
      <c r="D278" t="s">
        <v>662</v>
      </c>
      <c r="E278" t="s">
        <v>79</v>
      </c>
      <c r="F278" t="s">
        <v>80</v>
      </c>
      <c r="G278" t="s">
        <v>90</v>
      </c>
      <c r="H278" t="s">
        <v>652</v>
      </c>
      <c r="I278">
        <v>7373</v>
      </c>
      <c r="J278">
        <f>7*POWER(10, -11)</f>
        <v>6.9999999999999991E-11</v>
      </c>
      <c r="K278" t="s">
        <v>653</v>
      </c>
      <c r="L278" t="s">
        <v>49</v>
      </c>
    </row>
    <row r="279" spans="1:12">
      <c r="A279" s="14"/>
      <c r="B279" s="14"/>
      <c r="C279" s="14"/>
      <c r="D279" s="14"/>
      <c r="E279" s="14"/>
      <c r="F279" s="14"/>
      <c r="G279" s="14"/>
      <c r="H279" s="14" t="s">
        <v>663</v>
      </c>
      <c r="I279" s="14">
        <v>1287</v>
      </c>
      <c r="J279" s="14"/>
      <c r="K279" s="14"/>
      <c r="L279" s="14"/>
    </row>
    <row r="280" spans="1:12">
      <c r="A280" t="s">
        <v>664</v>
      </c>
      <c r="B280">
        <v>2</v>
      </c>
      <c r="C280">
        <v>186654611</v>
      </c>
      <c r="D280" t="s">
        <v>665</v>
      </c>
      <c r="E280" t="s">
        <v>191</v>
      </c>
      <c r="F280" t="s">
        <v>45</v>
      </c>
      <c r="G280" t="s">
        <v>407</v>
      </c>
      <c r="H280" t="s">
        <v>666</v>
      </c>
      <c r="I280">
        <v>3685</v>
      </c>
      <c r="J280">
        <f>4*POWER(10, -6)</f>
        <v>3.9999999999999998E-6</v>
      </c>
      <c r="K280" t="s">
        <v>667</v>
      </c>
      <c r="L280" t="s">
        <v>61</v>
      </c>
    </row>
    <row r="281" spans="1:12">
      <c r="A281" t="s">
        <v>664</v>
      </c>
      <c r="B281">
        <v>2</v>
      </c>
      <c r="C281">
        <v>186654611</v>
      </c>
      <c r="D281" t="s">
        <v>665</v>
      </c>
      <c r="E281" t="s">
        <v>191</v>
      </c>
      <c r="F281" t="s">
        <v>45</v>
      </c>
      <c r="G281" t="s">
        <v>407</v>
      </c>
      <c r="H281" t="s">
        <v>666</v>
      </c>
      <c r="I281">
        <v>3685</v>
      </c>
      <c r="J281">
        <f>8*POWER(10, -7)</f>
        <v>7.9999999999999996E-7</v>
      </c>
      <c r="K281" t="s">
        <v>667</v>
      </c>
      <c r="L281" t="s">
        <v>61</v>
      </c>
    </row>
    <row r="282" spans="1:12">
      <c r="A282" t="s">
        <v>668</v>
      </c>
      <c r="B282">
        <v>2</v>
      </c>
      <c r="C282">
        <v>186686580</v>
      </c>
      <c r="D282" t="s">
        <v>669</v>
      </c>
      <c r="E282" t="s">
        <v>96</v>
      </c>
      <c r="F282" t="s">
        <v>80</v>
      </c>
      <c r="G282" t="s">
        <v>449</v>
      </c>
      <c r="H282" t="s">
        <v>666</v>
      </c>
      <c r="I282">
        <v>3685</v>
      </c>
      <c r="J282">
        <f>1*POWER(10, -6)</f>
        <v>9.9999999999999995E-7</v>
      </c>
      <c r="K282" t="s">
        <v>670</v>
      </c>
      <c r="L282" t="s">
        <v>61</v>
      </c>
    </row>
    <row r="283" spans="1:12">
      <c r="A283" s="14"/>
      <c r="B283" s="14"/>
      <c r="C283" s="14"/>
      <c r="D283" s="14"/>
      <c r="E283" s="14"/>
      <c r="F283" s="14"/>
      <c r="G283" s="14"/>
      <c r="H283" s="14" t="s">
        <v>671</v>
      </c>
      <c r="I283" s="14">
        <v>5445</v>
      </c>
      <c r="J283" s="14"/>
      <c r="K283" s="14"/>
      <c r="L283" s="14"/>
    </row>
    <row r="284" spans="1:12">
      <c r="A284" t="s">
        <v>672</v>
      </c>
      <c r="B284">
        <v>6</v>
      </c>
      <c r="C284">
        <v>56735323</v>
      </c>
      <c r="D284" t="s">
        <v>673</v>
      </c>
      <c r="E284" t="s">
        <v>79</v>
      </c>
      <c r="F284" t="s">
        <v>80</v>
      </c>
      <c r="G284" t="s">
        <v>304</v>
      </c>
      <c r="H284" t="s">
        <v>674</v>
      </c>
      <c r="I284">
        <v>667</v>
      </c>
      <c r="J284">
        <f>3*POWER(10, -13)</f>
        <v>3.0000000000000003E-13</v>
      </c>
      <c r="K284" t="s">
        <v>674</v>
      </c>
      <c r="L284" t="s">
        <v>61</v>
      </c>
    </row>
    <row r="285" spans="1:12">
      <c r="A285" t="s">
        <v>675</v>
      </c>
      <c r="B285">
        <v>6</v>
      </c>
      <c r="C285">
        <v>56666846</v>
      </c>
      <c r="D285" t="s">
        <v>676</v>
      </c>
      <c r="E285" t="s">
        <v>404</v>
      </c>
      <c r="F285" t="s">
        <v>80</v>
      </c>
      <c r="G285" t="s">
        <v>81</v>
      </c>
      <c r="H285" t="s">
        <v>674</v>
      </c>
      <c r="I285">
        <v>667</v>
      </c>
      <c r="J285">
        <f>2*POWER(10, -8)</f>
        <v>2E-8</v>
      </c>
      <c r="K285" t="s">
        <v>674</v>
      </c>
      <c r="L285" t="s">
        <v>61</v>
      </c>
    </row>
    <row r="286" spans="1:12">
      <c r="A286" t="s">
        <v>677</v>
      </c>
      <c r="B286">
        <v>4</v>
      </c>
      <c r="C286">
        <v>119085821</v>
      </c>
      <c r="D286" t="s">
        <v>678</v>
      </c>
      <c r="E286" t="s">
        <v>79</v>
      </c>
      <c r="F286" t="s">
        <v>80</v>
      </c>
      <c r="G286" t="s">
        <v>81</v>
      </c>
      <c r="H286" t="s">
        <v>679</v>
      </c>
      <c r="I286">
        <v>51778</v>
      </c>
      <c r="J286">
        <f>7*POWER(10, -9)</f>
        <v>7.0000000000000006E-9</v>
      </c>
      <c r="K286" t="s">
        <v>680</v>
      </c>
      <c r="L286" t="s">
        <v>93</v>
      </c>
    </row>
    <row r="287" spans="1:12">
      <c r="A287" t="s">
        <v>681</v>
      </c>
      <c r="B287">
        <v>4</v>
      </c>
      <c r="C287">
        <v>119026891</v>
      </c>
      <c r="D287" t="s">
        <v>682</v>
      </c>
      <c r="E287" t="s">
        <v>100</v>
      </c>
      <c r="F287" t="s">
        <v>72</v>
      </c>
      <c r="G287" t="s">
        <v>683</v>
      </c>
      <c r="H287" t="s">
        <v>679</v>
      </c>
      <c r="I287">
        <v>51778</v>
      </c>
      <c r="J287">
        <f>4*POWER(10, -6)</f>
        <v>3.9999999999999998E-6</v>
      </c>
      <c r="K287" t="s">
        <v>684</v>
      </c>
      <c r="L287" t="s">
        <v>49</v>
      </c>
    </row>
    <row r="288" spans="1:12">
      <c r="A288" t="s">
        <v>685</v>
      </c>
      <c r="B288">
        <v>4</v>
      </c>
      <c r="C288">
        <v>118942321</v>
      </c>
      <c r="D288" t="s">
        <v>686</v>
      </c>
      <c r="E288" t="s">
        <v>57</v>
      </c>
      <c r="F288" t="s">
        <v>58</v>
      </c>
      <c r="G288" t="s">
        <v>126</v>
      </c>
      <c r="H288" t="s">
        <v>679</v>
      </c>
      <c r="I288">
        <v>51778</v>
      </c>
      <c r="J288">
        <f>8*POWER(10, -6)</f>
        <v>7.9999999999999996E-6</v>
      </c>
      <c r="K288" s="7" t="s">
        <v>684</v>
      </c>
      <c r="L288" t="s">
        <v>61</v>
      </c>
    </row>
    <row r="289" spans="1:12">
      <c r="A289" t="s">
        <v>687</v>
      </c>
      <c r="B289">
        <v>5</v>
      </c>
      <c r="C289">
        <v>150137672</v>
      </c>
      <c r="D289" t="s">
        <v>688</v>
      </c>
      <c r="E289" t="s">
        <v>79</v>
      </c>
      <c r="F289" t="s">
        <v>80</v>
      </c>
      <c r="G289" t="s">
        <v>46</v>
      </c>
      <c r="H289" t="s">
        <v>689</v>
      </c>
      <c r="I289">
        <v>815</v>
      </c>
      <c r="J289">
        <f>9*POWER(10, -588)</f>
        <v>0</v>
      </c>
      <c r="K289" t="s">
        <v>690</v>
      </c>
      <c r="L289" t="s">
        <v>61</v>
      </c>
    </row>
    <row r="290" spans="1:12">
      <c r="A290" t="s">
        <v>691</v>
      </c>
      <c r="B290">
        <v>5</v>
      </c>
      <c r="C290">
        <v>150243802</v>
      </c>
      <c r="D290" t="s">
        <v>692</v>
      </c>
      <c r="E290" t="s">
        <v>86</v>
      </c>
      <c r="F290" t="s">
        <v>45</v>
      </c>
      <c r="G290" t="s">
        <v>693</v>
      </c>
      <c r="H290" t="s">
        <v>689</v>
      </c>
      <c r="I290">
        <v>815</v>
      </c>
      <c r="J290">
        <f>5*POWER(10, -7)</f>
        <v>4.9999999999999998E-7</v>
      </c>
      <c r="K290" t="s">
        <v>689</v>
      </c>
      <c r="L290" t="s">
        <v>61</v>
      </c>
    </row>
    <row r="291" spans="1:12">
      <c r="A291" t="s">
        <v>694</v>
      </c>
      <c r="B291">
        <v>20</v>
      </c>
      <c r="C291">
        <v>35438203</v>
      </c>
      <c r="D291" t="s">
        <v>695</v>
      </c>
      <c r="E291" t="s">
        <v>79</v>
      </c>
      <c r="F291" t="s">
        <v>80</v>
      </c>
      <c r="G291" t="s">
        <v>81</v>
      </c>
      <c r="H291" t="s">
        <v>696</v>
      </c>
      <c r="I291">
        <v>9584</v>
      </c>
      <c r="J291">
        <f>9*POWER(10, -78)</f>
        <v>9.0000000000000001E-78</v>
      </c>
      <c r="K291" t="s">
        <v>697</v>
      </c>
      <c r="L291" t="s">
        <v>298</v>
      </c>
    </row>
    <row r="292" spans="1:12">
      <c r="A292" t="s">
        <v>698</v>
      </c>
      <c r="B292">
        <v>20</v>
      </c>
      <c r="C292">
        <v>35437976</v>
      </c>
      <c r="D292" t="s">
        <v>699</v>
      </c>
      <c r="E292" t="s">
        <v>79</v>
      </c>
      <c r="F292" t="s">
        <v>80</v>
      </c>
      <c r="G292" t="s">
        <v>81</v>
      </c>
      <c r="H292" t="s">
        <v>696</v>
      </c>
      <c r="I292">
        <v>9584</v>
      </c>
      <c r="J292">
        <f>1*POWER(10, -58)</f>
        <v>1E-58</v>
      </c>
      <c r="K292" t="s">
        <v>697</v>
      </c>
      <c r="L292" t="s">
        <v>298</v>
      </c>
    </row>
    <row r="293" spans="1:12">
      <c r="A293" t="s">
        <v>698</v>
      </c>
      <c r="B293">
        <v>20</v>
      </c>
      <c r="C293">
        <v>35437976</v>
      </c>
      <c r="D293" t="s">
        <v>699</v>
      </c>
      <c r="E293" t="s">
        <v>79</v>
      </c>
      <c r="F293" t="s">
        <v>80</v>
      </c>
      <c r="G293" t="s">
        <v>81</v>
      </c>
      <c r="H293" t="s">
        <v>696</v>
      </c>
      <c r="I293">
        <v>9584</v>
      </c>
      <c r="J293">
        <f>1*POWER(10, -121)</f>
        <v>9.9999999999999998E-122</v>
      </c>
      <c r="K293" t="s">
        <v>697</v>
      </c>
      <c r="L293" t="s">
        <v>298</v>
      </c>
    </row>
    <row r="294" spans="1:12">
      <c r="A294" t="s">
        <v>700</v>
      </c>
      <c r="B294">
        <v>20</v>
      </c>
      <c r="C294">
        <v>35327015</v>
      </c>
      <c r="D294" t="s">
        <v>701</v>
      </c>
      <c r="E294" t="s">
        <v>79</v>
      </c>
      <c r="F294" t="s">
        <v>80</v>
      </c>
      <c r="G294" t="s">
        <v>81</v>
      </c>
      <c r="H294" t="s">
        <v>696</v>
      </c>
      <c r="I294">
        <v>9584</v>
      </c>
      <c r="J294">
        <f>7*POWER(10, -16)</f>
        <v>6.9999999999999994E-16</v>
      </c>
      <c r="K294" t="s">
        <v>702</v>
      </c>
      <c r="L294" t="s">
        <v>61</v>
      </c>
    </row>
    <row r="295" spans="1:12">
      <c r="A295" t="s">
        <v>703</v>
      </c>
      <c r="B295">
        <v>20</v>
      </c>
      <c r="C295">
        <v>35730477</v>
      </c>
      <c r="D295" t="s">
        <v>704</v>
      </c>
      <c r="E295" t="s">
        <v>167</v>
      </c>
      <c r="F295" t="s">
        <v>72</v>
      </c>
      <c r="G295" t="s">
        <v>81</v>
      </c>
      <c r="H295" t="s">
        <v>696</v>
      </c>
      <c r="I295">
        <v>9584</v>
      </c>
      <c r="J295">
        <f>3*POWER(10, -10)</f>
        <v>3E-10</v>
      </c>
      <c r="K295" t="s">
        <v>696</v>
      </c>
      <c r="L295" t="s">
        <v>61</v>
      </c>
    </row>
    <row r="296" spans="1:12">
      <c r="A296" t="s">
        <v>705</v>
      </c>
      <c r="B296">
        <v>20</v>
      </c>
      <c r="C296">
        <v>35436182</v>
      </c>
      <c r="D296" t="s">
        <v>706</v>
      </c>
      <c r="E296" t="s">
        <v>57</v>
      </c>
      <c r="F296" t="s">
        <v>58</v>
      </c>
      <c r="G296" t="s">
        <v>81</v>
      </c>
      <c r="H296" t="s">
        <v>696</v>
      </c>
      <c r="I296">
        <v>9584</v>
      </c>
      <c r="J296">
        <f>2*POWER(10, -18)</f>
        <v>2.0000000000000001E-18</v>
      </c>
      <c r="K296" t="s">
        <v>697</v>
      </c>
      <c r="L296" t="s">
        <v>61</v>
      </c>
    </row>
    <row r="297" spans="1:12">
      <c r="A297" t="s">
        <v>705</v>
      </c>
      <c r="B297">
        <v>20</v>
      </c>
      <c r="C297">
        <v>35436182</v>
      </c>
      <c r="D297" t="s">
        <v>707</v>
      </c>
      <c r="E297" t="s">
        <v>57</v>
      </c>
      <c r="F297" t="s">
        <v>58</v>
      </c>
      <c r="G297" t="s">
        <v>81</v>
      </c>
      <c r="H297" t="s">
        <v>696</v>
      </c>
      <c r="I297">
        <v>9584</v>
      </c>
      <c r="J297">
        <f>8*POWER(10, -37)</f>
        <v>8.0000000000000005E-37</v>
      </c>
      <c r="K297" t="s">
        <v>697</v>
      </c>
      <c r="L297" t="s">
        <v>61</v>
      </c>
    </row>
    <row r="298" spans="1:12">
      <c r="A298" t="s">
        <v>708</v>
      </c>
      <c r="B298">
        <v>20</v>
      </c>
      <c r="C298">
        <v>36083257</v>
      </c>
      <c r="D298" t="s">
        <v>709</v>
      </c>
      <c r="E298" t="s">
        <v>57</v>
      </c>
      <c r="F298" t="s">
        <v>58</v>
      </c>
      <c r="G298" t="s">
        <v>81</v>
      </c>
      <c r="H298" t="s">
        <v>696</v>
      </c>
      <c r="I298">
        <v>9584</v>
      </c>
      <c r="J298">
        <f>2*POWER(10, -12)</f>
        <v>2E-12</v>
      </c>
      <c r="K298" t="s">
        <v>710</v>
      </c>
      <c r="L298" t="s">
        <v>61</v>
      </c>
    </row>
    <row r="299" spans="1:12">
      <c r="A299" t="s">
        <v>711</v>
      </c>
      <c r="B299">
        <v>20</v>
      </c>
      <c r="C299">
        <v>35286348</v>
      </c>
      <c r="D299" t="s">
        <v>712</v>
      </c>
      <c r="E299" t="s">
        <v>57</v>
      </c>
      <c r="F299" t="s">
        <v>58</v>
      </c>
      <c r="G299" t="s">
        <v>81</v>
      </c>
      <c r="H299" t="s">
        <v>696</v>
      </c>
      <c r="I299">
        <v>9584</v>
      </c>
      <c r="J299">
        <f>2*POWER(10, -11)</f>
        <v>1.9999999999999999E-11</v>
      </c>
      <c r="K299" t="s">
        <v>713</v>
      </c>
      <c r="L299" t="s">
        <v>54</v>
      </c>
    </row>
    <row r="300" spans="1:12">
      <c r="A300" t="s">
        <v>714</v>
      </c>
      <c r="B300">
        <v>20</v>
      </c>
      <c r="C300">
        <v>35326405</v>
      </c>
      <c r="D300" t="s">
        <v>715</v>
      </c>
      <c r="E300" t="s">
        <v>57</v>
      </c>
      <c r="F300" t="s">
        <v>58</v>
      </c>
      <c r="G300" t="s">
        <v>81</v>
      </c>
      <c r="H300" t="s">
        <v>696</v>
      </c>
      <c r="I300">
        <v>9584</v>
      </c>
      <c r="J300">
        <f>2*POWER(10, -17)</f>
        <v>2.0000000000000001E-17</v>
      </c>
      <c r="K300" t="s">
        <v>702</v>
      </c>
      <c r="L300" t="s">
        <v>61</v>
      </c>
    </row>
    <row r="301" spans="1:12">
      <c r="A301" t="s">
        <v>714</v>
      </c>
      <c r="B301">
        <v>20</v>
      </c>
      <c r="C301">
        <v>35326405</v>
      </c>
      <c r="D301" t="s">
        <v>716</v>
      </c>
      <c r="E301" t="s">
        <v>57</v>
      </c>
      <c r="F301" t="s">
        <v>58</v>
      </c>
      <c r="G301" t="s">
        <v>81</v>
      </c>
      <c r="H301" t="s">
        <v>696</v>
      </c>
      <c r="I301">
        <v>9584</v>
      </c>
      <c r="J301">
        <f>1*POWER(10, -13)</f>
        <v>1E-13</v>
      </c>
      <c r="K301" t="s">
        <v>702</v>
      </c>
      <c r="L301" t="s">
        <v>61</v>
      </c>
    </row>
    <row r="302" spans="1:12">
      <c r="A302" t="s">
        <v>717</v>
      </c>
      <c r="B302">
        <v>20</v>
      </c>
      <c r="C302">
        <v>35717523</v>
      </c>
      <c r="D302" t="s">
        <v>718</v>
      </c>
      <c r="E302" t="s">
        <v>203</v>
      </c>
      <c r="F302" t="s">
        <v>45</v>
      </c>
      <c r="G302" t="s">
        <v>46</v>
      </c>
      <c r="H302" t="s">
        <v>696</v>
      </c>
      <c r="I302">
        <v>9584</v>
      </c>
      <c r="J302">
        <f>5*POWER(10, -157)</f>
        <v>4.9999999999999996E-157</v>
      </c>
      <c r="K302" t="s">
        <v>696</v>
      </c>
      <c r="L302" t="s">
        <v>61</v>
      </c>
    </row>
    <row r="303" spans="1:12">
      <c r="A303" s="14"/>
      <c r="B303" s="14"/>
      <c r="C303" s="14"/>
      <c r="D303" s="14"/>
      <c r="E303" s="14"/>
      <c r="F303" s="14"/>
      <c r="G303" s="14"/>
      <c r="H303" s="14" t="s">
        <v>719</v>
      </c>
      <c r="I303" s="14">
        <v>7262</v>
      </c>
      <c r="J303" s="14"/>
      <c r="K303" s="14"/>
      <c r="L303" s="14"/>
    </row>
    <row r="304" spans="1:12">
      <c r="A304" t="s">
        <v>720</v>
      </c>
      <c r="B304">
        <v>1</v>
      </c>
      <c r="C304">
        <v>109274968</v>
      </c>
      <c r="D304" t="s">
        <v>721</v>
      </c>
      <c r="E304" t="s">
        <v>191</v>
      </c>
      <c r="F304" t="s">
        <v>45</v>
      </c>
      <c r="G304" t="s">
        <v>46</v>
      </c>
      <c r="H304" t="s">
        <v>722</v>
      </c>
      <c r="I304">
        <v>6272</v>
      </c>
      <c r="J304">
        <f>1*POWER(10, -14)</f>
        <v>1E-14</v>
      </c>
      <c r="K304" t="s">
        <v>723</v>
      </c>
      <c r="L304" t="s">
        <v>54</v>
      </c>
    </row>
    <row r="305" spans="1:12">
      <c r="A305" t="s">
        <v>720</v>
      </c>
      <c r="B305">
        <v>1</v>
      </c>
      <c r="C305">
        <v>109274968</v>
      </c>
      <c r="D305" t="s">
        <v>721</v>
      </c>
      <c r="E305" t="s">
        <v>191</v>
      </c>
      <c r="F305" t="s">
        <v>45</v>
      </c>
      <c r="G305" t="s">
        <v>46</v>
      </c>
      <c r="H305" t="s">
        <v>722</v>
      </c>
      <c r="I305">
        <v>6272</v>
      </c>
      <c r="J305">
        <f>2*POWER(10, -18)</f>
        <v>2.0000000000000001E-18</v>
      </c>
      <c r="K305" t="s">
        <v>723</v>
      </c>
      <c r="L305" t="s">
        <v>54</v>
      </c>
    </row>
    <row r="306" spans="1:12">
      <c r="A306" t="s">
        <v>720</v>
      </c>
      <c r="B306">
        <v>1</v>
      </c>
      <c r="C306">
        <v>109274968</v>
      </c>
      <c r="D306" t="s">
        <v>721</v>
      </c>
      <c r="E306" t="s">
        <v>191</v>
      </c>
      <c r="F306" t="s">
        <v>45</v>
      </c>
      <c r="G306" t="s">
        <v>46</v>
      </c>
      <c r="H306" t="s">
        <v>722</v>
      </c>
      <c r="I306">
        <v>6272</v>
      </c>
      <c r="J306">
        <f>2*POWER(10, -23)</f>
        <v>2.0000000000000002E-23</v>
      </c>
      <c r="K306" t="s">
        <v>723</v>
      </c>
      <c r="L306" t="s">
        <v>54</v>
      </c>
    </row>
    <row r="307" spans="1:12">
      <c r="A307" t="s">
        <v>720</v>
      </c>
      <c r="B307">
        <v>1</v>
      </c>
      <c r="C307">
        <v>109274968</v>
      </c>
      <c r="D307" t="s">
        <v>721</v>
      </c>
      <c r="E307" t="s">
        <v>191</v>
      </c>
      <c r="F307" t="s">
        <v>45</v>
      </c>
      <c r="G307" t="s">
        <v>46</v>
      </c>
      <c r="H307" t="s">
        <v>722</v>
      </c>
      <c r="I307">
        <v>6272</v>
      </c>
      <c r="J307">
        <f>9*POWER(10, -230)</f>
        <v>9.0000000000000001E-230</v>
      </c>
      <c r="K307" t="s">
        <v>723</v>
      </c>
      <c r="L307" t="s">
        <v>54</v>
      </c>
    </row>
    <row r="308" spans="1:12">
      <c r="A308" t="s">
        <v>724</v>
      </c>
      <c r="B308">
        <v>1</v>
      </c>
      <c r="C308">
        <v>109275684</v>
      </c>
      <c r="D308" t="s">
        <v>725</v>
      </c>
      <c r="E308" t="s">
        <v>191</v>
      </c>
      <c r="F308" t="s">
        <v>58</v>
      </c>
      <c r="G308" t="s">
        <v>46</v>
      </c>
      <c r="H308" t="s">
        <v>722</v>
      </c>
      <c r="I308">
        <v>6272</v>
      </c>
      <c r="J308">
        <f>7*POWER(10, -15)</f>
        <v>7.0000000000000001E-15</v>
      </c>
      <c r="K308" t="s">
        <v>723</v>
      </c>
      <c r="L308" t="s">
        <v>54</v>
      </c>
    </row>
    <row r="309" spans="1:12">
      <c r="A309" t="s">
        <v>726</v>
      </c>
      <c r="B309">
        <v>1</v>
      </c>
      <c r="C309">
        <v>109275908</v>
      </c>
      <c r="D309" t="s">
        <v>727</v>
      </c>
      <c r="E309" t="s">
        <v>86</v>
      </c>
      <c r="F309" t="s">
        <v>72</v>
      </c>
      <c r="G309" t="s">
        <v>46</v>
      </c>
      <c r="H309" t="s">
        <v>722</v>
      </c>
      <c r="I309">
        <v>6272</v>
      </c>
      <c r="J309">
        <f>8*POWER(10, -211)</f>
        <v>8.0000000000000007E-211</v>
      </c>
      <c r="K309" t="s">
        <v>728</v>
      </c>
      <c r="L309" t="s">
        <v>93</v>
      </c>
    </row>
    <row r="310" spans="1:12">
      <c r="A310" t="s">
        <v>726</v>
      </c>
      <c r="B310">
        <v>1</v>
      </c>
      <c r="C310">
        <v>109275908</v>
      </c>
      <c r="D310" t="s">
        <v>727</v>
      </c>
      <c r="E310" t="s">
        <v>86</v>
      </c>
      <c r="F310" t="s">
        <v>72</v>
      </c>
      <c r="G310" t="s">
        <v>46</v>
      </c>
      <c r="H310" t="s">
        <v>722</v>
      </c>
      <c r="I310">
        <v>6272</v>
      </c>
      <c r="J310">
        <f>2*POWER(10, -114)</f>
        <v>2.0000000000000001E-114</v>
      </c>
      <c r="K310" t="s">
        <v>728</v>
      </c>
      <c r="L310" t="s">
        <v>93</v>
      </c>
    </row>
    <row r="311" spans="1:12">
      <c r="A311" t="s">
        <v>724</v>
      </c>
      <c r="B311">
        <v>1</v>
      </c>
      <c r="C311">
        <v>109275908</v>
      </c>
      <c r="D311" t="s">
        <v>727</v>
      </c>
      <c r="E311" t="s">
        <v>86</v>
      </c>
      <c r="F311" t="s">
        <v>72</v>
      </c>
      <c r="G311" t="s">
        <v>90</v>
      </c>
      <c r="H311" t="s">
        <v>722</v>
      </c>
      <c r="I311">
        <v>6272</v>
      </c>
      <c r="J311">
        <f>3*POWER(10, -9)</f>
        <v>3.0000000000000004E-9</v>
      </c>
      <c r="K311" t="s">
        <v>728</v>
      </c>
      <c r="L311" t="s">
        <v>93</v>
      </c>
    </row>
    <row r="312" spans="1:12">
      <c r="A312" t="s">
        <v>729</v>
      </c>
      <c r="B312">
        <v>1</v>
      </c>
      <c r="C312">
        <v>109358840</v>
      </c>
      <c r="D312" t="s">
        <v>730</v>
      </c>
      <c r="E312" t="s">
        <v>216</v>
      </c>
      <c r="F312" t="s">
        <v>58</v>
      </c>
      <c r="G312" t="s">
        <v>73</v>
      </c>
      <c r="H312" t="s">
        <v>722</v>
      </c>
      <c r="I312">
        <v>6272</v>
      </c>
      <c r="J312">
        <f>4*POWER(10, -15)</f>
        <v>4.0000000000000003E-15</v>
      </c>
      <c r="K312" t="s">
        <v>722</v>
      </c>
      <c r="L312" t="s">
        <v>61</v>
      </c>
    </row>
    <row r="313" spans="1:12">
      <c r="A313" t="s">
        <v>731</v>
      </c>
      <c r="B313">
        <v>1</v>
      </c>
      <c r="C313">
        <v>109274968</v>
      </c>
      <c r="D313" t="s">
        <v>732</v>
      </c>
      <c r="E313" t="s">
        <v>191</v>
      </c>
      <c r="F313" t="s">
        <v>45</v>
      </c>
      <c r="G313" t="s">
        <v>81</v>
      </c>
      <c r="H313" t="s">
        <v>722</v>
      </c>
      <c r="I313">
        <v>6272</v>
      </c>
      <c r="J313">
        <f>2*POWER(10, -14)</f>
        <v>2E-14</v>
      </c>
      <c r="K313" t="s">
        <v>723</v>
      </c>
      <c r="L313" t="s">
        <v>54</v>
      </c>
    </row>
    <row r="314" spans="1:12">
      <c r="A314" t="s">
        <v>733</v>
      </c>
      <c r="B314">
        <v>1</v>
      </c>
      <c r="C314">
        <v>109275908</v>
      </c>
      <c r="D314" t="s">
        <v>727</v>
      </c>
      <c r="E314" t="s">
        <v>86</v>
      </c>
      <c r="F314" t="s">
        <v>72</v>
      </c>
      <c r="G314" t="s">
        <v>90</v>
      </c>
      <c r="H314" t="s">
        <v>722</v>
      </c>
      <c r="I314">
        <v>6272</v>
      </c>
      <c r="J314">
        <f>3*POWER(10, -9)</f>
        <v>3.0000000000000004E-9</v>
      </c>
      <c r="K314" t="s">
        <v>728</v>
      </c>
      <c r="L314" t="s">
        <v>93</v>
      </c>
    </row>
    <row r="315" spans="1:12">
      <c r="A315" t="s">
        <v>734</v>
      </c>
      <c r="B315">
        <v>1</v>
      </c>
      <c r="C315">
        <v>109348511</v>
      </c>
      <c r="D315" t="s">
        <v>735</v>
      </c>
      <c r="E315" t="s">
        <v>86</v>
      </c>
      <c r="F315" t="s">
        <v>72</v>
      </c>
      <c r="G315" t="s">
        <v>736</v>
      </c>
      <c r="H315" t="s">
        <v>722</v>
      </c>
      <c r="I315">
        <v>6272</v>
      </c>
      <c r="J315">
        <f>8*POWER(10, -9)</f>
        <v>8.0000000000000005E-9</v>
      </c>
      <c r="K315" t="s">
        <v>722</v>
      </c>
      <c r="L315" t="s">
        <v>61</v>
      </c>
    </row>
    <row r="316" spans="1:12">
      <c r="A316" t="s">
        <v>737</v>
      </c>
      <c r="B316">
        <v>1</v>
      </c>
      <c r="C316">
        <v>109274570</v>
      </c>
      <c r="D316" t="s">
        <v>738</v>
      </c>
      <c r="E316" t="s">
        <v>57</v>
      </c>
      <c r="F316" t="s">
        <v>58</v>
      </c>
      <c r="G316" t="s">
        <v>90</v>
      </c>
      <c r="H316" t="s">
        <v>722</v>
      </c>
      <c r="I316">
        <v>6272</v>
      </c>
      <c r="J316">
        <f>3*POWER(10, -12)</f>
        <v>3.0000000000000001E-12</v>
      </c>
      <c r="K316" t="s">
        <v>723</v>
      </c>
      <c r="L316" t="s">
        <v>54</v>
      </c>
    </row>
    <row r="317" spans="1:12">
      <c r="A317" t="s">
        <v>739</v>
      </c>
      <c r="B317">
        <v>1</v>
      </c>
      <c r="C317">
        <v>109275908</v>
      </c>
      <c r="D317" t="s">
        <v>727</v>
      </c>
      <c r="E317" t="s">
        <v>86</v>
      </c>
      <c r="F317" t="s">
        <v>72</v>
      </c>
      <c r="G317" t="s">
        <v>740</v>
      </c>
      <c r="H317" t="s">
        <v>722</v>
      </c>
      <c r="I317">
        <v>6272</v>
      </c>
      <c r="J317">
        <f>3*POWER(10, -9)</f>
        <v>3.0000000000000004E-9</v>
      </c>
      <c r="K317" t="s">
        <v>728</v>
      </c>
      <c r="L317" t="s">
        <v>93</v>
      </c>
    </row>
    <row r="318" spans="1:12">
      <c r="A318" t="s">
        <v>741</v>
      </c>
      <c r="B318">
        <v>2</v>
      </c>
      <c r="C318">
        <v>237965031</v>
      </c>
      <c r="D318" t="s">
        <v>742</v>
      </c>
      <c r="E318" t="s">
        <v>79</v>
      </c>
      <c r="F318" t="s">
        <v>80</v>
      </c>
      <c r="G318" t="s">
        <v>76</v>
      </c>
      <c r="H318" t="s">
        <v>743</v>
      </c>
      <c r="I318">
        <v>51540</v>
      </c>
      <c r="J318">
        <f>1*POWER(10, -9)</f>
        <v>1.0000000000000001E-9</v>
      </c>
      <c r="K318" t="s">
        <v>744</v>
      </c>
      <c r="L318" t="s">
        <v>93</v>
      </c>
    </row>
    <row r="319" spans="1:12">
      <c r="A319" t="s">
        <v>745</v>
      </c>
      <c r="B319">
        <v>16</v>
      </c>
      <c r="C319">
        <v>1274458</v>
      </c>
      <c r="D319" t="s">
        <v>746</v>
      </c>
      <c r="E319" t="s">
        <v>281</v>
      </c>
      <c r="F319" t="s">
        <v>58</v>
      </c>
      <c r="G319" t="s">
        <v>46</v>
      </c>
      <c r="H319" t="s">
        <v>747</v>
      </c>
      <c r="I319">
        <v>64499</v>
      </c>
      <c r="J319">
        <f>9*POWER(10, -114)</f>
        <v>9.0000000000000008E-114</v>
      </c>
      <c r="K319" t="s">
        <v>748</v>
      </c>
      <c r="L319" t="s">
        <v>61</v>
      </c>
    </row>
    <row r="320" spans="1:12">
      <c r="A320" t="s">
        <v>745</v>
      </c>
      <c r="B320">
        <v>16</v>
      </c>
      <c r="C320">
        <v>1274458</v>
      </c>
      <c r="D320" t="s">
        <v>746</v>
      </c>
      <c r="E320" t="s">
        <v>281</v>
      </c>
      <c r="F320" t="s">
        <v>58</v>
      </c>
      <c r="G320" t="s">
        <v>46</v>
      </c>
      <c r="H320" t="s">
        <v>747</v>
      </c>
      <c r="I320">
        <v>64499</v>
      </c>
      <c r="J320">
        <f>1*POWER(10, -162)</f>
        <v>1.0000000000000001E-162</v>
      </c>
      <c r="K320" t="s">
        <v>748</v>
      </c>
      <c r="L320" t="s">
        <v>61</v>
      </c>
    </row>
    <row r="321" spans="1:12">
      <c r="A321" t="s">
        <v>749</v>
      </c>
      <c r="B321">
        <v>16</v>
      </c>
      <c r="C321">
        <v>1229267</v>
      </c>
      <c r="D321" t="s">
        <v>750</v>
      </c>
      <c r="E321" t="s">
        <v>281</v>
      </c>
      <c r="F321" t="s">
        <v>72</v>
      </c>
      <c r="G321" t="s">
        <v>46</v>
      </c>
      <c r="H321" t="s">
        <v>747</v>
      </c>
      <c r="I321">
        <v>64499</v>
      </c>
      <c r="J321">
        <f>6*POWER(10, -250)</f>
        <v>6.0000000000000003E-250</v>
      </c>
      <c r="K321" t="s">
        <v>747</v>
      </c>
      <c r="L321" t="s">
        <v>751</v>
      </c>
    </row>
    <row r="322" spans="1:12">
      <c r="A322" t="s">
        <v>752</v>
      </c>
      <c r="B322">
        <v>16</v>
      </c>
      <c r="C322">
        <v>1227889</v>
      </c>
      <c r="D322" t="s">
        <v>753</v>
      </c>
      <c r="E322" t="s">
        <v>754</v>
      </c>
      <c r="F322" t="s">
        <v>72</v>
      </c>
      <c r="G322" t="s">
        <v>46</v>
      </c>
      <c r="H322" t="s">
        <v>747</v>
      </c>
      <c r="I322">
        <v>64499</v>
      </c>
      <c r="J322">
        <f>3*POWER(10, -287)</f>
        <v>2.9999999999999993E-287</v>
      </c>
      <c r="K322" t="s">
        <v>747</v>
      </c>
      <c r="L322" t="s">
        <v>61</v>
      </c>
    </row>
    <row r="323" spans="1:12">
      <c r="A323" t="s">
        <v>755</v>
      </c>
      <c r="B323">
        <v>16</v>
      </c>
      <c r="C323">
        <v>1229815</v>
      </c>
      <c r="D323" t="s">
        <v>756</v>
      </c>
      <c r="E323" t="s">
        <v>79</v>
      </c>
      <c r="F323" t="s">
        <v>80</v>
      </c>
      <c r="G323" t="s">
        <v>46</v>
      </c>
      <c r="H323" t="s">
        <v>747</v>
      </c>
      <c r="I323">
        <v>64499</v>
      </c>
      <c r="J323">
        <f>2*POWER(10, -313)</f>
        <v>0</v>
      </c>
      <c r="K323" t="s">
        <v>747</v>
      </c>
      <c r="L323" t="s">
        <v>61</v>
      </c>
    </row>
    <row r="324" spans="1:12">
      <c r="A324" t="s">
        <v>757</v>
      </c>
      <c r="B324">
        <v>11</v>
      </c>
      <c r="C324">
        <v>64696613</v>
      </c>
      <c r="D324" t="s">
        <v>758</v>
      </c>
      <c r="E324" t="s">
        <v>96</v>
      </c>
      <c r="F324" t="s">
        <v>80</v>
      </c>
      <c r="G324" t="s">
        <v>759</v>
      </c>
      <c r="H324" t="s">
        <v>760</v>
      </c>
      <c r="I324">
        <v>9379</v>
      </c>
      <c r="J324">
        <f>3*POWER(10, -63)</f>
        <v>2.9999999999999998E-63</v>
      </c>
      <c r="K324" t="s">
        <v>760</v>
      </c>
      <c r="L324" t="s">
        <v>61</v>
      </c>
    </row>
    <row r="325" spans="1:12">
      <c r="A325" t="s">
        <v>761</v>
      </c>
      <c r="B325">
        <v>12</v>
      </c>
      <c r="C325">
        <v>68643918</v>
      </c>
      <c r="D325" t="s">
        <v>762</v>
      </c>
      <c r="E325" t="s">
        <v>52</v>
      </c>
      <c r="F325" t="s">
        <v>72</v>
      </c>
      <c r="G325" t="s">
        <v>81</v>
      </c>
      <c r="H325" t="s">
        <v>763</v>
      </c>
      <c r="I325">
        <v>5908</v>
      </c>
      <c r="J325">
        <f>1*POWER(10, -16)</f>
        <v>9.9999999999999998E-17</v>
      </c>
      <c r="K325" t="s">
        <v>763</v>
      </c>
      <c r="L325" t="s">
        <v>61</v>
      </c>
    </row>
    <row r="326" spans="1:12">
      <c r="A326" t="s">
        <v>764</v>
      </c>
      <c r="B326">
        <v>12</v>
      </c>
      <c r="C326">
        <v>69039624</v>
      </c>
      <c r="D326" t="s">
        <v>765</v>
      </c>
      <c r="E326" t="s">
        <v>281</v>
      </c>
      <c r="F326" t="s">
        <v>72</v>
      </c>
      <c r="G326" t="s">
        <v>46</v>
      </c>
      <c r="H326" t="s">
        <v>763</v>
      </c>
      <c r="I326">
        <v>5908</v>
      </c>
      <c r="J326">
        <f>8*POWER(10, -12)</f>
        <v>7.9999999999999998E-12</v>
      </c>
      <c r="K326" t="s">
        <v>766</v>
      </c>
      <c r="L326" t="s">
        <v>102</v>
      </c>
    </row>
    <row r="327" spans="1:12">
      <c r="A327" t="s">
        <v>767</v>
      </c>
      <c r="B327">
        <v>12</v>
      </c>
      <c r="C327">
        <v>68567804</v>
      </c>
      <c r="D327" t="s">
        <v>768</v>
      </c>
      <c r="E327" t="s">
        <v>404</v>
      </c>
      <c r="F327" t="s">
        <v>80</v>
      </c>
      <c r="G327" t="s">
        <v>76</v>
      </c>
      <c r="H327" t="s">
        <v>763</v>
      </c>
      <c r="I327">
        <v>5908</v>
      </c>
      <c r="J327">
        <f>3*POWER(10, -8)</f>
        <v>3.0000000000000004E-8</v>
      </c>
      <c r="K327" t="s">
        <v>769</v>
      </c>
      <c r="L327" t="s">
        <v>93</v>
      </c>
    </row>
    <row r="328" spans="1:12">
      <c r="A328" t="s">
        <v>770</v>
      </c>
      <c r="B328">
        <v>9</v>
      </c>
      <c r="C328">
        <v>6226289</v>
      </c>
      <c r="D328" t="s">
        <v>771</v>
      </c>
      <c r="E328" t="s">
        <v>57</v>
      </c>
      <c r="F328" t="s">
        <v>58</v>
      </c>
      <c r="G328" t="s">
        <v>772</v>
      </c>
      <c r="H328" t="s">
        <v>773</v>
      </c>
      <c r="I328">
        <v>90865</v>
      </c>
      <c r="J328">
        <f>8*POWER(10, -6)</f>
        <v>7.9999999999999996E-6</v>
      </c>
      <c r="K328" t="s">
        <v>773</v>
      </c>
      <c r="L328" t="s">
        <v>61</v>
      </c>
    </row>
    <row r="329" spans="1:12">
      <c r="A329" s="14"/>
      <c r="B329" s="14"/>
      <c r="C329" s="14"/>
      <c r="D329" s="14"/>
      <c r="E329" s="14"/>
      <c r="F329" s="14"/>
      <c r="G329" s="14"/>
      <c r="H329" s="14" t="s">
        <v>774</v>
      </c>
      <c r="I329" s="14">
        <v>10179</v>
      </c>
      <c r="J329" s="14"/>
      <c r="K329" s="14"/>
      <c r="L329" s="14"/>
    </row>
    <row r="330" spans="1:12">
      <c r="A330" t="s">
        <v>775</v>
      </c>
      <c r="B330">
        <v>4</v>
      </c>
      <c r="C330">
        <v>123987076</v>
      </c>
      <c r="D330" t="s">
        <v>776</v>
      </c>
      <c r="E330" t="s">
        <v>216</v>
      </c>
      <c r="F330" t="s">
        <v>80</v>
      </c>
      <c r="G330" t="s">
        <v>81</v>
      </c>
      <c r="H330">
        <v>10252</v>
      </c>
      <c r="I330" t="s">
        <v>777</v>
      </c>
      <c r="J330">
        <f>5*POWER(10, -16)</f>
        <v>5.0000000000000004E-16</v>
      </c>
      <c r="K330" t="s">
        <v>778</v>
      </c>
      <c r="L330" t="s">
        <v>102</v>
      </c>
    </row>
    <row r="331" spans="1:12">
      <c r="A331" t="s">
        <v>779</v>
      </c>
      <c r="B331">
        <v>4</v>
      </c>
      <c r="C331">
        <v>123806369</v>
      </c>
      <c r="D331" t="s">
        <v>780</v>
      </c>
      <c r="E331" t="s">
        <v>52</v>
      </c>
      <c r="F331" t="s">
        <v>72</v>
      </c>
      <c r="G331" t="s">
        <v>781</v>
      </c>
      <c r="H331">
        <v>10252</v>
      </c>
      <c r="I331" t="s">
        <v>777</v>
      </c>
      <c r="J331">
        <f>3*POWER(10, -9)</f>
        <v>3.0000000000000004E-9</v>
      </c>
      <c r="K331" t="s">
        <v>782</v>
      </c>
      <c r="L331" t="s">
        <v>61</v>
      </c>
    </row>
    <row r="332" spans="1:12">
      <c r="A332" s="14"/>
      <c r="B332" s="14"/>
      <c r="C332" s="14"/>
      <c r="D332" s="14"/>
      <c r="E332" s="14"/>
      <c r="F332" s="14"/>
      <c r="G332" s="14"/>
      <c r="H332" s="14">
        <v>6996</v>
      </c>
      <c r="I332" s="14" t="s">
        <v>783</v>
      </c>
      <c r="J332" s="14"/>
      <c r="K332" s="14"/>
      <c r="L332" s="14"/>
    </row>
    <row r="333" spans="1:12">
      <c r="A333" t="s">
        <v>784</v>
      </c>
      <c r="B333">
        <v>6</v>
      </c>
      <c r="C333">
        <v>85407411</v>
      </c>
      <c r="D333" t="s">
        <v>785</v>
      </c>
      <c r="E333" t="s">
        <v>57</v>
      </c>
      <c r="F333" t="s">
        <v>58</v>
      </c>
      <c r="G333" t="s">
        <v>452</v>
      </c>
      <c r="H333">
        <v>4907</v>
      </c>
      <c r="I333" t="s">
        <v>786</v>
      </c>
      <c r="J333">
        <f>7*POWER(10, -13)</f>
        <v>7.0000000000000005E-13</v>
      </c>
      <c r="K333" t="s">
        <v>787</v>
      </c>
      <c r="L333" t="s">
        <v>93</v>
      </c>
    </row>
    <row r="334" spans="1:12">
      <c r="A334" t="s">
        <v>784</v>
      </c>
      <c r="B334">
        <v>6</v>
      </c>
      <c r="C334">
        <v>85407411</v>
      </c>
      <c r="D334" t="s">
        <v>788</v>
      </c>
      <c r="E334" t="s">
        <v>57</v>
      </c>
      <c r="F334" t="s">
        <v>58</v>
      </c>
      <c r="G334" t="s">
        <v>452</v>
      </c>
      <c r="H334">
        <v>4907</v>
      </c>
      <c r="I334" t="s">
        <v>786</v>
      </c>
      <c r="J334">
        <f>1*POWER(10, -12)</f>
        <v>9.9999999999999998E-13</v>
      </c>
      <c r="K334" t="s">
        <v>787</v>
      </c>
      <c r="L334" t="s">
        <v>93</v>
      </c>
    </row>
    <row r="335" spans="1:12">
      <c r="A335" t="s">
        <v>789</v>
      </c>
      <c r="B335">
        <v>22</v>
      </c>
      <c r="C335">
        <v>19963748</v>
      </c>
      <c r="D335" t="s">
        <v>790</v>
      </c>
      <c r="E335" t="s">
        <v>79</v>
      </c>
      <c r="F335" t="s">
        <v>80</v>
      </c>
      <c r="G335" t="s">
        <v>791</v>
      </c>
      <c r="H335">
        <v>5902</v>
      </c>
      <c r="I335" t="s">
        <v>792</v>
      </c>
      <c r="J335">
        <f>5*POWER(10, -178)</f>
        <v>4.9999999999999998E-178</v>
      </c>
      <c r="K335" t="s">
        <v>793</v>
      </c>
      <c r="L335" t="s">
        <v>49</v>
      </c>
    </row>
    <row r="336" spans="1:12">
      <c r="A336" t="s">
        <v>789</v>
      </c>
      <c r="B336">
        <v>22</v>
      </c>
      <c r="C336">
        <v>19963748</v>
      </c>
      <c r="D336" t="s">
        <v>790</v>
      </c>
      <c r="E336" t="s">
        <v>79</v>
      </c>
      <c r="F336" t="s">
        <v>80</v>
      </c>
      <c r="G336" t="s">
        <v>791</v>
      </c>
      <c r="H336">
        <v>5902</v>
      </c>
      <c r="I336" t="s">
        <v>792</v>
      </c>
      <c r="J336">
        <f>1*POWER(10, -13)</f>
        <v>1E-13</v>
      </c>
      <c r="K336" t="s">
        <v>793</v>
      </c>
      <c r="L336" t="s">
        <v>49</v>
      </c>
    </row>
    <row r="337" spans="1:12">
      <c r="A337" t="s">
        <v>794</v>
      </c>
      <c r="B337">
        <v>22</v>
      </c>
      <c r="C337">
        <v>20425532</v>
      </c>
      <c r="D337" t="s">
        <v>795</v>
      </c>
      <c r="E337" t="s">
        <v>796</v>
      </c>
      <c r="F337" t="s">
        <v>72</v>
      </c>
      <c r="G337" t="s">
        <v>81</v>
      </c>
      <c r="H337">
        <v>5902</v>
      </c>
      <c r="I337" t="s">
        <v>792</v>
      </c>
      <c r="J337">
        <f>3*POWER(10, -25)</f>
        <v>2.9999999999999998E-25</v>
      </c>
      <c r="K337" t="s">
        <v>797</v>
      </c>
      <c r="L337" t="s">
        <v>798</v>
      </c>
    </row>
    <row r="338" spans="1:12">
      <c r="A338" t="s">
        <v>799</v>
      </c>
      <c r="B338">
        <v>22</v>
      </c>
      <c r="C338">
        <v>19984929</v>
      </c>
      <c r="D338" t="s">
        <v>800</v>
      </c>
      <c r="E338" t="s">
        <v>357</v>
      </c>
      <c r="F338" t="s">
        <v>58</v>
      </c>
      <c r="G338" t="s">
        <v>76</v>
      </c>
      <c r="H338">
        <v>5902</v>
      </c>
      <c r="I338" t="s">
        <v>792</v>
      </c>
      <c r="J338">
        <f>9*POWER(10, -11)</f>
        <v>8.9999999999999999E-11</v>
      </c>
      <c r="K338" t="s">
        <v>801</v>
      </c>
      <c r="L338" t="s">
        <v>61</v>
      </c>
    </row>
    <row r="339" spans="1:12">
      <c r="A339" t="s">
        <v>802</v>
      </c>
      <c r="B339">
        <v>22</v>
      </c>
      <c r="C339">
        <v>19984029</v>
      </c>
      <c r="D339" t="s">
        <v>803</v>
      </c>
      <c r="E339" t="s">
        <v>52</v>
      </c>
      <c r="F339" t="s">
        <v>72</v>
      </c>
      <c r="G339" t="s">
        <v>76</v>
      </c>
      <c r="H339">
        <v>5902</v>
      </c>
      <c r="I339" t="s">
        <v>792</v>
      </c>
      <c r="J339">
        <f>9*POWER(10, -25)</f>
        <v>9.0000000000000002E-25</v>
      </c>
      <c r="K339" t="s">
        <v>801</v>
      </c>
      <c r="L339" t="s">
        <v>61</v>
      </c>
    </row>
    <row r="340" spans="1:12">
      <c r="A340" t="s">
        <v>804</v>
      </c>
      <c r="B340">
        <v>22</v>
      </c>
      <c r="C340">
        <v>20421266</v>
      </c>
      <c r="D340" t="s">
        <v>805</v>
      </c>
      <c r="E340" t="s">
        <v>191</v>
      </c>
      <c r="F340" t="s">
        <v>58</v>
      </c>
      <c r="G340" t="s">
        <v>46</v>
      </c>
      <c r="H340">
        <v>5902</v>
      </c>
      <c r="I340" t="s">
        <v>792</v>
      </c>
      <c r="J340">
        <f>35*POWER(10, -21)</f>
        <v>3.4999999999999994E-20</v>
      </c>
      <c r="K340" t="s">
        <v>806</v>
      </c>
      <c r="L340" t="s">
        <v>102</v>
      </c>
    </row>
    <row r="341" spans="1:12">
      <c r="A341" t="s">
        <v>807</v>
      </c>
      <c r="B341">
        <v>22</v>
      </c>
      <c r="C341">
        <v>19996490</v>
      </c>
      <c r="D341" t="s">
        <v>808</v>
      </c>
      <c r="E341" t="s">
        <v>86</v>
      </c>
      <c r="F341" t="s">
        <v>45</v>
      </c>
      <c r="G341" t="s">
        <v>781</v>
      </c>
      <c r="H341">
        <v>5902</v>
      </c>
      <c r="I341" t="s">
        <v>792</v>
      </c>
      <c r="J341">
        <f>1*POWER(10, -11)</f>
        <v>9.9999999999999994E-12</v>
      </c>
      <c r="K341" t="s">
        <v>801</v>
      </c>
      <c r="L341" t="s">
        <v>61</v>
      </c>
    </row>
    <row r="342" spans="1:12">
      <c r="A342" t="s">
        <v>809</v>
      </c>
      <c r="B342">
        <v>22</v>
      </c>
      <c r="C342">
        <v>19996754</v>
      </c>
      <c r="D342" t="s">
        <v>810</v>
      </c>
      <c r="E342" t="s">
        <v>44</v>
      </c>
      <c r="F342" t="s">
        <v>45</v>
      </c>
      <c r="G342" t="s">
        <v>781</v>
      </c>
      <c r="H342">
        <v>5902</v>
      </c>
      <c r="I342" t="s">
        <v>792</v>
      </c>
      <c r="J342">
        <f>3*POWER(10, -8)</f>
        <v>3.0000000000000004E-8</v>
      </c>
      <c r="K342" t="s">
        <v>801</v>
      </c>
      <c r="L342" t="s">
        <v>61</v>
      </c>
    </row>
    <row r="343" spans="1:12">
      <c r="A343" t="s">
        <v>811</v>
      </c>
      <c r="B343">
        <v>22</v>
      </c>
      <c r="C343">
        <v>19577734</v>
      </c>
      <c r="D343" t="s">
        <v>812</v>
      </c>
      <c r="E343" t="s">
        <v>79</v>
      </c>
      <c r="F343" t="s">
        <v>80</v>
      </c>
      <c r="G343" t="s">
        <v>813</v>
      </c>
      <c r="H343">
        <v>5902</v>
      </c>
      <c r="I343" t="s">
        <v>792</v>
      </c>
      <c r="J343">
        <f>6*POWER(10, -6)</f>
        <v>6.0000000000000002E-6</v>
      </c>
      <c r="K343" t="s">
        <v>814</v>
      </c>
      <c r="L343" t="s">
        <v>102</v>
      </c>
    </row>
    <row r="344" spans="1:12">
      <c r="A344" s="14"/>
      <c r="B344" s="14"/>
      <c r="C344" s="14"/>
      <c r="D344" s="14"/>
      <c r="E344" s="14"/>
      <c r="F344" s="14"/>
      <c r="G344" s="14"/>
      <c r="H344" s="14">
        <v>6383</v>
      </c>
      <c r="I344" s="14" t="s">
        <v>815</v>
      </c>
      <c r="J344" s="14"/>
      <c r="K344" s="14"/>
      <c r="L344" s="14"/>
    </row>
    <row r="345" spans="1:12">
      <c r="A345" s="14"/>
      <c r="B345" s="14"/>
      <c r="C345" s="14"/>
      <c r="D345" s="14"/>
      <c r="E345" s="14"/>
      <c r="F345" s="14"/>
      <c r="G345" s="14"/>
      <c r="H345" s="14">
        <v>9536</v>
      </c>
      <c r="I345" s="14" t="s">
        <v>816</v>
      </c>
      <c r="J345" s="14"/>
      <c r="K345" s="14"/>
      <c r="L345" s="14"/>
    </row>
    <row r="346" spans="1:12">
      <c r="A346" s="14"/>
      <c r="B346" s="14"/>
      <c r="C346" s="14"/>
      <c r="D346" s="14"/>
      <c r="E346" s="14"/>
      <c r="F346" s="14"/>
      <c r="G346" s="14"/>
      <c r="H346" s="14">
        <v>2564</v>
      </c>
      <c r="I346" s="14" t="s">
        <v>817</v>
      </c>
      <c r="J346" s="14"/>
      <c r="K346" s="14"/>
      <c r="L346" s="14"/>
    </row>
    <row r="347" spans="1:12">
      <c r="A347" t="s">
        <v>818</v>
      </c>
      <c r="B347">
        <v>10</v>
      </c>
      <c r="C347">
        <v>43097595</v>
      </c>
      <c r="D347" t="s">
        <v>819</v>
      </c>
      <c r="E347" t="s">
        <v>57</v>
      </c>
      <c r="F347" t="s">
        <v>80</v>
      </c>
      <c r="G347" t="s">
        <v>46</v>
      </c>
      <c r="H347">
        <v>5979</v>
      </c>
      <c r="I347" t="s">
        <v>820</v>
      </c>
      <c r="J347">
        <f>3*POWER(10, -19)</f>
        <v>2.9999999999999999E-19</v>
      </c>
      <c r="K347" t="s">
        <v>820</v>
      </c>
      <c r="L347" t="s">
        <v>61</v>
      </c>
    </row>
    <row r="348" spans="1:12">
      <c r="A348" t="s">
        <v>818</v>
      </c>
      <c r="B348">
        <v>10</v>
      </c>
      <c r="C348">
        <v>43097595</v>
      </c>
      <c r="D348" t="s">
        <v>821</v>
      </c>
      <c r="E348" t="s">
        <v>57</v>
      </c>
      <c r="F348" t="s">
        <v>80</v>
      </c>
      <c r="G348" t="s">
        <v>46</v>
      </c>
      <c r="H348">
        <v>5979</v>
      </c>
      <c r="I348" t="s">
        <v>820</v>
      </c>
      <c r="J348">
        <f>4*POWER(10, -56)</f>
        <v>3.9999999999999997E-56</v>
      </c>
      <c r="K348" t="s">
        <v>820</v>
      </c>
      <c r="L348" t="s">
        <v>61</v>
      </c>
    </row>
    <row r="349" spans="1:12">
      <c r="A349" t="s">
        <v>822</v>
      </c>
      <c r="B349">
        <v>10</v>
      </c>
      <c r="C349">
        <v>42857446</v>
      </c>
      <c r="D349" t="s">
        <v>823</v>
      </c>
      <c r="E349" t="s">
        <v>52</v>
      </c>
      <c r="F349" t="s">
        <v>45</v>
      </c>
      <c r="G349" t="s">
        <v>46</v>
      </c>
      <c r="H349">
        <v>5979</v>
      </c>
      <c r="I349" t="s">
        <v>820</v>
      </c>
      <c r="J349">
        <f>1*POWER(10, -19)</f>
        <v>9.9999999999999998E-20</v>
      </c>
      <c r="K349" t="s">
        <v>824</v>
      </c>
      <c r="L349" t="s">
        <v>102</v>
      </c>
    </row>
    <row r="350" spans="1:12">
      <c r="A350" t="s">
        <v>825</v>
      </c>
      <c r="B350">
        <v>19</v>
      </c>
      <c r="C350">
        <v>18175134</v>
      </c>
      <c r="D350" t="s">
        <v>826</v>
      </c>
      <c r="E350" t="s">
        <v>79</v>
      </c>
      <c r="F350" t="s">
        <v>80</v>
      </c>
      <c r="G350" t="s">
        <v>186</v>
      </c>
      <c r="H350">
        <v>83483</v>
      </c>
      <c r="I350" t="s">
        <v>827</v>
      </c>
      <c r="J350">
        <f>2*POWER(10, -24)</f>
        <v>2.0000000000000002E-24</v>
      </c>
      <c r="K350" t="s">
        <v>828</v>
      </c>
      <c r="L350" t="s">
        <v>49</v>
      </c>
    </row>
    <row r="351" spans="1:12">
      <c r="A351" t="s">
        <v>829</v>
      </c>
      <c r="B351">
        <v>19</v>
      </c>
      <c r="C351">
        <v>17560573</v>
      </c>
      <c r="D351" t="s">
        <v>830</v>
      </c>
      <c r="E351" t="s">
        <v>79</v>
      </c>
      <c r="F351" t="s">
        <v>80</v>
      </c>
      <c r="G351" t="s">
        <v>46</v>
      </c>
      <c r="H351">
        <v>83483</v>
      </c>
      <c r="I351" t="s">
        <v>827</v>
      </c>
      <c r="J351">
        <f>4*POWER(10, -6)</f>
        <v>3.9999999999999998E-6</v>
      </c>
      <c r="K351" t="s">
        <v>831</v>
      </c>
      <c r="L351" t="s">
        <v>61</v>
      </c>
    </row>
    <row r="352" spans="1:12">
      <c r="A352" t="s">
        <v>832</v>
      </c>
      <c r="B352">
        <v>14</v>
      </c>
      <c r="C352">
        <v>80491580</v>
      </c>
      <c r="D352" t="s">
        <v>833</v>
      </c>
      <c r="E352" t="s">
        <v>86</v>
      </c>
      <c r="F352" t="s">
        <v>45</v>
      </c>
      <c r="G352" t="s">
        <v>81</v>
      </c>
      <c r="H352">
        <v>1734</v>
      </c>
      <c r="I352" t="s">
        <v>834</v>
      </c>
      <c r="J352">
        <f>2*POWER(10, -11)</f>
        <v>1.9999999999999999E-11</v>
      </c>
      <c r="K352" t="s">
        <v>835</v>
      </c>
      <c r="L352" t="s">
        <v>61</v>
      </c>
    </row>
    <row r="353" spans="1:12">
      <c r="A353" s="14"/>
      <c r="B353" s="14"/>
      <c r="C353" s="14"/>
      <c r="D353" s="14"/>
      <c r="E353" s="14"/>
      <c r="F353" s="14"/>
      <c r="G353" s="14"/>
      <c r="H353" s="14">
        <v>10149</v>
      </c>
      <c r="I353" s="14" t="s">
        <v>836</v>
      </c>
      <c r="J353" s="14"/>
      <c r="K353" s="14"/>
      <c r="L353" s="14"/>
    </row>
    <row r="354" spans="1:12">
      <c r="A354" t="s">
        <v>837</v>
      </c>
      <c r="B354">
        <v>12</v>
      </c>
      <c r="C354">
        <v>116911670</v>
      </c>
      <c r="D354" t="s">
        <v>838</v>
      </c>
      <c r="E354" t="s">
        <v>267</v>
      </c>
      <c r="F354" t="s">
        <v>80</v>
      </c>
      <c r="G354" t="s">
        <v>81</v>
      </c>
      <c r="H354">
        <v>54997</v>
      </c>
      <c r="I354" t="s">
        <v>839</v>
      </c>
      <c r="J354">
        <f>9*POWER(10, -30)</f>
        <v>8.9999999999999993E-30</v>
      </c>
      <c r="K354" t="s">
        <v>840</v>
      </c>
      <c r="L354" t="s">
        <v>61</v>
      </c>
    </row>
    <row r="355" spans="1:12">
      <c r="A355" t="s">
        <v>841</v>
      </c>
      <c r="B355">
        <v>12</v>
      </c>
      <c r="C355">
        <v>117142737</v>
      </c>
      <c r="D355" t="s">
        <v>842</v>
      </c>
      <c r="E355" t="s">
        <v>216</v>
      </c>
      <c r="F355" t="s">
        <v>72</v>
      </c>
      <c r="G355" t="s">
        <v>304</v>
      </c>
      <c r="H355">
        <v>54997</v>
      </c>
      <c r="I355" t="s">
        <v>839</v>
      </c>
      <c r="J355">
        <f>1*POWER(10, -8)</f>
        <v>1E-8</v>
      </c>
      <c r="K355" t="s">
        <v>843</v>
      </c>
      <c r="L355" t="s">
        <v>54</v>
      </c>
    </row>
    <row r="356" spans="1:12">
      <c r="A356" s="14"/>
      <c r="B356" s="14"/>
      <c r="C356" s="14"/>
      <c r="D356" s="14"/>
      <c r="E356" s="14"/>
      <c r="F356" s="14"/>
      <c r="G356" s="14"/>
      <c r="H356" s="14">
        <v>1134</v>
      </c>
      <c r="I356" s="14" t="s">
        <v>844</v>
      </c>
      <c r="J356" s="14"/>
      <c r="K356" s="14"/>
      <c r="L356" s="14"/>
    </row>
    <row r="357" spans="1:12">
      <c r="A357" s="14"/>
      <c r="B357" s="14"/>
      <c r="C357" s="14"/>
      <c r="D357" s="14"/>
      <c r="E357" s="14"/>
      <c r="F357" s="14"/>
      <c r="G357" s="14"/>
      <c r="H357" s="14">
        <v>8612</v>
      </c>
      <c r="I357" s="14" t="s">
        <v>845</v>
      </c>
      <c r="J357" s="14"/>
      <c r="K357" s="14"/>
      <c r="L357" s="14"/>
    </row>
    <row r="358" spans="1:12">
      <c r="A358" s="14"/>
      <c r="B358" s="14"/>
      <c r="C358" s="14"/>
      <c r="D358" s="14"/>
      <c r="E358" s="14"/>
      <c r="F358" s="14"/>
      <c r="G358" s="14"/>
      <c r="H358" s="14">
        <v>150</v>
      </c>
      <c r="I358" s="14" t="s">
        <v>846</v>
      </c>
      <c r="J358" s="14"/>
      <c r="K358" s="14"/>
      <c r="L358" s="14"/>
    </row>
    <row r="359" spans="1:12">
      <c r="A359" s="14"/>
      <c r="B359" s="14"/>
      <c r="C359" s="14"/>
      <c r="D359" s="14"/>
      <c r="E359" s="14"/>
      <c r="F359" s="14"/>
      <c r="G359" s="14"/>
      <c r="H359" s="14">
        <v>27286</v>
      </c>
      <c r="I359" s="14" t="s">
        <v>847</v>
      </c>
      <c r="J359" s="14"/>
      <c r="K359" s="14"/>
      <c r="L359" s="14"/>
    </row>
    <row r="360" spans="1:12">
      <c r="A360" t="s">
        <v>848</v>
      </c>
      <c r="B360">
        <v>12</v>
      </c>
      <c r="C360">
        <v>49268608</v>
      </c>
      <c r="D360" t="s">
        <v>849</v>
      </c>
      <c r="E360" t="s">
        <v>86</v>
      </c>
      <c r="F360" t="s">
        <v>45</v>
      </c>
      <c r="G360" t="s">
        <v>850</v>
      </c>
      <c r="H360">
        <v>23017</v>
      </c>
      <c r="I360" t="s">
        <v>851</v>
      </c>
      <c r="J360">
        <f>3*POWER(10, -98)</f>
        <v>3E-98</v>
      </c>
      <c r="K360" t="s">
        <v>852</v>
      </c>
      <c r="L360" t="s">
        <v>61</v>
      </c>
    </row>
    <row r="361" spans="1:12">
      <c r="A361" t="s">
        <v>848</v>
      </c>
      <c r="B361">
        <v>12</v>
      </c>
      <c r="C361">
        <v>49268608</v>
      </c>
      <c r="D361" t="s">
        <v>849</v>
      </c>
      <c r="E361" t="s">
        <v>86</v>
      </c>
      <c r="F361" t="s">
        <v>45</v>
      </c>
      <c r="G361" t="s">
        <v>850</v>
      </c>
      <c r="H361">
        <v>23017</v>
      </c>
      <c r="I361" t="s">
        <v>851</v>
      </c>
      <c r="J361">
        <f>1*POWER(10, -287)</f>
        <v>9.9999999999999988E-288</v>
      </c>
      <c r="K361" t="s">
        <v>852</v>
      </c>
      <c r="L361" t="s">
        <v>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1B70F-4C01-42EC-BB2E-6F96FC39C2BB}">
  <dimension ref="A1:DG17"/>
  <sheetViews>
    <sheetView workbookViewId="0">
      <selection activeCell="A10" sqref="A10"/>
    </sheetView>
  </sheetViews>
  <sheetFormatPr defaultRowHeight="15"/>
  <cols>
    <col min="1" max="1" width="21.42578125" style="6" customWidth="1"/>
  </cols>
  <sheetData>
    <row r="1" spans="1:111">
      <c r="A1" s="5" t="s">
        <v>38</v>
      </c>
      <c r="B1">
        <v>7146</v>
      </c>
      <c r="C1">
        <v>3872</v>
      </c>
      <c r="D1">
        <v>3728</v>
      </c>
      <c r="E1">
        <v>2205</v>
      </c>
      <c r="F1">
        <v>2354</v>
      </c>
      <c r="G1">
        <v>2353</v>
      </c>
      <c r="H1">
        <v>1363</v>
      </c>
      <c r="I1">
        <v>1958</v>
      </c>
      <c r="J1">
        <v>753</v>
      </c>
      <c r="K1">
        <v>9518</v>
      </c>
      <c r="L1">
        <v>467</v>
      </c>
      <c r="M1">
        <v>4832</v>
      </c>
      <c r="N1">
        <v>2359</v>
      </c>
      <c r="O1">
        <v>26287</v>
      </c>
      <c r="P1">
        <v>57125</v>
      </c>
      <c r="Q1">
        <v>11075</v>
      </c>
      <c r="R1">
        <v>6424</v>
      </c>
      <c r="S1">
        <v>27306</v>
      </c>
      <c r="T1">
        <v>2940</v>
      </c>
      <c r="U1">
        <v>2568</v>
      </c>
      <c r="V1">
        <v>9229</v>
      </c>
      <c r="W1">
        <v>4222</v>
      </c>
      <c r="X1">
        <v>5588</v>
      </c>
      <c r="Y1">
        <v>56934</v>
      </c>
      <c r="Z1">
        <v>7072</v>
      </c>
      <c r="AA1">
        <v>2331</v>
      </c>
      <c r="AB1">
        <v>54546</v>
      </c>
      <c r="AC1">
        <v>8913</v>
      </c>
      <c r="AD1">
        <v>7832</v>
      </c>
      <c r="AE1">
        <v>1052</v>
      </c>
      <c r="AF1">
        <v>6935</v>
      </c>
      <c r="AG1">
        <v>150094</v>
      </c>
      <c r="AH1">
        <v>650</v>
      </c>
      <c r="AI1">
        <v>3563</v>
      </c>
      <c r="AJ1">
        <v>7114</v>
      </c>
      <c r="AK1">
        <v>65993</v>
      </c>
      <c r="AL1">
        <v>9970</v>
      </c>
      <c r="AM1">
        <v>57125</v>
      </c>
      <c r="AN1">
        <v>7050</v>
      </c>
      <c r="AO1">
        <v>5734</v>
      </c>
      <c r="AP1">
        <v>6695</v>
      </c>
      <c r="AQ1">
        <v>558</v>
      </c>
      <c r="AR1">
        <v>5518</v>
      </c>
      <c r="AS1">
        <v>8743</v>
      </c>
      <c r="AT1">
        <v>79728</v>
      </c>
      <c r="AU1">
        <v>5997</v>
      </c>
      <c r="AV1">
        <v>1544</v>
      </c>
      <c r="AW1">
        <v>2328</v>
      </c>
      <c r="AX1">
        <v>810</v>
      </c>
      <c r="AY1">
        <v>54360</v>
      </c>
      <c r="AZ1">
        <v>9934</v>
      </c>
      <c r="BA1">
        <v>2252</v>
      </c>
      <c r="BB1">
        <v>84818</v>
      </c>
      <c r="BC1">
        <v>24147</v>
      </c>
      <c r="BD1">
        <v>51669</v>
      </c>
      <c r="BE1">
        <v>8553</v>
      </c>
      <c r="BF1">
        <v>3428</v>
      </c>
      <c r="BG1">
        <v>3726</v>
      </c>
      <c r="BH1">
        <v>7538</v>
      </c>
      <c r="BI1">
        <v>3725</v>
      </c>
      <c r="BJ1">
        <v>56892</v>
      </c>
      <c r="BK1">
        <v>4929</v>
      </c>
      <c r="BL1">
        <v>10418</v>
      </c>
      <c r="BM1">
        <v>6351</v>
      </c>
      <c r="BN1">
        <v>6348</v>
      </c>
      <c r="BO1">
        <v>79572</v>
      </c>
      <c r="BP1">
        <v>6349</v>
      </c>
      <c r="BQ1">
        <v>414062</v>
      </c>
      <c r="BR1">
        <v>116</v>
      </c>
      <c r="BS1">
        <v>23767</v>
      </c>
      <c r="BT1">
        <v>5205</v>
      </c>
      <c r="BU1">
        <v>64850</v>
      </c>
      <c r="BV1">
        <v>5305</v>
      </c>
      <c r="BW1">
        <v>286</v>
      </c>
      <c r="BX1">
        <v>8573</v>
      </c>
      <c r="BY1">
        <v>1306</v>
      </c>
      <c r="BZ1">
        <v>1296</v>
      </c>
      <c r="CA1">
        <v>7373</v>
      </c>
      <c r="CB1">
        <v>1287</v>
      </c>
      <c r="CC1">
        <v>3685</v>
      </c>
      <c r="CD1">
        <v>5445</v>
      </c>
      <c r="CE1">
        <v>667</v>
      </c>
      <c r="CF1">
        <v>51778</v>
      </c>
      <c r="CG1">
        <v>815</v>
      </c>
      <c r="CH1">
        <v>9584</v>
      </c>
      <c r="CI1">
        <v>7262</v>
      </c>
      <c r="CJ1">
        <v>6272</v>
      </c>
      <c r="CK1">
        <v>51540</v>
      </c>
      <c r="CL1">
        <v>64499</v>
      </c>
      <c r="CM1">
        <v>9379</v>
      </c>
      <c r="CN1">
        <v>5908</v>
      </c>
      <c r="CO1">
        <v>90865</v>
      </c>
      <c r="CP1">
        <v>10179</v>
      </c>
      <c r="CQ1">
        <v>10252</v>
      </c>
      <c r="CR1">
        <v>6996</v>
      </c>
      <c r="CS1">
        <v>4907</v>
      </c>
      <c r="CT1">
        <v>5902</v>
      </c>
      <c r="CU1">
        <v>6383</v>
      </c>
      <c r="CV1">
        <v>9536</v>
      </c>
      <c r="CW1">
        <v>2564</v>
      </c>
      <c r="CX1">
        <v>5979</v>
      </c>
      <c r="CY1">
        <v>83483</v>
      </c>
      <c r="CZ1">
        <v>1734</v>
      </c>
      <c r="DA1">
        <v>10149</v>
      </c>
      <c r="DB1">
        <v>54997</v>
      </c>
      <c r="DC1">
        <v>1134</v>
      </c>
      <c r="DD1">
        <v>8612</v>
      </c>
      <c r="DE1">
        <v>150</v>
      </c>
      <c r="DF1">
        <v>27286</v>
      </c>
      <c r="DG1">
        <v>23017</v>
      </c>
    </row>
    <row r="2" spans="1:111">
      <c r="A2" s="6" t="s">
        <v>853</v>
      </c>
      <c r="B2" s="8" t="s">
        <v>47</v>
      </c>
      <c r="C2" s="8" t="s">
        <v>82</v>
      </c>
      <c r="D2" s="8" t="s">
        <v>87</v>
      </c>
      <c r="E2" s="8" t="s">
        <v>91</v>
      </c>
      <c r="F2" s="8" t="s">
        <v>130</v>
      </c>
      <c r="G2" s="8" t="s">
        <v>131</v>
      </c>
      <c r="H2" s="8" t="s">
        <v>135</v>
      </c>
      <c r="I2" s="8" t="s">
        <v>136</v>
      </c>
      <c r="J2" s="8" t="s">
        <v>140</v>
      </c>
      <c r="K2" s="8" t="s">
        <v>146</v>
      </c>
      <c r="L2" s="8" t="s">
        <v>160</v>
      </c>
      <c r="M2" s="8" t="s">
        <v>163</v>
      </c>
      <c r="N2" s="8" t="s">
        <v>179</v>
      </c>
      <c r="O2" s="8" t="s">
        <v>194</v>
      </c>
      <c r="P2" s="8" t="s">
        <v>198</v>
      </c>
      <c r="Q2" s="8" t="s">
        <v>199</v>
      </c>
      <c r="R2" s="9" t="s">
        <v>204</v>
      </c>
      <c r="S2" s="9" t="s">
        <v>223</v>
      </c>
      <c r="T2" s="9" t="s">
        <v>230</v>
      </c>
      <c r="U2" s="9" t="s">
        <v>231</v>
      </c>
      <c r="V2" s="9" t="s">
        <v>234</v>
      </c>
      <c r="W2" s="9" t="s">
        <v>238</v>
      </c>
      <c r="X2" s="9" t="s">
        <v>239</v>
      </c>
      <c r="Y2" s="9" t="s">
        <v>242</v>
      </c>
      <c r="Z2" s="9" t="s">
        <v>247</v>
      </c>
      <c r="AA2" s="9" t="s">
        <v>268</v>
      </c>
      <c r="AB2" s="9" t="s">
        <v>291</v>
      </c>
      <c r="AC2" s="9" t="s">
        <v>294</v>
      </c>
      <c r="AD2" s="9" t="s">
        <v>302</v>
      </c>
      <c r="AE2" s="9" t="s">
        <v>306</v>
      </c>
      <c r="AF2" s="9" t="s">
        <v>309</v>
      </c>
      <c r="AG2" s="9" t="s">
        <v>314</v>
      </c>
      <c r="AH2" s="9" t="s">
        <v>318</v>
      </c>
      <c r="AI2" s="9" t="s">
        <v>340</v>
      </c>
      <c r="AJ2" s="9" t="s">
        <v>341</v>
      </c>
      <c r="AK2" s="9" t="s">
        <v>344</v>
      </c>
      <c r="AL2" s="9" t="s">
        <v>349</v>
      </c>
      <c r="AM2" s="9" t="s">
        <v>198</v>
      </c>
      <c r="AN2" s="9" t="s">
        <v>352</v>
      </c>
      <c r="AO2" s="9" t="s">
        <v>359</v>
      </c>
      <c r="AP2" s="9" t="s">
        <v>385</v>
      </c>
      <c r="AQ2" s="9" t="s">
        <v>388</v>
      </c>
      <c r="AR2" s="9" t="s">
        <v>413</v>
      </c>
      <c r="AS2" s="9" t="s">
        <v>416</v>
      </c>
      <c r="AT2" s="9" t="s">
        <v>427</v>
      </c>
      <c r="AU2" s="9" t="s">
        <v>428</v>
      </c>
      <c r="AV2" s="11" t="s">
        <v>431</v>
      </c>
      <c r="AW2" s="11" t="s">
        <v>453</v>
      </c>
      <c r="AX2" s="11" t="s">
        <v>455</v>
      </c>
      <c r="AY2" s="11" t="s">
        <v>458</v>
      </c>
      <c r="AZ2" s="11" t="s">
        <v>470</v>
      </c>
      <c r="BA2" s="11" t="s">
        <v>474</v>
      </c>
      <c r="BB2" s="11" t="s">
        <v>483</v>
      </c>
      <c r="BC2" s="11" t="s">
        <v>486</v>
      </c>
      <c r="BD2" s="11" t="s">
        <v>489</v>
      </c>
      <c r="BE2" s="11" t="s">
        <v>493</v>
      </c>
      <c r="BF2" s="11" t="s">
        <v>505</v>
      </c>
      <c r="BG2" s="11" t="s">
        <v>520</v>
      </c>
      <c r="BH2" s="11" t="s">
        <v>531</v>
      </c>
      <c r="BI2" s="11" t="s">
        <v>532</v>
      </c>
      <c r="BJ2" s="11" t="s">
        <v>536</v>
      </c>
      <c r="BK2" s="11" t="s">
        <v>538</v>
      </c>
      <c r="BL2" s="11" t="s">
        <v>541</v>
      </c>
      <c r="BM2" s="11" t="s">
        <v>559</v>
      </c>
      <c r="BN2" s="11" t="s">
        <v>566</v>
      </c>
      <c r="BO2" s="11" t="s">
        <v>571</v>
      </c>
      <c r="BP2" s="11" t="s">
        <v>572</v>
      </c>
      <c r="BQ2" s="11" t="s">
        <v>575</v>
      </c>
      <c r="BR2" s="11" t="s">
        <v>579</v>
      </c>
      <c r="BS2" s="11" t="s">
        <v>583</v>
      </c>
      <c r="BT2" s="11" t="s">
        <v>591</v>
      </c>
      <c r="BU2" s="11" t="s">
        <v>595</v>
      </c>
      <c r="BV2" s="11" t="s">
        <v>604</v>
      </c>
      <c r="BW2" s="11" t="s">
        <v>611</v>
      </c>
      <c r="BX2" s="11" t="s">
        <v>639</v>
      </c>
      <c r="BY2" s="11" t="s">
        <v>642</v>
      </c>
      <c r="BZ2" s="11" t="s">
        <v>649</v>
      </c>
      <c r="CA2" s="11" t="s">
        <v>652</v>
      </c>
      <c r="CB2" s="11" t="s">
        <v>663</v>
      </c>
      <c r="CC2" s="11" t="s">
        <v>666</v>
      </c>
      <c r="CD2" s="11" t="s">
        <v>671</v>
      </c>
      <c r="CE2" s="11" t="s">
        <v>674</v>
      </c>
      <c r="CF2" s="11" t="s">
        <v>679</v>
      </c>
      <c r="CG2" s="11" t="s">
        <v>689</v>
      </c>
      <c r="CH2" s="11" t="s">
        <v>696</v>
      </c>
      <c r="CI2" s="11" t="s">
        <v>719</v>
      </c>
      <c r="CJ2" s="11" t="s">
        <v>722</v>
      </c>
      <c r="CK2" s="11" t="s">
        <v>743</v>
      </c>
      <c r="CL2" s="11" t="s">
        <v>747</v>
      </c>
      <c r="CM2" s="11" t="s">
        <v>760</v>
      </c>
      <c r="CN2" s="11" t="s">
        <v>763</v>
      </c>
      <c r="CO2" s="11" t="s">
        <v>773</v>
      </c>
      <c r="CP2" s="11" t="s">
        <v>774</v>
      </c>
      <c r="CQ2" s="11" t="s">
        <v>777</v>
      </c>
      <c r="CR2" s="11" t="s">
        <v>783</v>
      </c>
      <c r="CS2" s="11" t="s">
        <v>786</v>
      </c>
      <c r="CT2" s="11" t="s">
        <v>792</v>
      </c>
      <c r="CU2" s="11" t="s">
        <v>815</v>
      </c>
      <c r="CV2" s="11" t="s">
        <v>816</v>
      </c>
      <c r="CW2" s="11" t="s">
        <v>817</v>
      </c>
      <c r="CX2" s="11" t="s">
        <v>820</v>
      </c>
      <c r="CY2" s="11" t="s">
        <v>827</v>
      </c>
      <c r="CZ2" s="11" t="s">
        <v>834</v>
      </c>
      <c r="DA2" s="11" t="s">
        <v>836</v>
      </c>
      <c r="DB2" s="11" t="s">
        <v>839</v>
      </c>
      <c r="DC2" s="11" t="s">
        <v>844</v>
      </c>
      <c r="DD2" s="11" t="s">
        <v>845</v>
      </c>
      <c r="DE2" s="11" t="s">
        <v>846</v>
      </c>
      <c r="DF2" s="11" t="s">
        <v>847</v>
      </c>
      <c r="DG2" s="11" t="s">
        <v>851</v>
      </c>
    </row>
    <row r="3" spans="1:111">
      <c r="A3" s="6" t="s">
        <v>854</v>
      </c>
      <c r="B3" t="s">
        <v>855</v>
      </c>
      <c r="C3" t="s">
        <v>856</v>
      </c>
      <c r="D3" t="s">
        <v>857</v>
      </c>
      <c r="E3" t="s">
        <v>858</v>
      </c>
      <c r="F3" t="s">
        <v>859</v>
      </c>
      <c r="G3" t="s">
        <v>860</v>
      </c>
      <c r="H3" t="s">
        <v>859</v>
      </c>
      <c r="I3" t="s">
        <v>861</v>
      </c>
      <c r="J3" t="s">
        <v>858</v>
      </c>
      <c r="K3" t="s">
        <v>862</v>
      </c>
      <c r="L3" t="s">
        <v>862</v>
      </c>
      <c r="M3" t="s">
        <v>863</v>
      </c>
      <c r="N3" t="s">
        <v>857</v>
      </c>
      <c r="O3" t="s">
        <v>864</v>
      </c>
      <c r="P3" t="s">
        <v>865</v>
      </c>
      <c r="Q3" t="s">
        <v>866</v>
      </c>
      <c r="R3" t="s">
        <v>867</v>
      </c>
      <c r="S3" t="s">
        <v>868</v>
      </c>
      <c r="T3" t="s">
        <v>869</v>
      </c>
      <c r="V3" t="s">
        <v>870</v>
      </c>
      <c r="W3" t="s">
        <v>871</v>
      </c>
      <c r="X3" t="s">
        <v>871</v>
      </c>
      <c r="Y3" t="s">
        <v>872</v>
      </c>
      <c r="Z3" t="s">
        <v>873</v>
      </c>
      <c r="AA3" t="s">
        <v>874</v>
      </c>
      <c r="AB3" t="s">
        <v>864</v>
      </c>
      <c r="AC3" t="s">
        <v>875</v>
      </c>
      <c r="AD3" t="s">
        <v>876</v>
      </c>
      <c r="AE3" t="s">
        <v>875</v>
      </c>
      <c r="AF3" t="s">
        <v>877</v>
      </c>
      <c r="AG3" t="s">
        <v>878</v>
      </c>
      <c r="AH3" t="s">
        <v>879</v>
      </c>
      <c r="AI3" t="s">
        <v>880</v>
      </c>
      <c r="AJ3" t="s">
        <v>880</v>
      </c>
      <c r="AL3" t="s">
        <v>862</v>
      </c>
      <c r="AM3" t="s">
        <v>865</v>
      </c>
      <c r="AN3" t="s">
        <v>881</v>
      </c>
      <c r="AO3" t="s">
        <v>879</v>
      </c>
      <c r="AP3" t="s">
        <v>882</v>
      </c>
      <c r="AQ3" t="s">
        <v>883</v>
      </c>
      <c r="AR3" t="s">
        <v>884</v>
      </c>
      <c r="AS3" t="s">
        <v>885</v>
      </c>
      <c r="AT3" t="s">
        <v>886</v>
      </c>
      <c r="AU3" t="s">
        <v>887</v>
      </c>
      <c r="AV3" t="s">
        <v>888</v>
      </c>
      <c r="AW3" t="s">
        <v>884</v>
      </c>
      <c r="AX3" t="s">
        <v>889</v>
      </c>
      <c r="AY3" t="s">
        <v>890</v>
      </c>
      <c r="AZ3" t="s">
        <v>891</v>
      </c>
      <c r="BA3" t="s">
        <v>885</v>
      </c>
      <c r="BB3" t="s">
        <v>874</v>
      </c>
      <c r="BC3" t="s">
        <v>856</v>
      </c>
      <c r="BD3" t="s">
        <v>889</v>
      </c>
      <c r="BE3" t="s">
        <v>892</v>
      </c>
      <c r="BF3" t="s">
        <v>893</v>
      </c>
      <c r="BG3" t="s">
        <v>859</v>
      </c>
      <c r="BH3" t="s">
        <v>887</v>
      </c>
      <c r="BI3" t="s">
        <v>894</v>
      </c>
      <c r="BJ3" t="s">
        <v>895</v>
      </c>
      <c r="BK3" t="s">
        <v>893</v>
      </c>
      <c r="BM3" t="s">
        <v>896</v>
      </c>
      <c r="BN3" t="s">
        <v>897</v>
      </c>
      <c r="BO3" t="s">
        <v>898</v>
      </c>
      <c r="BP3" t="s">
        <v>899</v>
      </c>
      <c r="BQ3" t="s">
        <v>899</v>
      </c>
      <c r="BR3" t="s">
        <v>887</v>
      </c>
      <c r="BT3" t="s">
        <v>869</v>
      </c>
      <c r="BU3" t="s">
        <v>898</v>
      </c>
      <c r="BV3" t="s">
        <v>869</v>
      </c>
      <c r="BW3" t="s">
        <v>900</v>
      </c>
      <c r="BX3" t="s">
        <v>859</v>
      </c>
      <c r="BY3" t="s">
        <v>901</v>
      </c>
      <c r="BZ3" t="s">
        <v>889</v>
      </c>
      <c r="CA3" t="s">
        <v>899</v>
      </c>
      <c r="CB3" t="s">
        <v>896</v>
      </c>
      <c r="CC3" t="s">
        <v>902</v>
      </c>
      <c r="CD3" t="s">
        <v>859</v>
      </c>
      <c r="CE3" t="s">
        <v>856</v>
      </c>
      <c r="CF3" t="s">
        <v>903</v>
      </c>
      <c r="CG3" t="s">
        <v>856</v>
      </c>
      <c r="CH3" t="s">
        <v>901</v>
      </c>
      <c r="CI3" t="s">
        <v>869</v>
      </c>
      <c r="CJ3" t="s">
        <v>900</v>
      </c>
      <c r="CK3" t="s">
        <v>899</v>
      </c>
      <c r="CL3" t="s">
        <v>901</v>
      </c>
      <c r="CN3" t="s">
        <v>904</v>
      </c>
      <c r="CO3" t="s">
        <v>905</v>
      </c>
      <c r="CQ3" t="s">
        <v>906</v>
      </c>
      <c r="CR3" t="s">
        <v>859</v>
      </c>
      <c r="CS3" t="s">
        <v>896</v>
      </c>
      <c r="CT3" t="s">
        <v>869</v>
      </c>
      <c r="CU3" t="s">
        <v>887</v>
      </c>
      <c r="CV3" t="s">
        <v>902</v>
      </c>
      <c r="CW3" t="s">
        <v>863</v>
      </c>
      <c r="CX3" t="s">
        <v>896</v>
      </c>
      <c r="CY3" t="s">
        <v>857</v>
      </c>
      <c r="CZ3" t="s">
        <v>907</v>
      </c>
      <c r="DA3" t="s">
        <v>901</v>
      </c>
      <c r="DB3" t="s">
        <v>908</v>
      </c>
      <c r="DC3" t="s">
        <v>889</v>
      </c>
      <c r="DD3" t="s">
        <v>889</v>
      </c>
      <c r="DE3" t="s">
        <v>904</v>
      </c>
      <c r="DF3" t="s">
        <v>863</v>
      </c>
      <c r="DG3" t="s">
        <v>863</v>
      </c>
    </row>
    <row r="4" spans="1:111">
      <c r="A4" s="6" t="s">
        <v>909</v>
      </c>
      <c r="G4" t="s">
        <v>910</v>
      </c>
      <c r="I4" t="s">
        <v>899</v>
      </c>
      <c r="K4" t="s">
        <v>858</v>
      </c>
      <c r="L4" t="s">
        <v>863</v>
      </c>
      <c r="R4" t="s">
        <v>911</v>
      </c>
      <c r="S4" t="s">
        <v>865</v>
      </c>
      <c r="X4" t="s">
        <v>912</v>
      </c>
      <c r="AD4" t="s">
        <v>864</v>
      </c>
      <c r="AF4" t="s">
        <v>873</v>
      </c>
      <c r="AK4" t="s">
        <v>913</v>
      </c>
      <c r="AO4" t="s">
        <v>914</v>
      </c>
      <c r="AQ4" t="s">
        <v>878</v>
      </c>
      <c r="AS4" t="s">
        <v>886</v>
      </c>
      <c r="BE4" t="s">
        <v>912</v>
      </c>
      <c r="BG4" t="s">
        <v>863</v>
      </c>
      <c r="BI4" t="s">
        <v>900</v>
      </c>
      <c r="BN4" t="s">
        <v>908</v>
      </c>
      <c r="CA4" t="s">
        <v>898</v>
      </c>
      <c r="CC4" t="s">
        <v>895</v>
      </c>
      <c r="CN4" t="s">
        <v>895</v>
      </c>
      <c r="CQ4" t="s">
        <v>915</v>
      </c>
      <c r="CS4" t="s">
        <v>898</v>
      </c>
      <c r="CZ4" t="s">
        <v>903</v>
      </c>
    </row>
    <row r="5" spans="1:111">
      <c r="A5" s="6" t="s">
        <v>916</v>
      </c>
      <c r="B5" t="s">
        <v>859</v>
      </c>
      <c r="D5" t="s">
        <v>892</v>
      </c>
      <c r="E5" t="s">
        <v>917</v>
      </c>
      <c r="F5" t="s">
        <v>917</v>
      </c>
      <c r="G5" t="s">
        <v>918</v>
      </c>
      <c r="H5" t="s">
        <v>876</v>
      </c>
      <c r="I5" t="s">
        <v>919</v>
      </c>
      <c r="J5" t="s">
        <v>863</v>
      </c>
      <c r="K5" t="s">
        <v>920</v>
      </c>
      <c r="L5" t="s">
        <v>921</v>
      </c>
      <c r="M5" t="s">
        <v>863</v>
      </c>
      <c r="N5" t="s">
        <v>902</v>
      </c>
      <c r="O5" t="s">
        <v>863</v>
      </c>
      <c r="P5" t="s">
        <v>863</v>
      </c>
      <c r="Q5" t="s">
        <v>855</v>
      </c>
      <c r="R5" t="s">
        <v>873</v>
      </c>
      <c r="S5" t="s">
        <v>922</v>
      </c>
      <c r="T5" t="s">
        <v>870</v>
      </c>
      <c r="U5" t="s">
        <v>890</v>
      </c>
      <c r="V5" t="s">
        <v>890</v>
      </c>
      <c r="W5" t="s">
        <v>865</v>
      </c>
      <c r="Y5" t="s">
        <v>912</v>
      </c>
      <c r="AA5" t="s">
        <v>875</v>
      </c>
      <c r="AB5" t="s">
        <v>914</v>
      </c>
      <c r="AC5" t="s">
        <v>891</v>
      </c>
      <c r="AD5" t="s">
        <v>923</v>
      </c>
      <c r="AE5" t="s">
        <v>924</v>
      </c>
      <c r="AG5" t="s">
        <v>859</v>
      </c>
      <c r="AJ5" t="s">
        <v>925</v>
      </c>
      <c r="AL5" t="s">
        <v>880</v>
      </c>
      <c r="AM5" t="s">
        <v>926</v>
      </c>
      <c r="AN5" t="s">
        <v>874</v>
      </c>
      <c r="AO5" t="s">
        <v>927</v>
      </c>
      <c r="AP5" t="s">
        <v>855</v>
      </c>
      <c r="AQ5" t="s">
        <v>927</v>
      </c>
      <c r="AR5" t="s">
        <v>886</v>
      </c>
      <c r="AS5" t="s">
        <v>928</v>
      </c>
      <c r="AT5" t="s">
        <v>923</v>
      </c>
      <c r="AU5" t="s">
        <v>875</v>
      </c>
      <c r="AV5" t="s">
        <v>929</v>
      </c>
      <c r="AW5" t="s">
        <v>866</v>
      </c>
      <c r="AX5" t="s">
        <v>911</v>
      </c>
      <c r="AY5" t="s">
        <v>855</v>
      </c>
      <c r="AZ5" t="s">
        <v>867</v>
      </c>
      <c r="BA5" t="s">
        <v>861</v>
      </c>
      <c r="BB5" t="s">
        <v>930</v>
      </c>
      <c r="BC5" t="s">
        <v>863</v>
      </c>
      <c r="BD5" t="s">
        <v>858</v>
      </c>
      <c r="BE5" t="s">
        <v>873</v>
      </c>
      <c r="BF5" t="s">
        <v>931</v>
      </c>
      <c r="BG5" t="s">
        <v>924</v>
      </c>
      <c r="BH5" t="s">
        <v>896</v>
      </c>
      <c r="BI5" t="s">
        <v>932</v>
      </c>
      <c r="BJ5" t="s">
        <v>933</v>
      </c>
      <c r="BK5" t="s">
        <v>917</v>
      </c>
      <c r="BL5" t="s">
        <v>856</v>
      </c>
      <c r="BM5" t="s">
        <v>934</v>
      </c>
      <c r="BN5" t="s">
        <v>935</v>
      </c>
      <c r="BP5" t="s">
        <v>925</v>
      </c>
      <c r="BQ5" t="s">
        <v>925</v>
      </c>
      <c r="BR5" t="s">
        <v>907</v>
      </c>
      <c r="BS5" t="s">
        <v>863</v>
      </c>
      <c r="BT5" t="s">
        <v>856</v>
      </c>
      <c r="BU5" t="s">
        <v>903</v>
      </c>
      <c r="BV5" t="s">
        <v>892</v>
      </c>
      <c r="BW5" t="s">
        <v>907</v>
      </c>
      <c r="BX5" t="s">
        <v>910</v>
      </c>
      <c r="BY5" t="s">
        <v>910</v>
      </c>
      <c r="BZ5" t="s">
        <v>899</v>
      </c>
      <c r="CA5" t="s">
        <v>892</v>
      </c>
      <c r="CB5" t="s">
        <v>857</v>
      </c>
      <c r="CC5" t="s">
        <v>936</v>
      </c>
      <c r="CD5" t="s">
        <v>907</v>
      </c>
      <c r="CE5" t="s">
        <v>900</v>
      </c>
      <c r="CF5" t="s">
        <v>933</v>
      </c>
      <c r="CG5" t="s">
        <v>876</v>
      </c>
      <c r="CH5" t="s">
        <v>899</v>
      </c>
      <c r="CI5" t="s">
        <v>901</v>
      </c>
      <c r="CJ5" t="s">
        <v>902</v>
      </c>
      <c r="CK5" t="s">
        <v>933</v>
      </c>
      <c r="CL5" t="s">
        <v>910</v>
      </c>
      <c r="CM5" t="s">
        <v>910</v>
      </c>
      <c r="CN5" t="s">
        <v>887</v>
      </c>
      <c r="CO5" t="s">
        <v>937</v>
      </c>
      <c r="CP5" t="s">
        <v>915</v>
      </c>
      <c r="CQ5" t="s">
        <v>887</v>
      </c>
      <c r="CR5" t="s">
        <v>893</v>
      </c>
      <c r="CS5" t="s">
        <v>938</v>
      </c>
      <c r="CT5" t="s">
        <v>857</v>
      </c>
      <c r="CU5" t="s">
        <v>893</v>
      </c>
      <c r="CV5" t="s">
        <v>861</v>
      </c>
      <c r="CW5" t="s">
        <v>863</v>
      </c>
      <c r="CY5" t="s">
        <v>876</v>
      </c>
      <c r="CZ5" t="s">
        <v>887</v>
      </c>
      <c r="DA5" t="s">
        <v>901</v>
      </c>
      <c r="DB5" t="s">
        <v>889</v>
      </c>
      <c r="DC5" t="s">
        <v>857</v>
      </c>
      <c r="DD5" t="s">
        <v>858</v>
      </c>
      <c r="DE5" t="s">
        <v>857</v>
      </c>
      <c r="DF5" t="s">
        <v>910</v>
      </c>
      <c r="DG5" t="s">
        <v>933</v>
      </c>
    </row>
    <row r="6" spans="1:111">
      <c r="A6" s="6" t="s">
        <v>939</v>
      </c>
      <c r="B6" t="s">
        <v>889</v>
      </c>
      <c r="C6" t="s">
        <v>889</v>
      </c>
      <c r="E6" t="s">
        <v>915</v>
      </c>
      <c r="F6" t="s">
        <v>858</v>
      </c>
      <c r="G6" t="s">
        <v>925</v>
      </c>
      <c r="I6" t="s">
        <v>892</v>
      </c>
      <c r="K6" t="s">
        <v>893</v>
      </c>
      <c r="L6" t="s">
        <v>910</v>
      </c>
      <c r="N6" t="s">
        <v>858</v>
      </c>
      <c r="P6" t="s">
        <v>872</v>
      </c>
      <c r="R6" t="s">
        <v>866</v>
      </c>
      <c r="S6" t="s">
        <v>931</v>
      </c>
      <c r="Y6" t="s">
        <v>865</v>
      </c>
      <c r="Z6" t="s">
        <v>863</v>
      </c>
      <c r="AA6" t="s">
        <v>882</v>
      </c>
      <c r="AC6" t="s">
        <v>898</v>
      </c>
      <c r="AD6" t="s">
        <v>890</v>
      </c>
      <c r="AE6" t="s">
        <v>926</v>
      </c>
      <c r="AF6" t="s">
        <v>880</v>
      </c>
      <c r="AH6" t="s">
        <v>874</v>
      </c>
      <c r="AJ6" t="s">
        <v>872</v>
      </c>
      <c r="AM6" t="s">
        <v>872</v>
      </c>
      <c r="AO6" t="s">
        <v>884</v>
      </c>
      <c r="AQ6" t="s">
        <v>891</v>
      </c>
      <c r="AS6" t="s">
        <v>874</v>
      </c>
      <c r="AT6" t="s">
        <v>890</v>
      </c>
      <c r="AV6" t="s">
        <v>868</v>
      </c>
      <c r="AW6" t="s">
        <v>906</v>
      </c>
      <c r="AZ6" t="s">
        <v>940</v>
      </c>
      <c r="BA6" t="s">
        <v>866</v>
      </c>
      <c r="BE6" t="s">
        <v>915</v>
      </c>
      <c r="BF6" t="s">
        <v>915</v>
      </c>
      <c r="BI6" t="s">
        <v>862</v>
      </c>
      <c r="BK6" t="s">
        <v>863</v>
      </c>
      <c r="BL6" t="s">
        <v>863</v>
      </c>
      <c r="BM6" t="s">
        <v>900</v>
      </c>
      <c r="BN6" t="s">
        <v>907</v>
      </c>
      <c r="BR6" t="s">
        <v>933</v>
      </c>
      <c r="BT6" t="s">
        <v>899</v>
      </c>
      <c r="BY6" t="s">
        <v>898</v>
      </c>
      <c r="CA6" t="s">
        <v>895</v>
      </c>
      <c r="CB6" t="s">
        <v>893</v>
      </c>
      <c r="CC6" t="s">
        <v>901</v>
      </c>
      <c r="CD6" t="s">
        <v>910</v>
      </c>
      <c r="CE6" t="s">
        <v>895</v>
      </c>
      <c r="CJ6" t="s">
        <v>864</v>
      </c>
      <c r="CM6" t="s">
        <v>941</v>
      </c>
      <c r="CN6" t="s">
        <v>895</v>
      </c>
      <c r="CO6" t="s">
        <v>942</v>
      </c>
      <c r="CQ6" t="s">
        <v>901</v>
      </c>
      <c r="CR6" t="s">
        <v>864</v>
      </c>
      <c r="CS6" t="s">
        <v>904</v>
      </c>
      <c r="CU6" t="s">
        <v>895</v>
      </c>
      <c r="CV6" t="s">
        <v>942</v>
      </c>
      <c r="CW6" t="s">
        <v>898</v>
      </c>
      <c r="CX6" t="s">
        <v>902</v>
      </c>
      <c r="CY6" t="s">
        <v>941</v>
      </c>
      <c r="CZ6" t="s">
        <v>899</v>
      </c>
      <c r="DE6" t="s">
        <v>933</v>
      </c>
      <c r="DF6" t="s">
        <v>915</v>
      </c>
    </row>
    <row r="7" spans="1:111">
      <c r="A7" s="6" t="s">
        <v>943</v>
      </c>
      <c r="B7" t="s">
        <v>873</v>
      </c>
      <c r="C7" t="s">
        <v>900</v>
      </c>
      <c r="D7" t="s">
        <v>904</v>
      </c>
      <c r="E7" t="s">
        <v>861</v>
      </c>
      <c r="F7" t="s">
        <v>924</v>
      </c>
      <c r="G7" t="s">
        <v>937</v>
      </c>
      <c r="H7" t="s">
        <v>893</v>
      </c>
      <c r="I7" t="s">
        <v>944</v>
      </c>
      <c r="J7" t="s">
        <v>858</v>
      </c>
      <c r="K7" t="s">
        <v>919</v>
      </c>
      <c r="L7" t="s">
        <v>897</v>
      </c>
      <c r="M7" t="s">
        <v>901</v>
      </c>
      <c r="N7" t="s">
        <v>920</v>
      </c>
      <c r="O7" t="s">
        <v>933</v>
      </c>
      <c r="P7" t="s">
        <v>910</v>
      </c>
      <c r="Q7" t="s">
        <v>866</v>
      </c>
      <c r="R7" t="s">
        <v>945</v>
      </c>
      <c r="S7" t="s">
        <v>946</v>
      </c>
      <c r="U7" t="s">
        <v>865</v>
      </c>
      <c r="V7" t="s">
        <v>870</v>
      </c>
      <c r="W7" t="s">
        <v>881</v>
      </c>
      <c r="Y7" t="s">
        <v>856</v>
      </c>
      <c r="AA7" t="s">
        <v>867</v>
      </c>
      <c r="AB7" t="s">
        <v>913</v>
      </c>
      <c r="AC7" t="s">
        <v>878</v>
      </c>
      <c r="AD7" t="s">
        <v>923</v>
      </c>
      <c r="AE7" t="s">
        <v>917</v>
      </c>
      <c r="AF7" t="s">
        <v>947</v>
      </c>
      <c r="AG7" t="s">
        <v>878</v>
      </c>
      <c r="AI7" t="s">
        <v>948</v>
      </c>
      <c r="AJ7" t="s">
        <v>883</v>
      </c>
      <c r="AL7" t="s">
        <v>885</v>
      </c>
      <c r="AM7" t="s">
        <v>870</v>
      </c>
      <c r="AN7" t="s">
        <v>874</v>
      </c>
      <c r="AO7" t="s">
        <v>927</v>
      </c>
      <c r="AP7" t="s">
        <v>871</v>
      </c>
      <c r="AQ7" t="s">
        <v>949</v>
      </c>
      <c r="AR7" t="s">
        <v>884</v>
      </c>
      <c r="AS7" t="s">
        <v>928</v>
      </c>
      <c r="AT7" t="s">
        <v>883</v>
      </c>
      <c r="AU7" t="s">
        <v>945</v>
      </c>
      <c r="AX7" t="s">
        <v>858</v>
      </c>
      <c r="AZ7" t="s">
        <v>867</v>
      </c>
      <c r="BB7" t="s">
        <v>930</v>
      </c>
      <c r="BC7" t="s">
        <v>863</v>
      </c>
      <c r="BD7" t="s">
        <v>881</v>
      </c>
      <c r="BE7" t="s">
        <v>873</v>
      </c>
      <c r="BF7" t="s">
        <v>930</v>
      </c>
      <c r="BG7" t="s">
        <v>917</v>
      </c>
      <c r="BH7" t="s">
        <v>917</v>
      </c>
      <c r="BI7" t="s">
        <v>932</v>
      </c>
      <c r="BJ7" t="s">
        <v>889</v>
      </c>
      <c r="BK7" t="s">
        <v>917</v>
      </c>
      <c r="BL7" t="s">
        <v>942</v>
      </c>
      <c r="BM7" t="s">
        <v>950</v>
      </c>
      <c r="BN7" t="s">
        <v>951</v>
      </c>
      <c r="BO7" t="s">
        <v>903</v>
      </c>
      <c r="BP7" t="s">
        <v>917</v>
      </c>
      <c r="BQ7" t="s">
        <v>917</v>
      </c>
      <c r="BR7" t="s">
        <v>924</v>
      </c>
      <c r="BS7" t="s">
        <v>889</v>
      </c>
      <c r="BT7" t="s">
        <v>904</v>
      </c>
      <c r="BU7" t="s">
        <v>895</v>
      </c>
      <c r="BV7" t="s">
        <v>876</v>
      </c>
      <c r="BW7" t="s">
        <v>920</v>
      </c>
      <c r="BX7" t="s">
        <v>869</v>
      </c>
      <c r="BY7" t="s">
        <v>856</v>
      </c>
      <c r="BZ7" t="s">
        <v>904</v>
      </c>
      <c r="CA7" t="s">
        <v>874</v>
      </c>
      <c r="CB7" t="s">
        <v>900</v>
      </c>
      <c r="CC7" t="s">
        <v>936</v>
      </c>
      <c r="CD7" t="s">
        <v>917</v>
      </c>
      <c r="CE7" t="s">
        <v>862</v>
      </c>
      <c r="CF7" t="s">
        <v>869</v>
      </c>
      <c r="CG7" t="s">
        <v>859</v>
      </c>
      <c r="CH7" t="s">
        <v>910</v>
      </c>
      <c r="CI7" t="s">
        <v>857</v>
      </c>
      <c r="CK7" t="s">
        <v>910</v>
      </c>
      <c r="CL7" t="s">
        <v>857</v>
      </c>
      <c r="CM7" t="s">
        <v>856</v>
      </c>
      <c r="CO7" t="s">
        <v>952</v>
      </c>
      <c r="CP7" t="s">
        <v>903</v>
      </c>
      <c r="CQ7" t="s">
        <v>907</v>
      </c>
      <c r="CR7" t="s">
        <v>907</v>
      </c>
      <c r="CS7" t="s">
        <v>918</v>
      </c>
      <c r="CT7" t="s">
        <v>892</v>
      </c>
      <c r="CU7" t="s">
        <v>906</v>
      </c>
      <c r="CV7" t="s">
        <v>861</v>
      </c>
      <c r="CW7" t="s">
        <v>901</v>
      </c>
      <c r="CX7" t="s">
        <v>953</v>
      </c>
      <c r="CY7" t="s">
        <v>900</v>
      </c>
      <c r="CZ7" t="s">
        <v>917</v>
      </c>
      <c r="DA7" t="s">
        <v>954</v>
      </c>
      <c r="DB7" t="s">
        <v>869</v>
      </c>
      <c r="DC7" t="s">
        <v>892</v>
      </c>
      <c r="DD7" t="s">
        <v>910</v>
      </c>
      <c r="DE7" t="s">
        <v>902</v>
      </c>
      <c r="DF7" t="s">
        <v>856</v>
      </c>
      <c r="DG7" t="s">
        <v>892</v>
      </c>
    </row>
    <row r="8" spans="1:111">
      <c r="A8" s="6" t="s">
        <v>955</v>
      </c>
      <c r="B8" t="s">
        <v>886</v>
      </c>
      <c r="C8" t="s">
        <v>892</v>
      </c>
      <c r="D8" t="s">
        <v>904</v>
      </c>
      <c r="E8" t="s">
        <v>869</v>
      </c>
      <c r="F8" t="s">
        <v>907</v>
      </c>
      <c r="G8" t="s">
        <v>956</v>
      </c>
      <c r="I8" t="s">
        <v>921</v>
      </c>
      <c r="L8" t="s">
        <v>925</v>
      </c>
      <c r="N8" t="s">
        <v>859</v>
      </c>
      <c r="O8" t="s">
        <v>864</v>
      </c>
      <c r="P8" t="s">
        <v>886</v>
      </c>
      <c r="Q8" t="s">
        <v>870</v>
      </c>
      <c r="R8" t="s">
        <v>884</v>
      </c>
      <c r="S8" t="s">
        <v>877</v>
      </c>
      <c r="T8" t="s">
        <v>882</v>
      </c>
      <c r="U8" t="s">
        <v>895</v>
      </c>
      <c r="V8" t="s">
        <v>911</v>
      </c>
      <c r="W8" t="s">
        <v>891</v>
      </c>
      <c r="X8" t="s">
        <v>871</v>
      </c>
      <c r="Y8" t="s">
        <v>912</v>
      </c>
      <c r="Z8" t="s">
        <v>871</v>
      </c>
      <c r="AA8" t="s">
        <v>923</v>
      </c>
      <c r="AD8" t="s">
        <v>891</v>
      </c>
      <c r="AE8" t="s">
        <v>875</v>
      </c>
      <c r="AF8" t="s">
        <v>888</v>
      </c>
      <c r="AG8" t="s">
        <v>857</v>
      </c>
      <c r="AH8" t="s">
        <v>944</v>
      </c>
      <c r="AI8" t="s">
        <v>867</v>
      </c>
      <c r="AJ8" t="s">
        <v>883</v>
      </c>
      <c r="AL8" t="s">
        <v>884</v>
      </c>
      <c r="AM8" t="s">
        <v>886</v>
      </c>
      <c r="AN8" t="s">
        <v>890</v>
      </c>
      <c r="AO8" t="s">
        <v>931</v>
      </c>
      <c r="AP8" t="s">
        <v>856</v>
      </c>
      <c r="AQ8" t="s">
        <v>930</v>
      </c>
      <c r="AR8" t="s">
        <v>870</v>
      </c>
      <c r="AS8" t="s">
        <v>879</v>
      </c>
      <c r="AT8" t="s">
        <v>866</v>
      </c>
      <c r="AV8" t="s">
        <v>929</v>
      </c>
      <c r="AW8" t="s">
        <v>871</v>
      </c>
      <c r="AX8" t="s">
        <v>957</v>
      </c>
      <c r="AZ8" t="s">
        <v>942</v>
      </c>
      <c r="BA8" t="s">
        <v>931</v>
      </c>
      <c r="BB8" t="s">
        <v>867</v>
      </c>
      <c r="BC8" t="s">
        <v>908</v>
      </c>
      <c r="BE8" t="s">
        <v>866</v>
      </c>
      <c r="BF8" t="s">
        <v>880</v>
      </c>
      <c r="BG8" t="s">
        <v>859</v>
      </c>
      <c r="BH8" t="s">
        <v>859</v>
      </c>
      <c r="BI8" t="s">
        <v>948</v>
      </c>
      <c r="BJ8" t="s">
        <v>903</v>
      </c>
      <c r="BK8" t="s">
        <v>887</v>
      </c>
      <c r="BL8" t="s">
        <v>856</v>
      </c>
      <c r="BM8" t="s">
        <v>919</v>
      </c>
      <c r="BN8" t="s">
        <v>958</v>
      </c>
      <c r="BP8" t="s">
        <v>857</v>
      </c>
      <c r="BQ8" t="s">
        <v>857</v>
      </c>
      <c r="BS8" t="s">
        <v>889</v>
      </c>
      <c r="BT8" t="s">
        <v>857</v>
      </c>
      <c r="BW8" t="s">
        <v>887</v>
      </c>
      <c r="BX8" t="s">
        <v>899</v>
      </c>
      <c r="BY8" t="s">
        <v>859</v>
      </c>
      <c r="BZ8" t="s">
        <v>906</v>
      </c>
      <c r="CA8" t="s">
        <v>886</v>
      </c>
      <c r="CC8" t="s">
        <v>921</v>
      </c>
      <c r="CE8" t="s">
        <v>910</v>
      </c>
      <c r="CG8" t="s">
        <v>856</v>
      </c>
      <c r="CI8" t="s">
        <v>899</v>
      </c>
      <c r="CK8" t="s">
        <v>941</v>
      </c>
      <c r="CL8" t="s">
        <v>864</v>
      </c>
      <c r="CM8" t="s">
        <v>899</v>
      </c>
      <c r="CN8" t="s">
        <v>906</v>
      </c>
      <c r="CO8" t="s">
        <v>936</v>
      </c>
      <c r="CQ8" t="s">
        <v>902</v>
      </c>
      <c r="CR8" t="s">
        <v>857</v>
      </c>
      <c r="CS8" t="s">
        <v>956</v>
      </c>
      <c r="CU8" t="s">
        <v>906</v>
      </c>
      <c r="CV8" t="s">
        <v>917</v>
      </c>
      <c r="CW8" t="s">
        <v>941</v>
      </c>
      <c r="CX8" t="s">
        <v>896</v>
      </c>
      <c r="CY8" t="s">
        <v>902</v>
      </c>
      <c r="CZ8" t="s">
        <v>904</v>
      </c>
      <c r="DA8" t="s">
        <v>903</v>
      </c>
      <c r="DC8" t="s">
        <v>889</v>
      </c>
      <c r="DD8" t="s">
        <v>889</v>
      </c>
      <c r="DF8" t="s">
        <v>857</v>
      </c>
      <c r="DG8" t="s">
        <v>895</v>
      </c>
    </row>
    <row r="9" spans="1:111">
      <c r="A9" s="6" t="s">
        <v>959</v>
      </c>
      <c r="B9" t="s">
        <v>912</v>
      </c>
      <c r="C9" t="s">
        <v>859</v>
      </c>
      <c r="G9" t="s">
        <v>924</v>
      </c>
      <c r="I9" t="s">
        <v>917</v>
      </c>
      <c r="J9" t="s">
        <v>957</v>
      </c>
      <c r="K9" t="s">
        <v>859</v>
      </c>
      <c r="L9" t="s">
        <v>899</v>
      </c>
      <c r="N9" t="s">
        <v>864</v>
      </c>
      <c r="Q9" t="s">
        <v>876</v>
      </c>
      <c r="R9" t="s">
        <v>878</v>
      </c>
      <c r="S9" t="s">
        <v>884</v>
      </c>
      <c r="W9" t="s">
        <v>859</v>
      </c>
      <c r="X9" t="s">
        <v>863</v>
      </c>
      <c r="Z9" t="s">
        <v>871</v>
      </c>
      <c r="AA9" t="s">
        <v>887</v>
      </c>
      <c r="AD9" t="s">
        <v>884</v>
      </c>
      <c r="AE9" t="s">
        <v>875</v>
      </c>
      <c r="AI9" t="s">
        <v>949</v>
      </c>
      <c r="AJ9" t="s">
        <v>923</v>
      </c>
      <c r="AL9" t="s">
        <v>890</v>
      </c>
      <c r="AN9" t="s">
        <v>881</v>
      </c>
      <c r="AO9" t="s">
        <v>880</v>
      </c>
      <c r="AQ9" t="s">
        <v>923</v>
      </c>
      <c r="AR9" t="s">
        <v>911</v>
      </c>
      <c r="AS9" t="s">
        <v>875</v>
      </c>
      <c r="AT9" t="s">
        <v>891</v>
      </c>
      <c r="AV9" t="s">
        <v>881</v>
      </c>
      <c r="AY9" t="s">
        <v>911</v>
      </c>
      <c r="AZ9" t="s">
        <v>866</v>
      </c>
      <c r="BA9" t="s">
        <v>931</v>
      </c>
      <c r="BB9" t="s">
        <v>872</v>
      </c>
      <c r="BE9" t="s">
        <v>855</v>
      </c>
      <c r="BF9" t="s">
        <v>881</v>
      </c>
      <c r="BG9" t="s">
        <v>856</v>
      </c>
      <c r="BH9" t="s">
        <v>899</v>
      </c>
      <c r="BI9" t="s">
        <v>897</v>
      </c>
      <c r="BJ9" t="s">
        <v>864</v>
      </c>
      <c r="BK9" t="s">
        <v>902</v>
      </c>
      <c r="BL9" t="s">
        <v>899</v>
      </c>
      <c r="BM9" t="s">
        <v>925</v>
      </c>
      <c r="BN9" t="s">
        <v>861</v>
      </c>
      <c r="BP9" t="s">
        <v>910</v>
      </c>
      <c r="BQ9" t="s">
        <v>910</v>
      </c>
      <c r="BR9" t="s">
        <v>858</v>
      </c>
      <c r="BS9" t="s">
        <v>903</v>
      </c>
      <c r="BV9" t="s">
        <v>889</v>
      </c>
      <c r="BW9" t="s">
        <v>901</v>
      </c>
      <c r="BX9" t="s">
        <v>903</v>
      </c>
      <c r="BY9" t="s">
        <v>889</v>
      </c>
      <c r="CA9" t="s">
        <v>858</v>
      </c>
      <c r="CB9" t="s">
        <v>864</v>
      </c>
      <c r="CC9" t="s">
        <v>862</v>
      </c>
      <c r="CG9" t="s">
        <v>899</v>
      </c>
      <c r="CH9" t="s">
        <v>941</v>
      </c>
      <c r="CI9" t="s">
        <v>903</v>
      </c>
      <c r="CK9" t="s">
        <v>898</v>
      </c>
      <c r="CM9" t="s">
        <v>889</v>
      </c>
      <c r="CN9" t="s">
        <v>858</v>
      </c>
      <c r="CO9" t="s">
        <v>925</v>
      </c>
      <c r="CQ9" t="s">
        <v>893</v>
      </c>
      <c r="CR9" t="s">
        <v>876</v>
      </c>
      <c r="CS9" t="s">
        <v>960</v>
      </c>
      <c r="CX9" t="s">
        <v>906</v>
      </c>
      <c r="CZ9" t="s">
        <v>869</v>
      </c>
    </row>
    <row r="10" spans="1:111">
      <c r="A10" s="6" t="s">
        <v>961</v>
      </c>
      <c r="E10" t="s">
        <v>895</v>
      </c>
      <c r="F10" t="s">
        <v>933</v>
      </c>
      <c r="H10" t="s">
        <v>863</v>
      </c>
      <c r="I10" t="s">
        <v>876</v>
      </c>
      <c r="K10" t="s">
        <v>856</v>
      </c>
      <c r="L10" t="s">
        <v>899</v>
      </c>
      <c r="N10" t="s">
        <v>898</v>
      </c>
      <c r="Q10" t="s">
        <v>940</v>
      </c>
      <c r="R10" t="s">
        <v>912</v>
      </c>
      <c r="S10" t="s">
        <v>878</v>
      </c>
      <c r="T10" t="s">
        <v>957</v>
      </c>
      <c r="X10" t="s">
        <v>957</v>
      </c>
      <c r="Z10" t="s">
        <v>870</v>
      </c>
      <c r="AA10" t="s">
        <v>872</v>
      </c>
      <c r="AD10" t="s">
        <v>962</v>
      </c>
      <c r="AE10" t="s">
        <v>865</v>
      </c>
      <c r="AF10" t="s">
        <v>880</v>
      </c>
      <c r="AH10" t="s">
        <v>871</v>
      </c>
      <c r="AJ10" t="s">
        <v>910</v>
      </c>
      <c r="AL10" t="s">
        <v>871</v>
      </c>
      <c r="AN10" t="s">
        <v>913</v>
      </c>
      <c r="AO10" t="s">
        <v>874</v>
      </c>
      <c r="AS10" t="s">
        <v>886</v>
      </c>
      <c r="AT10" t="s">
        <v>890</v>
      </c>
      <c r="AU10" t="s">
        <v>908</v>
      </c>
      <c r="AV10" t="s">
        <v>887</v>
      </c>
      <c r="AZ10" t="s">
        <v>914</v>
      </c>
      <c r="BA10" t="s">
        <v>878</v>
      </c>
      <c r="BB10" t="s">
        <v>881</v>
      </c>
      <c r="BE10" t="s">
        <v>962</v>
      </c>
      <c r="BF10" t="s">
        <v>903</v>
      </c>
      <c r="BG10" t="s">
        <v>889</v>
      </c>
      <c r="BH10" t="s">
        <v>915</v>
      </c>
      <c r="BI10" t="s">
        <v>917</v>
      </c>
      <c r="BK10" t="s">
        <v>899</v>
      </c>
      <c r="BL10" t="s">
        <v>915</v>
      </c>
      <c r="BM10" t="s">
        <v>920</v>
      </c>
      <c r="BN10" t="s">
        <v>897</v>
      </c>
      <c r="BO10" t="s">
        <v>915</v>
      </c>
      <c r="BR10" t="s">
        <v>899</v>
      </c>
      <c r="BT10" t="s">
        <v>933</v>
      </c>
      <c r="BW10" t="s">
        <v>895</v>
      </c>
      <c r="BY10" t="s">
        <v>858</v>
      </c>
      <c r="BZ10" t="s">
        <v>941</v>
      </c>
      <c r="CA10" t="s">
        <v>901</v>
      </c>
      <c r="CC10" t="s">
        <v>876</v>
      </c>
      <c r="CJ10" t="s">
        <v>858</v>
      </c>
      <c r="CN10" t="s">
        <v>903</v>
      </c>
      <c r="CO10" t="s">
        <v>902</v>
      </c>
      <c r="CU10" t="s">
        <v>863</v>
      </c>
      <c r="CV10" t="s">
        <v>869</v>
      </c>
      <c r="CX10" t="s">
        <v>942</v>
      </c>
      <c r="CY10" t="s">
        <v>864</v>
      </c>
      <c r="CZ10" t="s">
        <v>858</v>
      </c>
    </row>
    <row r="11" spans="1:111">
      <c r="A11" s="6" t="s">
        <v>963</v>
      </c>
      <c r="X11" t="s">
        <v>874</v>
      </c>
      <c r="Z11" t="s">
        <v>871</v>
      </c>
      <c r="AV11" t="s">
        <v>964</v>
      </c>
      <c r="AW11" t="s">
        <v>906</v>
      </c>
    </row>
    <row r="12" spans="1:111">
      <c r="A12" s="6" t="s">
        <v>965</v>
      </c>
      <c r="B12" t="s">
        <v>914</v>
      </c>
      <c r="C12" t="s">
        <v>873</v>
      </c>
      <c r="G12" t="s">
        <v>874</v>
      </c>
      <c r="L12" t="s">
        <v>903</v>
      </c>
      <c r="R12" t="s">
        <v>911</v>
      </c>
      <c r="S12" t="s">
        <v>855</v>
      </c>
      <c r="Z12" t="s">
        <v>957</v>
      </c>
      <c r="AC12" t="s">
        <v>957</v>
      </c>
      <c r="AE12" t="s">
        <v>890</v>
      </c>
      <c r="AF12" t="s">
        <v>945</v>
      </c>
      <c r="AO12" t="s">
        <v>966</v>
      </c>
      <c r="AP12" t="s">
        <v>926</v>
      </c>
      <c r="AQ12" t="s">
        <v>871</v>
      </c>
      <c r="AS12" t="s">
        <v>866</v>
      </c>
      <c r="AT12" t="s">
        <v>866</v>
      </c>
      <c r="AV12" t="s">
        <v>871</v>
      </c>
      <c r="BA12" t="s">
        <v>874</v>
      </c>
      <c r="BI12" t="s">
        <v>887</v>
      </c>
      <c r="BM12" t="s">
        <v>933</v>
      </c>
      <c r="BN12" t="s">
        <v>901</v>
      </c>
      <c r="BW12" t="s">
        <v>933</v>
      </c>
      <c r="CE12" t="s">
        <v>908</v>
      </c>
      <c r="CH12" t="s">
        <v>899</v>
      </c>
      <c r="CO12" t="s">
        <v>903</v>
      </c>
      <c r="CQ12" t="s">
        <v>898</v>
      </c>
      <c r="CR12" t="s">
        <v>898</v>
      </c>
      <c r="CS12" t="s">
        <v>857</v>
      </c>
      <c r="CV12" t="s">
        <v>898</v>
      </c>
      <c r="CW12" t="s">
        <v>864</v>
      </c>
      <c r="DF12" t="s">
        <v>941</v>
      </c>
    </row>
    <row r="13" spans="1:111">
      <c r="A13" s="6" t="s">
        <v>967</v>
      </c>
      <c r="S13" t="s">
        <v>911</v>
      </c>
      <c r="AO13" t="s">
        <v>911</v>
      </c>
    </row>
    <row r="14" spans="1:111">
      <c r="A14" s="6" t="s">
        <v>968</v>
      </c>
      <c r="S14" t="s">
        <v>913</v>
      </c>
      <c r="AQ14" t="s">
        <v>912</v>
      </c>
      <c r="BI14" t="s">
        <v>957</v>
      </c>
      <c r="CP14" t="s">
        <v>863</v>
      </c>
    </row>
    <row r="15" spans="1:111">
      <c r="A15" s="6" t="s">
        <v>969</v>
      </c>
      <c r="CQ15" t="s">
        <v>915</v>
      </c>
    </row>
    <row r="17" spans="2:3">
      <c r="B17" s="8" t="s">
        <v>970</v>
      </c>
      <c r="C17" s="9" t="s">
        <v>971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66EE8-AE86-45E4-9487-C663483D5CBD}">
  <dimension ref="A1:U1032716"/>
  <sheetViews>
    <sheetView topLeftCell="B1" workbookViewId="0">
      <selection activeCell="S1" sqref="S1"/>
    </sheetView>
  </sheetViews>
  <sheetFormatPr defaultRowHeight="15"/>
  <cols>
    <col min="2" max="2" width="8.7109375" customWidth="1"/>
    <col min="3" max="3" width="12" customWidth="1"/>
    <col min="4" max="4" width="11" customWidth="1"/>
    <col min="5" max="5" width="14.5703125" customWidth="1"/>
    <col min="6" max="6" width="21.85546875" customWidth="1"/>
    <col min="7" max="7" width="10.7109375" customWidth="1"/>
    <col min="10" max="10" width="6.28515625" customWidth="1"/>
    <col min="11" max="11" width="7.28515625" customWidth="1"/>
    <col min="18" max="18" width="7.140625" customWidth="1"/>
    <col min="19" max="19" width="7" customWidth="1"/>
    <col min="20" max="20" width="8.7109375" customWidth="1"/>
  </cols>
  <sheetData>
    <row r="1" spans="1:21" ht="63">
      <c r="A1" s="5" t="s">
        <v>38</v>
      </c>
      <c r="B1" s="6" t="s">
        <v>853</v>
      </c>
      <c r="C1" s="15" t="s">
        <v>972</v>
      </c>
      <c r="D1" s="15" t="s">
        <v>973</v>
      </c>
      <c r="E1" s="15" t="s">
        <v>974</v>
      </c>
      <c r="F1" s="15" t="s">
        <v>975</v>
      </c>
      <c r="G1" s="15" t="s">
        <v>976</v>
      </c>
      <c r="H1" s="15" t="s">
        <v>977</v>
      </c>
      <c r="I1" s="15" t="s">
        <v>978</v>
      </c>
      <c r="J1" s="15" t="s">
        <v>979</v>
      </c>
      <c r="K1" s="15" t="s">
        <v>980</v>
      </c>
      <c r="L1" s="15" t="s">
        <v>981</v>
      </c>
      <c r="M1" s="15" t="s">
        <v>982</v>
      </c>
      <c r="N1" s="15" t="s">
        <v>983</v>
      </c>
      <c r="O1" s="15" t="s">
        <v>984</v>
      </c>
      <c r="P1" s="15" t="s">
        <v>985</v>
      </c>
      <c r="Q1" s="15" t="s">
        <v>986</v>
      </c>
      <c r="R1" s="15" t="s">
        <v>987</v>
      </c>
      <c r="S1" s="15" t="s">
        <v>988</v>
      </c>
    </row>
    <row r="2" spans="1:21" ht="21">
      <c r="A2">
        <v>7146</v>
      </c>
      <c r="B2" s="8" t="s">
        <v>47</v>
      </c>
      <c r="C2" s="16" t="s">
        <v>989</v>
      </c>
      <c r="D2" s="17" t="s">
        <v>990</v>
      </c>
      <c r="E2" s="16" t="s">
        <v>991</v>
      </c>
      <c r="F2" s="16" t="s">
        <v>992</v>
      </c>
      <c r="G2" s="16" t="s">
        <v>993</v>
      </c>
      <c r="H2" s="16" t="s">
        <v>994</v>
      </c>
      <c r="I2" s="16" t="s">
        <v>995</v>
      </c>
      <c r="J2" s="17">
        <v>1</v>
      </c>
      <c r="K2" s="16">
        <v>0</v>
      </c>
      <c r="L2" s="16">
        <v>6389</v>
      </c>
      <c r="M2" s="16">
        <v>18363</v>
      </c>
      <c r="N2" s="17">
        <v>5</v>
      </c>
      <c r="O2" s="16" t="s">
        <v>996</v>
      </c>
      <c r="P2" s="16">
        <v>11240</v>
      </c>
      <c r="Q2" s="16" t="s">
        <v>997</v>
      </c>
      <c r="R2" s="16" t="s">
        <v>998</v>
      </c>
      <c r="S2" s="16" t="s">
        <v>999</v>
      </c>
      <c r="T2" t="s">
        <v>1000</v>
      </c>
      <c r="U2" t="s">
        <v>1001</v>
      </c>
    </row>
    <row r="3" spans="1:21" ht="21">
      <c r="A3">
        <v>7146</v>
      </c>
      <c r="B3" s="8" t="s">
        <v>47</v>
      </c>
      <c r="C3" s="16" t="s">
        <v>1002</v>
      </c>
      <c r="D3" s="17" t="s">
        <v>1003</v>
      </c>
      <c r="E3" s="16" t="s">
        <v>991</v>
      </c>
      <c r="F3" s="16" t="s">
        <v>992</v>
      </c>
      <c r="G3" s="16" t="s">
        <v>993</v>
      </c>
      <c r="H3" s="16" t="s">
        <v>1004</v>
      </c>
      <c r="I3" s="16" t="s">
        <v>1005</v>
      </c>
      <c r="J3" s="17">
        <v>1</v>
      </c>
      <c r="K3" s="16">
        <v>0</v>
      </c>
      <c r="L3" s="16">
        <v>6067</v>
      </c>
      <c r="M3" s="16">
        <v>18685</v>
      </c>
      <c r="N3" s="17">
        <v>4</v>
      </c>
      <c r="O3" s="16" t="s">
        <v>1006</v>
      </c>
      <c r="P3" s="16">
        <v>11080</v>
      </c>
      <c r="Q3" s="16" t="s">
        <v>1007</v>
      </c>
      <c r="R3" s="16" t="s">
        <v>1008</v>
      </c>
      <c r="S3" s="16" t="s">
        <v>1009</v>
      </c>
      <c r="T3" t="s">
        <v>1000</v>
      </c>
    </row>
    <row r="4" spans="1:21" ht="21">
      <c r="A4">
        <v>7146</v>
      </c>
      <c r="B4" s="8" t="s">
        <v>47</v>
      </c>
      <c r="C4" s="16" t="s">
        <v>309</v>
      </c>
      <c r="D4" s="17" t="s">
        <v>1010</v>
      </c>
      <c r="E4" s="16" t="s">
        <v>991</v>
      </c>
      <c r="F4" s="16" t="s">
        <v>1011</v>
      </c>
      <c r="G4" s="16" t="s">
        <v>993</v>
      </c>
      <c r="H4" s="18" t="s">
        <v>1012</v>
      </c>
      <c r="I4" s="16" t="s">
        <v>1013</v>
      </c>
      <c r="J4" s="17">
        <v>1</v>
      </c>
      <c r="K4" s="16">
        <v>0</v>
      </c>
      <c r="L4" s="16">
        <v>17454</v>
      </c>
      <c r="M4" s="16">
        <v>7298</v>
      </c>
      <c r="N4" s="17">
        <v>26</v>
      </c>
      <c r="O4" s="16" t="s">
        <v>1014</v>
      </c>
      <c r="P4" s="16">
        <v>171132</v>
      </c>
      <c r="Q4" s="16" t="s">
        <v>1015</v>
      </c>
      <c r="R4" s="16" t="s">
        <v>1016</v>
      </c>
      <c r="S4" s="16" t="s">
        <v>1017</v>
      </c>
      <c r="T4" t="s">
        <v>1000</v>
      </c>
    </row>
    <row r="5" spans="1:21" ht="30">
      <c r="A5">
        <v>7146</v>
      </c>
      <c r="B5" s="8" t="s">
        <v>47</v>
      </c>
      <c r="C5" s="16" t="s">
        <v>1018</v>
      </c>
      <c r="D5" s="17" t="s">
        <v>1019</v>
      </c>
      <c r="E5" s="16" t="s">
        <v>1020</v>
      </c>
      <c r="F5" s="16" t="s">
        <v>1021</v>
      </c>
      <c r="G5" s="16" t="s">
        <v>993</v>
      </c>
      <c r="H5" s="16" t="s">
        <v>1022</v>
      </c>
      <c r="I5" s="16" t="s">
        <v>1023</v>
      </c>
      <c r="J5" s="17">
        <v>1</v>
      </c>
      <c r="K5" s="16">
        <v>0</v>
      </c>
      <c r="L5" s="16">
        <v>9204</v>
      </c>
      <c r="M5" s="16">
        <v>15548</v>
      </c>
      <c r="N5" s="17">
        <v>6</v>
      </c>
      <c r="O5" s="16" t="s">
        <v>1024</v>
      </c>
      <c r="P5" s="16">
        <v>19712</v>
      </c>
      <c r="Q5" s="16" t="s">
        <v>1025</v>
      </c>
      <c r="R5" s="16" t="s">
        <v>1026</v>
      </c>
      <c r="S5" s="16" t="s">
        <v>1027</v>
      </c>
      <c r="T5" t="s">
        <v>1000</v>
      </c>
    </row>
    <row r="6" spans="1:21" ht="42">
      <c r="A6">
        <v>7146</v>
      </c>
      <c r="B6" s="8" t="s">
        <v>47</v>
      </c>
      <c r="C6" s="16" t="s">
        <v>1028</v>
      </c>
      <c r="D6" s="17" t="s">
        <v>1029</v>
      </c>
      <c r="E6" s="16" t="s">
        <v>991</v>
      </c>
      <c r="F6" s="16" t="s">
        <v>1011</v>
      </c>
      <c r="G6" s="16" t="s">
        <v>993</v>
      </c>
      <c r="H6" s="16" t="s">
        <v>1030</v>
      </c>
      <c r="I6" s="18" t="s">
        <v>1031</v>
      </c>
      <c r="J6" s="17">
        <v>1</v>
      </c>
      <c r="K6" s="16">
        <v>0</v>
      </c>
      <c r="L6" s="16">
        <v>9872</v>
      </c>
      <c r="M6" s="16">
        <v>14880</v>
      </c>
      <c r="N6" s="17">
        <v>6</v>
      </c>
      <c r="O6" s="16" t="s">
        <v>1032</v>
      </c>
      <c r="P6" s="16">
        <v>33238</v>
      </c>
      <c r="Q6" s="16" t="s">
        <v>1033</v>
      </c>
      <c r="R6" s="16" t="s">
        <v>1034</v>
      </c>
      <c r="S6" s="16" t="s">
        <v>1035</v>
      </c>
      <c r="T6" t="s">
        <v>1000</v>
      </c>
    </row>
    <row r="7" spans="1:21" ht="42">
      <c r="A7">
        <v>3872</v>
      </c>
      <c r="B7" s="8" t="s">
        <v>82</v>
      </c>
      <c r="C7" s="16" t="s">
        <v>1036</v>
      </c>
      <c r="D7" s="17" t="s">
        <v>1037</v>
      </c>
      <c r="E7" s="16" t="s">
        <v>991</v>
      </c>
      <c r="F7" s="16" t="s">
        <v>1011</v>
      </c>
      <c r="G7" s="16" t="s">
        <v>993</v>
      </c>
      <c r="H7" s="18" t="s">
        <v>1038</v>
      </c>
      <c r="I7" s="16" t="s">
        <v>1039</v>
      </c>
      <c r="J7" s="17">
        <v>1</v>
      </c>
      <c r="K7" s="16">
        <v>0</v>
      </c>
      <c r="L7" s="16">
        <v>1520</v>
      </c>
      <c r="M7" s="16">
        <v>23232</v>
      </c>
      <c r="N7" s="17">
        <v>2</v>
      </c>
      <c r="O7" s="16" t="s">
        <v>1040</v>
      </c>
      <c r="P7" s="16">
        <v>1839</v>
      </c>
      <c r="Q7" s="16" t="s">
        <v>1041</v>
      </c>
      <c r="R7" s="16" t="s">
        <v>1042</v>
      </c>
      <c r="S7" s="16" t="s">
        <v>1043</v>
      </c>
      <c r="T7" t="s">
        <v>1000</v>
      </c>
    </row>
    <row r="8" spans="1:21" ht="42">
      <c r="A8">
        <v>3872</v>
      </c>
      <c r="B8" s="8" t="s">
        <v>82</v>
      </c>
      <c r="C8" s="16" t="s">
        <v>1044</v>
      </c>
      <c r="D8" s="17" t="s">
        <v>1045</v>
      </c>
      <c r="E8" s="16" t="s">
        <v>991</v>
      </c>
      <c r="F8" s="16" t="s">
        <v>1011</v>
      </c>
      <c r="G8" s="16" t="s">
        <v>993</v>
      </c>
      <c r="H8" s="18" t="s">
        <v>1046</v>
      </c>
      <c r="I8" s="16" t="s">
        <v>1047</v>
      </c>
      <c r="J8" s="17">
        <v>1</v>
      </c>
      <c r="K8" s="16">
        <v>0</v>
      </c>
      <c r="L8" s="16">
        <v>17566</v>
      </c>
      <c r="M8" s="16">
        <v>7186</v>
      </c>
      <c r="N8" s="17">
        <v>30</v>
      </c>
      <c r="O8" s="16" t="s">
        <v>1048</v>
      </c>
      <c r="P8" s="16">
        <v>207738</v>
      </c>
      <c r="Q8" s="16" t="s">
        <v>1049</v>
      </c>
      <c r="R8" s="16" t="s">
        <v>1050</v>
      </c>
      <c r="S8" s="16" t="s">
        <v>1051</v>
      </c>
      <c r="T8" t="s">
        <v>1000</v>
      </c>
    </row>
    <row r="9" spans="1:21" ht="52.5">
      <c r="A9">
        <v>3872</v>
      </c>
      <c r="B9" s="8" t="s">
        <v>82</v>
      </c>
      <c r="C9" s="16" t="s">
        <v>1052</v>
      </c>
      <c r="D9" s="17" t="s">
        <v>1053</v>
      </c>
      <c r="E9" s="16" t="s">
        <v>1054</v>
      </c>
      <c r="F9" s="16" t="s">
        <v>1055</v>
      </c>
      <c r="G9" s="16" t="s">
        <v>993</v>
      </c>
      <c r="H9" s="18" t="s">
        <v>1056</v>
      </c>
      <c r="I9" s="16" t="s">
        <v>1057</v>
      </c>
      <c r="J9" s="17">
        <v>1</v>
      </c>
      <c r="K9" s="16">
        <v>0</v>
      </c>
      <c r="L9" s="16">
        <v>1066</v>
      </c>
      <c r="M9" s="16">
        <v>23686</v>
      </c>
      <c r="N9" s="17">
        <v>1</v>
      </c>
      <c r="O9" s="16" t="s">
        <v>1058</v>
      </c>
      <c r="P9" s="16">
        <v>1162</v>
      </c>
      <c r="Q9" s="16" t="s">
        <v>1059</v>
      </c>
      <c r="R9" s="16" t="s">
        <v>1060</v>
      </c>
      <c r="S9" s="16" t="s">
        <v>1061</v>
      </c>
      <c r="T9" t="s">
        <v>1000</v>
      </c>
    </row>
    <row r="10" spans="1:21" ht="30">
      <c r="A10">
        <v>3728</v>
      </c>
      <c r="B10" s="8" t="s">
        <v>87</v>
      </c>
      <c r="C10" s="16" t="s">
        <v>1062</v>
      </c>
      <c r="D10" s="17" t="s">
        <v>1063</v>
      </c>
      <c r="E10" s="16" t="s">
        <v>1064</v>
      </c>
      <c r="F10" s="16" t="s">
        <v>1065</v>
      </c>
      <c r="G10" s="16" t="s">
        <v>993</v>
      </c>
      <c r="H10" s="16" t="s">
        <v>1066</v>
      </c>
      <c r="I10" s="16" t="s">
        <v>1067</v>
      </c>
      <c r="J10" s="17">
        <v>1</v>
      </c>
      <c r="K10" s="16">
        <v>0</v>
      </c>
      <c r="L10" s="16">
        <v>10591</v>
      </c>
      <c r="M10" s="16">
        <v>14161</v>
      </c>
      <c r="N10" s="17">
        <v>11</v>
      </c>
      <c r="O10" s="16" t="s">
        <v>1068</v>
      </c>
      <c r="P10" s="16">
        <v>32190</v>
      </c>
      <c r="Q10" s="16" t="s">
        <v>1069</v>
      </c>
      <c r="R10" s="16" t="s">
        <v>1070</v>
      </c>
      <c r="S10" s="16" t="s">
        <v>1071</v>
      </c>
    </row>
    <row r="11" spans="1:21" ht="42">
      <c r="A11">
        <v>3728</v>
      </c>
      <c r="B11" s="8" t="s">
        <v>87</v>
      </c>
      <c r="C11" s="16" t="s">
        <v>1072</v>
      </c>
      <c r="D11" s="17" t="s">
        <v>1073</v>
      </c>
      <c r="E11" s="16" t="s">
        <v>991</v>
      </c>
      <c r="F11" s="16" t="s">
        <v>1011</v>
      </c>
      <c r="G11" s="16" t="s">
        <v>993</v>
      </c>
      <c r="H11" s="16" t="s">
        <v>1074</v>
      </c>
      <c r="I11" s="18" t="s">
        <v>1075</v>
      </c>
      <c r="J11" s="17">
        <v>1</v>
      </c>
      <c r="K11" s="16">
        <v>0</v>
      </c>
      <c r="L11" s="16">
        <v>13645</v>
      </c>
      <c r="M11" s="16">
        <v>11107</v>
      </c>
      <c r="N11" s="17">
        <v>23</v>
      </c>
      <c r="O11" s="16" t="s">
        <v>1076</v>
      </c>
      <c r="P11" s="16">
        <v>88731</v>
      </c>
      <c r="Q11" s="16" t="s">
        <v>1077</v>
      </c>
      <c r="R11" s="16" t="s">
        <v>1078</v>
      </c>
      <c r="S11" s="16" t="s">
        <v>1079</v>
      </c>
    </row>
    <row r="12" spans="1:21" ht="42">
      <c r="A12">
        <v>3728</v>
      </c>
      <c r="B12" s="8" t="s">
        <v>87</v>
      </c>
      <c r="C12" s="16" t="s">
        <v>1080</v>
      </c>
      <c r="D12" s="17" t="s">
        <v>1081</v>
      </c>
      <c r="E12" s="16" t="s">
        <v>991</v>
      </c>
      <c r="F12" s="16" t="s">
        <v>1011</v>
      </c>
      <c r="G12" s="16" t="s">
        <v>993</v>
      </c>
      <c r="H12" s="16" t="s">
        <v>1082</v>
      </c>
      <c r="I12" s="18" t="s">
        <v>1083</v>
      </c>
      <c r="J12" s="17">
        <v>1</v>
      </c>
      <c r="K12" s="16">
        <v>0</v>
      </c>
      <c r="L12" s="16">
        <v>12391</v>
      </c>
      <c r="M12" s="16">
        <v>12361</v>
      </c>
      <c r="N12" s="17">
        <v>18</v>
      </c>
      <c r="O12" s="16" t="s">
        <v>1084</v>
      </c>
      <c r="P12" s="16">
        <v>79797</v>
      </c>
      <c r="Q12" s="16" t="s">
        <v>1040</v>
      </c>
      <c r="R12" s="16" t="s">
        <v>1085</v>
      </c>
      <c r="S12" s="16" t="s">
        <v>1086</v>
      </c>
    </row>
    <row r="13" spans="1:21" ht="30">
      <c r="A13">
        <v>3728</v>
      </c>
      <c r="B13" s="8" t="s">
        <v>87</v>
      </c>
      <c r="C13" s="16" t="s">
        <v>1087</v>
      </c>
      <c r="D13" s="17" t="s">
        <v>1088</v>
      </c>
      <c r="E13" s="16" t="s">
        <v>1089</v>
      </c>
      <c r="F13" s="16" t="s">
        <v>1090</v>
      </c>
      <c r="G13" s="16" t="s">
        <v>993</v>
      </c>
      <c r="H13" s="16" t="s">
        <v>1091</v>
      </c>
      <c r="I13" s="16" t="s">
        <v>1092</v>
      </c>
      <c r="J13" s="17">
        <v>1</v>
      </c>
      <c r="K13" s="16">
        <v>0</v>
      </c>
      <c r="L13" s="16">
        <v>5222</v>
      </c>
      <c r="M13" s="16">
        <v>19530</v>
      </c>
      <c r="N13" s="17">
        <v>3</v>
      </c>
      <c r="O13" s="16" t="s">
        <v>1093</v>
      </c>
      <c r="P13" s="16">
        <v>8446</v>
      </c>
      <c r="Q13" s="16" t="s">
        <v>1094</v>
      </c>
      <c r="R13" s="16" t="s">
        <v>1095</v>
      </c>
      <c r="S13" s="16" t="s">
        <v>1096</v>
      </c>
    </row>
    <row r="14" spans="1:21" ht="31.5">
      <c r="A14">
        <v>2205</v>
      </c>
      <c r="B14" s="8" t="s">
        <v>91</v>
      </c>
      <c r="C14" s="16" t="s">
        <v>1097</v>
      </c>
      <c r="D14" s="17" t="s">
        <v>1098</v>
      </c>
      <c r="E14" s="16" t="s">
        <v>1099</v>
      </c>
      <c r="F14" s="16" t="s">
        <v>1100</v>
      </c>
      <c r="G14" s="16" t="s">
        <v>993</v>
      </c>
      <c r="H14" s="16" t="s">
        <v>1101</v>
      </c>
      <c r="I14" s="16" t="s">
        <v>1023</v>
      </c>
      <c r="J14" s="17">
        <v>1</v>
      </c>
      <c r="K14" s="16">
        <v>0</v>
      </c>
      <c r="L14" s="16">
        <v>5865</v>
      </c>
      <c r="M14" s="16">
        <v>18887</v>
      </c>
      <c r="N14" s="17">
        <v>1</v>
      </c>
      <c r="O14" s="16" t="s">
        <v>1102</v>
      </c>
      <c r="P14" s="16">
        <v>9476</v>
      </c>
      <c r="Q14" s="16" t="s">
        <v>1103</v>
      </c>
      <c r="R14" s="16" t="s">
        <v>1104</v>
      </c>
      <c r="S14" s="16" t="s">
        <v>1105</v>
      </c>
      <c r="T14" t="s">
        <v>1001</v>
      </c>
    </row>
    <row r="15" spans="1:21" ht="30">
      <c r="A15">
        <v>2205</v>
      </c>
      <c r="B15" s="8" t="s">
        <v>91</v>
      </c>
      <c r="C15" s="16" t="s">
        <v>1106</v>
      </c>
      <c r="D15" s="17" t="s">
        <v>1107</v>
      </c>
      <c r="E15" s="16" t="s">
        <v>1020</v>
      </c>
      <c r="F15" s="16" t="s">
        <v>1108</v>
      </c>
      <c r="G15" s="16" t="s">
        <v>993</v>
      </c>
      <c r="H15" s="16" t="s">
        <v>1109</v>
      </c>
      <c r="I15" s="18" t="s">
        <v>1110</v>
      </c>
      <c r="J15" s="17">
        <v>1</v>
      </c>
      <c r="K15" s="16">
        <v>0</v>
      </c>
      <c r="L15" s="16">
        <v>5783</v>
      </c>
      <c r="M15" s="16">
        <v>18969</v>
      </c>
      <c r="N15" s="17">
        <v>1</v>
      </c>
      <c r="O15" s="16" t="s">
        <v>1111</v>
      </c>
      <c r="P15" s="16">
        <v>9874</v>
      </c>
      <c r="Q15" s="16" t="s">
        <v>1112</v>
      </c>
      <c r="R15" s="16" t="s">
        <v>1113</v>
      </c>
      <c r="S15" s="16" t="s">
        <v>1114</v>
      </c>
      <c r="T15" t="s">
        <v>1001</v>
      </c>
    </row>
    <row r="16" spans="1:21" ht="30">
      <c r="A16">
        <v>2205</v>
      </c>
      <c r="B16" s="8" t="s">
        <v>91</v>
      </c>
      <c r="C16" s="16" t="s">
        <v>1115</v>
      </c>
      <c r="D16" s="17" t="s">
        <v>1116</v>
      </c>
      <c r="E16" s="16" t="s">
        <v>991</v>
      </c>
      <c r="F16" s="16" t="s">
        <v>1117</v>
      </c>
      <c r="G16" s="16" t="s">
        <v>993</v>
      </c>
      <c r="H16" s="16" t="s">
        <v>1118</v>
      </c>
      <c r="I16" s="16" t="s">
        <v>1119</v>
      </c>
      <c r="J16" s="17">
        <v>1</v>
      </c>
      <c r="K16" s="16">
        <v>0</v>
      </c>
      <c r="L16" s="16">
        <v>14350</v>
      </c>
      <c r="M16" s="16">
        <v>10402</v>
      </c>
      <c r="N16" s="17">
        <v>3</v>
      </c>
      <c r="O16" s="16" t="s">
        <v>1120</v>
      </c>
      <c r="P16" s="16">
        <v>75905</v>
      </c>
      <c r="Q16" s="16" t="s">
        <v>1121</v>
      </c>
      <c r="R16" s="16" t="s">
        <v>1122</v>
      </c>
      <c r="S16" s="16" t="s">
        <v>1123</v>
      </c>
      <c r="T16" t="s">
        <v>1001</v>
      </c>
    </row>
    <row r="17" spans="1:20" ht="30">
      <c r="A17">
        <v>2205</v>
      </c>
      <c r="B17" s="8" t="s">
        <v>91</v>
      </c>
      <c r="C17" s="16" t="s">
        <v>1124</v>
      </c>
      <c r="D17" s="17" t="s">
        <v>1125</v>
      </c>
      <c r="E17" s="16" t="s">
        <v>1020</v>
      </c>
      <c r="F17" s="16" t="s">
        <v>1108</v>
      </c>
      <c r="G17" s="16" t="s">
        <v>993</v>
      </c>
      <c r="H17" s="16" t="s">
        <v>1126</v>
      </c>
      <c r="I17" s="16" t="s">
        <v>1067</v>
      </c>
      <c r="J17" s="17">
        <v>1</v>
      </c>
      <c r="K17" s="16">
        <v>0</v>
      </c>
      <c r="L17" s="16">
        <v>10157</v>
      </c>
      <c r="M17" s="16">
        <v>14595</v>
      </c>
      <c r="N17" s="17">
        <v>1</v>
      </c>
      <c r="O17" s="16" t="s">
        <v>1111</v>
      </c>
      <c r="P17" s="16">
        <v>27519</v>
      </c>
      <c r="Q17" s="16" t="s">
        <v>1127</v>
      </c>
      <c r="R17" s="16" t="s">
        <v>1128</v>
      </c>
      <c r="S17" s="16" t="s">
        <v>1129</v>
      </c>
      <c r="T17" t="s">
        <v>1001</v>
      </c>
    </row>
    <row r="18" spans="1:20" ht="42">
      <c r="A18">
        <v>2205</v>
      </c>
      <c r="B18" s="8" t="s">
        <v>91</v>
      </c>
      <c r="C18" s="16" t="s">
        <v>1130</v>
      </c>
      <c r="D18" s="17" t="s">
        <v>1131</v>
      </c>
      <c r="E18" s="16" t="s">
        <v>1132</v>
      </c>
      <c r="F18" s="16" t="s">
        <v>1133</v>
      </c>
      <c r="G18" s="16" t="s">
        <v>993</v>
      </c>
      <c r="H18" s="16" t="s">
        <v>1134</v>
      </c>
      <c r="I18" s="16" t="s">
        <v>1135</v>
      </c>
      <c r="J18" s="17">
        <v>1</v>
      </c>
      <c r="K18" s="16">
        <v>0</v>
      </c>
      <c r="L18" s="16">
        <v>15402</v>
      </c>
      <c r="M18" s="16">
        <v>9350</v>
      </c>
      <c r="N18" s="17">
        <v>2</v>
      </c>
      <c r="O18" s="16" t="s">
        <v>1102</v>
      </c>
      <c r="P18" s="16">
        <v>81722</v>
      </c>
      <c r="Q18" s="16" t="s">
        <v>1136</v>
      </c>
      <c r="R18" s="16" t="s">
        <v>1137</v>
      </c>
      <c r="S18" s="16" t="s">
        <v>1138</v>
      </c>
      <c r="T18" t="s">
        <v>1001</v>
      </c>
    </row>
    <row r="19" spans="1:20" ht="42">
      <c r="A19">
        <v>2354</v>
      </c>
      <c r="B19" s="8" t="s">
        <v>130</v>
      </c>
      <c r="C19" s="16" t="s">
        <v>1080</v>
      </c>
      <c r="D19" s="17" t="s">
        <v>1081</v>
      </c>
      <c r="E19" s="16" t="s">
        <v>991</v>
      </c>
      <c r="F19" s="16" t="s">
        <v>1011</v>
      </c>
      <c r="G19" s="16" t="s">
        <v>993</v>
      </c>
      <c r="H19" s="16" t="s">
        <v>1082</v>
      </c>
      <c r="I19" s="18" t="s">
        <v>1083</v>
      </c>
      <c r="J19" s="17">
        <v>1</v>
      </c>
      <c r="K19" s="16">
        <v>0</v>
      </c>
      <c r="L19" s="16">
        <v>12391</v>
      </c>
      <c r="M19" s="16">
        <v>12361</v>
      </c>
      <c r="N19" s="17">
        <v>26</v>
      </c>
      <c r="O19" s="16" t="s">
        <v>1139</v>
      </c>
      <c r="P19" s="16">
        <v>79797</v>
      </c>
      <c r="Q19" s="16" t="s">
        <v>1040</v>
      </c>
      <c r="R19" s="16" t="s">
        <v>1140</v>
      </c>
      <c r="S19" s="16" t="s">
        <v>1086</v>
      </c>
      <c r="T19" t="s">
        <v>1001</v>
      </c>
    </row>
    <row r="20" spans="1:20" ht="42">
      <c r="A20">
        <v>2354</v>
      </c>
      <c r="B20" s="8" t="s">
        <v>130</v>
      </c>
      <c r="C20" s="16" t="s">
        <v>1072</v>
      </c>
      <c r="D20" s="17" t="s">
        <v>1073</v>
      </c>
      <c r="E20" s="16" t="s">
        <v>991</v>
      </c>
      <c r="F20" s="16" t="s">
        <v>1011</v>
      </c>
      <c r="G20" s="16" t="s">
        <v>993</v>
      </c>
      <c r="H20" s="16" t="s">
        <v>1074</v>
      </c>
      <c r="I20" s="18" t="s">
        <v>1075</v>
      </c>
      <c r="J20" s="17">
        <v>1</v>
      </c>
      <c r="K20" s="16">
        <v>0</v>
      </c>
      <c r="L20" s="16">
        <v>13645</v>
      </c>
      <c r="M20" s="16">
        <v>11107</v>
      </c>
      <c r="N20" s="17">
        <v>25</v>
      </c>
      <c r="O20" s="16" t="s">
        <v>1141</v>
      </c>
      <c r="P20" s="16">
        <v>88731</v>
      </c>
      <c r="Q20" s="16" t="s">
        <v>1077</v>
      </c>
      <c r="R20" s="16" t="s">
        <v>1142</v>
      </c>
      <c r="S20" s="16" t="s">
        <v>1079</v>
      </c>
      <c r="T20" t="s">
        <v>1001</v>
      </c>
    </row>
    <row r="21" spans="1:20" ht="42">
      <c r="A21">
        <v>2354</v>
      </c>
      <c r="B21" s="8" t="s">
        <v>130</v>
      </c>
      <c r="C21" s="16" t="s">
        <v>1143</v>
      </c>
      <c r="D21" s="17" t="s">
        <v>1144</v>
      </c>
      <c r="E21" s="16" t="s">
        <v>991</v>
      </c>
      <c r="F21" s="16" t="s">
        <v>1011</v>
      </c>
      <c r="G21" s="16" t="s">
        <v>993</v>
      </c>
      <c r="H21" s="16" t="s">
        <v>1145</v>
      </c>
      <c r="I21" s="16" t="s">
        <v>1146</v>
      </c>
      <c r="J21" s="17">
        <v>1</v>
      </c>
      <c r="K21" s="16">
        <v>0</v>
      </c>
      <c r="L21" s="16">
        <v>13425</v>
      </c>
      <c r="M21" s="16">
        <v>11327</v>
      </c>
      <c r="N21" s="17">
        <v>19</v>
      </c>
      <c r="O21" s="16" t="s">
        <v>1147</v>
      </c>
      <c r="P21" s="16">
        <v>77649</v>
      </c>
      <c r="Q21" s="16" t="s">
        <v>1148</v>
      </c>
      <c r="R21" s="16" t="s">
        <v>1149</v>
      </c>
      <c r="S21" s="16" t="s">
        <v>1150</v>
      </c>
      <c r="T21" t="s">
        <v>1001</v>
      </c>
    </row>
    <row r="22" spans="1:20" ht="31.5">
      <c r="A22">
        <v>2354</v>
      </c>
      <c r="B22" s="8" t="s">
        <v>130</v>
      </c>
      <c r="C22" s="16" t="s">
        <v>1097</v>
      </c>
      <c r="D22" s="17" t="s">
        <v>1098</v>
      </c>
      <c r="E22" s="16" t="s">
        <v>1099</v>
      </c>
      <c r="F22" s="16" t="s">
        <v>1100</v>
      </c>
      <c r="G22" s="16" t="s">
        <v>993</v>
      </c>
      <c r="H22" s="16" t="s">
        <v>1101</v>
      </c>
      <c r="I22" s="16" t="s">
        <v>1023</v>
      </c>
      <c r="J22" s="17">
        <v>1</v>
      </c>
      <c r="K22" s="16">
        <v>0</v>
      </c>
      <c r="L22" s="16">
        <v>5865</v>
      </c>
      <c r="M22" s="16">
        <v>18887</v>
      </c>
      <c r="N22" s="17">
        <v>4</v>
      </c>
      <c r="O22" s="16" t="s">
        <v>1151</v>
      </c>
      <c r="P22" s="16">
        <v>9476</v>
      </c>
      <c r="Q22" s="16" t="s">
        <v>1103</v>
      </c>
      <c r="R22" s="16" t="s">
        <v>1152</v>
      </c>
      <c r="S22" s="16" t="s">
        <v>1105</v>
      </c>
      <c r="T22" t="s">
        <v>1001</v>
      </c>
    </row>
    <row r="23" spans="1:20" ht="42">
      <c r="A23">
        <v>2353</v>
      </c>
      <c r="B23" s="8" t="s">
        <v>131</v>
      </c>
      <c r="C23" s="16" t="s">
        <v>1153</v>
      </c>
      <c r="D23" s="17" t="s">
        <v>1154</v>
      </c>
      <c r="E23" s="16" t="s">
        <v>991</v>
      </c>
      <c r="F23" s="16" t="s">
        <v>992</v>
      </c>
      <c r="G23" s="16" t="s">
        <v>993</v>
      </c>
      <c r="H23" s="16" t="s">
        <v>1155</v>
      </c>
      <c r="I23" s="16" t="s">
        <v>1156</v>
      </c>
      <c r="J23" s="17">
        <v>1</v>
      </c>
      <c r="K23" s="16">
        <v>0</v>
      </c>
      <c r="L23" s="16">
        <v>345</v>
      </c>
      <c r="M23" s="16">
        <v>24407</v>
      </c>
      <c r="N23" s="17">
        <v>1</v>
      </c>
      <c r="O23" s="16" t="s">
        <v>1157</v>
      </c>
      <c r="P23" s="16">
        <v>355</v>
      </c>
      <c r="Q23" s="16" t="s">
        <v>1158</v>
      </c>
      <c r="R23" s="16" t="s">
        <v>1159</v>
      </c>
      <c r="S23" s="16" t="s">
        <v>1160</v>
      </c>
      <c r="T23" t="s">
        <v>1001</v>
      </c>
    </row>
    <row r="24" spans="1:20" ht="31.5">
      <c r="A24">
        <v>2353</v>
      </c>
      <c r="B24" s="8" t="s">
        <v>131</v>
      </c>
      <c r="C24" s="16" t="s">
        <v>1161</v>
      </c>
      <c r="D24" s="17" t="s">
        <v>1162</v>
      </c>
      <c r="E24" s="16" t="s">
        <v>1099</v>
      </c>
      <c r="F24" s="16" t="s">
        <v>1163</v>
      </c>
      <c r="G24" s="16" t="s">
        <v>993</v>
      </c>
      <c r="H24" s="16" t="s">
        <v>1164</v>
      </c>
      <c r="I24" s="16" t="s">
        <v>1165</v>
      </c>
      <c r="J24" s="17">
        <v>1</v>
      </c>
      <c r="K24" s="16">
        <v>0</v>
      </c>
      <c r="L24" s="16">
        <v>908</v>
      </c>
      <c r="M24" s="16">
        <v>23844</v>
      </c>
      <c r="N24" s="17">
        <v>2</v>
      </c>
      <c r="O24" s="16" t="s">
        <v>1166</v>
      </c>
      <c r="P24" s="16">
        <v>1019</v>
      </c>
      <c r="Q24" s="16" t="s">
        <v>1167</v>
      </c>
      <c r="R24" s="16" t="s">
        <v>1168</v>
      </c>
      <c r="S24" s="16" t="s">
        <v>1169</v>
      </c>
      <c r="T24" t="s">
        <v>1001</v>
      </c>
    </row>
    <row r="25" spans="1:20" ht="42">
      <c r="A25">
        <v>2353</v>
      </c>
      <c r="B25" s="8" t="s">
        <v>131</v>
      </c>
      <c r="C25" s="16" t="s">
        <v>1170</v>
      </c>
      <c r="D25" s="17" t="s">
        <v>1171</v>
      </c>
      <c r="E25" s="16" t="s">
        <v>1132</v>
      </c>
      <c r="F25" s="16" t="s">
        <v>1172</v>
      </c>
      <c r="G25" s="16" t="s">
        <v>993</v>
      </c>
      <c r="H25" s="16" t="s">
        <v>1173</v>
      </c>
      <c r="I25" s="16" t="s">
        <v>1174</v>
      </c>
      <c r="J25" s="17">
        <v>1</v>
      </c>
      <c r="K25" s="16">
        <v>0</v>
      </c>
      <c r="L25" s="16">
        <v>4097</v>
      </c>
      <c r="M25" s="16">
        <v>20655</v>
      </c>
      <c r="N25" s="17">
        <v>3</v>
      </c>
      <c r="O25" s="16" t="s">
        <v>1175</v>
      </c>
      <c r="P25" s="16">
        <v>6459</v>
      </c>
      <c r="Q25" s="16" t="s">
        <v>1176</v>
      </c>
      <c r="R25" s="16" t="s">
        <v>1177</v>
      </c>
      <c r="S25" s="16" t="s">
        <v>1178</v>
      </c>
      <c r="T25" t="s">
        <v>1001</v>
      </c>
    </row>
    <row r="26" spans="1:20" ht="30">
      <c r="A26">
        <v>2353</v>
      </c>
      <c r="B26" s="8" t="s">
        <v>131</v>
      </c>
      <c r="C26" s="16" t="s">
        <v>1062</v>
      </c>
      <c r="D26" s="17" t="s">
        <v>1063</v>
      </c>
      <c r="E26" s="16" t="s">
        <v>1064</v>
      </c>
      <c r="F26" s="16" t="s">
        <v>1065</v>
      </c>
      <c r="G26" s="16" t="s">
        <v>993</v>
      </c>
      <c r="H26" s="16" t="s">
        <v>1066</v>
      </c>
      <c r="I26" s="16" t="s">
        <v>1067</v>
      </c>
      <c r="J26" s="17">
        <v>1</v>
      </c>
      <c r="K26" s="16">
        <v>0</v>
      </c>
      <c r="L26" s="16">
        <v>10591</v>
      </c>
      <c r="M26" s="16">
        <v>14161</v>
      </c>
      <c r="N26" s="17">
        <v>7</v>
      </c>
      <c r="O26" s="16" t="s">
        <v>1179</v>
      </c>
      <c r="P26" s="16">
        <v>32190</v>
      </c>
      <c r="Q26" s="16" t="s">
        <v>1069</v>
      </c>
      <c r="R26" s="16" t="s">
        <v>1180</v>
      </c>
      <c r="S26" s="16" t="s">
        <v>1071</v>
      </c>
      <c r="T26" t="s">
        <v>1001</v>
      </c>
    </row>
    <row r="27" spans="1:20" ht="42">
      <c r="A27">
        <v>2353</v>
      </c>
      <c r="B27" s="8" t="s">
        <v>131</v>
      </c>
      <c r="C27" s="16" t="s">
        <v>1080</v>
      </c>
      <c r="D27" s="17" t="s">
        <v>1081</v>
      </c>
      <c r="E27" s="16" t="s">
        <v>991</v>
      </c>
      <c r="F27" s="16" t="s">
        <v>1011</v>
      </c>
      <c r="G27" s="16" t="s">
        <v>993</v>
      </c>
      <c r="H27" s="16" t="s">
        <v>1082</v>
      </c>
      <c r="I27" s="18" t="s">
        <v>1083</v>
      </c>
      <c r="J27" s="17">
        <v>1</v>
      </c>
      <c r="K27" s="16">
        <v>0</v>
      </c>
      <c r="L27" s="16">
        <v>12391</v>
      </c>
      <c r="M27" s="16">
        <v>12361</v>
      </c>
      <c r="N27" s="17">
        <v>14</v>
      </c>
      <c r="O27" s="16" t="s">
        <v>1181</v>
      </c>
      <c r="P27" s="16">
        <v>79797</v>
      </c>
      <c r="Q27" s="16" t="s">
        <v>1040</v>
      </c>
      <c r="R27" s="16" t="s">
        <v>1182</v>
      </c>
      <c r="S27" s="16" t="s">
        <v>1086</v>
      </c>
      <c r="T27" t="s">
        <v>1001</v>
      </c>
    </row>
    <row r="28" spans="1:20" ht="42">
      <c r="A28">
        <v>1363</v>
      </c>
      <c r="B28" s="8" t="s">
        <v>135</v>
      </c>
      <c r="C28" s="16" t="s">
        <v>1170</v>
      </c>
      <c r="D28" s="17" t="s">
        <v>1171</v>
      </c>
      <c r="E28" s="16" t="s">
        <v>1132</v>
      </c>
      <c r="F28" s="16" t="s">
        <v>1172</v>
      </c>
      <c r="G28" s="16" t="s">
        <v>993</v>
      </c>
      <c r="H28" s="16" t="s">
        <v>1173</v>
      </c>
      <c r="I28" s="16" t="s">
        <v>1174</v>
      </c>
      <c r="J28" s="17">
        <v>1</v>
      </c>
      <c r="K28" s="16">
        <v>0</v>
      </c>
      <c r="L28" s="16">
        <v>4097</v>
      </c>
      <c r="M28" s="16">
        <v>20655</v>
      </c>
      <c r="N28" s="17">
        <v>3</v>
      </c>
      <c r="O28" s="16" t="s">
        <v>1183</v>
      </c>
      <c r="P28" s="16">
        <v>6459</v>
      </c>
      <c r="Q28" s="16" t="s">
        <v>1176</v>
      </c>
      <c r="R28" s="16" t="s">
        <v>1184</v>
      </c>
      <c r="S28" s="16" t="s">
        <v>1178</v>
      </c>
      <c r="T28" t="s">
        <v>1001</v>
      </c>
    </row>
    <row r="29" spans="1:20" ht="42">
      <c r="A29">
        <v>1363</v>
      </c>
      <c r="B29" s="8" t="s">
        <v>135</v>
      </c>
      <c r="C29" s="16" t="s">
        <v>1185</v>
      </c>
      <c r="D29" s="17" t="s">
        <v>1186</v>
      </c>
      <c r="E29" s="16" t="s">
        <v>1132</v>
      </c>
      <c r="F29" s="16" t="s">
        <v>1172</v>
      </c>
      <c r="G29" s="16" t="s">
        <v>993</v>
      </c>
      <c r="H29" s="16" t="s">
        <v>1187</v>
      </c>
      <c r="I29" s="18" t="s">
        <v>1188</v>
      </c>
      <c r="J29" s="17">
        <v>1</v>
      </c>
      <c r="K29" s="16">
        <v>0</v>
      </c>
      <c r="L29" s="16">
        <v>11680</v>
      </c>
      <c r="M29" s="16">
        <v>13072</v>
      </c>
      <c r="N29" s="17">
        <v>10</v>
      </c>
      <c r="O29" s="16" t="s">
        <v>1189</v>
      </c>
      <c r="P29" s="16">
        <v>49366</v>
      </c>
      <c r="Q29" s="16" t="s">
        <v>1190</v>
      </c>
      <c r="R29" s="16" t="s">
        <v>1191</v>
      </c>
      <c r="S29" s="16" t="s">
        <v>1192</v>
      </c>
      <c r="T29" t="s">
        <v>1001</v>
      </c>
    </row>
    <row r="30" spans="1:20" ht="31.5">
      <c r="A30">
        <v>1363</v>
      </c>
      <c r="B30" s="8" t="s">
        <v>135</v>
      </c>
      <c r="C30" s="16" t="s">
        <v>1193</v>
      </c>
      <c r="D30" s="17" t="s">
        <v>1194</v>
      </c>
      <c r="E30" s="16" t="s">
        <v>1099</v>
      </c>
      <c r="F30" s="16" t="s">
        <v>1163</v>
      </c>
      <c r="G30" s="16" t="s">
        <v>993</v>
      </c>
      <c r="H30" s="16" t="s">
        <v>1195</v>
      </c>
      <c r="I30" s="18" t="s">
        <v>1196</v>
      </c>
      <c r="J30" s="17">
        <v>1</v>
      </c>
      <c r="K30" s="16">
        <v>0</v>
      </c>
      <c r="L30" s="16">
        <v>7006</v>
      </c>
      <c r="M30" s="16">
        <v>17746</v>
      </c>
      <c r="N30" s="17">
        <v>5</v>
      </c>
      <c r="O30" s="16" t="s">
        <v>1197</v>
      </c>
      <c r="P30" s="16">
        <v>15631</v>
      </c>
      <c r="Q30" s="16" t="s">
        <v>1198</v>
      </c>
      <c r="R30" s="16" t="s">
        <v>1199</v>
      </c>
      <c r="S30" s="16" t="s">
        <v>1200</v>
      </c>
      <c r="T30" t="s">
        <v>1001</v>
      </c>
    </row>
    <row r="31" spans="1:20" ht="42">
      <c r="A31">
        <v>1363</v>
      </c>
      <c r="B31" s="8" t="s">
        <v>135</v>
      </c>
      <c r="C31" s="16" t="s">
        <v>1201</v>
      </c>
      <c r="D31" s="17" t="s">
        <v>1202</v>
      </c>
      <c r="E31" s="16" t="s">
        <v>991</v>
      </c>
      <c r="F31" s="16" t="s">
        <v>992</v>
      </c>
      <c r="G31" s="16" t="s">
        <v>993</v>
      </c>
      <c r="H31" s="16" t="s">
        <v>1203</v>
      </c>
      <c r="I31" s="16" t="s">
        <v>1204</v>
      </c>
      <c r="J31" s="17">
        <v>1</v>
      </c>
      <c r="K31" s="16">
        <v>0</v>
      </c>
      <c r="L31" s="16">
        <v>3571</v>
      </c>
      <c r="M31" s="16">
        <v>21181</v>
      </c>
      <c r="N31" s="17">
        <v>2</v>
      </c>
      <c r="O31" s="16" t="s">
        <v>1205</v>
      </c>
      <c r="P31" s="16">
        <v>5079</v>
      </c>
      <c r="Q31" s="16" t="s">
        <v>1206</v>
      </c>
      <c r="R31" s="16" t="s">
        <v>1207</v>
      </c>
      <c r="S31" s="16" t="s">
        <v>1208</v>
      </c>
      <c r="T31" t="s">
        <v>1001</v>
      </c>
    </row>
    <row r="32" spans="1:20" ht="30">
      <c r="A32">
        <v>1363</v>
      </c>
      <c r="B32" s="8" t="s">
        <v>135</v>
      </c>
      <c r="C32" s="16" t="s">
        <v>1209</v>
      </c>
      <c r="D32" s="17" t="s">
        <v>1210</v>
      </c>
      <c r="E32" s="16" t="s">
        <v>1020</v>
      </c>
      <c r="F32" s="16" t="s">
        <v>1021</v>
      </c>
      <c r="G32" s="16" t="s">
        <v>993</v>
      </c>
      <c r="H32" s="16" t="s">
        <v>1211</v>
      </c>
      <c r="I32" s="18" t="s">
        <v>1212</v>
      </c>
      <c r="J32" s="17">
        <v>1</v>
      </c>
      <c r="K32" s="16">
        <v>0</v>
      </c>
      <c r="L32" s="16">
        <v>6731</v>
      </c>
      <c r="M32" s="16">
        <v>18021</v>
      </c>
      <c r="N32" s="17">
        <v>4</v>
      </c>
      <c r="O32" s="16" t="s">
        <v>1213</v>
      </c>
      <c r="P32" s="16">
        <v>15828</v>
      </c>
      <c r="Q32" s="16" t="s">
        <v>1214</v>
      </c>
      <c r="R32" s="16" t="s">
        <v>1215</v>
      </c>
      <c r="S32" s="16" t="s">
        <v>1216</v>
      </c>
      <c r="T32" t="s">
        <v>1001</v>
      </c>
    </row>
    <row r="33" spans="1:20" ht="31.5">
      <c r="A33">
        <v>1958</v>
      </c>
      <c r="B33" s="8" t="s">
        <v>136</v>
      </c>
      <c r="C33" s="16" t="s">
        <v>1161</v>
      </c>
      <c r="D33" s="17" t="s">
        <v>1162</v>
      </c>
      <c r="E33" s="16" t="s">
        <v>1099</v>
      </c>
      <c r="F33" s="16" t="s">
        <v>1163</v>
      </c>
      <c r="G33" s="16" t="s">
        <v>993</v>
      </c>
      <c r="H33" s="16" t="s">
        <v>1164</v>
      </c>
      <c r="I33" s="16" t="s">
        <v>1165</v>
      </c>
      <c r="J33" s="17">
        <v>1</v>
      </c>
      <c r="K33" s="16">
        <v>0</v>
      </c>
      <c r="L33" s="16">
        <v>908</v>
      </c>
      <c r="M33" s="16">
        <v>23844</v>
      </c>
      <c r="N33" s="17">
        <v>4</v>
      </c>
      <c r="O33" s="16" t="s">
        <v>1151</v>
      </c>
      <c r="P33" s="16">
        <v>1019</v>
      </c>
      <c r="Q33" s="16" t="s">
        <v>1167</v>
      </c>
      <c r="R33" s="16" t="s">
        <v>1217</v>
      </c>
      <c r="S33" s="16" t="s">
        <v>1169</v>
      </c>
      <c r="T33" t="s">
        <v>1001</v>
      </c>
    </row>
    <row r="34" spans="1:20" ht="42">
      <c r="A34">
        <v>1958</v>
      </c>
      <c r="B34" s="8" t="s">
        <v>136</v>
      </c>
      <c r="C34" s="16" t="s">
        <v>1218</v>
      </c>
      <c r="D34" s="17" t="s">
        <v>1219</v>
      </c>
      <c r="E34" s="16" t="s">
        <v>991</v>
      </c>
      <c r="F34" s="16" t="s">
        <v>1011</v>
      </c>
      <c r="G34" s="16" t="s">
        <v>993</v>
      </c>
      <c r="H34" s="16" t="s">
        <v>1220</v>
      </c>
      <c r="I34" s="18" t="s">
        <v>1221</v>
      </c>
      <c r="J34" s="17">
        <v>1</v>
      </c>
      <c r="K34" s="16">
        <v>0</v>
      </c>
      <c r="L34" s="16">
        <v>6364</v>
      </c>
      <c r="M34" s="16">
        <v>18388</v>
      </c>
      <c r="N34" s="17">
        <v>6</v>
      </c>
      <c r="O34" s="16" t="s">
        <v>1222</v>
      </c>
      <c r="P34" s="16">
        <v>12188</v>
      </c>
      <c r="Q34" s="16" t="s">
        <v>1223</v>
      </c>
      <c r="R34" s="16" t="s">
        <v>1224</v>
      </c>
      <c r="S34" s="16" t="s">
        <v>1225</v>
      </c>
      <c r="T34" t="s">
        <v>1001</v>
      </c>
    </row>
    <row r="35" spans="1:20">
      <c r="A35" s="14">
        <v>753</v>
      </c>
      <c r="B35" s="19" t="s">
        <v>140</v>
      </c>
      <c r="C35" s="14"/>
      <c r="D35" s="14"/>
      <c r="E35" s="14"/>
      <c r="F35" s="14"/>
      <c r="G35" s="14"/>
      <c r="H35" s="14"/>
      <c r="I35" s="14"/>
      <c r="J35" s="14"/>
      <c r="K35" s="14"/>
      <c r="L35" s="14"/>
      <c r="M35" s="14"/>
      <c r="N35" s="14"/>
      <c r="O35" s="14"/>
      <c r="P35" s="14"/>
      <c r="Q35" s="14"/>
      <c r="R35" s="14"/>
      <c r="S35" s="14"/>
    </row>
    <row r="36" spans="1:20" ht="42">
      <c r="A36">
        <v>9518</v>
      </c>
      <c r="B36" s="8" t="s">
        <v>146</v>
      </c>
      <c r="C36" s="16" t="s">
        <v>1226</v>
      </c>
      <c r="D36" s="17" t="s">
        <v>1227</v>
      </c>
      <c r="E36" s="16" t="s">
        <v>991</v>
      </c>
      <c r="F36" s="16" t="s">
        <v>1011</v>
      </c>
      <c r="G36" s="16" t="s">
        <v>993</v>
      </c>
      <c r="H36" s="16" t="s">
        <v>1228</v>
      </c>
      <c r="I36" s="16" t="s">
        <v>1229</v>
      </c>
      <c r="J36" s="17">
        <v>1</v>
      </c>
      <c r="K36" s="16">
        <v>0</v>
      </c>
      <c r="L36" s="16">
        <v>2080</v>
      </c>
      <c r="M36" s="16">
        <v>22672</v>
      </c>
      <c r="N36" s="17">
        <v>1</v>
      </c>
      <c r="O36" s="16" t="s">
        <v>1230</v>
      </c>
      <c r="P36" s="16">
        <v>2497</v>
      </c>
      <c r="Q36" s="16" t="s">
        <v>1231</v>
      </c>
      <c r="R36" s="16" t="s">
        <v>1232</v>
      </c>
      <c r="S36" s="16" t="s">
        <v>1233</v>
      </c>
      <c r="T36" t="s">
        <v>1234</v>
      </c>
    </row>
    <row r="37" spans="1:20" ht="42">
      <c r="A37">
        <v>9518</v>
      </c>
      <c r="B37" s="8" t="s">
        <v>146</v>
      </c>
      <c r="C37" s="16" t="s">
        <v>1170</v>
      </c>
      <c r="D37" s="17" t="s">
        <v>1171</v>
      </c>
      <c r="E37" s="16" t="s">
        <v>1132</v>
      </c>
      <c r="F37" s="16" t="s">
        <v>1172</v>
      </c>
      <c r="G37" s="16" t="s">
        <v>993</v>
      </c>
      <c r="H37" s="16" t="s">
        <v>1173</v>
      </c>
      <c r="I37" s="16" t="s">
        <v>1174</v>
      </c>
      <c r="J37" s="17">
        <v>1</v>
      </c>
      <c r="K37" s="16">
        <v>0</v>
      </c>
      <c r="L37" s="16">
        <v>4097</v>
      </c>
      <c r="M37" s="16">
        <v>20655</v>
      </c>
      <c r="N37" s="17">
        <v>1</v>
      </c>
      <c r="O37" s="16" t="s">
        <v>1235</v>
      </c>
      <c r="P37" s="16">
        <v>6459</v>
      </c>
      <c r="Q37" s="16" t="s">
        <v>1176</v>
      </c>
      <c r="R37" s="16" t="s">
        <v>1236</v>
      </c>
      <c r="S37" s="16" t="s">
        <v>1178</v>
      </c>
      <c r="T37" t="s">
        <v>1234</v>
      </c>
    </row>
    <row r="38" spans="1:20" ht="30">
      <c r="A38">
        <v>9518</v>
      </c>
      <c r="B38" s="8" t="s">
        <v>146</v>
      </c>
      <c r="C38" s="16" t="s">
        <v>1106</v>
      </c>
      <c r="D38" s="17" t="s">
        <v>1107</v>
      </c>
      <c r="E38" s="16" t="s">
        <v>1020</v>
      </c>
      <c r="F38" s="16" t="s">
        <v>1108</v>
      </c>
      <c r="G38" s="16" t="s">
        <v>993</v>
      </c>
      <c r="H38" s="16" t="s">
        <v>1109</v>
      </c>
      <c r="I38" s="18" t="s">
        <v>1110</v>
      </c>
      <c r="J38" s="17">
        <v>1</v>
      </c>
      <c r="K38" s="16">
        <v>0</v>
      </c>
      <c r="L38" s="16">
        <v>5783</v>
      </c>
      <c r="M38" s="16">
        <v>18969</v>
      </c>
      <c r="N38" s="17">
        <v>1</v>
      </c>
      <c r="O38" s="16" t="s">
        <v>1237</v>
      </c>
      <c r="P38" s="16">
        <v>9874</v>
      </c>
      <c r="Q38" s="16" t="s">
        <v>1112</v>
      </c>
      <c r="R38" s="16" t="s">
        <v>1238</v>
      </c>
      <c r="S38" s="16" t="s">
        <v>1114</v>
      </c>
      <c r="T38" t="s">
        <v>1234</v>
      </c>
    </row>
    <row r="39" spans="1:20" ht="42">
      <c r="A39">
        <v>9518</v>
      </c>
      <c r="B39" s="8" t="s">
        <v>146</v>
      </c>
      <c r="C39" s="16" t="s">
        <v>989</v>
      </c>
      <c r="D39" s="17" t="s">
        <v>990</v>
      </c>
      <c r="E39" s="16" t="s">
        <v>991</v>
      </c>
      <c r="F39" s="16" t="s">
        <v>992</v>
      </c>
      <c r="G39" s="16" t="s">
        <v>993</v>
      </c>
      <c r="H39" s="16" t="s">
        <v>994</v>
      </c>
      <c r="I39" s="16" t="s">
        <v>995</v>
      </c>
      <c r="J39" s="17">
        <v>1</v>
      </c>
      <c r="K39" s="16">
        <v>0</v>
      </c>
      <c r="L39" s="16">
        <v>6389</v>
      </c>
      <c r="M39" s="16">
        <v>18363</v>
      </c>
      <c r="N39" s="17">
        <v>1</v>
      </c>
      <c r="O39" s="16" t="s">
        <v>1239</v>
      </c>
      <c r="P39" s="16">
        <v>11240</v>
      </c>
      <c r="Q39" s="16" t="s">
        <v>997</v>
      </c>
      <c r="R39" s="16" t="s">
        <v>1240</v>
      </c>
      <c r="S39" s="16" t="s">
        <v>999</v>
      </c>
      <c r="T39" t="s">
        <v>1234</v>
      </c>
    </row>
    <row r="40" spans="1:20" ht="42">
      <c r="A40">
        <v>9518</v>
      </c>
      <c r="B40" s="8" t="s">
        <v>146</v>
      </c>
      <c r="C40" s="16" t="s">
        <v>1241</v>
      </c>
      <c r="D40" s="17" t="s">
        <v>1242</v>
      </c>
      <c r="E40" s="16" t="s">
        <v>991</v>
      </c>
      <c r="F40" s="16" t="s">
        <v>1011</v>
      </c>
      <c r="G40" s="16" t="s">
        <v>993</v>
      </c>
      <c r="H40" s="16" t="s">
        <v>1243</v>
      </c>
      <c r="I40" s="18" t="s">
        <v>1244</v>
      </c>
      <c r="J40" s="17">
        <v>1</v>
      </c>
      <c r="K40" s="16">
        <v>0</v>
      </c>
      <c r="L40" s="16">
        <v>7588</v>
      </c>
      <c r="M40" s="16">
        <v>17164</v>
      </c>
      <c r="N40" s="17">
        <v>1</v>
      </c>
      <c r="O40" s="16" t="s">
        <v>1237</v>
      </c>
      <c r="P40" s="16">
        <v>17685</v>
      </c>
      <c r="Q40" s="16" t="s">
        <v>1245</v>
      </c>
      <c r="R40" s="16" t="s">
        <v>1246</v>
      </c>
      <c r="S40" s="16" t="s">
        <v>1247</v>
      </c>
      <c r="T40" t="s">
        <v>1234</v>
      </c>
    </row>
    <row r="41" spans="1:20" ht="21">
      <c r="A41">
        <v>467</v>
      </c>
      <c r="B41" s="8" t="s">
        <v>160</v>
      </c>
      <c r="C41" s="16" t="s">
        <v>1248</v>
      </c>
      <c r="D41" s="17" t="s">
        <v>1249</v>
      </c>
      <c r="E41" s="16" t="s">
        <v>1132</v>
      </c>
      <c r="F41" s="16" t="s">
        <v>1250</v>
      </c>
      <c r="G41" s="16" t="s">
        <v>993</v>
      </c>
      <c r="H41" s="18" t="s">
        <v>1251</v>
      </c>
      <c r="I41" s="16" t="s">
        <v>1252</v>
      </c>
      <c r="J41" s="17">
        <v>1</v>
      </c>
      <c r="K41" s="16">
        <v>0</v>
      </c>
      <c r="L41" s="16">
        <v>844</v>
      </c>
      <c r="M41" s="16">
        <v>23908</v>
      </c>
      <c r="N41" s="17">
        <v>2</v>
      </c>
      <c r="O41" s="16" t="s">
        <v>1253</v>
      </c>
      <c r="P41" s="16">
        <v>923</v>
      </c>
      <c r="Q41" s="16" t="s">
        <v>1254</v>
      </c>
      <c r="R41" s="16" t="s">
        <v>1255</v>
      </c>
      <c r="S41" s="16" t="s">
        <v>1256</v>
      </c>
      <c r="T41" t="s">
        <v>1234</v>
      </c>
    </row>
    <row r="42" spans="1:20" ht="21">
      <c r="A42">
        <v>467</v>
      </c>
      <c r="B42" s="8" t="s">
        <v>160</v>
      </c>
      <c r="C42" s="16" t="s">
        <v>1257</v>
      </c>
      <c r="D42" s="17" t="s">
        <v>1258</v>
      </c>
      <c r="E42" s="16" t="s">
        <v>1132</v>
      </c>
      <c r="F42" s="16" t="s">
        <v>1250</v>
      </c>
      <c r="G42" s="16" t="s">
        <v>993</v>
      </c>
      <c r="H42" s="16" t="s">
        <v>1259</v>
      </c>
      <c r="I42" s="16" t="s">
        <v>1260</v>
      </c>
      <c r="J42" s="17">
        <v>1</v>
      </c>
      <c r="K42" s="16">
        <v>0</v>
      </c>
      <c r="L42" s="16">
        <v>6075</v>
      </c>
      <c r="M42" s="16">
        <v>18677</v>
      </c>
      <c r="N42" s="17">
        <v>7</v>
      </c>
      <c r="O42" s="16" t="s">
        <v>1261</v>
      </c>
      <c r="P42" s="16">
        <v>11517</v>
      </c>
      <c r="Q42" s="16" t="s">
        <v>1262</v>
      </c>
      <c r="R42" s="16" t="s">
        <v>1263</v>
      </c>
      <c r="S42" s="16" t="s">
        <v>1264</v>
      </c>
      <c r="T42" t="s">
        <v>1234</v>
      </c>
    </row>
    <row r="43" spans="1:20" ht="21">
      <c r="A43">
        <v>467</v>
      </c>
      <c r="B43" s="8" t="s">
        <v>160</v>
      </c>
      <c r="C43" s="16" t="s">
        <v>1052</v>
      </c>
      <c r="D43" s="17" t="s">
        <v>1053</v>
      </c>
      <c r="E43" s="16" t="s">
        <v>1054</v>
      </c>
      <c r="F43" s="16" t="s">
        <v>1055</v>
      </c>
      <c r="G43" s="16" t="s">
        <v>993</v>
      </c>
      <c r="H43" s="18" t="s">
        <v>1056</v>
      </c>
      <c r="I43" s="16" t="s">
        <v>1057</v>
      </c>
      <c r="J43" s="17">
        <v>1</v>
      </c>
      <c r="K43" s="16">
        <v>0</v>
      </c>
      <c r="L43" s="16">
        <v>1066</v>
      </c>
      <c r="M43" s="16">
        <v>23686</v>
      </c>
      <c r="N43" s="17">
        <v>1</v>
      </c>
      <c r="O43" s="16" t="s">
        <v>1265</v>
      </c>
      <c r="P43" s="16">
        <v>1162</v>
      </c>
      <c r="Q43" s="16" t="s">
        <v>1059</v>
      </c>
      <c r="R43" s="16" t="s">
        <v>1266</v>
      </c>
      <c r="S43" s="16" t="s">
        <v>1061</v>
      </c>
      <c r="T43" t="s">
        <v>1234</v>
      </c>
    </row>
    <row r="44" spans="1:20" ht="21">
      <c r="A44">
        <v>4832</v>
      </c>
      <c r="B44" s="8" t="s">
        <v>163</v>
      </c>
      <c r="C44" s="16" t="s">
        <v>1153</v>
      </c>
      <c r="D44" s="17" t="s">
        <v>1154</v>
      </c>
      <c r="E44" s="16" t="s">
        <v>991</v>
      </c>
      <c r="F44" s="16" t="s">
        <v>992</v>
      </c>
      <c r="G44" s="16" t="s">
        <v>993</v>
      </c>
      <c r="H44" s="16" t="s">
        <v>1155</v>
      </c>
      <c r="I44" s="16" t="s">
        <v>1156</v>
      </c>
      <c r="J44" s="17">
        <v>1</v>
      </c>
      <c r="K44" s="16">
        <v>0</v>
      </c>
      <c r="L44" s="16">
        <v>345</v>
      </c>
      <c r="M44" s="16">
        <v>24407</v>
      </c>
      <c r="N44" s="17">
        <v>1</v>
      </c>
      <c r="O44" s="16" t="s">
        <v>1267</v>
      </c>
      <c r="P44" s="16">
        <v>355</v>
      </c>
      <c r="Q44" s="16" t="s">
        <v>1158</v>
      </c>
      <c r="R44" s="16" t="s">
        <v>1268</v>
      </c>
      <c r="S44" s="16" t="s">
        <v>1160</v>
      </c>
      <c r="T44" t="s">
        <v>1000</v>
      </c>
    </row>
    <row r="45" spans="1:20" ht="21">
      <c r="A45">
        <v>4832</v>
      </c>
      <c r="B45" s="8" t="s">
        <v>163</v>
      </c>
      <c r="C45" s="16" t="s">
        <v>1269</v>
      </c>
      <c r="D45" s="17" t="s">
        <v>1270</v>
      </c>
      <c r="E45" s="16" t="s">
        <v>1020</v>
      </c>
      <c r="F45" s="16" t="s">
        <v>1108</v>
      </c>
      <c r="G45" s="16" t="s">
        <v>993</v>
      </c>
      <c r="H45" s="16" t="s">
        <v>1271</v>
      </c>
      <c r="I45" s="16" t="s">
        <v>1272</v>
      </c>
      <c r="J45" s="17">
        <v>1</v>
      </c>
      <c r="K45" s="16">
        <v>0</v>
      </c>
      <c r="L45" s="16">
        <v>10914</v>
      </c>
      <c r="M45" s="16">
        <v>13838</v>
      </c>
      <c r="N45" s="17">
        <v>13</v>
      </c>
      <c r="O45" s="16" t="s">
        <v>1273</v>
      </c>
      <c r="P45" s="16">
        <v>37662</v>
      </c>
      <c r="Q45" s="16" t="s">
        <v>1274</v>
      </c>
      <c r="R45" s="16" t="s">
        <v>1275</v>
      </c>
      <c r="S45" s="16" t="s">
        <v>1276</v>
      </c>
      <c r="T45" t="s">
        <v>1000</v>
      </c>
    </row>
    <row r="46" spans="1:20" ht="21">
      <c r="A46">
        <v>4832</v>
      </c>
      <c r="B46" s="8" t="s">
        <v>163</v>
      </c>
      <c r="C46" s="16" t="s">
        <v>1277</v>
      </c>
      <c r="D46" s="17" t="s">
        <v>1278</v>
      </c>
      <c r="E46" s="16" t="s">
        <v>1132</v>
      </c>
      <c r="F46" s="16" t="s">
        <v>1133</v>
      </c>
      <c r="G46" s="16" t="s">
        <v>993</v>
      </c>
      <c r="H46" s="16" t="s">
        <v>1279</v>
      </c>
      <c r="I46" s="16" t="s">
        <v>1280</v>
      </c>
      <c r="J46" s="17">
        <v>1</v>
      </c>
      <c r="K46" s="16">
        <v>0</v>
      </c>
      <c r="L46" s="16">
        <v>6034</v>
      </c>
      <c r="M46" s="16">
        <v>18718</v>
      </c>
      <c r="N46" s="17">
        <v>5</v>
      </c>
      <c r="O46" s="16" t="s">
        <v>1281</v>
      </c>
      <c r="P46" s="16">
        <v>9342</v>
      </c>
      <c r="Q46" s="16" t="s">
        <v>1282</v>
      </c>
      <c r="R46" s="16" t="s">
        <v>1283</v>
      </c>
      <c r="S46" s="16" t="s">
        <v>1284</v>
      </c>
      <c r="T46" t="s">
        <v>1000</v>
      </c>
    </row>
    <row r="47" spans="1:20">
      <c r="A47">
        <v>4832</v>
      </c>
      <c r="B47" s="8" t="s">
        <v>163</v>
      </c>
      <c r="C47" s="16" t="s">
        <v>1285</v>
      </c>
      <c r="D47" s="17" t="s">
        <v>1286</v>
      </c>
      <c r="E47" s="16" t="s">
        <v>1020</v>
      </c>
      <c r="F47" s="16" t="s">
        <v>1108</v>
      </c>
      <c r="G47" s="16" t="s">
        <v>993</v>
      </c>
      <c r="H47" s="16" t="s">
        <v>1287</v>
      </c>
      <c r="I47" s="18" t="s">
        <v>1288</v>
      </c>
      <c r="J47" s="17">
        <v>1</v>
      </c>
      <c r="K47" s="16">
        <v>0</v>
      </c>
      <c r="L47" s="16">
        <v>8332</v>
      </c>
      <c r="M47" s="16">
        <v>16420</v>
      </c>
      <c r="N47" s="17">
        <v>7</v>
      </c>
      <c r="O47" s="16" t="s">
        <v>1289</v>
      </c>
      <c r="P47" s="16">
        <v>18928</v>
      </c>
      <c r="Q47" s="16" t="s">
        <v>1290</v>
      </c>
      <c r="R47" s="16" t="s">
        <v>1291</v>
      </c>
      <c r="S47" s="16" t="s">
        <v>1292</v>
      </c>
      <c r="T47" t="s">
        <v>1000</v>
      </c>
    </row>
    <row r="48" spans="1:20" ht="21">
      <c r="A48">
        <v>4832</v>
      </c>
      <c r="B48" s="8" t="s">
        <v>163</v>
      </c>
      <c r="C48" s="16" t="s">
        <v>1293</v>
      </c>
      <c r="D48" s="17" t="s">
        <v>1294</v>
      </c>
      <c r="E48" s="16" t="s">
        <v>1132</v>
      </c>
      <c r="F48" s="16" t="s">
        <v>1133</v>
      </c>
      <c r="G48" s="16" t="s">
        <v>993</v>
      </c>
      <c r="H48" s="16" t="s">
        <v>1295</v>
      </c>
      <c r="I48" s="16" t="s">
        <v>1296</v>
      </c>
      <c r="J48" s="17">
        <v>1</v>
      </c>
      <c r="K48" s="16">
        <v>0</v>
      </c>
      <c r="L48" s="16">
        <v>9355</v>
      </c>
      <c r="M48" s="16">
        <v>15397</v>
      </c>
      <c r="N48" s="17">
        <v>7</v>
      </c>
      <c r="O48" s="16" t="s">
        <v>1297</v>
      </c>
      <c r="P48" s="16">
        <v>20927</v>
      </c>
      <c r="Q48" s="16" t="s">
        <v>1298</v>
      </c>
      <c r="R48" s="16" t="s">
        <v>1299</v>
      </c>
      <c r="S48" s="16" t="s">
        <v>1300</v>
      </c>
      <c r="T48" t="s">
        <v>1000</v>
      </c>
    </row>
    <row r="49" spans="1:20">
      <c r="A49">
        <v>4832</v>
      </c>
      <c r="B49" s="8" t="s">
        <v>163</v>
      </c>
      <c r="C49" s="16" t="s">
        <v>1062</v>
      </c>
      <c r="D49" s="17" t="s">
        <v>1063</v>
      </c>
      <c r="E49" s="16" t="s">
        <v>1064</v>
      </c>
      <c r="F49" s="16" t="s">
        <v>1065</v>
      </c>
      <c r="G49" s="16" t="s">
        <v>993</v>
      </c>
      <c r="H49" s="16" t="s">
        <v>1066</v>
      </c>
      <c r="I49" s="16" t="s">
        <v>1067</v>
      </c>
      <c r="J49" s="17">
        <v>1</v>
      </c>
      <c r="K49" s="16">
        <v>0</v>
      </c>
      <c r="L49" s="16">
        <v>10591</v>
      </c>
      <c r="M49" s="16">
        <v>14161</v>
      </c>
      <c r="N49" s="17">
        <v>8</v>
      </c>
      <c r="O49" s="16" t="s">
        <v>1301</v>
      </c>
      <c r="P49" s="16">
        <v>32190</v>
      </c>
      <c r="Q49" s="16" t="s">
        <v>1069</v>
      </c>
      <c r="R49" s="16" t="s">
        <v>1302</v>
      </c>
      <c r="S49" s="16" t="s">
        <v>1071</v>
      </c>
      <c r="T49" t="s">
        <v>1000</v>
      </c>
    </row>
    <row r="50" spans="1:20">
      <c r="A50" s="14">
        <v>2359</v>
      </c>
      <c r="B50" s="19" t="s">
        <v>179</v>
      </c>
      <c r="C50" s="14"/>
      <c r="D50" s="14"/>
      <c r="E50" s="14"/>
      <c r="F50" s="14"/>
      <c r="G50" s="14"/>
      <c r="H50" s="14"/>
      <c r="I50" s="14"/>
      <c r="J50" s="14"/>
      <c r="K50" s="14"/>
      <c r="L50" s="14"/>
      <c r="M50" s="14"/>
      <c r="N50" s="14"/>
      <c r="O50" s="14"/>
      <c r="P50" s="14"/>
      <c r="Q50" s="14"/>
      <c r="R50" s="14"/>
      <c r="S50" s="14"/>
    </row>
    <row r="51" spans="1:20">
      <c r="A51">
        <v>26287</v>
      </c>
      <c r="B51" s="8" t="s">
        <v>194</v>
      </c>
      <c r="C51" s="16" t="s">
        <v>1124</v>
      </c>
      <c r="D51" s="17" t="s">
        <v>1125</v>
      </c>
      <c r="E51" s="16" t="s">
        <v>1020</v>
      </c>
      <c r="F51" s="16" t="s">
        <v>1108</v>
      </c>
      <c r="G51" s="16" t="s">
        <v>993</v>
      </c>
      <c r="H51" s="16" t="s">
        <v>1126</v>
      </c>
      <c r="I51" s="16" t="s">
        <v>1067</v>
      </c>
      <c r="J51" s="17">
        <v>1</v>
      </c>
      <c r="K51" s="16">
        <v>0</v>
      </c>
      <c r="L51" s="16">
        <v>10157</v>
      </c>
      <c r="M51" s="16">
        <v>14595</v>
      </c>
      <c r="N51" s="17">
        <v>7</v>
      </c>
      <c r="O51" s="16" t="s">
        <v>1303</v>
      </c>
      <c r="P51" s="16">
        <v>27519</v>
      </c>
      <c r="Q51" s="16" t="s">
        <v>1127</v>
      </c>
      <c r="R51" s="16" t="s">
        <v>1304</v>
      </c>
      <c r="S51" s="16" t="s">
        <v>1129</v>
      </c>
    </row>
    <row r="52" spans="1:20" ht="21">
      <c r="A52">
        <v>26287</v>
      </c>
      <c r="B52" s="8" t="s">
        <v>194</v>
      </c>
      <c r="C52" s="16" t="s">
        <v>1052</v>
      </c>
      <c r="D52" s="17" t="s">
        <v>1053</v>
      </c>
      <c r="E52" s="16" t="s">
        <v>1054</v>
      </c>
      <c r="F52" s="16" t="s">
        <v>1055</v>
      </c>
      <c r="G52" s="16" t="s">
        <v>993</v>
      </c>
      <c r="H52" s="18" t="s">
        <v>1056</v>
      </c>
      <c r="I52" s="16" t="s">
        <v>1057</v>
      </c>
      <c r="J52" s="17">
        <v>1</v>
      </c>
      <c r="K52" s="16">
        <v>0</v>
      </c>
      <c r="L52" s="16">
        <v>1066</v>
      </c>
      <c r="M52" s="16">
        <v>23686</v>
      </c>
      <c r="N52" s="17">
        <v>1</v>
      </c>
      <c r="O52" s="16" t="s">
        <v>1305</v>
      </c>
      <c r="P52" s="16">
        <v>1162</v>
      </c>
      <c r="Q52" s="16" t="s">
        <v>1059</v>
      </c>
      <c r="R52" s="16" t="s">
        <v>1306</v>
      </c>
      <c r="S52" s="16" t="s">
        <v>1061</v>
      </c>
    </row>
    <row r="53" spans="1:20" ht="21">
      <c r="A53">
        <v>26287</v>
      </c>
      <c r="B53" s="8" t="s">
        <v>194</v>
      </c>
      <c r="C53" s="16" t="s">
        <v>1044</v>
      </c>
      <c r="D53" s="17" t="s">
        <v>1045</v>
      </c>
      <c r="E53" s="16" t="s">
        <v>991</v>
      </c>
      <c r="F53" s="16" t="s">
        <v>1011</v>
      </c>
      <c r="G53" s="16" t="s">
        <v>993</v>
      </c>
      <c r="H53" s="18" t="s">
        <v>1046</v>
      </c>
      <c r="I53" s="16" t="s">
        <v>1047</v>
      </c>
      <c r="J53" s="17">
        <v>1</v>
      </c>
      <c r="K53" s="16">
        <v>0</v>
      </c>
      <c r="L53" s="16">
        <v>17566</v>
      </c>
      <c r="M53" s="16">
        <v>7186</v>
      </c>
      <c r="N53" s="17">
        <v>28</v>
      </c>
      <c r="O53" s="16" t="s">
        <v>1307</v>
      </c>
      <c r="P53" s="16">
        <v>207738</v>
      </c>
      <c r="Q53" s="16" t="s">
        <v>1049</v>
      </c>
      <c r="R53" s="16" t="s">
        <v>1308</v>
      </c>
      <c r="S53" s="16" t="s">
        <v>1051</v>
      </c>
    </row>
    <row r="54" spans="1:20">
      <c r="A54">
        <v>26287</v>
      </c>
      <c r="B54" s="8" t="s">
        <v>194</v>
      </c>
      <c r="C54" s="16" t="s">
        <v>1106</v>
      </c>
      <c r="D54" s="17" t="s">
        <v>1107</v>
      </c>
      <c r="E54" s="16" t="s">
        <v>1020</v>
      </c>
      <c r="F54" s="16" t="s">
        <v>1108</v>
      </c>
      <c r="G54" s="16" t="s">
        <v>993</v>
      </c>
      <c r="H54" s="16" t="s">
        <v>1109</v>
      </c>
      <c r="I54" s="18" t="s">
        <v>1110</v>
      </c>
      <c r="J54" s="17">
        <v>1</v>
      </c>
      <c r="K54" s="16">
        <v>0</v>
      </c>
      <c r="L54" s="16">
        <v>5783</v>
      </c>
      <c r="M54" s="16">
        <v>18969</v>
      </c>
      <c r="N54" s="17">
        <v>3</v>
      </c>
      <c r="O54" s="16" t="s">
        <v>1309</v>
      </c>
      <c r="P54" s="16">
        <v>9874</v>
      </c>
      <c r="Q54" s="16" t="s">
        <v>1112</v>
      </c>
      <c r="R54" s="16" t="s">
        <v>1310</v>
      </c>
      <c r="S54" s="16" t="s">
        <v>1114</v>
      </c>
    </row>
    <row r="55" spans="1:20">
      <c r="A55">
        <v>26287</v>
      </c>
      <c r="B55" s="8" t="s">
        <v>194</v>
      </c>
      <c r="C55" s="16" t="s">
        <v>1311</v>
      </c>
      <c r="D55" s="17" t="s">
        <v>1312</v>
      </c>
      <c r="E55" s="16" t="s">
        <v>1020</v>
      </c>
      <c r="F55" s="16" t="s">
        <v>1108</v>
      </c>
      <c r="G55" s="16" t="s">
        <v>993</v>
      </c>
      <c r="H55" s="16" t="s">
        <v>1313</v>
      </c>
      <c r="I55" s="16" t="s">
        <v>1314</v>
      </c>
      <c r="J55" s="17">
        <v>1</v>
      </c>
      <c r="K55" s="16">
        <v>0</v>
      </c>
      <c r="L55" s="16">
        <v>11288</v>
      </c>
      <c r="M55" s="16">
        <v>13464</v>
      </c>
      <c r="N55" s="17">
        <v>7</v>
      </c>
      <c r="O55" s="16" t="s">
        <v>1315</v>
      </c>
      <c r="P55" s="16">
        <v>39149</v>
      </c>
      <c r="Q55" s="16" t="s">
        <v>1267</v>
      </c>
      <c r="R55" s="16" t="s">
        <v>1316</v>
      </c>
      <c r="S55" s="16" t="s">
        <v>1317</v>
      </c>
    </row>
    <row r="56" spans="1:20">
      <c r="A56">
        <v>26287</v>
      </c>
      <c r="B56" s="8" t="s">
        <v>194</v>
      </c>
      <c r="C56" s="16" t="s">
        <v>1062</v>
      </c>
      <c r="D56" s="17" t="s">
        <v>1063</v>
      </c>
      <c r="E56" s="16" t="s">
        <v>1064</v>
      </c>
      <c r="F56" s="16" t="s">
        <v>1065</v>
      </c>
      <c r="G56" s="16" t="s">
        <v>993</v>
      </c>
      <c r="H56" s="16" t="s">
        <v>1066</v>
      </c>
      <c r="I56" s="16" t="s">
        <v>1067</v>
      </c>
      <c r="J56" s="17">
        <v>1</v>
      </c>
      <c r="K56" s="16">
        <v>0</v>
      </c>
      <c r="L56" s="16">
        <v>10591</v>
      </c>
      <c r="M56" s="16">
        <v>14161</v>
      </c>
      <c r="N56" s="17">
        <v>5</v>
      </c>
      <c r="O56" s="16" t="s">
        <v>1315</v>
      </c>
      <c r="P56" s="16">
        <v>32190</v>
      </c>
      <c r="Q56" s="16" t="s">
        <v>1069</v>
      </c>
      <c r="R56" s="16" t="s">
        <v>1318</v>
      </c>
      <c r="S56" s="16" t="s">
        <v>1071</v>
      </c>
    </row>
    <row r="57" spans="1:20" ht="21">
      <c r="A57">
        <v>26287</v>
      </c>
      <c r="B57" s="8" t="s">
        <v>194</v>
      </c>
      <c r="C57" s="16" t="s">
        <v>1319</v>
      </c>
      <c r="D57" s="17" t="s">
        <v>1320</v>
      </c>
      <c r="E57" s="16" t="s">
        <v>991</v>
      </c>
      <c r="F57" s="16" t="s">
        <v>1011</v>
      </c>
      <c r="G57" s="16" t="s">
        <v>993</v>
      </c>
      <c r="H57" s="18" t="s">
        <v>1321</v>
      </c>
      <c r="I57" s="18" t="s">
        <v>1322</v>
      </c>
      <c r="J57" s="17">
        <v>1</v>
      </c>
      <c r="K57" s="16">
        <v>0</v>
      </c>
      <c r="L57" s="16">
        <v>1971</v>
      </c>
      <c r="M57" s="16">
        <v>22781</v>
      </c>
      <c r="N57" s="17">
        <v>1</v>
      </c>
      <c r="O57" s="16" t="s">
        <v>1305</v>
      </c>
      <c r="P57" s="16">
        <v>2462</v>
      </c>
      <c r="Q57" s="16" t="s">
        <v>1323</v>
      </c>
      <c r="R57" s="16" t="s">
        <v>1324</v>
      </c>
      <c r="S57" s="16" t="s">
        <v>1325</v>
      </c>
    </row>
    <row r="58" spans="1:20" ht="21">
      <c r="A58">
        <v>57125</v>
      </c>
      <c r="B58" s="8" t="s">
        <v>198</v>
      </c>
      <c r="C58" s="16" t="s">
        <v>1326</v>
      </c>
      <c r="D58" s="17" t="s">
        <v>1327</v>
      </c>
      <c r="E58" s="16" t="s">
        <v>991</v>
      </c>
      <c r="F58" s="16" t="s">
        <v>992</v>
      </c>
      <c r="G58" s="16" t="s">
        <v>993</v>
      </c>
      <c r="H58" s="18" t="s">
        <v>1328</v>
      </c>
      <c r="I58" s="16" t="s">
        <v>1329</v>
      </c>
      <c r="J58" s="17">
        <v>1</v>
      </c>
      <c r="K58" s="16">
        <v>0</v>
      </c>
      <c r="L58" s="16">
        <v>453</v>
      </c>
      <c r="M58" s="16">
        <v>24299</v>
      </c>
      <c r="N58" s="17">
        <v>1</v>
      </c>
      <c r="O58" s="16" t="s">
        <v>1330</v>
      </c>
      <c r="P58" s="16">
        <v>475</v>
      </c>
      <c r="Q58" s="16" t="s">
        <v>1331</v>
      </c>
      <c r="R58" s="16" t="s">
        <v>1332</v>
      </c>
      <c r="S58" s="16" t="s">
        <v>1333</v>
      </c>
    </row>
    <row r="59" spans="1:20" ht="21">
      <c r="A59">
        <v>57125</v>
      </c>
      <c r="B59" s="8" t="s">
        <v>198</v>
      </c>
      <c r="C59" s="16" t="s">
        <v>1334</v>
      </c>
      <c r="D59" s="17" t="s">
        <v>1335</v>
      </c>
      <c r="E59" s="16" t="s">
        <v>991</v>
      </c>
      <c r="F59" s="16" t="s">
        <v>1011</v>
      </c>
      <c r="G59" s="16" t="s">
        <v>993</v>
      </c>
      <c r="H59" s="16" t="s">
        <v>1336</v>
      </c>
      <c r="I59" s="18" t="s">
        <v>1337</v>
      </c>
      <c r="J59" s="17">
        <v>1</v>
      </c>
      <c r="K59" s="16">
        <v>0</v>
      </c>
      <c r="L59" s="16">
        <v>1931</v>
      </c>
      <c r="M59" s="16">
        <v>22821</v>
      </c>
      <c r="N59" s="17">
        <v>1</v>
      </c>
      <c r="O59" s="16" t="s">
        <v>1338</v>
      </c>
      <c r="P59" s="16">
        <v>2457</v>
      </c>
      <c r="Q59" s="16" t="s">
        <v>1339</v>
      </c>
      <c r="R59" s="16" t="s">
        <v>1340</v>
      </c>
      <c r="S59" s="16" t="s">
        <v>1341</v>
      </c>
    </row>
    <row r="60" spans="1:20" ht="21">
      <c r="A60">
        <v>11075</v>
      </c>
      <c r="B60" s="8" t="s">
        <v>199</v>
      </c>
      <c r="C60" s="16" t="s">
        <v>1342</v>
      </c>
      <c r="D60" s="17" t="s">
        <v>1343</v>
      </c>
      <c r="E60" s="16" t="s">
        <v>991</v>
      </c>
      <c r="F60" s="16" t="s">
        <v>1011</v>
      </c>
      <c r="G60" s="16" t="s">
        <v>993</v>
      </c>
      <c r="H60" s="18" t="s">
        <v>1344</v>
      </c>
      <c r="I60" s="16" t="s">
        <v>1079</v>
      </c>
      <c r="J60" s="17">
        <v>1</v>
      </c>
      <c r="K60" s="16">
        <v>0</v>
      </c>
      <c r="L60" s="16">
        <v>232</v>
      </c>
      <c r="M60" s="16">
        <v>24520</v>
      </c>
      <c r="N60" s="17">
        <v>1</v>
      </c>
      <c r="O60" s="16" t="s">
        <v>1345</v>
      </c>
      <c r="P60" s="16">
        <v>242</v>
      </c>
      <c r="Q60" s="16" t="s">
        <v>1346</v>
      </c>
      <c r="R60" s="16" t="s">
        <v>1347</v>
      </c>
      <c r="S60" s="16" t="s">
        <v>1348</v>
      </c>
    </row>
    <row r="61" spans="1:20" ht="21">
      <c r="A61">
        <v>11075</v>
      </c>
      <c r="B61" s="8" t="s">
        <v>199</v>
      </c>
      <c r="C61" s="16" t="s">
        <v>1072</v>
      </c>
      <c r="D61" s="17" t="s">
        <v>1073</v>
      </c>
      <c r="E61" s="16" t="s">
        <v>991</v>
      </c>
      <c r="F61" s="16" t="s">
        <v>1011</v>
      </c>
      <c r="G61" s="16" t="s">
        <v>993</v>
      </c>
      <c r="H61" s="16" t="s">
        <v>1074</v>
      </c>
      <c r="I61" s="18" t="s">
        <v>1075</v>
      </c>
      <c r="J61" s="17">
        <v>1</v>
      </c>
      <c r="K61" s="16">
        <v>0</v>
      </c>
      <c r="L61" s="16">
        <v>13645</v>
      </c>
      <c r="M61" s="16">
        <v>11107</v>
      </c>
      <c r="N61" s="17">
        <v>24</v>
      </c>
      <c r="O61" s="16" t="s">
        <v>1349</v>
      </c>
      <c r="P61" s="16">
        <v>88731</v>
      </c>
      <c r="Q61" s="16" t="s">
        <v>1077</v>
      </c>
      <c r="R61" s="16" t="s">
        <v>1350</v>
      </c>
      <c r="S61" s="16" t="s">
        <v>1079</v>
      </c>
    </row>
    <row r="62" spans="1:20" ht="21">
      <c r="A62">
        <v>11075</v>
      </c>
      <c r="B62" s="8" t="s">
        <v>199</v>
      </c>
      <c r="C62" s="16" t="s">
        <v>1080</v>
      </c>
      <c r="D62" s="17" t="s">
        <v>1081</v>
      </c>
      <c r="E62" s="16" t="s">
        <v>991</v>
      </c>
      <c r="F62" s="16" t="s">
        <v>1011</v>
      </c>
      <c r="G62" s="16" t="s">
        <v>993</v>
      </c>
      <c r="H62" s="16" t="s">
        <v>1082</v>
      </c>
      <c r="I62" s="18" t="s">
        <v>1083</v>
      </c>
      <c r="J62" s="17">
        <v>1</v>
      </c>
      <c r="K62" s="16">
        <v>0</v>
      </c>
      <c r="L62" s="16">
        <v>12391</v>
      </c>
      <c r="M62" s="16">
        <v>12361</v>
      </c>
      <c r="N62" s="17">
        <v>14</v>
      </c>
      <c r="O62" s="16" t="s">
        <v>1351</v>
      </c>
      <c r="P62" s="16">
        <v>79797</v>
      </c>
      <c r="Q62" s="16" t="s">
        <v>1040</v>
      </c>
      <c r="R62" s="16" t="s">
        <v>1352</v>
      </c>
      <c r="S62" s="16" t="s">
        <v>1086</v>
      </c>
    </row>
    <row r="63" spans="1:20">
      <c r="A63">
        <v>11075</v>
      </c>
      <c r="B63" s="8" t="s">
        <v>199</v>
      </c>
      <c r="C63" s="16" t="s">
        <v>1353</v>
      </c>
      <c r="D63" s="17" t="s">
        <v>1354</v>
      </c>
      <c r="E63" s="16" t="s">
        <v>1089</v>
      </c>
      <c r="F63" s="16" t="s">
        <v>1090</v>
      </c>
      <c r="G63" s="16" t="s">
        <v>993</v>
      </c>
      <c r="H63" s="16" t="s">
        <v>1355</v>
      </c>
      <c r="I63" s="18" t="s">
        <v>1356</v>
      </c>
      <c r="J63" s="17">
        <v>1</v>
      </c>
      <c r="K63" s="16">
        <v>0</v>
      </c>
      <c r="L63" s="16">
        <v>3044</v>
      </c>
      <c r="M63" s="16">
        <v>21708</v>
      </c>
      <c r="N63" s="17">
        <v>2</v>
      </c>
      <c r="O63" s="16" t="s">
        <v>1357</v>
      </c>
      <c r="P63" s="16">
        <v>4352</v>
      </c>
      <c r="Q63" s="16" t="s">
        <v>1358</v>
      </c>
      <c r="R63" s="16" t="s">
        <v>1359</v>
      </c>
      <c r="S63" s="16" t="s">
        <v>1360</v>
      </c>
    </row>
    <row r="64" spans="1:20">
      <c r="A64">
        <v>26287</v>
      </c>
      <c r="B64" s="9" t="s">
        <v>194</v>
      </c>
      <c r="C64" s="16" t="s">
        <v>1124</v>
      </c>
      <c r="D64" s="17" t="s">
        <v>1125</v>
      </c>
      <c r="E64" s="16" t="s">
        <v>1020</v>
      </c>
      <c r="F64" s="16" t="s">
        <v>1108</v>
      </c>
      <c r="G64" s="16" t="s">
        <v>993</v>
      </c>
      <c r="H64" s="16" t="s">
        <v>1126</v>
      </c>
      <c r="I64" s="16" t="s">
        <v>1067</v>
      </c>
      <c r="J64" s="17">
        <v>1</v>
      </c>
      <c r="K64" s="16">
        <v>0</v>
      </c>
      <c r="L64" s="16">
        <v>10157</v>
      </c>
      <c r="M64" s="16">
        <v>14595</v>
      </c>
      <c r="N64" s="17">
        <v>7</v>
      </c>
      <c r="O64" s="16" t="s">
        <v>1303</v>
      </c>
      <c r="P64" s="16">
        <v>27519</v>
      </c>
      <c r="Q64" s="16" t="s">
        <v>1127</v>
      </c>
      <c r="R64" s="16" t="s">
        <v>1304</v>
      </c>
      <c r="S64" s="16" t="s">
        <v>1129</v>
      </c>
    </row>
    <row r="65" spans="1:19" ht="21">
      <c r="A65">
        <v>26287</v>
      </c>
      <c r="B65" s="9" t="s">
        <v>194</v>
      </c>
      <c r="C65" s="16" t="s">
        <v>1052</v>
      </c>
      <c r="D65" s="17" t="s">
        <v>1053</v>
      </c>
      <c r="E65" s="16" t="s">
        <v>1054</v>
      </c>
      <c r="F65" s="16" t="s">
        <v>1055</v>
      </c>
      <c r="G65" s="16" t="s">
        <v>993</v>
      </c>
      <c r="H65" s="18" t="s">
        <v>1056</v>
      </c>
      <c r="I65" s="16" t="s">
        <v>1057</v>
      </c>
      <c r="J65" s="17">
        <v>1</v>
      </c>
      <c r="K65" s="16">
        <v>0</v>
      </c>
      <c r="L65" s="16">
        <v>1066</v>
      </c>
      <c r="M65" s="16">
        <v>23686</v>
      </c>
      <c r="N65" s="17">
        <v>1</v>
      </c>
      <c r="O65" s="16" t="s">
        <v>1305</v>
      </c>
      <c r="P65" s="16">
        <v>1162</v>
      </c>
      <c r="Q65" s="16" t="s">
        <v>1059</v>
      </c>
      <c r="R65" s="16" t="s">
        <v>1306</v>
      </c>
      <c r="S65" s="16" t="s">
        <v>1061</v>
      </c>
    </row>
    <row r="66" spans="1:19" ht="21">
      <c r="A66">
        <v>26287</v>
      </c>
      <c r="B66" s="9" t="s">
        <v>194</v>
      </c>
      <c r="C66" s="16" t="s">
        <v>1044</v>
      </c>
      <c r="D66" s="17" t="s">
        <v>1045</v>
      </c>
      <c r="E66" s="16" t="s">
        <v>991</v>
      </c>
      <c r="F66" s="16" t="s">
        <v>1011</v>
      </c>
      <c r="G66" s="16" t="s">
        <v>993</v>
      </c>
      <c r="H66" s="18" t="s">
        <v>1046</v>
      </c>
      <c r="I66" s="16" t="s">
        <v>1047</v>
      </c>
      <c r="J66" s="17">
        <v>1</v>
      </c>
      <c r="K66" s="16">
        <v>0</v>
      </c>
      <c r="L66" s="16">
        <v>17566</v>
      </c>
      <c r="M66" s="16">
        <v>7186</v>
      </c>
      <c r="N66" s="17">
        <v>28</v>
      </c>
      <c r="O66" s="16" t="s">
        <v>1307</v>
      </c>
      <c r="P66" s="16">
        <v>207738</v>
      </c>
      <c r="Q66" s="16" t="s">
        <v>1049</v>
      </c>
      <c r="R66" s="16" t="s">
        <v>1308</v>
      </c>
      <c r="S66" s="16" t="s">
        <v>1051</v>
      </c>
    </row>
    <row r="67" spans="1:19">
      <c r="A67">
        <v>26287</v>
      </c>
      <c r="B67" s="9" t="s">
        <v>194</v>
      </c>
      <c r="C67" s="16" t="s">
        <v>1106</v>
      </c>
      <c r="D67" s="17" t="s">
        <v>1107</v>
      </c>
      <c r="E67" s="16" t="s">
        <v>1020</v>
      </c>
      <c r="F67" s="16" t="s">
        <v>1108</v>
      </c>
      <c r="G67" s="16" t="s">
        <v>993</v>
      </c>
      <c r="H67" s="16" t="s">
        <v>1109</v>
      </c>
      <c r="I67" s="18" t="s">
        <v>1110</v>
      </c>
      <c r="J67" s="17">
        <v>1</v>
      </c>
      <c r="K67" s="16">
        <v>0</v>
      </c>
      <c r="L67" s="16">
        <v>5783</v>
      </c>
      <c r="M67" s="16">
        <v>18969</v>
      </c>
      <c r="N67" s="17">
        <v>3</v>
      </c>
      <c r="O67" s="16" t="s">
        <v>1309</v>
      </c>
      <c r="P67" s="16">
        <v>9874</v>
      </c>
      <c r="Q67" s="16" t="s">
        <v>1112</v>
      </c>
      <c r="R67" s="16" t="s">
        <v>1310</v>
      </c>
      <c r="S67" s="16" t="s">
        <v>1114</v>
      </c>
    </row>
    <row r="68" spans="1:19">
      <c r="A68">
        <v>26287</v>
      </c>
      <c r="B68" s="9" t="s">
        <v>194</v>
      </c>
      <c r="C68" s="16" t="s">
        <v>1311</v>
      </c>
      <c r="D68" s="17" t="s">
        <v>1312</v>
      </c>
      <c r="E68" s="16" t="s">
        <v>1020</v>
      </c>
      <c r="F68" s="16" t="s">
        <v>1108</v>
      </c>
      <c r="G68" s="16" t="s">
        <v>993</v>
      </c>
      <c r="H68" s="16" t="s">
        <v>1313</v>
      </c>
      <c r="I68" s="16" t="s">
        <v>1314</v>
      </c>
      <c r="J68" s="17">
        <v>1</v>
      </c>
      <c r="K68" s="16">
        <v>0</v>
      </c>
      <c r="L68" s="16">
        <v>11288</v>
      </c>
      <c r="M68" s="16">
        <v>13464</v>
      </c>
      <c r="N68" s="17">
        <v>7</v>
      </c>
      <c r="O68" s="16" t="s">
        <v>1315</v>
      </c>
      <c r="P68" s="16">
        <v>39149</v>
      </c>
      <c r="Q68" s="16" t="s">
        <v>1267</v>
      </c>
      <c r="R68" s="16" t="s">
        <v>1316</v>
      </c>
      <c r="S68" s="16" t="s">
        <v>1317</v>
      </c>
    </row>
    <row r="69" spans="1:19">
      <c r="A69">
        <v>26287</v>
      </c>
      <c r="B69" s="9" t="s">
        <v>194</v>
      </c>
      <c r="C69" s="16" t="s">
        <v>1062</v>
      </c>
      <c r="D69" s="17" t="s">
        <v>1063</v>
      </c>
      <c r="E69" s="16" t="s">
        <v>1064</v>
      </c>
      <c r="F69" s="16" t="s">
        <v>1065</v>
      </c>
      <c r="G69" s="16" t="s">
        <v>993</v>
      </c>
      <c r="H69" s="16" t="s">
        <v>1066</v>
      </c>
      <c r="I69" s="16" t="s">
        <v>1067</v>
      </c>
      <c r="J69" s="17">
        <v>1</v>
      </c>
      <c r="K69" s="16">
        <v>0</v>
      </c>
      <c r="L69" s="16">
        <v>10591</v>
      </c>
      <c r="M69" s="16">
        <v>14161</v>
      </c>
      <c r="N69" s="17">
        <v>5</v>
      </c>
      <c r="O69" s="16" t="s">
        <v>1315</v>
      </c>
      <c r="P69" s="16">
        <v>32190</v>
      </c>
      <c r="Q69" s="16" t="s">
        <v>1069</v>
      </c>
      <c r="R69" s="16" t="s">
        <v>1318</v>
      </c>
      <c r="S69" s="16" t="s">
        <v>1071</v>
      </c>
    </row>
    <row r="70" spans="1:19" ht="21">
      <c r="A70">
        <v>26287</v>
      </c>
      <c r="B70" s="9" t="s">
        <v>194</v>
      </c>
      <c r="C70" s="16" t="s">
        <v>1319</v>
      </c>
      <c r="D70" s="17" t="s">
        <v>1320</v>
      </c>
      <c r="E70" s="16" t="s">
        <v>991</v>
      </c>
      <c r="F70" s="16" t="s">
        <v>1011</v>
      </c>
      <c r="G70" s="16" t="s">
        <v>993</v>
      </c>
      <c r="H70" s="18" t="s">
        <v>1321</v>
      </c>
      <c r="I70" s="18" t="s">
        <v>1322</v>
      </c>
      <c r="J70" s="17">
        <v>1</v>
      </c>
      <c r="K70" s="16">
        <v>0</v>
      </c>
      <c r="L70" s="16">
        <v>1971</v>
      </c>
      <c r="M70" s="16">
        <v>22781</v>
      </c>
      <c r="N70" s="17">
        <v>1</v>
      </c>
      <c r="O70" s="16" t="s">
        <v>1305</v>
      </c>
      <c r="P70" s="16">
        <v>2462</v>
      </c>
      <c r="Q70" s="16" t="s">
        <v>1323</v>
      </c>
      <c r="R70" s="16" t="s">
        <v>1324</v>
      </c>
      <c r="S70" s="16" t="s">
        <v>1325</v>
      </c>
    </row>
    <row r="71" spans="1:19" ht="21">
      <c r="A71">
        <v>6424</v>
      </c>
      <c r="B71" s="9" t="s">
        <v>204</v>
      </c>
      <c r="C71" s="16" t="s">
        <v>1361</v>
      </c>
      <c r="D71" s="17" t="s">
        <v>1362</v>
      </c>
      <c r="E71" s="16" t="s">
        <v>991</v>
      </c>
      <c r="F71" s="16" t="s">
        <v>1011</v>
      </c>
      <c r="G71" s="16" t="s">
        <v>993</v>
      </c>
      <c r="H71" s="16" t="s">
        <v>1363</v>
      </c>
      <c r="I71" s="18" t="s">
        <v>1364</v>
      </c>
      <c r="J71" s="17">
        <v>1</v>
      </c>
      <c r="K71" s="16">
        <v>0</v>
      </c>
      <c r="L71" s="16">
        <v>5691</v>
      </c>
      <c r="M71" s="16">
        <v>19061</v>
      </c>
      <c r="N71" s="17">
        <v>2</v>
      </c>
      <c r="O71" s="16" t="s">
        <v>1365</v>
      </c>
      <c r="P71" s="16">
        <v>10149</v>
      </c>
      <c r="Q71" s="16" t="s">
        <v>1366</v>
      </c>
      <c r="R71" s="16" t="s">
        <v>1367</v>
      </c>
      <c r="S71" s="16" t="s">
        <v>1368</v>
      </c>
    </row>
    <row r="72" spans="1:19" ht="21">
      <c r="A72">
        <v>6424</v>
      </c>
      <c r="B72" s="9" t="s">
        <v>204</v>
      </c>
      <c r="C72" s="16" t="s">
        <v>1028</v>
      </c>
      <c r="D72" s="17" t="s">
        <v>1029</v>
      </c>
      <c r="E72" s="16" t="s">
        <v>991</v>
      </c>
      <c r="F72" s="16" t="s">
        <v>1011</v>
      </c>
      <c r="G72" s="16" t="s">
        <v>993</v>
      </c>
      <c r="H72" s="16" t="s">
        <v>1030</v>
      </c>
      <c r="I72" s="18" t="s">
        <v>1031</v>
      </c>
      <c r="J72" s="17">
        <v>1</v>
      </c>
      <c r="K72" s="16">
        <v>0</v>
      </c>
      <c r="L72" s="16">
        <v>9872</v>
      </c>
      <c r="M72" s="16">
        <v>14880</v>
      </c>
      <c r="N72" s="17">
        <v>3</v>
      </c>
      <c r="O72" s="16" t="s">
        <v>1369</v>
      </c>
      <c r="P72" s="16">
        <v>33238</v>
      </c>
      <c r="Q72" s="16" t="s">
        <v>1033</v>
      </c>
      <c r="R72" s="16" t="s">
        <v>1370</v>
      </c>
      <c r="S72" s="16" t="s">
        <v>1035</v>
      </c>
    </row>
    <row r="73" spans="1:19" ht="21">
      <c r="A73">
        <v>6424</v>
      </c>
      <c r="B73" s="9" t="s">
        <v>204</v>
      </c>
      <c r="C73" s="16" t="s">
        <v>1241</v>
      </c>
      <c r="D73" s="17" t="s">
        <v>1242</v>
      </c>
      <c r="E73" s="16" t="s">
        <v>991</v>
      </c>
      <c r="F73" s="16" t="s">
        <v>1011</v>
      </c>
      <c r="G73" s="16" t="s">
        <v>993</v>
      </c>
      <c r="H73" s="16" t="s">
        <v>1243</v>
      </c>
      <c r="I73" s="18" t="s">
        <v>1244</v>
      </c>
      <c r="J73" s="17">
        <v>1</v>
      </c>
      <c r="K73" s="16">
        <v>0</v>
      </c>
      <c r="L73" s="16">
        <v>7588</v>
      </c>
      <c r="M73" s="16">
        <v>17164</v>
      </c>
      <c r="N73" s="17">
        <v>2</v>
      </c>
      <c r="O73" s="16" t="s">
        <v>1371</v>
      </c>
      <c r="P73" s="16">
        <v>17685</v>
      </c>
      <c r="Q73" s="16" t="s">
        <v>1245</v>
      </c>
      <c r="R73" s="16" t="s">
        <v>1372</v>
      </c>
      <c r="S73" s="16" t="s">
        <v>1247</v>
      </c>
    </row>
    <row r="74" spans="1:19" ht="21">
      <c r="A74">
        <v>6424</v>
      </c>
      <c r="B74" s="9" t="s">
        <v>204</v>
      </c>
      <c r="C74" s="16" t="s">
        <v>1130</v>
      </c>
      <c r="D74" s="17" t="s">
        <v>1131</v>
      </c>
      <c r="E74" s="16" t="s">
        <v>1132</v>
      </c>
      <c r="F74" s="16" t="s">
        <v>1133</v>
      </c>
      <c r="G74" s="16" t="s">
        <v>993</v>
      </c>
      <c r="H74" s="16" t="s">
        <v>1134</v>
      </c>
      <c r="I74" s="16" t="s">
        <v>1135</v>
      </c>
      <c r="J74" s="17">
        <v>1</v>
      </c>
      <c r="K74" s="16">
        <v>0</v>
      </c>
      <c r="L74" s="16">
        <v>15402</v>
      </c>
      <c r="M74" s="16">
        <v>9350</v>
      </c>
      <c r="N74" s="17">
        <v>5</v>
      </c>
      <c r="O74" s="16" t="s">
        <v>1373</v>
      </c>
      <c r="P74" s="16">
        <v>81722</v>
      </c>
      <c r="Q74" s="16" t="s">
        <v>1136</v>
      </c>
      <c r="R74" s="16" t="s">
        <v>1374</v>
      </c>
      <c r="S74" s="16" t="s">
        <v>1138</v>
      </c>
    </row>
    <row r="75" spans="1:19">
      <c r="A75">
        <v>27306</v>
      </c>
      <c r="B75" s="9" t="s">
        <v>223</v>
      </c>
      <c r="C75" s="16" t="s">
        <v>1375</v>
      </c>
      <c r="D75" s="17" t="s">
        <v>1376</v>
      </c>
      <c r="E75" s="16" t="s">
        <v>1020</v>
      </c>
      <c r="F75" s="16" t="s">
        <v>1108</v>
      </c>
      <c r="G75" s="16" t="s">
        <v>993</v>
      </c>
      <c r="H75" s="16" t="s">
        <v>1377</v>
      </c>
      <c r="I75" s="16" t="s">
        <v>1378</v>
      </c>
      <c r="J75" s="17">
        <v>1</v>
      </c>
      <c r="K75" s="16">
        <v>0</v>
      </c>
      <c r="L75" s="16">
        <v>6212</v>
      </c>
      <c r="M75" s="16">
        <v>18540</v>
      </c>
      <c r="N75" s="17">
        <v>2</v>
      </c>
      <c r="O75" s="16" t="s">
        <v>1379</v>
      </c>
      <c r="P75" s="16">
        <v>11200</v>
      </c>
      <c r="Q75" s="16" t="s">
        <v>1380</v>
      </c>
      <c r="R75" s="16" t="s">
        <v>1381</v>
      </c>
      <c r="S75" s="16" t="s">
        <v>1382</v>
      </c>
    </row>
    <row r="76" spans="1:19" ht="21">
      <c r="A76">
        <v>27306</v>
      </c>
      <c r="B76" s="9" t="s">
        <v>223</v>
      </c>
      <c r="C76" s="16" t="s">
        <v>1383</v>
      </c>
      <c r="D76" s="17" t="s">
        <v>1384</v>
      </c>
      <c r="E76" s="16" t="s">
        <v>1132</v>
      </c>
      <c r="F76" s="16" t="s">
        <v>1133</v>
      </c>
      <c r="G76" s="16" t="s">
        <v>993</v>
      </c>
      <c r="H76" s="18" t="s">
        <v>1385</v>
      </c>
      <c r="I76" s="16" t="s">
        <v>1386</v>
      </c>
      <c r="J76" s="17">
        <v>1</v>
      </c>
      <c r="K76" s="16">
        <v>0</v>
      </c>
      <c r="L76" s="16">
        <v>16547</v>
      </c>
      <c r="M76" s="16">
        <v>8205</v>
      </c>
      <c r="N76" s="17">
        <v>3</v>
      </c>
      <c r="O76" s="16" t="s">
        <v>1387</v>
      </c>
      <c r="P76" s="16">
        <v>117435</v>
      </c>
      <c r="Q76" s="16" t="s">
        <v>1388</v>
      </c>
      <c r="R76" s="16" t="s">
        <v>1389</v>
      </c>
      <c r="S76" s="16" t="s">
        <v>1390</v>
      </c>
    </row>
    <row r="77" spans="1:19">
      <c r="A77">
        <v>2940</v>
      </c>
      <c r="B77" s="9" t="s">
        <v>230</v>
      </c>
    </row>
    <row r="78" spans="1:19">
      <c r="A78">
        <v>2940</v>
      </c>
      <c r="B78" s="9" t="s">
        <v>230</v>
      </c>
    </row>
    <row r="79" spans="1:19">
      <c r="A79">
        <v>2940</v>
      </c>
      <c r="B79" s="9" t="s">
        <v>230</v>
      </c>
    </row>
    <row r="80" spans="1:19">
      <c r="A80">
        <v>2940</v>
      </c>
      <c r="B80" s="9" t="s">
        <v>230</v>
      </c>
    </row>
    <row r="81" spans="1:19">
      <c r="A81">
        <v>2940</v>
      </c>
      <c r="B81" s="9" t="s">
        <v>230</v>
      </c>
    </row>
    <row r="82" spans="1:19">
      <c r="A82">
        <v>2940</v>
      </c>
      <c r="B82" s="9" t="s">
        <v>230</v>
      </c>
    </row>
    <row r="83" spans="1:19">
      <c r="A83">
        <v>2940</v>
      </c>
      <c r="B83" s="9" t="s">
        <v>230</v>
      </c>
    </row>
    <row r="84" spans="1:19" ht="21">
      <c r="A84">
        <v>2568</v>
      </c>
      <c r="B84" s="9" t="s">
        <v>231</v>
      </c>
      <c r="C84" s="16" t="s">
        <v>1391</v>
      </c>
      <c r="D84" s="17" t="s">
        <v>1392</v>
      </c>
      <c r="E84" s="16" t="s">
        <v>991</v>
      </c>
      <c r="F84" s="16" t="s">
        <v>1011</v>
      </c>
      <c r="G84" s="16" t="s">
        <v>993</v>
      </c>
      <c r="H84" s="16" t="s">
        <v>1393</v>
      </c>
      <c r="I84" s="16" t="s">
        <v>1394</v>
      </c>
      <c r="J84" s="17">
        <v>1</v>
      </c>
      <c r="K84" s="16">
        <v>0</v>
      </c>
      <c r="L84" s="16">
        <v>3236</v>
      </c>
      <c r="M84" s="16">
        <v>21516</v>
      </c>
      <c r="N84" s="17">
        <v>1</v>
      </c>
      <c r="O84" s="16" t="s">
        <v>1395</v>
      </c>
      <c r="P84" s="16">
        <v>3982</v>
      </c>
      <c r="Q84" s="16" t="s">
        <v>1396</v>
      </c>
      <c r="R84" s="16" t="s">
        <v>1397</v>
      </c>
      <c r="S84" s="16" t="s">
        <v>1398</v>
      </c>
    </row>
    <row r="85" spans="1:19" ht="21">
      <c r="A85">
        <v>2568</v>
      </c>
      <c r="B85" s="9" t="s">
        <v>231</v>
      </c>
      <c r="C85" s="16" t="s">
        <v>1399</v>
      </c>
      <c r="D85" s="17" t="s">
        <v>1400</v>
      </c>
      <c r="E85" s="16" t="s">
        <v>991</v>
      </c>
      <c r="F85" s="16" t="s">
        <v>992</v>
      </c>
      <c r="G85" s="16" t="s">
        <v>993</v>
      </c>
      <c r="H85" s="16" t="s">
        <v>1401</v>
      </c>
      <c r="I85" s="16" t="s">
        <v>1402</v>
      </c>
      <c r="J85" s="17">
        <v>1</v>
      </c>
      <c r="K85" s="16">
        <v>0</v>
      </c>
      <c r="L85" s="16">
        <v>8624</v>
      </c>
      <c r="M85" s="16">
        <v>16128</v>
      </c>
      <c r="N85" s="17">
        <v>2</v>
      </c>
      <c r="O85" s="16" t="s">
        <v>1403</v>
      </c>
      <c r="P85" s="16">
        <v>18895</v>
      </c>
      <c r="Q85" s="16" t="s">
        <v>1404</v>
      </c>
      <c r="R85" s="16" t="s">
        <v>1405</v>
      </c>
      <c r="S85" s="16" t="s">
        <v>1406</v>
      </c>
    </row>
    <row r="86" spans="1:19">
      <c r="A86">
        <v>2568</v>
      </c>
      <c r="B86" s="9" t="s">
        <v>231</v>
      </c>
      <c r="C86" s="16" t="s">
        <v>1407</v>
      </c>
      <c r="D86" s="17" t="s">
        <v>1408</v>
      </c>
      <c r="E86" s="16" t="s">
        <v>1089</v>
      </c>
      <c r="F86" s="16" t="s">
        <v>1090</v>
      </c>
      <c r="G86" s="16" t="s">
        <v>993</v>
      </c>
      <c r="H86" s="18" t="s">
        <v>1409</v>
      </c>
      <c r="I86" s="18" t="s">
        <v>1410</v>
      </c>
      <c r="J86" s="17">
        <v>1</v>
      </c>
      <c r="K86" s="16">
        <v>0</v>
      </c>
      <c r="L86" s="16">
        <v>17629</v>
      </c>
      <c r="M86" s="16">
        <v>7123</v>
      </c>
      <c r="N86" s="17">
        <v>8</v>
      </c>
      <c r="O86" s="16" t="s">
        <v>1411</v>
      </c>
      <c r="P86" s="16">
        <v>205993</v>
      </c>
      <c r="Q86" s="16" t="s">
        <v>1412</v>
      </c>
      <c r="R86" s="16" t="s">
        <v>1413</v>
      </c>
      <c r="S86" s="16" t="s">
        <v>1414</v>
      </c>
    </row>
    <row r="87" spans="1:19" ht="21">
      <c r="A87">
        <v>2568</v>
      </c>
      <c r="B87" s="9" t="s">
        <v>231</v>
      </c>
      <c r="C87" s="16" t="s">
        <v>1415</v>
      </c>
      <c r="D87" s="17" t="s">
        <v>1416</v>
      </c>
      <c r="E87" s="16" t="s">
        <v>991</v>
      </c>
      <c r="F87" s="16" t="s">
        <v>992</v>
      </c>
      <c r="G87" s="16" t="s">
        <v>993</v>
      </c>
      <c r="H87" s="16" t="s">
        <v>1417</v>
      </c>
      <c r="I87" s="16" t="s">
        <v>1418</v>
      </c>
      <c r="J87" s="17">
        <v>1</v>
      </c>
      <c r="K87" s="16">
        <v>0</v>
      </c>
      <c r="L87" s="16">
        <v>10167</v>
      </c>
      <c r="M87" s="16">
        <v>14585</v>
      </c>
      <c r="N87" s="17">
        <v>2</v>
      </c>
      <c r="O87" s="16" t="s">
        <v>1419</v>
      </c>
      <c r="P87" s="16">
        <v>26346</v>
      </c>
      <c r="Q87" s="16" t="s">
        <v>1420</v>
      </c>
      <c r="R87" s="16" t="s">
        <v>1421</v>
      </c>
      <c r="S87" s="16" t="s">
        <v>1422</v>
      </c>
    </row>
    <row r="88" spans="1:19" ht="21">
      <c r="A88">
        <v>2568</v>
      </c>
      <c r="B88" s="9" t="s">
        <v>231</v>
      </c>
      <c r="C88" s="16" t="s">
        <v>1097</v>
      </c>
      <c r="D88" s="17" t="s">
        <v>1098</v>
      </c>
      <c r="E88" s="16" t="s">
        <v>1099</v>
      </c>
      <c r="F88" s="16" t="s">
        <v>1100</v>
      </c>
      <c r="G88" s="16" t="s">
        <v>993</v>
      </c>
      <c r="H88" s="16" t="s">
        <v>1101</v>
      </c>
      <c r="I88" s="16" t="s">
        <v>1023</v>
      </c>
      <c r="J88" s="17">
        <v>1</v>
      </c>
      <c r="K88" s="16">
        <v>0</v>
      </c>
      <c r="L88" s="16">
        <v>5865</v>
      </c>
      <c r="M88" s="16">
        <v>18887</v>
      </c>
      <c r="N88" s="17">
        <v>1</v>
      </c>
      <c r="O88" s="16" t="s">
        <v>1423</v>
      </c>
      <c r="P88" s="16">
        <v>9476</v>
      </c>
      <c r="Q88" s="16" t="s">
        <v>1103</v>
      </c>
      <c r="R88" s="16" t="s">
        <v>1424</v>
      </c>
      <c r="S88" s="16" t="s">
        <v>1105</v>
      </c>
    </row>
    <row r="89" spans="1:19">
      <c r="A89">
        <v>2568</v>
      </c>
      <c r="B89" s="9" t="s">
        <v>231</v>
      </c>
      <c r="C89" s="16" t="s">
        <v>1124</v>
      </c>
      <c r="D89" s="17" t="s">
        <v>1125</v>
      </c>
      <c r="E89" s="16" t="s">
        <v>1020</v>
      </c>
      <c r="F89" s="16" t="s">
        <v>1108</v>
      </c>
      <c r="G89" s="16" t="s">
        <v>993</v>
      </c>
      <c r="H89" s="16" t="s">
        <v>1126</v>
      </c>
      <c r="I89" s="16" t="s">
        <v>1067</v>
      </c>
      <c r="J89" s="17">
        <v>1</v>
      </c>
      <c r="K89" s="16">
        <v>0</v>
      </c>
      <c r="L89" s="16">
        <v>10157</v>
      </c>
      <c r="M89" s="16">
        <v>14595</v>
      </c>
      <c r="N89" s="17">
        <v>2</v>
      </c>
      <c r="O89" s="16" t="s">
        <v>1419</v>
      </c>
      <c r="P89" s="16">
        <v>27519</v>
      </c>
      <c r="Q89" s="16" t="s">
        <v>1127</v>
      </c>
      <c r="R89" s="16" t="s">
        <v>1425</v>
      </c>
      <c r="S89" s="16" t="s">
        <v>1129</v>
      </c>
    </row>
    <row r="90" spans="1:19">
      <c r="A90">
        <v>2568</v>
      </c>
      <c r="B90" s="9" t="s">
        <v>231</v>
      </c>
      <c r="C90" s="16" t="s">
        <v>1426</v>
      </c>
      <c r="D90" s="17" t="s">
        <v>1427</v>
      </c>
      <c r="E90" s="16" t="s">
        <v>1428</v>
      </c>
      <c r="F90" s="16" t="s">
        <v>1429</v>
      </c>
      <c r="G90" s="16" t="s">
        <v>993</v>
      </c>
      <c r="H90" s="16" t="s">
        <v>1430</v>
      </c>
      <c r="I90" s="16" t="s">
        <v>1431</v>
      </c>
      <c r="J90" s="17">
        <v>1</v>
      </c>
      <c r="K90" s="16">
        <v>0</v>
      </c>
      <c r="L90" s="16">
        <v>10389</v>
      </c>
      <c r="M90" s="16">
        <v>14363</v>
      </c>
      <c r="N90" s="17">
        <v>2</v>
      </c>
      <c r="O90" s="16" t="s">
        <v>1432</v>
      </c>
      <c r="P90" s="16">
        <v>33775</v>
      </c>
      <c r="Q90" s="16" t="s">
        <v>1433</v>
      </c>
      <c r="R90" s="16" t="s">
        <v>1434</v>
      </c>
      <c r="S90" s="16" t="s">
        <v>1435</v>
      </c>
    </row>
    <row r="91" spans="1:19">
      <c r="A91">
        <v>2568</v>
      </c>
      <c r="B91" s="9" t="s">
        <v>231</v>
      </c>
      <c r="C91" s="16" t="s">
        <v>1436</v>
      </c>
      <c r="D91" s="17" t="s">
        <v>1437</v>
      </c>
      <c r="E91" s="16" t="s">
        <v>1438</v>
      </c>
      <c r="F91" s="16" t="s">
        <v>1439</v>
      </c>
      <c r="G91" s="16" t="s">
        <v>993</v>
      </c>
      <c r="H91" s="16" t="s">
        <v>1440</v>
      </c>
      <c r="I91" s="16" t="s">
        <v>1441</v>
      </c>
      <c r="J91" s="17">
        <v>1</v>
      </c>
      <c r="K91" s="16">
        <v>0</v>
      </c>
      <c r="L91" s="16">
        <v>6394</v>
      </c>
      <c r="M91" s="16">
        <v>18358</v>
      </c>
      <c r="N91" s="17">
        <v>1</v>
      </c>
      <c r="O91" s="16" t="s">
        <v>1442</v>
      </c>
      <c r="P91" s="16">
        <v>10990</v>
      </c>
      <c r="Q91" s="16" t="s">
        <v>1443</v>
      </c>
      <c r="R91" s="16" t="s">
        <v>1444</v>
      </c>
      <c r="S91" s="16" t="s">
        <v>1445</v>
      </c>
    </row>
    <row r="92" spans="1:19">
      <c r="A92">
        <v>9229</v>
      </c>
      <c r="B92" s="9" t="s">
        <v>234</v>
      </c>
      <c r="C92" s="16" t="s">
        <v>1446</v>
      </c>
      <c r="D92" s="17" t="s">
        <v>1447</v>
      </c>
      <c r="E92" s="16" t="s">
        <v>1089</v>
      </c>
      <c r="F92" s="16" t="s">
        <v>1090</v>
      </c>
      <c r="G92" s="16" t="s">
        <v>993</v>
      </c>
      <c r="H92" s="16" t="s">
        <v>1448</v>
      </c>
      <c r="I92" s="18" t="s">
        <v>1449</v>
      </c>
      <c r="J92" s="17">
        <v>1</v>
      </c>
      <c r="K92" s="16">
        <v>0</v>
      </c>
      <c r="L92" s="16">
        <v>4107</v>
      </c>
      <c r="M92" s="16">
        <v>20645</v>
      </c>
      <c r="N92" s="17">
        <v>4</v>
      </c>
      <c r="O92" s="16" t="s">
        <v>1450</v>
      </c>
      <c r="P92" s="16">
        <v>6910</v>
      </c>
      <c r="Q92" s="16" t="s">
        <v>1451</v>
      </c>
      <c r="R92" s="16" t="s">
        <v>1452</v>
      </c>
      <c r="S92" s="16" t="s">
        <v>1453</v>
      </c>
    </row>
    <row r="93" spans="1:19" ht="21">
      <c r="A93">
        <v>9229</v>
      </c>
      <c r="B93" s="9" t="s">
        <v>234</v>
      </c>
      <c r="C93" s="16" t="s">
        <v>1193</v>
      </c>
      <c r="D93" s="17" t="s">
        <v>1194</v>
      </c>
      <c r="E93" s="16" t="s">
        <v>1099</v>
      </c>
      <c r="F93" s="16" t="s">
        <v>1163</v>
      </c>
      <c r="G93" s="16" t="s">
        <v>993</v>
      </c>
      <c r="H93" s="16" t="s">
        <v>1195</v>
      </c>
      <c r="I93" s="18" t="s">
        <v>1196</v>
      </c>
      <c r="J93" s="17">
        <v>1</v>
      </c>
      <c r="K93" s="16">
        <v>0</v>
      </c>
      <c r="L93" s="16">
        <v>7006</v>
      </c>
      <c r="M93" s="16">
        <v>17746</v>
      </c>
      <c r="N93" s="17">
        <v>6</v>
      </c>
      <c r="O93" s="16" t="s">
        <v>1454</v>
      </c>
      <c r="P93" s="16">
        <v>15631</v>
      </c>
      <c r="Q93" s="16" t="s">
        <v>1198</v>
      </c>
      <c r="R93" s="16" t="s">
        <v>1455</v>
      </c>
      <c r="S93" s="16" t="s">
        <v>1200</v>
      </c>
    </row>
    <row r="94" spans="1:19" ht="21">
      <c r="A94">
        <v>9229</v>
      </c>
      <c r="B94" s="9" t="s">
        <v>234</v>
      </c>
      <c r="C94" s="16" t="s">
        <v>1456</v>
      </c>
      <c r="D94" s="17" t="s">
        <v>1457</v>
      </c>
      <c r="E94" s="16" t="s">
        <v>1132</v>
      </c>
      <c r="F94" s="16" t="s">
        <v>1172</v>
      </c>
      <c r="G94" s="16" t="s">
        <v>993</v>
      </c>
      <c r="H94" s="16" t="s">
        <v>1458</v>
      </c>
      <c r="I94" s="16" t="s">
        <v>1459</v>
      </c>
      <c r="J94" s="17">
        <v>1</v>
      </c>
      <c r="K94" s="16">
        <v>0</v>
      </c>
      <c r="L94" s="16">
        <v>13355</v>
      </c>
      <c r="M94" s="16">
        <v>11397</v>
      </c>
      <c r="N94" s="17">
        <v>13</v>
      </c>
      <c r="O94" s="16" t="s">
        <v>1460</v>
      </c>
      <c r="P94" s="16">
        <v>63112</v>
      </c>
      <c r="Q94" s="16" t="s">
        <v>1461</v>
      </c>
      <c r="R94" s="16" t="s">
        <v>1462</v>
      </c>
      <c r="S94" s="16" t="s">
        <v>1463</v>
      </c>
    </row>
    <row r="95" spans="1:19">
      <c r="A95">
        <v>9229</v>
      </c>
      <c r="B95" s="9" t="s">
        <v>234</v>
      </c>
      <c r="C95" s="16" t="s">
        <v>1407</v>
      </c>
      <c r="D95" s="17" t="s">
        <v>1408</v>
      </c>
      <c r="E95" s="16" t="s">
        <v>1089</v>
      </c>
      <c r="F95" s="16" t="s">
        <v>1090</v>
      </c>
      <c r="G95" s="16" t="s">
        <v>993</v>
      </c>
      <c r="H95" s="18" t="s">
        <v>1409</v>
      </c>
      <c r="I95" s="18" t="s">
        <v>1410</v>
      </c>
      <c r="J95" s="17">
        <v>1</v>
      </c>
      <c r="K95" s="16">
        <v>0</v>
      </c>
      <c r="L95" s="16">
        <v>17629</v>
      </c>
      <c r="M95" s="16">
        <v>7123</v>
      </c>
      <c r="N95" s="17">
        <v>33</v>
      </c>
      <c r="O95" s="16" t="s">
        <v>1464</v>
      </c>
      <c r="P95" s="16">
        <v>205993</v>
      </c>
      <c r="Q95" s="16" t="s">
        <v>1412</v>
      </c>
      <c r="R95" s="16" t="s">
        <v>1465</v>
      </c>
      <c r="S95" s="16" t="s">
        <v>1414</v>
      </c>
    </row>
    <row r="96" spans="1:19">
      <c r="A96">
        <v>4222</v>
      </c>
      <c r="B96" s="9" t="s">
        <v>238</v>
      </c>
      <c r="C96" s="16" t="s">
        <v>1087</v>
      </c>
      <c r="D96" s="17" t="s">
        <v>1088</v>
      </c>
      <c r="E96" s="16" t="s">
        <v>1089</v>
      </c>
      <c r="F96" s="16" t="s">
        <v>1090</v>
      </c>
      <c r="G96" s="16" t="s">
        <v>993</v>
      </c>
      <c r="H96" s="16" t="s">
        <v>1091</v>
      </c>
      <c r="I96" s="16" t="s">
        <v>1092</v>
      </c>
      <c r="J96" s="17">
        <v>1</v>
      </c>
      <c r="K96" s="16">
        <v>0</v>
      </c>
      <c r="L96" s="16">
        <v>5222</v>
      </c>
      <c r="M96" s="16">
        <v>19530</v>
      </c>
      <c r="N96" s="17">
        <v>3</v>
      </c>
      <c r="O96" s="16" t="s">
        <v>1466</v>
      </c>
      <c r="P96" s="16">
        <v>8446</v>
      </c>
      <c r="Q96" s="16" t="s">
        <v>1094</v>
      </c>
      <c r="R96" s="16" t="s">
        <v>1467</v>
      </c>
      <c r="S96" s="16" t="s">
        <v>1096</v>
      </c>
    </row>
    <row r="97" spans="1:19" ht="21">
      <c r="A97">
        <v>4222</v>
      </c>
      <c r="B97" s="9" t="s">
        <v>238</v>
      </c>
      <c r="C97" s="16" t="s">
        <v>1036</v>
      </c>
      <c r="D97" s="17" t="s">
        <v>1037</v>
      </c>
      <c r="E97" s="16" t="s">
        <v>991</v>
      </c>
      <c r="F97" s="16" t="s">
        <v>1011</v>
      </c>
      <c r="G97" s="16" t="s">
        <v>993</v>
      </c>
      <c r="H97" s="18" t="s">
        <v>1038</v>
      </c>
      <c r="I97" s="16" t="s">
        <v>1039</v>
      </c>
      <c r="J97" s="17">
        <v>1</v>
      </c>
      <c r="K97" s="16">
        <v>0</v>
      </c>
      <c r="L97" s="16">
        <v>1520</v>
      </c>
      <c r="M97" s="16">
        <v>23232</v>
      </c>
      <c r="N97" s="17">
        <v>1</v>
      </c>
      <c r="O97" s="16" t="s">
        <v>1468</v>
      </c>
      <c r="P97" s="16">
        <v>1839</v>
      </c>
      <c r="Q97" s="16" t="s">
        <v>1041</v>
      </c>
      <c r="R97" s="16" t="s">
        <v>1469</v>
      </c>
      <c r="S97" s="16" t="s">
        <v>1043</v>
      </c>
    </row>
    <row r="98" spans="1:19" ht="21">
      <c r="A98">
        <v>4222</v>
      </c>
      <c r="B98" s="9" t="s">
        <v>238</v>
      </c>
      <c r="C98" s="16" t="s">
        <v>1470</v>
      </c>
      <c r="D98" s="17" t="s">
        <v>1471</v>
      </c>
      <c r="E98" s="16" t="s">
        <v>991</v>
      </c>
      <c r="F98" s="16" t="s">
        <v>1011</v>
      </c>
      <c r="G98" s="16" t="s">
        <v>993</v>
      </c>
      <c r="H98" s="18" t="s">
        <v>1472</v>
      </c>
      <c r="I98" s="18" t="s">
        <v>1473</v>
      </c>
      <c r="J98" s="17">
        <v>1</v>
      </c>
      <c r="K98" s="16">
        <v>0</v>
      </c>
      <c r="L98" s="16">
        <v>16863</v>
      </c>
      <c r="M98" s="16">
        <v>7889</v>
      </c>
      <c r="N98" s="17">
        <v>23</v>
      </c>
      <c r="O98" s="16" t="s">
        <v>1474</v>
      </c>
      <c r="P98" s="16">
        <v>201000</v>
      </c>
      <c r="Q98" s="16" t="s">
        <v>1475</v>
      </c>
      <c r="R98" s="16" t="s">
        <v>1476</v>
      </c>
      <c r="S98" s="16" t="s">
        <v>1477</v>
      </c>
    </row>
    <row r="99" spans="1:19">
      <c r="A99">
        <v>4222</v>
      </c>
      <c r="B99" s="9" t="s">
        <v>238</v>
      </c>
      <c r="C99" s="16" t="s">
        <v>1478</v>
      </c>
      <c r="D99" s="17" t="s">
        <v>1479</v>
      </c>
      <c r="E99" s="16" t="s">
        <v>1089</v>
      </c>
      <c r="F99" s="16" t="s">
        <v>1090</v>
      </c>
      <c r="G99" s="16" t="s">
        <v>993</v>
      </c>
      <c r="H99" s="16" t="s">
        <v>1480</v>
      </c>
      <c r="I99" s="18" t="s">
        <v>1481</v>
      </c>
      <c r="J99" s="17">
        <v>1</v>
      </c>
      <c r="K99" s="16">
        <v>0</v>
      </c>
      <c r="L99" s="16">
        <v>4107</v>
      </c>
      <c r="M99" s="16">
        <v>20645</v>
      </c>
      <c r="N99" s="17">
        <v>2</v>
      </c>
      <c r="O99" s="16" t="s">
        <v>1033</v>
      </c>
      <c r="P99" s="16">
        <v>6634</v>
      </c>
      <c r="Q99" s="16" t="s">
        <v>1482</v>
      </c>
      <c r="R99" s="16" t="s">
        <v>1483</v>
      </c>
      <c r="S99" s="16" t="s">
        <v>1453</v>
      </c>
    </row>
    <row r="100" spans="1:19" ht="21">
      <c r="A100">
        <v>4222</v>
      </c>
      <c r="B100" s="9" t="s">
        <v>238</v>
      </c>
      <c r="C100" s="16" t="s">
        <v>1028</v>
      </c>
      <c r="D100" s="17" t="s">
        <v>1029</v>
      </c>
      <c r="E100" s="16" t="s">
        <v>991</v>
      </c>
      <c r="F100" s="16" t="s">
        <v>1011</v>
      </c>
      <c r="G100" s="16" t="s">
        <v>993</v>
      </c>
      <c r="H100" s="16" t="s">
        <v>1030</v>
      </c>
      <c r="I100" s="18" t="s">
        <v>1031</v>
      </c>
      <c r="J100" s="17">
        <v>1</v>
      </c>
      <c r="K100" s="16">
        <v>0</v>
      </c>
      <c r="L100" s="16">
        <v>9872</v>
      </c>
      <c r="M100" s="16">
        <v>14880</v>
      </c>
      <c r="N100" s="17">
        <v>5</v>
      </c>
      <c r="O100" s="16" t="s">
        <v>1484</v>
      </c>
      <c r="P100" s="16">
        <v>33238</v>
      </c>
      <c r="Q100" s="16" t="s">
        <v>1033</v>
      </c>
      <c r="R100" s="16" t="s">
        <v>1485</v>
      </c>
      <c r="S100" s="16" t="s">
        <v>1035</v>
      </c>
    </row>
    <row r="101" spans="1:19">
      <c r="A101">
        <v>4222</v>
      </c>
      <c r="B101" s="9" t="s">
        <v>238</v>
      </c>
      <c r="C101" s="16" t="s">
        <v>1311</v>
      </c>
      <c r="D101" s="17" t="s">
        <v>1312</v>
      </c>
      <c r="E101" s="16" t="s">
        <v>1020</v>
      </c>
      <c r="F101" s="16" t="s">
        <v>1108</v>
      </c>
      <c r="G101" s="16" t="s">
        <v>993</v>
      </c>
      <c r="H101" s="16" t="s">
        <v>1313</v>
      </c>
      <c r="I101" s="16" t="s">
        <v>1314</v>
      </c>
      <c r="J101" s="17">
        <v>1</v>
      </c>
      <c r="K101" s="16">
        <v>0</v>
      </c>
      <c r="L101" s="16">
        <v>11288</v>
      </c>
      <c r="M101" s="16">
        <v>13464</v>
      </c>
      <c r="N101" s="17">
        <v>6</v>
      </c>
      <c r="O101" s="16" t="s">
        <v>1486</v>
      </c>
      <c r="P101" s="16">
        <v>39149</v>
      </c>
      <c r="Q101" s="16" t="s">
        <v>1267</v>
      </c>
      <c r="R101" s="16" t="s">
        <v>1487</v>
      </c>
      <c r="S101" s="16" t="s">
        <v>1317</v>
      </c>
    </row>
    <row r="102" spans="1:19" ht="21">
      <c r="A102">
        <v>4222</v>
      </c>
      <c r="B102" s="9" t="s">
        <v>238</v>
      </c>
      <c r="C102" s="16" t="s">
        <v>1319</v>
      </c>
      <c r="D102" s="17" t="s">
        <v>1320</v>
      </c>
      <c r="E102" s="16" t="s">
        <v>991</v>
      </c>
      <c r="F102" s="16" t="s">
        <v>1011</v>
      </c>
      <c r="G102" s="16" t="s">
        <v>993</v>
      </c>
      <c r="H102" s="18" t="s">
        <v>1321</v>
      </c>
      <c r="I102" s="18" t="s">
        <v>1322</v>
      </c>
      <c r="J102" s="17">
        <v>1</v>
      </c>
      <c r="K102" s="16">
        <v>0</v>
      </c>
      <c r="L102" s="16">
        <v>1971</v>
      </c>
      <c r="M102" s="16">
        <v>22781</v>
      </c>
      <c r="N102" s="17">
        <v>1</v>
      </c>
      <c r="O102" s="16" t="s">
        <v>1488</v>
      </c>
      <c r="P102" s="16">
        <v>2462</v>
      </c>
      <c r="Q102" s="16" t="s">
        <v>1323</v>
      </c>
      <c r="R102" s="16" t="s">
        <v>1489</v>
      </c>
      <c r="S102" s="16" t="s">
        <v>1325</v>
      </c>
    </row>
    <row r="103" spans="1:19" ht="21">
      <c r="A103">
        <v>4222</v>
      </c>
      <c r="B103" s="9" t="s">
        <v>238</v>
      </c>
      <c r="C103" s="16" t="s">
        <v>1383</v>
      </c>
      <c r="D103" s="17" t="s">
        <v>1384</v>
      </c>
      <c r="E103" s="16" t="s">
        <v>1132</v>
      </c>
      <c r="F103" s="16" t="s">
        <v>1133</v>
      </c>
      <c r="G103" s="16" t="s">
        <v>993</v>
      </c>
      <c r="H103" s="18" t="s">
        <v>1385</v>
      </c>
      <c r="I103" s="16" t="s">
        <v>1386</v>
      </c>
      <c r="J103" s="17">
        <v>1</v>
      </c>
      <c r="K103" s="16">
        <v>0</v>
      </c>
      <c r="L103" s="16">
        <v>16547</v>
      </c>
      <c r="M103" s="16">
        <v>8205</v>
      </c>
      <c r="N103" s="17">
        <v>13</v>
      </c>
      <c r="O103" s="16" t="s">
        <v>1490</v>
      </c>
      <c r="P103" s="16">
        <v>117435</v>
      </c>
      <c r="Q103" s="16" t="s">
        <v>1388</v>
      </c>
      <c r="R103" s="16" t="s">
        <v>1491</v>
      </c>
      <c r="S103" s="16" t="s">
        <v>1390</v>
      </c>
    </row>
    <row r="104" spans="1:19">
      <c r="A104">
        <v>5588</v>
      </c>
      <c r="B104" s="9" t="s">
        <v>239</v>
      </c>
      <c r="C104" s="16" t="s">
        <v>1436</v>
      </c>
      <c r="D104" s="17" t="s">
        <v>1437</v>
      </c>
      <c r="E104" s="16" t="s">
        <v>1438</v>
      </c>
      <c r="F104" s="16" t="s">
        <v>1439</v>
      </c>
      <c r="G104" s="16" t="s">
        <v>993</v>
      </c>
      <c r="H104" s="16" t="s">
        <v>1440</v>
      </c>
      <c r="I104" s="16" t="s">
        <v>1441</v>
      </c>
      <c r="J104" s="17">
        <v>1</v>
      </c>
      <c r="K104" s="16">
        <v>0</v>
      </c>
      <c r="L104" s="16">
        <v>6394</v>
      </c>
      <c r="M104" s="16">
        <v>18358</v>
      </c>
      <c r="N104" s="17">
        <v>3</v>
      </c>
      <c r="O104" s="16" t="s">
        <v>1492</v>
      </c>
      <c r="P104" s="16">
        <v>10990</v>
      </c>
      <c r="Q104" s="16" t="s">
        <v>1443</v>
      </c>
      <c r="R104" s="16" t="s">
        <v>1493</v>
      </c>
      <c r="S104" s="16" t="s">
        <v>1445</v>
      </c>
    </row>
    <row r="105" spans="1:19">
      <c r="A105">
        <v>5588</v>
      </c>
      <c r="B105" s="9" t="s">
        <v>239</v>
      </c>
      <c r="C105" s="16" t="s">
        <v>1494</v>
      </c>
      <c r="D105" s="17" t="s">
        <v>1495</v>
      </c>
      <c r="E105" s="16" t="s">
        <v>1438</v>
      </c>
      <c r="F105" s="16" t="s">
        <v>1439</v>
      </c>
      <c r="G105" s="16" t="s">
        <v>993</v>
      </c>
      <c r="H105" s="16" t="s">
        <v>1496</v>
      </c>
      <c r="I105" s="16" t="s">
        <v>1497</v>
      </c>
      <c r="J105" s="17">
        <v>1</v>
      </c>
      <c r="K105" s="16">
        <v>0</v>
      </c>
      <c r="L105" s="16">
        <v>9883</v>
      </c>
      <c r="M105" s="16">
        <v>14869</v>
      </c>
      <c r="N105" s="17">
        <v>3</v>
      </c>
      <c r="O105" s="16" t="s">
        <v>1498</v>
      </c>
      <c r="P105" s="16">
        <v>23645</v>
      </c>
      <c r="Q105" s="16" t="s">
        <v>1499</v>
      </c>
      <c r="R105" s="16" t="s">
        <v>1500</v>
      </c>
      <c r="S105" s="16" t="s">
        <v>1501</v>
      </c>
    </row>
    <row r="106" spans="1:19">
      <c r="A106">
        <v>5588</v>
      </c>
      <c r="B106" s="9" t="s">
        <v>239</v>
      </c>
      <c r="C106" s="16" t="s">
        <v>1478</v>
      </c>
      <c r="D106" s="17" t="s">
        <v>1479</v>
      </c>
      <c r="E106" s="16" t="s">
        <v>1089</v>
      </c>
      <c r="F106" s="16" t="s">
        <v>1090</v>
      </c>
      <c r="G106" s="16" t="s">
        <v>993</v>
      </c>
      <c r="H106" s="16" t="s">
        <v>1480</v>
      </c>
      <c r="I106" s="18" t="s">
        <v>1481</v>
      </c>
      <c r="J106" s="17">
        <v>1</v>
      </c>
      <c r="K106" s="16">
        <v>0</v>
      </c>
      <c r="L106" s="16">
        <v>4107</v>
      </c>
      <c r="M106" s="16">
        <v>20645</v>
      </c>
      <c r="N106" s="17">
        <v>1</v>
      </c>
      <c r="O106" s="16" t="s">
        <v>1502</v>
      </c>
      <c r="P106" s="16">
        <v>6634</v>
      </c>
      <c r="Q106" s="16" t="s">
        <v>1482</v>
      </c>
      <c r="R106" s="16" t="s">
        <v>1503</v>
      </c>
      <c r="S106" s="16" t="s">
        <v>1453</v>
      </c>
    </row>
    <row r="107" spans="1:19">
      <c r="A107">
        <v>56934</v>
      </c>
      <c r="B107" s="9" t="s">
        <v>242</v>
      </c>
      <c r="C107" s="16" t="s">
        <v>1504</v>
      </c>
      <c r="D107" s="17" t="s">
        <v>1505</v>
      </c>
      <c r="E107" s="16" t="s">
        <v>1064</v>
      </c>
      <c r="F107" s="16" t="s">
        <v>1064</v>
      </c>
      <c r="G107" s="16" t="s">
        <v>993</v>
      </c>
      <c r="H107" s="16" t="s">
        <v>1506</v>
      </c>
      <c r="I107" s="16" t="s">
        <v>1507</v>
      </c>
      <c r="J107" s="17">
        <v>1</v>
      </c>
      <c r="K107" s="16">
        <v>0</v>
      </c>
      <c r="L107" s="16">
        <v>6658</v>
      </c>
      <c r="M107" s="16">
        <v>18094</v>
      </c>
      <c r="N107" s="17">
        <v>5</v>
      </c>
      <c r="O107" s="16" t="s">
        <v>1508</v>
      </c>
      <c r="P107" s="16">
        <v>12530</v>
      </c>
      <c r="Q107" s="16" t="s">
        <v>1509</v>
      </c>
      <c r="R107" s="16" t="s">
        <v>1510</v>
      </c>
      <c r="S107" s="16" t="s">
        <v>1511</v>
      </c>
    </row>
    <row r="108" spans="1:19" ht="21">
      <c r="A108">
        <v>56934</v>
      </c>
      <c r="B108" s="9" t="s">
        <v>242</v>
      </c>
      <c r="C108" s="16" t="s">
        <v>1512</v>
      </c>
      <c r="D108" s="17" t="s">
        <v>1513</v>
      </c>
      <c r="E108" s="16" t="s">
        <v>1099</v>
      </c>
      <c r="F108" s="16" t="s">
        <v>1514</v>
      </c>
      <c r="G108" s="16" t="s">
        <v>993</v>
      </c>
      <c r="H108" s="16" t="s">
        <v>1515</v>
      </c>
      <c r="I108" s="16" t="s">
        <v>1516</v>
      </c>
      <c r="J108" s="17">
        <v>1</v>
      </c>
      <c r="K108" s="16">
        <v>0</v>
      </c>
      <c r="L108" s="16">
        <v>2809</v>
      </c>
      <c r="M108" s="16">
        <v>21943</v>
      </c>
      <c r="N108" s="17">
        <v>2</v>
      </c>
      <c r="O108" s="16" t="s">
        <v>1517</v>
      </c>
      <c r="P108" s="16">
        <v>3844</v>
      </c>
      <c r="Q108" s="16" t="s">
        <v>1518</v>
      </c>
      <c r="R108" s="16" t="s">
        <v>1519</v>
      </c>
      <c r="S108" s="16" t="s">
        <v>1520</v>
      </c>
    </row>
    <row r="109" spans="1:19">
      <c r="A109">
        <v>56934</v>
      </c>
      <c r="B109" s="9" t="s">
        <v>242</v>
      </c>
      <c r="C109" s="16" t="s">
        <v>1521</v>
      </c>
      <c r="D109" s="17" t="s">
        <v>1522</v>
      </c>
      <c r="E109" s="16" t="s">
        <v>1089</v>
      </c>
      <c r="F109" s="16" t="s">
        <v>1090</v>
      </c>
      <c r="G109" s="16" t="s">
        <v>993</v>
      </c>
      <c r="H109" s="16" t="s">
        <v>1523</v>
      </c>
      <c r="I109" s="16" t="s">
        <v>1524</v>
      </c>
      <c r="J109" s="17">
        <v>1</v>
      </c>
      <c r="K109" s="16">
        <v>0</v>
      </c>
      <c r="L109" s="16">
        <v>1218</v>
      </c>
      <c r="M109" s="16">
        <v>23534</v>
      </c>
      <c r="N109" s="17">
        <v>1</v>
      </c>
      <c r="O109" s="16" t="s">
        <v>1525</v>
      </c>
      <c r="P109" s="16">
        <v>1377</v>
      </c>
      <c r="Q109" s="16" t="s">
        <v>1526</v>
      </c>
      <c r="R109" s="16" t="s">
        <v>1527</v>
      </c>
      <c r="S109" s="16" t="s">
        <v>1528</v>
      </c>
    </row>
    <row r="110" spans="1:19">
      <c r="A110">
        <v>56934</v>
      </c>
      <c r="B110" s="9" t="s">
        <v>242</v>
      </c>
      <c r="C110" s="16" t="s">
        <v>1529</v>
      </c>
      <c r="D110" s="17" t="s">
        <v>1530</v>
      </c>
      <c r="E110" s="16" t="s">
        <v>1020</v>
      </c>
      <c r="F110" s="16" t="s">
        <v>1021</v>
      </c>
      <c r="G110" s="16" t="s">
        <v>993</v>
      </c>
      <c r="H110" s="16" t="s">
        <v>1531</v>
      </c>
      <c r="I110" s="16" t="s">
        <v>1532</v>
      </c>
      <c r="J110" s="17">
        <v>1</v>
      </c>
      <c r="K110" s="16">
        <v>0</v>
      </c>
      <c r="L110" s="16">
        <v>5635</v>
      </c>
      <c r="M110" s="16">
        <v>19117</v>
      </c>
      <c r="N110" s="17">
        <v>3</v>
      </c>
      <c r="O110" s="16" t="s">
        <v>1533</v>
      </c>
      <c r="P110" s="16">
        <v>8970</v>
      </c>
      <c r="Q110" s="16" t="s">
        <v>1534</v>
      </c>
      <c r="R110" s="16" t="s">
        <v>1535</v>
      </c>
      <c r="S110" s="16" t="s">
        <v>1536</v>
      </c>
    </row>
    <row r="111" spans="1:19" ht="21">
      <c r="A111">
        <v>56934</v>
      </c>
      <c r="B111" s="9" t="s">
        <v>242</v>
      </c>
      <c r="C111" s="16" t="s">
        <v>1383</v>
      </c>
      <c r="D111" s="17" t="s">
        <v>1384</v>
      </c>
      <c r="E111" s="16" t="s">
        <v>1132</v>
      </c>
      <c r="F111" s="16" t="s">
        <v>1133</v>
      </c>
      <c r="G111" s="16" t="s">
        <v>993</v>
      </c>
      <c r="H111" s="18" t="s">
        <v>1385</v>
      </c>
      <c r="I111" s="16" t="s">
        <v>1386</v>
      </c>
      <c r="J111" s="17">
        <v>1</v>
      </c>
      <c r="K111" s="16">
        <v>0</v>
      </c>
      <c r="L111" s="16">
        <v>16547</v>
      </c>
      <c r="M111" s="16">
        <v>8205</v>
      </c>
      <c r="N111" s="17">
        <v>14</v>
      </c>
      <c r="O111" s="16" t="s">
        <v>1537</v>
      </c>
      <c r="P111" s="16">
        <v>117435</v>
      </c>
      <c r="Q111" s="16" t="s">
        <v>1388</v>
      </c>
      <c r="R111" s="16" t="s">
        <v>1538</v>
      </c>
      <c r="S111" s="16" t="s">
        <v>1390</v>
      </c>
    </row>
    <row r="112" spans="1:19" ht="21">
      <c r="A112">
        <v>56934</v>
      </c>
      <c r="B112" s="9" t="s">
        <v>242</v>
      </c>
      <c r="C112" s="16" t="s">
        <v>1539</v>
      </c>
      <c r="D112" s="17" t="s">
        <v>1540</v>
      </c>
      <c r="E112" s="16" t="s">
        <v>991</v>
      </c>
      <c r="F112" s="16" t="s">
        <v>1011</v>
      </c>
      <c r="G112" s="16" t="s">
        <v>993</v>
      </c>
      <c r="H112" s="16" t="s">
        <v>1541</v>
      </c>
      <c r="I112" s="16" t="s">
        <v>1542</v>
      </c>
      <c r="J112" s="17">
        <v>1</v>
      </c>
      <c r="K112" s="16">
        <v>0</v>
      </c>
      <c r="L112" s="16">
        <v>13731</v>
      </c>
      <c r="M112" s="16">
        <v>11021</v>
      </c>
      <c r="N112" s="17">
        <v>9</v>
      </c>
      <c r="O112" s="16" t="s">
        <v>1543</v>
      </c>
      <c r="P112" s="16">
        <v>65844</v>
      </c>
      <c r="Q112" s="16" t="s">
        <v>1544</v>
      </c>
      <c r="R112" s="16" t="s">
        <v>1545</v>
      </c>
      <c r="S112" s="16" t="s">
        <v>1546</v>
      </c>
    </row>
    <row r="113" spans="1:19" ht="21">
      <c r="A113">
        <v>56934</v>
      </c>
      <c r="B113" s="9" t="s">
        <v>242</v>
      </c>
      <c r="C113" s="16" t="s">
        <v>1130</v>
      </c>
      <c r="D113" s="17" t="s">
        <v>1131</v>
      </c>
      <c r="E113" s="16" t="s">
        <v>1132</v>
      </c>
      <c r="F113" s="16" t="s">
        <v>1133</v>
      </c>
      <c r="G113" s="16" t="s">
        <v>993</v>
      </c>
      <c r="H113" s="16" t="s">
        <v>1134</v>
      </c>
      <c r="I113" s="16" t="s">
        <v>1135</v>
      </c>
      <c r="J113" s="17">
        <v>1</v>
      </c>
      <c r="K113" s="16">
        <v>0</v>
      </c>
      <c r="L113" s="16">
        <v>15402</v>
      </c>
      <c r="M113" s="16">
        <v>9350</v>
      </c>
      <c r="N113" s="17">
        <v>11</v>
      </c>
      <c r="O113" s="16" t="s">
        <v>1547</v>
      </c>
      <c r="P113" s="16">
        <v>81722</v>
      </c>
      <c r="Q113" s="16" t="s">
        <v>1136</v>
      </c>
      <c r="R113" s="16" t="s">
        <v>1548</v>
      </c>
      <c r="S113" s="16" t="s">
        <v>1138</v>
      </c>
    </row>
    <row r="114" spans="1:19">
      <c r="A114">
        <v>7072</v>
      </c>
      <c r="B114" s="9" t="s">
        <v>247</v>
      </c>
      <c r="C114" s="16" t="s">
        <v>1426</v>
      </c>
      <c r="D114" s="17" t="s">
        <v>1427</v>
      </c>
      <c r="E114" s="16" t="s">
        <v>1428</v>
      </c>
      <c r="F114" s="16" t="s">
        <v>1429</v>
      </c>
      <c r="G114" s="16" t="s">
        <v>993</v>
      </c>
      <c r="H114" s="16" t="s">
        <v>1430</v>
      </c>
      <c r="I114" s="16" t="s">
        <v>1431</v>
      </c>
      <c r="J114" s="17">
        <v>1</v>
      </c>
      <c r="K114" s="16">
        <v>0</v>
      </c>
      <c r="L114" s="16">
        <v>10389</v>
      </c>
      <c r="M114" s="16">
        <v>14363</v>
      </c>
      <c r="N114" s="17">
        <v>14</v>
      </c>
      <c r="O114" s="16" t="s">
        <v>1549</v>
      </c>
      <c r="P114" s="16">
        <v>33775</v>
      </c>
      <c r="Q114" s="16" t="s">
        <v>1433</v>
      </c>
      <c r="R114" s="16" t="s">
        <v>1550</v>
      </c>
      <c r="S114" s="16" t="s">
        <v>1435</v>
      </c>
    </row>
    <row r="115" spans="1:19">
      <c r="A115">
        <v>7072</v>
      </c>
      <c r="B115" s="9" t="s">
        <v>247</v>
      </c>
      <c r="C115" s="16" t="s">
        <v>1551</v>
      </c>
      <c r="D115" s="17" t="s">
        <v>1552</v>
      </c>
      <c r="E115" s="16" t="s">
        <v>1089</v>
      </c>
      <c r="F115" s="16" t="s">
        <v>1090</v>
      </c>
      <c r="G115" s="16" t="s">
        <v>993</v>
      </c>
      <c r="H115" s="18" t="s">
        <v>1553</v>
      </c>
      <c r="I115" s="18" t="s">
        <v>1554</v>
      </c>
      <c r="J115" s="17">
        <v>1</v>
      </c>
      <c r="K115" s="16">
        <v>0</v>
      </c>
      <c r="L115" s="16">
        <v>16973</v>
      </c>
      <c r="M115" s="16">
        <v>7779</v>
      </c>
      <c r="N115" s="17">
        <v>50</v>
      </c>
      <c r="O115" s="16" t="s">
        <v>1555</v>
      </c>
      <c r="P115" s="16">
        <v>197210</v>
      </c>
      <c r="Q115" s="16" t="s">
        <v>1556</v>
      </c>
      <c r="R115" s="16" t="s">
        <v>1557</v>
      </c>
      <c r="S115" s="16" t="s">
        <v>1431</v>
      </c>
    </row>
    <row r="116" spans="1:19">
      <c r="A116">
        <v>7072</v>
      </c>
      <c r="B116" s="9" t="s">
        <v>247</v>
      </c>
      <c r="C116" s="16" t="s">
        <v>1558</v>
      </c>
      <c r="D116" s="17" t="s">
        <v>1559</v>
      </c>
      <c r="E116" s="16" t="s">
        <v>1089</v>
      </c>
      <c r="F116" s="16" t="s">
        <v>1090</v>
      </c>
      <c r="G116" s="16" t="s">
        <v>993</v>
      </c>
      <c r="H116" s="16" t="s">
        <v>1560</v>
      </c>
      <c r="I116" s="18" t="s">
        <v>1561</v>
      </c>
      <c r="J116" s="17">
        <v>1</v>
      </c>
      <c r="K116" s="16">
        <v>0</v>
      </c>
      <c r="L116" s="16">
        <v>5806</v>
      </c>
      <c r="M116" s="16">
        <v>18946</v>
      </c>
      <c r="N116" s="17">
        <v>6</v>
      </c>
      <c r="O116" s="16" t="s">
        <v>1562</v>
      </c>
      <c r="P116" s="16">
        <v>12758</v>
      </c>
      <c r="Q116" s="16" t="s">
        <v>1563</v>
      </c>
      <c r="R116" s="16" t="s">
        <v>1564</v>
      </c>
      <c r="S116" s="16" t="s">
        <v>1565</v>
      </c>
    </row>
    <row r="117" spans="1:19" ht="21">
      <c r="A117">
        <v>7072</v>
      </c>
      <c r="B117" s="9" t="s">
        <v>247</v>
      </c>
      <c r="C117" s="16" t="s">
        <v>1566</v>
      </c>
      <c r="D117" s="17" t="s">
        <v>1567</v>
      </c>
      <c r="E117" s="16" t="s">
        <v>1099</v>
      </c>
      <c r="F117" s="16" t="s">
        <v>1514</v>
      </c>
      <c r="G117" s="16" t="s">
        <v>993</v>
      </c>
      <c r="H117" s="16" t="s">
        <v>1568</v>
      </c>
      <c r="I117" s="18" t="s">
        <v>1569</v>
      </c>
      <c r="J117" s="17">
        <v>1</v>
      </c>
      <c r="K117" s="16">
        <v>0</v>
      </c>
      <c r="L117" s="16">
        <v>14714</v>
      </c>
      <c r="M117" s="16">
        <v>10038</v>
      </c>
      <c r="N117" s="17">
        <v>24</v>
      </c>
      <c r="O117" s="16" t="s">
        <v>1570</v>
      </c>
      <c r="P117" s="16">
        <v>101929</v>
      </c>
      <c r="Q117" s="16" t="s">
        <v>1571</v>
      </c>
      <c r="R117" s="16" t="s">
        <v>1572</v>
      </c>
      <c r="S117" s="16" t="s">
        <v>1573</v>
      </c>
    </row>
    <row r="118" spans="1:19">
      <c r="A118">
        <v>7072</v>
      </c>
      <c r="B118" s="9" t="s">
        <v>247</v>
      </c>
      <c r="C118" s="16" t="s">
        <v>1574</v>
      </c>
      <c r="D118" s="17" t="s">
        <v>1575</v>
      </c>
      <c r="E118" s="16" t="s">
        <v>1089</v>
      </c>
      <c r="F118" s="16" t="s">
        <v>1576</v>
      </c>
      <c r="G118" s="16" t="s">
        <v>993</v>
      </c>
      <c r="H118" s="16" t="s">
        <v>1577</v>
      </c>
      <c r="I118" s="18" t="s">
        <v>1578</v>
      </c>
      <c r="J118" s="17">
        <v>1</v>
      </c>
      <c r="K118" s="16">
        <v>0</v>
      </c>
      <c r="L118" s="16">
        <v>16086</v>
      </c>
      <c r="M118" s="16">
        <v>8666</v>
      </c>
      <c r="N118" s="17">
        <v>38</v>
      </c>
      <c r="O118" s="16" t="s">
        <v>1579</v>
      </c>
      <c r="P118" s="16">
        <v>166235</v>
      </c>
      <c r="Q118" s="16" t="s">
        <v>1580</v>
      </c>
      <c r="R118" s="16" t="s">
        <v>1581</v>
      </c>
      <c r="S118" s="16" t="s">
        <v>1582</v>
      </c>
    </row>
    <row r="119" spans="1:19" ht="21">
      <c r="A119">
        <v>7072</v>
      </c>
      <c r="B119" s="9" t="s">
        <v>247</v>
      </c>
      <c r="C119" s="16" t="s">
        <v>1456</v>
      </c>
      <c r="D119" s="17" t="s">
        <v>1457</v>
      </c>
      <c r="E119" s="16" t="s">
        <v>1132</v>
      </c>
      <c r="F119" s="16" t="s">
        <v>1172</v>
      </c>
      <c r="G119" s="16" t="s">
        <v>993</v>
      </c>
      <c r="H119" s="16" t="s">
        <v>1458</v>
      </c>
      <c r="I119" s="16" t="s">
        <v>1459</v>
      </c>
      <c r="J119" s="17">
        <v>1</v>
      </c>
      <c r="K119" s="16">
        <v>0</v>
      </c>
      <c r="L119" s="16">
        <v>13355</v>
      </c>
      <c r="M119" s="16">
        <v>11397</v>
      </c>
      <c r="N119" s="17">
        <v>16</v>
      </c>
      <c r="O119" s="16" t="s">
        <v>1583</v>
      </c>
      <c r="P119" s="16">
        <v>63112</v>
      </c>
      <c r="Q119" s="16" t="s">
        <v>1461</v>
      </c>
      <c r="R119" s="16" t="s">
        <v>1584</v>
      </c>
      <c r="S119" s="16" t="s">
        <v>1463</v>
      </c>
    </row>
    <row r="120" spans="1:19" ht="21">
      <c r="A120">
        <v>7072</v>
      </c>
      <c r="B120" s="9" t="s">
        <v>247</v>
      </c>
      <c r="C120" s="16" t="s">
        <v>1585</v>
      </c>
      <c r="D120" s="17" t="s">
        <v>1586</v>
      </c>
      <c r="E120" s="16" t="s">
        <v>1132</v>
      </c>
      <c r="F120" s="16" t="s">
        <v>1172</v>
      </c>
      <c r="G120" s="16" t="s">
        <v>993</v>
      </c>
      <c r="H120" s="16" t="s">
        <v>1587</v>
      </c>
      <c r="I120" s="18" t="s">
        <v>1410</v>
      </c>
      <c r="J120" s="17">
        <v>1</v>
      </c>
      <c r="K120" s="16">
        <v>0</v>
      </c>
      <c r="L120" s="16">
        <v>11656</v>
      </c>
      <c r="M120" s="16">
        <v>13096</v>
      </c>
      <c r="N120" s="17">
        <v>12</v>
      </c>
      <c r="O120" s="16" t="s">
        <v>1588</v>
      </c>
      <c r="P120" s="16">
        <v>43535</v>
      </c>
      <c r="Q120" s="16" t="s">
        <v>1589</v>
      </c>
      <c r="R120" s="16" t="s">
        <v>1590</v>
      </c>
      <c r="S120" s="16" t="s">
        <v>1591</v>
      </c>
    </row>
    <row r="121" spans="1:19">
      <c r="A121">
        <v>2331</v>
      </c>
      <c r="B121" s="9" t="s">
        <v>268</v>
      </c>
      <c r="C121" s="16" t="s">
        <v>1592</v>
      </c>
      <c r="D121" s="17" t="s">
        <v>1593</v>
      </c>
      <c r="E121" s="16" t="s">
        <v>1089</v>
      </c>
      <c r="F121" s="16" t="s">
        <v>1090</v>
      </c>
      <c r="G121" s="16" t="s">
        <v>993</v>
      </c>
      <c r="H121" s="16" t="s">
        <v>1594</v>
      </c>
      <c r="I121" s="16" t="s">
        <v>1595</v>
      </c>
      <c r="J121" s="17">
        <v>1</v>
      </c>
      <c r="K121" s="16">
        <v>0</v>
      </c>
      <c r="L121" s="16">
        <v>1224</v>
      </c>
      <c r="M121" s="16">
        <v>23528</v>
      </c>
      <c r="N121" s="17">
        <v>1</v>
      </c>
      <c r="O121" s="16" t="s">
        <v>1596</v>
      </c>
      <c r="P121" s="16">
        <v>1364</v>
      </c>
      <c r="Q121" s="16" t="s">
        <v>1597</v>
      </c>
      <c r="R121" s="16" t="s">
        <v>1598</v>
      </c>
      <c r="S121" s="16" t="s">
        <v>1599</v>
      </c>
    </row>
    <row r="122" spans="1:19" ht="21">
      <c r="A122">
        <v>2331</v>
      </c>
      <c r="B122" s="9" t="s">
        <v>268</v>
      </c>
      <c r="C122" s="16" t="s">
        <v>1391</v>
      </c>
      <c r="D122" s="17" t="s">
        <v>1392</v>
      </c>
      <c r="E122" s="16" t="s">
        <v>991</v>
      </c>
      <c r="F122" s="16" t="s">
        <v>1011</v>
      </c>
      <c r="G122" s="16" t="s">
        <v>993</v>
      </c>
      <c r="H122" s="16" t="s">
        <v>1393</v>
      </c>
      <c r="I122" s="16" t="s">
        <v>1394</v>
      </c>
      <c r="J122" s="17">
        <v>1</v>
      </c>
      <c r="K122" s="16">
        <v>0</v>
      </c>
      <c r="L122" s="16">
        <v>3236</v>
      </c>
      <c r="M122" s="16">
        <v>21516</v>
      </c>
      <c r="N122" s="17">
        <v>1</v>
      </c>
      <c r="O122" s="16" t="s">
        <v>1600</v>
      </c>
      <c r="P122" s="16">
        <v>3982</v>
      </c>
      <c r="Q122" s="16" t="s">
        <v>1396</v>
      </c>
      <c r="R122" s="16" t="s">
        <v>1577</v>
      </c>
      <c r="S122" s="16" t="s">
        <v>1398</v>
      </c>
    </row>
    <row r="123" spans="1:19">
      <c r="A123">
        <v>2331</v>
      </c>
      <c r="B123" s="9" t="s">
        <v>268</v>
      </c>
      <c r="C123" s="16" t="s">
        <v>1601</v>
      </c>
      <c r="D123" s="17" t="s">
        <v>1602</v>
      </c>
      <c r="E123" s="16" t="s">
        <v>1438</v>
      </c>
      <c r="F123" s="16" t="s">
        <v>1603</v>
      </c>
      <c r="G123" s="16" t="s">
        <v>993</v>
      </c>
      <c r="H123" s="16" t="s">
        <v>1604</v>
      </c>
      <c r="I123" s="16" t="s">
        <v>1605</v>
      </c>
      <c r="J123" s="17">
        <v>1</v>
      </c>
      <c r="K123" s="16">
        <v>0</v>
      </c>
      <c r="L123" s="16">
        <v>15176</v>
      </c>
      <c r="M123" s="16">
        <v>9576</v>
      </c>
      <c r="N123" s="17">
        <v>10</v>
      </c>
      <c r="O123" s="16" t="s">
        <v>1273</v>
      </c>
      <c r="P123" s="16">
        <v>97757</v>
      </c>
      <c r="Q123" s="16" t="s">
        <v>1606</v>
      </c>
      <c r="R123" s="16" t="s">
        <v>1607</v>
      </c>
      <c r="S123" s="16" t="s">
        <v>1608</v>
      </c>
    </row>
    <row r="124" spans="1:19">
      <c r="A124">
        <v>2331</v>
      </c>
      <c r="B124" s="9" t="s">
        <v>268</v>
      </c>
      <c r="C124" s="16" t="s">
        <v>1494</v>
      </c>
      <c r="D124" s="17" t="s">
        <v>1495</v>
      </c>
      <c r="E124" s="16" t="s">
        <v>1438</v>
      </c>
      <c r="F124" s="16" t="s">
        <v>1439</v>
      </c>
      <c r="G124" s="16" t="s">
        <v>993</v>
      </c>
      <c r="H124" s="16" t="s">
        <v>1496</v>
      </c>
      <c r="I124" s="16" t="s">
        <v>1497</v>
      </c>
      <c r="J124" s="17">
        <v>1</v>
      </c>
      <c r="K124" s="16">
        <v>0</v>
      </c>
      <c r="L124" s="16">
        <v>9883</v>
      </c>
      <c r="M124" s="16">
        <v>14869</v>
      </c>
      <c r="N124" s="17">
        <v>3</v>
      </c>
      <c r="O124" s="16" t="s">
        <v>1609</v>
      </c>
      <c r="P124" s="16">
        <v>23645</v>
      </c>
      <c r="Q124" s="16" t="s">
        <v>1499</v>
      </c>
      <c r="R124" s="16" t="s">
        <v>1610</v>
      </c>
      <c r="S124" s="16" t="s">
        <v>1501</v>
      </c>
    </row>
    <row r="125" spans="1:19" ht="21">
      <c r="A125">
        <v>2331</v>
      </c>
      <c r="B125" s="9" t="s">
        <v>268</v>
      </c>
      <c r="C125" s="16" t="s">
        <v>1383</v>
      </c>
      <c r="D125" s="17" t="s">
        <v>1384</v>
      </c>
      <c r="E125" s="16" t="s">
        <v>1132</v>
      </c>
      <c r="F125" s="16" t="s">
        <v>1133</v>
      </c>
      <c r="G125" s="16" t="s">
        <v>993</v>
      </c>
      <c r="H125" s="18" t="s">
        <v>1385</v>
      </c>
      <c r="I125" s="16" t="s">
        <v>1386</v>
      </c>
      <c r="J125" s="17">
        <v>1</v>
      </c>
      <c r="K125" s="16">
        <v>0</v>
      </c>
      <c r="L125" s="16">
        <v>16547</v>
      </c>
      <c r="M125" s="16">
        <v>8205</v>
      </c>
      <c r="N125" s="17">
        <v>9</v>
      </c>
      <c r="O125" s="16" t="s">
        <v>1611</v>
      </c>
      <c r="P125" s="16">
        <v>117435</v>
      </c>
      <c r="Q125" s="16" t="s">
        <v>1388</v>
      </c>
      <c r="R125" s="16" t="s">
        <v>1612</v>
      </c>
      <c r="S125" s="16" t="s">
        <v>1390</v>
      </c>
    </row>
    <row r="126" spans="1:19" ht="21">
      <c r="A126">
        <v>2331</v>
      </c>
      <c r="B126" s="9" t="s">
        <v>268</v>
      </c>
      <c r="C126" s="16" t="s">
        <v>1613</v>
      </c>
      <c r="D126" s="17" t="s">
        <v>1614</v>
      </c>
      <c r="E126" s="16" t="s">
        <v>1099</v>
      </c>
      <c r="F126" s="16" t="s">
        <v>1514</v>
      </c>
      <c r="G126" s="16" t="s">
        <v>993</v>
      </c>
      <c r="H126" s="16" t="s">
        <v>1615</v>
      </c>
      <c r="I126" s="16" t="s">
        <v>1477</v>
      </c>
      <c r="J126" s="17">
        <v>1</v>
      </c>
      <c r="K126" s="16">
        <v>0</v>
      </c>
      <c r="L126" s="16">
        <v>13879</v>
      </c>
      <c r="M126" s="16">
        <v>10873</v>
      </c>
      <c r="N126" s="17">
        <v>6</v>
      </c>
      <c r="O126" s="16" t="s">
        <v>1616</v>
      </c>
      <c r="P126" s="16">
        <v>65883</v>
      </c>
      <c r="Q126" s="16" t="s">
        <v>1190</v>
      </c>
      <c r="R126" s="16" t="s">
        <v>1617</v>
      </c>
      <c r="S126" s="16" t="s">
        <v>1618</v>
      </c>
    </row>
    <row r="127" spans="1:19">
      <c r="A127">
        <v>54546</v>
      </c>
      <c r="B127" s="9" t="s">
        <v>291</v>
      </c>
      <c r="C127" s="16" t="s">
        <v>1353</v>
      </c>
      <c r="D127" s="17" t="s">
        <v>1354</v>
      </c>
      <c r="E127" s="16" t="s">
        <v>1089</v>
      </c>
      <c r="F127" s="16" t="s">
        <v>1090</v>
      </c>
      <c r="G127" s="16" t="s">
        <v>993</v>
      </c>
      <c r="H127" s="16" t="s">
        <v>1355</v>
      </c>
      <c r="I127" s="18" t="s">
        <v>1356</v>
      </c>
      <c r="J127" s="17">
        <v>1</v>
      </c>
      <c r="K127" s="16">
        <v>0</v>
      </c>
      <c r="L127" s="16">
        <v>3044</v>
      </c>
      <c r="M127" s="16">
        <v>21708</v>
      </c>
      <c r="N127" s="17">
        <v>1</v>
      </c>
      <c r="O127" s="16" t="s">
        <v>1619</v>
      </c>
      <c r="P127" s="16">
        <v>4352</v>
      </c>
      <c r="Q127" s="16" t="s">
        <v>1358</v>
      </c>
      <c r="R127" s="16" t="s">
        <v>1620</v>
      </c>
      <c r="S127" s="16" t="s">
        <v>1360</v>
      </c>
    </row>
    <row r="128" spans="1:19">
      <c r="A128">
        <v>54546</v>
      </c>
      <c r="B128" s="9" t="s">
        <v>291</v>
      </c>
      <c r="C128" s="16" t="s">
        <v>1446</v>
      </c>
      <c r="D128" s="17" t="s">
        <v>1447</v>
      </c>
      <c r="E128" s="16" t="s">
        <v>1089</v>
      </c>
      <c r="F128" s="16" t="s">
        <v>1090</v>
      </c>
      <c r="G128" s="16" t="s">
        <v>993</v>
      </c>
      <c r="H128" s="16" t="s">
        <v>1448</v>
      </c>
      <c r="I128" s="18" t="s">
        <v>1449</v>
      </c>
      <c r="J128" s="17">
        <v>1</v>
      </c>
      <c r="K128" s="16">
        <v>0</v>
      </c>
      <c r="L128" s="16">
        <v>4107</v>
      </c>
      <c r="M128" s="16">
        <v>20645</v>
      </c>
      <c r="N128" s="17">
        <v>1</v>
      </c>
      <c r="O128" s="16" t="s">
        <v>1621</v>
      </c>
      <c r="P128" s="16">
        <v>6910</v>
      </c>
      <c r="Q128" s="16" t="s">
        <v>1451</v>
      </c>
      <c r="R128" s="16" t="s">
        <v>1622</v>
      </c>
      <c r="S128" s="16" t="s">
        <v>1453</v>
      </c>
    </row>
    <row r="129" spans="1:19">
      <c r="A129">
        <v>54546</v>
      </c>
      <c r="B129" s="9" t="s">
        <v>291</v>
      </c>
      <c r="C129" s="16" t="s">
        <v>1623</v>
      </c>
      <c r="D129" s="17" t="s">
        <v>1624</v>
      </c>
      <c r="E129" s="16" t="s">
        <v>1438</v>
      </c>
      <c r="F129" s="16" t="s">
        <v>1603</v>
      </c>
      <c r="G129" s="16" t="s">
        <v>993</v>
      </c>
      <c r="H129" s="16" t="s">
        <v>1625</v>
      </c>
      <c r="I129" s="16" t="s">
        <v>1626</v>
      </c>
      <c r="J129" s="17">
        <v>1</v>
      </c>
      <c r="K129" s="16">
        <v>0</v>
      </c>
      <c r="L129" s="16">
        <v>7171</v>
      </c>
      <c r="M129" s="16">
        <v>17581</v>
      </c>
      <c r="N129" s="17">
        <v>1</v>
      </c>
      <c r="O129" s="16" t="s">
        <v>1627</v>
      </c>
      <c r="P129" s="16">
        <v>13690</v>
      </c>
      <c r="Q129" s="16" t="s">
        <v>1628</v>
      </c>
      <c r="R129" s="16" t="s">
        <v>1629</v>
      </c>
      <c r="S129" s="16" t="s">
        <v>1630</v>
      </c>
    </row>
    <row r="130" spans="1:19">
      <c r="A130">
        <v>54546</v>
      </c>
      <c r="B130" s="9" t="s">
        <v>291</v>
      </c>
      <c r="C130" s="16" t="s">
        <v>1631</v>
      </c>
      <c r="D130" s="17" t="s">
        <v>1632</v>
      </c>
      <c r="E130" s="16" t="s">
        <v>1438</v>
      </c>
      <c r="F130" s="16" t="s">
        <v>1603</v>
      </c>
      <c r="G130" s="16" t="s">
        <v>993</v>
      </c>
      <c r="H130" s="16" t="s">
        <v>1633</v>
      </c>
      <c r="I130" s="16" t="s">
        <v>1634</v>
      </c>
      <c r="J130" s="17">
        <v>1</v>
      </c>
      <c r="K130" s="16">
        <v>0</v>
      </c>
      <c r="L130" s="16">
        <v>8381</v>
      </c>
      <c r="M130" s="16">
        <v>16371</v>
      </c>
      <c r="N130" s="17">
        <v>1</v>
      </c>
      <c r="O130" s="16" t="s">
        <v>1627</v>
      </c>
      <c r="P130" s="16">
        <v>18865</v>
      </c>
      <c r="Q130" s="16" t="s">
        <v>1635</v>
      </c>
      <c r="R130" s="16" t="s">
        <v>1636</v>
      </c>
      <c r="S130" s="16" t="s">
        <v>1637</v>
      </c>
    </row>
    <row r="131" spans="1:19" ht="21">
      <c r="A131">
        <v>54546</v>
      </c>
      <c r="B131" s="9" t="s">
        <v>291</v>
      </c>
      <c r="C131" s="16" t="s">
        <v>1399</v>
      </c>
      <c r="D131" s="17" t="s">
        <v>1400</v>
      </c>
      <c r="E131" s="16" t="s">
        <v>991</v>
      </c>
      <c r="F131" s="16" t="s">
        <v>992</v>
      </c>
      <c r="G131" s="16" t="s">
        <v>993</v>
      </c>
      <c r="H131" s="16" t="s">
        <v>1401</v>
      </c>
      <c r="I131" s="16" t="s">
        <v>1402</v>
      </c>
      <c r="J131" s="17">
        <v>1</v>
      </c>
      <c r="K131" s="16">
        <v>0</v>
      </c>
      <c r="L131" s="16">
        <v>8624</v>
      </c>
      <c r="M131" s="16">
        <v>16128</v>
      </c>
      <c r="N131" s="17">
        <v>1</v>
      </c>
      <c r="O131" s="16" t="s">
        <v>1627</v>
      </c>
      <c r="P131" s="16">
        <v>18895</v>
      </c>
      <c r="Q131" s="16" t="s">
        <v>1404</v>
      </c>
      <c r="R131" s="16" t="s">
        <v>1638</v>
      </c>
      <c r="S131" s="16" t="s">
        <v>1406</v>
      </c>
    </row>
    <row r="132" spans="1:19" ht="21">
      <c r="A132">
        <v>8913</v>
      </c>
      <c r="B132" s="9" t="s">
        <v>294</v>
      </c>
      <c r="C132" s="16" t="s">
        <v>1143</v>
      </c>
      <c r="D132" s="17" t="s">
        <v>1144</v>
      </c>
      <c r="E132" s="16" t="s">
        <v>991</v>
      </c>
      <c r="F132" s="16" t="s">
        <v>1011</v>
      </c>
      <c r="G132" s="16" t="s">
        <v>993</v>
      </c>
      <c r="H132" s="16" t="s">
        <v>1145</v>
      </c>
      <c r="I132" s="16" t="s">
        <v>1146</v>
      </c>
      <c r="J132" s="17">
        <v>1</v>
      </c>
      <c r="K132" s="16">
        <v>0</v>
      </c>
      <c r="L132" s="16">
        <v>13425</v>
      </c>
      <c r="M132" s="16">
        <v>11327</v>
      </c>
      <c r="N132" s="17">
        <v>61</v>
      </c>
      <c r="O132" s="16" t="s">
        <v>1068</v>
      </c>
      <c r="P132" s="16">
        <v>77649</v>
      </c>
      <c r="Q132" s="16" t="s">
        <v>1148</v>
      </c>
      <c r="R132" s="16" t="s">
        <v>1639</v>
      </c>
      <c r="S132" s="16" t="s">
        <v>1150</v>
      </c>
    </row>
    <row r="133" spans="1:19" ht="21">
      <c r="A133">
        <v>8913</v>
      </c>
      <c r="B133" s="9" t="s">
        <v>294</v>
      </c>
      <c r="C133" s="16" t="s">
        <v>1080</v>
      </c>
      <c r="D133" s="17" t="s">
        <v>1081</v>
      </c>
      <c r="E133" s="16" t="s">
        <v>991</v>
      </c>
      <c r="F133" s="16" t="s">
        <v>1011</v>
      </c>
      <c r="G133" s="16" t="s">
        <v>993</v>
      </c>
      <c r="H133" s="16" t="s">
        <v>1082</v>
      </c>
      <c r="I133" s="18" t="s">
        <v>1083</v>
      </c>
      <c r="J133" s="17">
        <v>1</v>
      </c>
      <c r="K133" s="16">
        <v>0</v>
      </c>
      <c r="L133" s="16">
        <v>12391</v>
      </c>
      <c r="M133" s="16">
        <v>12361</v>
      </c>
      <c r="N133" s="17">
        <v>61</v>
      </c>
      <c r="O133" s="16" t="s">
        <v>1068</v>
      </c>
      <c r="P133" s="16">
        <v>79797</v>
      </c>
      <c r="Q133" s="16" t="s">
        <v>1040</v>
      </c>
      <c r="R133" s="16" t="s">
        <v>1640</v>
      </c>
      <c r="S133" s="16" t="s">
        <v>1086</v>
      </c>
    </row>
    <row r="134" spans="1:19">
      <c r="A134">
        <v>8913</v>
      </c>
      <c r="B134" s="9" t="s">
        <v>294</v>
      </c>
      <c r="C134" s="16" t="s">
        <v>1592</v>
      </c>
      <c r="D134" s="17" t="s">
        <v>1593</v>
      </c>
      <c r="E134" s="16" t="s">
        <v>1089</v>
      </c>
      <c r="F134" s="16" t="s">
        <v>1090</v>
      </c>
      <c r="G134" s="16" t="s">
        <v>993</v>
      </c>
      <c r="H134" s="16" t="s">
        <v>1594</v>
      </c>
      <c r="I134" s="16" t="s">
        <v>1595</v>
      </c>
      <c r="J134" s="17">
        <v>1</v>
      </c>
      <c r="K134" s="16">
        <v>0</v>
      </c>
      <c r="L134" s="16">
        <v>1224</v>
      </c>
      <c r="M134" s="16">
        <v>23528</v>
      </c>
      <c r="N134" s="17">
        <v>4</v>
      </c>
      <c r="O134" s="16" t="s">
        <v>1641</v>
      </c>
      <c r="P134" s="16">
        <v>1364</v>
      </c>
      <c r="Q134" s="16" t="s">
        <v>1597</v>
      </c>
      <c r="R134" s="16" t="s">
        <v>1642</v>
      </c>
      <c r="S134" s="16" t="s">
        <v>1599</v>
      </c>
    </row>
    <row r="135" spans="1:19" ht="21">
      <c r="A135">
        <v>8913</v>
      </c>
      <c r="B135" s="9" t="s">
        <v>294</v>
      </c>
      <c r="C135" s="16" t="s">
        <v>1470</v>
      </c>
      <c r="D135" s="17" t="s">
        <v>1471</v>
      </c>
      <c r="E135" s="16" t="s">
        <v>991</v>
      </c>
      <c r="F135" s="16" t="s">
        <v>1011</v>
      </c>
      <c r="G135" s="16" t="s">
        <v>993</v>
      </c>
      <c r="H135" s="18" t="s">
        <v>1472</v>
      </c>
      <c r="I135" s="18" t="s">
        <v>1473</v>
      </c>
      <c r="J135" s="17">
        <v>1</v>
      </c>
      <c r="K135" s="16">
        <v>0</v>
      </c>
      <c r="L135" s="16">
        <v>16863</v>
      </c>
      <c r="M135" s="16">
        <v>7889</v>
      </c>
      <c r="N135" s="17">
        <v>123</v>
      </c>
      <c r="O135" s="16" t="s">
        <v>1643</v>
      </c>
      <c r="P135" s="16">
        <v>201000</v>
      </c>
      <c r="Q135" s="16" t="s">
        <v>1475</v>
      </c>
      <c r="R135" s="16" t="s">
        <v>1644</v>
      </c>
      <c r="S135" s="16" t="s">
        <v>1477</v>
      </c>
    </row>
    <row r="136" spans="1:19" ht="21">
      <c r="A136">
        <v>8913</v>
      </c>
      <c r="B136" s="9" t="s">
        <v>294</v>
      </c>
      <c r="C136" s="16" t="s">
        <v>1072</v>
      </c>
      <c r="D136" s="17" t="s">
        <v>1073</v>
      </c>
      <c r="E136" s="16" t="s">
        <v>991</v>
      </c>
      <c r="F136" s="16" t="s">
        <v>1011</v>
      </c>
      <c r="G136" s="16" t="s">
        <v>993</v>
      </c>
      <c r="H136" s="16" t="s">
        <v>1074</v>
      </c>
      <c r="I136" s="18" t="s">
        <v>1075</v>
      </c>
      <c r="J136" s="17">
        <v>1</v>
      </c>
      <c r="K136" s="16">
        <v>0</v>
      </c>
      <c r="L136" s="16">
        <v>13645</v>
      </c>
      <c r="M136" s="16">
        <v>11107</v>
      </c>
      <c r="N136" s="17">
        <v>53</v>
      </c>
      <c r="O136" s="16" t="s">
        <v>1645</v>
      </c>
      <c r="P136" s="16">
        <v>88731</v>
      </c>
      <c r="Q136" s="16" t="s">
        <v>1077</v>
      </c>
      <c r="R136" s="16" t="s">
        <v>1646</v>
      </c>
      <c r="S136" s="16" t="s">
        <v>1079</v>
      </c>
    </row>
    <row r="137" spans="1:19" ht="21">
      <c r="A137">
        <v>8913</v>
      </c>
      <c r="B137" s="9" t="s">
        <v>294</v>
      </c>
      <c r="C137" s="16" t="s">
        <v>1241</v>
      </c>
      <c r="D137" s="17" t="s">
        <v>1242</v>
      </c>
      <c r="E137" s="16" t="s">
        <v>991</v>
      </c>
      <c r="F137" s="16" t="s">
        <v>1011</v>
      </c>
      <c r="G137" s="16" t="s">
        <v>993</v>
      </c>
      <c r="H137" s="16" t="s">
        <v>1243</v>
      </c>
      <c r="I137" s="18" t="s">
        <v>1244</v>
      </c>
      <c r="J137" s="17">
        <v>1</v>
      </c>
      <c r="K137" s="16">
        <v>0</v>
      </c>
      <c r="L137" s="16">
        <v>7588</v>
      </c>
      <c r="M137" s="16">
        <v>17164</v>
      </c>
      <c r="N137" s="17">
        <v>16</v>
      </c>
      <c r="O137" s="16" t="s">
        <v>1562</v>
      </c>
      <c r="P137" s="16">
        <v>17685</v>
      </c>
      <c r="Q137" s="16" t="s">
        <v>1245</v>
      </c>
      <c r="R137" s="16" t="s">
        <v>1647</v>
      </c>
      <c r="S137" s="16" t="s">
        <v>1247</v>
      </c>
    </row>
    <row r="138" spans="1:19" ht="21">
      <c r="A138">
        <v>8913</v>
      </c>
      <c r="B138" s="9" t="s">
        <v>294</v>
      </c>
      <c r="C138" s="16" t="s">
        <v>1044</v>
      </c>
      <c r="D138" s="17" t="s">
        <v>1045</v>
      </c>
      <c r="E138" s="16" t="s">
        <v>991</v>
      </c>
      <c r="F138" s="16" t="s">
        <v>1011</v>
      </c>
      <c r="G138" s="16" t="s">
        <v>993</v>
      </c>
      <c r="H138" s="18" t="s">
        <v>1046</v>
      </c>
      <c r="I138" s="16" t="s">
        <v>1047</v>
      </c>
      <c r="J138" s="17">
        <v>1</v>
      </c>
      <c r="K138" s="16">
        <v>0</v>
      </c>
      <c r="L138" s="16">
        <v>17566</v>
      </c>
      <c r="M138" s="16">
        <v>7186</v>
      </c>
      <c r="N138" s="17">
        <v>105</v>
      </c>
      <c r="O138" s="16" t="s">
        <v>1648</v>
      </c>
      <c r="P138" s="16">
        <v>207738</v>
      </c>
      <c r="Q138" s="16" t="s">
        <v>1049</v>
      </c>
      <c r="R138" s="16" t="s">
        <v>1649</v>
      </c>
      <c r="S138" s="16" t="s">
        <v>1051</v>
      </c>
    </row>
    <row r="139" spans="1:19" ht="21">
      <c r="A139">
        <v>7832</v>
      </c>
      <c r="B139" s="9" t="s">
        <v>302</v>
      </c>
      <c r="C139" s="16" t="s">
        <v>1241</v>
      </c>
      <c r="D139" s="17" t="s">
        <v>1242</v>
      </c>
      <c r="E139" s="16" t="s">
        <v>991</v>
      </c>
      <c r="F139" s="16" t="s">
        <v>1011</v>
      </c>
      <c r="G139" s="16" t="s">
        <v>993</v>
      </c>
      <c r="H139" s="16" t="s">
        <v>1243</v>
      </c>
      <c r="I139" s="18" t="s">
        <v>1244</v>
      </c>
      <c r="J139" s="17">
        <v>1</v>
      </c>
      <c r="K139" s="16">
        <v>0</v>
      </c>
      <c r="L139" s="16">
        <v>7588</v>
      </c>
      <c r="M139" s="16">
        <v>17164</v>
      </c>
      <c r="N139" s="17">
        <v>2</v>
      </c>
      <c r="O139" s="16" t="s">
        <v>1650</v>
      </c>
      <c r="P139" s="16">
        <v>17685</v>
      </c>
      <c r="Q139" s="16" t="s">
        <v>1245</v>
      </c>
      <c r="R139" s="16" t="s">
        <v>1651</v>
      </c>
      <c r="S139" s="16" t="s">
        <v>1247</v>
      </c>
    </row>
    <row r="140" spans="1:19" ht="21">
      <c r="A140">
        <v>7832</v>
      </c>
      <c r="B140" s="9" t="s">
        <v>302</v>
      </c>
      <c r="C140" s="16" t="s">
        <v>1097</v>
      </c>
      <c r="D140" s="17" t="s">
        <v>1098</v>
      </c>
      <c r="E140" s="16" t="s">
        <v>1099</v>
      </c>
      <c r="F140" s="16" t="s">
        <v>1100</v>
      </c>
      <c r="G140" s="16" t="s">
        <v>993</v>
      </c>
      <c r="H140" s="16" t="s">
        <v>1101</v>
      </c>
      <c r="I140" s="16" t="s">
        <v>1023</v>
      </c>
      <c r="J140" s="17">
        <v>1</v>
      </c>
      <c r="K140" s="16">
        <v>0</v>
      </c>
      <c r="L140" s="16">
        <v>5865</v>
      </c>
      <c r="M140" s="16">
        <v>18887</v>
      </c>
      <c r="N140" s="17">
        <v>1</v>
      </c>
      <c r="O140" s="16" t="s">
        <v>1652</v>
      </c>
      <c r="P140" s="16">
        <v>9476</v>
      </c>
      <c r="Q140" s="16" t="s">
        <v>1103</v>
      </c>
      <c r="R140" s="16" t="s">
        <v>1653</v>
      </c>
      <c r="S140" s="16" t="s">
        <v>1105</v>
      </c>
    </row>
    <row r="141" spans="1:19">
      <c r="A141">
        <v>7832</v>
      </c>
      <c r="B141" s="9" t="s">
        <v>302</v>
      </c>
      <c r="C141" s="16" t="s">
        <v>1062</v>
      </c>
      <c r="D141" s="17" t="s">
        <v>1063</v>
      </c>
      <c r="E141" s="16" t="s">
        <v>1064</v>
      </c>
      <c r="F141" s="16" t="s">
        <v>1065</v>
      </c>
      <c r="G141" s="16" t="s">
        <v>993</v>
      </c>
      <c r="H141" s="16" t="s">
        <v>1066</v>
      </c>
      <c r="I141" s="16" t="s">
        <v>1067</v>
      </c>
      <c r="J141" s="17">
        <v>1</v>
      </c>
      <c r="K141" s="16">
        <v>0</v>
      </c>
      <c r="L141" s="16">
        <v>10591</v>
      </c>
      <c r="M141" s="16">
        <v>14161</v>
      </c>
      <c r="N141" s="17">
        <v>2</v>
      </c>
      <c r="O141" s="16" t="s">
        <v>1654</v>
      </c>
      <c r="P141" s="16">
        <v>32190</v>
      </c>
      <c r="Q141" s="16" t="s">
        <v>1069</v>
      </c>
      <c r="R141" s="16" t="s">
        <v>1655</v>
      </c>
      <c r="S141" s="16" t="s">
        <v>1071</v>
      </c>
    </row>
    <row r="142" spans="1:19">
      <c r="A142">
        <v>7832</v>
      </c>
      <c r="B142" s="9" t="s">
        <v>302</v>
      </c>
      <c r="C142" s="16" t="s">
        <v>1018</v>
      </c>
      <c r="D142" s="17" t="s">
        <v>1019</v>
      </c>
      <c r="E142" s="16" t="s">
        <v>1020</v>
      </c>
      <c r="F142" s="16" t="s">
        <v>1021</v>
      </c>
      <c r="G142" s="16" t="s">
        <v>993</v>
      </c>
      <c r="H142" s="16" t="s">
        <v>1022</v>
      </c>
      <c r="I142" s="16" t="s">
        <v>1023</v>
      </c>
      <c r="J142" s="17">
        <v>1</v>
      </c>
      <c r="K142" s="16">
        <v>0</v>
      </c>
      <c r="L142" s="16">
        <v>9204</v>
      </c>
      <c r="M142" s="16">
        <v>15548</v>
      </c>
      <c r="N142" s="17">
        <v>2</v>
      </c>
      <c r="O142" s="16" t="s">
        <v>1652</v>
      </c>
      <c r="P142" s="16">
        <v>19712</v>
      </c>
      <c r="Q142" s="16" t="s">
        <v>1025</v>
      </c>
      <c r="R142" s="16" t="s">
        <v>1656</v>
      </c>
      <c r="S142" s="16" t="s">
        <v>1027</v>
      </c>
    </row>
    <row r="143" spans="1:19" ht="21">
      <c r="A143">
        <v>7832</v>
      </c>
      <c r="B143" s="9" t="s">
        <v>302</v>
      </c>
      <c r="C143" s="16" t="s">
        <v>1028</v>
      </c>
      <c r="D143" s="17" t="s">
        <v>1029</v>
      </c>
      <c r="E143" s="16" t="s">
        <v>991</v>
      </c>
      <c r="F143" s="16" t="s">
        <v>1011</v>
      </c>
      <c r="G143" s="16" t="s">
        <v>993</v>
      </c>
      <c r="H143" s="16" t="s">
        <v>1030</v>
      </c>
      <c r="I143" s="18" t="s">
        <v>1031</v>
      </c>
      <c r="J143" s="17">
        <v>1</v>
      </c>
      <c r="K143" s="16">
        <v>0</v>
      </c>
      <c r="L143" s="16">
        <v>9872</v>
      </c>
      <c r="M143" s="16">
        <v>14880</v>
      </c>
      <c r="N143" s="17">
        <v>2</v>
      </c>
      <c r="O143" s="16" t="s">
        <v>1654</v>
      </c>
      <c r="P143" s="16">
        <v>33238</v>
      </c>
      <c r="Q143" s="16" t="s">
        <v>1033</v>
      </c>
      <c r="R143" s="16" t="s">
        <v>1657</v>
      </c>
      <c r="S143" s="16" t="s">
        <v>1035</v>
      </c>
    </row>
    <row r="144" spans="1:19" ht="21">
      <c r="A144">
        <v>7832</v>
      </c>
      <c r="B144" s="9" t="s">
        <v>302</v>
      </c>
      <c r="C144" s="16" t="s">
        <v>1072</v>
      </c>
      <c r="D144" s="17" t="s">
        <v>1073</v>
      </c>
      <c r="E144" s="16" t="s">
        <v>991</v>
      </c>
      <c r="F144" s="16" t="s">
        <v>1011</v>
      </c>
      <c r="G144" s="16" t="s">
        <v>993</v>
      </c>
      <c r="H144" s="16" t="s">
        <v>1074</v>
      </c>
      <c r="I144" s="18" t="s">
        <v>1075</v>
      </c>
      <c r="J144" s="17">
        <v>1</v>
      </c>
      <c r="K144" s="16">
        <v>0</v>
      </c>
      <c r="L144" s="16">
        <v>13645</v>
      </c>
      <c r="M144" s="16">
        <v>11107</v>
      </c>
      <c r="N144" s="17">
        <v>3</v>
      </c>
      <c r="O144" s="16" t="s">
        <v>1658</v>
      </c>
      <c r="P144" s="16">
        <v>88731</v>
      </c>
      <c r="Q144" s="16" t="s">
        <v>1077</v>
      </c>
      <c r="R144" s="16" t="s">
        <v>1659</v>
      </c>
      <c r="S144" s="16" t="s">
        <v>1079</v>
      </c>
    </row>
    <row r="145" spans="1:19">
      <c r="A145">
        <v>1052</v>
      </c>
      <c r="B145" s="9" t="s">
        <v>306</v>
      </c>
    </row>
    <row r="146" spans="1:19" ht="21">
      <c r="A146">
        <v>6935</v>
      </c>
      <c r="B146" s="9" t="s">
        <v>309</v>
      </c>
      <c r="C146" s="16" t="s">
        <v>1512</v>
      </c>
      <c r="D146" s="17" t="s">
        <v>1513</v>
      </c>
      <c r="E146" s="16" t="s">
        <v>1099</v>
      </c>
      <c r="F146" s="16" t="s">
        <v>1514</v>
      </c>
      <c r="G146" s="16" t="s">
        <v>993</v>
      </c>
      <c r="H146" s="16" t="s">
        <v>1515</v>
      </c>
      <c r="I146" s="16" t="s">
        <v>1516</v>
      </c>
      <c r="J146" s="17">
        <v>1</v>
      </c>
      <c r="K146" s="16">
        <v>0</v>
      </c>
      <c r="L146" s="16">
        <v>2809</v>
      </c>
      <c r="M146" s="16">
        <v>21943</v>
      </c>
      <c r="N146" s="17">
        <v>3</v>
      </c>
      <c r="O146" s="16" t="s">
        <v>1660</v>
      </c>
      <c r="P146" s="16">
        <v>3844</v>
      </c>
      <c r="Q146" s="16" t="s">
        <v>1518</v>
      </c>
      <c r="R146" s="16" t="s">
        <v>1661</v>
      </c>
      <c r="S146" s="16" t="s">
        <v>1520</v>
      </c>
    </row>
    <row r="147" spans="1:19" ht="21">
      <c r="A147">
        <v>6935</v>
      </c>
      <c r="B147" s="9" t="s">
        <v>309</v>
      </c>
      <c r="C147" s="16" t="s">
        <v>1201</v>
      </c>
      <c r="D147" s="17" t="s">
        <v>1202</v>
      </c>
      <c r="E147" s="16" t="s">
        <v>991</v>
      </c>
      <c r="F147" s="16" t="s">
        <v>992</v>
      </c>
      <c r="G147" s="16" t="s">
        <v>993</v>
      </c>
      <c r="H147" s="16" t="s">
        <v>1203</v>
      </c>
      <c r="I147" s="16" t="s">
        <v>1204</v>
      </c>
      <c r="J147" s="17">
        <v>1</v>
      </c>
      <c r="K147" s="16">
        <v>0</v>
      </c>
      <c r="L147" s="16">
        <v>3571</v>
      </c>
      <c r="M147" s="16">
        <v>21181</v>
      </c>
      <c r="N147" s="17">
        <v>3</v>
      </c>
      <c r="O147" s="16" t="s">
        <v>1662</v>
      </c>
      <c r="P147" s="16">
        <v>5079</v>
      </c>
      <c r="Q147" s="16" t="s">
        <v>1206</v>
      </c>
      <c r="R147" s="16" t="s">
        <v>1663</v>
      </c>
      <c r="S147" s="16" t="s">
        <v>1208</v>
      </c>
    </row>
    <row r="148" spans="1:19">
      <c r="A148">
        <v>6935</v>
      </c>
      <c r="B148" s="9" t="s">
        <v>309</v>
      </c>
      <c r="C148" s="16" t="s">
        <v>1664</v>
      </c>
      <c r="D148" s="17" t="s">
        <v>1665</v>
      </c>
      <c r="E148" s="16" t="s">
        <v>1020</v>
      </c>
      <c r="F148" s="16" t="s">
        <v>1108</v>
      </c>
      <c r="G148" s="16" t="s">
        <v>993</v>
      </c>
      <c r="H148" s="16" t="s">
        <v>1666</v>
      </c>
      <c r="I148" s="16" t="s">
        <v>1667</v>
      </c>
      <c r="J148" s="17">
        <v>1</v>
      </c>
      <c r="K148" s="16">
        <v>0</v>
      </c>
      <c r="L148" s="16">
        <v>3436</v>
      </c>
      <c r="M148" s="16">
        <v>21316</v>
      </c>
      <c r="N148" s="17">
        <v>3</v>
      </c>
      <c r="O148" s="16" t="s">
        <v>1668</v>
      </c>
      <c r="P148" s="16">
        <v>4535</v>
      </c>
      <c r="Q148" s="16" t="s">
        <v>1669</v>
      </c>
      <c r="R148" s="16" t="s">
        <v>1670</v>
      </c>
      <c r="S148" s="16" t="s">
        <v>1671</v>
      </c>
    </row>
    <row r="149" spans="1:19" ht="21">
      <c r="A149">
        <v>6935</v>
      </c>
      <c r="B149" s="9" t="s">
        <v>309</v>
      </c>
      <c r="C149" s="16" t="s">
        <v>1185</v>
      </c>
      <c r="D149" s="17" t="s">
        <v>1186</v>
      </c>
      <c r="E149" s="16" t="s">
        <v>1132</v>
      </c>
      <c r="F149" s="16" t="s">
        <v>1172</v>
      </c>
      <c r="G149" s="16" t="s">
        <v>993</v>
      </c>
      <c r="H149" s="16" t="s">
        <v>1187</v>
      </c>
      <c r="I149" s="18" t="s">
        <v>1188</v>
      </c>
      <c r="J149" s="17">
        <v>1</v>
      </c>
      <c r="K149" s="16">
        <v>0</v>
      </c>
      <c r="L149" s="16">
        <v>11680</v>
      </c>
      <c r="M149" s="16">
        <v>13072</v>
      </c>
      <c r="N149" s="17">
        <v>13</v>
      </c>
      <c r="O149" s="16" t="s">
        <v>1672</v>
      </c>
      <c r="P149" s="16">
        <v>49366</v>
      </c>
      <c r="Q149" s="16" t="s">
        <v>1190</v>
      </c>
      <c r="R149" s="16" t="s">
        <v>1673</v>
      </c>
      <c r="S149" s="16" t="s">
        <v>1192</v>
      </c>
    </row>
    <row r="150" spans="1:19" ht="21">
      <c r="A150">
        <v>6935</v>
      </c>
      <c r="B150" s="9" t="s">
        <v>309</v>
      </c>
      <c r="C150" s="16" t="s">
        <v>1391</v>
      </c>
      <c r="D150" s="17" t="s">
        <v>1392</v>
      </c>
      <c r="E150" s="16" t="s">
        <v>991</v>
      </c>
      <c r="F150" s="16" t="s">
        <v>1011</v>
      </c>
      <c r="G150" s="16" t="s">
        <v>993</v>
      </c>
      <c r="H150" s="16" t="s">
        <v>1393</v>
      </c>
      <c r="I150" s="16" t="s">
        <v>1394</v>
      </c>
      <c r="J150" s="17">
        <v>1</v>
      </c>
      <c r="K150" s="16">
        <v>0</v>
      </c>
      <c r="L150" s="16">
        <v>3236</v>
      </c>
      <c r="M150" s="16">
        <v>21516</v>
      </c>
      <c r="N150" s="17">
        <v>2</v>
      </c>
      <c r="O150" s="16" t="s">
        <v>1674</v>
      </c>
      <c r="P150" s="16">
        <v>3982</v>
      </c>
      <c r="Q150" s="16" t="s">
        <v>1396</v>
      </c>
      <c r="R150" s="16" t="s">
        <v>1675</v>
      </c>
      <c r="S150" s="16" t="s">
        <v>1398</v>
      </c>
    </row>
    <row r="151" spans="1:19" ht="21">
      <c r="A151">
        <v>6935</v>
      </c>
      <c r="B151" s="9" t="s">
        <v>309</v>
      </c>
      <c r="C151" s="16" t="s">
        <v>1676</v>
      </c>
      <c r="D151" s="17" t="s">
        <v>1677</v>
      </c>
      <c r="E151" s="16" t="s">
        <v>1099</v>
      </c>
      <c r="F151" s="16" t="s">
        <v>1514</v>
      </c>
      <c r="G151" s="16" t="s">
        <v>993</v>
      </c>
      <c r="H151" s="16" t="s">
        <v>1678</v>
      </c>
      <c r="I151" s="18" t="s">
        <v>1679</v>
      </c>
      <c r="J151" s="17">
        <v>1</v>
      </c>
      <c r="K151" s="16">
        <v>0</v>
      </c>
      <c r="L151" s="16">
        <v>13087</v>
      </c>
      <c r="M151" s="16">
        <v>11665</v>
      </c>
      <c r="N151" s="17">
        <v>19</v>
      </c>
      <c r="O151" s="16" t="s">
        <v>1680</v>
      </c>
      <c r="P151" s="16">
        <v>72042</v>
      </c>
      <c r="Q151" s="16" t="s">
        <v>1681</v>
      </c>
      <c r="R151" s="16" t="s">
        <v>1682</v>
      </c>
      <c r="S151" s="16" t="s">
        <v>1683</v>
      </c>
    </row>
    <row r="152" spans="1:19">
      <c r="A152">
        <v>150094</v>
      </c>
      <c r="B152" s="9" t="s">
        <v>314</v>
      </c>
      <c r="C152" s="16" t="s">
        <v>1018</v>
      </c>
      <c r="D152" s="17" t="s">
        <v>1019</v>
      </c>
      <c r="E152" s="16" t="s">
        <v>1020</v>
      </c>
      <c r="F152" s="16" t="s">
        <v>1021</v>
      </c>
      <c r="G152" s="16" t="s">
        <v>993</v>
      </c>
      <c r="H152" s="16" t="s">
        <v>1022</v>
      </c>
      <c r="I152" s="16" t="s">
        <v>1023</v>
      </c>
      <c r="J152" s="17">
        <v>1</v>
      </c>
      <c r="K152" s="16">
        <v>0</v>
      </c>
      <c r="L152" s="16">
        <v>9204</v>
      </c>
      <c r="M152" s="16">
        <v>15548</v>
      </c>
      <c r="N152" s="17">
        <v>3</v>
      </c>
      <c r="O152" s="16" t="s">
        <v>1684</v>
      </c>
      <c r="P152" s="16">
        <v>19712</v>
      </c>
      <c r="Q152" s="16" t="s">
        <v>1025</v>
      </c>
      <c r="R152" s="16" t="s">
        <v>1685</v>
      </c>
      <c r="S152" s="16" t="s">
        <v>1027</v>
      </c>
    </row>
    <row r="153" spans="1:19">
      <c r="A153">
        <v>150094</v>
      </c>
      <c r="B153" s="9" t="s">
        <v>314</v>
      </c>
      <c r="C153" s="16" t="s">
        <v>1686</v>
      </c>
      <c r="D153" s="17" t="s">
        <v>1687</v>
      </c>
      <c r="E153" s="16" t="s">
        <v>1089</v>
      </c>
      <c r="F153" s="16" t="s">
        <v>1686</v>
      </c>
      <c r="G153" s="16" t="s">
        <v>993</v>
      </c>
      <c r="H153" s="16" t="s">
        <v>1688</v>
      </c>
      <c r="I153" s="16" t="s">
        <v>1689</v>
      </c>
      <c r="J153" s="17">
        <v>1</v>
      </c>
      <c r="K153" s="16">
        <v>0</v>
      </c>
      <c r="L153" s="16">
        <v>13518</v>
      </c>
      <c r="M153" s="16">
        <v>11234</v>
      </c>
      <c r="N153" s="17">
        <v>3</v>
      </c>
      <c r="O153" s="16" t="s">
        <v>1684</v>
      </c>
      <c r="P153" s="16">
        <v>58600</v>
      </c>
      <c r="Q153" s="16" t="s">
        <v>1690</v>
      </c>
      <c r="R153" s="16" t="s">
        <v>1691</v>
      </c>
      <c r="S153" s="16" t="s">
        <v>1692</v>
      </c>
    </row>
    <row r="154" spans="1:19">
      <c r="A154">
        <v>150094</v>
      </c>
      <c r="B154" s="9" t="s">
        <v>314</v>
      </c>
      <c r="C154" s="16" t="s">
        <v>1504</v>
      </c>
      <c r="D154" s="17" t="s">
        <v>1505</v>
      </c>
      <c r="E154" s="16" t="s">
        <v>1064</v>
      </c>
      <c r="F154" s="16" t="s">
        <v>1064</v>
      </c>
      <c r="G154" s="16" t="s">
        <v>993</v>
      </c>
      <c r="H154" s="16" t="s">
        <v>1506</v>
      </c>
      <c r="I154" s="16" t="s">
        <v>1507</v>
      </c>
      <c r="J154" s="17">
        <v>1</v>
      </c>
      <c r="K154" s="16">
        <v>0</v>
      </c>
      <c r="L154" s="16">
        <v>6658</v>
      </c>
      <c r="M154" s="16">
        <v>18094</v>
      </c>
      <c r="N154" s="17">
        <v>1</v>
      </c>
      <c r="O154" s="16" t="s">
        <v>1486</v>
      </c>
      <c r="P154" s="16">
        <v>12530</v>
      </c>
      <c r="Q154" s="16" t="s">
        <v>1509</v>
      </c>
      <c r="R154" s="16" t="s">
        <v>1693</v>
      </c>
      <c r="S154" s="16" t="s">
        <v>1511</v>
      </c>
    </row>
    <row r="155" spans="1:19">
      <c r="A155">
        <v>150094</v>
      </c>
      <c r="B155" s="9" t="s">
        <v>314</v>
      </c>
      <c r="C155" s="16" t="s">
        <v>1694</v>
      </c>
      <c r="D155" s="17" t="s">
        <v>1695</v>
      </c>
      <c r="E155" s="16" t="s">
        <v>1020</v>
      </c>
      <c r="F155" s="16" t="s">
        <v>1108</v>
      </c>
      <c r="G155" s="16" t="s">
        <v>993</v>
      </c>
      <c r="H155" s="16" t="s">
        <v>1696</v>
      </c>
      <c r="I155" s="16" t="s">
        <v>1697</v>
      </c>
      <c r="J155" s="17">
        <v>1</v>
      </c>
      <c r="K155" s="16">
        <v>0</v>
      </c>
      <c r="L155" s="16">
        <v>7993</v>
      </c>
      <c r="M155" s="16">
        <v>16759</v>
      </c>
      <c r="N155" s="17">
        <v>1</v>
      </c>
      <c r="O155" s="16" t="s">
        <v>1698</v>
      </c>
      <c r="P155" s="16">
        <v>15900</v>
      </c>
      <c r="Q155" s="16" t="s">
        <v>1699</v>
      </c>
      <c r="R155" s="16" t="s">
        <v>1700</v>
      </c>
      <c r="S155" s="16" t="s">
        <v>1701</v>
      </c>
    </row>
    <row r="156" spans="1:19" ht="21">
      <c r="A156">
        <v>150094</v>
      </c>
      <c r="B156" s="9" t="s">
        <v>314</v>
      </c>
      <c r="C156" s="16" t="s">
        <v>1702</v>
      </c>
      <c r="D156" s="17" t="s">
        <v>1703</v>
      </c>
      <c r="E156" s="16" t="s">
        <v>1132</v>
      </c>
      <c r="F156" s="16" t="s">
        <v>1704</v>
      </c>
      <c r="G156" s="16" t="s">
        <v>993</v>
      </c>
      <c r="H156" s="16" t="s">
        <v>1705</v>
      </c>
      <c r="I156" s="16" t="s">
        <v>1706</v>
      </c>
      <c r="J156" s="17">
        <v>1</v>
      </c>
      <c r="K156" s="16">
        <v>0</v>
      </c>
      <c r="L156" s="16">
        <v>8113</v>
      </c>
      <c r="M156" s="16">
        <v>16639</v>
      </c>
      <c r="N156" s="17">
        <v>1</v>
      </c>
      <c r="O156" s="16" t="s">
        <v>1707</v>
      </c>
      <c r="P156" s="16">
        <v>17630</v>
      </c>
      <c r="Q156" s="16" t="s">
        <v>1708</v>
      </c>
      <c r="R156" s="16" t="s">
        <v>1709</v>
      </c>
      <c r="S156" s="16" t="s">
        <v>1710</v>
      </c>
    </row>
    <row r="157" spans="1:19" ht="21">
      <c r="A157">
        <v>150094</v>
      </c>
      <c r="B157" s="9" t="s">
        <v>314</v>
      </c>
      <c r="C157" s="16" t="s">
        <v>1711</v>
      </c>
      <c r="D157" s="17" t="s">
        <v>1712</v>
      </c>
      <c r="E157" s="16" t="s">
        <v>1132</v>
      </c>
      <c r="F157" s="16" t="s">
        <v>1172</v>
      </c>
      <c r="G157" s="16" t="s">
        <v>993</v>
      </c>
      <c r="H157" s="16" t="s">
        <v>1713</v>
      </c>
      <c r="I157" s="18" t="s">
        <v>1714</v>
      </c>
      <c r="J157" s="17">
        <v>1</v>
      </c>
      <c r="K157" s="16">
        <v>0</v>
      </c>
      <c r="L157" s="16">
        <v>13611</v>
      </c>
      <c r="M157" s="16">
        <v>11141</v>
      </c>
      <c r="N157" s="17">
        <v>2</v>
      </c>
      <c r="O157" s="16" t="s">
        <v>1715</v>
      </c>
      <c r="P157" s="16">
        <v>69410</v>
      </c>
      <c r="Q157" s="16" t="s">
        <v>1600</v>
      </c>
      <c r="R157" s="16" t="s">
        <v>1716</v>
      </c>
      <c r="S157" s="16" t="s">
        <v>1057</v>
      </c>
    </row>
    <row r="158" spans="1:19">
      <c r="A158">
        <v>650</v>
      </c>
      <c r="B158" s="9" t="s">
        <v>318</v>
      </c>
      <c r="C158" s="16" t="s">
        <v>1717</v>
      </c>
      <c r="D158" s="17" t="s">
        <v>1718</v>
      </c>
      <c r="E158" s="16" t="s">
        <v>1438</v>
      </c>
      <c r="F158" s="16" t="s">
        <v>1603</v>
      </c>
      <c r="G158" s="16" t="s">
        <v>993</v>
      </c>
      <c r="H158" s="16" t="s">
        <v>1719</v>
      </c>
      <c r="I158" s="18" t="s">
        <v>1720</v>
      </c>
      <c r="J158" s="17">
        <v>1</v>
      </c>
      <c r="K158" s="16">
        <v>0</v>
      </c>
      <c r="L158" s="16">
        <v>3946</v>
      </c>
      <c r="M158" s="16">
        <v>20806</v>
      </c>
      <c r="N158" s="17">
        <v>3</v>
      </c>
      <c r="O158" s="16" t="s">
        <v>1721</v>
      </c>
      <c r="P158" s="16">
        <v>6372</v>
      </c>
      <c r="Q158" s="16" t="s">
        <v>1722</v>
      </c>
      <c r="R158" s="16" t="s">
        <v>1723</v>
      </c>
      <c r="S158" s="16" t="s">
        <v>1724</v>
      </c>
    </row>
    <row r="159" spans="1:19" ht="21">
      <c r="A159">
        <v>650</v>
      </c>
      <c r="B159" s="9" t="s">
        <v>318</v>
      </c>
      <c r="C159" s="16" t="s">
        <v>1052</v>
      </c>
      <c r="D159" s="17" t="s">
        <v>1053</v>
      </c>
      <c r="E159" s="16" t="s">
        <v>1054</v>
      </c>
      <c r="F159" s="16" t="s">
        <v>1055</v>
      </c>
      <c r="G159" s="16" t="s">
        <v>993</v>
      </c>
      <c r="H159" s="18" t="s">
        <v>1056</v>
      </c>
      <c r="I159" s="16" t="s">
        <v>1057</v>
      </c>
      <c r="J159" s="17">
        <v>1</v>
      </c>
      <c r="K159" s="16">
        <v>0</v>
      </c>
      <c r="L159" s="16">
        <v>1066</v>
      </c>
      <c r="M159" s="16">
        <v>23686</v>
      </c>
      <c r="N159" s="17">
        <v>1</v>
      </c>
      <c r="O159" s="16" t="s">
        <v>1725</v>
      </c>
      <c r="P159" s="16">
        <v>1162</v>
      </c>
      <c r="Q159" s="16" t="s">
        <v>1059</v>
      </c>
      <c r="R159" s="16" t="s">
        <v>1726</v>
      </c>
      <c r="S159" s="16" t="s">
        <v>1061</v>
      </c>
    </row>
    <row r="160" spans="1:19">
      <c r="A160">
        <v>650</v>
      </c>
      <c r="B160" s="9" t="s">
        <v>318</v>
      </c>
      <c r="C160" s="16" t="s">
        <v>1694</v>
      </c>
      <c r="D160" s="17" t="s">
        <v>1695</v>
      </c>
      <c r="E160" s="16" t="s">
        <v>1020</v>
      </c>
      <c r="F160" s="16" t="s">
        <v>1108</v>
      </c>
      <c r="G160" s="16" t="s">
        <v>993</v>
      </c>
      <c r="H160" s="16" t="s">
        <v>1696</v>
      </c>
      <c r="I160" s="16" t="s">
        <v>1697</v>
      </c>
      <c r="J160" s="17">
        <v>1</v>
      </c>
      <c r="K160" s="16">
        <v>0</v>
      </c>
      <c r="L160" s="16">
        <v>7993</v>
      </c>
      <c r="M160" s="16">
        <v>16759</v>
      </c>
      <c r="N160" s="17">
        <v>4</v>
      </c>
      <c r="O160" s="16" t="s">
        <v>1727</v>
      </c>
      <c r="P160" s="16">
        <v>15900</v>
      </c>
      <c r="Q160" s="16" t="s">
        <v>1699</v>
      </c>
      <c r="R160" s="16" t="s">
        <v>1728</v>
      </c>
      <c r="S160" s="16" t="s">
        <v>1701</v>
      </c>
    </row>
    <row r="161" spans="1:19" ht="21">
      <c r="A161">
        <v>650</v>
      </c>
      <c r="B161" s="9" t="s">
        <v>318</v>
      </c>
      <c r="C161" s="16" t="s">
        <v>1539</v>
      </c>
      <c r="D161" s="17" t="s">
        <v>1540</v>
      </c>
      <c r="E161" s="16" t="s">
        <v>991</v>
      </c>
      <c r="F161" s="16" t="s">
        <v>1011</v>
      </c>
      <c r="G161" s="16" t="s">
        <v>993</v>
      </c>
      <c r="H161" s="16" t="s">
        <v>1541</v>
      </c>
      <c r="I161" s="16" t="s">
        <v>1542</v>
      </c>
      <c r="J161" s="17">
        <v>1</v>
      </c>
      <c r="K161" s="16">
        <v>0</v>
      </c>
      <c r="L161" s="16">
        <v>13731</v>
      </c>
      <c r="M161" s="16">
        <v>11021</v>
      </c>
      <c r="N161" s="17">
        <v>10</v>
      </c>
      <c r="O161" s="16" t="s">
        <v>1297</v>
      </c>
      <c r="P161" s="16">
        <v>65844</v>
      </c>
      <c r="Q161" s="16" t="s">
        <v>1544</v>
      </c>
      <c r="R161" s="16" t="s">
        <v>1729</v>
      </c>
      <c r="S161" s="16" t="s">
        <v>1546</v>
      </c>
    </row>
    <row r="162" spans="1:19">
      <c r="A162" s="14">
        <v>3563</v>
      </c>
      <c r="B162" s="20" t="s">
        <v>340</v>
      </c>
      <c r="C162" s="14"/>
      <c r="D162" s="14"/>
      <c r="E162" s="14"/>
      <c r="F162" s="14"/>
      <c r="G162" s="14"/>
      <c r="H162" s="14"/>
      <c r="I162" s="14"/>
      <c r="J162" s="14"/>
      <c r="K162" s="14"/>
      <c r="L162" s="14"/>
      <c r="M162" s="14"/>
      <c r="N162" s="14"/>
      <c r="O162" s="14"/>
      <c r="P162" s="14"/>
      <c r="Q162" s="14"/>
      <c r="R162" s="14"/>
      <c r="S162" s="14"/>
    </row>
    <row r="163" spans="1:19" ht="21">
      <c r="A163">
        <v>7114</v>
      </c>
      <c r="B163" s="9" t="s">
        <v>341</v>
      </c>
      <c r="C163" s="16" t="s">
        <v>1730</v>
      </c>
      <c r="D163" s="17" t="s">
        <v>1731</v>
      </c>
      <c r="E163" s="16" t="s">
        <v>1132</v>
      </c>
      <c r="F163" s="16" t="s">
        <v>1133</v>
      </c>
      <c r="G163" s="16" t="s">
        <v>993</v>
      </c>
      <c r="H163" s="16" t="s">
        <v>1732</v>
      </c>
      <c r="I163" s="16" t="s">
        <v>1733</v>
      </c>
      <c r="J163" s="17">
        <v>1</v>
      </c>
      <c r="K163" s="16">
        <v>0</v>
      </c>
      <c r="L163" s="16">
        <v>15792</v>
      </c>
      <c r="M163" s="16">
        <v>8960</v>
      </c>
      <c r="N163" s="17">
        <v>5</v>
      </c>
      <c r="O163" s="16" t="s">
        <v>1734</v>
      </c>
      <c r="P163" s="16">
        <v>95792</v>
      </c>
      <c r="Q163" s="16" t="s">
        <v>1338</v>
      </c>
      <c r="R163" s="16" t="s">
        <v>1735</v>
      </c>
      <c r="S163" s="16" t="s">
        <v>1736</v>
      </c>
    </row>
    <row r="164" spans="1:19">
      <c r="A164">
        <v>7114</v>
      </c>
      <c r="B164" s="9" t="s">
        <v>341</v>
      </c>
      <c r="C164" s="16" t="s">
        <v>1529</v>
      </c>
      <c r="D164" s="17" t="s">
        <v>1530</v>
      </c>
      <c r="E164" s="16" t="s">
        <v>1020</v>
      </c>
      <c r="F164" s="16" t="s">
        <v>1021</v>
      </c>
      <c r="G164" s="16" t="s">
        <v>993</v>
      </c>
      <c r="H164" s="16" t="s">
        <v>1531</v>
      </c>
      <c r="I164" s="16" t="s">
        <v>1532</v>
      </c>
      <c r="J164" s="17">
        <v>1</v>
      </c>
      <c r="K164" s="16">
        <v>0</v>
      </c>
      <c r="L164" s="16">
        <v>5635</v>
      </c>
      <c r="M164" s="16">
        <v>19117</v>
      </c>
      <c r="N164" s="17">
        <v>1</v>
      </c>
      <c r="O164" s="16" t="s">
        <v>1303</v>
      </c>
      <c r="P164" s="16">
        <v>8970</v>
      </c>
      <c r="Q164" s="16" t="s">
        <v>1534</v>
      </c>
      <c r="R164" s="16" t="s">
        <v>1737</v>
      </c>
      <c r="S164" s="16" t="s">
        <v>1536</v>
      </c>
    </row>
    <row r="165" spans="1:19">
      <c r="A165">
        <v>7114</v>
      </c>
      <c r="B165" s="9" t="s">
        <v>341</v>
      </c>
      <c r="C165" s="16" t="s">
        <v>1504</v>
      </c>
      <c r="D165" s="17" t="s">
        <v>1505</v>
      </c>
      <c r="E165" s="16" t="s">
        <v>1064</v>
      </c>
      <c r="F165" s="16" t="s">
        <v>1064</v>
      </c>
      <c r="G165" s="16" t="s">
        <v>993</v>
      </c>
      <c r="H165" s="16" t="s">
        <v>1506</v>
      </c>
      <c r="I165" s="16" t="s">
        <v>1507</v>
      </c>
      <c r="J165" s="17">
        <v>1</v>
      </c>
      <c r="K165" s="16">
        <v>0</v>
      </c>
      <c r="L165" s="16">
        <v>6658</v>
      </c>
      <c r="M165" s="16">
        <v>18094</v>
      </c>
      <c r="N165" s="17">
        <v>1</v>
      </c>
      <c r="O165" s="16" t="s">
        <v>1303</v>
      </c>
      <c r="P165" s="16">
        <v>12530</v>
      </c>
      <c r="Q165" s="16" t="s">
        <v>1509</v>
      </c>
      <c r="R165" s="16" t="s">
        <v>1738</v>
      </c>
      <c r="S165" s="16" t="s">
        <v>1511</v>
      </c>
    </row>
    <row r="166" spans="1:19">
      <c r="A166">
        <v>7114</v>
      </c>
      <c r="B166" s="9" t="s">
        <v>341</v>
      </c>
      <c r="C166" s="16" t="s">
        <v>1623</v>
      </c>
      <c r="D166" s="17" t="s">
        <v>1624</v>
      </c>
      <c r="E166" s="16" t="s">
        <v>1438</v>
      </c>
      <c r="F166" s="16" t="s">
        <v>1603</v>
      </c>
      <c r="G166" s="16" t="s">
        <v>993</v>
      </c>
      <c r="H166" s="16" t="s">
        <v>1625</v>
      </c>
      <c r="I166" s="16" t="s">
        <v>1626</v>
      </c>
      <c r="J166" s="17">
        <v>1</v>
      </c>
      <c r="K166" s="16">
        <v>0</v>
      </c>
      <c r="L166" s="16">
        <v>7171</v>
      </c>
      <c r="M166" s="16">
        <v>17581</v>
      </c>
      <c r="N166" s="17">
        <v>1</v>
      </c>
      <c r="O166" s="16" t="s">
        <v>1739</v>
      </c>
      <c r="P166" s="16">
        <v>13690</v>
      </c>
      <c r="Q166" s="16" t="s">
        <v>1628</v>
      </c>
      <c r="R166" s="16" t="s">
        <v>1740</v>
      </c>
      <c r="S166" s="16" t="s">
        <v>1630</v>
      </c>
    </row>
    <row r="167" spans="1:19" ht="21">
      <c r="A167">
        <v>7114</v>
      </c>
      <c r="B167" s="9" t="s">
        <v>341</v>
      </c>
      <c r="C167" s="16" t="s">
        <v>1741</v>
      </c>
      <c r="D167" s="17" t="s">
        <v>1742</v>
      </c>
      <c r="E167" s="16" t="s">
        <v>1132</v>
      </c>
      <c r="F167" s="16" t="s">
        <v>1133</v>
      </c>
      <c r="G167" s="16" t="s">
        <v>993</v>
      </c>
      <c r="H167" s="16" t="s">
        <v>1743</v>
      </c>
      <c r="I167" s="16" t="s">
        <v>1165</v>
      </c>
      <c r="J167" s="17">
        <v>1</v>
      </c>
      <c r="K167" s="16">
        <v>0</v>
      </c>
      <c r="L167" s="16">
        <v>17547</v>
      </c>
      <c r="M167" s="16">
        <v>7205</v>
      </c>
      <c r="N167" s="17">
        <v>5</v>
      </c>
      <c r="O167" s="16" t="s">
        <v>1734</v>
      </c>
      <c r="P167" s="16">
        <v>175639</v>
      </c>
      <c r="Q167" s="16" t="s">
        <v>1744</v>
      </c>
      <c r="R167" s="16" t="s">
        <v>1745</v>
      </c>
      <c r="S167" s="16" t="s">
        <v>1746</v>
      </c>
    </row>
    <row r="168" spans="1:19">
      <c r="A168">
        <v>65993</v>
      </c>
      <c r="B168" s="9" t="s">
        <v>344</v>
      </c>
      <c r="C168" s="16" t="s">
        <v>1062</v>
      </c>
      <c r="D168" s="17" t="s">
        <v>1063</v>
      </c>
      <c r="E168" s="16" t="s">
        <v>1064</v>
      </c>
      <c r="F168" s="16" t="s">
        <v>1065</v>
      </c>
      <c r="G168" s="16" t="s">
        <v>993</v>
      </c>
      <c r="H168" s="16" t="s">
        <v>1066</v>
      </c>
      <c r="I168" s="16" t="s">
        <v>1067</v>
      </c>
      <c r="J168" s="17">
        <v>1</v>
      </c>
      <c r="K168" s="16">
        <v>0</v>
      </c>
      <c r="L168" s="16">
        <v>10591</v>
      </c>
      <c r="M168" s="16">
        <v>14161</v>
      </c>
      <c r="N168" s="17">
        <v>8</v>
      </c>
      <c r="O168" s="16" t="s">
        <v>1239</v>
      </c>
      <c r="P168" s="16">
        <v>32190</v>
      </c>
      <c r="Q168" s="16" t="s">
        <v>1069</v>
      </c>
      <c r="R168" s="16" t="s">
        <v>1747</v>
      </c>
      <c r="S168" s="16" t="s">
        <v>1071</v>
      </c>
    </row>
    <row r="169" spans="1:19" ht="21">
      <c r="A169">
        <v>65993</v>
      </c>
      <c r="B169" s="9" t="s">
        <v>344</v>
      </c>
      <c r="C169" s="16" t="s">
        <v>1072</v>
      </c>
      <c r="D169" s="17" t="s">
        <v>1073</v>
      </c>
      <c r="E169" s="16" t="s">
        <v>991</v>
      </c>
      <c r="F169" s="16" t="s">
        <v>1011</v>
      </c>
      <c r="G169" s="16" t="s">
        <v>993</v>
      </c>
      <c r="H169" s="16" t="s">
        <v>1074</v>
      </c>
      <c r="I169" s="18" t="s">
        <v>1075</v>
      </c>
      <c r="J169" s="17">
        <v>1</v>
      </c>
      <c r="K169" s="16">
        <v>0</v>
      </c>
      <c r="L169" s="16">
        <v>13645</v>
      </c>
      <c r="M169" s="16">
        <v>11107</v>
      </c>
      <c r="N169" s="17">
        <v>17</v>
      </c>
      <c r="O169" s="16" t="s">
        <v>1748</v>
      </c>
      <c r="P169" s="16">
        <v>88731</v>
      </c>
      <c r="Q169" s="16" t="s">
        <v>1077</v>
      </c>
      <c r="R169" s="16" t="s">
        <v>1749</v>
      </c>
      <c r="S169" s="16" t="s">
        <v>1079</v>
      </c>
    </row>
    <row r="170" spans="1:19" ht="21">
      <c r="A170">
        <v>65993</v>
      </c>
      <c r="B170" s="9" t="s">
        <v>344</v>
      </c>
      <c r="C170" s="16" t="s">
        <v>1028</v>
      </c>
      <c r="D170" s="17" t="s">
        <v>1029</v>
      </c>
      <c r="E170" s="16" t="s">
        <v>991</v>
      </c>
      <c r="F170" s="16" t="s">
        <v>1011</v>
      </c>
      <c r="G170" s="16" t="s">
        <v>993</v>
      </c>
      <c r="H170" s="16" t="s">
        <v>1030</v>
      </c>
      <c r="I170" s="18" t="s">
        <v>1031</v>
      </c>
      <c r="J170" s="17">
        <v>1</v>
      </c>
      <c r="K170" s="16">
        <v>0</v>
      </c>
      <c r="L170" s="16">
        <v>9872</v>
      </c>
      <c r="M170" s="16">
        <v>14880</v>
      </c>
      <c r="N170" s="17">
        <v>8</v>
      </c>
      <c r="O170" s="16" t="s">
        <v>1239</v>
      </c>
      <c r="P170" s="16">
        <v>33238</v>
      </c>
      <c r="Q170" s="16" t="s">
        <v>1033</v>
      </c>
      <c r="R170" s="16" t="s">
        <v>1750</v>
      </c>
      <c r="S170" s="16" t="s">
        <v>1035</v>
      </c>
    </row>
    <row r="171" spans="1:19" ht="21">
      <c r="A171">
        <v>65993</v>
      </c>
      <c r="B171" s="9" t="s">
        <v>344</v>
      </c>
      <c r="C171" s="16" t="s">
        <v>1044</v>
      </c>
      <c r="D171" s="17" t="s">
        <v>1045</v>
      </c>
      <c r="E171" s="16" t="s">
        <v>991</v>
      </c>
      <c r="F171" s="16" t="s">
        <v>1011</v>
      </c>
      <c r="G171" s="16" t="s">
        <v>993</v>
      </c>
      <c r="H171" s="18" t="s">
        <v>1046</v>
      </c>
      <c r="I171" s="16" t="s">
        <v>1047</v>
      </c>
      <c r="J171" s="17">
        <v>1</v>
      </c>
      <c r="K171" s="16">
        <v>0</v>
      </c>
      <c r="L171" s="16">
        <v>17566</v>
      </c>
      <c r="M171" s="16">
        <v>7186</v>
      </c>
      <c r="N171" s="17">
        <v>29</v>
      </c>
      <c r="O171" s="16" t="s">
        <v>1751</v>
      </c>
      <c r="P171" s="16">
        <v>207738</v>
      </c>
      <c r="Q171" s="16" t="s">
        <v>1049</v>
      </c>
      <c r="R171" s="16" t="s">
        <v>1752</v>
      </c>
      <c r="S171" s="16" t="s">
        <v>1051</v>
      </c>
    </row>
    <row r="172" spans="1:19" ht="21">
      <c r="A172">
        <v>65993</v>
      </c>
      <c r="B172" s="9" t="s">
        <v>344</v>
      </c>
      <c r="C172" s="16" t="s">
        <v>309</v>
      </c>
      <c r="D172" s="17" t="s">
        <v>1010</v>
      </c>
      <c r="E172" s="16" t="s">
        <v>991</v>
      </c>
      <c r="F172" s="16" t="s">
        <v>1011</v>
      </c>
      <c r="G172" s="16" t="s">
        <v>993</v>
      </c>
      <c r="H172" s="18" t="s">
        <v>1012</v>
      </c>
      <c r="I172" s="16" t="s">
        <v>1013</v>
      </c>
      <c r="J172" s="17">
        <v>1</v>
      </c>
      <c r="K172" s="16">
        <v>0</v>
      </c>
      <c r="L172" s="16">
        <v>17454</v>
      </c>
      <c r="M172" s="16">
        <v>7298</v>
      </c>
      <c r="N172" s="17">
        <v>25</v>
      </c>
      <c r="O172" s="16" t="s">
        <v>1753</v>
      </c>
      <c r="P172" s="16">
        <v>171132</v>
      </c>
      <c r="Q172" s="16" t="s">
        <v>1015</v>
      </c>
      <c r="R172" s="16" t="s">
        <v>1754</v>
      </c>
      <c r="S172" s="16" t="s">
        <v>1017</v>
      </c>
    </row>
    <row r="173" spans="1:19">
      <c r="A173">
        <v>65993</v>
      </c>
      <c r="B173" s="9" t="s">
        <v>344</v>
      </c>
      <c r="C173" s="16" t="s">
        <v>1269</v>
      </c>
      <c r="D173" s="17" t="s">
        <v>1270</v>
      </c>
      <c r="E173" s="16" t="s">
        <v>1020</v>
      </c>
      <c r="F173" s="16" t="s">
        <v>1108</v>
      </c>
      <c r="G173" s="16" t="s">
        <v>993</v>
      </c>
      <c r="H173" s="16" t="s">
        <v>1271</v>
      </c>
      <c r="I173" s="16" t="s">
        <v>1272</v>
      </c>
      <c r="J173" s="17">
        <v>1</v>
      </c>
      <c r="K173" s="16">
        <v>0</v>
      </c>
      <c r="L173" s="16">
        <v>10914</v>
      </c>
      <c r="M173" s="16">
        <v>13838</v>
      </c>
      <c r="N173" s="17">
        <v>7</v>
      </c>
      <c r="O173" s="16" t="s">
        <v>1755</v>
      </c>
      <c r="P173" s="16">
        <v>37662</v>
      </c>
      <c r="Q173" s="16" t="s">
        <v>1274</v>
      </c>
      <c r="R173" s="16" t="s">
        <v>1756</v>
      </c>
      <c r="S173" s="16" t="s">
        <v>1276</v>
      </c>
    </row>
    <row r="174" spans="1:19">
      <c r="A174">
        <v>9970</v>
      </c>
      <c r="B174" s="9" t="s">
        <v>349</v>
      </c>
    </row>
    <row r="175" spans="1:19" ht="21">
      <c r="A175">
        <v>57125</v>
      </c>
      <c r="B175" s="9" t="s">
        <v>198</v>
      </c>
      <c r="C175" s="16" t="s">
        <v>1326</v>
      </c>
      <c r="D175" s="17" t="s">
        <v>1327</v>
      </c>
      <c r="E175" s="16" t="s">
        <v>991</v>
      </c>
      <c r="F175" s="16" t="s">
        <v>992</v>
      </c>
      <c r="G175" s="16" t="s">
        <v>993</v>
      </c>
      <c r="H175" s="18" t="s">
        <v>1328</v>
      </c>
      <c r="I175" s="16" t="s">
        <v>1329</v>
      </c>
      <c r="J175" s="17">
        <v>1</v>
      </c>
      <c r="K175" s="16">
        <v>0</v>
      </c>
      <c r="L175" s="16">
        <v>453</v>
      </c>
      <c r="M175" s="16">
        <v>24299</v>
      </c>
      <c r="N175" s="17">
        <v>1</v>
      </c>
      <c r="O175" s="16" t="s">
        <v>1330</v>
      </c>
      <c r="P175" s="16">
        <v>475</v>
      </c>
      <c r="Q175" s="16" t="s">
        <v>1331</v>
      </c>
      <c r="R175" s="16" t="s">
        <v>1332</v>
      </c>
      <c r="S175" s="16" t="s">
        <v>1333</v>
      </c>
    </row>
    <row r="176" spans="1:19" ht="21">
      <c r="A176">
        <v>57125</v>
      </c>
      <c r="B176" s="9" t="s">
        <v>198</v>
      </c>
      <c r="C176" s="16" t="s">
        <v>1334</v>
      </c>
      <c r="D176" s="17" t="s">
        <v>1335</v>
      </c>
      <c r="E176" s="16" t="s">
        <v>991</v>
      </c>
      <c r="F176" s="16" t="s">
        <v>1011</v>
      </c>
      <c r="G176" s="16" t="s">
        <v>993</v>
      </c>
      <c r="H176" s="16" t="s">
        <v>1336</v>
      </c>
      <c r="I176" s="18" t="s">
        <v>1337</v>
      </c>
      <c r="J176" s="17">
        <v>1</v>
      </c>
      <c r="K176" s="16">
        <v>0</v>
      </c>
      <c r="L176" s="16">
        <v>1931</v>
      </c>
      <c r="M176" s="16">
        <v>22821</v>
      </c>
      <c r="N176" s="17">
        <v>1</v>
      </c>
      <c r="O176" s="16" t="s">
        <v>1338</v>
      </c>
      <c r="P176" s="16">
        <v>2457</v>
      </c>
      <c r="Q176" s="16" t="s">
        <v>1339</v>
      </c>
      <c r="R176" s="16" t="s">
        <v>1340</v>
      </c>
      <c r="S176" s="16" t="s">
        <v>1341</v>
      </c>
    </row>
    <row r="177" spans="1:19">
      <c r="A177">
        <v>7050</v>
      </c>
      <c r="B177" s="9" t="s">
        <v>352</v>
      </c>
      <c r="C177" s="16" t="s">
        <v>1592</v>
      </c>
      <c r="D177" s="17" t="s">
        <v>1593</v>
      </c>
      <c r="E177" s="16" t="s">
        <v>1089</v>
      </c>
      <c r="F177" s="16" t="s">
        <v>1090</v>
      </c>
      <c r="G177" s="16" t="s">
        <v>993</v>
      </c>
      <c r="H177" s="16" t="s">
        <v>1594</v>
      </c>
      <c r="I177" s="16" t="s">
        <v>1595</v>
      </c>
      <c r="J177" s="17">
        <v>1</v>
      </c>
      <c r="K177" s="16">
        <v>0</v>
      </c>
      <c r="L177" s="16">
        <v>1224</v>
      </c>
      <c r="M177" s="16">
        <v>23528</v>
      </c>
      <c r="N177" s="17">
        <v>2</v>
      </c>
      <c r="O177" s="16" t="s">
        <v>1757</v>
      </c>
      <c r="P177" s="16">
        <v>1364</v>
      </c>
      <c r="Q177" s="16" t="s">
        <v>1597</v>
      </c>
      <c r="R177" s="16" t="s">
        <v>1758</v>
      </c>
      <c r="S177" s="16" t="s">
        <v>1599</v>
      </c>
    </row>
    <row r="178" spans="1:19" ht="21">
      <c r="A178">
        <v>7050</v>
      </c>
      <c r="B178" s="9" t="s">
        <v>352</v>
      </c>
      <c r="C178" s="16" t="s">
        <v>1512</v>
      </c>
      <c r="D178" s="17" t="s">
        <v>1513</v>
      </c>
      <c r="E178" s="16" t="s">
        <v>1099</v>
      </c>
      <c r="F178" s="16" t="s">
        <v>1514</v>
      </c>
      <c r="G178" s="16" t="s">
        <v>993</v>
      </c>
      <c r="H178" s="16" t="s">
        <v>1515</v>
      </c>
      <c r="I178" s="16" t="s">
        <v>1516</v>
      </c>
      <c r="J178" s="17">
        <v>1</v>
      </c>
      <c r="K178" s="16">
        <v>0</v>
      </c>
      <c r="L178" s="16">
        <v>2809</v>
      </c>
      <c r="M178" s="16">
        <v>21943</v>
      </c>
      <c r="N178" s="17">
        <v>2</v>
      </c>
      <c r="O178" s="16" t="s">
        <v>1759</v>
      </c>
      <c r="P178" s="16">
        <v>3844</v>
      </c>
      <c r="Q178" s="16" t="s">
        <v>1518</v>
      </c>
      <c r="R178" s="16" t="s">
        <v>1760</v>
      </c>
      <c r="S178" s="16" t="s">
        <v>1520</v>
      </c>
    </row>
    <row r="179" spans="1:19" ht="21">
      <c r="A179">
        <v>5734</v>
      </c>
      <c r="B179" s="9" t="s">
        <v>359</v>
      </c>
      <c r="C179" s="16" t="s">
        <v>1036</v>
      </c>
      <c r="D179" s="17" t="s">
        <v>1037</v>
      </c>
      <c r="E179" s="16" t="s">
        <v>991</v>
      </c>
      <c r="F179" s="16" t="s">
        <v>1011</v>
      </c>
      <c r="G179" s="16" t="s">
        <v>993</v>
      </c>
      <c r="H179" s="18" t="s">
        <v>1038</v>
      </c>
      <c r="I179" s="16" t="s">
        <v>1039</v>
      </c>
      <c r="J179" s="17">
        <v>1</v>
      </c>
      <c r="K179" s="16">
        <v>0</v>
      </c>
      <c r="L179" s="16">
        <v>1520</v>
      </c>
      <c r="M179" s="16">
        <v>23232</v>
      </c>
      <c r="N179" s="17">
        <v>1</v>
      </c>
      <c r="O179" s="16" t="s">
        <v>1761</v>
      </c>
      <c r="P179" s="16">
        <v>1839</v>
      </c>
      <c r="Q179" s="16" t="s">
        <v>1041</v>
      </c>
      <c r="R179" s="16" t="s">
        <v>1762</v>
      </c>
      <c r="S179" s="16" t="s">
        <v>1043</v>
      </c>
    </row>
    <row r="180" spans="1:19">
      <c r="A180">
        <v>5734</v>
      </c>
      <c r="B180" s="9" t="s">
        <v>359</v>
      </c>
      <c r="C180" s="16" t="s">
        <v>1601</v>
      </c>
      <c r="D180" s="17" t="s">
        <v>1602</v>
      </c>
      <c r="E180" s="16" t="s">
        <v>1438</v>
      </c>
      <c r="F180" s="16" t="s">
        <v>1603</v>
      </c>
      <c r="G180" s="16" t="s">
        <v>993</v>
      </c>
      <c r="H180" s="16" t="s">
        <v>1604</v>
      </c>
      <c r="I180" s="16" t="s">
        <v>1605</v>
      </c>
      <c r="J180" s="17">
        <v>1</v>
      </c>
      <c r="K180" s="16">
        <v>0</v>
      </c>
      <c r="L180" s="16">
        <v>15176</v>
      </c>
      <c r="M180" s="16">
        <v>9576</v>
      </c>
      <c r="N180" s="17">
        <v>9</v>
      </c>
      <c r="O180" s="16" t="s">
        <v>1763</v>
      </c>
      <c r="P180" s="16">
        <v>97757</v>
      </c>
      <c r="Q180" s="16" t="s">
        <v>1606</v>
      </c>
      <c r="R180" s="16" t="s">
        <v>1764</v>
      </c>
      <c r="S180" s="16" t="s">
        <v>1608</v>
      </c>
    </row>
    <row r="181" spans="1:19" ht="21">
      <c r="A181">
        <v>5734</v>
      </c>
      <c r="B181" s="9" t="s">
        <v>359</v>
      </c>
      <c r="C181" s="16" t="s">
        <v>1383</v>
      </c>
      <c r="D181" s="17" t="s">
        <v>1384</v>
      </c>
      <c r="E181" s="16" t="s">
        <v>1132</v>
      </c>
      <c r="F181" s="16" t="s">
        <v>1133</v>
      </c>
      <c r="G181" s="16" t="s">
        <v>993</v>
      </c>
      <c r="H181" s="18" t="s">
        <v>1385</v>
      </c>
      <c r="I181" s="16" t="s">
        <v>1386</v>
      </c>
      <c r="J181" s="17">
        <v>1</v>
      </c>
      <c r="K181" s="16">
        <v>0</v>
      </c>
      <c r="L181" s="16">
        <v>16547</v>
      </c>
      <c r="M181" s="16">
        <v>8205</v>
      </c>
      <c r="N181" s="17">
        <v>8</v>
      </c>
      <c r="O181" s="16" t="s">
        <v>1765</v>
      </c>
      <c r="P181" s="16">
        <v>117435</v>
      </c>
      <c r="Q181" s="16" t="s">
        <v>1388</v>
      </c>
      <c r="R181" s="16" t="s">
        <v>1310</v>
      </c>
      <c r="S181" s="16" t="s">
        <v>1390</v>
      </c>
    </row>
    <row r="182" spans="1:19">
      <c r="A182">
        <v>6695</v>
      </c>
      <c r="B182" s="9" t="s">
        <v>385</v>
      </c>
      <c r="C182" s="16" t="s">
        <v>1407</v>
      </c>
      <c r="D182" s="17" t="s">
        <v>1408</v>
      </c>
      <c r="E182" s="16" t="s">
        <v>1089</v>
      </c>
      <c r="F182" s="16" t="s">
        <v>1090</v>
      </c>
      <c r="G182" s="16" t="s">
        <v>993</v>
      </c>
      <c r="H182" s="18" t="s">
        <v>1409</v>
      </c>
      <c r="I182" s="18" t="s">
        <v>1410</v>
      </c>
      <c r="J182" s="17">
        <v>1</v>
      </c>
      <c r="K182" s="16">
        <v>0</v>
      </c>
      <c r="L182" s="16">
        <v>17629</v>
      </c>
      <c r="M182" s="16">
        <v>7123</v>
      </c>
      <c r="N182" s="17">
        <v>72</v>
      </c>
      <c r="O182" s="16" t="s">
        <v>1766</v>
      </c>
      <c r="P182" s="16">
        <v>205993</v>
      </c>
      <c r="Q182" s="16" t="s">
        <v>1412</v>
      </c>
      <c r="R182" s="16" t="s">
        <v>1767</v>
      </c>
      <c r="S182" s="16" t="s">
        <v>1414</v>
      </c>
    </row>
    <row r="183" spans="1:19">
      <c r="A183">
        <v>6695</v>
      </c>
      <c r="B183" s="9" t="s">
        <v>385</v>
      </c>
      <c r="C183" s="16" t="s">
        <v>1768</v>
      </c>
      <c r="D183" s="17" t="s">
        <v>1769</v>
      </c>
      <c r="E183" s="16" t="s">
        <v>1089</v>
      </c>
      <c r="F183" s="16" t="s">
        <v>1090</v>
      </c>
      <c r="G183" s="16" t="s">
        <v>993</v>
      </c>
      <c r="H183" s="16" t="s">
        <v>1770</v>
      </c>
      <c r="I183" s="18" t="s">
        <v>1771</v>
      </c>
      <c r="J183" s="17">
        <v>1</v>
      </c>
      <c r="K183" s="16">
        <v>0</v>
      </c>
      <c r="L183" s="16">
        <v>15063</v>
      </c>
      <c r="M183" s="16">
        <v>9689</v>
      </c>
      <c r="N183" s="17">
        <v>46</v>
      </c>
      <c r="O183" s="16" t="s">
        <v>1772</v>
      </c>
      <c r="P183" s="16">
        <v>123270</v>
      </c>
      <c r="Q183" s="16" t="s">
        <v>1253</v>
      </c>
      <c r="R183" s="16" t="s">
        <v>1773</v>
      </c>
      <c r="S183" s="16" t="s">
        <v>1774</v>
      </c>
    </row>
    <row r="184" spans="1:19">
      <c r="A184">
        <v>6695</v>
      </c>
      <c r="B184" s="9" t="s">
        <v>385</v>
      </c>
      <c r="C184" s="16" t="s">
        <v>1775</v>
      </c>
      <c r="D184" s="17" t="s">
        <v>1776</v>
      </c>
      <c r="E184" s="16" t="s">
        <v>1020</v>
      </c>
      <c r="F184" s="16" t="s">
        <v>1108</v>
      </c>
      <c r="G184" s="16" t="s">
        <v>993</v>
      </c>
      <c r="H184" s="16" t="s">
        <v>1777</v>
      </c>
      <c r="I184" s="16" t="s">
        <v>1778</v>
      </c>
      <c r="J184" s="17">
        <v>1</v>
      </c>
      <c r="K184" s="16">
        <v>0</v>
      </c>
      <c r="L184" s="16">
        <v>7491</v>
      </c>
      <c r="M184" s="16">
        <v>17261</v>
      </c>
      <c r="N184" s="17">
        <v>8</v>
      </c>
      <c r="O184" s="16" t="s">
        <v>1190</v>
      </c>
      <c r="P184" s="16">
        <v>14681</v>
      </c>
      <c r="Q184" s="16" t="s">
        <v>1779</v>
      </c>
      <c r="R184" s="16" t="s">
        <v>1780</v>
      </c>
      <c r="S184" s="16" t="s">
        <v>1781</v>
      </c>
    </row>
    <row r="185" spans="1:19">
      <c r="A185">
        <v>6695</v>
      </c>
      <c r="B185" s="9" t="s">
        <v>385</v>
      </c>
      <c r="C185" s="16" t="s">
        <v>1551</v>
      </c>
      <c r="D185" s="17" t="s">
        <v>1552</v>
      </c>
      <c r="E185" s="16" t="s">
        <v>1089</v>
      </c>
      <c r="F185" s="16" t="s">
        <v>1090</v>
      </c>
      <c r="G185" s="16" t="s">
        <v>993</v>
      </c>
      <c r="H185" s="18" t="s">
        <v>1553</v>
      </c>
      <c r="I185" s="18" t="s">
        <v>1554</v>
      </c>
      <c r="J185" s="17">
        <v>1</v>
      </c>
      <c r="K185" s="16">
        <v>0</v>
      </c>
      <c r="L185" s="16">
        <v>16973</v>
      </c>
      <c r="M185" s="16">
        <v>7779</v>
      </c>
      <c r="N185" s="17">
        <v>58</v>
      </c>
      <c r="O185" s="16" t="s">
        <v>1782</v>
      </c>
      <c r="P185" s="16">
        <v>197210</v>
      </c>
      <c r="Q185" s="16" t="s">
        <v>1556</v>
      </c>
      <c r="R185" s="16" t="s">
        <v>1783</v>
      </c>
      <c r="S185" s="16" t="s">
        <v>1431</v>
      </c>
    </row>
    <row r="186" spans="1:19">
      <c r="A186">
        <v>6695</v>
      </c>
      <c r="B186" s="9" t="s">
        <v>385</v>
      </c>
      <c r="C186" s="16" t="s">
        <v>1558</v>
      </c>
      <c r="D186" s="17" t="s">
        <v>1559</v>
      </c>
      <c r="E186" s="16" t="s">
        <v>1089</v>
      </c>
      <c r="F186" s="16" t="s">
        <v>1090</v>
      </c>
      <c r="G186" s="16" t="s">
        <v>993</v>
      </c>
      <c r="H186" s="16" t="s">
        <v>1560</v>
      </c>
      <c r="I186" s="18" t="s">
        <v>1561</v>
      </c>
      <c r="J186" s="17">
        <v>1</v>
      </c>
      <c r="K186" s="16">
        <v>0</v>
      </c>
      <c r="L186" s="16">
        <v>5806</v>
      </c>
      <c r="M186" s="16">
        <v>18946</v>
      </c>
      <c r="N186" s="17">
        <v>7</v>
      </c>
      <c r="O186" s="16" t="s">
        <v>1784</v>
      </c>
      <c r="P186" s="16">
        <v>12758</v>
      </c>
      <c r="Q186" s="16" t="s">
        <v>1563</v>
      </c>
      <c r="R186" s="16" t="s">
        <v>1785</v>
      </c>
      <c r="S186" s="16" t="s">
        <v>1565</v>
      </c>
    </row>
    <row r="187" spans="1:19">
      <c r="A187">
        <v>6695</v>
      </c>
      <c r="B187" s="9" t="s">
        <v>385</v>
      </c>
      <c r="C187" s="16" t="s">
        <v>1786</v>
      </c>
      <c r="D187" s="17" t="s">
        <v>1787</v>
      </c>
      <c r="E187" s="16" t="s">
        <v>1020</v>
      </c>
      <c r="F187" s="16" t="s">
        <v>1021</v>
      </c>
      <c r="G187" s="16" t="s">
        <v>993</v>
      </c>
      <c r="H187" s="16" t="s">
        <v>1568</v>
      </c>
      <c r="I187" s="16" t="s">
        <v>1788</v>
      </c>
      <c r="J187" s="17">
        <v>1</v>
      </c>
      <c r="K187" s="16">
        <v>0</v>
      </c>
      <c r="L187" s="16">
        <v>16390</v>
      </c>
      <c r="M187" s="16">
        <v>8362</v>
      </c>
      <c r="N187" s="17">
        <v>38</v>
      </c>
      <c r="O187" s="16" t="s">
        <v>1789</v>
      </c>
      <c r="P187" s="16">
        <v>113253</v>
      </c>
      <c r="Q187" s="16" t="s">
        <v>1790</v>
      </c>
      <c r="R187" s="16" t="s">
        <v>1791</v>
      </c>
      <c r="S187" s="16" t="s">
        <v>1252</v>
      </c>
    </row>
    <row r="188" spans="1:19" ht="21">
      <c r="A188">
        <v>558</v>
      </c>
      <c r="B188" s="9" t="s">
        <v>388</v>
      </c>
      <c r="C188" s="16" t="s">
        <v>1080</v>
      </c>
      <c r="D188" s="17" t="s">
        <v>1081</v>
      </c>
      <c r="E188" s="16" t="s">
        <v>991</v>
      </c>
      <c r="F188" s="16" t="s">
        <v>1011</v>
      </c>
      <c r="G188" s="16" t="s">
        <v>993</v>
      </c>
      <c r="H188" s="16" t="s">
        <v>1082</v>
      </c>
      <c r="I188" s="18" t="s">
        <v>1083</v>
      </c>
      <c r="J188" s="17">
        <v>1</v>
      </c>
      <c r="K188" s="16">
        <v>0</v>
      </c>
      <c r="L188" s="16">
        <v>12391</v>
      </c>
      <c r="M188" s="16">
        <v>12361</v>
      </c>
      <c r="N188" s="17">
        <v>10</v>
      </c>
      <c r="O188" s="16" t="s">
        <v>1792</v>
      </c>
      <c r="P188" s="16">
        <v>79797</v>
      </c>
      <c r="Q188" s="16" t="s">
        <v>1040</v>
      </c>
      <c r="R188" s="16" t="s">
        <v>1793</v>
      </c>
      <c r="S188" s="16" t="s">
        <v>1086</v>
      </c>
    </row>
    <row r="189" spans="1:19" ht="21">
      <c r="A189">
        <v>558</v>
      </c>
      <c r="B189" s="9" t="s">
        <v>388</v>
      </c>
      <c r="C189" s="16" t="s">
        <v>1319</v>
      </c>
      <c r="D189" s="17" t="s">
        <v>1320</v>
      </c>
      <c r="E189" s="16" t="s">
        <v>991</v>
      </c>
      <c r="F189" s="16" t="s">
        <v>1011</v>
      </c>
      <c r="G189" s="16" t="s">
        <v>993</v>
      </c>
      <c r="H189" s="18" t="s">
        <v>1321</v>
      </c>
      <c r="I189" s="18" t="s">
        <v>1322</v>
      </c>
      <c r="J189" s="17">
        <v>1</v>
      </c>
      <c r="K189" s="16">
        <v>0</v>
      </c>
      <c r="L189" s="16">
        <v>1971</v>
      </c>
      <c r="M189" s="16">
        <v>22781</v>
      </c>
      <c r="N189" s="17">
        <v>1</v>
      </c>
      <c r="O189" s="16" t="s">
        <v>1794</v>
      </c>
      <c r="P189" s="16">
        <v>2462</v>
      </c>
      <c r="Q189" s="16" t="s">
        <v>1323</v>
      </c>
      <c r="R189" s="16" t="s">
        <v>1795</v>
      </c>
      <c r="S189" s="16" t="s">
        <v>1325</v>
      </c>
    </row>
    <row r="190" spans="1:19">
      <c r="A190">
        <v>558</v>
      </c>
      <c r="B190" s="9" t="s">
        <v>388</v>
      </c>
      <c r="C190" s="16" t="s">
        <v>1087</v>
      </c>
      <c r="D190" s="17" t="s">
        <v>1088</v>
      </c>
      <c r="E190" s="16" t="s">
        <v>1089</v>
      </c>
      <c r="F190" s="16" t="s">
        <v>1090</v>
      </c>
      <c r="G190" s="16" t="s">
        <v>993</v>
      </c>
      <c r="H190" s="16" t="s">
        <v>1091</v>
      </c>
      <c r="I190" s="16" t="s">
        <v>1092</v>
      </c>
      <c r="J190" s="17">
        <v>1</v>
      </c>
      <c r="K190" s="16">
        <v>0</v>
      </c>
      <c r="L190" s="16">
        <v>5222</v>
      </c>
      <c r="M190" s="16">
        <v>19530</v>
      </c>
      <c r="N190" s="17">
        <v>2</v>
      </c>
      <c r="O190" s="16" t="s">
        <v>1796</v>
      </c>
      <c r="P190" s="16">
        <v>8446</v>
      </c>
      <c r="Q190" s="16" t="s">
        <v>1094</v>
      </c>
      <c r="R190" s="16" t="s">
        <v>1797</v>
      </c>
      <c r="S190" s="16" t="s">
        <v>1096</v>
      </c>
    </row>
    <row r="191" spans="1:19" ht="21">
      <c r="A191">
        <v>558</v>
      </c>
      <c r="B191" s="9" t="s">
        <v>388</v>
      </c>
      <c r="C191" s="16" t="s">
        <v>1002</v>
      </c>
      <c r="D191" s="17" t="s">
        <v>1003</v>
      </c>
      <c r="E191" s="16" t="s">
        <v>991</v>
      </c>
      <c r="F191" s="16" t="s">
        <v>992</v>
      </c>
      <c r="G191" s="16" t="s">
        <v>993</v>
      </c>
      <c r="H191" s="16" t="s">
        <v>1004</v>
      </c>
      <c r="I191" s="16" t="s">
        <v>1005</v>
      </c>
      <c r="J191" s="17">
        <v>1</v>
      </c>
      <c r="K191" s="16">
        <v>0</v>
      </c>
      <c r="L191" s="16">
        <v>6067</v>
      </c>
      <c r="M191" s="16">
        <v>18685</v>
      </c>
      <c r="N191" s="17">
        <v>2</v>
      </c>
      <c r="O191" s="16" t="s">
        <v>1790</v>
      </c>
      <c r="P191" s="16">
        <v>11080</v>
      </c>
      <c r="Q191" s="16" t="s">
        <v>1007</v>
      </c>
      <c r="R191" s="16" t="s">
        <v>1798</v>
      </c>
      <c r="S191" s="16" t="s">
        <v>1009</v>
      </c>
    </row>
    <row r="192" spans="1:19">
      <c r="A192">
        <v>558</v>
      </c>
      <c r="B192" s="9" t="s">
        <v>388</v>
      </c>
      <c r="C192" s="16" t="s">
        <v>1311</v>
      </c>
      <c r="D192" s="17" t="s">
        <v>1312</v>
      </c>
      <c r="E192" s="16" t="s">
        <v>1020</v>
      </c>
      <c r="F192" s="16" t="s">
        <v>1108</v>
      </c>
      <c r="G192" s="16" t="s">
        <v>993</v>
      </c>
      <c r="H192" s="16" t="s">
        <v>1313</v>
      </c>
      <c r="I192" s="16" t="s">
        <v>1314</v>
      </c>
      <c r="J192" s="17">
        <v>1</v>
      </c>
      <c r="K192" s="16">
        <v>0</v>
      </c>
      <c r="L192" s="16">
        <v>11288</v>
      </c>
      <c r="M192" s="16">
        <v>13464</v>
      </c>
      <c r="N192" s="17">
        <v>5</v>
      </c>
      <c r="O192" s="16" t="s">
        <v>1179</v>
      </c>
      <c r="P192" s="16">
        <v>39149</v>
      </c>
      <c r="Q192" s="16" t="s">
        <v>1267</v>
      </c>
      <c r="R192" s="16" t="s">
        <v>1799</v>
      </c>
      <c r="S192" s="16" t="s">
        <v>1317</v>
      </c>
    </row>
    <row r="193" spans="1:19" ht="21">
      <c r="A193">
        <v>558</v>
      </c>
      <c r="B193" s="9" t="s">
        <v>388</v>
      </c>
      <c r="C193" s="16" t="s">
        <v>1072</v>
      </c>
      <c r="D193" s="17" t="s">
        <v>1073</v>
      </c>
      <c r="E193" s="16" t="s">
        <v>991</v>
      </c>
      <c r="F193" s="16" t="s">
        <v>1011</v>
      </c>
      <c r="G193" s="16" t="s">
        <v>993</v>
      </c>
      <c r="H193" s="16" t="s">
        <v>1074</v>
      </c>
      <c r="I193" s="18" t="s">
        <v>1075</v>
      </c>
      <c r="J193" s="17">
        <v>1</v>
      </c>
      <c r="K193" s="16">
        <v>0</v>
      </c>
      <c r="L193" s="16">
        <v>13645</v>
      </c>
      <c r="M193" s="16">
        <v>11107</v>
      </c>
      <c r="N193" s="17">
        <v>8</v>
      </c>
      <c r="O193" s="16" t="s">
        <v>1800</v>
      </c>
      <c r="P193" s="16">
        <v>88731</v>
      </c>
      <c r="Q193" s="16" t="s">
        <v>1077</v>
      </c>
      <c r="R193" s="16" t="s">
        <v>1801</v>
      </c>
      <c r="S193" s="16" t="s">
        <v>1079</v>
      </c>
    </row>
    <row r="194" spans="1:19">
      <c r="A194">
        <v>558</v>
      </c>
      <c r="B194" s="9" t="s">
        <v>388</v>
      </c>
      <c r="C194" s="16" t="s">
        <v>1504</v>
      </c>
      <c r="D194" s="17" t="s">
        <v>1505</v>
      </c>
      <c r="E194" s="16" t="s">
        <v>1064</v>
      </c>
      <c r="F194" s="16" t="s">
        <v>1064</v>
      </c>
      <c r="G194" s="16" t="s">
        <v>993</v>
      </c>
      <c r="H194" s="16" t="s">
        <v>1506</v>
      </c>
      <c r="I194" s="16" t="s">
        <v>1507</v>
      </c>
      <c r="J194" s="17">
        <v>1</v>
      </c>
      <c r="K194" s="16">
        <v>0</v>
      </c>
      <c r="L194" s="16">
        <v>6658</v>
      </c>
      <c r="M194" s="16">
        <v>18094</v>
      </c>
      <c r="N194" s="17">
        <v>2</v>
      </c>
      <c r="O194" s="16" t="s">
        <v>1596</v>
      </c>
      <c r="P194" s="16">
        <v>12530</v>
      </c>
      <c r="Q194" s="16" t="s">
        <v>1509</v>
      </c>
      <c r="R194" s="16" t="s">
        <v>1802</v>
      </c>
      <c r="S194" s="16" t="s">
        <v>1511</v>
      </c>
    </row>
    <row r="195" spans="1:19" ht="21">
      <c r="A195">
        <v>5518</v>
      </c>
      <c r="B195" s="9" t="s">
        <v>413</v>
      </c>
      <c r="C195" s="16" t="s">
        <v>1097</v>
      </c>
      <c r="D195" s="17" t="s">
        <v>1098</v>
      </c>
      <c r="E195" s="16" t="s">
        <v>1099</v>
      </c>
      <c r="F195" s="16" t="s">
        <v>1100</v>
      </c>
      <c r="G195" s="16" t="s">
        <v>993</v>
      </c>
      <c r="H195" s="16" t="s">
        <v>1101</v>
      </c>
      <c r="I195" s="16" t="s">
        <v>1023</v>
      </c>
      <c r="J195" s="17">
        <v>1</v>
      </c>
      <c r="K195" s="16">
        <v>0</v>
      </c>
      <c r="L195" s="16">
        <v>5865</v>
      </c>
      <c r="M195" s="16">
        <v>18887</v>
      </c>
      <c r="N195" s="17">
        <v>4</v>
      </c>
      <c r="O195" s="16" t="s">
        <v>1645</v>
      </c>
      <c r="P195" s="16">
        <v>9476</v>
      </c>
      <c r="Q195" s="16" t="s">
        <v>1103</v>
      </c>
      <c r="R195" s="16" t="s">
        <v>1803</v>
      </c>
      <c r="S195" s="16" t="s">
        <v>1105</v>
      </c>
    </row>
    <row r="196" spans="1:19" ht="21">
      <c r="A196">
        <v>5518</v>
      </c>
      <c r="B196" s="9" t="s">
        <v>413</v>
      </c>
      <c r="C196" s="16" t="s">
        <v>1226</v>
      </c>
      <c r="D196" s="17" t="s">
        <v>1227</v>
      </c>
      <c r="E196" s="16" t="s">
        <v>991</v>
      </c>
      <c r="F196" s="16" t="s">
        <v>1011</v>
      </c>
      <c r="G196" s="16" t="s">
        <v>993</v>
      </c>
      <c r="H196" s="16" t="s">
        <v>1228</v>
      </c>
      <c r="I196" s="16" t="s">
        <v>1229</v>
      </c>
      <c r="J196" s="17">
        <v>1</v>
      </c>
      <c r="K196" s="16">
        <v>0</v>
      </c>
      <c r="L196" s="16">
        <v>2080</v>
      </c>
      <c r="M196" s="16">
        <v>22672</v>
      </c>
      <c r="N196" s="17">
        <v>1</v>
      </c>
      <c r="O196" s="16" t="s">
        <v>1804</v>
      </c>
      <c r="P196" s="16">
        <v>2497</v>
      </c>
      <c r="Q196" s="16" t="s">
        <v>1231</v>
      </c>
      <c r="R196" s="16" t="s">
        <v>1805</v>
      </c>
      <c r="S196" s="16" t="s">
        <v>1233</v>
      </c>
    </row>
    <row r="197" spans="1:19" ht="21">
      <c r="A197">
        <v>5518</v>
      </c>
      <c r="B197" s="9" t="s">
        <v>413</v>
      </c>
      <c r="C197" s="16" t="s">
        <v>1277</v>
      </c>
      <c r="D197" s="17" t="s">
        <v>1278</v>
      </c>
      <c r="E197" s="16" t="s">
        <v>1132</v>
      </c>
      <c r="F197" s="16" t="s">
        <v>1133</v>
      </c>
      <c r="G197" s="16" t="s">
        <v>993</v>
      </c>
      <c r="H197" s="16" t="s">
        <v>1279</v>
      </c>
      <c r="I197" s="16" t="s">
        <v>1280</v>
      </c>
      <c r="J197" s="17">
        <v>1</v>
      </c>
      <c r="K197" s="16">
        <v>0</v>
      </c>
      <c r="L197" s="16">
        <v>6034</v>
      </c>
      <c r="M197" s="16">
        <v>18718</v>
      </c>
      <c r="N197" s="17">
        <v>2</v>
      </c>
      <c r="O197" s="16" t="s">
        <v>1205</v>
      </c>
      <c r="P197" s="16">
        <v>9342</v>
      </c>
      <c r="Q197" s="16" t="s">
        <v>1282</v>
      </c>
      <c r="R197" s="16" t="s">
        <v>1806</v>
      </c>
      <c r="S197" s="16" t="s">
        <v>1284</v>
      </c>
    </row>
    <row r="198" spans="1:19">
      <c r="A198">
        <v>8743</v>
      </c>
      <c r="B198" s="9" t="s">
        <v>416</v>
      </c>
      <c r="C198" s="16" t="s">
        <v>1807</v>
      </c>
      <c r="D198" s="17" t="s">
        <v>1808</v>
      </c>
      <c r="E198" s="16" t="s">
        <v>1020</v>
      </c>
      <c r="F198" s="16" t="s">
        <v>1021</v>
      </c>
      <c r="G198" s="16" t="s">
        <v>993</v>
      </c>
      <c r="H198" s="16" t="s">
        <v>1809</v>
      </c>
      <c r="I198" s="16" t="s">
        <v>1810</v>
      </c>
      <c r="J198" s="17">
        <v>1</v>
      </c>
      <c r="K198" s="16">
        <v>0</v>
      </c>
      <c r="L198" s="16">
        <v>5508</v>
      </c>
      <c r="M198" s="16">
        <v>19244</v>
      </c>
      <c r="N198" s="17">
        <v>3</v>
      </c>
      <c r="O198" s="16" t="s">
        <v>1811</v>
      </c>
      <c r="P198" s="16">
        <v>9969</v>
      </c>
      <c r="Q198" s="16" t="s">
        <v>1812</v>
      </c>
      <c r="R198" s="16" t="s">
        <v>1813</v>
      </c>
      <c r="S198" s="16" t="s">
        <v>1814</v>
      </c>
    </row>
    <row r="199" spans="1:19" ht="21">
      <c r="A199">
        <v>8743</v>
      </c>
      <c r="B199" s="9" t="s">
        <v>416</v>
      </c>
      <c r="C199" s="16" t="s">
        <v>1815</v>
      </c>
      <c r="D199" s="17" t="s">
        <v>1816</v>
      </c>
      <c r="E199" s="16" t="s">
        <v>991</v>
      </c>
      <c r="F199" s="16" t="s">
        <v>992</v>
      </c>
      <c r="G199" s="16" t="s">
        <v>993</v>
      </c>
      <c r="H199" s="16" t="s">
        <v>1817</v>
      </c>
      <c r="I199" s="16" t="s">
        <v>1818</v>
      </c>
      <c r="J199" s="17">
        <v>1</v>
      </c>
      <c r="K199" s="16">
        <v>0</v>
      </c>
      <c r="L199" s="16">
        <v>2219</v>
      </c>
      <c r="M199" s="16">
        <v>22533</v>
      </c>
      <c r="N199" s="17">
        <v>1</v>
      </c>
      <c r="O199" s="16" t="s">
        <v>1819</v>
      </c>
      <c r="P199" s="16">
        <v>2670</v>
      </c>
      <c r="Q199" s="16" t="s">
        <v>1820</v>
      </c>
      <c r="R199" s="16" t="s">
        <v>1821</v>
      </c>
      <c r="S199" s="16" t="s">
        <v>1822</v>
      </c>
    </row>
    <row r="200" spans="1:19">
      <c r="A200">
        <v>8743</v>
      </c>
      <c r="B200" s="9" t="s">
        <v>416</v>
      </c>
      <c r="C200" s="16" t="s">
        <v>1823</v>
      </c>
      <c r="D200" s="17" t="s">
        <v>1824</v>
      </c>
      <c r="E200" s="16" t="s">
        <v>1020</v>
      </c>
      <c r="F200" s="16" t="s">
        <v>1021</v>
      </c>
      <c r="G200" s="16" t="s">
        <v>993</v>
      </c>
      <c r="H200" s="18" t="s">
        <v>1825</v>
      </c>
      <c r="I200" s="16" t="s">
        <v>1826</v>
      </c>
      <c r="J200" s="17">
        <v>1</v>
      </c>
      <c r="K200" s="16">
        <v>0</v>
      </c>
      <c r="L200" s="16">
        <v>12828</v>
      </c>
      <c r="M200" s="16">
        <v>11924</v>
      </c>
      <c r="N200" s="17">
        <v>7</v>
      </c>
      <c r="O200" s="16" t="s">
        <v>1827</v>
      </c>
      <c r="P200" s="16">
        <v>55606</v>
      </c>
      <c r="Q200" s="16" t="s">
        <v>1828</v>
      </c>
      <c r="R200" s="16" t="s">
        <v>1829</v>
      </c>
      <c r="S200" s="16" t="s">
        <v>1272</v>
      </c>
    </row>
    <row r="201" spans="1:19">
      <c r="A201">
        <v>8743</v>
      </c>
      <c r="B201" s="9" t="s">
        <v>416</v>
      </c>
      <c r="C201" s="16" t="s">
        <v>1830</v>
      </c>
      <c r="D201" s="17" t="s">
        <v>1831</v>
      </c>
      <c r="E201" s="16" t="s">
        <v>1020</v>
      </c>
      <c r="F201" s="16" t="s">
        <v>1021</v>
      </c>
      <c r="G201" s="16" t="s">
        <v>993</v>
      </c>
      <c r="H201" s="16" t="s">
        <v>1832</v>
      </c>
      <c r="I201" s="16" t="s">
        <v>1833</v>
      </c>
      <c r="J201" s="17">
        <v>1</v>
      </c>
      <c r="K201" s="16">
        <v>0</v>
      </c>
      <c r="L201" s="16">
        <v>5576</v>
      </c>
      <c r="M201" s="16">
        <v>19176</v>
      </c>
      <c r="N201" s="17">
        <v>2</v>
      </c>
      <c r="O201" s="16" t="s">
        <v>1253</v>
      </c>
      <c r="P201" s="16">
        <v>9754</v>
      </c>
      <c r="Q201" s="16" t="s">
        <v>1834</v>
      </c>
      <c r="R201" s="16" t="s">
        <v>1835</v>
      </c>
      <c r="S201" s="16" t="s">
        <v>1836</v>
      </c>
    </row>
    <row r="202" spans="1:19" ht="21">
      <c r="A202">
        <v>8743</v>
      </c>
      <c r="B202" s="9" t="s">
        <v>416</v>
      </c>
      <c r="C202" s="16" t="s">
        <v>1185</v>
      </c>
      <c r="D202" s="17" t="s">
        <v>1186</v>
      </c>
      <c r="E202" s="16" t="s">
        <v>1132</v>
      </c>
      <c r="F202" s="16" t="s">
        <v>1172</v>
      </c>
      <c r="G202" s="16" t="s">
        <v>993</v>
      </c>
      <c r="H202" s="16" t="s">
        <v>1187</v>
      </c>
      <c r="I202" s="18" t="s">
        <v>1188</v>
      </c>
      <c r="J202" s="17">
        <v>1</v>
      </c>
      <c r="K202" s="16">
        <v>0</v>
      </c>
      <c r="L202" s="16">
        <v>11680</v>
      </c>
      <c r="M202" s="16">
        <v>13072</v>
      </c>
      <c r="N202" s="17">
        <v>5</v>
      </c>
      <c r="O202" s="16" t="s">
        <v>1837</v>
      </c>
      <c r="P202" s="16">
        <v>49366</v>
      </c>
      <c r="Q202" s="16" t="s">
        <v>1190</v>
      </c>
      <c r="R202" s="16" t="s">
        <v>1838</v>
      </c>
      <c r="S202" s="16" t="s">
        <v>1192</v>
      </c>
    </row>
    <row r="203" spans="1:19" ht="21">
      <c r="A203">
        <v>8743</v>
      </c>
      <c r="B203" s="9" t="s">
        <v>416</v>
      </c>
      <c r="C203" s="16" t="s">
        <v>1839</v>
      </c>
      <c r="D203" s="17" t="s">
        <v>1840</v>
      </c>
      <c r="E203" s="16" t="s">
        <v>1132</v>
      </c>
      <c r="F203" s="16" t="s">
        <v>1172</v>
      </c>
      <c r="G203" s="16" t="s">
        <v>993</v>
      </c>
      <c r="H203" s="16" t="s">
        <v>1841</v>
      </c>
      <c r="I203" s="18" t="s">
        <v>1842</v>
      </c>
      <c r="J203" s="17">
        <v>1</v>
      </c>
      <c r="K203" s="16">
        <v>0</v>
      </c>
      <c r="L203" s="16">
        <v>11354</v>
      </c>
      <c r="M203" s="16">
        <v>13398</v>
      </c>
      <c r="N203" s="17">
        <v>5</v>
      </c>
      <c r="O203" s="16" t="s">
        <v>1837</v>
      </c>
      <c r="P203" s="16">
        <v>49535</v>
      </c>
      <c r="Q203" s="16" t="s">
        <v>1190</v>
      </c>
      <c r="R203" s="16" t="s">
        <v>1843</v>
      </c>
      <c r="S203" s="16" t="s">
        <v>1844</v>
      </c>
    </row>
    <row r="204" spans="1:19">
      <c r="A204">
        <v>8743</v>
      </c>
      <c r="B204" s="9" t="s">
        <v>416</v>
      </c>
      <c r="C204" s="16" t="s">
        <v>1353</v>
      </c>
      <c r="D204" s="17" t="s">
        <v>1354</v>
      </c>
      <c r="E204" s="16" t="s">
        <v>1089</v>
      </c>
      <c r="F204" s="16" t="s">
        <v>1090</v>
      </c>
      <c r="G204" s="16" t="s">
        <v>993</v>
      </c>
      <c r="H204" s="16" t="s">
        <v>1355</v>
      </c>
      <c r="I204" s="18" t="s">
        <v>1356</v>
      </c>
      <c r="J204" s="17">
        <v>1</v>
      </c>
      <c r="K204" s="16">
        <v>0</v>
      </c>
      <c r="L204" s="16">
        <v>3044</v>
      </c>
      <c r="M204" s="16">
        <v>21708</v>
      </c>
      <c r="N204" s="17">
        <v>1</v>
      </c>
      <c r="O204" s="16" t="s">
        <v>1845</v>
      </c>
      <c r="P204" s="16">
        <v>4352</v>
      </c>
      <c r="Q204" s="16" t="s">
        <v>1358</v>
      </c>
      <c r="R204" s="16" t="s">
        <v>1846</v>
      </c>
      <c r="S204" s="16" t="s">
        <v>1360</v>
      </c>
    </row>
    <row r="205" spans="1:19">
      <c r="A205">
        <v>79728</v>
      </c>
      <c r="B205" s="9" t="s">
        <v>427</v>
      </c>
      <c r="C205" s="16" t="s">
        <v>1592</v>
      </c>
      <c r="D205" s="17" t="s">
        <v>1593</v>
      </c>
      <c r="E205" s="16" t="s">
        <v>1089</v>
      </c>
      <c r="F205" s="16" t="s">
        <v>1090</v>
      </c>
      <c r="G205" s="16" t="s">
        <v>993</v>
      </c>
      <c r="H205" s="16" t="s">
        <v>1594</v>
      </c>
      <c r="I205" s="16" t="s">
        <v>1595</v>
      </c>
      <c r="J205" s="17">
        <v>1</v>
      </c>
      <c r="K205" s="16">
        <v>0</v>
      </c>
      <c r="L205" s="16">
        <v>1224</v>
      </c>
      <c r="M205" s="16">
        <v>23528</v>
      </c>
      <c r="N205" s="17">
        <v>1</v>
      </c>
      <c r="O205" s="16" t="s">
        <v>1847</v>
      </c>
      <c r="P205" s="16">
        <v>1364</v>
      </c>
      <c r="Q205" s="16" t="s">
        <v>1597</v>
      </c>
      <c r="R205" s="16" t="s">
        <v>1848</v>
      </c>
      <c r="S205" s="16" t="s">
        <v>1599</v>
      </c>
    </row>
    <row r="206" spans="1:19" ht="21">
      <c r="A206">
        <v>79728</v>
      </c>
      <c r="B206" s="9" t="s">
        <v>427</v>
      </c>
      <c r="C206" s="16" t="s">
        <v>1226</v>
      </c>
      <c r="D206" s="17" t="s">
        <v>1227</v>
      </c>
      <c r="E206" s="16" t="s">
        <v>991</v>
      </c>
      <c r="F206" s="16" t="s">
        <v>1011</v>
      </c>
      <c r="G206" s="16" t="s">
        <v>993</v>
      </c>
      <c r="H206" s="16" t="s">
        <v>1228</v>
      </c>
      <c r="I206" s="16" t="s">
        <v>1229</v>
      </c>
      <c r="J206" s="17">
        <v>1</v>
      </c>
      <c r="K206" s="16">
        <v>0</v>
      </c>
      <c r="L206" s="16">
        <v>2080</v>
      </c>
      <c r="M206" s="16">
        <v>22672</v>
      </c>
      <c r="N206" s="17">
        <v>1</v>
      </c>
      <c r="O206" s="16" t="s">
        <v>1357</v>
      </c>
      <c r="P206" s="16">
        <v>2497</v>
      </c>
      <c r="Q206" s="16" t="s">
        <v>1231</v>
      </c>
      <c r="R206" s="16" t="s">
        <v>1849</v>
      </c>
      <c r="S206" s="16" t="s">
        <v>1233</v>
      </c>
    </row>
    <row r="207" spans="1:19" ht="21">
      <c r="A207">
        <v>79728</v>
      </c>
      <c r="B207" s="9" t="s">
        <v>427</v>
      </c>
      <c r="C207" s="16" t="s">
        <v>1277</v>
      </c>
      <c r="D207" s="17" t="s">
        <v>1278</v>
      </c>
      <c r="E207" s="16" t="s">
        <v>1132</v>
      </c>
      <c r="F207" s="16" t="s">
        <v>1133</v>
      </c>
      <c r="G207" s="16" t="s">
        <v>993</v>
      </c>
      <c r="H207" s="16" t="s">
        <v>1279</v>
      </c>
      <c r="I207" s="16" t="s">
        <v>1280</v>
      </c>
      <c r="J207" s="17">
        <v>1</v>
      </c>
      <c r="K207" s="16">
        <v>0</v>
      </c>
      <c r="L207" s="16">
        <v>6034</v>
      </c>
      <c r="M207" s="16">
        <v>18718</v>
      </c>
      <c r="N207" s="17">
        <v>2</v>
      </c>
      <c r="O207" s="16" t="s">
        <v>1850</v>
      </c>
      <c r="P207" s="16">
        <v>9342</v>
      </c>
      <c r="Q207" s="16" t="s">
        <v>1282</v>
      </c>
      <c r="R207" s="16" t="s">
        <v>1851</v>
      </c>
      <c r="S207" s="16" t="s">
        <v>1284</v>
      </c>
    </row>
    <row r="208" spans="1:19" ht="21">
      <c r="A208">
        <v>79728</v>
      </c>
      <c r="B208" s="9" t="s">
        <v>427</v>
      </c>
      <c r="C208" s="16" t="s">
        <v>1852</v>
      </c>
      <c r="D208" s="17" t="s">
        <v>1853</v>
      </c>
      <c r="E208" s="16" t="s">
        <v>1132</v>
      </c>
      <c r="F208" s="16" t="s">
        <v>1133</v>
      </c>
      <c r="G208" s="16" t="s">
        <v>993</v>
      </c>
      <c r="H208" s="18" t="s">
        <v>1854</v>
      </c>
      <c r="I208" s="16" t="s">
        <v>1855</v>
      </c>
      <c r="J208" s="17">
        <v>1</v>
      </c>
      <c r="K208" s="16">
        <v>0</v>
      </c>
      <c r="L208" s="16">
        <v>13642</v>
      </c>
      <c r="M208" s="16">
        <v>11110</v>
      </c>
      <c r="N208" s="17">
        <v>4</v>
      </c>
      <c r="O208" s="16" t="s">
        <v>1856</v>
      </c>
      <c r="P208" s="16">
        <v>54748</v>
      </c>
      <c r="Q208" s="16" t="s">
        <v>1857</v>
      </c>
      <c r="R208" s="16" t="s">
        <v>1858</v>
      </c>
      <c r="S208" s="16" t="s">
        <v>1079</v>
      </c>
    </row>
    <row r="209" spans="1:19">
      <c r="A209">
        <v>79728</v>
      </c>
      <c r="B209" s="9" t="s">
        <v>427</v>
      </c>
      <c r="C209" s="16" t="s">
        <v>1285</v>
      </c>
      <c r="D209" s="17" t="s">
        <v>1286</v>
      </c>
      <c r="E209" s="16" t="s">
        <v>1020</v>
      </c>
      <c r="F209" s="16" t="s">
        <v>1108</v>
      </c>
      <c r="G209" s="16" t="s">
        <v>993</v>
      </c>
      <c r="H209" s="16" t="s">
        <v>1287</v>
      </c>
      <c r="I209" s="18" t="s">
        <v>1288</v>
      </c>
      <c r="J209" s="17">
        <v>1</v>
      </c>
      <c r="K209" s="16">
        <v>0</v>
      </c>
      <c r="L209" s="16">
        <v>8332</v>
      </c>
      <c r="M209" s="16">
        <v>16420</v>
      </c>
      <c r="N209" s="17">
        <v>2</v>
      </c>
      <c r="O209" s="16" t="s">
        <v>1847</v>
      </c>
      <c r="P209" s="16">
        <v>18928</v>
      </c>
      <c r="Q209" s="16" t="s">
        <v>1290</v>
      </c>
      <c r="R209" s="16" t="s">
        <v>1859</v>
      </c>
      <c r="S209" s="16" t="s">
        <v>1292</v>
      </c>
    </row>
    <row r="210" spans="1:19" ht="21">
      <c r="A210">
        <v>79728</v>
      </c>
      <c r="B210" s="9" t="s">
        <v>427</v>
      </c>
      <c r="C210" s="16" t="s">
        <v>1293</v>
      </c>
      <c r="D210" s="17" t="s">
        <v>1294</v>
      </c>
      <c r="E210" s="16" t="s">
        <v>1132</v>
      </c>
      <c r="F210" s="16" t="s">
        <v>1133</v>
      </c>
      <c r="G210" s="16" t="s">
        <v>993</v>
      </c>
      <c r="H210" s="16" t="s">
        <v>1295</v>
      </c>
      <c r="I210" s="16" t="s">
        <v>1296</v>
      </c>
      <c r="J210" s="17">
        <v>1</v>
      </c>
      <c r="K210" s="16">
        <v>0</v>
      </c>
      <c r="L210" s="16">
        <v>9355</v>
      </c>
      <c r="M210" s="16">
        <v>15397</v>
      </c>
      <c r="N210" s="17">
        <v>2</v>
      </c>
      <c r="O210" s="16" t="s">
        <v>1860</v>
      </c>
      <c r="P210" s="16">
        <v>20927</v>
      </c>
      <c r="Q210" s="16" t="s">
        <v>1298</v>
      </c>
      <c r="R210" s="16" t="s">
        <v>1861</v>
      </c>
      <c r="S210" s="16" t="s">
        <v>1300</v>
      </c>
    </row>
    <row r="211" spans="1:19" ht="21">
      <c r="A211">
        <v>5997</v>
      </c>
      <c r="B211" s="9" t="s">
        <v>428</v>
      </c>
      <c r="C211" s="16" t="s">
        <v>1391</v>
      </c>
      <c r="D211" s="17" t="s">
        <v>1392</v>
      </c>
      <c r="E211" s="16" t="s">
        <v>991</v>
      </c>
      <c r="F211" s="16" t="s">
        <v>1011</v>
      </c>
      <c r="G211" s="16" t="s">
        <v>993</v>
      </c>
      <c r="H211" s="16" t="s">
        <v>1393</v>
      </c>
      <c r="I211" s="16" t="s">
        <v>1394</v>
      </c>
      <c r="J211" s="17">
        <v>1</v>
      </c>
      <c r="K211" s="16">
        <v>0</v>
      </c>
      <c r="L211" s="16">
        <v>3236</v>
      </c>
      <c r="M211" s="16">
        <v>21516</v>
      </c>
      <c r="N211" s="17">
        <v>1</v>
      </c>
      <c r="O211" s="16" t="s">
        <v>1862</v>
      </c>
      <c r="P211" s="16">
        <v>3982</v>
      </c>
      <c r="Q211" s="16" t="s">
        <v>1396</v>
      </c>
      <c r="R211" s="16" t="s">
        <v>1863</v>
      </c>
      <c r="S211" s="16" t="s">
        <v>1398</v>
      </c>
    </row>
    <row r="212" spans="1:19">
      <c r="A212">
        <v>5997</v>
      </c>
      <c r="B212" s="9" t="s">
        <v>428</v>
      </c>
      <c r="C212" s="16" t="s">
        <v>1823</v>
      </c>
      <c r="D212" s="17" t="s">
        <v>1824</v>
      </c>
      <c r="E212" s="16" t="s">
        <v>1020</v>
      </c>
      <c r="F212" s="16" t="s">
        <v>1021</v>
      </c>
      <c r="G212" s="16" t="s">
        <v>993</v>
      </c>
      <c r="H212" s="18" t="s">
        <v>1825</v>
      </c>
      <c r="I212" s="16" t="s">
        <v>1826</v>
      </c>
      <c r="J212" s="17">
        <v>1</v>
      </c>
      <c r="K212" s="16">
        <v>0</v>
      </c>
      <c r="L212" s="16">
        <v>12828</v>
      </c>
      <c r="M212" s="16">
        <v>11924</v>
      </c>
      <c r="N212" s="17">
        <v>4</v>
      </c>
      <c r="O212" s="16" t="s">
        <v>1864</v>
      </c>
      <c r="P212" s="16">
        <v>55606</v>
      </c>
      <c r="Q212" s="16" t="s">
        <v>1828</v>
      </c>
      <c r="R212" s="16" t="s">
        <v>1865</v>
      </c>
      <c r="S212" s="16" t="s">
        <v>1272</v>
      </c>
    </row>
    <row r="213" spans="1:19" ht="21">
      <c r="A213">
        <v>5997</v>
      </c>
      <c r="B213" s="9" t="s">
        <v>428</v>
      </c>
      <c r="C213" s="16" t="s">
        <v>1170</v>
      </c>
      <c r="D213" s="17" t="s">
        <v>1171</v>
      </c>
      <c r="E213" s="16" t="s">
        <v>1132</v>
      </c>
      <c r="F213" s="16" t="s">
        <v>1172</v>
      </c>
      <c r="G213" s="16" t="s">
        <v>993</v>
      </c>
      <c r="H213" s="16" t="s">
        <v>1173</v>
      </c>
      <c r="I213" s="16" t="s">
        <v>1174</v>
      </c>
      <c r="J213" s="17">
        <v>1</v>
      </c>
      <c r="K213" s="16">
        <v>0</v>
      </c>
      <c r="L213" s="16">
        <v>4097</v>
      </c>
      <c r="M213" s="16">
        <v>20655</v>
      </c>
      <c r="N213" s="17">
        <v>1</v>
      </c>
      <c r="O213" s="16" t="s">
        <v>1866</v>
      </c>
      <c r="P213" s="16">
        <v>6459</v>
      </c>
      <c r="Q213" s="16" t="s">
        <v>1176</v>
      </c>
      <c r="R213" s="16" t="s">
        <v>1867</v>
      </c>
      <c r="S213" s="16" t="s">
        <v>1178</v>
      </c>
    </row>
    <row r="214" spans="1:19">
      <c r="A214">
        <v>5997</v>
      </c>
      <c r="B214" s="9" t="s">
        <v>428</v>
      </c>
      <c r="C214" s="16" t="s">
        <v>1375</v>
      </c>
      <c r="D214" s="17" t="s">
        <v>1376</v>
      </c>
      <c r="E214" s="16" t="s">
        <v>1020</v>
      </c>
      <c r="F214" s="16" t="s">
        <v>1108</v>
      </c>
      <c r="G214" s="16" t="s">
        <v>993</v>
      </c>
      <c r="H214" s="16" t="s">
        <v>1377</v>
      </c>
      <c r="I214" s="16" t="s">
        <v>1378</v>
      </c>
      <c r="J214" s="17">
        <v>1</v>
      </c>
      <c r="K214" s="16">
        <v>0</v>
      </c>
      <c r="L214" s="16">
        <v>6212</v>
      </c>
      <c r="M214" s="16">
        <v>18540</v>
      </c>
      <c r="N214" s="17">
        <v>1</v>
      </c>
      <c r="O214" s="16" t="s">
        <v>1868</v>
      </c>
      <c r="P214" s="16">
        <v>11200</v>
      </c>
      <c r="Q214" s="16" t="s">
        <v>1380</v>
      </c>
      <c r="R214" s="16" t="s">
        <v>1869</v>
      </c>
      <c r="S214" s="16" t="s">
        <v>1382</v>
      </c>
    </row>
    <row r="215" spans="1:19">
      <c r="A215">
        <v>5997</v>
      </c>
      <c r="B215" s="9" t="s">
        <v>428</v>
      </c>
      <c r="C215" s="16" t="s">
        <v>1504</v>
      </c>
      <c r="D215" s="17" t="s">
        <v>1505</v>
      </c>
      <c r="E215" s="16" t="s">
        <v>1064</v>
      </c>
      <c r="F215" s="16" t="s">
        <v>1064</v>
      </c>
      <c r="G215" s="16" t="s">
        <v>993</v>
      </c>
      <c r="H215" s="16" t="s">
        <v>1506</v>
      </c>
      <c r="I215" s="16" t="s">
        <v>1507</v>
      </c>
      <c r="J215" s="17">
        <v>1</v>
      </c>
      <c r="K215" s="16">
        <v>0</v>
      </c>
      <c r="L215" s="16">
        <v>6658</v>
      </c>
      <c r="M215" s="16">
        <v>18094</v>
      </c>
      <c r="N215" s="17">
        <v>1</v>
      </c>
      <c r="O215" s="16" t="s">
        <v>1870</v>
      </c>
      <c r="P215" s="16">
        <v>12530</v>
      </c>
      <c r="Q215" s="16" t="s">
        <v>1509</v>
      </c>
      <c r="R215" s="16" t="s">
        <v>1871</v>
      </c>
      <c r="S215" s="16" t="s">
        <v>1511</v>
      </c>
    </row>
    <row r="216" spans="1:19">
      <c r="A216">
        <v>1544</v>
      </c>
      <c r="B216" s="11" t="s">
        <v>431</v>
      </c>
    </row>
    <row r="217" spans="1:19">
      <c r="A217">
        <v>2328</v>
      </c>
      <c r="B217" s="11" t="s">
        <v>453</v>
      </c>
    </row>
    <row r="218" spans="1:19">
      <c r="A218">
        <v>810</v>
      </c>
      <c r="B218" s="11" t="s">
        <v>455</v>
      </c>
      <c r="C218" s="16" t="s">
        <v>1062</v>
      </c>
      <c r="D218" s="17" t="s">
        <v>1063</v>
      </c>
      <c r="E218" s="16" t="s">
        <v>1064</v>
      </c>
      <c r="F218" s="16" t="s">
        <v>1065</v>
      </c>
      <c r="G218" s="16" t="s">
        <v>993</v>
      </c>
      <c r="H218" s="16" t="s">
        <v>1066</v>
      </c>
      <c r="I218" s="16" t="s">
        <v>1067</v>
      </c>
      <c r="J218" s="17">
        <v>1</v>
      </c>
      <c r="K218" s="16">
        <v>0</v>
      </c>
      <c r="L218" s="16">
        <v>10591</v>
      </c>
      <c r="M218" s="16">
        <v>14161</v>
      </c>
      <c r="N218" s="17">
        <v>1</v>
      </c>
      <c r="O218" s="16" t="s">
        <v>1872</v>
      </c>
      <c r="P218" s="16">
        <v>32190</v>
      </c>
      <c r="Q218" s="16" t="s">
        <v>1069</v>
      </c>
      <c r="R218" s="16" t="s">
        <v>1873</v>
      </c>
      <c r="S218" s="16" t="s">
        <v>1071</v>
      </c>
    </row>
    <row r="219" spans="1:19" ht="21">
      <c r="A219">
        <v>810</v>
      </c>
      <c r="B219" s="11" t="s">
        <v>455</v>
      </c>
      <c r="C219" s="16" t="s">
        <v>1028</v>
      </c>
      <c r="D219" s="17" t="s">
        <v>1029</v>
      </c>
      <c r="E219" s="16" t="s">
        <v>991</v>
      </c>
      <c r="F219" s="16" t="s">
        <v>1011</v>
      </c>
      <c r="G219" s="16" t="s">
        <v>993</v>
      </c>
      <c r="H219" s="16" t="s">
        <v>1030</v>
      </c>
      <c r="I219" s="18" t="s">
        <v>1031</v>
      </c>
      <c r="J219" s="17">
        <v>1</v>
      </c>
      <c r="K219" s="16">
        <v>0</v>
      </c>
      <c r="L219" s="16">
        <v>9872</v>
      </c>
      <c r="M219" s="16">
        <v>14880</v>
      </c>
      <c r="N219" s="17">
        <v>1</v>
      </c>
      <c r="O219" s="16" t="s">
        <v>1872</v>
      </c>
      <c r="P219" s="16">
        <v>33238</v>
      </c>
      <c r="Q219" s="16" t="s">
        <v>1033</v>
      </c>
      <c r="R219" s="16" t="s">
        <v>1874</v>
      </c>
      <c r="S219" s="16" t="s">
        <v>1035</v>
      </c>
    </row>
    <row r="220" spans="1:19" ht="21">
      <c r="A220">
        <v>810</v>
      </c>
      <c r="B220" s="11" t="s">
        <v>455</v>
      </c>
      <c r="C220" s="16" t="s">
        <v>1585</v>
      </c>
      <c r="D220" s="17" t="s">
        <v>1586</v>
      </c>
      <c r="E220" s="16" t="s">
        <v>1132</v>
      </c>
      <c r="F220" s="16" t="s">
        <v>1172</v>
      </c>
      <c r="G220" s="16" t="s">
        <v>993</v>
      </c>
      <c r="H220" s="16" t="s">
        <v>1587</v>
      </c>
      <c r="I220" s="18" t="s">
        <v>1410</v>
      </c>
      <c r="J220" s="17">
        <v>1</v>
      </c>
      <c r="K220" s="16">
        <v>0</v>
      </c>
      <c r="L220" s="16">
        <v>11656</v>
      </c>
      <c r="M220" s="16">
        <v>13096</v>
      </c>
      <c r="N220" s="17">
        <v>1</v>
      </c>
      <c r="O220" s="16" t="s">
        <v>1875</v>
      </c>
      <c r="P220" s="16">
        <v>43535</v>
      </c>
      <c r="Q220" s="16" t="s">
        <v>1589</v>
      </c>
      <c r="R220" s="16" t="s">
        <v>1876</v>
      </c>
      <c r="S220" s="16" t="s">
        <v>1591</v>
      </c>
    </row>
    <row r="221" spans="1:19">
      <c r="A221">
        <v>810</v>
      </c>
      <c r="B221" s="11" t="s">
        <v>455</v>
      </c>
      <c r="C221" s="16" t="s">
        <v>1877</v>
      </c>
      <c r="D221" s="17" t="s">
        <v>1878</v>
      </c>
      <c r="E221" s="16" t="s">
        <v>1438</v>
      </c>
      <c r="F221" s="16" t="s">
        <v>1879</v>
      </c>
      <c r="G221" s="16" t="s">
        <v>993</v>
      </c>
      <c r="H221" s="16" t="s">
        <v>1880</v>
      </c>
      <c r="I221" s="16" t="s">
        <v>1881</v>
      </c>
      <c r="J221" s="17">
        <v>1</v>
      </c>
      <c r="K221" s="16">
        <v>0</v>
      </c>
      <c r="L221" s="16">
        <v>13641</v>
      </c>
      <c r="M221" s="16">
        <v>11111</v>
      </c>
      <c r="N221" s="17">
        <v>1</v>
      </c>
      <c r="O221" s="16" t="s">
        <v>1882</v>
      </c>
      <c r="P221" s="16">
        <v>58648</v>
      </c>
      <c r="Q221" s="16" t="s">
        <v>1883</v>
      </c>
      <c r="R221" s="16" t="s">
        <v>1884</v>
      </c>
      <c r="S221" s="16" t="s">
        <v>1079</v>
      </c>
    </row>
    <row r="222" spans="1:19" ht="21">
      <c r="A222">
        <v>810</v>
      </c>
      <c r="B222" s="11" t="s">
        <v>455</v>
      </c>
      <c r="C222" s="16" t="s">
        <v>1456</v>
      </c>
      <c r="D222" s="17" t="s">
        <v>1457</v>
      </c>
      <c r="E222" s="16" t="s">
        <v>1132</v>
      </c>
      <c r="F222" s="16" t="s">
        <v>1172</v>
      </c>
      <c r="G222" s="16" t="s">
        <v>993</v>
      </c>
      <c r="H222" s="16" t="s">
        <v>1458</v>
      </c>
      <c r="I222" s="16" t="s">
        <v>1459</v>
      </c>
      <c r="J222" s="17">
        <v>1</v>
      </c>
      <c r="K222" s="16">
        <v>0</v>
      </c>
      <c r="L222" s="16">
        <v>13355</v>
      </c>
      <c r="M222" s="16">
        <v>11397</v>
      </c>
      <c r="N222" s="17">
        <v>1</v>
      </c>
      <c r="O222" s="16" t="s">
        <v>1882</v>
      </c>
      <c r="P222" s="16">
        <v>63112</v>
      </c>
      <c r="Q222" s="16" t="s">
        <v>1461</v>
      </c>
      <c r="R222" s="16" t="s">
        <v>1885</v>
      </c>
      <c r="S222" s="16" t="s">
        <v>1463</v>
      </c>
    </row>
    <row r="223" spans="1:19">
      <c r="A223">
        <v>810</v>
      </c>
      <c r="B223" s="11" t="s">
        <v>455</v>
      </c>
      <c r="C223" s="16" t="s">
        <v>1686</v>
      </c>
      <c r="D223" s="17" t="s">
        <v>1687</v>
      </c>
      <c r="E223" s="16" t="s">
        <v>1089</v>
      </c>
      <c r="F223" s="16" t="s">
        <v>1686</v>
      </c>
      <c r="G223" s="16" t="s">
        <v>993</v>
      </c>
      <c r="H223" s="16" t="s">
        <v>1688</v>
      </c>
      <c r="I223" s="16" t="s">
        <v>1689</v>
      </c>
      <c r="J223" s="17">
        <v>1</v>
      </c>
      <c r="K223" s="16">
        <v>0</v>
      </c>
      <c r="L223" s="16">
        <v>13518</v>
      </c>
      <c r="M223" s="16">
        <v>11234</v>
      </c>
      <c r="N223" s="17">
        <v>1</v>
      </c>
      <c r="O223" s="16" t="s">
        <v>1886</v>
      </c>
      <c r="P223" s="16">
        <v>58600</v>
      </c>
      <c r="Q223" s="16" t="s">
        <v>1690</v>
      </c>
      <c r="R223" s="16" t="s">
        <v>1887</v>
      </c>
      <c r="S223" s="16" t="s">
        <v>1692</v>
      </c>
    </row>
    <row r="224" spans="1:19">
      <c r="A224">
        <v>54360</v>
      </c>
      <c r="B224" s="11" t="s">
        <v>458</v>
      </c>
      <c r="C224" s="14"/>
      <c r="D224" s="14"/>
      <c r="E224" s="14"/>
      <c r="F224" s="14"/>
      <c r="G224" s="14"/>
      <c r="H224" s="14"/>
      <c r="I224" s="14"/>
      <c r="J224" s="14"/>
      <c r="K224" s="14"/>
      <c r="L224" s="14"/>
      <c r="M224" s="14"/>
      <c r="N224" s="14"/>
      <c r="O224" s="14"/>
      <c r="P224" s="14"/>
      <c r="Q224" s="14"/>
      <c r="R224" s="14"/>
      <c r="S224" s="14"/>
    </row>
    <row r="225" spans="1:19">
      <c r="A225">
        <v>9934</v>
      </c>
      <c r="B225" s="11" t="s">
        <v>470</v>
      </c>
      <c r="C225" s="16" t="s">
        <v>1694</v>
      </c>
      <c r="D225" s="17" t="s">
        <v>1695</v>
      </c>
      <c r="E225" s="16" t="s">
        <v>1020</v>
      </c>
      <c r="F225" s="16" t="s">
        <v>1108</v>
      </c>
      <c r="G225" s="16" t="s">
        <v>993</v>
      </c>
      <c r="H225" s="16" t="s">
        <v>1696</v>
      </c>
      <c r="I225" s="16" t="s">
        <v>1697</v>
      </c>
      <c r="J225" s="17">
        <v>1</v>
      </c>
      <c r="K225" s="16">
        <v>0</v>
      </c>
      <c r="L225" s="16">
        <v>7993</v>
      </c>
      <c r="M225" s="16">
        <v>16759</v>
      </c>
      <c r="N225" s="17">
        <v>2</v>
      </c>
      <c r="O225" s="16" t="s">
        <v>1888</v>
      </c>
      <c r="P225" s="16">
        <v>15900</v>
      </c>
      <c r="Q225" s="16" t="s">
        <v>1699</v>
      </c>
      <c r="R225" s="16" t="s">
        <v>1889</v>
      </c>
      <c r="S225" s="16" t="s">
        <v>1701</v>
      </c>
    </row>
    <row r="226" spans="1:19" ht="21">
      <c r="A226">
        <v>9934</v>
      </c>
      <c r="B226" s="11" t="s">
        <v>470</v>
      </c>
      <c r="C226" s="16" t="s">
        <v>1890</v>
      </c>
      <c r="D226" s="17" t="s">
        <v>1891</v>
      </c>
      <c r="E226" s="16" t="s">
        <v>1132</v>
      </c>
      <c r="F226" s="16" t="s">
        <v>1172</v>
      </c>
      <c r="G226" s="16" t="s">
        <v>993</v>
      </c>
      <c r="H226" s="16" t="s">
        <v>1777</v>
      </c>
      <c r="I226" s="18" t="s">
        <v>1892</v>
      </c>
      <c r="J226" s="17">
        <v>1</v>
      </c>
      <c r="K226" s="16">
        <v>0</v>
      </c>
      <c r="L226" s="16">
        <v>8007</v>
      </c>
      <c r="M226" s="16">
        <v>16745</v>
      </c>
      <c r="N226" s="17">
        <v>2</v>
      </c>
      <c r="O226" s="16" t="s">
        <v>1893</v>
      </c>
      <c r="P226" s="16">
        <v>22088</v>
      </c>
      <c r="Q226" s="16" t="s">
        <v>1894</v>
      </c>
      <c r="R226" s="16" t="s">
        <v>1895</v>
      </c>
      <c r="S226" s="16" t="s">
        <v>1896</v>
      </c>
    </row>
    <row r="227" spans="1:19">
      <c r="A227">
        <v>9934</v>
      </c>
      <c r="B227" s="11" t="s">
        <v>470</v>
      </c>
      <c r="C227" s="16" t="s">
        <v>1478</v>
      </c>
      <c r="D227" s="17" t="s">
        <v>1479</v>
      </c>
      <c r="E227" s="16" t="s">
        <v>1089</v>
      </c>
      <c r="F227" s="16" t="s">
        <v>1090</v>
      </c>
      <c r="G227" s="16" t="s">
        <v>993</v>
      </c>
      <c r="H227" s="16" t="s">
        <v>1480</v>
      </c>
      <c r="I227" s="18" t="s">
        <v>1481</v>
      </c>
      <c r="J227" s="17">
        <v>1</v>
      </c>
      <c r="K227" s="16">
        <v>0</v>
      </c>
      <c r="L227" s="16">
        <v>4107</v>
      </c>
      <c r="M227" s="16">
        <v>20645</v>
      </c>
      <c r="N227" s="17">
        <v>1</v>
      </c>
      <c r="O227" s="16" t="s">
        <v>1897</v>
      </c>
      <c r="P227" s="16">
        <v>6634</v>
      </c>
      <c r="Q227" s="16" t="s">
        <v>1482</v>
      </c>
      <c r="R227" s="16" t="s">
        <v>1898</v>
      </c>
      <c r="S227" s="16" t="s">
        <v>1453</v>
      </c>
    </row>
    <row r="228" spans="1:19">
      <c r="A228">
        <v>9934</v>
      </c>
      <c r="B228" s="11" t="s">
        <v>470</v>
      </c>
      <c r="C228" s="16" t="s">
        <v>1124</v>
      </c>
      <c r="D228" s="17" t="s">
        <v>1125</v>
      </c>
      <c r="E228" s="16" t="s">
        <v>1020</v>
      </c>
      <c r="F228" s="16" t="s">
        <v>1108</v>
      </c>
      <c r="G228" s="16" t="s">
        <v>993</v>
      </c>
      <c r="H228" s="16" t="s">
        <v>1126</v>
      </c>
      <c r="I228" s="16" t="s">
        <v>1067</v>
      </c>
      <c r="J228" s="17">
        <v>1</v>
      </c>
      <c r="K228" s="16">
        <v>0</v>
      </c>
      <c r="L228" s="16">
        <v>10157</v>
      </c>
      <c r="M228" s="16">
        <v>14595</v>
      </c>
      <c r="N228" s="17">
        <v>2</v>
      </c>
      <c r="O228" s="16" t="s">
        <v>1899</v>
      </c>
      <c r="P228" s="16">
        <v>27519</v>
      </c>
      <c r="Q228" s="16" t="s">
        <v>1127</v>
      </c>
      <c r="R228" s="16" t="s">
        <v>1900</v>
      </c>
      <c r="S228" s="16" t="s">
        <v>1129</v>
      </c>
    </row>
    <row r="229" spans="1:19">
      <c r="A229">
        <v>9934</v>
      </c>
      <c r="B229" s="11" t="s">
        <v>470</v>
      </c>
      <c r="C229" s="16" t="s">
        <v>1426</v>
      </c>
      <c r="D229" s="17" t="s">
        <v>1427</v>
      </c>
      <c r="E229" s="16" t="s">
        <v>1428</v>
      </c>
      <c r="F229" s="16" t="s">
        <v>1429</v>
      </c>
      <c r="G229" s="16" t="s">
        <v>993</v>
      </c>
      <c r="H229" s="16" t="s">
        <v>1430</v>
      </c>
      <c r="I229" s="16" t="s">
        <v>1431</v>
      </c>
      <c r="J229" s="17">
        <v>1</v>
      </c>
      <c r="K229" s="16">
        <v>0</v>
      </c>
      <c r="L229" s="16">
        <v>10389</v>
      </c>
      <c r="M229" s="16">
        <v>14363</v>
      </c>
      <c r="N229" s="17">
        <v>2</v>
      </c>
      <c r="O229" s="16" t="s">
        <v>1901</v>
      </c>
      <c r="P229" s="16">
        <v>33775</v>
      </c>
      <c r="Q229" s="16" t="s">
        <v>1433</v>
      </c>
      <c r="R229" s="16" t="s">
        <v>1806</v>
      </c>
      <c r="S229" s="16" t="s">
        <v>1435</v>
      </c>
    </row>
    <row r="230" spans="1:19">
      <c r="A230">
        <v>9934</v>
      </c>
      <c r="B230" s="11" t="s">
        <v>470</v>
      </c>
      <c r="C230" s="16" t="s">
        <v>1775</v>
      </c>
      <c r="D230" s="17" t="s">
        <v>1776</v>
      </c>
      <c r="E230" s="16" t="s">
        <v>1020</v>
      </c>
      <c r="F230" s="16" t="s">
        <v>1108</v>
      </c>
      <c r="G230" s="16" t="s">
        <v>993</v>
      </c>
      <c r="H230" s="16" t="s">
        <v>1777</v>
      </c>
      <c r="I230" s="16" t="s">
        <v>1778</v>
      </c>
      <c r="J230" s="17">
        <v>1</v>
      </c>
      <c r="K230" s="16">
        <v>0</v>
      </c>
      <c r="L230" s="16">
        <v>7491</v>
      </c>
      <c r="M230" s="16">
        <v>17261</v>
      </c>
      <c r="N230" s="17">
        <v>1</v>
      </c>
      <c r="O230" s="16" t="s">
        <v>1897</v>
      </c>
      <c r="P230" s="16">
        <v>14681</v>
      </c>
      <c r="Q230" s="16" t="s">
        <v>1779</v>
      </c>
      <c r="R230" s="16" t="s">
        <v>1902</v>
      </c>
      <c r="S230" s="16" t="s">
        <v>1781</v>
      </c>
    </row>
    <row r="231" spans="1:19" ht="21">
      <c r="A231">
        <v>9934</v>
      </c>
      <c r="B231" s="11" t="s">
        <v>470</v>
      </c>
      <c r="C231" s="16" t="s">
        <v>1185</v>
      </c>
      <c r="D231" s="17" t="s">
        <v>1186</v>
      </c>
      <c r="E231" s="16" t="s">
        <v>1132</v>
      </c>
      <c r="F231" s="16" t="s">
        <v>1172</v>
      </c>
      <c r="G231" s="16" t="s">
        <v>993</v>
      </c>
      <c r="H231" s="16" t="s">
        <v>1187</v>
      </c>
      <c r="I231" s="18" t="s">
        <v>1188</v>
      </c>
      <c r="J231" s="17">
        <v>1</v>
      </c>
      <c r="K231" s="16">
        <v>0</v>
      </c>
      <c r="L231" s="16">
        <v>11680</v>
      </c>
      <c r="M231" s="16">
        <v>13072</v>
      </c>
      <c r="N231" s="17">
        <v>2</v>
      </c>
      <c r="O231" s="16" t="s">
        <v>1899</v>
      </c>
      <c r="P231" s="16">
        <v>49366</v>
      </c>
      <c r="Q231" s="16" t="s">
        <v>1190</v>
      </c>
      <c r="R231" s="16" t="s">
        <v>1903</v>
      </c>
      <c r="S231" s="16" t="s">
        <v>1192</v>
      </c>
    </row>
    <row r="232" spans="1:19">
      <c r="A232">
        <v>2252</v>
      </c>
      <c r="B232" s="11" t="s">
        <v>474</v>
      </c>
      <c r="C232" s="16" t="s">
        <v>1521</v>
      </c>
      <c r="D232" s="17" t="s">
        <v>1522</v>
      </c>
      <c r="E232" s="16" t="s">
        <v>1089</v>
      </c>
      <c r="F232" s="16" t="s">
        <v>1090</v>
      </c>
      <c r="G232" s="16" t="s">
        <v>993</v>
      </c>
      <c r="H232" s="16" t="s">
        <v>1523</v>
      </c>
      <c r="I232" s="16" t="s">
        <v>1524</v>
      </c>
      <c r="J232" s="17">
        <v>1</v>
      </c>
      <c r="K232" s="16">
        <v>0</v>
      </c>
      <c r="L232" s="16">
        <v>1218</v>
      </c>
      <c r="M232" s="16">
        <v>23534</v>
      </c>
      <c r="N232" s="17">
        <v>1</v>
      </c>
      <c r="O232" s="16" t="s">
        <v>1904</v>
      </c>
      <c r="P232" s="16">
        <v>1377</v>
      </c>
      <c r="Q232" s="16" t="s">
        <v>1526</v>
      </c>
      <c r="R232" s="16" t="s">
        <v>1905</v>
      </c>
      <c r="S232" s="16" t="s">
        <v>1528</v>
      </c>
    </row>
    <row r="233" spans="1:19">
      <c r="A233">
        <v>2252</v>
      </c>
      <c r="B233" s="11" t="s">
        <v>474</v>
      </c>
      <c r="C233" s="16" t="s">
        <v>1906</v>
      </c>
      <c r="D233" s="17" t="s">
        <v>1907</v>
      </c>
      <c r="E233" s="16" t="s">
        <v>1089</v>
      </c>
      <c r="F233" s="16" t="s">
        <v>1090</v>
      </c>
      <c r="G233" s="16" t="s">
        <v>993</v>
      </c>
      <c r="H233" s="16" t="s">
        <v>1908</v>
      </c>
      <c r="I233" s="18" t="s">
        <v>1909</v>
      </c>
      <c r="J233" s="17">
        <v>1</v>
      </c>
      <c r="K233" s="16">
        <v>0</v>
      </c>
      <c r="L233" s="16">
        <v>13558</v>
      </c>
      <c r="M233" s="16">
        <v>11194</v>
      </c>
      <c r="N233" s="17">
        <v>9</v>
      </c>
      <c r="O233" s="16" t="s">
        <v>1537</v>
      </c>
      <c r="P233" s="16">
        <v>77190</v>
      </c>
      <c r="Q233" s="16" t="s">
        <v>1910</v>
      </c>
      <c r="R233" s="16" t="s">
        <v>1911</v>
      </c>
      <c r="S233" s="16" t="s">
        <v>1667</v>
      </c>
    </row>
    <row r="234" spans="1:19" ht="21">
      <c r="A234">
        <v>2252</v>
      </c>
      <c r="B234" s="11" t="s">
        <v>474</v>
      </c>
      <c r="C234" s="16" t="s">
        <v>1391</v>
      </c>
      <c r="D234" s="17" t="s">
        <v>1392</v>
      </c>
      <c r="E234" s="16" t="s">
        <v>991</v>
      </c>
      <c r="F234" s="16" t="s">
        <v>1011</v>
      </c>
      <c r="G234" s="16" t="s">
        <v>993</v>
      </c>
      <c r="H234" s="16" t="s">
        <v>1393</v>
      </c>
      <c r="I234" s="16" t="s">
        <v>1394</v>
      </c>
      <c r="J234" s="17">
        <v>1</v>
      </c>
      <c r="K234" s="16">
        <v>0</v>
      </c>
      <c r="L234" s="16">
        <v>3236</v>
      </c>
      <c r="M234" s="16">
        <v>21516</v>
      </c>
      <c r="N234" s="17">
        <v>1</v>
      </c>
      <c r="O234" s="16" t="s">
        <v>1136</v>
      </c>
      <c r="P234" s="16">
        <v>3982</v>
      </c>
      <c r="Q234" s="16" t="s">
        <v>1396</v>
      </c>
      <c r="R234" s="16" t="s">
        <v>1912</v>
      </c>
      <c r="S234" s="16" t="s">
        <v>1398</v>
      </c>
    </row>
    <row r="235" spans="1:19" ht="21">
      <c r="A235">
        <v>2252</v>
      </c>
      <c r="B235" s="11" t="s">
        <v>474</v>
      </c>
      <c r="C235" s="16" t="s">
        <v>1566</v>
      </c>
      <c r="D235" s="17" t="s">
        <v>1567</v>
      </c>
      <c r="E235" s="16" t="s">
        <v>1099</v>
      </c>
      <c r="F235" s="16" t="s">
        <v>1514</v>
      </c>
      <c r="G235" s="16" t="s">
        <v>993</v>
      </c>
      <c r="H235" s="16" t="s">
        <v>1568</v>
      </c>
      <c r="I235" s="18" t="s">
        <v>1569</v>
      </c>
      <c r="J235" s="17">
        <v>1</v>
      </c>
      <c r="K235" s="16">
        <v>0</v>
      </c>
      <c r="L235" s="16">
        <v>14714</v>
      </c>
      <c r="M235" s="16">
        <v>10038</v>
      </c>
      <c r="N235" s="17">
        <v>9</v>
      </c>
      <c r="O235" s="16" t="s">
        <v>1913</v>
      </c>
      <c r="P235" s="16">
        <v>101929</v>
      </c>
      <c r="Q235" s="16" t="s">
        <v>1571</v>
      </c>
      <c r="R235" s="16" t="s">
        <v>1914</v>
      </c>
      <c r="S235" s="16" t="s">
        <v>1573</v>
      </c>
    </row>
    <row r="236" spans="1:19">
      <c r="A236">
        <v>2252</v>
      </c>
      <c r="B236" s="11" t="s">
        <v>474</v>
      </c>
      <c r="C236" s="16" t="s">
        <v>1558</v>
      </c>
      <c r="D236" s="17" t="s">
        <v>1559</v>
      </c>
      <c r="E236" s="16" t="s">
        <v>1089</v>
      </c>
      <c r="F236" s="16" t="s">
        <v>1090</v>
      </c>
      <c r="G236" s="16" t="s">
        <v>993</v>
      </c>
      <c r="H236" s="16" t="s">
        <v>1560</v>
      </c>
      <c r="I236" s="18" t="s">
        <v>1561</v>
      </c>
      <c r="J236" s="17">
        <v>1</v>
      </c>
      <c r="K236" s="16">
        <v>0</v>
      </c>
      <c r="L236" s="16">
        <v>5806</v>
      </c>
      <c r="M236" s="16">
        <v>18946</v>
      </c>
      <c r="N236" s="17">
        <v>2</v>
      </c>
      <c r="O236" s="16" t="s">
        <v>1915</v>
      </c>
      <c r="P236" s="16">
        <v>12758</v>
      </c>
      <c r="Q236" s="16" t="s">
        <v>1563</v>
      </c>
      <c r="R236" s="16" t="s">
        <v>1682</v>
      </c>
      <c r="S236" s="16" t="s">
        <v>1565</v>
      </c>
    </row>
    <row r="237" spans="1:19">
      <c r="A237">
        <v>2252</v>
      </c>
      <c r="B237" s="11" t="s">
        <v>474</v>
      </c>
      <c r="C237" s="16" t="s">
        <v>1686</v>
      </c>
      <c r="D237" s="17" t="s">
        <v>1687</v>
      </c>
      <c r="E237" s="16" t="s">
        <v>1089</v>
      </c>
      <c r="F237" s="16" t="s">
        <v>1686</v>
      </c>
      <c r="G237" s="16" t="s">
        <v>993</v>
      </c>
      <c r="H237" s="16" t="s">
        <v>1688</v>
      </c>
      <c r="I237" s="16" t="s">
        <v>1689</v>
      </c>
      <c r="J237" s="17">
        <v>1</v>
      </c>
      <c r="K237" s="16">
        <v>0</v>
      </c>
      <c r="L237" s="16">
        <v>13518</v>
      </c>
      <c r="M237" s="16">
        <v>11234</v>
      </c>
      <c r="N237" s="17">
        <v>6</v>
      </c>
      <c r="O237" s="16" t="s">
        <v>1442</v>
      </c>
      <c r="P237" s="16">
        <v>58600</v>
      </c>
      <c r="Q237" s="16" t="s">
        <v>1690</v>
      </c>
      <c r="R237" s="16" t="s">
        <v>1916</v>
      </c>
      <c r="S237" s="16" t="s">
        <v>1692</v>
      </c>
    </row>
    <row r="238" spans="1:19">
      <c r="A238">
        <v>84818</v>
      </c>
      <c r="B238" s="11" t="s">
        <v>483</v>
      </c>
      <c r="C238" s="16" t="s">
        <v>1106</v>
      </c>
      <c r="D238" s="17" t="s">
        <v>1107</v>
      </c>
      <c r="E238" s="16" t="s">
        <v>1020</v>
      </c>
      <c r="F238" s="16" t="s">
        <v>1108</v>
      </c>
      <c r="G238" s="16" t="s">
        <v>993</v>
      </c>
      <c r="H238" s="16" t="s">
        <v>1109</v>
      </c>
      <c r="I238" s="18" t="s">
        <v>1110</v>
      </c>
      <c r="J238" s="17">
        <v>1</v>
      </c>
      <c r="K238" s="16">
        <v>0</v>
      </c>
      <c r="L238" s="16">
        <v>5783</v>
      </c>
      <c r="M238" s="16">
        <v>18969</v>
      </c>
      <c r="N238" s="17">
        <v>3</v>
      </c>
      <c r="O238" s="16" t="s">
        <v>1917</v>
      </c>
      <c r="P238" s="16">
        <v>9874</v>
      </c>
      <c r="Q238" s="16" t="s">
        <v>1112</v>
      </c>
      <c r="R238" s="16" t="s">
        <v>1918</v>
      </c>
      <c r="S238" s="16" t="s">
        <v>1114</v>
      </c>
    </row>
    <row r="239" spans="1:19" ht="21">
      <c r="A239">
        <v>84818</v>
      </c>
      <c r="B239" s="11" t="s">
        <v>483</v>
      </c>
      <c r="C239" s="16" t="s">
        <v>1028</v>
      </c>
      <c r="D239" s="17" t="s">
        <v>1029</v>
      </c>
      <c r="E239" s="16" t="s">
        <v>991</v>
      </c>
      <c r="F239" s="16" t="s">
        <v>1011</v>
      </c>
      <c r="G239" s="16" t="s">
        <v>993</v>
      </c>
      <c r="H239" s="16" t="s">
        <v>1030</v>
      </c>
      <c r="I239" s="18" t="s">
        <v>1031</v>
      </c>
      <c r="J239" s="17">
        <v>1</v>
      </c>
      <c r="K239" s="16">
        <v>0</v>
      </c>
      <c r="L239" s="16">
        <v>9872</v>
      </c>
      <c r="M239" s="16">
        <v>14880</v>
      </c>
      <c r="N239" s="17">
        <v>5</v>
      </c>
      <c r="O239" s="16" t="s">
        <v>1919</v>
      </c>
      <c r="P239" s="16">
        <v>33238</v>
      </c>
      <c r="Q239" s="16" t="s">
        <v>1033</v>
      </c>
      <c r="R239" s="16" t="s">
        <v>1920</v>
      </c>
      <c r="S239" s="16" t="s">
        <v>1035</v>
      </c>
    </row>
    <row r="240" spans="1:19" ht="21">
      <c r="A240">
        <v>84818</v>
      </c>
      <c r="B240" s="11" t="s">
        <v>483</v>
      </c>
      <c r="C240" s="16" t="s">
        <v>1080</v>
      </c>
      <c r="D240" s="17" t="s">
        <v>1081</v>
      </c>
      <c r="E240" s="16" t="s">
        <v>991</v>
      </c>
      <c r="F240" s="16" t="s">
        <v>1011</v>
      </c>
      <c r="G240" s="16" t="s">
        <v>993</v>
      </c>
      <c r="H240" s="16" t="s">
        <v>1082</v>
      </c>
      <c r="I240" s="18" t="s">
        <v>1083</v>
      </c>
      <c r="J240" s="17">
        <v>1</v>
      </c>
      <c r="K240" s="16">
        <v>0</v>
      </c>
      <c r="L240" s="16">
        <v>12391</v>
      </c>
      <c r="M240" s="16">
        <v>12361</v>
      </c>
      <c r="N240" s="17">
        <v>9</v>
      </c>
      <c r="O240" s="16" t="s">
        <v>1921</v>
      </c>
      <c r="P240" s="16">
        <v>79797</v>
      </c>
      <c r="Q240" s="16" t="s">
        <v>1040</v>
      </c>
      <c r="R240" s="16" t="s">
        <v>1922</v>
      </c>
      <c r="S240" s="16" t="s">
        <v>1086</v>
      </c>
    </row>
    <row r="241" spans="1:19" ht="21">
      <c r="A241">
        <v>84818</v>
      </c>
      <c r="B241" s="11" t="s">
        <v>483</v>
      </c>
      <c r="C241" s="16" t="s">
        <v>1002</v>
      </c>
      <c r="D241" s="17" t="s">
        <v>1003</v>
      </c>
      <c r="E241" s="16" t="s">
        <v>991</v>
      </c>
      <c r="F241" s="16" t="s">
        <v>992</v>
      </c>
      <c r="G241" s="16" t="s">
        <v>993</v>
      </c>
      <c r="H241" s="16" t="s">
        <v>1004</v>
      </c>
      <c r="I241" s="16" t="s">
        <v>1005</v>
      </c>
      <c r="J241" s="17">
        <v>1</v>
      </c>
      <c r="K241" s="16">
        <v>0</v>
      </c>
      <c r="L241" s="16">
        <v>6067</v>
      </c>
      <c r="M241" s="16">
        <v>18685</v>
      </c>
      <c r="N241" s="17">
        <v>2</v>
      </c>
      <c r="O241" s="16" t="s">
        <v>1388</v>
      </c>
      <c r="P241" s="16">
        <v>11080</v>
      </c>
      <c r="Q241" s="16" t="s">
        <v>1007</v>
      </c>
      <c r="R241" s="16" t="s">
        <v>1923</v>
      </c>
      <c r="S241" s="16" t="s">
        <v>1009</v>
      </c>
    </row>
    <row r="242" spans="1:19">
      <c r="A242">
        <v>84818</v>
      </c>
      <c r="B242" s="11" t="s">
        <v>483</v>
      </c>
      <c r="C242" s="16" t="s">
        <v>1924</v>
      </c>
      <c r="D242" s="17" t="s">
        <v>1925</v>
      </c>
      <c r="E242" s="16" t="s">
        <v>1020</v>
      </c>
      <c r="F242" s="16" t="s">
        <v>1108</v>
      </c>
      <c r="G242" s="16" t="s">
        <v>993</v>
      </c>
      <c r="H242" s="16" t="s">
        <v>1926</v>
      </c>
      <c r="I242" s="16" t="s">
        <v>1927</v>
      </c>
      <c r="J242" s="17">
        <v>1</v>
      </c>
      <c r="K242" s="16">
        <v>0</v>
      </c>
      <c r="L242" s="16">
        <v>7052</v>
      </c>
      <c r="M242" s="16">
        <v>17700</v>
      </c>
      <c r="N242" s="17">
        <v>3</v>
      </c>
      <c r="O242" s="16" t="s">
        <v>1796</v>
      </c>
      <c r="P242" s="16">
        <v>13904</v>
      </c>
      <c r="Q242" s="16" t="s">
        <v>1928</v>
      </c>
      <c r="R242" s="16" t="s">
        <v>1929</v>
      </c>
      <c r="S242" s="16" t="s">
        <v>1930</v>
      </c>
    </row>
    <row r="243" spans="1:19" ht="21">
      <c r="A243">
        <v>84818</v>
      </c>
      <c r="B243" s="11" t="s">
        <v>483</v>
      </c>
      <c r="C243" s="16" t="s">
        <v>309</v>
      </c>
      <c r="D243" s="17" t="s">
        <v>1010</v>
      </c>
      <c r="E243" s="16" t="s">
        <v>991</v>
      </c>
      <c r="F243" s="16" t="s">
        <v>1011</v>
      </c>
      <c r="G243" s="16" t="s">
        <v>993</v>
      </c>
      <c r="H243" s="18" t="s">
        <v>1012</v>
      </c>
      <c r="I243" s="16" t="s">
        <v>1013</v>
      </c>
      <c r="J243" s="17">
        <v>1</v>
      </c>
      <c r="K243" s="16">
        <v>0</v>
      </c>
      <c r="L243" s="16">
        <v>17454</v>
      </c>
      <c r="M243" s="16">
        <v>7298</v>
      </c>
      <c r="N243" s="17">
        <v>13</v>
      </c>
      <c r="O243" s="16" t="s">
        <v>1931</v>
      </c>
      <c r="P243" s="16">
        <v>171132</v>
      </c>
      <c r="Q243" s="16" t="s">
        <v>1015</v>
      </c>
      <c r="R243" s="16" t="s">
        <v>1932</v>
      </c>
      <c r="S243" s="16" t="s">
        <v>1017</v>
      </c>
    </row>
    <row r="244" spans="1:19" ht="21">
      <c r="A244">
        <v>24147</v>
      </c>
      <c r="B244" s="11" t="s">
        <v>486</v>
      </c>
      <c r="C244" s="16" t="s">
        <v>1391</v>
      </c>
      <c r="D244" s="17" t="s">
        <v>1392</v>
      </c>
      <c r="E244" s="16" t="s">
        <v>991</v>
      </c>
      <c r="F244" s="16" t="s">
        <v>1011</v>
      </c>
      <c r="G244" s="16" t="s">
        <v>993</v>
      </c>
      <c r="H244" s="16" t="s">
        <v>1393</v>
      </c>
      <c r="I244" s="16" t="s">
        <v>1394</v>
      </c>
      <c r="J244" s="17">
        <v>1</v>
      </c>
      <c r="K244" s="16">
        <v>0</v>
      </c>
      <c r="L244" s="16">
        <v>3236</v>
      </c>
      <c r="M244" s="16">
        <v>21516</v>
      </c>
      <c r="N244" s="17">
        <v>1</v>
      </c>
      <c r="O244" s="16" t="s">
        <v>1933</v>
      </c>
      <c r="P244" s="16">
        <v>3982</v>
      </c>
      <c r="Q244" s="16" t="s">
        <v>1396</v>
      </c>
      <c r="R244" s="16" t="s">
        <v>1934</v>
      </c>
      <c r="S244" s="16" t="s">
        <v>1398</v>
      </c>
    </row>
    <row r="245" spans="1:19" ht="21">
      <c r="A245">
        <v>24147</v>
      </c>
      <c r="B245" s="11" t="s">
        <v>486</v>
      </c>
      <c r="C245" s="16" t="s">
        <v>1375</v>
      </c>
      <c r="D245" s="17" t="s">
        <v>1376</v>
      </c>
      <c r="E245" s="16" t="s">
        <v>1020</v>
      </c>
      <c r="F245" s="16" t="s">
        <v>1108</v>
      </c>
      <c r="G245" s="16" t="s">
        <v>993</v>
      </c>
      <c r="H245" s="16" t="s">
        <v>1377</v>
      </c>
      <c r="I245" s="16" t="s">
        <v>1378</v>
      </c>
      <c r="J245" s="17">
        <v>1</v>
      </c>
      <c r="K245" s="16">
        <v>0</v>
      </c>
      <c r="L245" s="16">
        <v>6212</v>
      </c>
      <c r="M245" s="16">
        <v>18540</v>
      </c>
      <c r="N245" s="17">
        <v>1</v>
      </c>
      <c r="O245" s="16" t="s">
        <v>1935</v>
      </c>
      <c r="P245" s="16">
        <v>11200</v>
      </c>
      <c r="Q245" s="16" t="s">
        <v>1380</v>
      </c>
      <c r="R245" s="16" t="s">
        <v>1936</v>
      </c>
      <c r="S245" s="16" t="s">
        <v>1382</v>
      </c>
    </row>
    <row r="246" spans="1:19" ht="21">
      <c r="A246">
        <v>24147</v>
      </c>
      <c r="B246" s="11" t="s">
        <v>486</v>
      </c>
      <c r="C246" s="16" t="s">
        <v>1361</v>
      </c>
      <c r="D246" s="17" t="s">
        <v>1362</v>
      </c>
      <c r="E246" s="16" t="s">
        <v>991</v>
      </c>
      <c r="F246" s="16" t="s">
        <v>1011</v>
      </c>
      <c r="G246" s="16" t="s">
        <v>993</v>
      </c>
      <c r="H246" s="16" t="s">
        <v>1363</v>
      </c>
      <c r="I246" s="18" t="s">
        <v>1364</v>
      </c>
      <c r="J246" s="17">
        <v>1</v>
      </c>
      <c r="K246" s="16">
        <v>0</v>
      </c>
      <c r="L246" s="16">
        <v>5691</v>
      </c>
      <c r="M246" s="16">
        <v>19061</v>
      </c>
      <c r="N246" s="17">
        <v>1</v>
      </c>
      <c r="O246" s="16" t="s">
        <v>1937</v>
      </c>
      <c r="P246" s="16">
        <v>10149</v>
      </c>
      <c r="Q246" s="16" t="s">
        <v>1366</v>
      </c>
      <c r="R246" s="16" t="s">
        <v>1938</v>
      </c>
      <c r="S246" s="16" t="s">
        <v>1368</v>
      </c>
    </row>
    <row r="247" spans="1:19">
      <c r="A247">
        <v>24147</v>
      </c>
      <c r="B247" s="11" t="s">
        <v>486</v>
      </c>
      <c r="C247" s="16" t="s">
        <v>1504</v>
      </c>
      <c r="D247" s="17" t="s">
        <v>1505</v>
      </c>
      <c r="E247" s="16" t="s">
        <v>1064</v>
      </c>
      <c r="F247" s="16" t="s">
        <v>1064</v>
      </c>
      <c r="G247" s="16" t="s">
        <v>993</v>
      </c>
      <c r="H247" s="16" t="s">
        <v>1506</v>
      </c>
      <c r="I247" s="16" t="s">
        <v>1507</v>
      </c>
      <c r="J247" s="17">
        <v>1</v>
      </c>
      <c r="K247" s="16">
        <v>0</v>
      </c>
      <c r="L247" s="16">
        <v>6658</v>
      </c>
      <c r="M247" s="16">
        <v>18094</v>
      </c>
      <c r="N247" s="17">
        <v>1</v>
      </c>
      <c r="O247" s="16" t="s">
        <v>1939</v>
      </c>
      <c r="P247" s="16">
        <v>12530</v>
      </c>
      <c r="Q247" s="16" t="s">
        <v>1509</v>
      </c>
      <c r="R247" s="16" t="s">
        <v>1940</v>
      </c>
      <c r="S247" s="16" t="s">
        <v>1511</v>
      </c>
    </row>
    <row r="248" spans="1:19">
      <c r="A248">
        <v>24147</v>
      </c>
      <c r="B248" s="11" t="s">
        <v>486</v>
      </c>
      <c r="C248" s="16" t="s">
        <v>1775</v>
      </c>
      <c r="D248" s="17" t="s">
        <v>1776</v>
      </c>
      <c r="E248" s="16" t="s">
        <v>1020</v>
      </c>
      <c r="F248" s="16" t="s">
        <v>1108</v>
      </c>
      <c r="G248" s="16" t="s">
        <v>993</v>
      </c>
      <c r="H248" s="16" t="s">
        <v>1777</v>
      </c>
      <c r="I248" s="16" t="s">
        <v>1778</v>
      </c>
      <c r="J248" s="17">
        <v>1</v>
      </c>
      <c r="K248" s="16">
        <v>0</v>
      </c>
      <c r="L248" s="16">
        <v>7491</v>
      </c>
      <c r="M248" s="16">
        <v>17261</v>
      </c>
      <c r="N248" s="17">
        <v>1</v>
      </c>
      <c r="O248" s="16" t="s">
        <v>1941</v>
      </c>
      <c r="P248" s="16">
        <v>14681</v>
      </c>
      <c r="Q248" s="16" t="s">
        <v>1779</v>
      </c>
      <c r="R248" s="16" t="s">
        <v>1942</v>
      </c>
      <c r="S248" s="16" t="s">
        <v>1781</v>
      </c>
    </row>
    <row r="249" spans="1:19">
      <c r="A249">
        <v>24147</v>
      </c>
      <c r="B249" s="11" t="s">
        <v>486</v>
      </c>
      <c r="C249" s="16" t="s">
        <v>1551</v>
      </c>
      <c r="D249" s="17" t="s">
        <v>1552</v>
      </c>
      <c r="E249" s="16" t="s">
        <v>1089</v>
      </c>
      <c r="F249" s="16" t="s">
        <v>1090</v>
      </c>
      <c r="G249" s="16" t="s">
        <v>993</v>
      </c>
      <c r="H249" s="18" t="s">
        <v>1553</v>
      </c>
      <c r="I249" s="18" t="s">
        <v>1554</v>
      </c>
      <c r="J249" s="17">
        <v>1</v>
      </c>
      <c r="K249" s="16">
        <v>0</v>
      </c>
      <c r="L249" s="16">
        <v>16973</v>
      </c>
      <c r="M249" s="16">
        <v>7779</v>
      </c>
      <c r="N249" s="17">
        <v>5</v>
      </c>
      <c r="O249" s="16" t="s">
        <v>1943</v>
      </c>
      <c r="P249" s="16">
        <v>197210</v>
      </c>
      <c r="Q249" s="16" t="s">
        <v>1556</v>
      </c>
      <c r="R249" s="16" t="s">
        <v>1944</v>
      </c>
      <c r="S249" s="16" t="s">
        <v>1431</v>
      </c>
    </row>
    <row r="250" spans="1:19">
      <c r="A250" s="14">
        <v>51669</v>
      </c>
      <c r="B250" s="21" t="s">
        <v>489</v>
      </c>
      <c r="C250" s="14"/>
      <c r="D250" s="14"/>
      <c r="E250" s="14"/>
      <c r="F250" s="14"/>
      <c r="G250" s="14"/>
      <c r="H250" s="14"/>
      <c r="I250" s="14"/>
      <c r="J250" s="14"/>
      <c r="K250" s="14"/>
      <c r="L250" s="14"/>
      <c r="M250" s="14"/>
      <c r="N250" s="14"/>
      <c r="O250" s="14"/>
      <c r="P250" s="14"/>
      <c r="Q250" s="14"/>
      <c r="R250" s="14"/>
      <c r="S250" s="14"/>
    </row>
    <row r="251" spans="1:19" ht="21">
      <c r="A251">
        <v>8553</v>
      </c>
      <c r="B251" s="11" t="s">
        <v>493</v>
      </c>
      <c r="C251" s="16" t="s">
        <v>1852</v>
      </c>
      <c r="D251" s="17" t="s">
        <v>1853</v>
      </c>
      <c r="E251" s="16" t="s">
        <v>1132</v>
      </c>
      <c r="F251" s="16" t="s">
        <v>1133</v>
      </c>
      <c r="G251" s="16" t="s">
        <v>993</v>
      </c>
      <c r="H251" s="18" t="s">
        <v>1854</v>
      </c>
      <c r="I251" s="16" t="s">
        <v>1855</v>
      </c>
      <c r="J251" s="17">
        <v>1</v>
      </c>
      <c r="K251" s="16">
        <v>0</v>
      </c>
      <c r="L251" s="16">
        <v>13642</v>
      </c>
      <c r="M251" s="16">
        <v>11110</v>
      </c>
      <c r="N251" s="17">
        <v>14</v>
      </c>
      <c r="O251" s="16" t="s">
        <v>1945</v>
      </c>
      <c r="P251" s="16">
        <v>54748</v>
      </c>
      <c r="Q251" s="16" t="s">
        <v>1857</v>
      </c>
      <c r="R251" s="16" t="s">
        <v>1946</v>
      </c>
      <c r="S251" s="16" t="s">
        <v>1079</v>
      </c>
    </row>
    <row r="252" spans="1:19">
      <c r="A252">
        <v>8553</v>
      </c>
      <c r="B252" s="11" t="s">
        <v>493</v>
      </c>
      <c r="C252" s="16" t="s">
        <v>1947</v>
      </c>
      <c r="D252" s="17" t="s">
        <v>1948</v>
      </c>
      <c r="E252" s="16" t="s">
        <v>1438</v>
      </c>
      <c r="F252" s="16" t="s">
        <v>1603</v>
      </c>
      <c r="G252" s="16" t="s">
        <v>993</v>
      </c>
      <c r="H252" s="16" t="s">
        <v>1949</v>
      </c>
      <c r="I252" s="16" t="s">
        <v>1950</v>
      </c>
      <c r="J252" s="17">
        <v>1</v>
      </c>
      <c r="K252" s="16">
        <v>0</v>
      </c>
      <c r="L252" s="16">
        <v>10514</v>
      </c>
      <c r="M252" s="16">
        <v>14238</v>
      </c>
      <c r="N252" s="17">
        <v>8</v>
      </c>
      <c r="O252" s="16" t="s">
        <v>1951</v>
      </c>
      <c r="P252" s="16">
        <v>29250</v>
      </c>
      <c r="Q252" s="16" t="s">
        <v>1952</v>
      </c>
      <c r="R252" s="16" t="s">
        <v>1953</v>
      </c>
      <c r="S252" s="16" t="s">
        <v>1954</v>
      </c>
    </row>
    <row r="253" spans="1:19" ht="21">
      <c r="A253">
        <v>8553</v>
      </c>
      <c r="B253" s="11" t="s">
        <v>493</v>
      </c>
      <c r="C253" s="16" t="s">
        <v>1130</v>
      </c>
      <c r="D253" s="17" t="s">
        <v>1131</v>
      </c>
      <c r="E253" s="16" t="s">
        <v>1132</v>
      </c>
      <c r="F253" s="16" t="s">
        <v>1133</v>
      </c>
      <c r="G253" s="16" t="s">
        <v>993</v>
      </c>
      <c r="H253" s="16" t="s">
        <v>1134</v>
      </c>
      <c r="I253" s="16" t="s">
        <v>1135</v>
      </c>
      <c r="J253" s="17">
        <v>1</v>
      </c>
      <c r="K253" s="16">
        <v>0</v>
      </c>
      <c r="L253" s="16">
        <v>15402</v>
      </c>
      <c r="M253" s="16">
        <v>9350</v>
      </c>
      <c r="N253" s="17">
        <v>17</v>
      </c>
      <c r="O253" s="16" t="s">
        <v>1955</v>
      </c>
      <c r="P253" s="16">
        <v>81722</v>
      </c>
      <c r="Q253" s="16" t="s">
        <v>1136</v>
      </c>
      <c r="R253" s="16" t="s">
        <v>1956</v>
      </c>
      <c r="S253" s="16" t="s">
        <v>1138</v>
      </c>
    </row>
    <row r="254" spans="1:19">
      <c r="A254">
        <v>8553</v>
      </c>
      <c r="B254" s="11" t="s">
        <v>493</v>
      </c>
      <c r="C254" s="16" t="s">
        <v>1631</v>
      </c>
      <c r="D254" s="17" t="s">
        <v>1632</v>
      </c>
      <c r="E254" s="16" t="s">
        <v>1438</v>
      </c>
      <c r="F254" s="16" t="s">
        <v>1603</v>
      </c>
      <c r="G254" s="16" t="s">
        <v>993</v>
      </c>
      <c r="H254" s="16" t="s">
        <v>1633</v>
      </c>
      <c r="I254" s="16" t="s">
        <v>1634</v>
      </c>
      <c r="J254" s="17">
        <v>1</v>
      </c>
      <c r="K254" s="16">
        <v>0</v>
      </c>
      <c r="L254" s="16">
        <v>8381</v>
      </c>
      <c r="M254" s="16">
        <v>16371</v>
      </c>
      <c r="N254" s="17">
        <v>6</v>
      </c>
      <c r="O254" s="16" t="s">
        <v>1957</v>
      </c>
      <c r="P254" s="16">
        <v>18865</v>
      </c>
      <c r="Q254" s="16" t="s">
        <v>1635</v>
      </c>
      <c r="R254" s="16" t="s">
        <v>1958</v>
      </c>
      <c r="S254" s="16" t="s">
        <v>1637</v>
      </c>
    </row>
    <row r="255" spans="1:19">
      <c r="A255">
        <v>8553</v>
      </c>
      <c r="B255" s="11" t="s">
        <v>493</v>
      </c>
      <c r="C255" s="16" t="s">
        <v>1717</v>
      </c>
      <c r="D255" s="17" t="s">
        <v>1718</v>
      </c>
      <c r="E255" s="16" t="s">
        <v>1438</v>
      </c>
      <c r="F255" s="16" t="s">
        <v>1603</v>
      </c>
      <c r="G255" s="16" t="s">
        <v>993</v>
      </c>
      <c r="H255" s="16" t="s">
        <v>1719</v>
      </c>
      <c r="I255" s="18" t="s">
        <v>1720</v>
      </c>
      <c r="J255" s="17">
        <v>1</v>
      </c>
      <c r="K255" s="16">
        <v>0</v>
      </c>
      <c r="L255" s="16">
        <v>3946</v>
      </c>
      <c r="M255" s="16">
        <v>20806</v>
      </c>
      <c r="N255" s="17">
        <v>3</v>
      </c>
      <c r="O255" s="16" t="s">
        <v>1959</v>
      </c>
      <c r="P255" s="16">
        <v>6372</v>
      </c>
      <c r="Q255" s="16" t="s">
        <v>1722</v>
      </c>
      <c r="R255" s="16" t="s">
        <v>1960</v>
      </c>
      <c r="S255" s="16" t="s">
        <v>1724</v>
      </c>
    </row>
    <row r="256" spans="1:19" ht="21">
      <c r="A256">
        <v>8553</v>
      </c>
      <c r="B256" s="11" t="s">
        <v>493</v>
      </c>
      <c r="C256" s="16" t="s">
        <v>1383</v>
      </c>
      <c r="D256" s="17" t="s">
        <v>1384</v>
      </c>
      <c r="E256" s="16" t="s">
        <v>1132</v>
      </c>
      <c r="F256" s="16" t="s">
        <v>1133</v>
      </c>
      <c r="G256" s="16" t="s">
        <v>993</v>
      </c>
      <c r="H256" s="18" t="s">
        <v>1385</v>
      </c>
      <c r="I256" s="16" t="s">
        <v>1386</v>
      </c>
      <c r="J256" s="17">
        <v>1</v>
      </c>
      <c r="K256" s="16">
        <v>0</v>
      </c>
      <c r="L256" s="16">
        <v>16547</v>
      </c>
      <c r="M256" s="16">
        <v>8205</v>
      </c>
      <c r="N256" s="17">
        <v>19</v>
      </c>
      <c r="O256" s="16" t="s">
        <v>1961</v>
      </c>
      <c r="P256" s="16">
        <v>117435</v>
      </c>
      <c r="Q256" s="16" t="s">
        <v>1388</v>
      </c>
      <c r="R256" s="16" t="s">
        <v>1962</v>
      </c>
      <c r="S256" s="16" t="s">
        <v>1390</v>
      </c>
    </row>
    <row r="257" spans="1:19" ht="21">
      <c r="A257">
        <v>3428</v>
      </c>
      <c r="B257" s="11" t="s">
        <v>505</v>
      </c>
      <c r="C257" s="16" t="s">
        <v>1539</v>
      </c>
      <c r="D257" s="17" t="s">
        <v>1540</v>
      </c>
      <c r="E257" s="16" t="s">
        <v>991</v>
      </c>
      <c r="F257" s="16" t="s">
        <v>1011</v>
      </c>
      <c r="G257" s="16" t="s">
        <v>993</v>
      </c>
      <c r="H257" s="16" t="s">
        <v>1541</v>
      </c>
      <c r="I257" s="16" t="s">
        <v>1542</v>
      </c>
      <c r="J257" s="17">
        <v>1</v>
      </c>
      <c r="K257" s="16">
        <v>0</v>
      </c>
      <c r="L257" s="16">
        <v>13731</v>
      </c>
      <c r="M257" s="16">
        <v>11021</v>
      </c>
      <c r="N257" s="17">
        <v>2</v>
      </c>
      <c r="O257" s="16" t="s">
        <v>1963</v>
      </c>
      <c r="P257" s="16">
        <v>65844</v>
      </c>
      <c r="Q257" s="16" t="s">
        <v>1544</v>
      </c>
      <c r="R257" s="16" t="s">
        <v>1964</v>
      </c>
      <c r="S257" s="16" t="s">
        <v>1546</v>
      </c>
    </row>
    <row r="258" spans="1:19" ht="21">
      <c r="A258">
        <v>3428</v>
      </c>
      <c r="B258" s="11" t="s">
        <v>505</v>
      </c>
      <c r="C258" s="16" t="s">
        <v>1965</v>
      </c>
      <c r="D258" s="17" t="s">
        <v>1966</v>
      </c>
      <c r="E258" s="16" t="s">
        <v>1132</v>
      </c>
      <c r="F258" s="16" t="s">
        <v>1172</v>
      </c>
      <c r="G258" s="16" t="s">
        <v>993</v>
      </c>
      <c r="H258" s="16" t="s">
        <v>1967</v>
      </c>
      <c r="I258" s="18" t="s">
        <v>1968</v>
      </c>
      <c r="J258" s="17">
        <v>1</v>
      </c>
      <c r="K258" s="16">
        <v>0</v>
      </c>
      <c r="L258" s="16">
        <v>13087</v>
      </c>
      <c r="M258" s="16">
        <v>11665</v>
      </c>
      <c r="N258" s="17">
        <v>1</v>
      </c>
      <c r="O258" s="16" t="s">
        <v>1969</v>
      </c>
      <c r="P258" s="16">
        <v>62921</v>
      </c>
      <c r="Q258" s="16" t="s">
        <v>1681</v>
      </c>
      <c r="R258" s="16" t="s">
        <v>1970</v>
      </c>
      <c r="S258" s="16" t="s">
        <v>1683</v>
      </c>
    </row>
    <row r="259" spans="1:19" ht="21">
      <c r="A259">
        <v>3726</v>
      </c>
      <c r="B259" s="11" t="s">
        <v>520</v>
      </c>
      <c r="C259" s="16" t="s">
        <v>1028</v>
      </c>
      <c r="D259" s="17" t="s">
        <v>1029</v>
      </c>
      <c r="E259" s="16" t="s">
        <v>991</v>
      </c>
      <c r="F259" s="16" t="s">
        <v>1011</v>
      </c>
      <c r="G259" s="16" t="s">
        <v>993</v>
      </c>
      <c r="H259" s="16" t="s">
        <v>1030</v>
      </c>
      <c r="I259" s="18" t="s">
        <v>1031</v>
      </c>
      <c r="J259" s="17">
        <v>1</v>
      </c>
      <c r="K259" s="16">
        <v>0</v>
      </c>
      <c r="L259" s="16">
        <v>9872</v>
      </c>
      <c r="M259" s="16">
        <v>14880</v>
      </c>
      <c r="N259" s="17">
        <v>13</v>
      </c>
      <c r="O259" s="16" t="s">
        <v>1971</v>
      </c>
      <c r="P259" s="16">
        <v>33238</v>
      </c>
      <c r="Q259" s="16" t="s">
        <v>1033</v>
      </c>
      <c r="R259" s="16" t="s">
        <v>1972</v>
      </c>
      <c r="S259" s="16" t="s">
        <v>1035</v>
      </c>
    </row>
    <row r="260" spans="1:19" ht="21">
      <c r="A260">
        <v>3726</v>
      </c>
      <c r="B260" s="11" t="s">
        <v>520</v>
      </c>
      <c r="C260" s="16" t="s">
        <v>1072</v>
      </c>
      <c r="D260" s="17" t="s">
        <v>1073</v>
      </c>
      <c r="E260" s="16" t="s">
        <v>991</v>
      </c>
      <c r="F260" s="16" t="s">
        <v>1011</v>
      </c>
      <c r="G260" s="16" t="s">
        <v>993</v>
      </c>
      <c r="H260" s="16" t="s">
        <v>1074</v>
      </c>
      <c r="I260" s="18" t="s">
        <v>1075</v>
      </c>
      <c r="J260" s="17">
        <v>1</v>
      </c>
      <c r="K260" s="16">
        <v>0</v>
      </c>
      <c r="L260" s="16">
        <v>13645</v>
      </c>
      <c r="M260" s="16">
        <v>11107</v>
      </c>
      <c r="N260" s="17">
        <v>23</v>
      </c>
      <c r="O260" s="16" t="s">
        <v>1973</v>
      </c>
      <c r="P260" s="16">
        <v>88731</v>
      </c>
      <c r="Q260" s="16" t="s">
        <v>1077</v>
      </c>
      <c r="R260" s="16" t="s">
        <v>1974</v>
      </c>
      <c r="S260" s="16" t="s">
        <v>1079</v>
      </c>
    </row>
    <row r="261" spans="1:19" ht="21">
      <c r="A261">
        <v>3726</v>
      </c>
      <c r="B261" s="11" t="s">
        <v>520</v>
      </c>
      <c r="C261" s="16" t="s">
        <v>1080</v>
      </c>
      <c r="D261" s="17" t="s">
        <v>1081</v>
      </c>
      <c r="E261" s="16" t="s">
        <v>991</v>
      </c>
      <c r="F261" s="16" t="s">
        <v>1011</v>
      </c>
      <c r="G261" s="16" t="s">
        <v>993</v>
      </c>
      <c r="H261" s="16" t="s">
        <v>1082</v>
      </c>
      <c r="I261" s="18" t="s">
        <v>1083</v>
      </c>
      <c r="J261" s="17">
        <v>1</v>
      </c>
      <c r="K261" s="16">
        <v>0</v>
      </c>
      <c r="L261" s="16">
        <v>12391</v>
      </c>
      <c r="M261" s="16">
        <v>12361</v>
      </c>
      <c r="N261" s="17">
        <v>19</v>
      </c>
      <c r="O261" s="16" t="s">
        <v>1975</v>
      </c>
      <c r="P261" s="16">
        <v>79797</v>
      </c>
      <c r="Q261" s="16" t="s">
        <v>1040</v>
      </c>
      <c r="R261" s="16" t="s">
        <v>1976</v>
      </c>
      <c r="S261" s="16" t="s">
        <v>1086</v>
      </c>
    </row>
    <row r="262" spans="1:19" ht="21">
      <c r="A262">
        <v>3726</v>
      </c>
      <c r="B262" s="11" t="s">
        <v>520</v>
      </c>
      <c r="C262" s="16" t="s">
        <v>1470</v>
      </c>
      <c r="D262" s="17" t="s">
        <v>1471</v>
      </c>
      <c r="E262" s="16" t="s">
        <v>991</v>
      </c>
      <c r="F262" s="16" t="s">
        <v>1011</v>
      </c>
      <c r="G262" s="16" t="s">
        <v>993</v>
      </c>
      <c r="H262" s="18" t="s">
        <v>1472</v>
      </c>
      <c r="I262" s="18" t="s">
        <v>1473</v>
      </c>
      <c r="J262" s="17">
        <v>1</v>
      </c>
      <c r="K262" s="16">
        <v>0</v>
      </c>
      <c r="L262" s="16">
        <v>16863</v>
      </c>
      <c r="M262" s="16">
        <v>7889</v>
      </c>
      <c r="N262" s="17">
        <v>32</v>
      </c>
      <c r="O262" s="16" t="s">
        <v>1977</v>
      </c>
      <c r="P262" s="16">
        <v>201000</v>
      </c>
      <c r="Q262" s="16" t="s">
        <v>1475</v>
      </c>
      <c r="R262" s="16" t="s">
        <v>1978</v>
      </c>
      <c r="S262" s="16" t="s">
        <v>1477</v>
      </c>
    </row>
    <row r="263" spans="1:19" ht="21">
      <c r="A263">
        <v>3726</v>
      </c>
      <c r="B263" s="11" t="s">
        <v>520</v>
      </c>
      <c r="C263" s="16" t="s">
        <v>1161</v>
      </c>
      <c r="D263" s="17" t="s">
        <v>1162</v>
      </c>
      <c r="E263" s="16" t="s">
        <v>1099</v>
      </c>
      <c r="F263" s="16" t="s">
        <v>1163</v>
      </c>
      <c r="G263" s="16" t="s">
        <v>993</v>
      </c>
      <c r="H263" s="16" t="s">
        <v>1164</v>
      </c>
      <c r="I263" s="16" t="s">
        <v>1165</v>
      </c>
      <c r="J263" s="17">
        <v>1</v>
      </c>
      <c r="K263" s="16">
        <v>0</v>
      </c>
      <c r="L263" s="16">
        <v>908</v>
      </c>
      <c r="M263" s="16">
        <v>23844</v>
      </c>
      <c r="N263" s="17">
        <v>1</v>
      </c>
      <c r="O263" s="16" t="s">
        <v>1979</v>
      </c>
      <c r="P263" s="16">
        <v>1019</v>
      </c>
      <c r="Q263" s="16" t="s">
        <v>1167</v>
      </c>
      <c r="R263" s="16" t="s">
        <v>1980</v>
      </c>
      <c r="S263" s="16" t="s">
        <v>1169</v>
      </c>
    </row>
    <row r="264" spans="1:19" ht="21">
      <c r="A264">
        <v>7538</v>
      </c>
      <c r="B264" s="11" t="s">
        <v>531</v>
      </c>
      <c r="C264" s="16" t="s">
        <v>1080</v>
      </c>
      <c r="D264" s="17" t="s">
        <v>1081</v>
      </c>
      <c r="E264" s="16" t="s">
        <v>991</v>
      </c>
      <c r="F264" s="16" t="s">
        <v>1011</v>
      </c>
      <c r="G264" s="16" t="s">
        <v>993</v>
      </c>
      <c r="H264" s="16" t="s">
        <v>1082</v>
      </c>
      <c r="I264" s="18" t="s">
        <v>1083</v>
      </c>
      <c r="J264" s="17">
        <v>1</v>
      </c>
      <c r="K264" s="16">
        <v>0</v>
      </c>
      <c r="L264" s="16">
        <v>12391</v>
      </c>
      <c r="M264" s="16">
        <v>12361</v>
      </c>
      <c r="N264" s="17">
        <v>15</v>
      </c>
      <c r="O264" s="16" t="s">
        <v>1981</v>
      </c>
      <c r="P264" s="16">
        <v>79797</v>
      </c>
      <c r="Q264" s="16" t="s">
        <v>1040</v>
      </c>
      <c r="R264" s="16" t="s">
        <v>1982</v>
      </c>
      <c r="S264" s="16" t="s">
        <v>1086</v>
      </c>
    </row>
    <row r="265" spans="1:19" ht="21">
      <c r="A265">
        <v>7538</v>
      </c>
      <c r="B265" s="11" t="s">
        <v>531</v>
      </c>
      <c r="C265" s="16" t="s">
        <v>1143</v>
      </c>
      <c r="D265" s="17" t="s">
        <v>1144</v>
      </c>
      <c r="E265" s="16" t="s">
        <v>991</v>
      </c>
      <c r="F265" s="16" t="s">
        <v>1011</v>
      </c>
      <c r="G265" s="16" t="s">
        <v>993</v>
      </c>
      <c r="H265" s="16" t="s">
        <v>1145</v>
      </c>
      <c r="I265" s="16" t="s">
        <v>1146</v>
      </c>
      <c r="J265" s="17">
        <v>1</v>
      </c>
      <c r="K265" s="16">
        <v>0</v>
      </c>
      <c r="L265" s="16">
        <v>13425</v>
      </c>
      <c r="M265" s="16">
        <v>11327</v>
      </c>
      <c r="N265" s="17">
        <v>14</v>
      </c>
      <c r="O265" s="16" t="s">
        <v>1933</v>
      </c>
      <c r="P265" s="16">
        <v>77649</v>
      </c>
      <c r="Q265" s="16" t="s">
        <v>1148</v>
      </c>
      <c r="R265" s="16" t="s">
        <v>1983</v>
      </c>
      <c r="S265" s="16" t="s">
        <v>1150</v>
      </c>
    </row>
    <row r="266" spans="1:19">
      <c r="A266">
        <v>7538</v>
      </c>
      <c r="B266" s="11" t="s">
        <v>531</v>
      </c>
      <c r="C266" s="16" t="s">
        <v>1717</v>
      </c>
      <c r="D266" s="17" t="s">
        <v>1718</v>
      </c>
      <c r="E266" s="16" t="s">
        <v>1438</v>
      </c>
      <c r="F266" s="16" t="s">
        <v>1603</v>
      </c>
      <c r="G266" s="16" t="s">
        <v>993</v>
      </c>
      <c r="H266" s="16" t="s">
        <v>1719</v>
      </c>
      <c r="I266" s="18" t="s">
        <v>1720</v>
      </c>
      <c r="J266" s="17">
        <v>1</v>
      </c>
      <c r="K266" s="16">
        <v>0</v>
      </c>
      <c r="L266" s="16">
        <v>3946</v>
      </c>
      <c r="M266" s="16">
        <v>20806</v>
      </c>
      <c r="N266" s="17">
        <v>3</v>
      </c>
      <c r="O266" s="16" t="s">
        <v>1183</v>
      </c>
      <c r="P266" s="16">
        <v>6372</v>
      </c>
      <c r="Q266" s="16" t="s">
        <v>1722</v>
      </c>
      <c r="R266" s="16" t="s">
        <v>1984</v>
      </c>
      <c r="S266" s="16" t="s">
        <v>1724</v>
      </c>
    </row>
    <row r="267" spans="1:19" ht="21">
      <c r="A267">
        <v>7538</v>
      </c>
      <c r="B267" s="11" t="s">
        <v>531</v>
      </c>
      <c r="C267" s="16" t="s">
        <v>1470</v>
      </c>
      <c r="D267" s="17" t="s">
        <v>1471</v>
      </c>
      <c r="E267" s="16" t="s">
        <v>991</v>
      </c>
      <c r="F267" s="16" t="s">
        <v>1011</v>
      </c>
      <c r="G267" s="16" t="s">
        <v>993</v>
      </c>
      <c r="H267" s="18" t="s">
        <v>1472</v>
      </c>
      <c r="I267" s="18" t="s">
        <v>1473</v>
      </c>
      <c r="J267" s="17">
        <v>1</v>
      </c>
      <c r="K267" s="16">
        <v>0</v>
      </c>
      <c r="L267" s="16">
        <v>16863</v>
      </c>
      <c r="M267" s="16">
        <v>7889</v>
      </c>
      <c r="N267" s="17">
        <v>27</v>
      </c>
      <c r="O267" s="16" t="s">
        <v>1985</v>
      </c>
      <c r="P267" s="16">
        <v>201000</v>
      </c>
      <c r="Q267" s="16" t="s">
        <v>1475</v>
      </c>
      <c r="R267" s="16" t="s">
        <v>1986</v>
      </c>
      <c r="S267" s="16" t="s">
        <v>1477</v>
      </c>
    </row>
    <row r="268" spans="1:19" ht="21">
      <c r="A268">
        <v>7538</v>
      </c>
      <c r="B268" s="11" t="s">
        <v>531</v>
      </c>
      <c r="C268" s="16" t="s">
        <v>1218</v>
      </c>
      <c r="D268" s="17" t="s">
        <v>1219</v>
      </c>
      <c r="E268" s="16" t="s">
        <v>991</v>
      </c>
      <c r="F268" s="16" t="s">
        <v>1011</v>
      </c>
      <c r="G268" s="16" t="s">
        <v>993</v>
      </c>
      <c r="H268" s="16" t="s">
        <v>1220</v>
      </c>
      <c r="I268" s="18" t="s">
        <v>1221</v>
      </c>
      <c r="J268" s="17">
        <v>1</v>
      </c>
      <c r="K268" s="16">
        <v>0</v>
      </c>
      <c r="L268" s="16">
        <v>6364</v>
      </c>
      <c r="M268" s="16">
        <v>18388</v>
      </c>
      <c r="N268" s="17">
        <v>4</v>
      </c>
      <c r="O268" s="16" t="s">
        <v>1222</v>
      </c>
      <c r="P268" s="16">
        <v>12188</v>
      </c>
      <c r="Q268" s="16" t="s">
        <v>1223</v>
      </c>
      <c r="R268" s="16" t="s">
        <v>1987</v>
      </c>
      <c r="S268" s="16" t="s">
        <v>1225</v>
      </c>
    </row>
    <row r="269" spans="1:19">
      <c r="A269">
        <v>7538</v>
      </c>
      <c r="B269" s="11" t="s">
        <v>531</v>
      </c>
      <c r="C269" s="16" t="s">
        <v>1631</v>
      </c>
      <c r="D269" s="17" t="s">
        <v>1632</v>
      </c>
      <c r="E269" s="16" t="s">
        <v>1438</v>
      </c>
      <c r="F269" s="16" t="s">
        <v>1603</v>
      </c>
      <c r="G269" s="16" t="s">
        <v>993</v>
      </c>
      <c r="H269" s="16" t="s">
        <v>1633</v>
      </c>
      <c r="I269" s="16" t="s">
        <v>1634</v>
      </c>
      <c r="J269" s="17">
        <v>1</v>
      </c>
      <c r="K269" s="16">
        <v>0</v>
      </c>
      <c r="L269" s="16">
        <v>8381</v>
      </c>
      <c r="M269" s="16">
        <v>16371</v>
      </c>
      <c r="N269" s="17">
        <v>5</v>
      </c>
      <c r="O269" s="16" t="s">
        <v>1988</v>
      </c>
      <c r="P269" s="16">
        <v>18865</v>
      </c>
      <c r="Q269" s="16" t="s">
        <v>1635</v>
      </c>
      <c r="R269" s="16" t="s">
        <v>1989</v>
      </c>
      <c r="S269" s="16" t="s">
        <v>1637</v>
      </c>
    </row>
    <row r="270" spans="1:19" ht="21">
      <c r="A270">
        <v>7538</v>
      </c>
      <c r="B270" s="11" t="s">
        <v>531</v>
      </c>
      <c r="C270" s="16" t="s">
        <v>1293</v>
      </c>
      <c r="D270" s="17" t="s">
        <v>1294</v>
      </c>
      <c r="E270" s="16" t="s">
        <v>1132</v>
      </c>
      <c r="F270" s="16" t="s">
        <v>1133</v>
      </c>
      <c r="G270" s="16" t="s">
        <v>993</v>
      </c>
      <c r="H270" s="16" t="s">
        <v>1295</v>
      </c>
      <c r="I270" s="16" t="s">
        <v>1296</v>
      </c>
      <c r="J270" s="17">
        <v>1</v>
      </c>
      <c r="K270" s="16">
        <v>0</v>
      </c>
      <c r="L270" s="16">
        <v>9355</v>
      </c>
      <c r="M270" s="16">
        <v>15397</v>
      </c>
      <c r="N270" s="17">
        <v>5</v>
      </c>
      <c r="O270" s="16" t="s">
        <v>1990</v>
      </c>
      <c r="P270" s="16">
        <v>20927</v>
      </c>
      <c r="Q270" s="16" t="s">
        <v>1298</v>
      </c>
      <c r="R270" s="16" t="s">
        <v>1991</v>
      </c>
      <c r="S270" s="16" t="s">
        <v>1300</v>
      </c>
    </row>
    <row r="271" spans="1:19">
      <c r="A271">
        <v>7538</v>
      </c>
      <c r="B271" s="11" t="s">
        <v>531</v>
      </c>
      <c r="C271" s="16" t="s">
        <v>1623</v>
      </c>
      <c r="D271" s="17" t="s">
        <v>1624</v>
      </c>
      <c r="E271" s="16" t="s">
        <v>1438</v>
      </c>
      <c r="F271" s="16" t="s">
        <v>1603</v>
      </c>
      <c r="G271" s="16" t="s">
        <v>993</v>
      </c>
      <c r="H271" s="16" t="s">
        <v>1625</v>
      </c>
      <c r="I271" s="16" t="s">
        <v>1626</v>
      </c>
      <c r="J271" s="17">
        <v>1</v>
      </c>
      <c r="K271" s="16">
        <v>0</v>
      </c>
      <c r="L271" s="16">
        <v>7171</v>
      </c>
      <c r="M271" s="16">
        <v>17581</v>
      </c>
      <c r="N271" s="17">
        <v>4</v>
      </c>
      <c r="O271" s="16" t="s">
        <v>1992</v>
      </c>
      <c r="P271" s="16">
        <v>13690</v>
      </c>
      <c r="Q271" s="16" t="s">
        <v>1628</v>
      </c>
      <c r="R271" s="16" t="s">
        <v>1993</v>
      </c>
      <c r="S271" s="16" t="s">
        <v>1630</v>
      </c>
    </row>
    <row r="272" spans="1:19" ht="21">
      <c r="A272">
        <v>7538</v>
      </c>
      <c r="B272" s="11" t="s">
        <v>531</v>
      </c>
      <c r="C272" s="16" t="s">
        <v>1072</v>
      </c>
      <c r="D272" s="17" t="s">
        <v>1073</v>
      </c>
      <c r="E272" s="16" t="s">
        <v>991</v>
      </c>
      <c r="F272" s="16" t="s">
        <v>1011</v>
      </c>
      <c r="G272" s="16" t="s">
        <v>993</v>
      </c>
      <c r="H272" s="16" t="s">
        <v>1074</v>
      </c>
      <c r="I272" s="18" t="s">
        <v>1075</v>
      </c>
      <c r="J272" s="17">
        <v>1</v>
      </c>
      <c r="K272" s="16">
        <v>0</v>
      </c>
      <c r="L272" s="16">
        <v>13645</v>
      </c>
      <c r="M272" s="16">
        <v>11107</v>
      </c>
      <c r="N272" s="17">
        <v>12</v>
      </c>
      <c r="O272" s="16" t="s">
        <v>1994</v>
      </c>
      <c r="P272" s="16">
        <v>88731</v>
      </c>
      <c r="Q272" s="16" t="s">
        <v>1077</v>
      </c>
      <c r="R272" s="16" t="s">
        <v>1995</v>
      </c>
      <c r="S272" s="16" t="s">
        <v>1079</v>
      </c>
    </row>
    <row r="273" spans="1:19">
      <c r="A273">
        <v>7538</v>
      </c>
      <c r="B273" s="11" t="s">
        <v>531</v>
      </c>
      <c r="C273" s="16" t="s">
        <v>1947</v>
      </c>
      <c r="D273" s="17" t="s">
        <v>1948</v>
      </c>
      <c r="E273" s="16" t="s">
        <v>1438</v>
      </c>
      <c r="F273" s="16" t="s">
        <v>1603</v>
      </c>
      <c r="G273" s="16" t="s">
        <v>993</v>
      </c>
      <c r="H273" s="16" t="s">
        <v>1949</v>
      </c>
      <c r="I273" s="16" t="s">
        <v>1950</v>
      </c>
      <c r="J273" s="17">
        <v>1</v>
      </c>
      <c r="K273" s="16">
        <v>0</v>
      </c>
      <c r="L273" s="16">
        <v>10514</v>
      </c>
      <c r="M273" s="16">
        <v>14238</v>
      </c>
      <c r="N273" s="17">
        <v>6</v>
      </c>
      <c r="O273" s="16" t="s">
        <v>1996</v>
      </c>
      <c r="P273" s="16">
        <v>29250</v>
      </c>
      <c r="Q273" s="16" t="s">
        <v>1952</v>
      </c>
      <c r="R273" s="16" t="s">
        <v>1997</v>
      </c>
      <c r="S273" s="16" t="s">
        <v>1954</v>
      </c>
    </row>
    <row r="274" spans="1:19" ht="21">
      <c r="A274">
        <v>3725</v>
      </c>
      <c r="B274" s="11" t="s">
        <v>532</v>
      </c>
      <c r="C274" s="16" t="s">
        <v>1226</v>
      </c>
      <c r="D274" s="17" t="s">
        <v>1227</v>
      </c>
      <c r="E274" s="16" t="s">
        <v>991</v>
      </c>
      <c r="F274" s="16" t="s">
        <v>1011</v>
      </c>
      <c r="G274" s="16" t="s">
        <v>993</v>
      </c>
      <c r="H274" s="16" t="s">
        <v>1228</v>
      </c>
      <c r="I274" s="16" t="s">
        <v>1229</v>
      </c>
      <c r="J274" s="17">
        <v>1</v>
      </c>
      <c r="K274" s="16">
        <v>0</v>
      </c>
      <c r="L274" s="16">
        <v>2080</v>
      </c>
      <c r="M274" s="16">
        <v>22672</v>
      </c>
      <c r="N274" s="17">
        <v>1</v>
      </c>
      <c r="O274" s="16" t="s">
        <v>1998</v>
      </c>
      <c r="P274" s="16">
        <v>2497</v>
      </c>
      <c r="Q274" s="16" t="s">
        <v>1231</v>
      </c>
      <c r="R274" s="16" t="s">
        <v>1999</v>
      </c>
      <c r="S274" s="16" t="s">
        <v>1233</v>
      </c>
    </row>
    <row r="275" spans="1:19" ht="21">
      <c r="A275">
        <v>3725</v>
      </c>
      <c r="B275" s="11" t="s">
        <v>532</v>
      </c>
      <c r="C275" s="16" t="s">
        <v>1080</v>
      </c>
      <c r="D275" s="17" t="s">
        <v>1081</v>
      </c>
      <c r="E275" s="16" t="s">
        <v>991</v>
      </c>
      <c r="F275" s="16" t="s">
        <v>1011</v>
      </c>
      <c r="G275" s="16" t="s">
        <v>993</v>
      </c>
      <c r="H275" s="16" t="s">
        <v>1082</v>
      </c>
      <c r="I275" s="18" t="s">
        <v>1083</v>
      </c>
      <c r="J275" s="17">
        <v>1</v>
      </c>
      <c r="K275" s="16">
        <v>0</v>
      </c>
      <c r="L275" s="16">
        <v>12391</v>
      </c>
      <c r="M275" s="16">
        <v>12361</v>
      </c>
      <c r="N275" s="17">
        <v>7</v>
      </c>
      <c r="O275" s="16" t="s">
        <v>2000</v>
      </c>
      <c r="P275" s="16">
        <v>79797</v>
      </c>
      <c r="Q275" s="16" t="s">
        <v>1040</v>
      </c>
      <c r="R275" s="16" t="s">
        <v>2001</v>
      </c>
      <c r="S275" s="16" t="s">
        <v>1086</v>
      </c>
    </row>
    <row r="276" spans="1:19">
      <c r="A276">
        <v>3725</v>
      </c>
      <c r="B276" s="11" t="s">
        <v>532</v>
      </c>
      <c r="C276" s="16" t="s">
        <v>1018</v>
      </c>
      <c r="D276" s="17" t="s">
        <v>1019</v>
      </c>
      <c r="E276" s="16" t="s">
        <v>1020</v>
      </c>
      <c r="F276" s="16" t="s">
        <v>1021</v>
      </c>
      <c r="G276" s="16" t="s">
        <v>993</v>
      </c>
      <c r="H276" s="16" t="s">
        <v>1022</v>
      </c>
      <c r="I276" s="16" t="s">
        <v>1023</v>
      </c>
      <c r="J276" s="17">
        <v>1</v>
      </c>
      <c r="K276" s="16">
        <v>0</v>
      </c>
      <c r="L276" s="16">
        <v>9204</v>
      </c>
      <c r="M276" s="16">
        <v>15548</v>
      </c>
      <c r="N276" s="17">
        <v>3</v>
      </c>
      <c r="O276" s="16" t="s">
        <v>2002</v>
      </c>
      <c r="P276" s="16">
        <v>19712</v>
      </c>
      <c r="Q276" s="16" t="s">
        <v>1025</v>
      </c>
      <c r="R276" s="16" t="s">
        <v>2003</v>
      </c>
      <c r="S276" s="16" t="s">
        <v>1027</v>
      </c>
    </row>
    <row r="277" spans="1:19">
      <c r="A277">
        <v>3725</v>
      </c>
      <c r="B277" s="11" t="s">
        <v>532</v>
      </c>
      <c r="C277" s="16" t="s">
        <v>1494</v>
      </c>
      <c r="D277" s="17" t="s">
        <v>1495</v>
      </c>
      <c r="E277" s="16" t="s">
        <v>1438</v>
      </c>
      <c r="F277" s="16" t="s">
        <v>1439</v>
      </c>
      <c r="G277" s="16" t="s">
        <v>993</v>
      </c>
      <c r="H277" s="16" t="s">
        <v>1496</v>
      </c>
      <c r="I277" s="16" t="s">
        <v>1497</v>
      </c>
      <c r="J277" s="17">
        <v>1</v>
      </c>
      <c r="K277" s="16">
        <v>0</v>
      </c>
      <c r="L277" s="16">
        <v>9883</v>
      </c>
      <c r="M277" s="16">
        <v>14869</v>
      </c>
      <c r="N277" s="17">
        <v>3</v>
      </c>
      <c r="O277" s="16" t="s">
        <v>2004</v>
      </c>
      <c r="P277" s="16">
        <v>23645</v>
      </c>
      <c r="Q277" s="16" t="s">
        <v>1499</v>
      </c>
      <c r="R277" s="16" t="s">
        <v>2005</v>
      </c>
      <c r="S277" s="16" t="s">
        <v>1501</v>
      </c>
    </row>
    <row r="278" spans="1:19">
      <c r="A278">
        <v>3725</v>
      </c>
      <c r="B278" s="11" t="s">
        <v>532</v>
      </c>
      <c r="C278" s="16" t="s">
        <v>1311</v>
      </c>
      <c r="D278" s="17" t="s">
        <v>1312</v>
      </c>
      <c r="E278" s="16" t="s">
        <v>1020</v>
      </c>
      <c r="F278" s="16" t="s">
        <v>1108</v>
      </c>
      <c r="G278" s="16" t="s">
        <v>993</v>
      </c>
      <c r="H278" s="16" t="s">
        <v>1313</v>
      </c>
      <c r="I278" s="16" t="s">
        <v>1314</v>
      </c>
      <c r="J278" s="17">
        <v>1</v>
      </c>
      <c r="K278" s="16">
        <v>0</v>
      </c>
      <c r="L278" s="16">
        <v>11288</v>
      </c>
      <c r="M278" s="16">
        <v>13464</v>
      </c>
      <c r="N278" s="17">
        <v>4</v>
      </c>
      <c r="O278" s="16" t="s">
        <v>2006</v>
      </c>
      <c r="P278" s="16">
        <v>39149</v>
      </c>
      <c r="Q278" s="16" t="s">
        <v>1267</v>
      </c>
      <c r="R278" s="16" t="s">
        <v>2007</v>
      </c>
      <c r="S278" s="16" t="s">
        <v>1317</v>
      </c>
    </row>
    <row r="279" spans="1:19">
      <c r="A279">
        <v>3725</v>
      </c>
      <c r="B279" s="11" t="s">
        <v>532</v>
      </c>
      <c r="C279" s="16" t="s">
        <v>1877</v>
      </c>
      <c r="D279" s="17" t="s">
        <v>1878</v>
      </c>
      <c r="E279" s="16" t="s">
        <v>1438</v>
      </c>
      <c r="F279" s="16" t="s">
        <v>1879</v>
      </c>
      <c r="G279" s="16" t="s">
        <v>993</v>
      </c>
      <c r="H279" s="16" t="s">
        <v>1880</v>
      </c>
      <c r="I279" s="16" t="s">
        <v>1881</v>
      </c>
      <c r="J279" s="17">
        <v>1</v>
      </c>
      <c r="K279" s="16">
        <v>0</v>
      </c>
      <c r="L279" s="16">
        <v>13641</v>
      </c>
      <c r="M279" s="16">
        <v>11111</v>
      </c>
      <c r="N279" s="17">
        <v>5</v>
      </c>
      <c r="O279" s="16" t="s">
        <v>2008</v>
      </c>
      <c r="P279" s="16">
        <v>58648</v>
      </c>
      <c r="Q279" s="16" t="s">
        <v>1883</v>
      </c>
      <c r="R279" s="16" t="s">
        <v>2009</v>
      </c>
      <c r="S279" s="16" t="s">
        <v>1079</v>
      </c>
    </row>
    <row r="280" spans="1:19">
      <c r="A280">
        <v>56892</v>
      </c>
      <c r="B280" s="11" t="s">
        <v>2010</v>
      </c>
      <c r="C280" s="14"/>
      <c r="D280" s="14"/>
      <c r="E280" s="14"/>
      <c r="F280" s="14"/>
      <c r="G280" s="14"/>
      <c r="H280" s="14"/>
      <c r="I280" s="14"/>
      <c r="J280" s="14"/>
      <c r="K280" s="14"/>
      <c r="L280" s="14"/>
      <c r="M280" s="14"/>
      <c r="N280" s="14"/>
      <c r="O280" s="14"/>
      <c r="P280" s="14"/>
      <c r="Q280" s="14"/>
      <c r="R280" s="14"/>
      <c r="S280" s="14"/>
    </row>
    <row r="281" spans="1:19">
      <c r="A281">
        <v>4929</v>
      </c>
      <c r="B281" s="11" t="s">
        <v>538</v>
      </c>
      <c r="C281" s="16" t="s">
        <v>2011</v>
      </c>
      <c r="D281" s="17" t="s">
        <v>2012</v>
      </c>
      <c r="E281" s="16" t="s">
        <v>1089</v>
      </c>
      <c r="F281" s="16" t="s">
        <v>1090</v>
      </c>
      <c r="G281" s="16" t="s">
        <v>993</v>
      </c>
      <c r="H281" s="16" t="s">
        <v>1912</v>
      </c>
      <c r="I281" s="16" t="s">
        <v>2013</v>
      </c>
      <c r="J281" s="17">
        <v>1</v>
      </c>
      <c r="K281" s="16">
        <v>0</v>
      </c>
      <c r="L281" s="16">
        <v>112</v>
      </c>
      <c r="M281" s="16">
        <v>24640</v>
      </c>
      <c r="N281" s="17">
        <v>1</v>
      </c>
      <c r="O281" s="16" t="s">
        <v>2014</v>
      </c>
      <c r="P281" s="16">
        <v>113</v>
      </c>
      <c r="Q281" s="16" t="s">
        <v>2015</v>
      </c>
      <c r="R281" s="16" t="s">
        <v>2016</v>
      </c>
      <c r="S281" s="16" t="s">
        <v>2017</v>
      </c>
    </row>
    <row r="282" spans="1:19">
      <c r="A282">
        <v>4929</v>
      </c>
      <c r="B282" s="11" t="s">
        <v>538</v>
      </c>
      <c r="C282" s="16" t="s">
        <v>2018</v>
      </c>
      <c r="D282" s="17" t="s">
        <v>2019</v>
      </c>
      <c r="E282" s="16" t="s">
        <v>1089</v>
      </c>
      <c r="F282" s="16" t="s">
        <v>1090</v>
      </c>
      <c r="G282" s="16" t="s">
        <v>993</v>
      </c>
      <c r="H282" s="16" t="s">
        <v>2020</v>
      </c>
      <c r="I282" s="18" t="s">
        <v>2021</v>
      </c>
      <c r="J282" s="17">
        <v>1</v>
      </c>
      <c r="K282" s="16">
        <v>0</v>
      </c>
      <c r="L282" s="16">
        <v>15507</v>
      </c>
      <c r="M282" s="16">
        <v>9245</v>
      </c>
      <c r="N282" s="17">
        <v>100</v>
      </c>
      <c r="O282" s="16" t="s">
        <v>2022</v>
      </c>
      <c r="P282" s="16">
        <v>140973</v>
      </c>
      <c r="Q282" s="16" t="s">
        <v>1707</v>
      </c>
      <c r="R282" s="16" t="s">
        <v>2023</v>
      </c>
      <c r="S282" s="16" t="s">
        <v>2024</v>
      </c>
    </row>
    <row r="283" spans="1:19">
      <c r="A283">
        <v>4929</v>
      </c>
      <c r="B283" s="11" t="s">
        <v>538</v>
      </c>
      <c r="C283" s="16" t="s">
        <v>1574</v>
      </c>
      <c r="D283" s="17" t="s">
        <v>1575</v>
      </c>
      <c r="E283" s="16" t="s">
        <v>1089</v>
      </c>
      <c r="F283" s="16" t="s">
        <v>1576</v>
      </c>
      <c r="G283" s="16" t="s">
        <v>993</v>
      </c>
      <c r="H283" s="16" t="s">
        <v>1577</v>
      </c>
      <c r="I283" s="18" t="s">
        <v>1578</v>
      </c>
      <c r="J283" s="17">
        <v>1</v>
      </c>
      <c r="K283" s="16">
        <v>0</v>
      </c>
      <c r="L283" s="16">
        <v>16086</v>
      </c>
      <c r="M283" s="16">
        <v>8666</v>
      </c>
      <c r="N283" s="17">
        <v>113</v>
      </c>
      <c r="O283" s="16" t="s">
        <v>2025</v>
      </c>
      <c r="P283" s="16">
        <v>166235</v>
      </c>
      <c r="Q283" s="16" t="s">
        <v>1580</v>
      </c>
      <c r="R283" s="16" t="s">
        <v>2026</v>
      </c>
      <c r="S283" s="16" t="s">
        <v>1582</v>
      </c>
    </row>
    <row r="284" spans="1:19">
      <c r="A284">
        <v>4929</v>
      </c>
      <c r="B284" s="11" t="s">
        <v>538</v>
      </c>
      <c r="C284" s="16" t="s">
        <v>1551</v>
      </c>
      <c r="D284" s="17" t="s">
        <v>1552</v>
      </c>
      <c r="E284" s="16" t="s">
        <v>1089</v>
      </c>
      <c r="F284" s="16" t="s">
        <v>1090</v>
      </c>
      <c r="G284" s="16" t="s">
        <v>993</v>
      </c>
      <c r="H284" s="18" t="s">
        <v>1553</v>
      </c>
      <c r="I284" s="18" t="s">
        <v>1554</v>
      </c>
      <c r="J284" s="17">
        <v>1</v>
      </c>
      <c r="K284" s="16">
        <v>0</v>
      </c>
      <c r="L284" s="16">
        <v>16973</v>
      </c>
      <c r="M284" s="16">
        <v>7779</v>
      </c>
      <c r="N284" s="17">
        <v>121</v>
      </c>
      <c r="O284" s="16" t="s">
        <v>2027</v>
      </c>
      <c r="P284" s="16">
        <v>197210</v>
      </c>
      <c r="Q284" s="16" t="s">
        <v>1556</v>
      </c>
      <c r="R284" s="16" t="s">
        <v>2028</v>
      </c>
      <c r="S284" s="16" t="s">
        <v>1431</v>
      </c>
    </row>
    <row r="285" spans="1:19">
      <c r="A285">
        <v>4929</v>
      </c>
      <c r="B285" s="11" t="s">
        <v>538</v>
      </c>
      <c r="C285" s="16" t="s">
        <v>1407</v>
      </c>
      <c r="D285" s="17" t="s">
        <v>1408</v>
      </c>
      <c r="E285" s="16" t="s">
        <v>1089</v>
      </c>
      <c r="F285" s="16" t="s">
        <v>1090</v>
      </c>
      <c r="G285" s="16" t="s">
        <v>993</v>
      </c>
      <c r="H285" s="18" t="s">
        <v>1409</v>
      </c>
      <c r="I285" s="18" t="s">
        <v>1410</v>
      </c>
      <c r="J285" s="17">
        <v>1</v>
      </c>
      <c r="K285" s="16">
        <v>0</v>
      </c>
      <c r="L285" s="16">
        <v>17629</v>
      </c>
      <c r="M285" s="16">
        <v>7123</v>
      </c>
      <c r="N285" s="17">
        <v>120</v>
      </c>
      <c r="O285" s="16" t="s">
        <v>2029</v>
      </c>
      <c r="P285" s="16">
        <v>205993</v>
      </c>
      <c r="Q285" s="16" t="s">
        <v>1412</v>
      </c>
      <c r="R285" s="16" t="s">
        <v>2030</v>
      </c>
      <c r="S285" s="16" t="s">
        <v>1414</v>
      </c>
    </row>
    <row r="286" spans="1:19">
      <c r="A286">
        <v>10418</v>
      </c>
      <c r="B286" s="11" t="s">
        <v>541</v>
      </c>
      <c r="C286" s="16" t="s">
        <v>1521</v>
      </c>
      <c r="D286" s="17" t="s">
        <v>1522</v>
      </c>
      <c r="E286" s="16" t="s">
        <v>1089</v>
      </c>
      <c r="F286" s="16" t="s">
        <v>1090</v>
      </c>
      <c r="G286" s="16" t="s">
        <v>993</v>
      </c>
      <c r="H286" s="16" t="s">
        <v>1523</v>
      </c>
      <c r="I286" s="16" t="s">
        <v>1524</v>
      </c>
      <c r="J286" s="17">
        <v>1</v>
      </c>
      <c r="K286" s="16">
        <v>0</v>
      </c>
      <c r="L286" s="16">
        <v>1218</v>
      </c>
      <c r="M286" s="16">
        <v>23534</v>
      </c>
      <c r="N286" s="17">
        <v>1</v>
      </c>
      <c r="O286" s="16" t="s">
        <v>2031</v>
      </c>
      <c r="P286" s="16">
        <v>1377</v>
      </c>
      <c r="Q286" s="16" t="s">
        <v>1526</v>
      </c>
      <c r="R286" s="16" t="s">
        <v>2032</v>
      </c>
      <c r="S286" s="16" t="s">
        <v>1528</v>
      </c>
    </row>
    <row r="287" spans="1:19">
      <c r="A287">
        <v>10418</v>
      </c>
      <c r="B287" s="11" t="s">
        <v>541</v>
      </c>
      <c r="C287" s="16" t="s">
        <v>1478</v>
      </c>
      <c r="D287" s="17" t="s">
        <v>1479</v>
      </c>
      <c r="E287" s="16" t="s">
        <v>1089</v>
      </c>
      <c r="F287" s="16" t="s">
        <v>1090</v>
      </c>
      <c r="G287" s="16" t="s">
        <v>993</v>
      </c>
      <c r="H287" s="16" t="s">
        <v>1480</v>
      </c>
      <c r="I287" s="18" t="s">
        <v>1481</v>
      </c>
      <c r="J287" s="17">
        <v>1</v>
      </c>
      <c r="K287" s="16">
        <v>0</v>
      </c>
      <c r="L287" s="16">
        <v>4107</v>
      </c>
      <c r="M287" s="16">
        <v>20645</v>
      </c>
      <c r="N287" s="17">
        <v>2</v>
      </c>
      <c r="O287" s="16" t="s">
        <v>2033</v>
      </c>
      <c r="P287" s="16">
        <v>6634</v>
      </c>
      <c r="Q287" s="16" t="s">
        <v>1482</v>
      </c>
      <c r="R287" s="16" t="s">
        <v>1949</v>
      </c>
      <c r="S287" s="16" t="s">
        <v>1453</v>
      </c>
    </row>
    <row r="288" spans="1:19" ht="21">
      <c r="A288">
        <v>10418</v>
      </c>
      <c r="B288" s="11" t="s">
        <v>541</v>
      </c>
      <c r="C288" s="16" t="s">
        <v>1334</v>
      </c>
      <c r="D288" s="17" t="s">
        <v>1335</v>
      </c>
      <c r="E288" s="16" t="s">
        <v>991</v>
      </c>
      <c r="F288" s="16" t="s">
        <v>1011</v>
      </c>
      <c r="G288" s="16" t="s">
        <v>993</v>
      </c>
      <c r="H288" s="16" t="s">
        <v>1336</v>
      </c>
      <c r="I288" s="18" t="s">
        <v>1337</v>
      </c>
      <c r="J288" s="17">
        <v>1</v>
      </c>
      <c r="K288" s="16">
        <v>0</v>
      </c>
      <c r="L288" s="16">
        <v>1931</v>
      </c>
      <c r="M288" s="16">
        <v>22821</v>
      </c>
      <c r="N288" s="17">
        <v>1</v>
      </c>
      <c r="O288" s="16" t="s">
        <v>2031</v>
      </c>
      <c r="P288" s="16">
        <v>2457</v>
      </c>
      <c r="Q288" s="16" t="s">
        <v>1339</v>
      </c>
      <c r="R288" s="16" t="s">
        <v>2034</v>
      </c>
      <c r="S288" s="16" t="s">
        <v>1341</v>
      </c>
    </row>
    <row r="289" spans="1:19" ht="21">
      <c r="A289">
        <v>10418</v>
      </c>
      <c r="B289" s="11" t="s">
        <v>541</v>
      </c>
      <c r="C289" s="16" t="s">
        <v>2035</v>
      </c>
      <c r="D289" s="17" t="s">
        <v>2036</v>
      </c>
      <c r="E289" s="16" t="s">
        <v>991</v>
      </c>
      <c r="F289" s="16" t="s">
        <v>992</v>
      </c>
      <c r="G289" s="16" t="s">
        <v>993</v>
      </c>
      <c r="H289" s="16" t="s">
        <v>2037</v>
      </c>
      <c r="I289" s="16" t="s">
        <v>1524</v>
      </c>
      <c r="J289" s="17">
        <v>1</v>
      </c>
      <c r="K289" s="16">
        <v>0</v>
      </c>
      <c r="L289" s="16">
        <v>2522</v>
      </c>
      <c r="M289" s="16">
        <v>22230</v>
      </c>
      <c r="N289" s="17">
        <v>1</v>
      </c>
      <c r="O289" s="16" t="s">
        <v>2038</v>
      </c>
      <c r="P289" s="16">
        <v>3161</v>
      </c>
      <c r="Q289" s="16" t="s">
        <v>2039</v>
      </c>
      <c r="R289" s="16" t="s">
        <v>2040</v>
      </c>
      <c r="S289" s="16" t="s">
        <v>2041</v>
      </c>
    </row>
    <row r="290" spans="1:19" ht="21">
      <c r="A290">
        <v>10418</v>
      </c>
      <c r="B290" s="11" t="s">
        <v>541</v>
      </c>
      <c r="C290" s="16" t="s">
        <v>1613</v>
      </c>
      <c r="D290" s="17" t="s">
        <v>1614</v>
      </c>
      <c r="E290" s="16" t="s">
        <v>1099</v>
      </c>
      <c r="F290" s="16" t="s">
        <v>1514</v>
      </c>
      <c r="G290" s="16" t="s">
        <v>993</v>
      </c>
      <c r="H290" s="16" t="s">
        <v>1615</v>
      </c>
      <c r="I290" s="16" t="s">
        <v>1477</v>
      </c>
      <c r="J290" s="17">
        <v>1</v>
      </c>
      <c r="K290" s="16">
        <v>0</v>
      </c>
      <c r="L290" s="16">
        <v>13879</v>
      </c>
      <c r="M290" s="16">
        <v>10873</v>
      </c>
      <c r="N290" s="17">
        <v>8</v>
      </c>
      <c r="O290" s="16" t="s">
        <v>2042</v>
      </c>
      <c r="P290" s="16">
        <v>65883</v>
      </c>
      <c r="Q290" s="16" t="s">
        <v>1190</v>
      </c>
      <c r="R290" s="16" t="s">
        <v>2043</v>
      </c>
      <c r="S290" s="16" t="s">
        <v>1618</v>
      </c>
    </row>
    <row r="291" spans="1:19">
      <c r="A291">
        <v>10418</v>
      </c>
      <c r="B291" s="11" t="s">
        <v>541</v>
      </c>
      <c r="C291" s="16" t="s">
        <v>1601</v>
      </c>
      <c r="D291" s="17" t="s">
        <v>1602</v>
      </c>
      <c r="E291" s="16" t="s">
        <v>1438</v>
      </c>
      <c r="F291" s="16" t="s">
        <v>1603</v>
      </c>
      <c r="G291" s="16" t="s">
        <v>993</v>
      </c>
      <c r="H291" s="16" t="s">
        <v>1604</v>
      </c>
      <c r="I291" s="16" t="s">
        <v>1605</v>
      </c>
      <c r="J291" s="17">
        <v>1</v>
      </c>
      <c r="K291" s="16">
        <v>0</v>
      </c>
      <c r="L291" s="16">
        <v>15176</v>
      </c>
      <c r="M291" s="16">
        <v>9576</v>
      </c>
      <c r="N291" s="17">
        <v>11</v>
      </c>
      <c r="O291" s="16" t="s">
        <v>2044</v>
      </c>
      <c r="P291" s="16">
        <v>97757</v>
      </c>
      <c r="Q291" s="16" t="s">
        <v>1606</v>
      </c>
      <c r="R291" s="16" t="s">
        <v>2045</v>
      </c>
      <c r="S291" s="16" t="s">
        <v>1608</v>
      </c>
    </row>
    <row r="292" spans="1:19" ht="21">
      <c r="A292">
        <v>10418</v>
      </c>
      <c r="B292" s="11" t="s">
        <v>541</v>
      </c>
      <c r="C292" s="16" t="s">
        <v>1226</v>
      </c>
      <c r="D292" s="17" t="s">
        <v>1227</v>
      </c>
      <c r="E292" s="16" t="s">
        <v>991</v>
      </c>
      <c r="F292" s="16" t="s">
        <v>1011</v>
      </c>
      <c r="G292" s="16" t="s">
        <v>993</v>
      </c>
      <c r="H292" s="16" t="s">
        <v>1228</v>
      </c>
      <c r="I292" s="16" t="s">
        <v>1229</v>
      </c>
      <c r="J292" s="17">
        <v>1</v>
      </c>
      <c r="K292" s="16">
        <v>0</v>
      </c>
      <c r="L292" s="16">
        <v>2080</v>
      </c>
      <c r="M292" s="16">
        <v>22672</v>
      </c>
      <c r="N292" s="17">
        <v>1</v>
      </c>
      <c r="O292" s="16" t="s">
        <v>2046</v>
      </c>
      <c r="P292" s="16">
        <v>2497</v>
      </c>
      <c r="Q292" s="16" t="s">
        <v>1231</v>
      </c>
      <c r="R292" s="16" t="s">
        <v>2047</v>
      </c>
      <c r="S292" s="16" t="s">
        <v>1233</v>
      </c>
    </row>
    <row r="293" spans="1:19">
      <c r="A293">
        <v>10418</v>
      </c>
      <c r="B293" s="11" t="s">
        <v>541</v>
      </c>
      <c r="C293" s="16" t="s">
        <v>1311</v>
      </c>
      <c r="D293" s="17" t="s">
        <v>1312</v>
      </c>
      <c r="E293" s="16" t="s">
        <v>1020</v>
      </c>
      <c r="F293" s="16" t="s">
        <v>1108</v>
      </c>
      <c r="G293" s="16" t="s">
        <v>993</v>
      </c>
      <c r="H293" s="16" t="s">
        <v>1313</v>
      </c>
      <c r="I293" s="16" t="s">
        <v>1314</v>
      </c>
      <c r="J293" s="17">
        <v>1</v>
      </c>
      <c r="K293" s="16">
        <v>0</v>
      </c>
      <c r="L293" s="16">
        <v>11288</v>
      </c>
      <c r="M293" s="16">
        <v>13464</v>
      </c>
      <c r="N293" s="17">
        <v>5</v>
      </c>
      <c r="O293" s="16" t="s">
        <v>2048</v>
      </c>
      <c r="P293" s="16">
        <v>39149</v>
      </c>
      <c r="Q293" s="16" t="s">
        <v>1267</v>
      </c>
      <c r="R293" s="16" t="s">
        <v>2049</v>
      </c>
      <c r="S293" s="16" t="s">
        <v>1317</v>
      </c>
    </row>
    <row r="294" spans="1:19">
      <c r="A294">
        <v>6351</v>
      </c>
      <c r="B294" s="11" t="s">
        <v>559</v>
      </c>
      <c r="C294" s="16" t="s">
        <v>1807</v>
      </c>
      <c r="D294" s="17" t="s">
        <v>1808</v>
      </c>
      <c r="E294" s="16" t="s">
        <v>1020</v>
      </c>
      <c r="F294" s="16" t="s">
        <v>1021</v>
      </c>
      <c r="G294" s="16" t="s">
        <v>993</v>
      </c>
      <c r="H294" s="16" t="s">
        <v>1809</v>
      </c>
      <c r="I294" s="16" t="s">
        <v>1810</v>
      </c>
      <c r="J294" s="17">
        <v>1</v>
      </c>
      <c r="K294" s="16">
        <v>0</v>
      </c>
      <c r="L294" s="16">
        <v>5508</v>
      </c>
      <c r="M294" s="16">
        <v>19244</v>
      </c>
      <c r="N294" s="17">
        <v>1</v>
      </c>
      <c r="O294" s="16" t="s">
        <v>1897</v>
      </c>
      <c r="P294" s="16">
        <v>9969</v>
      </c>
      <c r="Q294" s="16" t="s">
        <v>1812</v>
      </c>
      <c r="R294" s="16" t="s">
        <v>2050</v>
      </c>
      <c r="S294" s="16" t="s">
        <v>1814</v>
      </c>
    </row>
    <row r="295" spans="1:19" ht="21">
      <c r="A295">
        <v>6351</v>
      </c>
      <c r="B295" s="11" t="s">
        <v>559</v>
      </c>
      <c r="C295" s="16" t="s">
        <v>1741</v>
      </c>
      <c r="D295" s="17" t="s">
        <v>1742</v>
      </c>
      <c r="E295" s="16" t="s">
        <v>1132</v>
      </c>
      <c r="F295" s="16" t="s">
        <v>1133</v>
      </c>
      <c r="G295" s="16" t="s">
        <v>993</v>
      </c>
      <c r="H295" s="16" t="s">
        <v>1743</v>
      </c>
      <c r="I295" s="16" t="s">
        <v>1165</v>
      </c>
      <c r="J295" s="17">
        <v>1</v>
      </c>
      <c r="K295" s="16">
        <v>0</v>
      </c>
      <c r="L295" s="16">
        <v>17547</v>
      </c>
      <c r="M295" s="16">
        <v>7205</v>
      </c>
      <c r="N295" s="17">
        <v>6</v>
      </c>
      <c r="O295" s="16" t="s">
        <v>2051</v>
      </c>
      <c r="P295" s="16">
        <v>175639</v>
      </c>
      <c r="Q295" s="16" t="s">
        <v>1744</v>
      </c>
      <c r="R295" s="16" t="s">
        <v>2052</v>
      </c>
      <c r="S295" s="16" t="s">
        <v>1746</v>
      </c>
    </row>
    <row r="296" spans="1:19">
      <c r="A296">
        <v>6351</v>
      </c>
      <c r="B296" s="11" t="s">
        <v>559</v>
      </c>
      <c r="C296" s="16" t="s">
        <v>1623</v>
      </c>
      <c r="D296" s="17" t="s">
        <v>1624</v>
      </c>
      <c r="E296" s="16" t="s">
        <v>1438</v>
      </c>
      <c r="F296" s="16" t="s">
        <v>1603</v>
      </c>
      <c r="G296" s="16" t="s">
        <v>993</v>
      </c>
      <c r="H296" s="16" t="s">
        <v>1625</v>
      </c>
      <c r="I296" s="16" t="s">
        <v>1626</v>
      </c>
      <c r="J296" s="17">
        <v>1</v>
      </c>
      <c r="K296" s="16">
        <v>0</v>
      </c>
      <c r="L296" s="16">
        <v>7171</v>
      </c>
      <c r="M296" s="16">
        <v>17581</v>
      </c>
      <c r="N296" s="17">
        <v>1</v>
      </c>
      <c r="O296" s="16" t="s">
        <v>1790</v>
      </c>
      <c r="P296" s="16">
        <v>13690</v>
      </c>
      <c r="Q296" s="16" t="s">
        <v>1628</v>
      </c>
      <c r="R296" s="16" t="s">
        <v>2053</v>
      </c>
      <c r="S296" s="16" t="s">
        <v>1630</v>
      </c>
    </row>
    <row r="297" spans="1:19" ht="21">
      <c r="A297">
        <v>6351</v>
      </c>
      <c r="B297" s="11" t="s">
        <v>559</v>
      </c>
      <c r="C297" s="16" t="s">
        <v>1193</v>
      </c>
      <c r="D297" s="17" t="s">
        <v>1194</v>
      </c>
      <c r="E297" s="16" t="s">
        <v>1099</v>
      </c>
      <c r="F297" s="16" t="s">
        <v>1163</v>
      </c>
      <c r="G297" s="16" t="s">
        <v>993</v>
      </c>
      <c r="H297" s="16" t="s">
        <v>1195</v>
      </c>
      <c r="I297" s="18" t="s">
        <v>1196</v>
      </c>
      <c r="J297" s="17">
        <v>1</v>
      </c>
      <c r="K297" s="16">
        <v>0</v>
      </c>
      <c r="L297" s="16">
        <v>7006</v>
      </c>
      <c r="M297" s="16">
        <v>17746</v>
      </c>
      <c r="N297" s="17">
        <v>1</v>
      </c>
      <c r="O297" s="16" t="s">
        <v>1790</v>
      </c>
      <c r="P297" s="16">
        <v>15631</v>
      </c>
      <c r="Q297" s="16" t="s">
        <v>1198</v>
      </c>
      <c r="R297" s="16" t="s">
        <v>2054</v>
      </c>
      <c r="S297" s="16" t="s">
        <v>1200</v>
      </c>
    </row>
    <row r="298" spans="1:19">
      <c r="A298">
        <v>6351</v>
      </c>
      <c r="B298" s="11" t="s">
        <v>559</v>
      </c>
      <c r="C298" s="16" t="s">
        <v>2055</v>
      </c>
      <c r="D298" s="17" t="s">
        <v>2056</v>
      </c>
      <c r="E298" s="16" t="s">
        <v>1089</v>
      </c>
      <c r="F298" s="16" t="s">
        <v>1090</v>
      </c>
      <c r="G298" s="16" t="s">
        <v>993</v>
      </c>
      <c r="H298" s="18" t="s">
        <v>2057</v>
      </c>
      <c r="I298" s="16" t="s">
        <v>2058</v>
      </c>
      <c r="J298" s="17">
        <v>1</v>
      </c>
      <c r="K298" s="16">
        <v>0</v>
      </c>
      <c r="L298" s="16">
        <v>15425</v>
      </c>
      <c r="M298" s="16">
        <v>9327</v>
      </c>
      <c r="N298" s="17">
        <v>3</v>
      </c>
      <c r="O298" s="16" t="s">
        <v>2059</v>
      </c>
      <c r="P298" s="16">
        <v>91612</v>
      </c>
      <c r="Q298" s="16" t="s">
        <v>2060</v>
      </c>
      <c r="R298" s="16" t="s">
        <v>2061</v>
      </c>
      <c r="S298" s="16" t="s">
        <v>2062</v>
      </c>
    </row>
    <row r="299" spans="1:19">
      <c r="A299">
        <v>6351</v>
      </c>
      <c r="B299" s="11" t="s">
        <v>559</v>
      </c>
      <c r="C299" s="16" t="s">
        <v>1631</v>
      </c>
      <c r="D299" s="17" t="s">
        <v>1632</v>
      </c>
      <c r="E299" s="16" t="s">
        <v>1438</v>
      </c>
      <c r="F299" s="16" t="s">
        <v>1603</v>
      </c>
      <c r="G299" s="16" t="s">
        <v>993</v>
      </c>
      <c r="H299" s="16" t="s">
        <v>1633</v>
      </c>
      <c r="I299" s="16" t="s">
        <v>1634</v>
      </c>
      <c r="J299" s="17">
        <v>1</v>
      </c>
      <c r="K299" s="16">
        <v>0</v>
      </c>
      <c r="L299" s="16">
        <v>8381</v>
      </c>
      <c r="M299" s="16">
        <v>16371</v>
      </c>
      <c r="N299" s="17">
        <v>1</v>
      </c>
      <c r="O299" s="16" t="s">
        <v>1790</v>
      </c>
      <c r="P299" s="16">
        <v>18865</v>
      </c>
      <c r="Q299" s="16" t="s">
        <v>1635</v>
      </c>
      <c r="R299" s="16" t="s">
        <v>2063</v>
      </c>
      <c r="S299" s="16" t="s">
        <v>1637</v>
      </c>
    </row>
    <row r="300" spans="1:19">
      <c r="A300">
        <v>6351</v>
      </c>
      <c r="B300" s="11" t="s">
        <v>559</v>
      </c>
      <c r="C300" s="16" t="s">
        <v>1018</v>
      </c>
      <c r="D300" s="17" t="s">
        <v>1019</v>
      </c>
      <c r="E300" s="16" t="s">
        <v>1020</v>
      </c>
      <c r="F300" s="16" t="s">
        <v>1021</v>
      </c>
      <c r="G300" s="16" t="s">
        <v>993</v>
      </c>
      <c r="H300" s="16" t="s">
        <v>1022</v>
      </c>
      <c r="I300" s="16" t="s">
        <v>1023</v>
      </c>
      <c r="J300" s="17">
        <v>1</v>
      </c>
      <c r="K300" s="16">
        <v>0</v>
      </c>
      <c r="L300" s="16">
        <v>9204</v>
      </c>
      <c r="M300" s="16">
        <v>15548</v>
      </c>
      <c r="N300" s="17">
        <v>1</v>
      </c>
      <c r="O300" s="16" t="s">
        <v>1796</v>
      </c>
      <c r="P300" s="16">
        <v>19712</v>
      </c>
      <c r="Q300" s="16" t="s">
        <v>1025</v>
      </c>
      <c r="R300" s="16" t="s">
        <v>2064</v>
      </c>
      <c r="S300" s="16" t="s">
        <v>1027</v>
      </c>
    </row>
    <row r="301" spans="1:19" ht="21">
      <c r="A301">
        <v>6351</v>
      </c>
      <c r="B301" s="11" t="s">
        <v>559</v>
      </c>
      <c r="C301" s="16" t="s">
        <v>1383</v>
      </c>
      <c r="D301" s="17" t="s">
        <v>1384</v>
      </c>
      <c r="E301" s="16" t="s">
        <v>1132</v>
      </c>
      <c r="F301" s="16" t="s">
        <v>1133</v>
      </c>
      <c r="G301" s="16" t="s">
        <v>993</v>
      </c>
      <c r="H301" s="18" t="s">
        <v>1385</v>
      </c>
      <c r="I301" s="16" t="s">
        <v>1386</v>
      </c>
      <c r="J301" s="17">
        <v>1</v>
      </c>
      <c r="K301" s="16">
        <v>0</v>
      </c>
      <c r="L301" s="16">
        <v>16547</v>
      </c>
      <c r="M301" s="16">
        <v>8205</v>
      </c>
      <c r="N301" s="17">
        <v>3</v>
      </c>
      <c r="O301" s="16" t="s">
        <v>2059</v>
      </c>
      <c r="P301" s="16">
        <v>117435</v>
      </c>
      <c r="Q301" s="16" t="s">
        <v>1388</v>
      </c>
      <c r="R301" s="16" t="s">
        <v>2065</v>
      </c>
      <c r="S301" s="16" t="s">
        <v>1390</v>
      </c>
    </row>
    <row r="302" spans="1:19">
      <c r="A302">
        <v>6348</v>
      </c>
      <c r="B302" s="11" t="s">
        <v>566</v>
      </c>
      <c r="C302" s="16" t="s">
        <v>1717</v>
      </c>
      <c r="D302" s="17" t="s">
        <v>1718</v>
      </c>
      <c r="E302" s="16" t="s">
        <v>1438</v>
      </c>
      <c r="F302" s="16" t="s">
        <v>1603</v>
      </c>
      <c r="G302" s="16" t="s">
        <v>993</v>
      </c>
      <c r="H302" s="16" t="s">
        <v>1719</v>
      </c>
      <c r="I302" s="18" t="s">
        <v>1720</v>
      </c>
      <c r="J302" s="17">
        <v>1</v>
      </c>
      <c r="K302" s="16">
        <v>0</v>
      </c>
      <c r="L302" s="16">
        <v>3946</v>
      </c>
      <c r="M302" s="16">
        <v>20806</v>
      </c>
      <c r="N302" s="17">
        <v>1</v>
      </c>
      <c r="O302" s="16" t="s">
        <v>1197</v>
      </c>
      <c r="P302" s="16">
        <v>6372</v>
      </c>
      <c r="Q302" s="16" t="s">
        <v>1722</v>
      </c>
      <c r="R302" s="16" t="s">
        <v>2066</v>
      </c>
      <c r="S302" s="16" t="s">
        <v>1724</v>
      </c>
    </row>
    <row r="303" spans="1:19">
      <c r="A303">
        <v>6348</v>
      </c>
      <c r="B303" s="11" t="s">
        <v>566</v>
      </c>
      <c r="C303" s="16" t="s">
        <v>1436</v>
      </c>
      <c r="D303" s="17" t="s">
        <v>1437</v>
      </c>
      <c r="E303" s="16" t="s">
        <v>1438</v>
      </c>
      <c r="F303" s="16" t="s">
        <v>1439</v>
      </c>
      <c r="G303" s="16" t="s">
        <v>993</v>
      </c>
      <c r="H303" s="16" t="s">
        <v>1440</v>
      </c>
      <c r="I303" s="16" t="s">
        <v>1441</v>
      </c>
      <c r="J303" s="17">
        <v>1</v>
      </c>
      <c r="K303" s="16">
        <v>0</v>
      </c>
      <c r="L303" s="16">
        <v>6394</v>
      </c>
      <c r="M303" s="16">
        <v>18358</v>
      </c>
      <c r="N303" s="17">
        <v>1</v>
      </c>
      <c r="O303" s="16" t="s">
        <v>2067</v>
      </c>
      <c r="P303" s="16">
        <v>10990</v>
      </c>
      <c r="Q303" s="16" t="s">
        <v>1443</v>
      </c>
      <c r="R303" s="16" t="s">
        <v>2068</v>
      </c>
      <c r="S303" s="16" t="s">
        <v>1445</v>
      </c>
    </row>
    <row r="304" spans="1:19" ht="21">
      <c r="A304">
        <v>6348</v>
      </c>
      <c r="B304" s="11" t="s">
        <v>566</v>
      </c>
      <c r="C304" s="16" t="s">
        <v>1130</v>
      </c>
      <c r="D304" s="17" t="s">
        <v>1131</v>
      </c>
      <c r="E304" s="16" t="s">
        <v>1132</v>
      </c>
      <c r="F304" s="16" t="s">
        <v>1133</v>
      </c>
      <c r="G304" s="16" t="s">
        <v>993</v>
      </c>
      <c r="H304" s="16" t="s">
        <v>1134</v>
      </c>
      <c r="I304" s="16" t="s">
        <v>1135</v>
      </c>
      <c r="J304" s="17">
        <v>1</v>
      </c>
      <c r="K304" s="16">
        <v>0</v>
      </c>
      <c r="L304" s="16">
        <v>15402</v>
      </c>
      <c r="M304" s="16">
        <v>9350</v>
      </c>
      <c r="N304" s="17">
        <v>4</v>
      </c>
      <c r="O304" s="16" t="s">
        <v>2069</v>
      </c>
      <c r="P304" s="16">
        <v>81722</v>
      </c>
      <c r="Q304" s="16" t="s">
        <v>1136</v>
      </c>
      <c r="R304" s="16" t="s">
        <v>2070</v>
      </c>
      <c r="S304" s="16" t="s">
        <v>1138</v>
      </c>
    </row>
    <row r="305" spans="1:19">
      <c r="A305">
        <v>6348</v>
      </c>
      <c r="B305" s="11" t="s">
        <v>566</v>
      </c>
      <c r="C305" s="16" t="s">
        <v>1529</v>
      </c>
      <c r="D305" s="17" t="s">
        <v>1530</v>
      </c>
      <c r="E305" s="16" t="s">
        <v>1020</v>
      </c>
      <c r="F305" s="16" t="s">
        <v>1021</v>
      </c>
      <c r="G305" s="16" t="s">
        <v>993</v>
      </c>
      <c r="H305" s="16" t="s">
        <v>1531</v>
      </c>
      <c r="I305" s="16" t="s">
        <v>1532</v>
      </c>
      <c r="J305" s="17">
        <v>1</v>
      </c>
      <c r="K305" s="16">
        <v>0</v>
      </c>
      <c r="L305" s="16">
        <v>5635</v>
      </c>
      <c r="M305" s="16">
        <v>19117</v>
      </c>
      <c r="N305" s="17">
        <v>1</v>
      </c>
      <c r="O305" s="16" t="s">
        <v>1197</v>
      </c>
      <c r="P305" s="16">
        <v>8970</v>
      </c>
      <c r="Q305" s="16" t="s">
        <v>1534</v>
      </c>
      <c r="R305" s="16" t="s">
        <v>2071</v>
      </c>
      <c r="S305" s="16" t="s">
        <v>1536</v>
      </c>
    </row>
    <row r="306" spans="1:19" ht="21">
      <c r="A306">
        <v>6348</v>
      </c>
      <c r="B306" s="11" t="s">
        <v>566</v>
      </c>
      <c r="C306" s="16" t="s">
        <v>2072</v>
      </c>
      <c r="D306" s="17" t="s">
        <v>2073</v>
      </c>
      <c r="E306" s="16" t="s">
        <v>991</v>
      </c>
      <c r="F306" s="16" t="s">
        <v>1011</v>
      </c>
      <c r="G306" s="16" t="s">
        <v>993</v>
      </c>
      <c r="H306" s="18" t="s">
        <v>2074</v>
      </c>
      <c r="I306" s="16" t="s">
        <v>2075</v>
      </c>
      <c r="J306" s="17">
        <v>1</v>
      </c>
      <c r="K306" s="16">
        <v>0</v>
      </c>
      <c r="L306" s="16">
        <v>17190</v>
      </c>
      <c r="M306" s="16">
        <v>7562</v>
      </c>
      <c r="N306" s="17">
        <v>6</v>
      </c>
      <c r="O306" s="16" t="s">
        <v>2076</v>
      </c>
      <c r="P306" s="16">
        <v>165054</v>
      </c>
      <c r="Q306" s="16" t="s">
        <v>2077</v>
      </c>
      <c r="R306" s="16" t="s">
        <v>2078</v>
      </c>
      <c r="S306" s="16" t="s">
        <v>2079</v>
      </c>
    </row>
    <row r="307" spans="1:19" ht="21">
      <c r="A307">
        <v>6348</v>
      </c>
      <c r="B307" s="11" t="s">
        <v>566</v>
      </c>
      <c r="C307" s="16" t="s">
        <v>1383</v>
      </c>
      <c r="D307" s="17" t="s">
        <v>1384</v>
      </c>
      <c r="E307" s="16" t="s">
        <v>1132</v>
      </c>
      <c r="F307" s="16" t="s">
        <v>1133</v>
      </c>
      <c r="G307" s="16" t="s">
        <v>993</v>
      </c>
      <c r="H307" s="18" t="s">
        <v>1385</v>
      </c>
      <c r="I307" s="16" t="s">
        <v>1386</v>
      </c>
      <c r="J307" s="17">
        <v>1</v>
      </c>
      <c r="K307" s="16">
        <v>0</v>
      </c>
      <c r="L307" s="16">
        <v>16547</v>
      </c>
      <c r="M307" s="16">
        <v>8205</v>
      </c>
      <c r="N307" s="17">
        <v>4</v>
      </c>
      <c r="O307" s="16" t="s">
        <v>2076</v>
      </c>
      <c r="P307" s="16">
        <v>117435</v>
      </c>
      <c r="Q307" s="16" t="s">
        <v>1388</v>
      </c>
      <c r="R307" s="16" t="s">
        <v>1137</v>
      </c>
      <c r="S307" s="16" t="s">
        <v>1390</v>
      </c>
    </row>
    <row r="308" spans="1:19">
      <c r="A308">
        <v>6348</v>
      </c>
      <c r="B308" s="11" t="s">
        <v>566</v>
      </c>
      <c r="C308" s="16" t="s">
        <v>1623</v>
      </c>
      <c r="D308" s="17" t="s">
        <v>1624</v>
      </c>
      <c r="E308" s="16" t="s">
        <v>1438</v>
      </c>
      <c r="F308" s="16" t="s">
        <v>1603</v>
      </c>
      <c r="G308" s="16" t="s">
        <v>993</v>
      </c>
      <c r="H308" s="16" t="s">
        <v>1625</v>
      </c>
      <c r="I308" s="16" t="s">
        <v>1626</v>
      </c>
      <c r="J308" s="17">
        <v>1</v>
      </c>
      <c r="K308" s="16">
        <v>0</v>
      </c>
      <c r="L308" s="16">
        <v>7171</v>
      </c>
      <c r="M308" s="16">
        <v>17581</v>
      </c>
      <c r="N308" s="17">
        <v>1</v>
      </c>
      <c r="O308" s="16" t="s">
        <v>2080</v>
      </c>
      <c r="P308" s="16">
        <v>13690</v>
      </c>
      <c r="Q308" s="16" t="s">
        <v>1628</v>
      </c>
      <c r="R308" s="16" t="s">
        <v>2081</v>
      </c>
      <c r="S308" s="16" t="s">
        <v>1630</v>
      </c>
    </row>
    <row r="309" spans="1:19">
      <c r="A309">
        <v>79572</v>
      </c>
      <c r="B309" s="11" t="s">
        <v>571</v>
      </c>
      <c r="C309" s="16" t="s">
        <v>1592</v>
      </c>
      <c r="D309" s="17" t="s">
        <v>1593</v>
      </c>
      <c r="E309" s="16" t="s">
        <v>1089</v>
      </c>
      <c r="F309" s="16" t="s">
        <v>1090</v>
      </c>
      <c r="G309" s="16" t="s">
        <v>993</v>
      </c>
      <c r="H309" s="16" t="s">
        <v>1594</v>
      </c>
      <c r="I309" s="16" t="s">
        <v>1595</v>
      </c>
      <c r="J309" s="17">
        <v>1</v>
      </c>
      <c r="K309" s="16">
        <v>0</v>
      </c>
      <c r="L309" s="16">
        <v>1224</v>
      </c>
      <c r="M309" s="16">
        <v>23528</v>
      </c>
      <c r="N309" s="17">
        <v>1</v>
      </c>
      <c r="O309" s="16" t="s">
        <v>2082</v>
      </c>
      <c r="P309" s="16">
        <v>1364</v>
      </c>
      <c r="Q309" s="16" t="s">
        <v>1597</v>
      </c>
      <c r="R309" s="16" t="s">
        <v>2083</v>
      </c>
      <c r="S309" s="16" t="s">
        <v>1599</v>
      </c>
    </row>
    <row r="310" spans="1:19" ht="21">
      <c r="A310">
        <v>79572</v>
      </c>
      <c r="B310" s="11" t="s">
        <v>571</v>
      </c>
      <c r="C310" s="16" t="s">
        <v>1193</v>
      </c>
      <c r="D310" s="17" t="s">
        <v>1194</v>
      </c>
      <c r="E310" s="16" t="s">
        <v>1099</v>
      </c>
      <c r="F310" s="16" t="s">
        <v>1163</v>
      </c>
      <c r="G310" s="16" t="s">
        <v>993</v>
      </c>
      <c r="H310" s="16" t="s">
        <v>1195</v>
      </c>
      <c r="I310" s="18" t="s">
        <v>1196</v>
      </c>
      <c r="J310" s="17">
        <v>1</v>
      </c>
      <c r="K310" s="16">
        <v>0</v>
      </c>
      <c r="L310" s="16">
        <v>7006</v>
      </c>
      <c r="M310" s="16">
        <v>17746</v>
      </c>
      <c r="N310" s="17">
        <v>5</v>
      </c>
      <c r="O310" s="16" t="s">
        <v>2084</v>
      </c>
      <c r="P310" s="16">
        <v>15631</v>
      </c>
      <c r="Q310" s="16" t="s">
        <v>1198</v>
      </c>
      <c r="R310" s="16" t="s">
        <v>2085</v>
      </c>
      <c r="S310" s="16" t="s">
        <v>1200</v>
      </c>
    </row>
    <row r="311" spans="1:19" ht="21">
      <c r="A311">
        <v>79572</v>
      </c>
      <c r="B311" s="11" t="s">
        <v>571</v>
      </c>
      <c r="C311" s="16" t="s">
        <v>1566</v>
      </c>
      <c r="D311" s="17" t="s">
        <v>1567</v>
      </c>
      <c r="E311" s="16" t="s">
        <v>1099</v>
      </c>
      <c r="F311" s="16" t="s">
        <v>1514</v>
      </c>
      <c r="G311" s="16" t="s">
        <v>993</v>
      </c>
      <c r="H311" s="16" t="s">
        <v>1568</v>
      </c>
      <c r="I311" s="18" t="s">
        <v>1569</v>
      </c>
      <c r="J311" s="17">
        <v>1</v>
      </c>
      <c r="K311" s="16">
        <v>0</v>
      </c>
      <c r="L311" s="16">
        <v>14714</v>
      </c>
      <c r="M311" s="16">
        <v>10038</v>
      </c>
      <c r="N311" s="17">
        <v>18</v>
      </c>
      <c r="O311" s="16" t="s">
        <v>2086</v>
      </c>
      <c r="P311" s="16">
        <v>101929</v>
      </c>
      <c r="Q311" s="16" t="s">
        <v>1571</v>
      </c>
      <c r="R311" s="16" t="s">
        <v>1568</v>
      </c>
      <c r="S311" s="16" t="s">
        <v>1573</v>
      </c>
    </row>
    <row r="312" spans="1:19">
      <c r="A312">
        <v>79572</v>
      </c>
      <c r="B312" s="11" t="s">
        <v>571</v>
      </c>
      <c r="C312" s="16" t="s">
        <v>1521</v>
      </c>
      <c r="D312" s="17" t="s">
        <v>1522</v>
      </c>
      <c r="E312" s="16" t="s">
        <v>1089</v>
      </c>
      <c r="F312" s="16" t="s">
        <v>1090</v>
      </c>
      <c r="G312" s="16" t="s">
        <v>993</v>
      </c>
      <c r="H312" s="16" t="s">
        <v>1523</v>
      </c>
      <c r="I312" s="16" t="s">
        <v>1524</v>
      </c>
      <c r="J312" s="17">
        <v>1</v>
      </c>
      <c r="K312" s="16">
        <v>0</v>
      </c>
      <c r="L312" s="16">
        <v>1218</v>
      </c>
      <c r="M312" s="16">
        <v>23534</v>
      </c>
      <c r="N312" s="17">
        <v>1</v>
      </c>
      <c r="O312" s="16" t="s">
        <v>2087</v>
      </c>
      <c r="P312" s="16">
        <v>1377</v>
      </c>
      <c r="Q312" s="16" t="s">
        <v>1526</v>
      </c>
      <c r="R312" s="16" t="s">
        <v>1691</v>
      </c>
      <c r="S312" s="16" t="s">
        <v>1528</v>
      </c>
    </row>
    <row r="313" spans="1:19" ht="21">
      <c r="A313">
        <v>79572</v>
      </c>
      <c r="B313" s="11" t="s">
        <v>571</v>
      </c>
      <c r="C313" s="16" t="s">
        <v>1585</v>
      </c>
      <c r="D313" s="17" t="s">
        <v>1586</v>
      </c>
      <c r="E313" s="16" t="s">
        <v>1132</v>
      </c>
      <c r="F313" s="16" t="s">
        <v>1172</v>
      </c>
      <c r="G313" s="16" t="s">
        <v>993</v>
      </c>
      <c r="H313" s="16" t="s">
        <v>1587</v>
      </c>
      <c r="I313" s="18" t="s">
        <v>1410</v>
      </c>
      <c r="J313" s="17">
        <v>1</v>
      </c>
      <c r="K313" s="16">
        <v>0</v>
      </c>
      <c r="L313" s="16">
        <v>11656</v>
      </c>
      <c r="M313" s="16">
        <v>13096</v>
      </c>
      <c r="N313" s="17">
        <v>8</v>
      </c>
      <c r="O313" s="16" t="s">
        <v>2088</v>
      </c>
      <c r="P313" s="16">
        <v>43535</v>
      </c>
      <c r="Q313" s="16" t="s">
        <v>1589</v>
      </c>
      <c r="R313" s="16" t="s">
        <v>2089</v>
      </c>
      <c r="S313" s="16" t="s">
        <v>1591</v>
      </c>
    </row>
    <row r="314" spans="1:19" ht="21">
      <c r="A314">
        <v>79572</v>
      </c>
      <c r="B314" s="11" t="s">
        <v>571</v>
      </c>
      <c r="C314" s="16" t="s">
        <v>989</v>
      </c>
      <c r="D314" s="17" t="s">
        <v>990</v>
      </c>
      <c r="E314" s="16" t="s">
        <v>991</v>
      </c>
      <c r="F314" s="16" t="s">
        <v>992</v>
      </c>
      <c r="G314" s="16" t="s">
        <v>993</v>
      </c>
      <c r="H314" s="16" t="s">
        <v>994</v>
      </c>
      <c r="I314" s="16" t="s">
        <v>995</v>
      </c>
      <c r="J314" s="17">
        <v>1</v>
      </c>
      <c r="K314" s="16">
        <v>0</v>
      </c>
      <c r="L314" s="16">
        <v>6389</v>
      </c>
      <c r="M314" s="16">
        <v>18363</v>
      </c>
      <c r="N314" s="17">
        <v>3</v>
      </c>
      <c r="O314" s="16" t="s">
        <v>2090</v>
      </c>
      <c r="P314" s="16">
        <v>11240</v>
      </c>
      <c r="Q314" s="16" t="s">
        <v>997</v>
      </c>
      <c r="R314" s="16" t="s">
        <v>2091</v>
      </c>
      <c r="S314" s="16" t="s">
        <v>999</v>
      </c>
    </row>
    <row r="315" spans="1:19" ht="21">
      <c r="A315">
        <v>79572</v>
      </c>
      <c r="B315" s="11" t="s">
        <v>571</v>
      </c>
      <c r="C315" s="16" t="s">
        <v>1170</v>
      </c>
      <c r="D315" s="17" t="s">
        <v>1171</v>
      </c>
      <c r="E315" s="16" t="s">
        <v>1132</v>
      </c>
      <c r="F315" s="16" t="s">
        <v>1172</v>
      </c>
      <c r="G315" s="16" t="s">
        <v>993</v>
      </c>
      <c r="H315" s="16" t="s">
        <v>1173</v>
      </c>
      <c r="I315" s="16" t="s">
        <v>1174</v>
      </c>
      <c r="J315" s="17">
        <v>1</v>
      </c>
      <c r="K315" s="16">
        <v>0</v>
      </c>
      <c r="L315" s="16">
        <v>4097</v>
      </c>
      <c r="M315" s="16">
        <v>20655</v>
      </c>
      <c r="N315" s="17">
        <v>2</v>
      </c>
      <c r="O315" s="16" t="s">
        <v>1804</v>
      </c>
      <c r="P315" s="16">
        <v>6459</v>
      </c>
      <c r="Q315" s="16" t="s">
        <v>1176</v>
      </c>
      <c r="R315" s="16" t="s">
        <v>2092</v>
      </c>
      <c r="S315" s="16" t="s">
        <v>1178</v>
      </c>
    </row>
    <row r="316" spans="1:19" ht="21">
      <c r="A316">
        <v>79572</v>
      </c>
      <c r="B316" s="11" t="s">
        <v>571</v>
      </c>
      <c r="C316" s="16" t="s">
        <v>2093</v>
      </c>
      <c r="D316" s="17" t="s">
        <v>2094</v>
      </c>
      <c r="E316" s="16" t="s">
        <v>1099</v>
      </c>
      <c r="F316" s="16" t="s">
        <v>1514</v>
      </c>
      <c r="G316" s="16" t="s">
        <v>993</v>
      </c>
      <c r="H316" s="16" t="s">
        <v>2095</v>
      </c>
      <c r="I316" s="16" t="s">
        <v>1826</v>
      </c>
      <c r="J316" s="17">
        <v>1</v>
      </c>
      <c r="K316" s="16">
        <v>0</v>
      </c>
      <c r="L316" s="16">
        <v>11417</v>
      </c>
      <c r="M316" s="16">
        <v>13335</v>
      </c>
      <c r="N316" s="17">
        <v>8</v>
      </c>
      <c r="O316" s="16" t="s">
        <v>2060</v>
      </c>
      <c r="P316" s="16">
        <v>41403</v>
      </c>
      <c r="Q316" s="16" t="s">
        <v>2096</v>
      </c>
      <c r="R316" s="16" t="s">
        <v>2097</v>
      </c>
      <c r="S316" s="16" t="s">
        <v>2098</v>
      </c>
    </row>
    <row r="317" spans="1:19" ht="21">
      <c r="A317">
        <v>6349</v>
      </c>
      <c r="B317" s="11" t="s">
        <v>572</v>
      </c>
      <c r="C317" s="16" t="s">
        <v>1161</v>
      </c>
      <c r="D317" s="17" t="s">
        <v>1162</v>
      </c>
      <c r="E317" s="16" t="s">
        <v>1099</v>
      </c>
      <c r="F317" s="16" t="s">
        <v>1163</v>
      </c>
      <c r="G317" s="16" t="s">
        <v>993</v>
      </c>
      <c r="H317" s="16" t="s">
        <v>1164</v>
      </c>
      <c r="I317" s="16" t="s">
        <v>1165</v>
      </c>
      <c r="J317" s="17">
        <v>1</v>
      </c>
      <c r="K317" s="16">
        <v>0</v>
      </c>
      <c r="L317" s="16">
        <v>908</v>
      </c>
      <c r="M317" s="16">
        <v>23844</v>
      </c>
      <c r="N317" s="17">
        <v>1</v>
      </c>
      <c r="O317" s="16" t="s">
        <v>2099</v>
      </c>
      <c r="P317" s="16">
        <v>1019</v>
      </c>
      <c r="Q317" s="16" t="s">
        <v>1167</v>
      </c>
      <c r="R317" s="16" t="s">
        <v>2100</v>
      </c>
      <c r="S317" s="16" t="s">
        <v>1169</v>
      </c>
    </row>
    <row r="318" spans="1:19">
      <c r="A318">
        <v>6349</v>
      </c>
      <c r="B318" s="11" t="s">
        <v>572</v>
      </c>
      <c r="C318" s="16" t="s">
        <v>1436</v>
      </c>
      <c r="D318" s="17" t="s">
        <v>1437</v>
      </c>
      <c r="E318" s="16" t="s">
        <v>1438</v>
      </c>
      <c r="F318" s="16" t="s">
        <v>1439</v>
      </c>
      <c r="G318" s="16" t="s">
        <v>993</v>
      </c>
      <c r="H318" s="16" t="s">
        <v>1440</v>
      </c>
      <c r="I318" s="16" t="s">
        <v>1441</v>
      </c>
      <c r="J318" s="17">
        <v>1</v>
      </c>
      <c r="K318" s="16">
        <v>0</v>
      </c>
      <c r="L318" s="16">
        <v>6394</v>
      </c>
      <c r="M318" s="16">
        <v>18358</v>
      </c>
      <c r="N318" s="17">
        <v>1</v>
      </c>
      <c r="O318" s="16" t="s">
        <v>1981</v>
      </c>
      <c r="P318" s="16">
        <v>10990</v>
      </c>
      <c r="Q318" s="16" t="s">
        <v>1443</v>
      </c>
      <c r="R318" s="16" t="s">
        <v>2101</v>
      </c>
      <c r="S318" s="16" t="s">
        <v>1445</v>
      </c>
    </row>
    <row r="319" spans="1:19">
      <c r="A319">
        <v>6349</v>
      </c>
      <c r="B319" s="11" t="s">
        <v>572</v>
      </c>
      <c r="C319" s="16" t="s">
        <v>1529</v>
      </c>
      <c r="D319" s="17" t="s">
        <v>1530</v>
      </c>
      <c r="E319" s="16" t="s">
        <v>1020</v>
      </c>
      <c r="F319" s="16" t="s">
        <v>1021</v>
      </c>
      <c r="G319" s="16" t="s">
        <v>993</v>
      </c>
      <c r="H319" s="16" t="s">
        <v>1531</v>
      </c>
      <c r="I319" s="16" t="s">
        <v>1532</v>
      </c>
      <c r="J319" s="17">
        <v>1</v>
      </c>
      <c r="K319" s="16">
        <v>0</v>
      </c>
      <c r="L319" s="16">
        <v>5635</v>
      </c>
      <c r="M319" s="16">
        <v>19117</v>
      </c>
      <c r="N319" s="17">
        <v>1</v>
      </c>
      <c r="O319" s="16" t="s">
        <v>2102</v>
      </c>
      <c r="P319" s="16">
        <v>8970</v>
      </c>
      <c r="Q319" s="16" t="s">
        <v>1534</v>
      </c>
      <c r="R319" s="16" t="s">
        <v>2103</v>
      </c>
      <c r="S319" s="16" t="s">
        <v>1536</v>
      </c>
    </row>
    <row r="320" spans="1:19" ht="21">
      <c r="A320">
        <v>116</v>
      </c>
      <c r="B320" s="11" t="s">
        <v>579</v>
      </c>
      <c r="C320" s="16" t="s">
        <v>1257</v>
      </c>
      <c r="D320" s="17" t="s">
        <v>1258</v>
      </c>
      <c r="E320" s="16" t="s">
        <v>1132</v>
      </c>
      <c r="F320" s="16" t="s">
        <v>1250</v>
      </c>
      <c r="G320" s="16" t="s">
        <v>993</v>
      </c>
      <c r="H320" s="16" t="s">
        <v>1259</v>
      </c>
      <c r="I320" s="16" t="s">
        <v>1260</v>
      </c>
      <c r="J320" s="17">
        <v>1</v>
      </c>
      <c r="K320" s="16">
        <v>0</v>
      </c>
      <c r="L320" s="16">
        <v>6075</v>
      </c>
      <c r="M320" s="16">
        <v>18677</v>
      </c>
      <c r="N320" s="17">
        <v>5</v>
      </c>
      <c r="O320" s="16" t="s">
        <v>2104</v>
      </c>
      <c r="P320" s="16">
        <v>11517</v>
      </c>
      <c r="Q320" s="16" t="s">
        <v>1262</v>
      </c>
      <c r="R320" s="16" t="s">
        <v>2105</v>
      </c>
      <c r="S320" s="16" t="s">
        <v>1264</v>
      </c>
    </row>
    <row r="321" spans="1:19" ht="21">
      <c r="A321">
        <v>116</v>
      </c>
      <c r="B321" s="11" t="s">
        <v>579</v>
      </c>
      <c r="C321" s="16" t="s">
        <v>1248</v>
      </c>
      <c r="D321" s="17" t="s">
        <v>1249</v>
      </c>
      <c r="E321" s="16" t="s">
        <v>1132</v>
      </c>
      <c r="F321" s="16" t="s">
        <v>1250</v>
      </c>
      <c r="G321" s="16" t="s">
        <v>993</v>
      </c>
      <c r="H321" s="18" t="s">
        <v>1251</v>
      </c>
      <c r="I321" s="16" t="s">
        <v>1252</v>
      </c>
      <c r="J321" s="17">
        <v>1</v>
      </c>
      <c r="K321" s="16">
        <v>0</v>
      </c>
      <c r="L321" s="16">
        <v>844</v>
      </c>
      <c r="M321" s="16">
        <v>23908</v>
      </c>
      <c r="N321" s="17">
        <v>1</v>
      </c>
      <c r="O321" s="16" t="s">
        <v>2106</v>
      </c>
      <c r="P321" s="16">
        <v>923</v>
      </c>
      <c r="Q321" s="16" t="s">
        <v>1254</v>
      </c>
      <c r="R321" s="16" t="s">
        <v>2107</v>
      </c>
      <c r="S321" s="16" t="s">
        <v>1256</v>
      </c>
    </row>
    <row r="322" spans="1:19">
      <c r="A322">
        <v>116</v>
      </c>
      <c r="B322" s="11" t="s">
        <v>579</v>
      </c>
      <c r="C322" s="16" t="s">
        <v>1551</v>
      </c>
      <c r="D322" s="17" t="s">
        <v>1552</v>
      </c>
      <c r="E322" s="16" t="s">
        <v>1089</v>
      </c>
      <c r="F322" s="16" t="s">
        <v>1090</v>
      </c>
      <c r="G322" s="16" t="s">
        <v>993</v>
      </c>
      <c r="H322" s="18" t="s">
        <v>1553</v>
      </c>
      <c r="I322" s="18" t="s">
        <v>1554</v>
      </c>
      <c r="J322" s="17">
        <v>1</v>
      </c>
      <c r="K322" s="16">
        <v>0</v>
      </c>
      <c r="L322" s="16">
        <v>16973</v>
      </c>
      <c r="M322" s="16">
        <v>7779</v>
      </c>
      <c r="N322" s="17">
        <v>35</v>
      </c>
      <c r="O322" s="16" t="s">
        <v>2108</v>
      </c>
      <c r="P322" s="16">
        <v>197210</v>
      </c>
      <c r="Q322" s="16" t="s">
        <v>1556</v>
      </c>
      <c r="R322" s="16" t="s">
        <v>2109</v>
      </c>
      <c r="S322" s="16" t="s">
        <v>1431</v>
      </c>
    </row>
    <row r="323" spans="1:19">
      <c r="A323">
        <v>116</v>
      </c>
      <c r="B323" s="11" t="s">
        <v>579</v>
      </c>
      <c r="C323" s="16" t="s">
        <v>1947</v>
      </c>
      <c r="D323" s="17" t="s">
        <v>1948</v>
      </c>
      <c r="E323" s="16" t="s">
        <v>1438</v>
      </c>
      <c r="F323" s="16" t="s">
        <v>1603</v>
      </c>
      <c r="G323" s="16" t="s">
        <v>993</v>
      </c>
      <c r="H323" s="16" t="s">
        <v>1949</v>
      </c>
      <c r="I323" s="16" t="s">
        <v>1950</v>
      </c>
      <c r="J323" s="17">
        <v>1</v>
      </c>
      <c r="K323" s="16">
        <v>0</v>
      </c>
      <c r="L323" s="16">
        <v>10514</v>
      </c>
      <c r="M323" s="16">
        <v>14238</v>
      </c>
      <c r="N323" s="17">
        <v>8</v>
      </c>
      <c r="O323" s="16" t="s">
        <v>2110</v>
      </c>
      <c r="P323" s="16">
        <v>29250</v>
      </c>
      <c r="Q323" s="16" t="s">
        <v>1952</v>
      </c>
      <c r="R323" s="16" t="s">
        <v>2111</v>
      </c>
      <c r="S323" s="16" t="s">
        <v>1954</v>
      </c>
    </row>
    <row r="324" spans="1:19">
      <c r="A324">
        <v>116</v>
      </c>
      <c r="B324" s="11" t="s">
        <v>579</v>
      </c>
      <c r="C324" s="16" t="s">
        <v>1558</v>
      </c>
      <c r="D324" s="17" t="s">
        <v>1559</v>
      </c>
      <c r="E324" s="16" t="s">
        <v>1089</v>
      </c>
      <c r="F324" s="16" t="s">
        <v>1090</v>
      </c>
      <c r="G324" s="16" t="s">
        <v>993</v>
      </c>
      <c r="H324" s="16" t="s">
        <v>1560</v>
      </c>
      <c r="I324" s="18" t="s">
        <v>1561</v>
      </c>
      <c r="J324" s="17">
        <v>1</v>
      </c>
      <c r="K324" s="16">
        <v>0</v>
      </c>
      <c r="L324" s="16">
        <v>5806</v>
      </c>
      <c r="M324" s="16">
        <v>18946</v>
      </c>
      <c r="N324" s="17">
        <v>4</v>
      </c>
      <c r="O324" s="16" t="s">
        <v>1600</v>
      </c>
      <c r="P324" s="16">
        <v>12758</v>
      </c>
      <c r="Q324" s="16" t="s">
        <v>1563</v>
      </c>
      <c r="R324" s="16" t="s">
        <v>2112</v>
      </c>
      <c r="S324" s="16" t="s">
        <v>1565</v>
      </c>
    </row>
    <row r="325" spans="1:19">
      <c r="A325">
        <v>23767</v>
      </c>
      <c r="B325" s="11" t="s">
        <v>583</v>
      </c>
      <c r="C325" s="16" t="s">
        <v>1574</v>
      </c>
      <c r="D325" s="17" t="s">
        <v>1575</v>
      </c>
      <c r="E325" s="16" t="s">
        <v>1089</v>
      </c>
      <c r="F325" s="16" t="s">
        <v>1576</v>
      </c>
      <c r="G325" s="16" t="s">
        <v>993</v>
      </c>
      <c r="H325" s="16" t="s">
        <v>1577</v>
      </c>
      <c r="I325" s="18" t="s">
        <v>1578</v>
      </c>
      <c r="J325" s="17">
        <v>1</v>
      </c>
      <c r="K325" s="16">
        <v>0</v>
      </c>
      <c r="L325" s="16">
        <v>16086</v>
      </c>
      <c r="M325" s="16">
        <v>8666</v>
      </c>
      <c r="N325" s="17">
        <v>65</v>
      </c>
      <c r="O325" s="16" t="s">
        <v>1301</v>
      </c>
      <c r="P325" s="16">
        <v>166235</v>
      </c>
      <c r="Q325" s="16" t="s">
        <v>1580</v>
      </c>
      <c r="R325" s="16" t="s">
        <v>2113</v>
      </c>
      <c r="S325" s="16" t="s">
        <v>1582</v>
      </c>
    </row>
    <row r="326" spans="1:19">
      <c r="A326">
        <v>23767</v>
      </c>
      <c r="B326" s="11" t="s">
        <v>583</v>
      </c>
      <c r="C326" s="16" t="s">
        <v>1558</v>
      </c>
      <c r="D326" s="17" t="s">
        <v>1559</v>
      </c>
      <c r="E326" s="16" t="s">
        <v>1089</v>
      </c>
      <c r="F326" s="16" t="s">
        <v>1090</v>
      </c>
      <c r="G326" s="16" t="s">
        <v>993</v>
      </c>
      <c r="H326" s="16" t="s">
        <v>1560</v>
      </c>
      <c r="I326" s="18" t="s">
        <v>1561</v>
      </c>
      <c r="J326" s="17">
        <v>1</v>
      </c>
      <c r="K326" s="16">
        <v>0</v>
      </c>
      <c r="L326" s="16">
        <v>5806</v>
      </c>
      <c r="M326" s="16">
        <v>18946</v>
      </c>
      <c r="N326" s="17">
        <v>9</v>
      </c>
      <c r="O326" s="16" t="s">
        <v>1544</v>
      </c>
      <c r="P326" s="16">
        <v>12758</v>
      </c>
      <c r="Q326" s="16" t="s">
        <v>1563</v>
      </c>
      <c r="R326" s="16" t="s">
        <v>2114</v>
      </c>
      <c r="S326" s="16" t="s">
        <v>1565</v>
      </c>
    </row>
    <row r="327" spans="1:19">
      <c r="A327">
        <v>23767</v>
      </c>
      <c r="B327" s="11" t="s">
        <v>583</v>
      </c>
      <c r="C327" s="16" t="s">
        <v>1551</v>
      </c>
      <c r="D327" s="17" t="s">
        <v>1552</v>
      </c>
      <c r="E327" s="16" t="s">
        <v>1089</v>
      </c>
      <c r="F327" s="16" t="s">
        <v>1090</v>
      </c>
      <c r="G327" s="16" t="s">
        <v>993</v>
      </c>
      <c r="H327" s="18" t="s">
        <v>1553</v>
      </c>
      <c r="I327" s="18" t="s">
        <v>1554</v>
      </c>
      <c r="J327" s="17">
        <v>1</v>
      </c>
      <c r="K327" s="16">
        <v>0</v>
      </c>
      <c r="L327" s="16">
        <v>16973</v>
      </c>
      <c r="M327" s="16">
        <v>7779</v>
      </c>
      <c r="N327" s="17">
        <v>67</v>
      </c>
      <c r="O327" s="16" t="s">
        <v>1419</v>
      </c>
      <c r="P327" s="16">
        <v>197210</v>
      </c>
      <c r="Q327" s="16" t="s">
        <v>1556</v>
      </c>
      <c r="R327" s="16" t="s">
        <v>2115</v>
      </c>
      <c r="S327" s="16" t="s">
        <v>1431</v>
      </c>
    </row>
    <row r="328" spans="1:19" ht="21">
      <c r="A328">
        <v>23767</v>
      </c>
      <c r="B328" s="11" t="s">
        <v>583</v>
      </c>
      <c r="C328" s="16" t="s">
        <v>1839</v>
      </c>
      <c r="D328" s="17" t="s">
        <v>1840</v>
      </c>
      <c r="E328" s="16" t="s">
        <v>1132</v>
      </c>
      <c r="F328" s="16" t="s">
        <v>1172</v>
      </c>
      <c r="G328" s="16" t="s">
        <v>993</v>
      </c>
      <c r="H328" s="16" t="s">
        <v>1841</v>
      </c>
      <c r="I328" s="18" t="s">
        <v>1842</v>
      </c>
      <c r="J328" s="17">
        <v>1</v>
      </c>
      <c r="K328" s="16">
        <v>0</v>
      </c>
      <c r="L328" s="16">
        <v>11354</v>
      </c>
      <c r="M328" s="16">
        <v>13398</v>
      </c>
      <c r="N328" s="17">
        <v>20</v>
      </c>
      <c r="O328" s="16" t="s">
        <v>2116</v>
      </c>
      <c r="P328" s="16">
        <v>49535</v>
      </c>
      <c r="Q328" s="16" t="s">
        <v>1190</v>
      </c>
      <c r="R328" s="16" t="s">
        <v>2117</v>
      </c>
      <c r="S328" s="16" t="s">
        <v>1844</v>
      </c>
    </row>
    <row r="329" spans="1:19">
      <c r="A329">
        <v>23767</v>
      </c>
      <c r="B329" s="11" t="s">
        <v>583</v>
      </c>
      <c r="C329" s="16" t="s">
        <v>1426</v>
      </c>
      <c r="D329" s="17" t="s">
        <v>1427</v>
      </c>
      <c r="E329" s="16" t="s">
        <v>1428</v>
      </c>
      <c r="F329" s="16" t="s">
        <v>1429</v>
      </c>
      <c r="G329" s="16" t="s">
        <v>993</v>
      </c>
      <c r="H329" s="16" t="s">
        <v>1430</v>
      </c>
      <c r="I329" s="16" t="s">
        <v>1431</v>
      </c>
      <c r="J329" s="17">
        <v>1</v>
      </c>
      <c r="K329" s="16">
        <v>0</v>
      </c>
      <c r="L329" s="16">
        <v>10389</v>
      </c>
      <c r="M329" s="16">
        <v>14363</v>
      </c>
      <c r="N329" s="17">
        <v>14</v>
      </c>
      <c r="O329" s="16" t="s">
        <v>2118</v>
      </c>
      <c r="P329" s="16">
        <v>33775</v>
      </c>
      <c r="Q329" s="16" t="s">
        <v>1433</v>
      </c>
      <c r="R329" s="16" t="s">
        <v>2119</v>
      </c>
      <c r="S329" s="16" t="s">
        <v>1435</v>
      </c>
    </row>
    <row r="330" spans="1:19" ht="21">
      <c r="A330">
        <v>23767</v>
      </c>
      <c r="B330" s="11" t="s">
        <v>583</v>
      </c>
      <c r="C330" s="16" t="s">
        <v>1185</v>
      </c>
      <c r="D330" s="17" t="s">
        <v>1186</v>
      </c>
      <c r="E330" s="16" t="s">
        <v>1132</v>
      </c>
      <c r="F330" s="16" t="s">
        <v>1172</v>
      </c>
      <c r="G330" s="16" t="s">
        <v>993</v>
      </c>
      <c r="H330" s="16" t="s">
        <v>1187</v>
      </c>
      <c r="I330" s="18" t="s">
        <v>1188</v>
      </c>
      <c r="J330" s="17">
        <v>1</v>
      </c>
      <c r="K330" s="16">
        <v>0</v>
      </c>
      <c r="L330" s="16">
        <v>11680</v>
      </c>
      <c r="M330" s="16">
        <v>13072</v>
      </c>
      <c r="N330" s="17">
        <v>19</v>
      </c>
      <c r="O330" s="16" t="s">
        <v>2120</v>
      </c>
      <c r="P330" s="16">
        <v>49366</v>
      </c>
      <c r="Q330" s="16" t="s">
        <v>1190</v>
      </c>
      <c r="R330" s="16" t="s">
        <v>2121</v>
      </c>
      <c r="S330" s="16" t="s">
        <v>1192</v>
      </c>
    </row>
    <row r="331" spans="1:19">
      <c r="A331">
        <v>23767</v>
      </c>
      <c r="B331" s="11" t="s">
        <v>583</v>
      </c>
      <c r="C331" s="16" t="s">
        <v>1407</v>
      </c>
      <c r="D331" s="17" t="s">
        <v>1408</v>
      </c>
      <c r="E331" s="16" t="s">
        <v>1089</v>
      </c>
      <c r="F331" s="16" t="s">
        <v>1090</v>
      </c>
      <c r="G331" s="16" t="s">
        <v>993</v>
      </c>
      <c r="H331" s="18" t="s">
        <v>1409</v>
      </c>
      <c r="I331" s="18" t="s">
        <v>1410</v>
      </c>
      <c r="J331" s="17">
        <v>1</v>
      </c>
      <c r="K331" s="16">
        <v>0</v>
      </c>
      <c r="L331" s="16">
        <v>17629</v>
      </c>
      <c r="M331" s="16">
        <v>7123</v>
      </c>
      <c r="N331" s="17">
        <v>61</v>
      </c>
      <c r="O331" s="16" t="s">
        <v>2122</v>
      </c>
      <c r="P331" s="16">
        <v>205993</v>
      </c>
      <c r="Q331" s="16" t="s">
        <v>1412</v>
      </c>
      <c r="R331" s="16" t="s">
        <v>2123</v>
      </c>
      <c r="S331" s="16" t="s">
        <v>1414</v>
      </c>
    </row>
    <row r="332" spans="1:19">
      <c r="A332">
        <v>5205</v>
      </c>
      <c r="B332" s="11" t="s">
        <v>591</v>
      </c>
      <c r="C332" s="16" t="s">
        <v>1592</v>
      </c>
      <c r="D332" s="17" t="s">
        <v>1593</v>
      </c>
      <c r="E332" s="16" t="s">
        <v>1089</v>
      </c>
      <c r="F332" s="16" t="s">
        <v>1090</v>
      </c>
      <c r="G332" s="16" t="s">
        <v>993</v>
      </c>
      <c r="H332" s="16" t="s">
        <v>1594</v>
      </c>
      <c r="I332" s="16" t="s">
        <v>1595</v>
      </c>
      <c r="J332" s="17">
        <v>1</v>
      </c>
      <c r="K332" s="16">
        <v>0</v>
      </c>
      <c r="L332" s="16">
        <v>1224</v>
      </c>
      <c r="M332" s="16">
        <v>23528</v>
      </c>
      <c r="N332" s="17">
        <v>1</v>
      </c>
      <c r="O332" s="16" t="s">
        <v>2124</v>
      </c>
      <c r="P332" s="16">
        <v>1364</v>
      </c>
      <c r="Q332" s="16" t="s">
        <v>1597</v>
      </c>
      <c r="R332" s="16" t="s">
        <v>2125</v>
      </c>
      <c r="S332" s="16" t="s">
        <v>1599</v>
      </c>
    </row>
    <row r="333" spans="1:19" ht="21">
      <c r="A333">
        <v>5205</v>
      </c>
      <c r="B333" s="11" t="s">
        <v>591</v>
      </c>
      <c r="C333" s="16" t="s">
        <v>1072</v>
      </c>
      <c r="D333" s="17" t="s">
        <v>1073</v>
      </c>
      <c r="E333" s="16" t="s">
        <v>991</v>
      </c>
      <c r="F333" s="16" t="s">
        <v>1011</v>
      </c>
      <c r="G333" s="16" t="s">
        <v>993</v>
      </c>
      <c r="H333" s="16" t="s">
        <v>1074</v>
      </c>
      <c r="I333" s="18" t="s">
        <v>1075</v>
      </c>
      <c r="J333" s="17">
        <v>1</v>
      </c>
      <c r="K333" s="16">
        <v>0</v>
      </c>
      <c r="L333" s="16">
        <v>13645</v>
      </c>
      <c r="M333" s="16">
        <v>11107</v>
      </c>
      <c r="N333" s="17">
        <v>7</v>
      </c>
      <c r="O333" s="16" t="s">
        <v>1963</v>
      </c>
      <c r="P333" s="16">
        <v>88731</v>
      </c>
      <c r="Q333" s="16" t="s">
        <v>1077</v>
      </c>
      <c r="R333" s="16" t="s">
        <v>2126</v>
      </c>
      <c r="S333" s="16" t="s">
        <v>1079</v>
      </c>
    </row>
    <row r="334" spans="1:19">
      <c r="A334">
        <v>5205</v>
      </c>
      <c r="B334" s="11" t="s">
        <v>591</v>
      </c>
      <c r="C334" s="16" t="s">
        <v>1124</v>
      </c>
      <c r="D334" s="17" t="s">
        <v>1125</v>
      </c>
      <c r="E334" s="16" t="s">
        <v>1020</v>
      </c>
      <c r="F334" s="16" t="s">
        <v>1108</v>
      </c>
      <c r="G334" s="16" t="s">
        <v>993</v>
      </c>
      <c r="H334" s="16" t="s">
        <v>1126</v>
      </c>
      <c r="I334" s="16" t="s">
        <v>1067</v>
      </c>
      <c r="J334" s="17">
        <v>1</v>
      </c>
      <c r="K334" s="16">
        <v>0</v>
      </c>
      <c r="L334" s="16">
        <v>10157</v>
      </c>
      <c r="M334" s="16">
        <v>14595</v>
      </c>
      <c r="N334" s="17">
        <v>3</v>
      </c>
      <c r="O334" s="16" t="s">
        <v>1049</v>
      </c>
      <c r="P334" s="16">
        <v>27519</v>
      </c>
      <c r="Q334" s="16" t="s">
        <v>1127</v>
      </c>
      <c r="R334" s="16" t="s">
        <v>2127</v>
      </c>
      <c r="S334" s="16" t="s">
        <v>1129</v>
      </c>
    </row>
    <row r="335" spans="1:19">
      <c r="A335">
        <v>64850</v>
      </c>
      <c r="B335" s="11" t="s">
        <v>595</v>
      </c>
      <c r="C335" s="22"/>
      <c r="D335" s="23"/>
      <c r="E335" s="22"/>
      <c r="F335" s="22"/>
      <c r="G335" s="22"/>
      <c r="H335" s="22"/>
      <c r="I335" s="22"/>
      <c r="J335" s="23"/>
      <c r="K335" s="22"/>
      <c r="L335" s="22"/>
      <c r="M335" s="22"/>
      <c r="N335" s="23"/>
      <c r="O335" s="22"/>
      <c r="P335" s="22"/>
      <c r="Q335" s="22"/>
      <c r="R335" s="22"/>
      <c r="S335" s="22"/>
    </row>
    <row r="336" spans="1:19">
      <c r="A336">
        <v>5305</v>
      </c>
      <c r="B336" s="11" t="s">
        <v>604</v>
      </c>
      <c r="C336" s="16" t="s">
        <v>1106</v>
      </c>
      <c r="D336" s="17" t="s">
        <v>1107</v>
      </c>
      <c r="E336" s="16" t="s">
        <v>1020</v>
      </c>
      <c r="F336" s="16" t="s">
        <v>1108</v>
      </c>
      <c r="G336" s="16" t="s">
        <v>993</v>
      </c>
      <c r="H336" s="16" t="s">
        <v>1109</v>
      </c>
      <c r="I336" s="18" t="s">
        <v>1110</v>
      </c>
      <c r="J336" s="17">
        <v>1</v>
      </c>
      <c r="K336" s="16">
        <v>0</v>
      </c>
      <c r="L336" s="16">
        <v>5783</v>
      </c>
      <c r="M336" s="16">
        <v>18969</v>
      </c>
      <c r="N336" s="17">
        <v>3</v>
      </c>
      <c r="O336" s="16" t="s">
        <v>2128</v>
      </c>
      <c r="P336" s="16">
        <v>9874</v>
      </c>
      <c r="Q336" s="16" t="s">
        <v>1112</v>
      </c>
      <c r="R336" s="16" t="s">
        <v>2129</v>
      </c>
      <c r="S336" s="16" t="s">
        <v>1114</v>
      </c>
    </row>
    <row r="337" spans="1:19" ht="21">
      <c r="A337">
        <v>5305</v>
      </c>
      <c r="B337" s="11" t="s">
        <v>604</v>
      </c>
      <c r="C337" s="16" t="s">
        <v>989</v>
      </c>
      <c r="D337" s="17" t="s">
        <v>990</v>
      </c>
      <c r="E337" s="16" t="s">
        <v>991</v>
      </c>
      <c r="F337" s="16" t="s">
        <v>992</v>
      </c>
      <c r="G337" s="16" t="s">
        <v>993</v>
      </c>
      <c r="H337" s="16" t="s">
        <v>994</v>
      </c>
      <c r="I337" s="16" t="s">
        <v>995</v>
      </c>
      <c r="J337" s="17">
        <v>1</v>
      </c>
      <c r="K337" s="16">
        <v>0</v>
      </c>
      <c r="L337" s="16">
        <v>6389</v>
      </c>
      <c r="M337" s="16">
        <v>18363</v>
      </c>
      <c r="N337" s="17">
        <v>3</v>
      </c>
      <c r="O337" s="16" t="s">
        <v>1148</v>
      </c>
      <c r="P337" s="16">
        <v>11240</v>
      </c>
      <c r="Q337" s="16" t="s">
        <v>997</v>
      </c>
      <c r="R337" s="16" t="s">
        <v>2130</v>
      </c>
      <c r="S337" s="16" t="s">
        <v>999</v>
      </c>
    </row>
    <row r="338" spans="1:19">
      <c r="A338">
        <v>5305</v>
      </c>
      <c r="B338" s="11" t="s">
        <v>604</v>
      </c>
      <c r="C338" s="16" t="s">
        <v>1686</v>
      </c>
      <c r="D338" s="17" t="s">
        <v>1687</v>
      </c>
      <c r="E338" s="16" t="s">
        <v>1089</v>
      </c>
      <c r="F338" s="16" t="s">
        <v>1686</v>
      </c>
      <c r="G338" s="16" t="s">
        <v>993</v>
      </c>
      <c r="H338" s="16" t="s">
        <v>1688</v>
      </c>
      <c r="I338" s="16" t="s">
        <v>1689</v>
      </c>
      <c r="J338" s="17">
        <v>1</v>
      </c>
      <c r="K338" s="16">
        <v>0</v>
      </c>
      <c r="L338" s="16">
        <v>13518</v>
      </c>
      <c r="M338" s="16">
        <v>11234</v>
      </c>
      <c r="N338" s="17">
        <v>8</v>
      </c>
      <c r="O338" s="16" t="s">
        <v>2131</v>
      </c>
      <c r="P338" s="16">
        <v>58600</v>
      </c>
      <c r="Q338" s="16" t="s">
        <v>1690</v>
      </c>
      <c r="R338" s="16" t="s">
        <v>2132</v>
      </c>
      <c r="S338" s="16" t="s">
        <v>1692</v>
      </c>
    </row>
    <row r="339" spans="1:19">
      <c r="A339">
        <v>5305</v>
      </c>
      <c r="B339" s="11" t="s">
        <v>604</v>
      </c>
      <c r="C339" s="16" t="s">
        <v>1124</v>
      </c>
      <c r="D339" s="17" t="s">
        <v>1125</v>
      </c>
      <c r="E339" s="16" t="s">
        <v>1020</v>
      </c>
      <c r="F339" s="16" t="s">
        <v>1108</v>
      </c>
      <c r="G339" s="16" t="s">
        <v>993</v>
      </c>
      <c r="H339" s="16" t="s">
        <v>1126</v>
      </c>
      <c r="I339" s="16" t="s">
        <v>1067</v>
      </c>
      <c r="J339" s="17">
        <v>1</v>
      </c>
      <c r="K339" s="16">
        <v>0</v>
      </c>
      <c r="L339" s="16">
        <v>10157</v>
      </c>
      <c r="M339" s="16">
        <v>14595</v>
      </c>
      <c r="N339" s="17">
        <v>4</v>
      </c>
      <c r="O339" s="16" t="s">
        <v>2133</v>
      </c>
      <c r="P339" s="16">
        <v>27519</v>
      </c>
      <c r="Q339" s="16" t="s">
        <v>1127</v>
      </c>
      <c r="R339" s="16" t="s">
        <v>2134</v>
      </c>
      <c r="S339" s="16" t="s">
        <v>1129</v>
      </c>
    </row>
    <row r="340" spans="1:19">
      <c r="A340">
        <v>5305</v>
      </c>
      <c r="B340" s="11" t="s">
        <v>604</v>
      </c>
      <c r="C340" s="16" t="s">
        <v>1529</v>
      </c>
      <c r="D340" s="17" t="s">
        <v>1530</v>
      </c>
      <c r="E340" s="16" t="s">
        <v>1020</v>
      </c>
      <c r="F340" s="16" t="s">
        <v>1021</v>
      </c>
      <c r="G340" s="16" t="s">
        <v>993</v>
      </c>
      <c r="H340" s="16" t="s">
        <v>1531</v>
      </c>
      <c r="I340" s="16" t="s">
        <v>1532</v>
      </c>
      <c r="J340" s="17">
        <v>1</v>
      </c>
      <c r="K340" s="16">
        <v>0</v>
      </c>
      <c r="L340" s="16">
        <v>5635</v>
      </c>
      <c r="M340" s="16">
        <v>19117</v>
      </c>
      <c r="N340" s="17">
        <v>2</v>
      </c>
      <c r="O340" s="16" t="s">
        <v>2135</v>
      </c>
      <c r="P340" s="16">
        <v>8970</v>
      </c>
      <c r="Q340" s="16" t="s">
        <v>1534</v>
      </c>
      <c r="R340" s="16" t="s">
        <v>2136</v>
      </c>
      <c r="S340" s="16" t="s">
        <v>1536</v>
      </c>
    </row>
    <row r="341" spans="1:19" ht="21">
      <c r="A341">
        <v>5305</v>
      </c>
      <c r="B341" s="11" t="s">
        <v>604</v>
      </c>
      <c r="C341" s="16" t="s">
        <v>1002</v>
      </c>
      <c r="D341" s="17" t="s">
        <v>1003</v>
      </c>
      <c r="E341" s="16" t="s">
        <v>991</v>
      </c>
      <c r="F341" s="16" t="s">
        <v>992</v>
      </c>
      <c r="G341" s="16" t="s">
        <v>993</v>
      </c>
      <c r="H341" s="16" t="s">
        <v>1004</v>
      </c>
      <c r="I341" s="16" t="s">
        <v>1005</v>
      </c>
      <c r="J341" s="17">
        <v>1</v>
      </c>
      <c r="K341" s="16">
        <v>0</v>
      </c>
      <c r="L341" s="16">
        <v>6067</v>
      </c>
      <c r="M341" s="16">
        <v>18685</v>
      </c>
      <c r="N341" s="17">
        <v>2</v>
      </c>
      <c r="O341" s="16" t="s">
        <v>2137</v>
      </c>
      <c r="P341" s="16">
        <v>11080</v>
      </c>
      <c r="Q341" s="16" t="s">
        <v>1007</v>
      </c>
      <c r="R341" s="16" t="s">
        <v>2138</v>
      </c>
      <c r="S341" s="16" t="s">
        <v>1009</v>
      </c>
    </row>
    <row r="342" spans="1:19" ht="21">
      <c r="A342">
        <v>286</v>
      </c>
      <c r="B342" s="11" t="s">
        <v>611</v>
      </c>
      <c r="C342" s="16" t="s">
        <v>1342</v>
      </c>
      <c r="D342" s="17" t="s">
        <v>1343</v>
      </c>
      <c r="E342" s="16" t="s">
        <v>991</v>
      </c>
      <c r="F342" s="16" t="s">
        <v>1011</v>
      </c>
      <c r="G342" s="16" t="s">
        <v>993</v>
      </c>
      <c r="H342" s="18" t="s">
        <v>1344</v>
      </c>
      <c r="I342" s="16" t="s">
        <v>1079</v>
      </c>
      <c r="J342" s="17">
        <v>1</v>
      </c>
      <c r="K342" s="16">
        <v>0</v>
      </c>
      <c r="L342" s="16">
        <v>232</v>
      </c>
      <c r="M342" s="16">
        <v>24520</v>
      </c>
      <c r="N342" s="17">
        <v>1</v>
      </c>
      <c r="O342" s="16" t="s">
        <v>2139</v>
      </c>
      <c r="P342" s="16">
        <v>242</v>
      </c>
      <c r="Q342" s="16" t="s">
        <v>1346</v>
      </c>
      <c r="R342" s="16" t="s">
        <v>2140</v>
      </c>
      <c r="S342" s="16" t="s">
        <v>1348</v>
      </c>
    </row>
    <row r="343" spans="1:19" ht="21">
      <c r="A343">
        <v>286</v>
      </c>
      <c r="B343" s="11" t="s">
        <v>611</v>
      </c>
      <c r="C343" s="16" t="s">
        <v>1052</v>
      </c>
      <c r="D343" s="17" t="s">
        <v>1053</v>
      </c>
      <c r="E343" s="16" t="s">
        <v>1054</v>
      </c>
      <c r="F343" s="16" t="s">
        <v>1055</v>
      </c>
      <c r="G343" s="16" t="s">
        <v>993</v>
      </c>
      <c r="H343" s="18" t="s">
        <v>1056</v>
      </c>
      <c r="I343" s="16" t="s">
        <v>1057</v>
      </c>
      <c r="J343" s="17">
        <v>1</v>
      </c>
      <c r="K343" s="16">
        <v>0</v>
      </c>
      <c r="L343" s="16">
        <v>1066</v>
      </c>
      <c r="M343" s="16">
        <v>23686</v>
      </c>
      <c r="N343" s="17">
        <v>1</v>
      </c>
      <c r="O343" s="16" t="s">
        <v>2141</v>
      </c>
      <c r="P343" s="16">
        <v>1162</v>
      </c>
      <c r="Q343" s="16" t="s">
        <v>1059</v>
      </c>
      <c r="R343" s="16" t="s">
        <v>2142</v>
      </c>
      <c r="S343" s="16" t="s">
        <v>1061</v>
      </c>
    </row>
    <row r="344" spans="1:19" ht="21">
      <c r="A344">
        <v>286</v>
      </c>
      <c r="B344" s="11" t="s">
        <v>611</v>
      </c>
      <c r="C344" s="16" t="s">
        <v>1170</v>
      </c>
      <c r="D344" s="17" t="s">
        <v>1171</v>
      </c>
      <c r="E344" s="16" t="s">
        <v>1132</v>
      </c>
      <c r="F344" s="16" t="s">
        <v>1172</v>
      </c>
      <c r="G344" s="16" t="s">
        <v>993</v>
      </c>
      <c r="H344" s="16" t="s">
        <v>1173</v>
      </c>
      <c r="I344" s="16" t="s">
        <v>1174</v>
      </c>
      <c r="J344" s="17">
        <v>1</v>
      </c>
      <c r="K344" s="16">
        <v>0</v>
      </c>
      <c r="L344" s="16">
        <v>4097</v>
      </c>
      <c r="M344" s="16">
        <v>20655</v>
      </c>
      <c r="N344" s="17">
        <v>2</v>
      </c>
      <c r="O344" s="16" t="s">
        <v>2143</v>
      </c>
      <c r="P344" s="16">
        <v>6459</v>
      </c>
      <c r="Q344" s="16" t="s">
        <v>1176</v>
      </c>
      <c r="R344" s="16" t="s">
        <v>2144</v>
      </c>
      <c r="S344" s="16" t="s">
        <v>1178</v>
      </c>
    </row>
    <row r="345" spans="1:19" ht="21">
      <c r="A345">
        <v>8573</v>
      </c>
      <c r="B345" s="11" t="s">
        <v>639</v>
      </c>
      <c r="C345" s="16" t="s">
        <v>1248</v>
      </c>
      <c r="D345" s="17" t="s">
        <v>1249</v>
      </c>
      <c r="E345" s="16" t="s">
        <v>1132</v>
      </c>
      <c r="F345" s="16" t="s">
        <v>1250</v>
      </c>
      <c r="G345" s="16" t="s">
        <v>993</v>
      </c>
      <c r="H345" s="18" t="s">
        <v>1251</v>
      </c>
      <c r="I345" s="16" t="s">
        <v>1252</v>
      </c>
      <c r="J345" s="17">
        <v>1</v>
      </c>
      <c r="K345" s="16">
        <v>0</v>
      </c>
      <c r="L345" s="16">
        <v>844</v>
      </c>
      <c r="M345" s="16">
        <v>23908</v>
      </c>
      <c r="N345" s="17">
        <v>2</v>
      </c>
      <c r="O345" s="16" t="s">
        <v>2145</v>
      </c>
      <c r="P345" s="16">
        <v>923</v>
      </c>
      <c r="Q345" s="16" t="s">
        <v>1254</v>
      </c>
      <c r="R345" s="16" t="s">
        <v>2146</v>
      </c>
      <c r="S345" s="16" t="s">
        <v>1256</v>
      </c>
    </row>
    <row r="346" spans="1:19">
      <c r="A346">
        <v>8573</v>
      </c>
      <c r="B346" s="11" t="s">
        <v>639</v>
      </c>
      <c r="C346" s="16" t="s">
        <v>1209</v>
      </c>
      <c r="D346" s="17" t="s">
        <v>1210</v>
      </c>
      <c r="E346" s="16" t="s">
        <v>1020</v>
      </c>
      <c r="F346" s="16" t="s">
        <v>1021</v>
      </c>
      <c r="G346" s="16" t="s">
        <v>993</v>
      </c>
      <c r="H346" s="16" t="s">
        <v>1211</v>
      </c>
      <c r="I346" s="18" t="s">
        <v>1212</v>
      </c>
      <c r="J346" s="17">
        <v>1</v>
      </c>
      <c r="K346" s="16">
        <v>0</v>
      </c>
      <c r="L346" s="16">
        <v>6731</v>
      </c>
      <c r="M346" s="16">
        <v>18021</v>
      </c>
      <c r="N346" s="17">
        <v>10</v>
      </c>
      <c r="O346" s="16" t="s">
        <v>2147</v>
      </c>
      <c r="P346" s="16">
        <v>15828</v>
      </c>
      <c r="Q346" s="16" t="s">
        <v>1214</v>
      </c>
      <c r="R346" s="16" t="s">
        <v>2148</v>
      </c>
      <c r="S346" s="16" t="s">
        <v>1216</v>
      </c>
    </row>
    <row r="347" spans="1:19" ht="21">
      <c r="A347">
        <v>8573</v>
      </c>
      <c r="B347" s="11" t="s">
        <v>639</v>
      </c>
      <c r="C347" s="16" t="s">
        <v>1257</v>
      </c>
      <c r="D347" s="17" t="s">
        <v>1258</v>
      </c>
      <c r="E347" s="16" t="s">
        <v>1132</v>
      </c>
      <c r="F347" s="16" t="s">
        <v>1250</v>
      </c>
      <c r="G347" s="16" t="s">
        <v>993</v>
      </c>
      <c r="H347" s="16" t="s">
        <v>1259</v>
      </c>
      <c r="I347" s="16" t="s">
        <v>1260</v>
      </c>
      <c r="J347" s="17">
        <v>1</v>
      </c>
      <c r="K347" s="16">
        <v>0</v>
      </c>
      <c r="L347" s="16">
        <v>6075</v>
      </c>
      <c r="M347" s="16">
        <v>18677</v>
      </c>
      <c r="N347" s="17">
        <v>7</v>
      </c>
      <c r="O347" s="16" t="s">
        <v>2149</v>
      </c>
      <c r="P347" s="16">
        <v>11517</v>
      </c>
      <c r="Q347" s="16" t="s">
        <v>1262</v>
      </c>
      <c r="R347" s="16" t="s">
        <v>2150</v>
      </c>
      <c r="S347" s="16" t="s">
        <v>1264</v>
      </c>
    </row>
    <row r="348" spans="1:19">
      <c r="A348">
        <v>8573</v>
      </c>
      <c r="B348" s="11" t="s">
        <v>639</v>
      </c>
      <c r="C348" s="16" t="s">
        <v>1407</v>
      </c>
      <c r="D348" s="17" t="s">
        <v>1408</v>
      </c>
      <c r="E348" s="16" t="s">
        <v>1089</v>
      </c>
      <c r="F348" s="16" t="s">
        <v>1090</v>
      </c>
      <c r="G348" s="16" t="s">
        <v>993</v>
      </c>
      <c r="H348" s="18" t="s">
        <v>1409</v>
      </c>
      <c r="I348" s="18" t="s">
        <v>1410</v>
      </c>
      <c r="J348" s="17">
        <v>1</v>
      </c>
      <c r="K348" s="16">
        <v>0</v>
      </c>
      <c r="L348" s="16">
        <v>17629</v>
      </c>
      <c r="M348" s="16">
        <v>7123</v>
      </c>
      <c r="N348" s="17">
        <v>61</v>
      </c>
      <c r="O348" s="16" t="s">
        <v>2151</v>
      </c>
      <c r="P348" s="16">
        <v>205993</v>
      </c>
      <c r="Q348" s="16" t="s">
        <v>1412</v>
      </c>
      <c r="R348" s="16" t="s">
        <v>2152</v>
      </c>
      <c r="S348" s="16" t="s">
        <v>1414</v>
      </c>
    </row>
    <row r="349" spans="1:19" ht="21">
      <c r="A349">
        <v>1306</v>
      </c>
      <c r="B349" s="11" t="s">
        <v>642</v>
      </c>
      <c r="C349" s="16" t="s">
        <v>1052</v>
      </c>
      <c r="D349" s="17" t="s">
        <v>1053</v>
      </c>
      <c r="E349" s="16" t="s">
        <v>1054</v>
      </c>
      <c r="F349" s="16" t="s">
        <v>1055</v>
      </c>
      <c r="G349" s="16" t="s">
        <v>993</v>
      </c>
      <c r="H349" s="18" t="s">
        <v>1056</v>
      </c>
      <c r="I349" s="16" t="s">
        <v>1057</v>
      </c>
      <c r="J349" s="17">
        <v>1</v>
      </c>
      <c r="K349" s="16">
        <v>0</v>
      </c>
      <c r="L349" s="16">
        <v>1066</v>
      </c>
      <c r="M349" s="16">
        <v>23686</v>
      </c>
      <c r="N349" s="17">
        <v>1</v>
      </c>
      <c r="O349" s="16" t="s">
        <v>2153</v>
      </c>
      <c r="P349" s="16">
        <v>1162</v>
      </c>
      <c r="Q349" s="16" t="s">
        <v>1059</v>
      </c>
      <c r="R349" s="16" t="s">
        <v>2154</v>
      </c>
      <c r="S349" s="16" t="s">
        <v>1061</v>
      </c>
    </row>
    <row r="350" spans="1:19" ht="21">
      <c r="A350">
        <v>1306</v>
      </c>
      <c r="B350" s="11" t="s">
        <v>642</v>
      </c>
      <c r="C350" s="16" t="s">
        <v>1036</v>
      </c>
      <c r="D350" s="17" t="s">
        <v>1037</v>
      </c>
      <c r="E350" s="16" t="s">
        <v>991</v>
      </c>
      <c r="F350" s="16" t="s">
        <v>1011</v>
      </c>
      <c r="G350" s="16" t="s">
        <v>993</v>
      </c>
      <c r="H350" s="18" t="s">
        <v>1038</v>
      </c>
      <c r="I350" s="16" t="s">
        <v>1039</v>
      </c>
      <c r="J350" s="17">
        <v>1</v>
      </c>
      <c r="K350" s="16">
        <v>0</v>
      </c>
      <c r="L350" s="16">
        <v>1520</v>
      </c>
      <c r="M350" s="16">
        <v>23232</v>
      </c>
      <c r="N350" s="17">
        <v>1</v>
      </c>
      <c r="O350" s="16" t="s">
        <v>2155</v>
      </c>
      <c r="P350" s="16">
        <v>1839</v>
      </c>
      <c r="Q350" s="16" t="s">
        <v>1041</v>
      </c>
      <c r="R350" s="16" t="s">
        <v>2156</v>
      </c>
      <c r="S350" s="16" t="s">
        <v>1043</v>
      </c>
    </row>
    <row r="351" spans="1:19" ht="21">
      <c r="A351">
        <v>1306</v>
      </c>
      <c r="B351" s="11" t="s">
        <v>642</v>
      </c>
      <c r="C351" s="16" t="s">
        <v>1319</v>
      </c>
      <c r="D351" s="17" t="s">
        <v>1320</v>
      </c>
      <c r="E351" s="16" t="s">
        <v>991</v>
      </c>
      <c r="F351" s="16" t="s">
        <v>1011</v>
      </c>
      <c r="G351" s="16" t="s">
        <v>993</v>
      </c>
      <c r="H351" s="18" t="s">
        <v>1321</v>
      </c>
      <c r="I351" s="18" t="s">
        <v>1322</v>
      </c>
      <c r="J351" s="17">
        <v>1</v>
      </c>
      <c r="K351" s="16">
        <v>0</v>
      </c>
      <c r="L351" s="16">
        <v>1971</v>
      </c>
      <c r="M351" s="16">
        <v>22781</v>
      </c>
      <c r="N351" s="17">
        <v>1</v>
      </c>
      <c r="O351" s="16" t="s">
        <v>2153</v>
      </c>
      <c r="P351" s="16">
        <v>2462</v>
      </c>
      <c r="Q351" s="16" t="s">
        <v>1323</v>
      </c>
      <c r="R351" s="16" t="s">
        <v>2157</v>
      </c>
      <c r="S351" s="16" t="s">
        <v>1325</v>
      </c>
    </row>
    <row r="352" spans="1:19" ht="21">
      <c r="A352">
        <v>1306</v>
      </c>
      <c r="B352" s="11" t="s">
        <v>642</v>
      </c>
      <c r="C352" s="16" t="s">
        <v>1002</v>
      </c>
      <c r="D352" s="17" t="s">
        <v>1003</v>
      </c>
      <c r="E352" s="16" t="s">
        <v>991</v>
      </c>
      <c r="F352" s="16" t="s">
        <v>992</v>
      </c>
      <c r="G352" s="16" t="s">
        <v>993</v>
      </c>
      <c r="H352" s="16" t="s">
        <v>1004</v>
      </c>
      <c r="I352" s="16" t="s">
        <v>1005</v>
      </c>
      <c r="J352" s="17">
        <v>1</v>
      </c>
      <c r="K352" s="16">
        <v>0</v>
      </c>
      <c r="L352" s="16">
        <v>6067</v>
      </c>
      <c r="M352" s="16">
        <v>18685</v>
      </c>
      <c r="N352" s="17">
        <v>2</v>
      </c>
      <c r="O352" s="16" t="s">
        <v>2158</v>
      </c>
      <c r="P352" s="16">
        <v>11080</v>
      </c>
      <c r="Q352" s="16" t="s">
        <v>1007</v>
      </c>
      <c r="R352" s="16" t="s">
        <v>2159</v>
      </c>
      <c r="S352" s="16" t="s">
        <v>1009</v>
      </c>
    </row>
    <row r="353" spans="1:19">
      <c r="A353">
        <v>1306</v>
      </c>
      <c r="B353" s="11" t="s">
        <v>642</v>
      </c>
      <c r="C353" s="16" t="s">
        <v>1106</v>
      </c>
      <c r="D353" s="17" t="s">
        <v>1107</v>
      </c>
      <c r="E353" s="16" t="s">
        <v>1020</v>
      </c>
      <c r="F353" s="16" t="s">
        <v>1108</v>
      </c>
      <c r="G353" s="16" t="s">
        <v>993</v>
      </c>
      <c r="H353" s="16" t="s">
        <v>1109</v>
      </c>
      <c r="I353" s="18" t="s">
        <v>1110</v>
      </c>
      <c r="J353" s="17">
        <v>1</v>
      </c>
      <c r="K353" s="16">
        <v>0</v>
      </c>
      <c r="L353" s="16">
        <v>5783</v>
      </c>
      <c r="M353" s="16">
        <v>18969</v>
      </c>
      <c r="N353" s="17">
        <v>2</v>
      </c>
      <c r="O353" s="16" t="s">
        <v>2160</v>
      </c>
      <c r="P353" s="16">
        <v>9874</v>
      </c>
      <c r="Q353" s="16" t="s">
        <v>1112</v>
      </c>
      <c r="R353" s="16" t="s">
        <v>2161</v>
      </c>
      <c r="S353" s="16" t="s">
        <v>1114</v>
      </c>
    </row>
    <row r="354" spans="1:19" ht="21">
      <c r="A354">
        <v>1306</v>
      </c>
      <c r="B354" s="11" t="s">
        <v>642</v>
      </c>
      <c r="C354" s="16" t="s">
        <v>989</v>
      </c>
      <c r="D354" s="17" t="s">
        <v>990</v>
      </c>
      <c r="E354" s="16" t="s">
        <v>991</v>
      </c>
      <c r="F354" s="16" t="s">
        <v>992</v>
      </c>
      <c r="G354" s="16" t="s">
        <v>993</v>
      </c>
      <c r="H354" s="16" t="s">
        <v>994</v>
      </c>
      <c r="I354" s="16" t="s">
        <v>995</v>
      </c>
      <c r="J354" s="17">
        <v>1</v>
      </c>
      <c r="K354" s="16">
        <v>0</v>
      </c>
      <c r="L354" s="16">
        <v>6389</v>
      </c>
      <c r="M354" s="16">
        <v>18363</v>
      </c>
      <c r="N354" s="17">
        <v>2</v>
      </c>
      <c r="O354" s="16" t="s">
        <v>2162</v>
      </c>
      <c r="P354" s="16">
        <v>11240</v>
      </c>
      <c r="Q354" s="16" t="s">
        <v>997</v>
      </c>
      <c r="R354" s="16" t="s">
        <v>2163</v>
      </c>
      <c r="S354" s="16" t="s">
        <v>999</v>
      </c>
    </row>
    <row r="355" spans="1:19" ht="21">
      <c r="A355">
        <v>1306</v>
      </c>
      <c r="B355" s="11" t="s">
        <v>642</v>
      </c>
      <c r="C355" s="16" t="s">
        <v>1512</v>
      </c>
      <c r="D355" s="17" t="s">
        <v>1513</v>
      </c>
      <c r="E355" s="16" t="s">
        <v>1099</v>
      </c>
      <c r="F355" s="16" t="s">
        <v>1514</v>
      </c>
      <c r="G355" s="16" t="s">
        <v>993</v>
      </c>
      <c r="H355" s="16" t="s">
        <v>1515</v>
      </c>
      <c r="I355" s="16" t="s">
        <v>1516</v>
      </c>
      <c r="J355" s="17">
        <v>1</v>
      </c>
      <c r="K355" s="16">
        <v>0</v>
      </c>
      <c r="L355" s="16">
        <v>2809</v>
      </c>
      <c r="M355" s="16">
        <v>21943</v>
      </c>
      <c r="N355" s="17">
        <v>1</v>
      </c>
      <c r="O355" s="16" t="s">
        <v>2164</v>
      </c>
      <c r="P355" s="16">
        <v>3844</v>
      </c>
      <c r="Q355" s="16" t="s">
        <v>1518</v>
      </c>
      <c r="R355" s="16" t="s">
        <v>2165</v>
      </c>
      <c r="S355" s="16" t="s">
        <v>1520</v>
      </c>
    </row>
    <row r="356" spans="1:19" ht="21">
      <c r="A356">
        <v>1296</v>
      </c>
      <c r="B356" s="11" t="s">
        <v>649</v>
      </c>
      <c r="C356" s="16" t="s">
        <v>1241</v>
      </c>
      <c r="D356" s="17" t="s">
        <v>1242</v>
      </c>
      <c r="E356" s="16" t="s">
        <v>991</v>
      </c>
      <c r="F356" s="16" t="s">
        <v>1011</v>
      </c>
      <c r="G356" s="16" t="s">
        <v>993</v>
      </c>
      <c r="H356" s="16" t="s">
        <v>1243</v>
      </c>
      <c r="I356" s="18" t="s">
        <v>1244</v>
      </c>
      <c r="J356" s="17">
        <v>1</v>
      </c>
      <c r="K356" s="16">
        <v>0</v>
      </c>
      <c r="L356" s="16">
        <v>7588</v>
      </c>
      <c r="M356" s="16">
        <v>17164</v>
      </c>
      <c r="N356" s="17">
        <v>3</v>
      </c>
      <c r="O356" s="16" t="s">
        <v>2166</v>
      </c>
      <c r="P356" s="16">
        <v>17685</v>
      </c>
      <c r="Q356" s="16" t="s">
        <v>1245</v>
      </c>
      <c r="R356" s="16" t="s">
        <v>1306</v>
      </c>
      <c r="S356" s="16" t="s">
        <v>1247</v>
      </c>
    </row>
    <row r="357" spans="1:19">
      <c r="A357">
        <v>1296</v>
      </c>
      <c r="B357" s="11" t="s">
        <v>649</v>
      </c>
      <c r="C357" s="16" t="s">
        <v>1664</v>
      </c>
      <c r="D357" s="17" t="s">
        <v>1665</v>
      </c>
      <c r="E357" s="16" t="s">
        <v>1020</v>
      </c>
      <c r="F357" s="16" t="s">
        <v>1108</v>
      </c>
      <c r="G357" s="16" t="s">
        <v>993</v>
      </c>
      <c r="H357" s="16" t="s">
        <v>1666</v>
      </c>
      <c r="I357" s="16" t="s">
        <v>1667</v>
      </c>
      <c r="J357" s="17">
        <v>1</v>
      </c>
      <c r="K357" s="16">
        <v>0</v>
      </c>
      <c r="L357" s="16">
        <v>3436</v>
      </c>
      <c r="M357" s="16">
        <v>21316</v>
      </c>
      <c r="N357" s="17">
        <v>1</v>
      </c>
      <c r="O357" s="16" t="s">
        <v>1757</v>
      </c>
      <c r="P357" s="16">
        <v>4535</v>
      </c>
      <c r="Q357" s="16" t="s">
        <v>1669</v>
      </c>
      <c r="R357" s="16" t="s">
        <v>2167</v>
      </c>
      <c r="S357" s="16" t="s">
        <v>1671</v>
      </c>
    </row>
    <row r="358" spans="1:19">
      <c r="A358">
        <v>1296</v>
      </c>
      <c r="B358" s="11" t="s">
        <v>649</v>
      </c>
      <c r="C358" s="16" t="s">
        <v>1694</v>
      </c>
      <c r="D358" s="17" t="s">
        <v>1695</v>
      </c>
      <c r="E358" s="16" t="s">
        <v>1020</v>
      </c>
      <c r="F358" s="16" t="s">
        <v>1108</v>
      </c>
      <c r="G358" s="16" t="s">
        <v>993</v>
      </c>
      <c r="H358" s="16" t="s">
        <v>1696</v>
      </c>
      <c r="I358" s="16" t="s">
        <v>1697</v>
      </c>
      <c r="J358" s="17">
        <v>1</v>
      </c>
      <c r="K358" s="16">
        <v>0</v>
      </c>
      <c r="L358" s="16">
        <v>7993</v>
      </c>
      <c r="M358" s="16">
        <v>16759</v>
      </c>
      <c r="N358" s="17">
        <v>2</v>
      </c>
      <c r="O358" s="16" t="s">
        <v>2168</v>
      </c>
      <c r="P358" s="16">
        <v>15900</v>
      </c>
      <c r="Q358" s="16" t="s">
        <v>1699</v>
      </c>
      <c r="R358" s="16" t="s">
        <v>2169</v>
      </c>
      <c r="S358" s="16" t="s">
        <v>1701</v>
      </c>
    </row>
    <row r="359" spans="1:19">
      <c r="A359">
        <v>1296</v>
      </c>
      <c r="B359" s="11" t="s">
        <v>649</v>
      </c>
      <c r="C359" s="16" t="s">
        <v>2170</v>
      </c>
      <c r="D359" s="17" t="s">
        <v>2171</v>
      </c>
      <c r="E359" s="16" t="s">
        <v>1020</v>
      </c>
      <c r="F359" s="16" t="s">
        <v>1108</v>
      </c>
      <c r="G359" s="16" t="s">
        <v>993</v>
      </c>
      <c r="H359" s="16" t="s">
        <v>2172</v>
      </c>
      <c r="I359" s="18" t="s">
        <v>2173</v>
      </c>
      <c r="J359" s="17">
        <v>1</v>
      </c>
      <c r="K359" s="16">
        <v>0</v>
      </c>
      <c r="L359" s="16">
        <v>8288</v>
      </c>
      <c r="M359" s="16">
        <v>16464</v>
      </c>
      <c r="N359" s="17">
        <v>2</v>
      </c>
      <c r="O359" s="16" t="s">
        <v>2168</v>
      </c>
      <c r="P359" s="16">
        <v>18476</v>
      </c>
      <c r="Q359" s="16" t="s">
        <v>2174</v>
      </c>
      <c r="R359" s="16" t="s">
        <v>2175</v>
      </c>
      <c r="S359" s="16" t="s">
        <v>2176</v>
      </c>
    </row>
    <row r="360" spans="1:19">
      <c r="A360">
        <v>1296</v>
      </c>
      <c r="B360" s="11" t="s">
        <v>649</v>
      </c>
      <c r="C360" s="16" t="s">
        <v>1285</v>
      </c>
      <c r="D360" s="17" t="s">
        <v>1286</v>
      </c>
      <c r="E360" s="16" t="s">
        <v>1020</v>
      </c>
      <c r="F360" s="16" t="s">
        <v>1108</v>
      </c>
      <c r="G360" s="16" t="s">
        <v>993</v>
      </c>
      <c r="H360" s="16" t="s">
        <v>1287</v>
      </c>
      <c r="I360" s="18" t="s">
        <v>1288</v>
      </c>
      <c r="J360" s="17">
        <v>1</v>
      </c>
      <c r="K360" s="16">
        <v>0</v>
      </c>
      <c r="L360" s="16">
        <v>8332</v>
      </c>
      <c r="M360" s="16">
        <v>16420</v>
      </c>
      <c r="N360" s="17">
        <v>2</v>
      </c>
      <c r="O360" s="16" t="s">
        <v>2168</v>
      </c>
      <c r="P360" s="16">
        <v>18928</v>
      </c>
      <c r="Q360" s="16" t="s">
        <v>1290</v>
      </c>
      <c r="R360" s="16" t="s">
        <v>2177</v>
      </c>
      <c r="S360" s="16" t="s">
        <v>1292</v>
      </c>
    </row>
    <row r="361" spans="1:19" ht="21">
      <c r="A361">
        <v>1296</v>
      </c>
      <c r="B361" s="11" t="s">
        <v>649</v>
      </c>
      <c r="C361" s="16" t="s">
        <v>1143</v>
      </c>
      <c r="D361" s="17" t="s">
        <v>1144</v>
      </c>
      <c r="E361" s="16" t="s">
        <v>991</v>
      </c>
      <c r="F361" s="16" t="s">
        <v>1011</v>
      </c>
      <c r="G361" s="16" t="s">
        <v>993</v>
      </c>
      <c r="H361" s="16" t="s">
        <v>1145</v>
      </c>
      <c r="I361" s="16" t="s">
        <v>1146</v>
      </c>
      <c r="J361" s="17">
        <v>1</v>
      </c>
      <c r="K361" s="16">
        <v>0</v>
      </c>
      <c r="L361" s="16">
        <v>13425</v>
      </c>
      <c r="M361" s="16">
        <v>11327</v>
      </c>
      <c r="N361" s="17">
        <v>5</v>
      </c>
      <c r="O361" s="16" t="s">
        <v>2178</v>
      </c>
      <c r="P361" s="16">
        <v>77649</v>
      </c>
      <c r="Q361" s="16" t="s">
        <v>1148</v>
      </c>
      <c r="R361" s="16" t="s">
        <v>2179</v>
      </c>
      <c r="S361" s="16" t="s">
        <v>1150</v>
      </c>
    </row>
    <row r="362" spans="1:19" ht="21">
      <c r="A362">
        <v>1296</v>
      </c>
      <c r="B362" s="11" t="s">
        <v>649</v>
      </c>
      <c r="C362" s="16" t="s">
        <v>1097</v>
      </c>
      <c r="D362" s="17" t="s">
        <v>1098</v>
      </c>
      <c r="E362" s="16" t="s">
        <v>1099</v>
      </c>
      <c r="F362" s="16" t="s">
        <v>1100</v>
      </c>
      <c r="G362" s="16" t="s">
        <v>993</v>
      </c>
      <c r="H362" s="16" t="s">
        <v>1101</v>
      </c>
      <c r="I362" s="16" t="s">
        <v>1023</v>
      </c>
      <c r="J362" s="17">
        <v>1</v>
      </c>
      <c r="K362" s="16">
        <v>0</v>
      </c>
      <c r="L362" s="16">
        <v>5865</v>
      </c>
      <c r="M362" s="16">
        <v>18887</v>
      </c>
      <c r="N362" s="17">
        <v>1</v>
      </c>
      <c r="O362" s="16" t="s">
        <v>2180</v>
      </c>
      <c r="P362" s="16">
        <v>9476</v>
      </c>
      <c r="Q362" s="16" t="s">
        <v>1103</v>
      </c>
      <c r="R362" s="16" t="s">
        <v>2181</v>
      </c>
      <c r="S362" s="16" t="s">
        <v>1105</v>
      </c>
    </row>
    <row r="363" spans="1:19" ht="21">
      <c r="A363">
        <v>1296</v>
      </c>
      <c r="B363" s="11" t="s">
        <v>649</v>
      </c>
      <c r="C363" s="16" t="s">
        <v>1072</v>
      </c>
      <c r="D363" s="17" t="s">
        <v>1073</v>
      </c>
      <c r="E363" s="16" t="s">
        <v>991</v>
      </c>
      <c r="F363" s="16" t="s">
        <v>1011</v>
      </c>
      <c r="G363" s="16" t="s">
        <v>993</v>
      </c>
      <c r="H363" s="16" t="s">
        <v>1074</v>
      </c>
      <c r="I363" s="18" t="s">
        <v>1075</v>
      </c>
      <c r="J363" s="17">
        <v>1</v>
      </c>
      <c r="K363" s="16">
        <v>0</v>
      </c>
      <c r="L363" s="16">
        <v>13645</v>
      </c>
      <c r="M363" s="16">
        <v>11107</v>
      </c>
      <c r="N363" s="17">
        <v>5</v>
      </c>
      <c r="O363" s="16" t="s">
        <v>2178</v>
      </c>
      <c r="P363" s="16">
        <v>88731</v>
      </c>
      <c r="Q363" s="16" t="s">
        <v>1077</v>
      </c>
      <c r="R363" s="16" t="s">
        <v>2182</v>
      </c>
      <c r="S363" s="16" t="s">
        <v>1079</v>
      </c>
    </row>
    <row r="364" spans="1:19">
      <c r="A364">
        <v>7373</v>
      </c>
      <c r="B364" s="11" t="s">
        <v>652</v>
      </c>
      <c r="C364" s="16" t="s">
        <v>1407</v>
      </c>
      <c r="D364" s="17" t="s">
        <v>1408</v>
      </c>
      <c r="E364" s="16" t="s">
        <v>1089</v>
      </c>
      <c r="F364" s="16" t="s">
        <v>1090</v>
      </c>
      <c r="G364" s="16" t="s">
        <v>993</v>
      </c>
      <c r="H364" s="18" t="s">
        <v>1409</v>
      </c>
      <c r="I364" s="18" t="s">
        <v>1410</v>
      </c>
      <c r="J364" s="17">
        <v>1</v>
      </c>
      <c r="K364" s="16">
        <v>0</v>
      </c>
      <c r="L364" s="16">
        <v>17629</v>
      </c>
      <c r="M364" s="16">
        <v>7123</v>
      </c>
      <c r="N364" s="17">
        <v>27</v>
      </c>
      <c r="O364" s="16" t="s">
        <v>2183</v>
      </c>
      <c r="P364" s="16">
        <v>205993</v>
      </c>
      <c r="Q364" s="16" t="s">
        <v>1412</v>
      </c>
      <c r="R364" s="16" t="s">
        <v>2184</v>
      </c>
      <c r="S364" s="16" t="s">
        <v>1414</v>
      </c>
    </row>
    <row r="365" spans="1:19">
      <c r="A365">
        <v>7373</v>
      </c>
      <c r="B365" s="11" t="s">
        <v>652</v>
      </c>
      <c r="C365" s="16" t="s">
        <v>1436</v>
      </c>
      <c r="D365" s="17" t="s">
        <v>1437</v>
      </c>
      <c r="E365" s="16" t="s">
        <v>1438</v>
      </c>
      <c r="F365" s="16" t="s">
        <v>1439</v>
      </c>
      <c r="G365" s="16" t="s">
        <v>993</v>
      </c>
      <c r="H365" s="16" t="s">
        <v>1440</v>
      </c>
      <c r="I365" s="16" t="s">
        <v>1441</v>
      </c>
      <c r="J365" s="17">
        <v>1</v>
      </c>
      <c r="K365" s="16">
        <v>0</v>
      </c>
      <c r="L365" s="16">
        <v>6394</v>
      </c>
      <c r="M365" s="16">
        <v>18358</v>
      </c>
      <c r="N365" s="17">
        <v>3</v>
      </c>
      <c r="O365" s="16" t="s">
        <v>2185</v>
      </c>
      <c r="P365" s="16">
        <v>10990</v>
      </c>
      <c r="Q365" s="16" t="s">
        <v>1443</v>
      </c>
      <c r="R365" s="16" t="s">
        <v>2186</v>
      </c>
      <c r="S365" s="16" t="s">
        <v>1445</v>
      </c>
    </row>
    <row r="366" spans="1:19">
      <c r="A366">
        <v>7373</v>
      </c>
      <c r="B366" s="11" t="s">
        <v>652</v>
      </c>
      <c r="C366" s="16" t="s">
        <v>1830</v>
      </c>
      <c r="D366" s="17" t="s">
        <v>1831</v>
      </c>
      <c r="E366" s="16" t="s">
        <v>1020</v>
      </c>
      <c r="F366" s="16" t="s">
        <v>1021</v>
      </c>
      <c r="G366" s="16" t="s">
        <v>993</v>
      </c>
      <c r="H366" s="16" t="s">
        <v>1832</v>
      </c>
      <c r="I366" s="16" t="s">
        <v>1833</v>
      </c>
      <c r="J366" s="17">
        <v>1</v>
      </c>
      <c r="K366" s="16">
        <v>0</v>
      </c>
      <c r="L366" s="16">
        <v>5576</v>
      </c>
      <c r="M366" s="16">
        <v>19176</v>
      </c>
      <c r="N366" s="17">
        <v>3</v>
      </c>
      <c r="O366" s="16" t="s">
        <v>1596</v>
      </c>
      <c r="P366" s="16">
        <v>9754</v>
      </c>
      <c r="Q366" s="16" t="s">
        <v>1834</v>
      </c>
      <c r="R366" s="16" t="s">
        <v>2187</v>
      </c>
      <c r="S366" s="16" t="s">
        <v>1836</v>
      </c>
    </row>
    <row r="367" spans="1:19">
      <c r="A367">
        <v>7373</v>
      </c>
      <c r="B367" s="11" t="s">
        <v>652</v>
      </c>
      <c r="C367" s="16" t="s">
        <v>1478</v>
      </c>
      <c r="D367" s="17" t="s">
        <v>1479</v>
      </c>
      <c r="E367" s="16" t="s">
        <v>1089</v>
      </c>
      <c r="F367" s="16" t="s">
        <v>1090</v>
      </c>
      <c r="G367" s="16" t="s">
        <v>993</v>
      </c>
      <c r="H367" s="16" t="s">
        <v>1480</v>
      </c>
      <c r="I367" s="18" t="s">
        <v>1481</v>
      </c>
      <c r="J367" s="17">
        <v>1</v>
      </c>
      <c r="K367" s="16">
        <v>0</v>
      </c>
      <c r="L367" s="16">
        <v>4107</v>
      </c>
      <c r="M367" s="16">
        <v>20645</v>
      </c>
      <c r="N367" s="17">
        <v>2</v>
      </c>
      <c r="O367" s="16" t="s">
        <v>1468</v>
      </c>
      <c r="P367" s="16">
        <v>6634</v>
      </c>
      <c r="Q367" s="16" t="s">
        <v>1482</v>
      </c>
      <c r="R367" s="16" t="s">
        <v>2188</v>
      </c>
      <c r="S367" s="16" t="s">
        <v>1453</v>
      </c>
    </row>
    <row r="368" spans="1:19">
      <c r="A368">
        <v>1287</v>
      </c>
      <c r="B368" s="11" t="s">
        <v>663</v>
      </c>
      <c r="C368" s="16" t="s">
        <v>1830</v>
      </c>
      <c r="D368" s="17" t="s">
        <v>1831</v>
      </c>
      <c r="E368" s="16" t="s">
        <v>1020</v>
      </c>
      <c r="F368" s="16" t="s">
        <v>1021</v>
      </c>
      <c r="G368" s="16" t="s">
        <v>993</v>
      </c>
      <c r="H368" s="16" t="s">
        <v>1832</v>
      </c>
      <c r="I368" s="16" t="s">
        <v>1833</v>
      </c>
      <c r="J368" s="17">
        <v>1</v>
      </c>
      <c r="K368" s="16">
        <v>0</v>
      </c>
      <c r="L368" s="16">
        <v>5576</v>
      </c>
      <c r="M368" s="16">
        <v>19176</v>
      </c>
      <c r="N368" s="17">
        <v>4</v>
      </c>
      <c r="O368" s="16" t="s">
        <v>1904</v>
      </c>
      <c r="P368" s="16">
        <v>9754</v>
      </c>
      <c r="Q368" s="16" t="s">
        <v>1834</v>
      </c>
      <c r="R368" s="16" t="s">
        <v>2189</v>
      </c>
      <c r="S368" s="16" t="s">
        <v>1836</v>
      </c>
    </row>
    <row r="369" spans="1:19" ht="21">
      <c r="A369">
        <v>1287</v>
      </c>
      <c r="B369" s="11" t="s">
        <v>663</v>
      </c>
      <c r="C369" s="16" t="s">
        <v>1193</v>
      </c>
      <c r="D369" s="17" t="s">
        <v>1194</v>
      </c>
      <c r="E369" s="16" t="s">
        <v>1099</v>
      </c>
      <c r="F369" s="16" t="s">
        <v>1163</v>
      </c>
      <c r="G369" s="16" t="s">
        <v>993</v>
      </c>
      <c r="H369" s="16" t="s">
        <v>1195</v>
      </c>
      <c r="I369" s="18" t="s">
        <v>1196</v>
      </c>
      <c r="J369" s="17">
        <v>1</v>
      </c>
      <c r="K369" s="16">
        <v>0</v>
      </c>
      <c r="L369" s="16">
        <v>7006</v>
      </c>
      <c r="M369" s="16">
        <v>17746</v>
      </c>
      <c r="N369" s="17">
        <v>5</v>
      </c>
      <c r="O369" s="16" t="s">
        <v>1681</v>
      </c>
      <c r="P369" s="16">
        <v>15631</v>
      </c>
      <c r="Q369" s="16" t="s">
        <v>1198</v>
      </c>
      <c r="R369" s="16" t="s">
        <v>2190</v>
      </c>
      <c r="S369" s="16" t="s">
        <v>1200</v>
      </c>
    </row>
    <row r="370" spans="1:19">
      <c r="A370">
        <v>1287</v>
      </c>
      <c r="B370" s="11" t="s">
        <v>663</v>
      </c>
      <c r="C370" s="16" t="s">
        <v>1551</v>
      </c>
      <c r="D370" s="17" t="s">
        <v>1552</v>
      </c>
      <c r="E370" s="16" t="s">
        <v>1089</v>
      </c>
      <c r="F370" s="16" t="s">
        <v>1090</v>
      </c>
      <c r="G370" s="16" t="s">
        <v>993</v>
      </c>
      <c r="H370" s="18" t="s">
        <v>1553</v>
      </c>
      <c r="I370" s="18" t="s">
        <v>1554</v>
      </c>
      <c r="J370" s="17">
        <v>1</v>
      </c>
      <c r="K370" s="16">
        <v>0</v>
      </c>
      <c r="L370" s="16">
        <v>16973</v>
      </c>
      <c r="M370" s="16">
        <v>7779</v>
      </c>
      <c r="N370" s="17">
        <v>33</v>
      </c>
      <c r="O370" s="16" t="s">
        <v>2191</v>
      </c>
      <c r="P370" s="16">
        <v>197210</v>
      </c>
      <c r="Q370" s="16" t="s">
        <v>1556</v>
      </c>
      <c r="R370" s="16" t="s">
        <v>2192</v>
      </c>
      <c r="S370" s="16" t="s">
        <v>1431</v>
      </c>
    </row>
    <row r="371" spans="1:19" ht="21">
      <c r="A371">
        <v>1287</v>
      </c>
      <c r="B371" s="11" t="s">
        <v>663</v>
      </c>
      <c r="C371" s="16" t="s">
        <v>1201</v>
      </c>
      <c r="D371" s="17" t="s">
        <v>1202</v>
      </c>
      <c r="E371" s="16" t="s">
        <v>991</v>
      </c>
      <c r="F371" s="16" t="s">
        <v>992</v>
      </c>
      <c r="G371" s="16" t="s">
        <v>993</v>
      </c>
      <c r="H371" s="16" t="s">
        <v>1203</v>
      </c>
      <c r="I371" s="16" t="s">
        <v>1204</v>
      </c>
      <c r="J371" s="17">
        <v>1</v>
      </c>
      <c r="K371" s="16">
        <v>0</v>
      </c>
      <c r="L371" s="16">
        <v>3571</v>
      </c>
      <c r="M371" s="16">
        <v>21181</v>
      </c>
      <c r="N371" s="17">
        <v>2</v>
      </c>
      <c r="O371" s="16" t="s">
        <v>2193</v>
      </c>
      <c r="P371" s="16">
        <v>5079</v>
      </c>
      <c r="Q371" s="16" t="s">
        <v>1206</v>
      </c>
      <c r="R371" s="16" t="s">
        <v>2194</v>
      </c>
      <c r="S371" s="16" t="s">
        <v>1208</v>
      </c>
    </row>
    <row r="372" spans="1:19" ht="21">
      <c r="A372">
        <v>1287</v>
      </c>
      <c r="B372" s="11" t="s">
        <v>663</v>
      </c>
      <c r="C372" s="16" t="s">
        <v>1965</v>
      </c>
      <c r="D372" s="17" t="s">
        <v>1966</v>
      </c>
      <c r="E372" s="16" t="s">
        <v>1132</v>
      </c>
      <c r="F372" s="16" t="s">
        <v>1172</v>
      </c>
      <c r="G372" s="16" t="s">
        <v>993</v>
      </c>
      <c r="H372" s="16" t="s">
        <v>1967</v>
      </c>
      <c r="I372" s="18" t="s">
        <v>1968</v>
      </c>
      <c r="J372" s="17">
        <v>1</v>
      </c>
      <c r="K372" s="16">
        <v>0</v>
      </c>
      <c r="L372" s="16">
        <v>13087</v>
      </c>
      <c r="M372" s="16">
        <v>11665</v>
      </c>
      <c r="N372" s="17">
        <v>13</v>
      </c>
      <c r="O372" s="16" t="s">
        <v>2195</v>
      </c>
      <c r="P372" s="16">
        <v>62921</v>
      </c>
      <c r="Q372" s="16" t="s">
        <v>1681</v>
      </c>
      <c r="R372" s="16" t="s">
        <v>2196</v>
      </c>
      <c r="S372" s="16" t="s">
        <v>1683</v>
      </c>
    </row>
    <row r="373" spans="1:19" ht="21">
      <c r="A373">
        <v>3685</v>
      </c>
      <c r="B373" s="11" t="s">
        <v>666</v>
      </c>
      <c r="C373" s="16" t="s">
        <v>1248</v>
      </c>
      <c r="D373" s="17" t="s">
        <v>1249</v>
      </c>
      <c r="E373" s="16" t="s">
        <v>1132</v>
      </c>
      <c r="F373" s="16" t="s">
        <v>1250</v>
      </c>
      <c r="G373" s="16" t="s">
        <v>993</v>
      </c>
      <c r="H373" s="18" t="s">
        <v>1251</v>
      </c>
      <c r="I373" s="16" t="s">
        <v>1252</v>
      </c>
      <c r="J373" s="17">
        <v>1</v>
      </c>
      <c r="K373" s="16">
        <v>0</v>
      </c>
      <c r="L373" s="16">
        <v>844</v>
      </c>
      <c r="M373" s="16">
        <v>23908</v>
      </c>
      <c r="N373" s="17">
        <v>1</v>
      </c>
      <c r="O373" s="16" t="s">
        <v>2033</v>
      </c>
      <c r="P373" s="16">
        <v>923</v>
      </c>
      <c r="Q373" s="16" t="s">
        <v>1254</v>
      </c>
      <c r="R373" s="16" t="s">
        <v>2197</v>
      </c>
      <c r="S373" s="16" t="s">
        <v>1256</v>
      </c>
    </row>
    <row r="374" spans="1:19" ht="21">
      <c r="A374">
        <v>3685</v>
      </c>
      <c r="B374" s="11" t="s">
        <v>666</v>
      </c>
      <c r="C374" s="16" t="s">
        <v>1613</v>
      </c>
      <c r="D374" s="17" t="s">
        <v>1614</v>
      </c>
      <c r="E374" s="16" t="s">
        <v>1099</v>
      </c>
      <c r="F374" s="16" t="s">
        <v>1514</v>
      </c>
      <c r="G374" s="16" t="s">
        <v>993</v>
      </c>
      <c r="H374" s="16" t="s">
        <v>1615</v>
      </c>
      <c r="I374" s="16" t="s">
        <v>1477</v>
      </c>
      <c r="J374" s="17">
        <v>1</v>
      </c>
      <c r="K374" s="16">
        <v>0</v>
      </c>
      <c r="L374" s="16">
        <v>13879</v>
      </c>
      <c r="M374" s="16">
        <v>10873</v>
      </c>
      <c r="N374" s="17">
        <v>9</v>
      </c>
      <c r="O374" s="16" t="s">
        <v>1351</v>
      </c>
      <c r="P374" s="16">
        <v>65883</v>
      </c>
      <c r="Q374" s="16" t="s">
        <v>1190</v>
      </c>
      <c r="R374" s="16" t="s">
        <v>2198</v>
      </c>
      <c r="S374" s="16" t="s">
        <v>1618</v>
      </c>
    </row>
    <row r="375" spans="1:19" ht="21">
      <c r="A375">
        <v>3685</v>
      </c>
      <c r="B375" s="11" t="s">
        <v>666</v>
      </c>
      <c r="C375" s="16" t="s">
        <v>1415</v>
      </c>
      <c r="D375" s="17" t="s">
        <v>1416</v>
      </c>
      <c r="E375" s="16" t="s">
        <v>991</v>
      </c>
      <c r="F375" s="16" t="s">
        <v>992</v>
      </c>
      <c r="G375" s="16" t="s">
        <v>993</v>
      </c>
      <c r="H375" s="16" t="s">
        <v>1417</v>
      </c>
      <c r="I375" s="16" t="s">
        <v>1418</v>
      </c>
      <c r="J375" s="17">
        <v>1</v>
      </c>
      <c r="K375" s="16">
        <v>0</v>
      </c>
      <c r="L375" s="16">
        <v>10167</v>
      </c>
      <c r="M375" s="16">
        <v>14585</v>
      </c>
      <c r="N375" s="17">
        <v>4</v>
      </c>
      <c r="O375" s="16" t="s">
        <v>2199</v>
      </c>
      <c r="P375" s="16">
        <v>26346</v>
      </c>
      <c r="Q375" s="16" t="s">
        <v>1420</v>
      </c>
      <c r="R375" s="16" t="s">
        <v>2200</v>
      </c>
      <c r="S375" s="16" t="s">
        <v>1422</v>
      </c>
    </row>
    <row r="376" spans="1:19">
      <c r="A376">
        <v>3685</v>
      </c>
      <c r="B376" s="11" t="s">
        <v>666</v>
      </c>
      <c r="C376" s="16" t="s">
        <v>1574</v>
      </c>
      <c r="D376" s="17" t="s">
        <v>1575</v>
      </c>
      <c r="E376" s="16" t="s">
        <v>1089</v>
      </c>
      <c r="F376" s="16" t="s">
        <v>1576</v>
      </c>
      <c r="G376" s="16" t="s">
        <v>993</v>
      </c>
      <c r="H376" s="16" t="s">
        <v>1577</v>
      </c>
      <c r="I376" s="18" t="s">
        <v>1578</v>
      </c>
      <c r="J376" s="17">
        <v>1</v>
      </c>
      <c r="K376" s="16">
        <v>0</v>
      </c>
      <c r="L376" s="16">
        <v>16086</v>
      </c>
      <c r="M376" s="16">
        <v>8666</v>
      </c>
      <c r="N376" s="17">
        <v>15</v>
      </c>
      <c r="O376" s="16" t="s">
        <v>2201</v>
      </c>
      <c r="P376" s="16">
        <v>166235</v>
      </c>
      <c r="Q376" s="16" t="s">
        <v>1580</v>
      </c>
      <c r="R376" s="16" t="s">
        <v>2202</v>
      </c>
      <c r="S376" s="16" t="s">
        <v>1582</v>
      </c>
    </row>
    <row r="377" spans="1:19" ht="21">
      <c r="A377">
        <v>3685</v>
      </c>
      <c r="B377" s="11" t="s">
        <v>666</v>
      </c>
      <c r="C377" s="16" t="s">
        <v>1399</v>
      </c>
      <c r="D377" s="17" t="s">
        <v>1400</v>
      </c>
      <c r="E377" s="16" t="s">
        <v>991</v>
      </c>
      <c r="F377" s="16" t="s">
        <v>992</v>
      </c>
      <c r="G377" s="16" t="s">
        <v>993</v>
      </c>
      <c r="H377" s="16" t="s">
        <v>1401</v>
      </c>
      <c r="I377" s="16" t="s">
        <v>1402</v>
      </c>
      <c r="J377" s="17">
        <v>1</v>
      </c>
      <c r="K377" s="16">
        <v>0</v>
      </c>
      <c r="L377" s="16">
        <v>8624</v>
      </c>
      <c r="M377" s="16">
        <v>16128</v>
      </c>
      <c r="N377" s="17">
        <v>3</v>
      </c>
      <c r="O377" s="16" t="s">
        <v>1281</v>
      </c>
      <c r="P377" s="16">
        <v>18895</v>
      </c>
      <c r="Q377" s="16" t="s">
        <v>1404</v>
      </c>
      <c r="R377" s="16" t="s">
        <v>2203</v>
      </c>
      <c r="S377" s="16" t="s">
        <v>1406</v>
      </c>
    </row>
    <row r="378" spans="1:19" ht="21">
      <c r="A378">
        <v>3685</v>
      </c>
      <c r="B378" s="11" t="s">
        <v>666</v>
      </c>
      <c r="C378" s="16" t="s">
        <v>2093</v>
      </c>
      <c r="D378" s="17" t="s">
        <v>2094</v>
      </c>
      <c r="E378" s="16" t="s">
        <v>1099</v>
      </c>
      <c r="F378" s="16" t="s">
        <v>1514</v>
      </c>
      <c r="G378" s="16" t="s">
        <v>993</v>
      </c>
      <c r="H378" s="16" t="s">
        <v>2095</v>
      </c>
      <c r="I378" s="16" t="s">
        <v>1826</v>
      </c>
      <c r="J378" s="17">
        <v>1</v>
      </c>
      <c r="K378" s="16">
        <v>0</v>
      </c>
      <c r="L378" s="16">
        <v>11417</v>
      </c>
      <c r="M378" s="16">
        <v>13335</v>
      </c>
      <c r="N378" s="17">
        <v>5</v>
      </c>
      <c r="O378" s="16" t="s">
        <v>2204</v>
      </c>
      <c r="P378" s="16">
        <v>41403</v>
      </c>
      <c r="Q378" s="16" t="s">
        <v>2096</v>
      </c>
      <c r="R378" s="16" t="s">
        <v>2205</v>
      </c>
      <c r="S378" s="16" t="s">
        <v>2098</v>
      </c>
    </row>
    <row r="379" spans="1:19">
      <c r="A379">
        <v>5445</v>
      </c>
      <c r="B379" s="11" t="s">
        <v>671</v>
      </c>
      <c r="C379" s="16" t="s">
        <v>1551</v>
      </c>
      <c r="D379" s="17" t="s">
        <v>1552</v>
      </c>
      <c r="E379" s="16" t="s">
        <v>1089</v>
      </c>
      <c r="F379" s="16" t="s">
        <v>1090</v>
      </c>
      <c r="G379" s="16" t="s">
        <v>993</v>
      </c>
      <c r="H379" s="18" t="s">
        <v>1553</v>
      </c>
      <c r="I379" s="18" t="s">
        <v>1554</v>
      </c>
      <c r="J379" s="17">
        <v>1</v>
      </c>
      <c r="K379" s="16">
        <v>0</v>
      </c>
      <c r="L379" s="16">
        <v>16973</v>
      </c>
      <c r="M379" s="16">
        <v>7779</v>
      </c>
      <c r="N379" s="17">
        <v>31</v>
      </c>
      <c r="O379" s="16" t="s">
        <v>2206</v>
      </c>
      <c r="P379" s="16">
        <v>197210</v>
      </c>
      <c r="Q379" s="16" t="s">
        <v>1556</v>
      </c>
      <c r="R379" s="16" t="s">
        <v>2207</v>
      </c>
      <c r="S379" s="16" t="s">
        <v>1431</v>
      </c>
    </row>
    <row r="380" spans="1:19" ht="21">
      <c r="A380">
        <v>5445</v>
      </c>
      <c r="B380" s="11" t="s">
        <v>671</v>
      </c>
      <c r="C380" s="16" t="s">
        <v>1399</v>
      </c>
      <c r="D380" s="17" t="s">
        <v>1400</v>
      </c>
      <c r="E380" s="16" t="s">
        <v>991</v>
      </c>
      <c r="F380" s="16" t="s">
        <v>992</v>
      </c>
      <c r="G380" s="16" t="s">
        <v>993</v>
      </c>
      <c r="H380" s="16" t="s">
        <v>1401</v>
      </c>
      <c r="I380" s="16" t="s">
        <v>1402</v>
      </c>
      <c r="J380" s="17">
        <v>1</v>
      </c>
      <c r="K380" s="16">
        <v>0</v>
      </c>
      <c r="L380" s="16">
        <v>8624</v>
      </c>
      <c r="M380" s="16">
        <v>16128</v>
      </c>
      <c r="N380" s="17">
        <v>6</v>
      </c>
      <c r="O380" s="16" t="s">
        <v>2208</v>
      </c>
      <c r="P380" s="16">
        <v>18895</v>
      </c>
      <c r="Q380" s="16" t="s">
        <v>1404</v>
      </c>
      <c r="R380" s="16" t="s">
        <v>2209</v>
      </c>
      <c r="S380" s="16" t="s">
        <v>1406</v>
      </c>
    </row>
    <row r="381" spans="1:19" ht="21">
      <c r="A381">
        <v>5445</v>
      </c>
      <c r="B381" s="11" t="s">
        <v>671</v>
      </c>
      <c r="C381" s="16" t="s">
        <v>2210</v>
      </c>
      <c r="D381" s="17" t="s">
        <v>2211</v>
      </c>
      <c r="E381" s="16" t="s">
        <v>991</v>
      </c>
      <c r="F381" s="16" t="s">
        <v>992</v>
      </c>
      <c r="G381" s="16" t="s">
        <v>993</v>
      </c>
      <c r="H381" s="16" t="s">
        <v>2212</v>
      </c>
      <c r="I381" s="16" t="s">
        <v>1119</v>
      </c>
      <c r="J381" s="17">
        <v>1</v>
      </c>
      <c r="K381" s="16">
        <v>0</v>
      </c>
      <c r="L381" s="16">
        <v>6354</v>
      </c>
      <c r="M381" s="16">
        <v>18398</v>
      </c>
      <c r="N381" s="17">
        <v>5</v>
      </c>
      <c r="O381" s="16" t="s">
        <v>2033</v>
      </c>
      <c r="P381" s="16">
        <v>12287</v>
      </c>
      <c r="Q381" s="16" t="s">
        <v>2213</v>
      </c>
      <c r="R381" s="16" t="s">
        <v>2214</v>
      </c>
      <c r="S381" s="16" t="s">
        <v>2215</v>
      </c>
    </row>
    <row r="382" spans="1:19">
      <c r="A382">
        <v>5445</v>
      </c>
      <c r="B382" s="11" t="s">
        <v>671</v>
      </c>
      <c r="C382" s="16" t="s">
        <v>1521</v>
      </c>
      <c r="D382" s="17" t="s">
        <v>1522</v>
      </c>
      <c r="E382" s="16" t="s">
        <v>1089</v>
      </c>
      <c r="F382" s="16" t="s">
        <v>1090</v>
      </c>
      <c r="G382" s="16" t="s">
        <v>993</v>
      </c>
      <c r="H382" s="16" t="s">
        <v>1523</v>
      </c>
      <c r="I382" s="16" t="s">
        <v>1524</v>
      </c>
      <c r="J382" s="17">
        <v>1</v>
      </c>
      <c r="K382" s="16">
        <v>0</v>
      </c>
      <c r="L382" s="16">
        <v>1218</v>
      </c>
      <c r="M382" s="16">
        <v>23534</v>
      </c>
      <c r="N382" s="17">
        <v>1</v>
      </c>
      <c r="O382" s="16" t="s">
        <v>2216</v>
      </c>
      <c r="P382" s="16">
        <v>1377</v>
      </c>
      <c r="Q382" s="16" t="s">
        <v>1526</v>
      </c>
      <c r="R382" s="16" t="s">
        <v>2217</v>
      </c>
      <c r="S382" s="16" t="s">
        <v>1528</v>
      </c>
    </row>
    <row r="383" spans="1:19" ht="21">
      <c r="A383">
        <v>5445</v>
      </c>
      <c r="B383" s="11" t="s">
        <v>671</v>
      </c>
      <c r="C383" s="16" t="s">
        <v>1890</v>
      </c>
      <c r="D383" s="17" t="s">
        <v>1891</v>
      </c>
      <c r="E383" s="16" t="s">
        <v>1132</v>
      </c>
      <c r="F383" s="16" t="s">
        <v>1172</v>
      </c>
      <c r="G383" s="16" t="s">
        <v>993</v>
      </c>
      <c r="H383" s="16" t="s">
        <v>1777</v>
      </c>
      <c r="I383" s="18" t="s">
        <v>1892</v>
      </c>
      <c r="J383" s="17">
        <v>1</v>
      </c>
      <c r="K383" s="16">
        <v>0</v>
      </c>
      <c r="L383" s="16">
        <v>8007</v>
      </c>
      <c r="M383" s="16">
        <v>16745</v>
      </c>
      <c r="N383" s="17">
        <v>5</v>
      </c>
      <c r="O383" s="16" t="s">
        <v>1121</v>
      </c>
      <c r="P383" s="16">
        <v>22088</v>
      </c>
      <c r="Q383" s="16" t="s">
        <v>1894</v>
      </c>
      <c r="R383" s="16" t="s">
        <v>2218</v>
      </c>
      <c r="S383" s="16" t="s">
        <v>1896</v>
      </c>
    </row>
    <row r="384" spans="1:19" ht="21">
      <c r="A384">
        <v>667</v>
      </c>
      <c r="B384" s="11" t="s">
        <v>674</v>
      </c>
      <c r="C384" s="16" t="s">
        <v>1566</v>
      </c>
      <c r="D384" s="17" t="s">
        <v>1567</v>
      </c>
      <c r="E384" s="16" t="s">
        <v>1099</v>
      </c>
      <c r="F384" s="16" t="s">
        <v>1514</v>
      </c>
      <c r="G384" s="16" t="s">
        <v>993</v>
      </c>
      <c r="H384" s="16" t="s">
        <v>1568</v>
      </c>
      <c r="I384" s="18" t="s">
        <v>1569</v>
      </c>
      <c r="J384" s="17">
        <v>1</v>
      </c>
      <c r="K384" s="16">
        <v>0</v>
      </c>
      <c r="L384" s="16">
        <v>14714</v>
      </c>
      <c r="M384" s="16">
        <v>10038</v>
      </c>
      <c r="N384" s="17">
        <v>65</v>
      </c>
      <c r="O384" s="16" t="s">
        <v>2219</v>
      </c>
      <c r="P384" s="16">
        <v>101929</v>
      </c>
      <c r="Q384" s="16" t="s">
        <v>1571</v>
      </c>
      <c r="R384" s="16" t="s">
        <v>2220</v>
      </c>
      <c r="S384" s="16" t="s">
        <v>1573</v>
      </c>
    </row>
    <row r="385" spans="1:19" ht="21">
      <c r="A385">
        <v>667</v>
      </c>
      <c r="B385" s="11" t="s">
        <v>674</v>
      </c>
      <c r="C385" s="16" t="s">
        <v>1185</v>
      </c>
      <c r="D385" s="17" t="s">
        <v>1186</v>
      </c>
      <c r="E385" s="16" t="s">
        <v>1132</v>
      </c>
      <c r="F385" s="16" t="s">
        <v>1172</v>
      </c>
      <c r="G385" s="16" t="s">
        <v>993</v>
      </c>
      <c r="H385" s="16" t="s">
        <v>1187</v>
      </c>
      <c r="I385" s="18" t="s">
        <v>1188</v>
      </c>
      <c r="J385" s="17">
        <v>1</v>
      </c>
      <c r="K385" s="16">
        <v>0</v>
      </c>
      <c r="L385" s="16">
        <v>11680</v>
      </c>
      <c r="M385" s="16">
        <v>13072</v>
      </c>
      <c r="N385" s="17">
        <v>35</v>
      </c>
      <c r="O385" s="16" t="s">
        <v>1475</v>
      </c>
      <c r="P385" s="16">
        <v>49366</v>
      </c>
      <c r="Q385" s="16" t="s">
        <v>1190</v>
      </c>
      <c r="R385" s="16" t="s">
        <v>2221</v>
      </c>
      <c r="S385" s="16" t="s">
        <v>1192</v>
      </c>
    </row>
    <row r="386" spans="1:19" ht="21">
      <c r="A386">
        <v>667</v>
      </c>
      <c r="B386" s="11" t="s">
        <v>674</v>
      </c>
      <c r="C386" s="16" t="s">
        <v>1456</v>
      </c>
      <c r="D386" s="17" t="s">
        <v>1457</v>
      </c>
      <c r="E386" s="16" t="s">
        <v>1132</v>
      </c>
      <c r="F386" s="16" t="s">
        <v>1172</v>
      </c>
      <c r="G386" s="16" t="s">
        <v>993</v>
      </c>
      <c r="H386" s="16" t="s">
        <v>1458</v>
      </c>
      <c r="I386" s="16" t="s">
        <v>1459</v>
      </c>
      <c r="J386" s="17">
        <v>1</v>
      </c>
      <c r="K386" s="16">
        <v>0</v>
      </c>
      <c r="L386" s="16">
        <v>13355</v>
      </c>
      <c r="M386" s="16">
        <v>11397</v>
      </c>
      <c r="N386" s="17">
        <v>41</v>
      </c>
      <c r="O386" s="16" t="s">
        <v>2222</v>
      </c>
      <c r="P386" s="16">
        <v>63112</v>
      </c>
      <c r="Q386" s="16" t="s">
        <v>1461</v>
      </c>
      <c r="R386" s="16" t="s">
        <v>2032</v>
      </c>
      <c r="S386" s="16" t="s">
        <v>1463</v>
      </c>
    </row>
    <row r="387" spans="1:19" ht="21">
      <c r="A387">
        <v>667</v>
      </c>
      <c r="B387" s="11" t="s">
        <v>674</v>
      </c>
      <c r="C387" s="16" t="s">
        <v>1890</v>
      </c>
      <c r="D387" s="17" t="s">
        <v>1891</v>
      </c>
      <c r="E387" s="16" t="s">
        <v>1132</v>
      </c>
      <c r="F387" s="16" t="s">
        <v>1172</v>
      </c>
      <c r="G387" s="16" t="s">
        <v>993</v>
      </c>
      <c r="H387" s="16" t="s">
        <v>1777</v>
      </c>
      <c r="I387" s="18" t="s">
        <v>1892</v>
      </c>
      <c r="J387" s="17">
        <v>1</v>
      </c>
      <c r="K387" s="16">
        <v>0</v>
      </c>
      <c r="L387" s="16">
        <v>8007</v>
      </c>
      <c r="M387" s="16">
        <v>16745</v>
      </c>
      <c r="N387" s="17">
        <v>19</v>
      </c>
      <c r="O387" s="16" t="s">
        <v>2223</v>
      </c>
      <c r="P387" s="16">
        <v>22088</v>
      </c>
      <c r="Q387" s="16" t="s">
        <v>1894</v>
      </c>
      <c r="R387" s="16" t="s">
        <v>2224</v>
      </c>
      <c r="S387" s="16" t="s">
        <v>1896</v>
      </c>
    </row>
    <row r="388" spans="1:19" ht="21">
      <c r="A388">
        <v>667</v>
      </c>
      <c r="B388" s="11" t="s">
        <v>674</v>
      </c>
      <c r="C388" s="16" t="s">
        <v>1585</v>
      </c>
      <c r="D388" s="17" t="s">
        <v>1586</v>
      </c>
      <c r="E388" s="16" t="s">
        <v>1132</v>
      </c>
      <c r="F388" s="16" t="s">
        <v>1172</v>
      </c>
      <c r="G388" s="16" t="s">
        <v>993</v>
      </c>
      <c r="H388" s="16" t="s">
        <v>1587</v>
      </c>
      <c r="I388" s="18" t="s">
        <v>1410</v>
      </c>
      <c r="J388" s="17">
        <v>1</v>
      </c>
      <c r="K388" s="16">
        <v>0</v>
      </c>
      <c r="L388" s="16">
        <v>11656</v>
      </c>
      <c r="M388" s="16">
        <v>13096</v>
      </c>
      <c r="N388" s="17">
        <v>30</v>
      </c>
      <c r="O388" s="16" t="s">
        <v>2225</v>
      </c>
      <c r="P388" s="16">
        <v>43535</v>
      </c>
      <c r="Q388" s="16" t="s">
        <v>1589</v>
      </c>
      <c r="R388" s="16" t="s">
        <v>2226</v>
      </c>
      <c r="S388" s="16" t="s">
        <v>1591</v>
      </c>
    </row>
    <row r="389" spans="1:19">
      <c r="A389">
        <v>667</v>
      </c>
      <c r="B389" s="11" t="s">
        <v>674</v>
      </c>
      <c r="C389" s="16" t="s">
        <v>1375</v>
      </c>
      <c r="D389" s="17" t="s">
        <v>1376</v>
      </c>
      <c r="E389" s="16" t="s">
        <v>1020</v>
      </c>
      <c r="F389" s="16" t="s">
        <v>1108</v>
      </c>
      <c r="G389" s="16" t="s">
        <v>993</v>
      </c>
      <c r="H389" s="16" t="s">
        <v>1377</v>
      </c>
      <c r="I389" s="16" t="s">
        <v>1378</v>
      </c>
      <c r="J389" s="17">
        <v>1</v>
      </c>
      <c r="K389" s="16">
        <v>0</v>
      </c>
      <c r="L389" s="16">
        <v>6212</v>
      </c>
      <c r="M389" s="16">
        <v>18540</v>
      </c>
      <c r="N389" s="17">
        <v>10</v>
      </c>
      <c r="O389" s="16" t="s">
        <v>2227</v>
      </c>
      <c r="P389" s="16">
        <v>11200</v>
      </c>
      <c r="Q389" s="16" t="s">
        <v>1380</v>
      </c>
      <c r="R389" s="16" t="s">
        <v>2228</v>
      </c>
      <c r="S389" s="16" t="s">
        <v>1382</v>
      </c>
    </row>
    <row r="390" spans="1:19" ht="21">
      <c r="A390">
        <v>51778</v>
      </c>
      <c r="B390" s="11" t="s">
        <v>679</v>
      </c>
      <c r="C390" s="16" t="s">
        <v>1319</v>
      </c>
      <c r="D390" s="17" t="s">
        <v>1320</v>
      </c>
      <c r="E390" s="16" t="s">
        <v>991</v>
      </c>
      <c r="F390" s="16" t="s">
        <v>1011</v>
      </c>
      <c r="G390" s="16" t="s">
        <v>993</v>
      </c>
      <c r="H390" s="18" t="s">
        <v>1321</v>
      </c>
      <c r="I390" s="18" t="s">
        <v>1322</v>
      </c>
      <c r="J390" s="17">
        <v>1</v>
      </c>
      <c r="K390" s="16">
        <v>0</v>
      </c>
      <c r="L390" s="16">
        <v>1971</v>
      </c>
      <c r="M390" s="16">
        <v>22781</v>
      </c>
      <c r="N390" s="17">
        <v>1</v>
      </c>
      <c r="O390" s="16" t="s">
        <v>2229</v>
      </c>
      <c r="P390" s="16">
        <v>2462</v>
      </c>
      <c r="Q390" s="16" t="s">
        <v>1323</v>
      </c>
      <c r="R390" s="16" t="s">
        <v>2230</v>
      </c>
      <c r="S390" s="16" t="s">
        <v>1325</v>
      </c>
    </row>
    <row r="391" spans="1:19" ht="21">
      <c r="A391">
        <v>51778</v>
      </c>
      <c r="B391" s="11" t="s">
        <v>679</v>
      </c>
      <c r="C391" s="16" t="s">
        <v>1193</v>
      </c>
      <c r="D391" s="17" t="s">
        <v>1194</v>
      </c>
      <c r="E391" s="16" t="s">
        <v>1099</v>
      </c>
      <c r="F391" s="16" t="s">
        <v>1163</v>
      </c>
      <c r="G391" s="16" t="s">
        <v>993</v>
      </c>
      <c r="H391" s="16" t="s">
        <v>1195</v>
      </c>
      <c r="I391" s="18" t="s">
        <v>1196</v>
      </c>
      <c r="J391" s="17">
        <v>1</v>
      </c>
      <c r="K391" s="16">
        <v>0</v>
      </c>
      <c r="L391" s="16">
        <v>7006</v>
      </c>
      <c r="M391" s="16">
        <v>17746</v>
      </c>
      <c r="N391" s="17">
        <v>3</v>
      </c>
      <c r="O391" s="16" t="s">
        <v>2160</v>
      </c>
      <c r="P391" s="16">
        <v>15631</v>
      </c>
      <c r="Q391" s="16" t="s">
        <v>1198</v>
      </c>
      <c r="R391" s="16" t="s">
        <v>2231</v>
      </c>
      <c r="S391" s="16" t="s">
        <v>1200</v>
      </c>
    </row>
    <row r="392" spans="1:19" ht="21">
      <c r="A392">
        <v>51778</v>
      </c>
      <c r="B392" s="11" t="s">
        <v>679</v>
      </c>
      <c r="C392" s="16" t="s">
        <v>1383</v>
      </c>
      <c r="D392" s="17" t="s">
        <v>1384</v>
      </c>
      <c r="E392" s="16" t="s">
        <v>1132</v>
      </c>
      <c r="F392" s="16" t="s">
        <v>1133</v>
      </c>
      <c r="G392" s="16" t="s">
        <v>993</v>
      </c>
      <c r="H392" s="18" t="s">
        <v>1385</v>
      </c>
      <c r="I392" s="16" t="s">
        <v>1386</v>
      </c>
      <c r="J392" s="17">
        <v>1</v>
      </c>
      <c r="K392" s="16">
        <v>0</v>
      </c>
      <c r="L392" s="16">
        <v>16547</v>
      </c>
      <c r="M392" s="16">
        <v>8205</v>
      </c>
      <c r="N392" s="17">
        <v>9</v>
      </c>
      <c r="O392" s="16" t="s">
        <v>2232</v>
      </c>
      <c r="P392" s="16">
        <v>117435</v>
      </c>
      <c r="Q392" s="16" t="s">
        <v>1388</v>
      </c>
      <c r="R392" s="16" t="s">
        <v>2233</v>
      </c>
      <c r="S392" s="16" t="s">
        <v>1390</v>
      </c>
    </row>
    <row r="393" spans="1:19">
      <c r="A393">
        <v>51778</v>
      </c>
      <c r="B393" s="11" t="s">
        <v>679</v>
      </c>
      <c r="C393" s="16" t="s">
        <v>1686</v>
      </c>
      <c r="D393" s="17" t="s">
        <v>1687</v>
      </c>
      <c r="E393" s="16" t="s">
        <v>1089</v>
      </c>
      <c r="F393" s="16" t="s">
        <v>1686</v>
      </c>
      <c r="G393" s="16" t="s">
        <v>993</v>
      </c>
      <c r="H393" s="16" t="s">
        <v>1688</v>
      </c>
      <c r="I393" s="16" t="s">
        <v>1689</v>
      </c>
      <c r="J393" s="17">
        <v>1</v>
      </c>
      <c r="K393" s="16">
        <v>0</v>
      </c>
      <c r="L393" s="16">
        <v>13518</v>
      </c>
      <c r="M393" s="16">
        <v>11234</v>
      </c>
      <c r="N393" s="17">
        <v>6</v>
      </c>
      <c r="O393" s="16" t="s">
        <v>2234</v>
      </c>
      <c r="P393" s="16">
        <v>58600</v>
      </c>
      <c r="Q393" s="16" t="s">
        <v>1690</v>
      </c>
      <c r="R393" s="16" t="s">
        <v>2235</v>
      </c>
      <c r="S393" s="16" t="s">
        <v>1692</v>
      </c>
    </row>
    <row r="394" spans="1:19" ht="21">
      <c r="A394">
        <v>51778</v>
      </c>
      <c r="B394" s="11" t="s">
        <v>679</v>
      </c>
      <c r="C394" s="16" t="s">
        <v>1965</v>
      </c>
      <c r="D394" s="17" t="s">
        <v>1966</v>
      </c>
      <c r="E394" s="16" t="s">
        <v>1132</v>
      </c>
      <c r="F394" s="16" t="s">
        <v>1172</v>
      </c>
      <c r="G394" s="16" t="s">
        <v>993</v>
      </c>
      <c r="H394" s="16" t="s">
        <v>1967</v>
      </c>
      <c r="I394" s="18" t="s">
        <v>1968</v>
      </c>
      <c r="J394" s="17">
        <v>1</v>
      </c>
      <c r="K394" s="16">
        <v>0</v>
      </c>
      <c r="L394" s="16">
        <v>13087</v>
      </c>
      <c r="M394" s="16">
        <v>11665</v>
      </c>
      <c r="N394" s="17">
        <v>6</v>
      </c>
      <c r="O394" s="16" t="s">
        <v>2234</v>
      </c>
      <c r="P394" s="16">
        <v>62921</v>
      </c>
      <c r="Q394" s="16" t="s">
        <v>1681</v>
      </c>
      <c r="R394" s="16" t="s">
        <v>1483</v>
      </c>
      <c r="S394" s="16" t="s">
        <v>1683</v>
      </c>
    </row>
    <row r="395" spans="1:19" ht="21">
      <c r="A395">
        <v>815</v>
      </c>
      <c r="B395" s="11" t="s">
        <v>689</v>
      </c>
      <c r="C395" s="16" t="s">
        <v>1143</v>
      </c>
      <c r="D395" s="17" t="s">
        <v>1144</v>
      </c>
      <c r="E395" s="16" t="s">
        <v>991</v>
      </c>
      <c r="F395" s="16" t="s">
        <v>1011</v>
      </c>
      <c r="G395" s="16" t="s">
        <v>993</v>
      </c>
      <c r="H395" s="16" t="s">
        <v>1145</v>
      </c>
      <c r="I395" s="16" t="s">
        <v>1146</v>
      </c>
      <c r="J395" s="17">
        <v>1</v>
      </c>
      <c r="K395" s="16">
        <v>0</v>
      </c>
      <c r="L395" s="16">
        <v>13425</v>
      </c>
      <c r="M395" s="16">
        <v>11327</v>
      </c>
      <c r="N395" s="17">
        <v>21</v>
      </c>
      <c r="O395" s="16" t="s">
        <v>2236</v>
      </c>
      <c r="P395" s="16">
        <v>77649</v>
      </c>
      <c r="Q395" s="16" t="s">
        <v>1148</v>
      </c>
      <c r="R395" s="16" t="s">
        <v>2237</v>
      </c>
      <c r="S395" s="16" t="s">
        <v>1150</v>
      </c>
    </row>
    <row r="396" spans="1:19" ht="21">
      <c r="A396">
        <v>815</v>
      </c>
      <c r="B396" s="11" t="s">
        <v>689</v>
      </c>
      <c r="C396" s="16" t="s">
        <v>1470</v>
      </c>
      <c r="D396" s="17" t="s">
        <v>1471</v>
      </c>
      <c r="E396" s="16" t="s">
        <v>991</v>
      </c>
      <c r="F396" s="16" t="s">
        <v>1011</v>
      </c>
      <c r="G396" s="16" t="s">
        <v>993</v>
      </c>
      <c r="H396" s="18" t="s">
        <v>1472</v>
      </c>
      <c r="I396" s="18" t="s">
        <v>1473</v>
      </c>
      <c r="J396" s="17">
        <v>1</v>
      </c>
      <c r="K396" s="16">
        <v>0</v>
      </c>
      <c r="L396" s="16">
        <v>16863</v>
      </c>
      <c r="M396" s="16">
        <v>7889</v>
      </c>
      <c r="N396" s="17">
        <v>39</v>
      </c>
      <c r="O396" s="16" t="s">
        <v>1189</v>
      </c>
      <c r="P396" s="16">
        <v>201000</v>
      </c>
      <c r="Q396" s="16" t="s">
        <v>1475</v>
      </c>
      <c r="R396" s="16" t="s">
        <v>2238</v>
      </c>
      <c r="S396" s="16" t="s">
        <v>1477</v>
      </c>
    </row>
    <row r="397" spans="1:19" ht="21">
      <c r="A397">
        <v>815</v>
      </c>
      <c r="B397" s="11" t="s">
        <v>689</v>
      </c>
      <c r="C397" s="16" t="s">
        <v>1080</v>
      </c>
      <c r="D397" s="17" t="s">
        <v>1081</v>
      </c>
      <c r="E397" s="16" t="s">
        <v>991</v>
      </c>
      <c r="F397" s="16" t="s">
        <v>1011</v>
      </c>
      <c r="G397" s="16" t="s">
        <v>993</v>
      </c>
      <c r="H397" s="16" t="s">
        <v>1082</v>
      </c>
      <c r="I397" s="18" t="s">
        <v>1083</v>
      </c>
      <c r="J397" s="17">
        <v>1</v>
      </c>
      <c r="K397" s="16">
        <v>0</v>
      </c>
      <c r="L397" s="16">
        <v>12391</v>
      </c>
      <c r="M397" s="16">
        <v>12361</v>
      </c>
      <c r="N397" s="17">
        <v>17</v>
      </c>
      <c r="O397" s="16" t="s">
        <v>2239</v>
      </c>
      <c r="P397" s="16">
        <v>79797</v>
      </c>
      <c r="Q397" s="16" t="s">
        <v>1040</v>
      </c>
      <c r="R397" s="16" t="s">
        <v>2240</v>
      </c>
      <c r="S397" s="16" t="s">
        <v>1086</v>
      </c>
    </row>
    <row r="398" spans="1:19">
      <c r="A398">
        <v>815</v>
      </c>
      <c r="B398" s="11" t="s">
        <v>689</v>
      </c>
      <c r="C398" s="16" t="s">
        <v>1592</v>
      </c>
      <c r="D398" s="17" t="s">
        <v>1593</v>
      </c>
      <c r="E398" s="16" t="s">
        <v>1089</v>
      </c>
      <c r="F398" s="16" t="s">
        <v>1090</v>
      </c>
      <c r="G398" s="16" t="s">
        <v>993</v>
      </c>
      <c r="H398" s="16" t="s">
        <v>1594</v>
      </c>
      <c r="I398" s="16" t="s">
        <v>1595</v>
      </c>
      <c r="J398" s="17">
        <v>1</v>
      </c>
      <c r="K398" s="16">
        <v>0</v>
      </c>
      <c r="L398" s="16">
        <v>1224</v>
      </c>
      <c r="M398" s="16">
        <v>23528</v>
      </c>
      <c r="N398" s="17">
        <v>1</v>
      </c>
      <c r="O398" s="16" t="s">
        <v>2241</v>
      </c>
      <c r="P398" s="16">
        <v>1364</v>
      </c>
      <c r="Q398" s="16" t="s">
        <v>1597</v>
      </c>
      <c r="R398" s="16" t="s">
        <v>2242</v>
      </c>
      <c r="S398" s="16" t="s">
        <v>1599</v>
      </c>
    </row>
    <row r="399" spans="1:19">
      <c r="A399">
        <v>815</v>
      </c>
      <c r="B399" s="11" t="s">
        <v>689</v>
      </c>
      <c r="C399" s="16" t="s">
        <v>1311</v>
      </c>
      <c r="D399" s="17" t="s">
        <v>1312</v>
      </c>
      <c r="E399" s="16" t="s">
        <v>1020</v>
      </c>
      <c r="F399" s="16" t="s">
        <v>1108</v>
      </c>
      <c r="G399" s="16" t="s">
        <v>993</v>
      </c>
      <c r="H399" s="16" t="s">
        <v>1313</v>
      </c>
      <c r="I399" s="16" t="s">
        <v>1314</v>
      </c>
      <c r="J399" s="17">
        <v>1</v>
      </c>
      <c r="K399" s="16">
        <v>0</v>
      </c>
      <c r="L399" s="16">
        <v>11288</v>
      </c>
      <c r="M399" s="16">
        <v>13464</v>
      </c>
      <c r="N399" s="17">
        <v>9</v>
      </c>
      <c r="O399" s="16" t="s">
        <v>1897</v>
      </c>
      <c r="P399" s="16">
        <v>39149</v>
      </c>
      <c r="Q399" s="16" t="s">
        <v>1267</v>
      </c>
      <c r="R399" s="16" t="s">
        <v>2243</v>
      </c>
      <c r="S399" s="16" t="s">
        <v>1317</v>
      </c>
    </row>
    <row r="400" spans="1:19" ht="21">
      <c r="A400">
        <v>815</v>
      </c>
      <c r="B400" s="11" t="s">
        <v>689</v>
      </c>
      <c r="C400" s="16" t="s">
        <v>1361</v>
      </c>
      <c r="D400" s="17" t="s">
        <v>1362</v>
      </c>
      <c r="E400" s="16" t="s">
        <v>991</v>
      </c>
      <c r="F400" s="16" t="s">
        <v>1011</v>
      </c>
      <c r="G400" s="16" t="s">
        <v>993</v>
      </c>
      <c r="H400" s="16" t="s">
        <v>1363</v>
      </c>
      <c r="I400" s="18" t="s">
        <v>1364</v>
      </c>
      <c r="J400" s="17">
        <v>1</v>
      </c>
      <c r="K400" s="16">
        <v>0</v>
      </c>
      <c r="L400" s="16">
        <v>5691</v>
      </c>
      <c r="M400" s="16">
        <v>19061</v>
      </c>
      <c r="N400" s="17">
        <v>3</v>
      </c>
      <c r="O400" s="16" t="s">
        <v>2244</v>
      </c>
      <c r="P400" s="16">
        <v>10149</v>
      </c>
      <c r="Q400" s="16" t="s">
        <v>1366</v>
      </c>
      <c r="R400" s="16" t="s">
        <v>2245</v>
      </c>
      <c r="S400" s="16" t="s">
        <v>1368</v>
      </c>
    </row>
    <row r="401" spans="1:19">
      <c r="A401">
        <v>9584</v>
      </c>
      <c r="B401" s="11" t="s">
        <v>696</v>
      </c>
      <c r="C401" s="16" t="s">
        <v>1353</v>
      </c>
      <c r="D401" s="17" t="s">
        <v>1354</v>
      </c>
      <c r="E401" s="16" t="s">
        <v>1089</v>
      </c>
      <c r="F401" s="16" t="s">
        <v>1090</v>
      </c>
      <c r="G401" s="16" t="s">
        <v>993</v>
      </c>
      <c r="H401" s="16" t="s">
        <v>1355</v>
      </c>
      <c r="I401" s="18" t="s">
        <v>1356</v>
      </c>
      <c r="J401" s="17">
        <v>1</v>
      </c>
      <c r="K401" s="16">
        <v>0</v>
      </c>
      <c r="L401" s="16">
        <v>3044</v>
      </c>
      <c r="M401" s="16">
        <v>21708</v>
      </c>
      <c r="N401" s="17">
        <v>3</v>
      </c>
      <c r="O401" s="16" t="s">
        <v>1727</v>
      </c>
      <c r="P401" s="16">
        <v>4352</v>
      </c>
      <c r="Q401" s="16" t="s">
        <v>1358</v>
      </c>
      <c r="R401" s="16" t="s">
        <v>2246</v>
      </c>
      <c r="S401" s="16" t="s">
        <v>1360</v>
      </c>
    </row>
    <row r="402" spans="1:19" ht="21">
      <c r="A402">
        <v>9584</v>
      </c>
      <c r="B402" s="11" t="s">
        <v>696</v>
      </c>
      <c r="C402" s="16" t="s">
        <v>1890</v>
      </c>
      <c r="D402" s="17" t="s">
        <v>1891</v>
      </c>
      <c r="E402" s="16" t="s">
        <v>1132</v>
      </c>
      <c r="F402" s="16" t="s">
        <v>1172</v>
      </c>
      <c r="G402" s="16" t="s">
        <v>993</v>
      </c>
      <c r="H402" s="16" t="s">
        <v>1777</v>
      </c>
      <c r="I402" s="18" t="s">
        <v>1892</v>
      </c>
      <c r="J402" s="17">
        <v>1</v>
      </c>
      <c r="K402" s="16">
        <v>0</v>
      </c>
      <c r="L402" s="16">
        <v>8007</v>
      </c>
      <c r="M402" s="16">
        <v>16745</v>
      </c>
      <c r="N402" s="17">
        <v>8</v>
      </c>
      <c r="O402" s="16" t="s">
        <v>2247</v>
      </c>
      <c r="P402" s="16">
        <v>22088</v>
      </c>
      <c r="Q402" s="16" t="s">
        <v>1894</v>
      </c>
      <c r="R402" s="16" t="s">
        <v>2248</v>
      </c>
      <c r="S402" s="16" t="s">
        <v>1896</v>
      </c>
    </row>
    <row r="403" spans="1:19" ht="21">
      <c r="A403">
        <v>9584</v>
      </c>
      <c r="B403" s="11" t="s">
        <v>696</v>
      </c>
      <c r="C403" s="16" t="s">
        <v>2249</v>
      </c>
      <c r="D403" s="17" t="s">
        <v>2250</v>
      </c>
      <c r="E403" s="16" t="s">
        <v>991</v>
      </c>
      <c r="F403" s="16" t="s">
        <v>1011</v>
      </c>
      <c r="G403" s="16" t="s">
        <v>993</v>
      </c>
      <c r="H403" s="16" t="s">
        <v>2251</v>
      </c>
      <c r="I403" s="16" t="s">
        <v>2252</v>
      </c>
      <c r="J403" s="17">
        <v>1</v>
      </c>
      <c r="K403" s="16">
        <v>0</v>
      </c>
      <c r="L403" s="16">
        <v>1301</v>
      </c>
      <c r="M403" s="16">
        <v>23451</v>
      </c>
      <c r="N403" s="17">
        <v>1</v>
      </c>
      <c r="O403" s="16" t="s">
        <v>2253</v>
      </c>
      <c r="P403" s="16">
        <v>1473</v>
      </c>
      <c r="Q403" s="16" t="s">
        <v>2254</v>
      </c>
      <c r="R403" s="16" t="s">
        <v>1421</v>
      </c>
      <c r="S403" s="16" t="s">
        <v>2255</v>
      </c>
    </row>
    <row r="404" spans="1:19">
      <c r="A404">
        <v>9584</v>
      </c>
      <c r="B404" s="11" t="s">
        <v>696</v>
      </c>
      <c r="C404" s="16" t="s">
        <v>1823</v>
      </c>
      <c r="D404" s="17" t="s">
        <v>1824</v>
      </c>
      <c r="E404" s="16" t="s">
        <v>1020</v>
      </c>
      <c r="F404" s="16" t="s">
        <v>1021</v>
      </c>
      <c r="G404" s="16" t="s">
        <v>993</v>
      </c>
      <c r="H404" s="18" t="s">
        <v>1825</v>
      </c>
      <c r="I404" s="16" t="s">
        <v>1826</v>
      </c>
      <c r="J404" s="17">
        <v>1</v>
      </c>
      <c r="K404" s="16">
        <v>0</v>
      </c>
      <c r="L404" s="16">
        <v>12828</v>
      </c>
      <c r="M404" s="16">
        <v>11924</v>
      </c>
      <c r="N404" s="17">
        <v>11</v>
      </c>
      <c r="O404" s="16" t="s">
        <v>2256</v>
      </c>
      <c r="P404" s="16">
        <v>55606</v>
      </c>
      <c r="Q404" s="16" t="s">
        <v>1828</v>
      </c>
      <c r="R404" s="16" t="s">
        <v>2257</v>
      </c>
      <c r="S404" s="16" t="s">
        <v>1272</v>
      </c>
    </row>
    <row r="405" spans="1:19" ht="21">
      <c r="A405">
        <v>9584</v>
      </c>
      <c r="B405" s="11" t="s">
        <v>696</v>
      </c>
      <c r="C405" s="16" t="s">
        <v>1839</v>
      </c>
      <c r="D405" s="17" t="s">
        <v>1840</v>
      </c>
      <c r="E405" s="16" t="s">
        <v>1132</v>
      </c>
      <c r="F405" s="16" t="s">
        <v>1172</v>
      </c>
      <c r="G405" s="16" t="s">
        <v>993</v>
      </c>
      <c r="H405" s="16" t="s">
        <v>1841</v>
      </c>
      <c r="I405" s="18" t="s">
        <v>1842</v>
      </c>
      <c r="J405" s="17">
        <v>1</v>
      </c>
      <c r="K405" s="16">
        <v>0</v>
      </c>
      <c r="L405" s="16">
        <v>11354</v>
      </c>
      <c r="M405" s="16">
        <v>13398</v>
      </c>
      <c r="N405" s="17">
        <v>9</v>
      </c>
      <c r="O405" s="16" t="s">
        <v>2258</v>
      </c>
      <c r="P405" s="16">
        <v>49535</v>
      </c>
      <c r="Q405" s="16" t="s">
        <v>1190</v>
      </c>
      <c r="R405" s="16" t="s">
        <v>2259</v>
      </c>
      <c r="S405" s="16" t="s">
        <v>1844</v>
      </c>
    </row>
    <row r="406" spans="1:19" ht="21">
      <c r="A406">
        <v>7262</v>
      </c>
      <c r="B406" s="11" t="s">
        <v>719</v>
      </c>
      <c r="C406" s="16" t="s">
        <v>1293</v>
      </c>
      <c r="D406" s="17" t="s">
        <v>1294</v>
      </c>
      <c r="E406" s="16" t="s">
        <v>1132</v>
      </c>
      <c r="F406" s="16" t="s">
        <v>1133</v>
      </c>
      <c r="G406" s="16" t="s">
        <v>993</v>
      </c>
      <c r="H406" s="16" t="s">
        <v>1295</v>
      </c>
      <c r="I406" s="16" t="s">
        <v>1296</v>
      </c>
      <c r="J406" s="17">
        <v>1</v>
      </c>
      <c r="K406" s="16">
        <v>0</v>
      </c>
      <c r="L406" s="16">
        <v>9355</v>
      </c>
      <c r="M406" s="16">
        <v>15397</v>
      </c>
      <c r="N406" s="17">
        <v>2</v>
      </c>
      <c r="O406" s="16" t="s">
        <v>2260</v>
      </c>
      <c r="P406" s="16">
        <v>20927</v>
      </c>
      <c r="Q406" s="16" t="s">
        <v>1298</v>
      </c>
      <c r="R406" s="16" t="s">
        <v>2261</v>
      </c>
      <c r="S406" s="16" t="s">
        <v>1300</v>
      </c>
    </row>
    <row r="407" spans="1:19">
      <c r="A407">
        <v>7262</v>
      </c>
      <c r="B407" s="11" t="s">
        <v>719</v>
      </c>
      <c r="C407" s="16" t="s">
        <v>1529</v>
      </c>
      <c r="D407" s="17" t="s">
        <v>1530</v>
      </c>
      <c r="E407" s="16" t="s">
        <v>1020</v>
      </c>
      <c r="F407" s="16" t="s">
        <v>1021</v>
      </c>
      <c r="G407" s="16" t="s">
        <v>993</v>
      </c>
      <c r="H407" s="16" t="s">
        <v>1531</v>
      </c>
      <c r="I407" s="16" t="s">
        <v>1532</v>
      </c>
      <c r="J407" s="17">
        <v>1</v>
      </c>
      <c r="K407" s="16">
        <v>0</v>
      </c>
      <c r="L407" s="16">
        <v>5635</v>
      </c>
      <c r="M407" s="16">
        <v>19117</v>
      </c>
      <c r="N407" s="17">
        <v>1</v>
      </c>
      <c r="O407" s="16" t="s">
        <v>2262</v>
      </c>
      <c r="P407" s="16">
        <v>8970</v>
      </c>
      <c r="Q407" s="16" t="s">
        <v>1534</v>
      </c>
      <c r="R407" s="16" t="s">
        <v>2263</v>
      </c>
      <c r="S407" s="16" t="s">
        <v>1536</v>
      </c>
    </row>
    <row r="408" spans="1:19" ht="21">
      <c r="A408">
        <v>7262</v>
      </c>
      <c r="B408" s="11" t="s">
        <v>719</v>
      </c>
      <c r="C408" s="16" t="s">
        <v>1257</v>
      </c>
      <c r="D408" s="17" t="s">
        <v>1258</v>
      </c>
      <c r="E408" s="16" t="s">
        <v>1132</v>
      </c>
      <c r="F408" s="16" t="s">
        <v>1250</v>
      </c>
      <c r="G408" s="16" t="s">
        <v>993</v>
      </c>
      <c r="H408" s="16" t="s">
        <v>1259</v>
      </c>
      <c r="I408" s="16" t="s">
        <v>1260</v>
      </c>
      <c r="J408" s="17">
        <v>1</v>
      </c>
      <c r="K408" s="16">
        <v>0</v>
      </c>
      <c r="L408" s="16">
        <v>6075</v>
      </c>
      <c r="M408" s="16">
        <v>18677</v>
      </c>
      <c r="N408" s="17">
        <v>1</v>
      </c>
      <c r="O408" s="16" t="s">
        <v>1189</v>
      </c>
      <c r="P408" s="16">
        <v>11517</v>
      </c>
      <c r="Q408" s="16" t="s">
        <v>1262</v>
      </c>
      <c r="R408" s="16" t="s">
        <v>2264</v>
      </c>
      <c r="S408" s="16" t="s">
        <v>1264</v>
      </c>
    </row>
    <row r="409" spans="1:19" ht="21">
      <c r="A409">
        <v>7262</v>
      </c>
      <c r="B409" s="11" t="s">
        <v>719</v>
      </c>
      <c r="C409" s="16" t="s">
        <v>1277</v>
      </c>
      <c r="D409" s="17" t="s">
        <v>1278</v>
      </c>
      <c r="E409" s="16" t="s">
        <v>1132</v>
      </c>
      <c r="F409" s="16" t="s">
        <v>1133</v>
      </c>
      <c r="G409" s="16" t="s">
        <v>993</v>
      </c>
      <c r="H409" s="16" t="s">
        <v>1279</v>
      </c>
      <c r="I409" s="16" t="s">
        <v>1280</v>
      </c>
      <c r="J409" s="17">
        <v>1</v>
      </c>
      <c r="K409" s="16">
        <v>0</v>
      </c>
      <c r="L409" s="16">
        <v>6034</v>
      </c>
      <c r="M409" s="16">
        <v>18718</v>
      </c>
      <c r="N409" s="17">
        <v>1</v>
      </c>
      <c r="O409" s="16" t="s">
        <v>2265</v>
      </c>
      <c r="P409" s="16">
        <v>9342</v>
      </c>
      <c r="Q409" s="16" t="s">
        <v>1282</v>
      </c>
      <c r="R409" s="16" t="s">
        <v>2266</v>
      </c>
      <c r="S409" s="16" t="s">
        <v>1284</v>
      </c>
    </row>
    <row r="410" spans="1:19" ht="21">
      <c r="A410">
        <v>7262</v>
      </c>
      <c r="B410" s="11" t="s">
        <v>719</v>
      </c>
      <c r="C410" s="16" t="s">
        <v>1218</v>
      </c>
      <c r="D410" s="17" t="s">
        <v>1219</v>
      </c>
      <c r="E410" s="16" t="s">
        <v>991</v>
      </c>
      <c r="F410" s="16" t="s">
        <v>1011</v>
      </c>
      <c r="G410" s="16" t="s">
        <v>993</v>
      </c>
      <c r="H410" s="16" t="s">
        <v>1220</v>
      </c>
      <c r="I410" s="18" t="s">
        <v>1221</v>
      </c>
      <c r="J410" s="17">
        <v>1</v>
      </c>
      <c r="K410" s="16">
        <v>0</v>
      </c>
      <c r="L410" s="16">
        <v>6364</v>
      </c>
      <c r="M410" s="16">
        <v>18388</v>
      </c>
      <c r="N410" s="17">
        <v>1</v>
      </c>
      <c r="O410" s="16" t="s">
        <v>2262</v>
      </c>
      <c r="P410" s="16">
        <v>12188</v>
      </c>
      <c r="Q410" s="16" t="s">
        <v>1223</v>
      </c>
      <c r="R410" s="16" t="s">
        <v>2267</v>
      </c>
      <c r="S410" s="16" t="s">
        <v>1225</v>
      </c>
    </row>
    <row r="411" spans="1:19" ht="21">
      <c r="A411">
        <v>7262</v>
      </c>
      <c r="B411" s="11" t="s">
        <v>719</v>
      </c>
      <c r="C411" s="16" t="s">
        <v>1130</v>
      </c>
      <c r="D411" s="17" t="s">
        <v>1131</v>
      </c>
      <c r="E411" s="16" t="s">
        <v>1132</v>
      </c>
      <c r="F411" s="16" t="s">
        <v>1133</v>
      </c>
      <c r="G411" s="16" t="s">
        <v>993</v>
      </c>
      <c r="H411" s="16" t="s">
        <v>1134</v>
      </c>
      <c r="I411" s="16" t="s">
        <v>1135</v>
      </c>
      <c r="J411" s="17">
        <v>1</v>
      </c>
      <c r="K411" s="16">
        <v>0</v>
      </c>
      <c r="L411" s="16">
        <v>15402</v>
      </c>
      <c r="M411" s="16">
        <v>9350</v>
      </c>
      <c r="N411" s="17">
        <v>3</v>
      </c>
      <c r="O411" s="16" t="s">
        <v>2268</v>
      </c>
      <c r="P411" s="16">
        <v>81722</v>
      </c>
      <c r="Q411" s="16" t="s">
        <v>1136</v>
      </c>
      <c r="R411" s="16" t="s">
        <v>2269</v>
      </c>
      <c r="S411" s="16" t="s">
        <v>1138</v>
      </c>
    </row>
    <row r="412" spans="1:19">
      <c r="A412">
        <v>7262</v>
      </c>
      <c r="B412" s="11" t="s">
        <v>719</v>
      </c>
      <c r="C412" s="16" t="s">
        <v>1623</v>
      </c>
      <c r="D412" s="17" t="s">
        <v>1624</v>
      </c>
      <c r="E412" s="16" t="s">
        <v>1438</v>
      </c>
      <c r="F412" s="16" t="s">
        <v>1603</v>
      </c>
      <c r="G412" s="16" t="s">
        <v>993</v>
      </c>
      <c r="H412" s="16" t="s">
        <v>1625</v>
      </c>
      <c r="I412" s="16" t="s">
        <v>1626</v>
      </c>
      <c r="J412" s="17">
        <v>1</v>
      </c>
      <c r="K412" s="16">
        <v>0</v>
      </c>
      <c r="L412" s="16">
        <v>7171</v>
      </c>
      <c r="M412" s="16">
        <v>17581</v>
      </c>
      <c r="N412" s="17">
        <v>1</v>
      </c>
      <c r="O412" s="16" t="s">
        <v>2270</v>
      </c>
      <c r="P412" s="16">
        <v>13690</v>
      </c>
      <c r="Q412" s="16" t="s">
        <v>1628</v>
      </c>
      <c r="R412" s="16" t="s">
        <v>1465</v>
      </c>
      <c r="S412" s="16" t="s">
        <v>1630</v>
      </c>
    </row>
    <row r="413" spans="1:19" ht="21">
      <c r="A413">
        <v>6272</v>
      </c>
      <c r="B413" s="11" t="s">
        <v>722</v>
      </c>
      <c r="C413" s="16" t="s">
        <v>1201</v>
      </c>
      <c r="D413" s="17" t="s">
        <v>1202</v>
      </c>
      <c r="E413" s="16" t="s">
        <v>991</v>
      </c>
      <c r="F413" s="16" t="s">
        <v>992</v>
      </c>
      <c r="G413" s="16" t="s">
        <v>993</v>
      </c>
      <c r="H413" s="16" t="s">
        <v>1203</v>
      </c>
      <c r="I413" s="16" t="s">
        <v>1204</v>
      </c>
      <c r="J413" s="17">
        <v>1</v>
      </c>
      <c r="K413" s="16">
        <v>0</v>
      </c>
      <c r="L413" s="16">
        <v>3571</v>
      </c>
      <c r="M413" s="16">
        <v>21181</v>
      </c>
      <c r="N413" s="17">
        <v>3</v>
      </c>
      <c r="O413" s="16" t="s">
        <v>2271</v>
      </c>
      <c r="P413" s="16">
        <v>5079</v>
      </c>
      <c r="Q413" s="16" t="s">
        <v>1206</v>
      </c>
      <c r="R413" s="16" t="s">
        <v>2272</v>
      </c>
      <c r="S413" s="16" t="s">
        <v>1208</v>
      </c>
    </row>
    <row r="414" spans="1:19" ht="21">
      <c r="A414">
        <v>6272</v>
      </c>
      <c r="B414" s="11" t="s">
        <v>722</v>
      </c>
      <c r="C414" s="16" t="s">
        <v>1193</v>
      </c>
      <c r="D414" s="17" t="s">
        <v>1194</v>
      </c>
      <c r="E414" s="16" t="s">
        <v>1099</v>
      </c>
      <c r="F414" s="16" t="s">
        <v>1163</v>
      </c>
      <c r="G414" s="16" t="s">
        <v>993</v>
      </c>
      <c r="H414" s="16" t="s">
        <v>1195</v>
      </c>
      <c r="I414" s="18" t="s">
        <v>1196</v>
      </c>
      <c r="J414" s="17">
        <v>1</v>
      </c>
      <c r="K414" s="16">
        <v>0</v>
      </c>
      <c r="L414" s="16">
        <v>7006</v>
      </c>
      <c r="M414" s="16">
        <v>17746</v>
      </c>
      <c r="N414" s="17">
        <v>6</v>
      </c>
      <c r="O414" s="16" t="s">
        <v>2273</v>
      </c>
      <c r="P414" s="16">
        <v>15631</v>
      </c>
      <c r="Q414" s="16" t="s">
        <v>1198</v>
      </c>
      <c r="R414" s="16" t="s">
        <v>2274</v>
      </c>
      <c r="S414" s="16" t="s">
        <v>1200</v>
      </c>
    </row>
    <row r="415" spans="1:19" ht="21">
      <c r="A415">
        <v>6272</v>
      </c>
      <c r="B415" s="11" t="s">
        <v>722</v>
      </c>
      <c r="C415" s="16" t="s">
        <v>1036</v>
      </c>
      <c r="D415" s="17" t="s">
        <v>1037</v>
      </c>
      <c r="E415" s="16" t="s">
        <v>991</v>
      </c>
      <c r="F415" s="16" t="s">
        <v>1011</v>
      </c>
      <c r="G415" s="16" t="s">
        <v>993</v>
      </c>
      <c r="H415" s="18" t="s">
        <v>1038</v>
      </c>
      <c r="I415" s="16" t="s">
        <v>1039</v>
      </c>
      <c r="J415" s="17">
        <v>1</v>
      </c>
      <c r="K415" s="16">
        <v>0</v>
      </c>
      <c r="L415" s="16">
        <v>1520</v>
      </c>
      <c r="M415" s="16">
        <v>23232</v>
      </c>
      <c r="N415" s="17">
        <v>1</v>
      </c>
      <c r="O415" s="16" t="s">
        <v>2275</v>
      </c>
      <c r="P415" s="16">
        <v>1839</v>
      </c>
      <c r="Q415" s="16" t="s">
        <v>1041</v>
      </c>
      <c r="R415" s="16" t="s">
        <v>2276</v>
      </c>
      <c r="S415" s="16" t="s">
        <v>1043</v>
      </c>
    </row>
    <row r="416" spans="1:19" ht="21">
      <c r="A416">
        <v>6272</v>
      </c>
      <c r="B416" s="11" t="s">
        <v>722</v>
      </c>
      <c r="C416" s="16" t="s">
        <v>1097</v>
      </c>
      <c r="D416" s="17" t="s">
        <v>1098</v>
      </c>
      <c r="E416" s="16" t="s">
        <v>1099</v>
      </c>
      <c r="F416" s="16" t="s">
        <v>1100</v>
      </c>
      <c r="G416" s="16" t="s">
        <v>993</v>
      </c>
      <c r="H416" s="16" t="s">
        <v>1101</v>
      </c>
      <c r="I416" s="16" t="s">
        <v>1023</v>
      </c>
      <c r="J416" s="17">
        <v>1</v>
      </c>
      <c r="K416" s="16">
        <v>0</v>
      </c>
      <c r="L416" s="16">
        <v>5865</v>
      </c>
      <c r="M416" s="16">
        <v>18887</v>
      </c>
      <c r="N416" s="17">
        <v>3</v>
      </c>
      <c r="O416" s="16" t="s">
        <v>2277</v>
      </c>
      <c r="P416" s="16">
        <v>9476</v>
      </c>
      <c r="Q416" s="16" t="s">
        <v>1103</v>
      </c>
      <c r="R416" s="16" t="s">
        <v>2278</v>
      </c>
      <c r="S416" s="16" t="s">
        <v>1105</v>
      </c>
    </row>
    <row r="417" spans="1:19">
      <c r="A417">
        <v>6272</v>
      </c>
      <c r="B417" s="11" t="s">
        <v>722</v>
      </c>
      <c r="C417" s="16" t="s">
        <v>1018</v>
      </c>
      <c r="D417" s="17" t="s">
        <v>1019</v>
      </c>
      <c r="E417" s="16" t="s">
        <v>1020</v>
      </c>
      <c r="F417" s="16" t="s">
        <v>1021</v>
      </c>
      <c r="G417" s="16" t="s">
        <v>993</v>
      </c>
      <c r="H417" s="16" t="s">
        <v>1022</v>
      </c>
      <c r="I417" s="16" t="s">
        <v>1023</v>
      </c>
      <c r="J417" s="17">
        <v>1</v>
      </c>
      <c r="K417" s="16">
        <v>0</v>
      </c>
      <c r="L417" s="16">
        <v>9204</v>
      </c>
      <c r="M417" s="16">
        <v>15548</v>
      </c>
      <c r="N417" s="17">
        <v>6</v>
      </c>
      <c r="O417" s="16" t="s">
        <v>2277</v>
      </c>
      <c r="P417" s="16">
        <v>19712</v>
      </c>
      <c r="Q417" s="16" t="s">
        <v>1025</v>
      </c>
      <c r="R417" s="16" t="s">
        <v>2279</v>
      </c>
      <c r="S417" s="16" t="s">
        <v>1027</v>
      </c>
    </row>
    <row r="418" spans="1:19" ht="21">
      <c r="A418">
        <v>6272</v>
      </c>
      <c r="B418" s="11" t="s">
        <v>722</v>
      </c>
      <c r="C418" s="16" t="s">
        <v>1539</v>
      </c>
      <c r="D418" s="17" t="s">
        <v>1540</v>
      </c>
      <c r="E418" s="16" t="s">
        <v>991</v>
      </c>
      <c r="F418" s="16" t="s">
        <v>1011</v>
      </c>
      <c r="G418" s="16" t="s">
        <v>993</v>
      </c>
      <c r="H418" s="16" t="s">
        <v>1541</v>
      </c>
      <c r="I418" s="16" t="s">
        <v>1542</v>
      </c>
      <c r="J418" s="17">
        <v>1</v>
      </c>
      <c r="K418" s="16">
        <v>0</v>
      </c>
      <c r="L418" s="16">
        <v>13731</v>
      </c>
      <c r="M418" s="16">
        <v>11021</v>
      </c>
      <c r="N418" s="17">
        <v>14</v>
      </c>
      <c r="O418" s="16" t="s">
        <v>1897</v>
      </c>
      <c r="P418" s="16">
        <v>65844</v>
      </c>
      <c r="Q418" s="16" t="s">
        <v>1544</v>
      </c>
      <c r="R418" s="16" t="s">
        <v>2280</v>
      </c>
      <c r="S418" s="16" t="s">
        <v>1546</v>
      </c>
    </row>
    <row r="419" spans="1:19" ht="21">
      <c r="A419">
        <v>51540</v>
      </c>
      <c r="B419" s="11" t="s">
        <v>743</v>
      </c>
      <c r="C419" s="16" t="s">
        <v>1890</v>
      </c>
      <c r="D419" s="17" t="s">
        <v>1891</v>
      </c>
      <c r="E419" s="16" t="s">
        <v>1132</v>
      </c>
      <c r="F419" s="16" t="s">
        <v>1172</v>
      </c>
      <c r="G419" s="16" t="s">
        <v>993</v>
      </c>
      <c r="H419" s="16" t="s">
        <v>1777</v>
      </c>
      <c r="I419" s="18" t="s">
        <v>1892</v>
      </c>
      <c r="J419" s="17">
        <v>1</v>
      </c>
      <c r="K419" s="16">
        <v>0</v>
      </c>
      <c r="L419" s="16">
        <v>8007</v>
      </c>
      <c r="M419" s="16">
        <v>16745</v>
      </c>
      <c r="N419" s="17">
        <v>1</v>
      </c>
      <c r="O419" s="16" t="s">
        <v>2281</v>
      </c>
      <c r="P419" s="16">
        <v>22088</v>
      </c>
      <c r="Q419" s="16" t="s">
        <v>1894</v>
      </c>
      <c r="R419" s="16" t="s">
        <v>995</v>
      </c>
      <c r="S419" s="16" t="s">
        <v>1896</v>
      </c>
    </row>
    <row r="420" spans="1:19" ht="21">
      <c r="A420">
        <v>64499</v>
      </c>
      <c r="B420" s="11" t="s">
        <v>747</v>
      </c>
      <c r="C420" s="16" t="s">
        <v>1293</v>
      </c>
      <c r="D420" s="17" t="s">
        <v>1294</v>
      </c>
      <c r="E420" s="16" t="s">
        <v>1132</v>
      </c>
      <c r="F420" s="16" t="s">
        <v>1133</v>
      </c>
      <c r="G420" s="16" t="s">
        <v>993</v>
      </c>
      <c r="H420" s="16" t="s">
        <v>1295</v>
      </c>
      <c r="I420" s="16" t="s">
        <v>1296</v>
      </c>
      <c r="J420" s="17">
        <v>1</v>
      </c>
      <c r="K420" s="16">
        <v>0</v>
      </c>
      <c r="L420" s="16">
        <v>9355</v>
      </c>
      <c r="M420" s="16">
        <v>15397</v>
      </c>
      <c r="N420" s="17">
        <v>1</v>
      </c>
      <c r="O420" s="16" t="s">
        <v>2282</v>
      </c>
      <c r="P420" s="16">
        <v>20927</v>
      </c>
      <c r="Q420" s="16" t="s">
        <v>1298</v>
      </c>
      <c r="R420" s="16" t="s">
        <v>2283</v>
      </c>
      <c r="S420" s="16" t="s">
        <v>1300</v>
      </c>
    </row>
    <row r="421" spans="1:19" ht="21">
      <c r="A421">
        <v>64499</v>
      </c>
      <c r="B421" s="11" t="s">
        <v>747</v>
      </c>
      <c r="C421" s="16" t="s">
        <v>2284</v>
      </c>
      <c r="D421" s="17" t="s">
        <v>2285</v>
      </c>
      <c r="E421" s="16" t="s">
        <v>1020</v>
      </c>
      <c r="F421" s="16" t="s">
        <v>1108</v>
      </c>
      <c r="G421" s="16" t="s">
        <v>993</v>
      </c>
      <c r="H421" s="16" t="s">
        <v>2286</v>
      </c>
      <c r="I421" s="16" t="s">
        <v>1092</v>
      </c>
      <c r="J421" s="17">
        <v>1</v>
      </c>
      <c r="K421" s="16">
        <v>0</v>
      </c>
      <c r="L421" s="16">
        <v>13286</v>
      </c>
      <c r="M421" s="16">
        <v>11466</v>
      </c>
      <c r="N421" s="17">
        <v>1</v>
      </c>
      <c r="O421" s="16" t="s">
        <v>2287</v>
      </c>
      <c r="P421" s="16">
        <v>54768</v>
      </c>
      <c r="Q421" s="16" t="s">
        <v>1857</v>
      </c>
      <c r="R421" s="16" t="s">
        <v>2288</v>
      </c>
      <c r="S421" s="16" t="s">
        <v>2289</v>
      </c>
    </row>
    <row r="422" spans="1:19" ht="21">
      <c r="A422">
        <v>64499</v>
      </c>
      <c r="B422" s="11" t="s">
        <v>747</v>
      </c>
      <c r="C422" s="16" t="s">
        <v>1143</v>
      </c>
      <c r="D422" s="17" t="s">
        <v>1144</v>
      </c>
      <c r="E422" s="16" t="s">
        <v>991</v>
      </c>
      <c r="F422" s="16" t="s">
        <v>1011</v>
      </c>
      <c r="G422" s="16" t="s">
        <v>993</v>
      </c>
      <c r="H422" s="16" t="s">
        <v>1145</v>
      </c>
      <c r="I422" s="16" t="s">
        <v>1146</v>
      </c>
      <c r="J422" s="17">
        <v>1</v>
      </c>
      <c r="K422" s="16">
        <v>0</v>
      </c>
      <c r="L422" s="16">
        <v>13425</v>
      </c>
      <c r="M422" s="16">
        <v>11327</v>
      </c>
      <c r="N422" s="17">
        <v>1</v>
      </c>
      <c r="O422" s="16" t="s">
        <v>2287</v>
      </c>
      <c r="P422" s="16">
        <v>77649</v>
      </c>
      <c r="Q422" s="16" t="s">
        <v>1148</v>
      </c>
      <c r="R422" s="16" t="s">
        <v>2290</v>
      </c>
      <c r="S422" s="16" t="s">
        <v>1150</v>
      </c>
    </row>
    <row r="423" spans="1:19" ht="21">
      <c r="A423">
        <v>9379</v>
      </c>
      <c r="B423" s="11" t="s">
        <v>760</v>
      </c>
      <c r="C423" s="16" t="s">
        <v>1080</v>
      </c>
      <c r="D423" s="17" t="s">
        <v>1081</v>
      </c>
      <c r="E423" s="16" t="s">
        <v>991</v>
      </c>
      <c r="F423" s="16" t="s">
        <v>1011</v>
      </c>
      <c r="G423" s="16" t="s">
        <v>993</v>
      </c>
      <c r="H423" s="16" t="s">
        <v>1082</v>
      </c>
      <c r="I423" s="18" t="s">
        <v>1083</v>
      </c>
      <c r="J423" s="17">
        <v>1</v>
      </c>
      <c r="K423" s="16">
        <v>0</v>
      </c>
      <c r="L423" s="16">
        <v>12391</v>
      </c>
      <c r="M423" s="16">
        <v>12361</v>
      </c>
      <c r="N423" s="17">
        <v>85</v>
      </c>
      <c r="O423" s="16" t="s">
        <v>2291</v>
      </c>
      <c r="P423" s="16">
        <v>79797</v>
      </c>
      <c r="Q423" s="16" t="s">
        <v>1040</v>
      </c>
      <c r="R423" s="16" t="s">
        <v>2292</v>
      </c>
      <c r="S423" s="16" t="s">
        <v>1086</v>
      </c>
    </row>
    <row r="424" spans="1:19" ht="21">
      <c r="A424">
        <v>9379</v>
      </c>
      <c r="B424" s="11" t="s">
        <v>760</v>
      </c>
      <c r="C424" s="16" t="s">
        <v>1470</v>
      </c>
      <c r="D424" s="17" t="s">
        <v>1471</v>
      </c>
      <c r="E424" s="16" t="s">
        <v>991</v>
      </c>
      <c r="F424" s="16" t="s">
        <v>1011</v>
      </c>
      <c r="G424" s="16" t="s">
        <v>993</v>
      </c>
      <c r="H424" s="18" t="s">
        <v>1472</v>
      </c>
      <c r="I424" s="18" t="s">
        <v>1473</v>
      </c>
      <c r="J424" s="17">
        <v>1</v>
      </c>
      <c r="K424" s="16">
        <v>0</v>
      </c>
      <c r="L424" s="16">
        <v>16863</v>
      </c>
      <c r="M424" s="16">
        <v>7889</v>
      </c>
      <c r="N424" s="17">
        <v>180</v>
      </c>
      <c r="O424" s="16" t="s">
        <v>2293</v>
      </c>
      <c r="P424" s="16">
        <v>201000</v>
      </c>
      <c r="Q424" s="16" t="s">
        <v>1475</v>
      </c>
      <c r="R424" s="16" t="s">
        <v>2294</v>
      </c>
      <c r="S424" s="16" t="s">
        <v>1477</v>
      </c>
    </row>
    <row r="425" spans="1:19">
      <c r="A425">
        <v>9379</v>
      </c>
      <c r="B425" s="11" t="s">
        <v>760</v>
      </c>
      <c r="C425" s="16" t="s">
        <v>1311</v>
      </c>
      <c r="D425" s="17" t="s">
        <v>1312</v>
      </c>
      <c r="E425" s="16" t="s">
        <v>1020</v>
      </c>
      <c r="F425" s="16" t="s">
        <v>1108</v>
      </c>
      <c r="G425" s="16" t="s">
        <v>993</v>
      </c>
      <c r="H425" s="16" t="s">
        <v>1313</v>
      </c>
      <c r="I425" s="16" t="s">
        <v>1314</v>
      </c>
      <c r="J425" s="17">
        <v>1</v>
      </c>
      <c r="K425" s="16">
        <v>0</v>
      </c>
      <c r="L425" s="16">
        <v>11288</v>
      </c>
      <c r="M425" s="16">
        <v>13464</v>
      </c>
      <c r="N425" s="17">
        <v>47</v>
      </c>
      <c r="O425" s="16" t="s">
        <v>1486</v>
      </c>
      <c r="P425" s="16">
        <v>39149</v>
      </c>
      <c r="Q425" s="16" t="s">
        <v>1267</v>
      </c>
      <c r="R425" s="16" t="s">
        <v>2295</v>
      </c>
      <c r="S425" s="16" t="s">
        <v>1317</v>
      </c>
    </row>
    <row r="426" spans="1:19" ht="21">
      <c r="A426">
        <v>9379</v>
      </c>
      <c r="B426" s="11" t="s">
        <v>760</v>
      </c>
      <c r="C426" s="16" t="s">
        <v>2296</v>
      </c>
      <c r="D426" s="17" t="s">
        <v>2297</v>
      </c>
      <c r="E426" s="16" t="s">
        <v>991</v>
      </c>
      <c r="F426" s="16" t="s">
        <v>992</v>
      </c>
      <c r="G426" s="16" t="s">
        <v>993</v>
      </c>
      <c r="H426" s="18" t="s">
        <v>2298</v>
      </c>
      <c r="I426" s="16" t="s">
        <v>2299</v>
      </c>
      <c r="J426" s="17">
        <v>1</v>
      </c>
      <c r="K426" s="16">
        <v>0</v>
      </c>
      <c r="L426" s="16">
        <v>99</v>
      </c>
      <c r="M426" s="16">
        <v>24653</v>
      </c>
      <c r="N426" s="17">
        <v>1</v>
      </c>
      <c r="O426" s="16" t="s">
        <v>2300</v>
      </c>
      <c r="P426" s="16">
        <v>100</v>
      </c>
      <c r="Q426" s="16" t="s">
        <v>2301</v>
      </c>
      <c r="R426" s="16" t="s">
        <v>2302</v>
      </c>
      <c r="S426" s="16" t="s">
        <v>2303</v>
      </c>
    </row>
    <row r="427" spans="1:19" ht="21">
      <c r="A427">
        <v>9379</v>
      </c>
      <c r="B427" s="11" t="s">
        <v>760</v>
      </c>
      <c r="C427" s="16" t="s">
        <v>1361</v>
      </c>
      <c r="D427" s="17" t="s">
        <v>1362</v>
      </c>
      <c r="E427" s="16" t="s">
        <v>991</v>
      </c>
      <c r="F427" s="16" t="s">
        <v>1011</v>
      </c>
      <c r="G427" s="16" t="s">
        <v>993</v>
      </c>
      <c r="H427" s="16" t="s">
        <v>1363</v>
      </c>
      <c r="I427" s="18" t="s">
        <v>1364</v>
      </c>
      <c r="J427" s="17">
        <v>1</v>
      </c>
      <c r="K427" s="16">
        <v>0</v>
      </c>
      <c r="L427" s="16">
        <v>5691</v>
      </c>
      <c r="M427" s="16">
        <v>19061</v>
      </c>
      <c r="N427" s="17">
        <v>13</v>
      </c>
      <c r="O427" s="16" t="s">
        <v>1904</v>
      </c>
      <c r="P427" s="16">
        <v>10149</v>
      </c>
      <c r="Q427" s="16" t="s">
        <v>1366</v>
      </c>
      <c r="R427" s="16" t="s">
        <v>1987</v>
      </c>
      <c r="S427" s="16" t="s">
        <v>1368</v>
      </c>
    </row>
    <row r="428" spans="1:19" ht="21">
      <c r="A428">
        <v>5908</v>
      </c>
      <c r="B428" s="11" t="s">
        <v>763</v>
      </c>
      <c r="C428" s="16" t="s">
        <v>1334</v>
      </c>
      <c r="D428" s="17" t="s">
        <v>1335</v>
      </c>
      <c r="E428" s="16" t="s">
        <v>991</v>
      </c>
      <c r="F428" s="16" t="s">
        <v>1011</v>
      </c>
      <c r="G428" s="16" t="s">
        <v>993</v>
      </c>
      <c r="H428" s="16" t="s">
        <v>1336</v>
      </c>
      <c r="I428" s="18" t="s">
        <v>1337</v>
      </c>
      <c r="J428" s="17">
        <v>1</v>
      </c>
      <c r="K428" s="16">
        <v>0</v>
      </c>
      <c r="L428" s="16">
        <v>1931</v>
      </c>
      <c r="M428" s="16">
        <v>22821</v>
      </c>
      <c r="N428" s="17">
        <v>1</v>
      </c>
      <c r="O428" s="16" t="s">
        <v>2304</v>
      </c>
      <c r="P428" s="16">
        <v>2457</v>
      </c>
      <c r="Q428" s="16" t="s">
        <v>1339</v>
      </c>
      <c r="R428" s="16" t="s">
        <v>2305</v>
      </c>
      <c r="S428" s="16" t="s">
        <v>1341</v>
      </c>
    </row>
    <row r="429" spans="1:19" ht="21">
      <c r="A429">
        <v>5908</v>
      </c>
      <c r="B429" s="11" t="s">
        <v>763</v>
      </c>
      <c r="C429" s="16" t="s">
        <v>1319</v>
      </c>
      <c r="D429" s="17" t="s">
        <v>1320</v>
      </c>
      <c r="E429" s="16" t="s">
        <v>991</v>
      </c>
      <c r="F429" s="16" t="s">
        <v>1011</v>
      </c>
      <c r="G429" s="16" t="s">
        <v>993</v>
      </c>
      <c r="H429" s="18" t="s">
        <v>1321</v>
      </c>
      <c r="I429" s="18" t="s">
        <v>1322</v>
      </c>
      <c r="J429" s="17">
        <v>1</v>
      </c>
      <c r="K429" s="16">
        <v>0</v>
      </c>
      <c r="L429" s="16">
        <v>1971</v>
      </c>
      <c r="M429" s="16">
        <v>22781</v>
      </c>
      <c r="N429" s="17">
        <v>1</v>
      </c>
      <c r="O429" s="16" t="s">
        <v>2304</v>
      </c>
      <c r="P429" s="16">
        <v>2462</v>
      </c>
      <c r="Q429" s="16" t="s">
        <v>1323</v>
      </c>
      <c r="R429" s="16" t="s">
        <v>2306</v>
      </c>
      <c r="S429" s="16" t="s">
        <v>1325</v>
      </c>
    </row>
    <row r="430" spans="1:19">
      <c r="A430">
        <v>5908</v>
      </c>
      <c r="B430" s="11" t="s">
        <v>763</v>
      </c>
      <c r="C430" s="16" t="s">
        <v>1631</v>
      </c>
      <c r="D430" s="17" t="s">
        <v>1632</v>
      </c>
      <c r="E430" s="16" t="s">
        <v>1438</v>
      </c>
      <c r="F430" s="16" t="s">
        <v>1603</v>
      </c>
      <c r="G430" s="16" t="s">
        <v>993</v>
      </c>
      <c r="H430" s="16" t="s">
        <v>1633</v>
      </c>
      <c r="I430" s="16" t="s">
        <v>1634</v>
      </c>
      <c r="J430" s="17">
        <v>1</v>
      </c>
      <c r="K430" s="16">
        <v>0</v>
      </c>
      <c r="L430" s="16">
        <v>8381</v>
      </c>
      <c r="M430" s="16">
        <v>16371</v>
      </c>
      <c r="N430" s="17">
        <v>3</v>
      </c>
      <c r="O430" s="16" t="s">
        <v>2307</v>
      </c>
      <c r="P430" s="16">
        <v>18865</v>
      </c>
      <c r="Q430" s="16" t="s">
        <v>1635</v>
      </c>
      <c r="R430" s="16" t="s">
        <v>2308</v>
      </c>
      <c r="S430" s="16" t="s">
        <v>1637</v>
      </c>
    </row>
    <row r="431" spans="1:19" ht="21">
      <c r="A431">
        <v>5908</v>
      </c>
      <c r="B431" s="11" t="s">
        <v>763</v>
      </c>
      <c r="C431" s="16" t="s">
        <v>1293</v>
      </c>
      <c r="D431" s="17" t="s">
        <v>1294</v>
      </c>
      <c r="E431" s="16" t="s">
        <v>1132</v>
      </c>
      <c r="F431" s="16" t="s">
        <v>1133</v>
      </c>
      <c r="G431" s="16" t="s">
        <v>993</v>
      </c>
      <c r="H431" s="16" t="s">
        <v>1295</v>
      </c>
      <c r="I431" s="16" t="s">
        <v>1296</v>
      </c>
      <c r="J431" s="17">
        <v>1</v>
      </c>
      <c r="K431" s="16">
        <v>0</v>
      </c>
      <c r="L431" s="16">
        <v>9355</v>
      </c>
      <c r="M431" s="16">
        <v>15397</v>
      </c>
      <c r="N431" s="17">
        <v>3</v>
      </c>
      <c r="O431" s="16" t="s">
        <v>2309</v>
      </c>
      <c r="P431" s="16">
        <v>20927</v>
      </c>
      <c r="Q431" s="16" t="s">
        <v>1298</v>
      </c>
      <c r="R431" s="16" t="s">
        <v>2310</v>
      </c>
      <c r="S431" s="16" t="s">
        <v>1300</v>
      </c>
    </row>
    <row r="432" spans="1:19" ht="21">
      <c r="A432">
        <v>5908</v>
      </c>
      <c r="B432" s="11" t="s">
        <v>763</v>
      </c>
      <c r="C432" s="16" t="s">
        <v>1143</v>
      </c>
      <c r="D432" s="17" t="s">
        <v>1144</v>
      </c>
      <c r="E432" s="16" t="s">
        <v>991</v>
      </c>
      <c r="F432" s="16" t="s">
        <v>1011</v>
      </c>
      <c r="G432" s="16" t="s">
        <v>993</v>
      </c>
      <c r="H432" s="16" t="s">
        <v>1145</v>
      </c>
      <c r="I432" s="16" t="s">
        <v>1146</v>
      </c>
      <c r="J432" s="17">
        <v>1</v>
      </c>
      <c r="K432" s="16">
        <v>0</v>
      </c>
      <c r="L432" s="16">
        <v>13425</v>
      </c>
      <c r="M432" s="16">
        <v>11327</v>
      </c>
      <c r="N432" s="17">
        <v>7</v>
      </c>
      <c r="O432" s="16" t="s">
        <v>2311</v>
      </c>
      <c r="P432" s="16">
        <v>77649</v>
      </c>
      <c r="Q432" s="16" t="s">
        <v>1148</v>
      </c>
      <c r="R432" s="16" t="s">
        <v>2312</v>
      </c>
      <c r="S432" s="16" t="s">
        <v>1150</v>
      </c>
    </row>
    <row r="433" spans="1:19">
      <c r="A433">
        <v>5908</v>
      </c>
      <c r="B433" s="11" t="s">
        <v>763</v>
      </c>
      <c r="C433" s="16" t="s">
        <v>2313</v>
      </c>
      <c r="D433" s="17" t="s">
        <v>2314</v>
      </c>
      <c r="E433" s="16" t="s">
        <v>1089</v>
      </c>
      <c r="F433" s="16" t="s">
        <v>1090</v>
      </c>
      <c r="G433" s="16" t="s">
        <v>993</v>
      </c>
      <c r="H433" s="16" t="s">
        <v>2315</v>
      </c>
      <c r="I433" s="18" t="s">
        <v>1875</v>
      </c>
      <c r="J433" s="17">
        <v>1</v>
      </c>
      <c r="K433" s="16">
        <v>0</v>
      </c>
      <c r="L433" s="16">
        <v>3402</v>
      </c>
      <c r="M433" s="16">
        <v>21350</v>
      </c>
      <c r="N433" s="17">
        <v>1</v>
      </c>
      <c r="O433" s="16" t="s">
        <v>2316</v>
      </c>
      <c r="P433" s="16">
        <v>5205</v>
      </c>
      <c r="Q433" s="16" t="s">
        <v>2317</v>
      </c>
      <c r="R433" s="16" t="s">
        <v>2318</v>
      </c>
      <c r="S433" s="16" t="s">
        <v>2319</v>
      </c>
    </row>
    <row r="434" spans="1:19">
      <c r="A434">
        <v>90865</v>
      </c>
      <c r="B434" s="11" t="s">
        <v>773</v>
      </c>
      <c r="C434" s="16" t="s">
        <v>2170</v>
      </c>
      <c r="D434" s="17" t="s">
        <v>2171</v>
      </c>
      <c r="E434" s="16" t="s">
        <v>1020</v>
      </c>
      <c r="F434" s="16" t="s">
        <v>1108</v>
      </c>
      <c r="G434" s="16" t="s">
        <v>993</v>
      </c>
      <c r="H434" s="16" t="s">
        <v>2172</v>
      </c>
      <c r="I434" s="18" t="s">
        <v>2173</v>
      </c>
      <c r="J434" s="17">
        <v>1</v>
      </c>
      <c r="K434" s="16">
        <v>0</v>
      </c>
      <c r="L434" s="16">
        <v>8288</v>
      </c>
      <c r="M434" s="16">
        <v>16464</v>
      </c>
      <c r="N434" s="17">
        <v>1</v>
      </c>
      <c r="O434" s="16" t="s">
        <v>2320</v>
      </c>
      <c r="P434" s="16">
        <v>18476</v>
      </c>
      <c r="Q434" s="16" t="s">
        <v>2174</v>
      </c>
      <c r="R434" s="16" t="s">
        <v>2321</v>
      </c>
      <c r="S434" s="16" t="s">
        <v>2176</v>
      </c>
    </row>
    <row r="435" spans="1:19">
      <c r="A435">
        <v>90865</v>
      </c>
      <c r="B435" s="11" t="s">
        <v>773</v>
      </c>
      <c r="C435" s="16" t="s">
        <v>1823</v>
      </c>
      <c r="D435" s="17" t="s">
        <v>1824</v>
      </c>
      <c r="E435" s="16" t="s">
        <v>1020</v>
      </c>
      <c r="F435" s="16" t="s">
        <v>1021</v>
      </c>
      <c r="G435" s="16" t="s">
        <v>993</v>
      </c>
      <c r="H435" s="18" t="s">
        <v>1825</v>
      </c>
      <c r="I435" s="16" t="s">
        <v>1826</v>
      </c>
      <c r="J435" s="17">
        <v>1</v>
      </c>
      <c r="K435" s="16">
        <v>0</v>
      </c>
      <c r="L435" s="16">
        <v>12828</v>
      </c>
      <c r="M435" s="16">
        <v>11924</v>
      </c>
      <c r="N435" s="17">
        <v>2</v>
      </c>
      <c r="O435" s="16" t="s">
        <v>1811</v>
      </c>
      <c r="P435" s="16">
        <v>55606</v>
      </c>
      <c r="Q435" s="16" t="s">
        <v>1828</v>
      </c>
      <c r="R435" s="16" t="s">
        <v>2322</v>
      </c>
      <c r="S435" s="16" t="s">
        <v>1272</v>
      </c>
    </row>
    <row r="436" spans="1:19">
      <c r="A436">
        <v>90865</v>
      </c>
      <c r="B436" s="11" t="s">
        <v>773</v>
      </c>
      <c r="C436" s="16" t="s">
        <v>2323</v>
      </c>
      <c r="D436" s="17" t="s">
        <v>2324</v>
      </c>
      <c r="E436" s="16" t="s">
        <v>1020</v>
      </c>
      <c r="F436" s="16" t="s">
        <v>1108</v>
      </c>
      <c r="G436" s="16" t="s">
        <v>993</v>
      </c>
      <c r="H436" s="16" t="s">
        <v>2325</v>
      </c>
      <c r="I436" s="16" t="s">
        <v>2326</v>
      </c>
      <c r="J436" s="17">
        <v>1</v>
      </c>
      <c r="K436" s="16">
        <v>0</v>
      </c>
      <c r="L436" s="16">
        <v>9330</v>
      </c>
      <c r="M436" s="16">
        <v>15422</v>
      </c>
      <c r="N436" s="17">
        <v>1</v>
      </c>
      <c r="O436" s="16" t="s">
        <v>2327</v>
      </c>
      <c r="P436" s="16">
        <v>21993</v>
      </c>
      <c r="Q436" s="16" t="s">
        <v>2328</v>
      </c>
      <c r="R436" s="16" t="s">
        <v>2329</v>
      </c>
      <c r="S436" s="16" t="s">
        <v>2330</v>
      </c>
    </row>
    <row r="437" spans="1:19">
      <c r="A437">
        <v>90865</v>
      </c>
      <c r="B437" s="11" t="s">
        <v>773</v>
      </c>
      <c r="C437" s="16" t="s">
        <v>1426</v>
      </c>
      <c r="D437" s="17" t="s">
        <v>1427</v>
      </c>
      <c r="E437" s="16" t="s">
        <v>1428</v>
      </c>
      <c r="F437" s="16" t="s">
        <v>1429</v>
      </c>
      <c r="G437" s="16" t="s">
        <v>993</v>
      </c>
      <c r="H437" s="16" t="s">
        <v>1430</v>
      </c>
      <c r="I437" s="16" t="s">
        <v>1431</v>
      </c>
      <c r="J437" s="17">
        <v>1</v>
      </c>
      <c r="K437" s="16">
        <v>0</v>
      </c>
      <c r="L437" s="16">
        <v>10389</v>
      </c>
      <c r="M437" s="16">
        <v>14363</v>
      </c>
      <c r="N437" s="17">
        <v>1</v>
      </c>
      <c r="O437" s="16" t="s">
        <v>2331</v>
      </c>
      <c r="P437" s="16">
        <v>33775</v>
      </c>
      <c r="Q437" s="16" t="s">
        <v>1433</v>
      </c>
      <c r="R437" s="16" t="s">
        <v>2332</v>
      </c>
      <c r="S437" s="16" t="s">
        <v>1435</v>
      </c>
    </row>
    <row r="438" spans="1:19" ht="21">
      <c r="A438">
        <v>90865</v>
      </c>
      <c r="B438" s="11" t="s">
        <v>773</v>
      </c>
      <c r="C438" s="16" t="s">
        <v>1711</v>
      </c>
      <c r="D438" s="17" t="s">
        <v>1712</v>
      </c>
      <c r="E438" s="16" t="s">
        <v>1132</v>
      </c>
      <c r="F438" s="16" t="s">
        <v>1172</v>
      </c>
      <c r="G438" s="16" t="s">
        <v>993</v>
      </c>
      <c r="H438" s="16" t="s">
        <v>1713</v>
      </c>
      <c r="I438" s="18" t="s">
        <v>1714</v>
      </c>
      <c r="J438" s="17">
        <v>1</v>
      </c>
      <c r="K438" s="16">
        <v>0</v>
      </c>
      <c r="L438" s="16">
        <v>13611</v>
      </c>
      <c r="M438" s="16">
        <v>11141</v>
      </c>
      <c r="N438" s="17">
        <v>2</v>
      </c>
      <c r="O438" s="16" t="s">
        <v>2333</v>
      </c>
      <c r="P438" s="16">
        <v>69410</v>
      </c>
      <c r="Q438" s="16" t="s">
        <v>1600</v>
      </c>
      <c r="R438" s="16" t="s">
        <v>2334</v>
      </c>
      <c r="S438" s="16" t="s">
        <v>1057</v>
      </c>
    </row>
    <row r="439" spans="1:19">
      <c r="A439">
        <v>90865</v>
      </c>
      <c r="B439" s="11" t="s">
        <v>773</v>
      </c>
      <c r="C439" s="16" t="s">
        <v>2335</v>
      </c>
      <c r="D439" s="17" t="s">
        <v>2336</v>
      </c>
      <c r="E439" s="16" t="s">
        <v>1020</v>
      </c>
      <c r="F439" s="16" t="s">
        <v>1108</v>
      </c>
      <c r="G439" s="16" t="s">
        <v>993</v>
      </c>
      <c r="H439" s="16" t="s">
        <v>2337</v>
      </c>
      <c r="I439" s="18" t="s">
        <v>2338</v>
      </c>
      <c r="J439" s="17">
        <v>1</v>
      </c>
      <c r="K439" s="16">
        <v>0</v>
      </c>
      <c r="L439" s="16">
        <v>13597</v>
      </c>
      <c r="M439" s="16">
        <v>11155</v>
      </c>
      <c r="N439" s="17">
        <v>2</v>
      </c>
      <c r="O439" s="16" t="s">
        <v>2339</v>
      </c>
      <c r="P439" s="16">
        <v>66086</v>
      </c>
      <c r="Q439" s="16" t="s">
        <v>2340</v>
      </c>
      <c r="R439" s="16" t="s">
        <v>2341</v>
      </c>
      <c r="S439" s="16" t="s">
        <v>2342</v>
      </c>
    </row>
    <row r="440" spans="1:19" ht="21">
      <c r="A440">
        <v>90865</v>
      </c>
      <c r="B440" s="11" t="s">
        <v>773</v>
      </c>
      <c r="C440" s="16" t="s">
        <v>1676</v>
      </c>
      <c r="D440" s="17" t="s">
        <v>1677</v>
      </c>
      <c r="E440" s="16" t="s">
        <v>1099</v>
      </c>
      <c r="F440" s="16" t="s">
        <v>1514</v>
      </c>
      <c r="G440" s="16" t="s">
        <v>993</v>
      </c>
      <c r="H440" s="16" t="s">
        <v>1678</v>
      </c>
      <c r="I440" s="18" t="s">
        <v>1679</v>
      </c>
      <c r="J440" s="17">
        <v>1</v>
      </c>
      <c r="K440" s="16">
        <v>0</v>
      </c>
      <c r="L440" s="16">
        <v>13087</v>
      </c>
      <c r="M440" s="16">
        <v>11665</v>
      </c>
      <c r="N440" s="17">
        <v>2</v>
      </c>
      <c r="O440" s="16" t="s">
        <v>2128</v>
      </c>
      <c r="P440" s="16">
        <v>72042</v>
      </c>
      <c r="Q440" s="16" t="s">
        <v>1681</v>
      </c>
      <c r="R440" s="16" t="s">
        <v>2343</v>
      </c>
      <c r="S440" s="16" t="s">
        <v>1683</v>
      </c>
    </row>
    <row r="441" spans="1:19" ht="21">
      <c r="A441">
        <v>10179</v>
      </c>
      <c r="B441" s="11" t="s">
        <v>774</v>
      </c>
      <c r="C441" s="16" t="s">
        <v>1839</v>
      </c>
      <c r="D441" s="17" t="s">
        <v>1840</v>
      </c>
      <c r="E441" s="16" t="s">
        <v>1132</v>
      </c>
      <c r="F441" s="16" t="s">
        <v>1172</v>
      </c>
      <c r="G441" s="16" t="s">
        <v>993</v>
      </c>
      <c r="H441" s="16" t="s">
        <v>1841</v>
      </c>
      <c r="I441" s="18" t="s">
        <v>1842</v>
      </c>
      <c r="J441" s="17">
        <v>1</v>
      </c>
      <c r="K441" s="16">
        <v>0</v>
      </c>
      <c r="L441" s="16">
        <v>11354</v>
      </c>
      <c r="M441" s="16">
        <v>13398</v>
      </c>
      <c r="N441" s="17">
        <v>2</v>
      </c>
      <c r="O441" s="16" t="s">
        <v>2344</v>
      </c>
      <c r="P441" s="16">
        <v>49535</v>
      </c>
      <c r="Q441" s="16" t="s">
        <v>1190</v>
      </c>
      <c r="R441" s="16" t="s">
        <v>2345</v>
      </c>
      <c r="S441" s="16" t="s">
        <v>1844</v>
      </c>
    </row>
    <row r="442" spans="1:19">
      <c r="A442">
        <v>10179</v>
      </c>
      <c r="B442" s="11" t="s">
        <v>774</v>
      </c>
      <c r="C442" s="16" t="s">
        <v>2055</v>
      </c>
      <c r="D442" s="17" t="s">
        <v>2056</v>
      </c>
      <c r="E442" s="16" t="s">
        <v>1089</v>
      </c>
      <c r="F442" s="16" t="s">
        <v>1090</v>
      </c>
      <c r="G442" s="16" t="s">
        <v>993</v>
      </c>
      <c r="H442" s="18" t="s">
        <v>2057</v>
      </c>
      <c r="I442" s="16" t="s">
        <v>2058</v>
      </c>
      <c r="J442" s="17">
        <v>1</v>
      </c>
      <c r="K442" s="16">
        <v>0</v>
      </c>
      <c r="L442" s="16">
        <v>15425</v>
      </c>
      <c r="M442" s="16">
        <v>9327</v>
      </c>
      <c r="N442" s="17">
        <v>2</v>
      </c>
      <c r="O442" s="16" t="s">
        <v>2346</v>
      </c>
      <c r="P442" s="16">
        <v>91612</v>
      </c>
      <c r="Q442" s="16" t="s">
        <v>2060</v>
      </c>
      <c r="R442" s="16" t="s">
        <v>2347</v>
      </c>
      <c r="S442" s="16" t="s">
        <v>2062</v>
      </c>
    </row>
    <row r="443" spans="1:19" ht="21">
      <c r="A443">
        <v>10179</v>
      </c>
      <c r="B443" s="11" t="s">
        <v>774</v>
      </c>
      <c r="C443" s="16" t="s">
        <v>1185</v>
      </c>
      <c r="D443" s="17" t="s">
        <v>1186</v>
      </c>
      <c r="E443" s="16" t="s">
        <v>1132</v>
      </c>
      <c r="F443" s="16" t="s">
        <v>1172</v>
      </c>
      <c r="G443" s="16" t="s">
        <v>993</v>
      </c>
      <c r="H443" s="16" t="s">
        <v>1187</v>
      </c>
      <c r="I443" s="18" t="s">
        <v>1188</v>
      </c>
      <c r="J443" s="17">
        <v>1</v>
      </c>
      <c r="K443" s="16">
        <v>0</v>
      </c>
      <c r="L443" s="16">
        <v>11680</v>
      </c>
      <c r="M443" s="16">
        <v>13072</v>
      </c>
      <c r="N443" s="17">
        <v>1</v>
      </c>
      <c r="O443" s="16" t="s">
        <v>2348</v>
      </c>
      <c r="P443" s="16">
        <v>49366</v>
      </c>
      <c r="Q443" s="16" t="s">
        <v>1190</v>
      </c>
      <c r="R443" s="16" t="s">
        <v>2349</v>
      </c>
      <c r="S443" s="16" t="s">
        <v>1192</v>
      </c>
    </row>
    <row r="444" spans="1:19">
      <c r="A444">
        <v>10179</v>
      </c>
      <c r="B444" s="11" t="s">
        <v>774</v>
      </c>
      <c r="C444" s="16" t="s">
        <v>1686</v>
      </c>
      <c r="D444" s="17" t="s">
        <v>1687</v>
      </c>
      <c r="E444" s="16" t="s">
        <v>1089</v>
      </c>
      <c r="F444" s="16" t="s">
        <v>1686</v>
      </c>
      <c r="G444" s="16" t="s">
        <v>993</v>
      </c>
      <c r="H444" s="16" t="s">
        <v>1688</v>
      </c>
      <c r="I444" s="16" t="s">
        <v>1689</v>
      </c>
      <c r="J444" s="17">
        <v>1</v>
      </c>
      <c r="K444" s="16">
        <v>0</v>
      </c>
      <c r="L444" s="16">
        <v>13518</v>
      </c>
      <c r="M444" s="16">
        <v>11234</v>
      </c>
      <c r="N444" s="17">
        <v>1</v>
      </c>
      <c r="O444" s="16" t="s">
        <v>2350</v>
      </c>
      <c r="P444" s="16">
        <v>58600</v>
      </c>
      <c r="Q444" s="16" t="s">
        <v>1690</v>
      </c>
      <c r="R444" s="16" t="s">
        <v>2351</v>
      </c>
      <c r="S444" s="16" t="s">
        <v>1692</v>
      </c>
    </row>
    <row r="445" spans="1:19" ht="21">
      <c r="A445">
        <v>10252</v>
      </c>
      <c r="B445" s="11" t="s">
        <v>777</v>
      </c>
      <c r="C445" s="16" t="s">
        <v>1277</v>
      </c>
      <c r="D445" s="17" t="s">
        <v>1278</v>
      </c>
      <c r="E445" s="16" t="s">
        <v>1132</v>
      </c>
      <c r="F445" s="16" t="s">
        <v>1133</v>
      </c>
      <c r="G445" s="16" t="s">
        <v>993</v>
      </c>
      <c r="H445" s="16" t="s">
        <v>1279</v>
      </c>
      <c r="I445" s="16" t="s">
        <v>1280</v>
      </c>
      <c r="J445" s="17">
        <v>1</v>
      </c>
      <c r="K445" s="16">
        <v>0</v>
      </c>
      <c r="L445" s="16">
        <v>6034</v>
      </c>
      <c r="M445" s="16">
        <v>18718</v>
      </c>
      <c r="N445" s="17">
        <v>4</v>
      </c>
      <c r="O445" s="16" t="s">
        <v>1883</v>
      </c>
      <c r="P445" s="16">
        <v>9342</v>
      </c>
      <c r="Q445" s="16" t="s">
        <v>1282</v>
      </c>
      <c r="R445" s="16" t="s">
        <v>2352</v>
      </c>
      <c r="S445" s="16" t="s">
        <v>1284</v>
      </c>
    </row>
    <row r="446" spans="1:19" ht="21">
      <c r="A446">
        <v>10252</v>
      </c>
      <c r="B446" s="11" t="s">
        <v>777</v>
      </c>
      <c r="C446" s="16" t="s">
        <v>2353</v>
      </c>
      <c r="D446" s="17" t="s">
        <v>2354</v>
      </c>
      <c r="E446" s="16" t="s">
        <v>991</v>
      </c>
      <c r="F446" s="16" t="s">
        <v>992</v>
      </c>
      <c r="G446" s="16" t="s">
        <v>993</v>
      </c>
      <c r="H446" s="16" t="s">
        <v>2355</v>
      </c>
      <c r="I446" s="16" t="s">
        <v>2356</v>
      </c>
      <c r="J446" s="17">
        <v>1</v>
      </c>
      <c r="K446" s="16">
        <v>0</v>
      </c>
      <c r="L446" s="16">
        <v>1313</v>
      </c>
      <c r="M446" s="16">
        <v>23439</v>
      </c>
      <c r="N446" s="17">
        <v>1</v>
      </c>
      <c r="O446" s="16" t="s">
        <v>2357</v>
      </c>
      <c r="P446" s="16">
        <v>1499</v>
      </c>
      <c r="Q446" s="16" t="s">
        <v>2358</v>
      </c>
      <c r="R446" s="16" t="s">
        <v>2359</v>
      </c>
      <c r="S446" s="16" t="s">
        <v>2360</v>
      </c>
    </row>
    <row r="447" spans="1:19" ht="21">
      <c r="A447">
        <v>10252</v>
      </c>
      <c r="B447" s="11" t="s">
        <v>777</v>
      </c>
      <c r="C447" s="16" t="s">
        <v>1383</v>
      </c>
      <c r="D447" s="17" t="s">
        <v>1384</v>
      </c>
      <c r="E447" s="16" t="s">
        <v>1132</v>
      </c>
      <c r="F447" s="16" t="s">
        <v>1133</v>
      </c>
      <c r="G447" s="16" t="s">
        <v>993</v>
      </c>
      <c r="H447" s="18" t="s">
        <v>1385</v>
      </c>
      <c r="I447" s="16" t="s">
        <v>1386</v>
      </c>
      <c r="J447" s="17">
        <v>1</v>
      </c>
      <c r="K447" s="16">
        <v>0</v>
      </c>
      <c r="L447" s="16">
        <v>16547</v>
      </c>
      <c r="M447" s="16">
        <v>8205</v>
      </c>
      <c r="N447" s="17">
        <v>17</v>
      </c>
      <c r="O447" s="16" t="s">
        <v>2361</v>
      </c>
      <c r="P447" s="16">
        <v>117435</v>
      </c>
      <c r="Q447" s="16" t="s">
        <v>1388</v>
      </c>
      <c r="R447" s="16" t="s">
        <v>2362</v>
      </c>
      <c r="S447" s="16" t="s">
        <v>1390</v>
      </c>
    </row>
    <row r="448" spans="1:19" ht="21">
      <c r="A448">
        <v>10252</v>
      </c>
      <c r="B448" s="11" t="s">
        <v>777</v>
      </c>
      <c r="C448" s="16" t="s">
        <v>1456</v>
      </c>
      <c r="D448" s="17" t="s">
        <v>1457</v>
      </c>
      <c r="E448" s="16" t="s">
        <v>1132</v>
      </c>
      <c r="F448" s="16" t="s">
        <v>1172</v>
      </c>
      <c r="G448" s="16" t="s">
        <v>993</v>
      </c>
      <c r="H448" s="16" t="s">
        <v>1458</v>
      </c>
      <c r="I448" s="16" t="s">
        <v>1459</v>
      </c>
      <c r="J448" s="17">
        <v>1</v>
      </c>
      <c r="K448" s="16">
        <v>0</v>
      </c>
      <c r="L448" s="16">
        <v>13355</v>
      </c>
      <c r="M448" s="16">
        <v>11397</v>
      </c>
      <c r="N448" s="17">
        <v>10</v>
      </c>
      <c r="O448" s="16" t="s">
        <v>2363</v>
      </c>
      <c r="P448" s="16">
        <v>63112</v>
      </c>
      <c r="Q448" s="16" t="s">
        <v>1461</v>
      </c>
      <c r="R448" s="16" t="s">
        <v>2364</v>
      </c>
      <c r="S448" s="16" t="s">
        <v>1463</v>
      </c>
    </row>
    <row r="449" spans="1:19" ht="21">
      <c r="A449">
        <v>10252</v>
      </c>
      <c r="B449" s="11" t="s">
        <v>777</v>
      </c>
      <c r="C449" s="16" t="s">
        <v>1965</v>
      </c>
      <c r="D449" s="17" t="s">
        <v>1966</v>
      </c>
      <c r="E449" s="16" t="s">
        <v>1132</v>
      </c>
      <c r="F449" s="16" t="s">
        <v>1172</v>
      </c>
      <c r="G449" s="16" t="s">
        <v>993</v>
      </c>
      <c r="H449" s="16" t="s">
        <v>1967</v>
      </c>
      <c r="I449" s="18" t="s">
        <v>1968</v>
      </c>
      <c r="J449" s="17">
        <v>1</v>
      </c>
      <c r="K449" s="16">
        <v>0</v>
      </c>
      <c r="L449" s="16">
        <v>13087</v>
      </c>
      <c r="M449" s="16">
        <v>11665</v>
      </c>
      <c r="N449" s="17">
        <v>11</v>
      </c>
      <c r="O449" s="16" t="s">
        <v>1616</v>
      </c>
      <c r="P449" s="16">
        <v>62921</v>
      </c>
      <c r="Q449" s="16" t="s">
        <v>1681</v>
      </c>
      <c r="R449" s="16" t="s">
        <v>2365</v>
      </c>
      <c r="S449" s="16" t="s">
        <v>1683</v>
      </c>
    </row>
    <row r="450" spans="1:19" ht="21">
      <c r="A450">
        <v>10252</v>
      </c>
      <c r="B450" s="11" t="s">
        <v>777</v>
      </c>
      <c r="C450" s="16" t="s">
        <v>1185</v>
      </c>
      <c r="D450" s="17" t="s">
        <v>1186</v>
      </c>
      <c r="E450" s="16" t="s">
        <v>1132</v>
      </c>
      <c r="F450" s="16" t="s">
        <v>1172</v>
      </c>
      <c r="G450" s="16" t="s">
        <v>993</v>
      </c>
      <c r="H450" s="16" t="s">
        <v>1187</v>
      </c>
      <c r="I450" s="18" t="s">
        <v>1188</v>
      </c>
      <c r="J450" s="17">
        <v>1</v>
      </c>
      <c r="K450" s="16">
        <v>0</v>
      </c>
      <c r="L450" s="16">
        <v>11680</v>
      </c>
      <c r="M450" s="16">
        <v>13072</v>
      </c>
      <c r="N450" s="17">
        <v>8</v>
      </c>
      <c r="O450" s="16" t="s">
        <v>1955</v>
      </c>
      <c r="P450" s="16">
        <v>49366</v>
      </c>
      <c r="Q450" s="16" t="s">
        <v>1190</v>
      </c>
      <c r="R450" s="16" t="s">
        <v>2366</v>
      </c>
      <c r="S450" s="16" t="s">
        <v>1192</v>
      </c>
    </row>
    <row r="451" spans="1:19">
      <c r="A451">
        <v>6996</v>
      </c>
      <c r="B451" s="11" t="s">
        <v>783</v>
      </c>
      <c r="C451" s="16" t="s">
        <v>1436</v>
      </c>
      <c r="D451" s="17" t="s">
        <v>1437</v>
      </c>
      <c r="E451" s="16" t="s">
        <v>1438</v>
      </c>
      <c r="F451" s="16" t="s">
        <v>1439</v>
      </c>
      <c r="G451" s="16" t="s">
        <v>993</v>
      </c>
      <c r="H451" s="16" t="s">
        <v>1440</v>
      </c>
      <c r="I451" s="16" t="s">
        <v>1441</v>
      </c>
      <c r="J451" s="17">
        <v>1</v>
      </c>
      <c r="K451" s="16">
        <v>0</v>
      </c>
      <c r="L451" s="16">
        <v>6394</v>
      </c>
      <c r="M451" s="16">
        <v>18358</v>
      </c>
      <c r="N451" s="17">
        <v>1</v>
      </c>
      <c r="O451" s="16" t="s">
        <v>1596</v>
      </c>
      <c r="P451" s="16">
        <v>10990</v>
      </c>
      <c r="Q451" s="16" t="s">
        <v>1443</v>
      </c>
      <c r="R451" s="16" t="s">
        <v>2367</v>
      </c>
      <c r="S451" s="16" t="s">
        <v>1445</v>
      </c>
    </row>
    <row r="452" spans="1:19" ht="21">
      <c r="A452">
        <v>6996</v>
      </c>
      <c r="B452" s="11" t="s">
        <v>783</v>
      </c>
      <c r="C452" s="16" t="s">
        <v>1028</v>
      </c>
      <c r="D452" s="17" t="s">
        <v>1029</v>
      </c>
      <c r="E452" s="16" t="s">
        <v>991</v>
      </c>
      <c r="F452" s="16" t="s">
        <v>1011</v>
      </c>
      <c r="G452" s="16" t="s">
        <v>993</v>
      </c>
      <c r="H452" s="16" t="s">
        <v>1030</v>
      </c>
      <c r="I452" s="18" t="s">
        <v>1031</v>
      </c>
      <c r="J452" s="17">
        <v>1</v>
      </c>
      <c r="K452" s="16">
        <v>0</v>
      </c>
      <c r="L452" s="16">
        <v>9872</v>
      </c>
      <c r="M452" s="16">
        <v>14880</v>
      </c>
      <c r="N452" s="17">
        <v>2</v>
      </c>
      <c r="O452" s="16" t="s">
        <v>2368</v>
      </c>
      <c r="P452" s="16">
        <v>33238</v>
      </c>
      <c r="Q452" s="16" t="s">
        <v>1033</v>
      </c>
      <c r="R452" s="16" t="s">
        <v>2369</v>
      </c>
      <c r="S452" s="16" t="s">
        <v>1035</v>
      </c>
    </row>
    <row r="453" spans="1:19" ht="21">
      <c r="A453">
        <v>6996</v>
      </c>
      <c r="B453" s="11" t="s">
        <v>783</v>
      </c>
      <c r="C453" s="16" t="s">
        <v>1193</v>
      </c>
      <c r="D453" s="17" t="s">
        <v>1194</v>
      </c>
      <c r="E453" s="16" t="s">
        <v>1099</v>
      </c>
      <c r="F453" s="16" t="s">
        <v>1163</v>
      </c>
      <c r="G453" s="16" t="s">
        <v>993</v>
      </c>
      <c r="H453" s="16" t="s">
        <v>1195</v>
      </c>
      <c r="I453" s="18" t="s">
        <v>1196</v>
      </c>
      <c r="J453" s="17">
        <v>1</v>
      </c>
      <c r="K453" s="16">
        <v>0</v>
      </c>
      <c r="L453" s="16">
        <v>7006</v>
      </c>
      <c r="M453" s="16">
        <v>17746</v>
      </c>
      <c r="N453" s="17">
        <v>1</v>
      </c>
      <c r="O453" s="16" t="s">
        <v>1468</v>
      </c>
      <c r="P453" s="16">
        <v>15631</v>
      </c>
      <c r="Q453" s="16" t="s">
        <v>1198</v>
      </c>
      <c r="R453" s="16" t="s">
        <v>2370</v>
      </c>
      <c r="S453" s="16" t="s">
        <v>1200</v>
      </c>
    </row>
    <row r="454" spans="1:19">
      <c r="A454">
        <v>6996</v>
      </c>
      <c r="B454" s="11" t="s">
        <v>783</v>
      </c>
      <c r="C454" s="16" t="s">
        <v>1924</v>
      </c>
      <c r="D454" s="17" t="s">
        <v>1925</v>
      </c>
      <c r="E454" s="16" t="s">
        <v>1020</v>
      </c>
      <c r="F454" s="16" t="s">
        <v>1108</v>
      </c>
      <c r="G454" s="16" t="s">
        <v>993</v>
      </c>
      <c r="H454" s="16" t="s">
        <v>1926</v>
      </c>
      <c r="I454" s="16" t="s">
        <v>1927</v>
      </c>
      <c r="J454" s="17">
        <v>1</v>
      </c>
      <c r="K454" s="16">
        <v>0</v>
      </c>
      <c r="L454" s="16">
        <v>7052</v>
      </c>
      <c r="M454" s="16">
        <v>17700</v>
      </c>
      <c r="N454" s="17">
        <v>1</v>
      </c>
      <c r="O454" s="16" t="s">
        <v>2371</v>
      </c>
      <c r="P454" s="16">
        <v>13904</v>
      </c>
      <c r="Q454" s="16" t="s">
        <v>1928</v>
      </c>
      <c r="R454" s="16" t="s">
        <v>2372</v>
      </c>
      <c r="S454" s="16" t="s">
        <v>1930</v>
      </c>
    </row>
    <row r="455" spans="1:19">
      <c r="A455">
        <v>6996</v>
      </c>
      <c r="B455" s="11" t="s">
        <v>783</v>
      </c>
      <c r="C455" s="16" t="s">
        <v>1285</v>
      </c>
      <c r="D455" s="17" t="s">
        <v>1286</v>
      </c>
      <c r="E455" s="16" t="s">
        <v>1020</v>
      </c>
      <c r="F455" s="16" t="s">
        <v>1108</v>
      </c>
      <c r="G455" s="16" t="s">
        <v>993</v>
      </c>
      <c r="H455" s="16" t="s">
        <v>1287</v>
      </c>
      <c r="I455" s="18" t="s">
        <v>1288</v>
      </c>
      <c r="J455" s="17">
        <v>1</v>
      </c>
      <c r="K455" s="16">
        <v>0</v>
      </c>
      <c r="L455" s="16">
        <v>8332</v>
      </c>
      <c r="M455" s="16">
        <v>16420</v>
      </c>
      <c r="N455" s="17">
        <v>1</v>
      </c>
      <c r="O455" s="16" t="s">
        <v>1468</v>
      </c>
      <c r="P455" s="16">
        <v>18928</v>
      </c>
      <c r="Q455" s="16" t="s">
        <v>1290</v>
      </c>
      <c r="R455" s="16" t="s">
        <v>2373</v>
      </c>
      <c r="S455" s="16" t="s">
        <v>1292</v>
      </c>
    </row>
    <row r="456" spans="1:19">
      <c r="A456">
        <v>6996</v>
      </c>
      <c r="B456" s="11" t="s">
        <v>783</v>
      </c>
      <c r="C456" s="16" t="s">
        <v>1494</v>
      </c>
      <c r="D456" s="17" t="s">
        <v>1495</v>
      </c>
      <c r="E456" s="16" t="s">
        <v>1438</v>
      </c>
      <c r="F456" s="16" t="s">
        <v>1439</v>
      </c>
      <c r="G456" s="16" t="s">
        <v>993</v>
      </c>
      <c r="H456" s="16" t="s">
        <v>1496</v>
      </c>
      <c r="I456" s="16" t="s">
        <v>1497</v>
      </c>
      <c r="J456" s="17">
        <v>1</v>
      </c>
      <c r="K456" s="16">
        <v>0</v>
      </c>
      <c r="L456" s="16">
        <v>9883</v>
      </c>
      <c r="M456" s="16">
        <v>14869</v>
      </c>
      <c r="N456" s="17">
        <v>1</v>
      </c>
      <c r="O456" s="16" t="s">
        <v>1468</v>
      </c>
      <c r="P456" s="16">
        <v>23645</v>
      </c>
      <c r="Q456" s="16" t="s">
        <v>1499</v>
      </c>
      <c r="R456" s="16" t="s">
        <v>2374</v>
      </c>
      <c r="S456" s="16" t="s">
        <v>1501</v>
      </c>
    </row>
    <row r="457" spans="1:19">
      <c r="A457">
        <v>4907</v>
      </c>
      <c r="B457" s="11" t="s">
        <v>786</v>
      </c>
      <c r="C457" s="16" t="s">
        <v>1504</v>
      </c>
      <c r="D457" s="17" t="s">
        <v>1505</v>
      </c>
      <c r="E457" s="16" t="s">
        <v>1064</v>
      </c>
      <c r="F457" s="16" t="s">
        <v>1064</v>
      </c>
      <c r="G457" s="16" t="s">
        <v>993</v>
      </c>
      <c r="H457" s="16" t="s">
        <v>1506</v>
      </c>
      <c r="I457" s="16" t="s">
        <v>1507</v>
      </c>
      <c r="J457" s="17">
        <v>1</v>
      </c>
      <c r="K457" s="16">
        <v>0</v>
      </c>
      <c r="L457" s="16">
        <v>6658</v>
      </c>
      <c r="M457" s="16">
        <v>18094</v>
      </c>
      <c r="N457" s="17">
        <v>1</v>
      </c>
      <c r="O457" s="16" t="s">
        <v>2180</v>
      </c>
      <c r="P457" s="16">
        <v>12530</v>
      </c>
      <c r="Q457" s="16" t="s">
        <v>1509</v>
      </c>
      <c r="R457" s="16" t="s">
        <v>2375</v>
      </c>
      <c r="S457" s="16" t="s">
        <v>1511</v>
      </c>
    </row>
    <row r="458" spans="1:19">
      <c r="A458">
        <v>4907</v>
      </c>
      <c r="B458" s="11" t="s">
        <v>786</v>
      </c>
      <c r="C458" s="16" t="s">
        <v>1775</v>
      </c>
      <c r="D458" s="17" t="s">
        <v>1776</v>
      </c>
      <c r="E458" s="16" t="s">
        <v>1020</v>
      </c>
      <c r="F458" s="16" t="s">
        <v>1108</v>
      </c>
      <c r="G458" s="16" t="s">
        <v>993</v>
      </c>
      <c r="H458" s="16" t="s">
        <v>1777</v>
      </c>
      <c r="I458" s="16" t="s">
        <v>1778</v>
      </c>
      <c r="J458" s="17">
        <v>1</v>
      </c>
      <c r="K458" s="16">
        <v>0</v>
      </c>
      <c r="L458" s="16">
        <v>7491</v>
      </c>
      <c r="M458" s="16">
        <v>17261</v>
      </c>
      <c r="N458" s="17">
        <v>1</v>
      </c>
      <c r="O458" s="16" t="s">
        <v>2376</v>
      </c>
      <c r="P458" s="16">
        <v>14681</v>
      </c>
      <c r="Q458" s="16" t="s">
        <v>1779</v>
      </c>
      <c r="R458" s="16" t="s">
        <v>2377</v>
      </c>
      <c r="S458" s="16" t="s">
        <v>1781</v>
      </c>
    </row>
    <row r="459" spans="1:19" ht="21">
      <c r="A459">
        <v>4907</v>
      </c>
      <c r="B459" s="11" t="s">
        <v>786</v>
      </c>
      <c r="C459" s="16" t="s">
        <v>1890</v>
      </c>
      <c r="D459" s="17" t="s">
        <v>1891</v>
      </c>
      <c r="E459" s="16" t="s">
        <v>1132</v>
      </c>
      <c r="F459" s="16" t="s">
        <v>1172</v>
      </c>
      <c r="G459" s="16" t="s">
        <v>993</v>
      </c>
      <c r="H459" s="16" t="s">
        <v>1777</v>
      </c>
      <c r="I459" s="18" t="s">
        <v>1892</v>
      </c>
      <c r="J459" s="17">
        <v>1</v>
      </c>
      <c r="K459" s="16">
        <v>0</v>
      </c>
      <c r="L459" s="16">
        <v>8007</v>
      </c>
      <c r="M459" s="16">
        <v>16745</v>
      </c>
      <c r="N459" s="17">
        <v>1</v>
      </c>
      <c r="O459" s="16" t="s">
        <v>2180</v>
      </c>
      <c r="P459" s="16">
        <v>22088</v>
      </c>
      <c r="Q459" s="16" t="s">
        <v>1894</v>
      </c>
      <c r="R459" s="16" t="s">
        <v>2378</v>
      </c>
      <c r="S459" s="16" t="s">
        <v>1896</v>
      </c>
    </row>
    <row r="460" spans="1:19">
      <c r="A460">
        <v>4907</v>
      </c>
      <c r="B460" s="11" t="s">
        <v>786</v>
      </c>
      <c r="C460" s="16" t="s">
        <v>1124</v>
      </c>
      <c r="D460" s="17" t="s">
        <v>1125</v>
      </c>
      <c r="E460" s="16" t="s">
        <v>1020</v>
      </c>
      <c r="F460" s="16" t="s">
        <v>1108</v>
      </c>
      <c r="G460" s="16" t="s">
        <v>993</v>
      </c>
      <c r="H460" s="16" t="s">
        <v>1126</v>
      </c>
      <c r="I460" s="16" t="s">
        <v>1067</v>
      </c>
      <c r="J460" s="17">
        <v>1</v>
      </c>
      <c r="K460" s="16">
        <v>0</v>
      </c>
      <c r="L460" s="16">
        <v>10157</v>
      </c>
      <c r="M460" s="16">
        <v>14595</v>
      </c>
      <c r="N460" s="17">
        <v>1</v>
      </c>
      <c r="O460" s="16" t="s">
        <v>2376</v>
      </c>
      <c r="P460" s="16">
        <v>27519</v>
      </c>
      <c r="Q460" s="16" t="s">
        <v>1127</v>
      </c>
      <c r="R460" s="16" t="s">
        <v>2379</v>
      </c>
      <c r="S460" s="16" t="s">
        <v>1129</v>
      </c>
    </row>
    <row r="461" spans="1:19">
      <c r="A461">
        <v>5902</v>
      </c>
      <c r="B461" s="11" t="s">
        <v>792</v>
      </c>
      <c r="C461" s="16" t="s">
        <v>1664</v>
      </c>
      <c r="D461" s="17" t="s">
        <v>1665</v>
      </c>
      <c r="E461" s="16" t="s">
        <v>1020</v>
      </c>
      <c r="F461" s="16" t="s">
        <v>1108</v>
      </c>
      <c r="G461" s="16" t="s">
        <v>993</v>
      </c>
      <c r="H461" s="16" t="s">
        <v>1666</v>
      </c>
      <c r="I461" s="16" t="s">
        <v>1667</v>
      </c>
      <c r="J461" s="17">
        <v>1</v>
      </c>
      <c r="K461" s="16">
        <v>0</v>
      </c>
      <c r="L461" s="16">
        <v>3436</v>
      </c>
      <c r="M461" s="16">
        <v>21316</v>
      </c>
      <c r="N461" s="17">
        <v>4</v>
      </c>
      <c r="O461" s="16" t="s">
        <v>2380</v>
      </c>
      <c r="P461" s="16">
        <v>4535</v>
      </c>
      <c r="Q461" s="16" t="s">
        <v>1669</v>
      </c>
      <c r="R461" s="16" t="s">
        <v>2381</v>
      </c>
      <c r="S461" s="16" t="s">
        <v>1671</v>
      </c>
    </row>
    <row r="462" spans="1:19" ht="21">
      <c r="A462">
        <v>5902</v>
      </c>
      <c r="B462" s="11" t="s">
        <v>792</v>
      </c>
      <c r="C462" s="16" t="s">
        <v>1326</v>
      </c>
      <c r="D462" s="17" t="s">
        <v>1327</v>
      </c>
      <c r="E462" s="16" t="s">
        <v>991</v>
      </c>
      <c r="F462" s="16" t="s">
        <v>992</v>
      </c>
      <c r="G462" s="16" t="s">
        <v>993</v>
      </c>
      <c r="H462" s="18" t="s">
        <v>1328</v>
      </c>
      <c r="I462" s="16" t="s">
        <v>1329</v>
      </c>
      <c r="J462" s="17">
        <v>1</v>
      </c>
      <c r="K462" s="16">
        <v>0</v>
      </c>
      <c r="L462" s="16">
        <v>453</v>
      </c>
      <c r="M462" s="16">
        <v>24299</v>
      </c>
      <c r="N462" s="17">
        <v>1</v>
      </c>
      <c r="O462" s="16" t="s">
        <v>2382</v>
      </c>
      <c r="P462" s="16">
        <v>475</v>
      </c>
      <c r="Q462" s="16" t="s">
        <v>1331</v>
      </c>
      <c r="R462" s="16" t="s">
        <v>2383</v>
      </c>
      <c r="S462" s="16" t="s">
        <v>1333</v>
      </c>
    </row>
    <row r="463" spans="1:19" ht="21">
      <c r="A463">
        <v>5902</v>
      </c>
      <c r="B463" s="11" t="s">
        <v>792</v>
      </c>
      <c r="C463" s="16" t="s">
        <v>1028</v>
      </c>
      <c r="D463" s="17" t="s">
        <v>1029</v>
      </c>
      <c r="E463" s="16" t="s">
        <v>991</v>
      </c>
      <c r="F463" s="16" t="s">
        <v>1011</v>
      </c>
      <c r="G463" s="16" t="s">
        <v>993</v>
      </c>
      <c r="H463" s="16" t="s">
        <v>1030</v>
      </c>
      <c r="I463" s="18" t="s">
        <v>1031</v>
      </c>
      <c r="J463" s="17">
        <v>1</v>
      </c>
      <c r="K463" s="16">
        <v>0</v>
      </c>
      <c r="L463" s="16">
        <v>9872</v>
      </c>
      <c r="M463" s="16">
        <v>14880</v>
      </c>
      <c r="N463" s="17">
        <v>10</v>
      </c>
      <c r="O463" s="16" t="s">
        <v>2384</v>
      </c>
      <c r="P463" s="16">
        <v>33238</v>
      </c>
      <c r="Q463" s="16" t="s">
        <v>1033</v>
      </c>
      <c r="R463" s="16" t="s">
        <v>2385</v>
      </c>
      <c r="S463" s="16" t="s">
        <v>1035</v>
      </c>
    </row>
    <row r="464" spans="1:19">
      <c r="A464">
        <v>5902</v>
      </c>
      <c r="B464" s="11" t="s">
        <v>792</v>
      </c>
      <c r="C464" s="16" t="s">
        <v>1285</v>
      </c>
      <c r="D464" s="17" t="s">
        <v>1286</v>
      </c>
      <c r="E464" s="16" t="s">
        <v>1020</v>
      </c>
      <c r="F464" s="16" t="s">
        <v>1108</v>
      </c>
      <c r="G464" s="16" t="s">
        <v>993</v>
      </c>
      <c r="H464" s="16" t="s">
        <v>1287</v>
      </c>
      <c r="I464" s="18" t="s">
        <v>1288</v>
      </c>
      <c r="J464" s="17">
        <v>1</v>
      </c>
      <c r="K464" s="16">
        <v>0</v>
      </c>
      <c r="L464" s="16">
        <v>8332</v>
      </c>
      <c r="M464" s="16">
        <v>16420</v>
      </c>
      <c r="N464" s="17">
        <v>8</v>
      </c>
      <c r="O464" s="16" t="s">
        <v>1847</v>
      </c>
      <c r="P464" s="16">
        <v>18928</v>
      </c>
      <c r="Q464" s="16" t="s">
        <v>1290</v>
      </c>
      <c r="R464" s="16" t="s">
        <v>2386</v>
      </c>
      <c r="S464" s="16" t="s">
        <v>1292</v>
      </c>
    </row>
    <row r="465" spans="1:19" ht="21">
      <c r="A465">
        <v>5902</v>
      </c>
      <c r="B465" s="11" t="s">
        <v>792</v>
      </c>
      <c r="C465" s="16" t="s">
        <v>1044</v>
      </c>
      <c r="D465" s="17" t="s">
        <v>1045</v>
      </c>
      <c r="E465" s="16" t="s">
        <v>991</v>
      </c>
      <c r="F465" s="16" t="s">
        <v>1011</v>
      </c>
      <c r="G465" s="16" t="s">
        <v>993</v>
      </c>
      <c r="H465" s="18" t="s">
        <v>1046</v>
      </c>
      <c r="I465" s="16" t="s">
        <v>1047</v>
      </c>
      <c r="J465" s="17">
        <v>1</v>
      </c>
      <c r="K465" s="16">
        <v>0</v>
      </c>
      <c r="L465" s="16">
        <v>17566</v>
      </c>
      <c r="M465" s="16">
        <v>7186</v>
      </c>
      <c r="N465" s="17">
        <v>42</v>
      </c>
      <c r="O465" s="16" t="s">
        <v>2387</v>
      </c>
      <c r="P465" s="16">
        <v>207738</v>
      </c>
      <c r="Q465" s="16" t="s">
        <v>1049</v>
      </c>
      <c r="R465" s="16" t="s">
        <v>2388</v>
      </c>
      <c r="S465" s="16" t="s">
        <v>1051</v>
      </c>
    </row>
    <row r="466" spans="1:19">
      <c r="A466">
        <v>5902</v>
      </c>
      <c r="B466" s="11" t="s">
        <v>792</v>
      </c>
      <c r="C466" s="16" t="s">
        <v>2170</v>
      </c>
      <c r="D466" s="17" t="s">
        <v>2171</v>
      </c>
      <c r="E466" s="16" t="s">
        <v>1020</v>
      </c>
      <c r="F466" s="16" t="s">
        <v>1108</v>
      </c>
      <c r="G466" s="16" t="s">
        <v>993</v>
      </c>
      <c r="H466" s="16" t="s">
        <v>2172</v>
      </c>
      <c r="I466" s="18" t="s">
        <v>2173</v>
      </c>
      <c r="J466" s="17">
        <v>1</v>
      </c>
      <c r="K466" s="16">
        <v>0</v>
      </c>
      <c r="L466" s="16">
        <v>8288</v>
      </c>
      <c r="M466" s="16">
        <v>16464</v>
      </c>
      <c r="N466" s="17">
        <v>7</v>
      </c>
      <c r="O466" s="16" t="s">
        <v>1121</v>
      </c>
      <c r="P466" s="16">
        <v>18476</v>
      </c>
      <c r="Q466" s="16" t="s">
        <v>2174</v>
      </c>
      <c r="R466" s="16" t="s">
        <v>2389</v>
      </c>
      <c r="S466" s="16" t="s">
        <v>2176</v>
      </c>
    </row>
    <row r="467" spans="1:19" ht="21">
      <c r="A467">
        <v>5902</v>
      </c>
      <c r="B467" s="11" t="s">
        <v>792</v>
      </c>
      <c r="C467" s="16" t="s">
        <v>1218</v>
      </c>
      <c r="D467" s="17" t="s">
        <v>1219</v>
      </c>
      <c r="E467" s="16" t="s">
        <v>991</v>
      </c>
      <c r="F467" s="16" t="s">
        <v>1011</v>
      </c>
      <c r="G467" s="16" t="s">
        <v>993</v>
      </c>
      <c r="H467" s="16" t="s">
        <v>1220</v>
      </c>
      <c r="I467" s="18" t="s">
        <v>1221</v>
      </c>
      <c r="J467" s="17">
        <v>1</v>
      </c>
      <c r="K467" s="16">
        <v>0</v>
      </c>
      <c r="L467" s="16">
        <v>6364</v>
      </c>
      <c r="M467" s="16">
        <v>18388</v>
      </c>
      <c r="N467" s="17">
        <v>5</v>
      </c>
      <c r="O467" s="16" t="s">
        <v>1136</v>
      </c>
      <c r="P467" s="16">
        <v>12188</v>
      </c>
      <c r="Q467" s="16" t="s">
        <v>1223</v>
      </c>
      <c r="R467" s="16" t="s">
        <v>2390</v>
      </c>
      <c r="S467" s="16" t="s">
        <v>1225</v>
      </c>
    </row>
    <row r="468" spans="1:19" ht="21">
      <c r="A468">
        <v>6383</v>
      </c>
      <c r="B468" s="11" t="s">
        <v>815</v>
      </c>
      <c r="C468" s="16" t="s">
        <v>1839</v>
      </c>
      <c r="D468" s="17" t="s">
        <v>1840</v>
      </c>
      <c r="E468" s="16" t="s">
        <v>1132</v>
      </c>
      <c r="F468" s="16" t="s">
        <v>1172</v>
      </c>
      <c r="G468" s="16" t="s">
        <v>993</v>
      </c>
      <c r="H468" s="16" t="s">
        <v>1841</v>
      </c>
      <c r="I468" s="18" t="s">
        <v>1842</v>
      </c>
      <c r="J468" s="17">
        <v>1</v>
      </c>
      <c r="K468" s="16">
        <v>0</v>
      </c>
      <c r="L468" s="16">
        <v>11354</v>
      </c>
      <c r="M468" s="16">
        <v>13398</v>
      </c>
      <c r="N468" s="17">
        <v>14</v>
      </c>
      <c r="O468" s="16" t="s">
        <v>2391</v>
      </c>
      <c r="P468" s="16">
        <v>49535</v>
      </c>
      <c r="Q468" s="16" t="s">
        <v>1190</v>
      </c>
      <c r="R468" s="16" t="s">
        <v>2392</v>
      </c>
      <c r="S468" s="16" t="s">
        <v>1844</v>
      </c>
    </row>
    <row r="469" spans="1:19">
      <c r="A469">
        <v>6383</v>
      </c>
      <c r="B469" s="11" t="s">
        <v>815</v>
      </c>
      <c r="C469" s="16" t="s">
        <v>1446</v>
      </c>
      <c r="D469" s="17" t="s">
        <v>1447</v>
      </c>
      <c r="E469" s="16" t="s">
        <v>1089</v>
      </c>
      <c r="F469" s="16" t="s">
        <v>1090</v>
      </c>
      <c r="G469" s="16" t="s">
        <v>993</v>
      </c>
      <c r="H469" s="16" t="s">
        <v>1448</v>
      </c>
      <c r="I469" s="18" t="s">
        <v>1449</v>
      </c>
      <c r="J469" s="17">
        <v>1</v>
      </c>
      <c r="K469" s="16">
        <v>0</v>
      </c>
      <c r="L469" s="16">
        <v>4107</v>
      </c>
      <c r="M469" s="16">
        <v>20645</v>
      </c>
      <c r="N469" s="17">
        <v>4</v>
      </c>
      <c r="O469" s="16" t="s">
        <v>2393</v>
      </c>
      <c r="P469" s="16">
        <v>6910</v>
      </c>
      <c r="Q469" s="16" t="s">
        <v>1451</v>
      </c>
      <c r="R469" s="16" t="s">
        <v>2394</v>
      </c>
      <c r="S469" s="16" t="s">
        <v>1453</v>
      </c>
    </row>
    <row r="470" spans="1:19" ht="21">
      <c r="A470">
        <v>6383</v>
      </c>
      <c r="B470" s="11" t="s">
        <v>815</v>
      </c>
      <c r="C470" s="16" t="s">
        <v>1248</v>
      </c>
      <c r="D470" s="17" t="s">
        <v>1249</v>
      </c>
      <c r="E470" s="16" t="s">
        <v>1132</v>
      </c>
      <c r="F470" s="16" t="s">
        <v>1250</v>
      </c>
      <c r="G470" s="16" t="s">
        <v>993</v>
      </c>
      <c r="H470" s="18" t="s">
        <v>1251</v>
      </c>
      <c r="I470" s="16" t="s">
        <v>1252</v>
      </c>
      <c r="J470" s="17">
        <v>1</v>
      </c>
      <c r="K470" s="16">
        <v>0</v>
      </c>
      <c r="L470" s="16">
        <v>844</v>
      </c>
      <c r="M470" s="16">
        <v>23908</v>
      </c>
      <c r="N470" s="17">
        <v>1</v>
      </c>
      <c r="O470" s="16" t="s">
        <v>2395</v>
      </c>
      <c r="P470" s="16">
        <v>923</v>
      </c>
      <c r="Q470" s="16" t="s">
        <v>1254</v>
      </c>
      <c r="R470" s="16" t="s">
        <v>2396</v>
      </c>
      <c r="S470" s="16" t="s">
        <v>1256</v>
      </c>
    </row>
    <row r="471" spans="1:19" ht="21">
      <c r="A471">
        <v>6383</v>
      </c>
      <c r="B471" s="11" t="s">
        <v>815</v>
      </c>
      <c r="C471" s="16" t="s">
        <v>1185</v>
      </c>
      <c r="D471" s="17" t="s">
        <v>1186</v>
      </c>
      <c r="E471" s="16" t="s">
        <v>1132</v>
      </c>
      <c r="F471" s="16" t="s">
        <v>1172</v>
      </c>
      <c r="G471" s="16" t="s">
        <v>993</v>
      </c>
      <c r="H471" s="16" t="s">
        <v>1187</v>
      </c>
      <c r="I471" s="18" t="s">
        <v>1188</v>
      </c>
      <c r="J471" s="17">
        <v>1</v>
      </c>
      <c r="K471" s="16">
        <v>0</v>
      </c>
      <c r="L471" s="16">
        <v>11680</v>
      </c>
      <c r="M471" s="16">
        <v>13072</v>
      </c>
      <c r="N471" s="17">
        <v>12</v>
      </c>
      <c r="O471" s="16" t="s">
        <v>2397</v>
      </c>
      <c r="P471" s="16">
        <v>49366</v>
      </c>
      <c r="Q471" s="16" t="s">
        <v>1190</v>
      </c>
      <c r="R471" s="16" t="s">
        <v>1923</v>
      </c>
      <c r="S471" s="16" t="s">
        <v>1192</v>
      </c>
    </row>
    <row r="472" spans="1:19" ht="21">
      <c r="A472">
        <v>6383</v>
      </c>
      <c r="B472" s="11" t="s">
        <v>815</v>
      </c>
      <c r="C472" s="16" t="s">
        <v>1585</v>
      </c>
      <c r="D472" s="17" t="s">
        <v>1586</v>
      </c>
      <c r="E472" s="16" t="s">
        <v>1132</v>
      </c>
      <c r="F472" s="16" t="s">
        <v>1172</v>
      </c>
      <c r="G472" s="16" t="s">
        <v>993</v>
      </c>
      <c r="H472" s="16" t="s">
        <v>1587</v>
      </c>
      <c r="I472" s="18" t="s">
        <v>1410</v>
      </c>
      <c r="J472" s="17">
        <v>1</v>
      </c>
      <c r="K472" s="16">
        <v>0</v>
      </c>
      <c r="L472" s="16">
        <v>11656</v>
      </c>
      <c r="M472" s="16">
        <v>13096</v>
      </c>
      <c r="N472" s="17">
        <v>11</v>
      </c>
      <c r="O472" s="16" t="s">
        <v>2398</v>
      </c>
      <c r="P472" s="16">
        <v>43535</v>
      </c>
      <c r="Q472" s="16" t="s">
        <v>1589</v>
      </c>
      <c r="R472" s="16" t="s">
        <v>2399</v>
      </c>
      <c r="S472" s="16" t="s">
        <v>1591</v>
      </c>
    </row>
    <row r="473" spans="1:19">
      <c r="A473">
        <v>9536</v>
      </c>
      <c r="B473" s="11" t="s">
        <v>816</v>
      </c>
      <c r="C473" s="16" t="s">
        <v>2055</v>
      </c>
      <c r="D473" s="17" t="s">
        <v>2056</v>
      </c>
      <c r="E473" s="16" t="s">
        <v>1089</v>
      </c>
      <c r="F473" s="16" t="s">
        <v>1090</v>
      </c>
      <c r="G473" s="16" t="s">
        <v>993</v>
      </c>
      <c r="H473" s="18" t="s">
        <v>2057</v>
      </c>
      <c r="I473" s="16" t="s">
        <v>2058</v>
      </c>
      <c r="J473" s="17">
        <v>1</v>
      </c>
      <c r="K473" s="16">
        <v>0</v>
      </c>
      <c r="L473" s="16">
        <v>15425</v>
      </c>
      <c r="M473" s="16">
        <v>9327</v>
      </c>
      <c r="N473" s="17">
        <v>3</v>
      </c>
      <c r="O473" s="16" t="s">
        <v>2400</v>
      </c>
      <c r="P473" s="16">
        <v>91612</v>
      </c>
      <c r="Q473" s="16" t="s">
        <v>2060</v>
      </c>
      <c r="R473" s="16" t="s">
        <v>2401</v>
      </c>
      <c r="S473" s="16" t="s">
        <v>2062</v>
      </c>
    </row>
    <row r="474" spans="1:19">
      <c r="A474">
        <v>9536</v>
      </c>
      <c r="B474" s="11" t="s">
        <v>816</v>
      </c>
      <c r="C474" s="16" t="s">
        <v>1623</v>
      </c>
      <c r="D474" s="17" t="s">
        <v>1624</v>
      </c>
      <c r="E474" s="16" t="s">
        <v>1438</v>
      </c>
      <c r="F474" s="16" t="s">
        <v>1603</v>
      </c>
      <c r="G474" s="16" t="s">
        <v>993</v>
      </c>
      <c r="H474" s="16" t="s">
        <v>1625</v>
      </c>
      <c r="I474" s="16" t="s">
        <v>1626</v>
      </c>
      <c r="J474" s="17">
        <v>1</v>
      </c>
      <c r="K474" s="16">
        <v>0</v>
      </c>
      <c r="L474" s="16">
        <v>7171</v>
      </c>
      <c r="M474" s="16">
        <v>17581</v>
      </c>
      <c r="N474" s="17">
        <v>1</v>
      </c>
      <c r="O474" s="16" t="s">
        <v>2402</v>
      </c>
      <c r="P474" s="16">
        <v>13690</v>
      </c>
      <c r="Q474" s="16" t="s">
        <v>1628</v>
      </c>
      <c r="R474" s="16" t="s">
        <v>2403</v>
      </c>
      <c r="S474" s="16" t="s">
        <v>1630</v>
      </c>
    </row>
    <row r="475" spans="1:19" ht="21">
      <c r="A475">
        <v>9536</v>
      </c>
      <c r="B475" s="11" t="s">
        <v>816</v>
      </c>
      <c r="C475" s="16" t="s">
        <v>1383</v>
      </c>
      <c r="D475" s="17" t="s">
        <v>1384</v>
      </c>
      <c r="E475" s="16" t="s">
        <v>1132</v>
      </c>
      <c r="F475" s="16" t="s">
        <v>1133</v>
      </c>
      <c r="G475" s="16" t="s">
        <v>993</v>
      </c>
      <c r="H475" s="18" t="s">
        <v>1385</v>
      </c>
      <c r="I475" s="16" t="s">
        <v>1386</v>
      </c>
      <c r="J475" s="17">
        <v>1</v>
      </c>
      <c r="K475" s="16">
        <v>0</v>
      </c>
      <c r="L475" s="16">
        <v>16547</v>
      </c>
      <c r="M475" s="16">
        <v>8205</v>
      </c>
      <c r="N475" s="17">
        <v>3</v>
      </c>
      <c r="O475" s="16" t="s">
        <v>2400</v>
      </c>
      <c r="P475" s="16">
        <v>117435</v>
      </c>
      <c r="Q475" s="16" t="s">
        <v>1388</v>
      </c>
      <c r="R475" s="16" t="s">
        <v>2404</v>
      </c>
      <c r="S475" s="16" t="s">
        <v>1390</v>
      </c>
    </row>
    <row r="476" spans="1:19">
      <c r="A476">
        <v>9536</v>
      </c>
      <c r="B476" s="11" t="s">
        <v>816</v>
      </c>
      <c r="C476" s="16" t="s">
        <v>1631</v>
      </c>
      <c r="D476" s="17" t="s">
        <v>1632</v>
      </c>
      <c r="E476" s="16" t="s">
        <v>1438</v>
      </c>
      <c r="F476" s="16" t="s">
        <v>1603</v>
      </c>
      <c r="G476" s="16" t="s">
        <v>993</v>
      </c>
      <c r="H476" s="16" t="s">
        <v>1633</v>
      </c>
      <c r="I476" s="16" t="s">
        <v>1634</v>
      </c>
      <c r="J476" s="17">
        <v>1</v>
      </c>
      <c r="K476" s="16">
        <v>0</v>
      </c>
      <c r="L476" s="16">
        <v>8381</v>
      </c>
      <c r="M476" s="16">
        <v>16371</v>
      </c>
      <c r="N476" s="17">
        <v>1</v>
      </c>
      <c r="O476" s="16" t="s">
        <v>2402</v>
      </c>
      <c r="P476" s="16">
        <v>18865</v>
      </c>
      <c r="Q476" s="16" t="s">
        <v>1635</v>
      </c>
      <c r="R476" s="16" t="s">
        <v>2405</v>
      </c>
      <c r="S476" s="16" t="s">
        <v>1637</v>
      </c>
    </row>
    <row r="477" spans="1:19" ht="21">
      <c r="A477">
        <v>9536</v>
      </c>
      <c r="B477" s="11" t="s">
        <v>816</v>
      </c>
      <c r="C477" s="16" t="s">
        <v>1293</v>
      </c>
      <c r="D477" s="17" t="s">
        <v>1294</v>
      </c>
      <c r="E477" s="16" t="s">
        <v>1132</v>
      </c>
      <c r="F477" s="16" t="s">
        <v>1133</v>
      </c>
      <c r="G477" s="16" t="s">
        <v>993</v>
      </c>
      <c r="H477" s="16" t="s">
        <v>1295</v>
      </c>
      <c r="I477" s="16" t="s">
        <v>1296</v>
      </c>
      <c r="J477" s="17">
        <v>1</v>
      </c>
      <c r="K477" s="16">
        <v>0</v>
      </c>
      <c r="L477" s="16">
        <v>9355</v>
      </c>
      <c r="M477" s="16">
        <v>15397</v>
      </c>
      <c r="N477" s="17">
        <v>1</v>
      </c>
      <c r="O477" s="16" t="s">
        <v>2406</v>
      </c>
      <c r="P477" s="16">
        <v>20927</v>
      </c>
      <c r="Q477" s="16" t="s">
        <v>1298</v>
      </c>
      <c r="R477" s="16" t="s">
        <v>2407</v>
      </c>
      <c r="S477" s="16" t="s">
        <v>1300</v>
      </c>
    </row>
    <row r="478" spans="1:19" ht="21">
      <c r="A478">
        <v>9536</v>
      </c>
      <c r="B478" s="11" t="s">
        <v>816</v>
      </c>
      <c r="C478" s="16" t="s">
        <v>1702</v>
      </c>
      <c r="D478" s="17" t="s">
        <v>1703</v>
      </c>
      <c r="E478" s="16" t="s">
        <v>1132</v>
      </c>
      <c r="F478" s="16" t="s">
        <v>1704</v>
      </c>
      <c r="G478" s="16" t="s">
        <v>993</v>
      </c>
      <c r="H478" s="16" t="s">
        <v>1705</v>
      </c>
      <c r="I478" s="16" t="s">
        <v>1706</v>
      </c>
      <c r="J478" s="17">
        <v>1</v>
      </c>
      <c r="K478" s="16">
        <v>0</v>
      </c>
      <c r="L478" s="16">
        <v>8113</v>
      </c>
      <c r="M478" s="16">
        <v>16639</v>
      </c>
      <c r="N478" s="17">
        <v>1</v>
      </c>
      <c r="O478" s="16" t="s">
        <v>2270</v>
      </c>
      <c r="P478" s="16">
        <v>17630</v>
      </c>
      <c r="Q478" s="16" t="s">
        <v>1708</v>
      </c>
      <c r="R478" s="16" t="s">
        <v>2408</v>
      </c>
      <c r="S478" s="16" t="s">
        <v>1710</v>
      </c>
    </row>
    <row r="479" spans="1:19" ht="21">
      <c r="A479">
        <v>9536</v>
      </c>
      <c r="B479" s="11" t="s">
        <v>816</v>
      </c>
      <c r="C479" s="16" t="s">
        <v>1415</v>
      </c>
      <c r="D479" s="17" t="s">
        <v>1416</v>
      </c>
      <c r="E479" s="16" t="s">
        <v>991</v>
      </c>
      <c r="F479" s="16" t="s">
        <v>992</v>
      </c>
      <c r="G479" s="16" t="s">
        <v>993</v>
      </c>
      <c r="H479" s="16" t="s">
        <v>1417</v>
      </c>
      <c r="I479" s="16" t="s">
        <v>1418</v>
      </c>
      <c r="J479" s="17">
        <v>1</v>
      </c>
      <c r="K479" s="16">
        <v>0</v>
      </c>
      <c r="L479" s="16">
        <v>10167</v>
      </c>
      <c r="M479" s="16">
        <v>14585</v>
      </c>
      <c r="N479" s="17">
        <v>1</v>
      </c>
      <c r="O479" s="16" t="s">
        <v>1748</v>
      </c>
      <c r="P479" s="16">
        <v>26346</v>
      </c>
      <c r="Q479" s="16" t="s">
        <v>1420</v>
      </c>
      <c r="R479" s="16" t="s">
        <v>2409</v>
      </c>
      <c r="S479" s="16" t="s">
        <v>1422</v>
      </c>
    </row>
    <row r="480" spans="1:19">
      <c r="A480">
        <v>9536</v>
      </c>
      <c r="B480" s="11" t="s">
        <v>816</v>
      </c>
      <c r="C480" s="16" t="s">
        <v>1124</v>
      </c>
      <c r="D480" s="17" t="s">
        <v>1125</v>
      </c>
      <c r="E480" s="16" t="s">
        <v>1020</v>
      </c>
      <c r="F480" s="16" t="s">
        <v>1108</v>
      </c>
      <c r="G480" s="16" t="s">
        <v>993</v>
      </c>
      <c r="H480" s="16" t="s">
        <v>1126</v>
      </c>
      <c r="I480" s="16" t="s">
        <v>1067</v>
      </c>
      <c r="J480" s="17">
        <v>1</v>
      </c>
      <c r="K480" s="16">
        <v>0</v>
      </c>
      <c r="L480" s="16">
        <v>10157</v>
      </c>
      <c r="M480" s="16">
        <v>14595</v>
      </c>
      <c r="N480" s="17">
        <v>1</v>
      </c>
      <c r="O480" s="16" t="s">
        <v>1748</v>
      </c>
      <c r="P480" s="16">
        <v>27519</v>
      </c>
      <c r="Q480" s="16" t="s">
        <v>1127</v>
      </c>
      <c r="R480" s="16" t="s">
        <v>2410</v>
      </c>
      <c r="S480" s="16" t="s">
        <v>1129</v>
      </c>
    </row>
    <row r="481" spans="1:19" ht="21">
      <c r="A481">
        <v>9536</v>
      </c>
      <c r="B481" s="11" t="s">
        <v>816</v>
      </c>
      <c r="C481" s="16" t="s">
        <v>1072</v>
      </c>
      <c r="D481" s="17" t="s">
        <v>1073</v>
      </c>
      <c r="E481" s="16" t="s">
        <v>991</v>
      </c>
      <c r="F481" s="16" t="s">
        <v>1011</v>
      </c>
      <c r="G481" s="16" t="s">
        <v>993</v>
      </c>
      <c r="H481" s="16" t="s">
        <v>1074</v>
      </c>
      <c r="I481" s="18" t="s">
        <v>1075</v>
      </c>
      <c r="J481" s="17">
        <v>1</v>
      </c>
      <c r="K481" s="16">
        <v>0</v>
      </c>
      <c r="L481" s="16">
        <v>13645</v>
      </c>
      <c r="M481" s="16">
        <v>11107</v>
      </c>
      <c r="N481" s="17">
        <v>2</v>
      </c>
      <c r="O481" s="16" t="s">
        <v>2411</v>
      </c>
      <c r="P481" s="16">
        <v>88731</v>
      </c>
      <c r="Q481" s="16" t="s">
        <v>1077</v>
      </c>
      <c r="R481" s="16" t="s">
        <v>2412</v>
      </c>
      <c r="S481" s="16" t="s">
        <v>1079</v>
      </c>
    </row>
    <row r="482" spans="1:19">
      <c r="A482">
        <v>2564</v>
      </c>
      <c r="B482" s="11" t="s">
        <v>817</v>
      </c>
      <c r="C482" s="16" t="s">
        <v>1353</v>
      </c>
      <c r="D482" s="17" t="s">
        <v>1354</v>
      </c>
      <c r="E482" s="16" t="s">
        <v>1089</v>
      </c>
      <c r="F482" s="16" t="s">
        <v>1090</v>
      </c>
      <c r="G482" s="16" t="s">
        <v>993</v>
      </c>
      <c r="H482" s="16" t="s">
        <v>1355</v>
      </c>
      <c r="I482" s="18" t="s">
        <v>1356</v>
      </c>
      <c r="J482" s="17">
        <v>1</v>
      </c>
      <c r="K482" s="16">
        <v>0</v>
      </c>
      <c r="L482" s="16">
        <v>3044</v>
      </c>
      <c r="M482" s="16">
        <v>21708</v>
      </c>
      <c r="N482" s="17">
        <v>1</v>
      </c>
      <c r="O482" s="16" t="s">
        <v>2413</v>
      </c>
      <c r="P482" s="16">
        <v>4352</v>
      </c>
      <c r="Q482" s="16" t="s">
        <v>1358</v>
      </c>
      <c r="R482" s="16" t="s">
        <v>2414</v>
      </c>
      <c r="S482" s="16" t="s">
        <v>1360</v>
      </c>
    </row>
    <row r="483" spans="1:19" ht="21">
      <c r="A483">
        <v>2564</v>
      </c>
      <c r="B483" s="11" t="s">
        <v>817</v>
      </c>
      <c r="C483" s="16" t="s">
        <v>1080</v>
      </c>
      <c r="D483" s="17" t="s">
        <v>1081</v>
      </c>
      <c r="E483" s="16" t="s">
        <v>991</v>
      </c>
      <c r="F483" s="16" t="s">
        <v>1011</v>
      </c>
      <c r="G483" s="16" t="s">
        <v>993</v>
      </c>
      <c r="H483" s="16" t="s">
        <v>1082</v>
      </c>
      <c r="I483" s="18" t="s">
        <v>1083</v>
      </c>
      <c r="J483" s="17">
        <v>1</v>
      </c>
      <c r="K483" s="16">
        <v>0</v>
      </c>
      <c r="L483" s="16">
        <v>12391</v>
      </c>
      <c r="M483" s="16">
        <v>12361</v>
      </c>
      <c r="N483" s="17">
        <v>4</v>
      </c>
      <c r="O483" s="16" t="s">
        <v>2415</v>
      </c>
      <c r="P483" s="16">
        <v>79797</v>
      </c>
      <c r="Q483" s="16" t="s">
        <v>1040</v>
      </c>
      <c r="R483" s="16" t="s">
        <v>2416</v>
      </c>
      <c r="S483" s="16" t="s">
        <v>1086</v>
      </c>
    </row>
    <row r="484" spans="1:19">
      <c r="A484">
        <v>2564</v>
      </c>
      <c r="B484" s="11" t="s">
        <v>817</v>
      </c>
      <c r="C484" s="16" t="s">
        <v>1623</v>
      </c>
      <c r="D484" s="17" t="s">
        <v>1624</v>
      </c>
      <c r="E484" s="16" t="s">
        <v>1438</v>
      </c>
      <c r="F484" s="16" t="s">
        <v>1603</v>
      </c>
      <c r="G484" s="16" t="s">
        <v>993</v>
      </c>
      <c r="H484" s="16" t="s">
        <v>1625</v>
      </c>
      <c r="I484" s="16" t="s">
        <v>1626</v>
      </c>
      <c r="J484" s="17">
        <v>1</v>
      </c>
      <c r="K484" s="16">
        <v>0</v>
      </c>
      <c r="L484" s="16">
        <v>7171</v>
      </c>
      <c r="M484" s="16">
        <v>17581</v>
      </c>
      <c r="N484" s="17">
        <v>1</v>
      </c>
      <c r="O484" s="16" t="s">
        <v>2417</v>
      </c>
      <c r="P484" s="16">
        <v>13690</v>
      </c>
      <c r="Q484" s="16" t="s">
        <v>1628</v>
      </c>
      <c r="R484" s="16" t="s">
        <v>2418</v>
      </c>
      <c r="S484" s="16" t="s">
        <v>1630</v>
      </c>
    </row>
    <row r="485" spans="1:19">
      <c r="A485">
        <v>2564</v>
      </c>
      <c r="B485" s="11" t="s">
        <v>817</v>
      </c>
      <c r="C485" s="16" t="s">
        <v>1694</v>
      </c>
      <c r="D485" s="17" t="s">
        <v>1695</v>
      </c>
      <c r="E485" s="16" t="s">
        <v>1020</v>
      </c>
      <c r="F485" s="16" t="s">
        <v>1108</v>
      </c>
      <c r="G485" s="16" t="s">
        <v>993</v>
      </c>
      <c r="H485" s="16" t="s">
        <v>1696</v>
      </c>
      <c r="I485" s="16" t="s">
        <v>1697</v>
      </c>
      <c r="J485" s="17">
        <v>1</v>
      </c>
      <c r="K485" s="16">
        <v>0</v>
      </c>
      <c r="L485" s="16">
        <v>7993</v>
      </c>
      <c r="M485" s="16">
        <v>16759</v>
      </c>
      <c r="N485" s="17">
        <v>1</v>
      </c>
      <c r="O485" s="16" t="s">
        <v>2417</v>
      </c>
      <c r="P485" s="16">
        <v>15900</v>
      </c>
      <c r="Q485" s="16" t="s">
        <v>1699</v>
      </c>
      <c r="R485" s="16" t="s">
        <v>1802</v>
      </c>
      <c r="S485" s="16" t="s">
        <v>1701</v>
      </c>
    </row>
    <row r="486" spans="1:19">
      <c r="A486">
        <v>2564</v>
      </c>
      <c r="B486" s="11" t="s">
        <v>817</v>
      </c>
      <c r="C486" s="16" t="s">
        <v>1631</v>
      </c>
      <c r="D486" s="17" t="s">
        <v>1632</v>
      </c>
      <c r="E486" s="16" t="s">
        <v>1438</v>
      </c>
      <c r="F486" s="16" t="s">
        <v>1603</v>
      </c>
      <c r="G486" s="16" t="s">
        <v>993</v>
      </c>
      <c r="H486" s="16" t="s">
        <v>1633</v>
      </c>
      <c r="I486" s="16" t="s">
        <v>1634</v>
      </c>
      <c r="J486" s="17">
        <v>1</v>
      </c>
      <c r="K486" s="16">
        <v>0</v>
      </c>
      <c r="L486" s="16">
        <v>8381</v>
      </c>
      <c r="M486" s="16">
        <v>16371</v>
      </c>
      <c r="N486" s="17">
        <v>1</v>
      </c>
      <c r="O486" s="16" t="s">
        <v>2417</v>
      </c>
      <c r="P486" s="16">
        <v>18865</v>
      </c>
      <c r="Q486" s="16" t="s">
        <v>1635</v>
      </c>
      <c r="R486" s="16" t="s">
        <v>2419</v>
      </c>
      <c r="S486" s="16" t="s">
        <v>1637</v>
      </c>
    </row>
    <row r="487" spans="1:19">
      <c r="A487">
        <v>2564</v>
      </c>
      <c r="B487" s="11" t="s">
        <v>817</v>
      </c>
      <c r="C487" s="16" t="s">
        <v>1686</v>
      </c>
      <c r="D487" s="17" t="s">
        <v>1687</v>
      </c>
      <c r="E487" s="16" t="s">
        <v>1089</v>
      </c>
      <c r="F487" s="16" t="s">
        <v>1686</v>
      </c>
      <c r="G487" s="16" t="s">
        <v>993</v>
      </c>
      <c r="H487" s="16" t="s">
        <v>1688</v>
      </c>
      <c r="I487" s="16" t="s">
        <v>1689</v>
      </c>
      <c r="J487" s="17">
        <v>1</v>
      </c>
      <c r="K487" s="16">
        <v>0</v>
      </c>
      <c r="L487" s="16">
        <v>13518</v>
      </c>
      <c r="M487" s="16">
        <v>11234</v>
      </c>
      <c r="N487" s="17">
        <v>2</v>
      </c>
      <c r="O487" s="16" t="s">
        <v>2420</v>
      </c>
      <c r="P487" s="16">
        <v>58600</v>
      </c>
      <c r="Q487" s="16" t="s">
        <v>1690</v>
      </c>
      <c r="R487" s="16" t="s">
        <v>2421</v>
      </c>
      <c r="S487" s="16" t="s">
        <v>1692</v>
      </c>
    </row>
    <row r="488" spans="1:19" ht="21">
      <c r="A488">
        <v>5979</v>
      </c>
      <c r="B488" s="11" t="s">
        <v>820</v>
      </c>
      <c r="C488" s="16" t="s">
        <v>1319</v>
      </c>
      <c r="D488" s="17" t="s">
        <v>1320</v>
      </c>
      <c r="E488" s="16" t="s">
        <v>991</v>
      </c>
      <c r="F488" s="16" t="s">
        <v>1011</v>
      </c>
      <c r="G488" s="16" t="s">
        <v>993</v>
      </c>
      <c r="H488" s="18" t="s">
        <v>1321</v>
      </c>
      <c r="I488" s="18" t="s">
        <v>1322</v>
      </c>
      <c r="J488" s="17">
        <v>1</v>
      </c>
      <c r="K488" s="16">
        <v>0</v>
      </c>
      <c r="L488" s="16">
        <v>1971</v>
      </c>
      <c r="M488" s="16">
        <v>22781</v>
      </c>
      <c r="N488" s="17">
        <v>1</v>
      </c>
      <c r="O488" s="16" t="s">
        <v>2033</v>
      </c>
      <c r="P488" s="16">
        <v>2462</v>
      </c>
      <c r="Q488" s="16" t="s">
        <v>1323</v>
      </c>
      <c r="R488" s="16" t="s">
        <v>2422</v>
      </c>
      <c r="S488" s="16" t="s">
        <v>1325</v>
      </c>
    </row>
    <row r="489" spans="1:19" ht="21">
      <c r="A489">
        <v>5979</v>
      </c>
      <c r="B489" s="11" t="s">
        <v>820</v>
      </c>
      <c r="C489" s="16" t="s">
        <v>1361</v>
      </c>
      <c r="D489" s="17" t="s">
        <v>1362</v>
      </c>
      <c r="E489" s="16" t="s">
        <v>991</v>
      </c>
      <c r="F489" s="16" t="s">
        <v>1011</v>
      </c>
      <c r="G489" s="16" t="s">
        <v>993</v>
      </c>
      <c r="H489" s="16" t="s">
        <v>1363</v>
      </c>
      <c r="I489" s="18" t="s">
        <v>1364</v>
      </c>
      <c r="J489" s="17">
        <v>1</v>
      </c>
      <c r="K489" s="16">
        <v>0</v>
      </c>
      <c r="L489" s="16">
        <v>5691</v>
      </c>
      <c r="M489" s="16">
        <v>19061</v>
      </c>
      <c r="N489" s="17">
        <v>2</v>
      </c>
      <c r="O489" s="16" t="s">
        <v>2423</v>
      </c>
      <c r="P489" s="16">
        <v>10149</v>
      </c>
      <c r="Q489" s="16" t="s">
        <v>1366</v>
      </c>
      <c r="R489" s="16" t="s">
        <v>2424</v>
      </c>
      <c r="S489" s="16" t="s">
        <v>1368</v>
      </c>
    </row>
    <row r="490" spans="1:19" ht="21">
      <c r="A490">
        <v>5979</v>
      </c>
      <c r="B490" s="11" t="s">
        <v>820</v>
      </c>
      <c r="C490" s="16" t="s">
        <v>1391</v>
      </c>
      <c r="D490" s="17" t="s">
        <v>1392</v>
      </c>
      <c r="E490" s="16" t="s">
        <v>991</v>
      </c>
      <c r="F490" s="16" t="s">
        <v>1011</v>
      </c>
      <c r="G490" s="16" t="s">
        <v>993</v>
      </c>
      <c r="H490" s="16" t="s">
        <v>1393</v>
      </c>
      <c r="I490" s="16" t="s">
        <v>1394</v>
      </c>
      <c r="J490" s="17">
        <v>1</v>
      </c>
      <c r="K490" s="16">
        <v>0</v>
      </c>
      <c r="L490" s="16">
        <v>3236</v>
      </c>
      <c r="M490" s="16">
        <v>21516</v>
      </c>
      <c r="N490" s="17">
        <v>1</v>
      </c>
      <c r="O490" s="16" t="s">
        <v>1330</v>
      </c>
      <c r="P490" s="16">
        <v>3982</v>
      </c>
      <c r="Q490" s="16" t="s">
        <v>1396</v>
      </c>
      <c r="R490" s="16" t="s">
        <v>2425</v>
      </c>
      <c r="S490" s="16" t="s">
        <v>1398</v>
      </c>
    </row>
    <row r="491" spans="1:19" ht="21">
      <c r="A491">
        <v>5979</v>
      </c>
      <c r="B491" s="11" t="s">
        <v>820</v>
      </c>
      <c r="C491" s="16" t="s">
        <v>1512</v>
      </c>
      <c r="D491" s="17" t="s">
        <v>1513</v>
      </c>
      <c r="E491" s="16" t="s">
        <v>1099</v>
      </c>
      <c r="F491" s="16" t="s">
        <v>1514</v>
      </c>
      <c r="G491" s="16" t="s">
        <v>993</v>
      </c>
      <c r="H491" s="16" t="s">
        <v>1515</v>
      </c>
      <c r="I491" s="16" t="s">
        <v>1516</v>
      </c>
      <c r="J491" s="17">
        <v>1</v>
      </c>
      <c r="K491" s="16">
        <v>0</v>
      </c>
      <c r="L491" s="16">
        <v>2809</v>
      </c>
      <c r="M491" s="16">
        <v>21943</v>
      </c>
      <c r="N491" s="17">
        <v>1</v>
      </c>
      <c r="O491" s="16" t="s">
        <v>1450</v>
      </c>
      <c r="P491" s="16">
        <v>3844</v>
      </c>
      <c r="Q491" s="16" t="s">
        <v>1518</v>
      </c>
      <c r="R491" s="16" t="s">
        <v>2426</v>
      </c>
      <c r="S491" s="16" t="s">
        <v>1520</v>
      </c>
    </row>
    <row r="492" spans="1:19">
      <c r="A492">
        <v>5979</v>
      </c>
      <c r="B492" s="11" t="s">
        <v>820</v>
      </c>
      <c r="C492" s="16" t="s">
        <v>2313</v>
      </c>
      <c r="D492" s="17" t="s">
        <v>2314</v>
      </c>
      <c r="E492" s="16" t="s">
        <v>1089</v>
      </c>
      <c r="F492" s="16" t="s">
        <v>1090</v>
      </c>
      <c r="G492" s="16" t="s">
        <v>993</v>
      </c>
      <c r="H492" s="16" t="s">
        <v>2315</v>
      </c>
      <c r="I492" s="18" t="s">
        <v>1875</v>
      </c>
      <c r="J492" s="17">
        <v>1</v>
      </c>
      <c r="K492" s="16">
        <v>0</v>
      </c>
      <c r="L492" s="16">
        <v>3402</v>
      </c>
      <c r="M492" s="16">
        <v>21350</v>
      </c>
      <c r="N492" s="17">
        <v>1</v>
      </c>
      <c r="O492" s="16" t="s">
        <v>1450</v>
      </c>
      <c r="P492" s="16">
        <v>5205</v>
      </c>
      <c r="Q492" s="16" t="s">
        <v>2317</v>
      </c>
      <c r="R492" s="16" t="s">
        <v>2427</v>
      </c>
      <c r="S492" s="16" t="s">
        <v>2319</v>
      </c>
    </row>
    <row r="493" spans="1:19">
      <c r="A493">
        <v>5979</v>
      </c>
      <c r="B493" s="11" t="s">
        <v>820</v>
      </c>
      <c r="C493" s="16" t="s">
        <v>1062</v>
      </c>
      <c r="D493" s="17" t="s">
        <v>1063</v>
      </c>
      <c r="E493" s="16" t="s">
        <v>1064</v>
      </c>
      <c r="F493" s="16" t="s">
        <v>1065</v>
      </c>
      <c r="G493" s="16" t="s">
        <v>993</v>
      </c>
      <c r="H493" s="16" t="s">
        <v>1066</v>
      </c>
      <c r="I493" s="16" t="s">
        <v>1067</v>
      </c>
      <c r="J493" s="17">
        <v>1</v>
      </c>
      <c r="K493" s="16">
        <v>0</v>
      </c>
      <c r="L493" s="16">
        <v>10591</v>
      </c>
      <c r="M493" s="16">
        <v>14161</v>
      </c>
      <c r="N493" s="17">
        <v>3</v>
      </c>
      <c r="O493" s="16" t="s">
        <v>2042</v>
      </c>
      <c r="P493" s="16">
        <v>32190</v>
      </c>
      <c r="Q493" s="16" t="s">
        <v>1069</v>
      </c>
      <c r="R493" s="16" t="s">
        <v>2428</v>
      </c>
      <c r="S493" s="16" t="s">
        <v>1071</v>
      </c>
    </row>
    <row r="494" spans="1:19" ht="21">
      <c r="A494">
        <v>83483</v>
      </c>
      <c r="B494" s="11" t="s">
        <v>827</v>
      </c>
      <c r="C494" s="16" t="s">
        <v>2296</v>
      </c>
      <c r="D494" s="17" t="s">
        <v>2297</v>
      </c>
      <c r="E494" s="16" t="s">
        <v>991</v>
      </c>
      <c r="F494" s="16" t="s">
        <v>992</v>
      </c>
      <c r="G494" s="16" t="s">
        <v>993</v>
      </c>
      <c r="H494" s="18" t="s">
        <v>2298</v>
      </c>
      <c r="I494" s="16" t="s">
        <v>2299</v>
      </c>
      <c r="J494" s="17">
        <v>1</v>
      </c>
      <c r="K494" s="16">
        <v>0</v>
      </c>
      <c r="L494" s="16">
        <v>99</v>
      </c>
      <c r="M494" s="16">
        <v>24653</v>
      </c>
      <c r="N494" s="17">
        <v>1</v>
      </c>
      <c r="O494" s="16" t="s">
        <v>2429</v>
      </c>
      <c r="P494" s="16">
        <v>100</v>
      </c>
      <c r="Q494" s="16" t="s">
        <v>2301</v>
      </c>
      <c r="R494" s="16" t="s">
        <v>2430</v>
      </c>
      <c r="S494" s="16" t="s">
        <v>2303</v>
      </c>
    </row>
    <row r="495" spans="1:19" ht="21">
      <c r="A495">
        <v>1734</v>
      </c>
      <c r="B495" s="11" t="s">
        <v>834</v>
      </c>
      <c r="C495" s="16" t="s">
        <v>1839</v>
      </c>
      <c r="D495" s="17" t="s">
        <v>1840</v>
      </c>
      <c r="E495" s="16" t="s">
        <v>1132</v>
      </c>
      <c r="F495" s="16" t="s">
        <v>1172</v>
      </c>
      <c r="G495" s="16" t="s">
        <v>993</v>
      </c>
      <c r="H495" s="16" t="s">
        <v>1841</v>
      </c>
      <c r="I495" s="18" t="s">
        <v>1842</v>
      </c>
      <c r="J495" s="17">
        <v>1</v>
      </c>
      <c r="K495" s="16">
        <v>0</v>
      </c>
      <c r="L495" s="16">
        <v>11354</v>
      </c>
      <c r="M495" s="16">
        <v>13398</v>
      </c>
      <c r="N495" s="17">
        <v>26</v>
      </c>
      <c r="O495" s="16" t="s">
        <v>2431</v>
      </c>
      <c r="P495" s="16">
        <v>49535</v>
      </c>
      <c r="Q495" s="16" t="s">
        <v>1190</v>
      </c>
      <c r="R495" s="16" t="s">
        <v>2432</v>
      </c>
      <c r="S495" s="16" t="s">
        <v>1844</v>
      </c>
    </row>
    <row r="496" spans="1:19">
      <c r="A496">
        <v>1734</v>
      </c>
      <c r="B496" s="11" t="s">
        <v>834</v>
      </c>
      <c r="C496" s="16" t="s">
        <v>1823</v>
      </c>
      <c r="D496" s="17" t="s">
        <v>1824</v>
      </c>
      <c r="E496" s="16" t="s">
        <v>1020</v>
      </c>
      <c r="F496" s="16" t="s">
        <v>1021</v>
      </c>
      <c r="G496" s="16" t="s">
        <v>993</v>
      </c>
      <c r="H496" s="18" t="s">
        <v>1825</v>
      </c>
      <c r="I496" s="16" t="s">
        <v>1826</v>
      </c>
      <c r="J496" s="17">
        <v>1</v>
      </c>
      <c r="K496" s="16">
        <v>0</v>
      </c>
      <c r="L496" s="16">
        <v>12828</v>
      </c>
      <c r="M496" s="16">
        <v>11924</v>
      </c>
      <c r="N496" s="17">
        <v>27</v>
      </c>
      <c r="O496" s="16" t="s">
        <v>1502</v>
      </c>
      <c r="P496" s="16">
        <v>55606</v>
      </c>
      <c r="Q496" s="16" t="s">
        <v>1828</v>
      </c>
      <c r="R496" s="16" t="s">
        <v>2433</v>
      </c>
      <c r="S496" s="16" t="s">
        <v>1272</v>
      </c>
    </row>
    <row r="497" spans="1:19" ht="21">
      <c r="A497">
        <v>1734</v>
      </c>
      <c r="B497" s="11" t="s">
        <v>834</v>
      </c>
      <c r="C497" s="16" t="s">
        <v>1539</v>
      </c>
      <c r="D497" s="17" t="s">
        <v>1540</v>
      </c>
      <c r="E497" s="16" t="s">
        <v>991</v>
      </c>
      <c r="F497" s="16" t="s">
        <v>1011</v>
      </c>
      <c r="G497" s="16" t="s">
        <v>993</v>
      </c>
      <c r="H497" s="16" t="s">
        <v>1541</v>
      </c>
      <c r="I497" s="16" t="s">
        <v>1542</v>
      </c>
      <c r="J497" s="17">
        <v>1</v>
      </c>
      <c r="K497" s="16">
        <v>0</v>
      </c>
      <c r="L497" s="16">
        <v>13731</v>
      </c>
      <c r="M497" s="16">
        <v>11021</v>
      </c>
      <c r="N497" s="17">
        <v>29</v>
      </c>
      <c r="O497" s="16" t="s">
        <v>2434</v>
      </c>
      <c r="P497" s="16">
        <v>65844</v>
      </c>
      <c r="Q497" s="16" t="s">
        <v>1544</v>
      </c>
      <c r="R497" s="16" t="s">
        <v>2435</v>
      </c>
      <c r="S497" s="16" t="s">
        <v>1546</v>
      </c>
    </row>
    <row r="498" spans="1:19" ht="21">
      <c r="A498">
        <v>1734</v>
      </c>
      <c r="B498" s="11" t="s">
        <v>834</v>
      </c>
      <c r="C498" s="16" t="s">
        <v>1052</v>
      </c>
      <c r="D498" s="17" t="s">
        <v>1053</v>
      </c>
      <c r="E498" s="16" t="s">
        <v>1054</v>
      </c>
      <c r="F498" s="16" t="s">
        <v>1055</v>
      </c>
      <c r="G498" s="16" t="s">
        <v>993</v>
      </c>
      <c r="H498" s="18" t="s">
        <v>1056</v>
      </c>
      <c r="I498" s="16" t="s">
        <v>1057</v>
      </c>
      <c r="J498" s="17">
        <v>1</v>
      </c>
      <c r="K498" s="16">
        <v>0</v>
      </c>
      <c r="L498" s="16">
        <v>1066</v>
      </c>
      <c r="M498" s="16">
        <v>23686</v>
      </c>
      <c r="N498" s="17">
        <v>2</v>
      </c>
      <c r="O498" s="16" t="s">
        <v>1223</v>
      </c>
      <c r="P498" s="16">
        <v>1162</v>
      </c>
      <c r="Q498" s="16" t="s">
        <v>1059</v>
      </c>
      <c r="R498" s="16" t="s">
        <v>1773</v>
      </c>
      <c r="S498" s="16" t="s">
        <v>1061</v>
      </c>
    </row>
    <row r="499" spans="1:19" ht="21">
      <c r="A499">
        <v>1734</v>
      </c>
      <c r="B499" s="11" t="s">
        <v>834</v>
      </c>
      <c r="C499" s="16" t="s">
        <v>1334</v>
      </c>
      <c r="D499" s="17" t="s">
        <v>1335</v>
      </c>
      <c r="E499" s="16" t="s">
        <v>991</v>
      </c>
      <c r="F499" s="16" t="s">
        <v>1011</v>
      </c>
      <c r="G499" s="16" t="s">
        <v>993</v>
      </c>
      <c r="H499" s="16" t="s">
        <v>1336</v>
      </c>
      <c r="I499" s="18" t="s">
        <v>1337</v>
      </c>
      <c r="J499" s="17">
        <v>1</v>
      </c>
      <c r="K499" s="16">
        <v>0</v>
      </c>
      <c r="L499" s="16">
        <v>1931</v>
      </c>
      <c r="M499" s="16">
        <v>22821</v>
      </c>
      <c r="N499" s="17">
        <v>3</v>
      </c>
      <c r="O499" s="16" t="s">
        <v>1380</v>
      </c>
      <c r="P499" s="16">
        <v>2457</v>
      </c>
      <c r="Q499" s="16" t="s">
        <v>1339</v>
      </c>
      <c r="R499" s="16" t="s">
        <v>2436</v>
      </c>
      <c r="S499" s="16" t="s">
        <v>1341</v>
      </c>
    </row>
    <row r="500" spans="1:19">
      <c r="A500">
        <v>10149</v>
      </c>
      <c r="B500" s="11" t="s">
        <v>836</v>
      </c>
      <c r="C500" s="14"/>
      <c r="D500" s="14"/>
      <c r="E500" s="14"/>
      <c r="F500" s="14"/>
      <c r="G500" s="14"/>
      <c r="H500" s="14"/>
      <c r="I500" s="14"/>
      <c r="J500" s="14"/>
      <c r="K500" s="14"/>
      <c r="L500" s="14"/>
      <c r="M500" s="14"/>
      <c r="N500" s="14"/>
      <c r="O500" s="14"/>
      <c r="P500" s="14"/>
      <c r="Q500" s="14"/>
      <c r="R500" s="14"/>
      <c r="S500" s="14"/>
    </row>
    <row r="501" spans="1:19">
      <c r="A501">
        <v>54997</v>
      </c>
      <c r="B501" s="11" t="s">
        <v>839</v>
      </c>
      <c r="C501" s="16" t="s">
        <v>1106</v>
      </c>
      <c r="D501" s="17" t="s">
        <v>1107</v>
      </c>
      <c r="E501" s="16" t="s">
        <v>1020</v>
      </c>
      <c r="F501" s="16" t="s">
        <v>1108</v>
      </c>
      <c r="G501" s="16" t="s">
        <v>993</v>
      </c>
      <c r="H501" s="16" t="s">
        <v>1109</v>
      </c>
      <c r="I501" s="18" t="s">
        <v>1110</v>
      </c>
      <c r="J501" s="17">
        <v>1</v>
      </c>
      <c r="K501" s="16">
        <v>0</v>
      </c>
      <c r="L501" s="16">
        <v>5783</v>
      </c>
      <c r="M501" s="16">
        <v>18969</v>
      </c>
      <c r="N501" s="17">
        <v>2</v>
      </c>
      <c r="O501" s="16" t="s">
        <v>2437</v>
      </c>
      <c r="P501" s="16">
        <v>9874</v>
      </c>
      <c r="Q501" s="16" t="s">
        <v>1112</v>
      </c>
      <c r="R501" s="16" t="s">
        <v>2438</v>
      </c>
      <c r="S501" s="16" t="s">
        <v>1114</v>
      </c>
    </row>
    <row r="502" spans="1:19">
      <c r="A502">
        <v>54997</v>
      </c>
      <c r="B502" s="11" t="s">
        <v>839</v>
      </c>
      <c r="C502" s="16" t="s">
        <v>1494</v>
      </c>
      <c r="D502" s="17" t="s">
        <v>1495</v>
      </c>
      <c r="E502" s="16" t="s">
        <v>1438</v>
      </c>
      <c r="F502" s="16" t="s">
        <v>1439</v>
      </c>
      <c r="G502" s="16" t="s">
        <v>993</v>
      </c>
      <c r="H502" s="16" t="s">
        <v>1496</v>
      </c>
      <c r="I502" s="16" t="s">
        <v>1497</v>
      </c>
      <c r="J502" s="17">
        <v>1</v>
      </c>
      <c r="K502" s="16">
        <v>0</v>
      </c>
      <c r="L502" s="16">
        <v>9883</v>
      </c>
      <c r="M502" s="16">
        <v>14869</v>
      </c>
      <c r="N502" s="17">
        <v>3</v>
      </c>
      <c r="O502" s="16" t="s">
        <v>2439</v>
      </c>
      <c r="P502" s="16">
        <v>23645</v>
      </c>
      <c r="Q502" s="16" t="s">
        <v>1499</v>
      </c>
      <c r="R502" s="16" t="s">
        <v>2440</v>
      </c>
      <c r="S502" s="16" t="s">
        <v>1501</v>
      </c>
    </row>
    <row r="503" spans="1:19" ht="21">
      <c r="A503">
        <v>54997</v>
      </c>
      <c r="B503" s="11" t="s">
        <v>839</v>
      </c>
      <c r="C503" s="16" t="s">
        <v>1702</v>
      </c>
      <c r="D503" s="17" t="s">
        <v>1703</v>
      </c>
      <c r="E503" s="16" t="s">
        <v>1132</v>
      </c>
      <c r="F503" s="16" t="s">
        <v>1704</v>
      </c>
      <c r="G503" s="16" t="s">
        <v>993</v>
      </c>
      <c r="H503" s="16" t="s">
        <v>1705</v>
      </c>
      <c r="I503" s="16" t="s">
        <v>1706</v>
      </c>
      <c r="J503" s="17">
        <v>1</v>
      </c>
      <c r="K503" s="16">
        <v>0</v>
      </c>
      <c r="L503" s="16">
        <v>8113</v>
      </c>
      <c r="M503" s="16">
        <v>16639</v>
      </c>
      <c r="N503" s="17">
        <v>2</v>
      </c>
      <c r="O503" s="16" t="s">
        <v>2441</v>
      </c>
      <c r="P503" s="16">
        <v>17630</v>
      </c>
      <c r="Q503" s="16" t="s">
        <v>1708</v>
      </c>
      <c r="R503" s="16" t="s">
        <v>2442</v>
      </c>
      <c r="S503" s="16" t="s">
        <v>1710</v>
      </c>
    </row>
    <row r="504" spans="1:19">
      <c r="A504">
        <v>54997</v>
      </c>
      <c r="B504" s="11" t="s">
        <v>839</v>
      </c>
      <c r="C504" s="16" t="s">
        <v>1436</v>
      </c>
      <c r="D504" s="17" t="s">
        <v>1437</v>
      </c>
      <c r="E504" s="16" t="s">
        <v>1438</v>
      </c>
      <c r="F504" s="16" t="s">
        <v>1439</v>
      </c>
      <c r="G504" s="16" t="s">
        <v>993</v>
      </c>
      <c r="H504" s="16" t="s">
        <v>1440</v>
      </c>
      <c r="I504" s="16" t="s">
        <v>1441</v>
      </c>
      <c r="J504" s="17">
        <v>1</v>
      </c>
      <c r="K504" s="16">
        <v>0</v>
      </c>
      <c r="L504" s="16">
        <v>6394</v>
      </c>
      <c r="M504" s="16">
        <v>18358</v>
      </c>
      <c r="N504" s="17">
        <v>1</v>
      </c>
      <c r="O504" s="16" t="s">
        <v>2443</v>
      </c>
      <c r="P504" s="16">
        <v>10990</v>
      </c>
      <c r="Q504" s="16" t="s">
        <v>1443</v>
      </c>
      <c r="R504" s="16" t="s">
        <v>2444</v>
      </c>
      <c r="S504" s="16" t="s">
        <v>1445</v>
      </c>
    </row>
    <row r="505" spans="1:19" ht="21">
      <c r="A505">
        <v>54997</v>
      </c>
      <c r="B505" s="11" t="s">
        <v>839</v>
      </c>
      <c r="C505" s="16" t="s">
        <v>1072</v>
      </c>
      <c r="D505" s="17" t="s">
        <v>1073</v>
      </c>
      <c r="E505" s="16" t="s">
        <v>991</v>
      </c>
      <c r="F505" s="16" t="s">
        <v>1011</v>
      </c>
      <c r="G505" s="16" t="s">
        <v>993</v>
      </c>
      <c r="H505" s="16" t="s">
        <v>1074</v>
      </c>
      <c r="I505" s="18" t="s">
        <v>1075</v>
      </c>
      <c r="J505" s="17">
        <v>1</v>
      </c>
      <c r="K505" s="16">
        <v>0</v>
      </c>
      <c r="L505" s="16">
        <v>13645</v>
      </c>
      <c r="M505" s="16">
        <v>11107</v>
      </c>
      <c r="N505" s="17">
        <v>4</v>
      </c>
      <c r="O505" s="16" t="s">
        <v>1782</v>
      </c>
      <c r="P505" s="16">
        <v>88731</v>
      </c>
      <c r="Q505" s="16" t="s">
        <v>1077</v>
      </c>
      <c r="R505" s="16" t="s">
        <v>2445</v>
      </c>
      <c r="S505" s="16" t="s">
        <v>1079</v>
      </c>
    </row>
    <row r="506" spans="1:19">
      <c r="A506">
        <v>54997</v>
      </c>
      <c r="B506" s="11" t="s">
        <v>839</v>
      </c>
      <c r="C506" s="16" t="s">
        <v>1686</v>
      </c>
      <c r="D506" s="17" t="s">
        <v>1687</v>
      </c>
      <c r="E506" s="16" t="s">
        <v>1089</v>
      </c>
      <c r="F506" s="16" t="s">
        <v>1686</v>
      </c>
      <c r="G506" s="16" t="s">
        <v>993</v>
      </c>
      <c r="H506" s="16" t="s">
        <v>1688</v>
      </c>
      <c r="I506" s="16" t="s">
        <v>1689</v>
      </c>
      <c r="J506" s="17">
        <v>1</v>
      </c>
      <c r="K506" s="16">
        <v>0</v>
      </c>
      <c r="L506" s="16">
        <v>13518</v>
      </c>
      <c r="M506" s="16">
        <v>11234</v>
      </c>
      <c r="N506" s="17">
        <v>3</v>
      </c>
      <c r="O506" s="16" t="s">
        <v>2437</v>
      </c>
      <c r="P506" s="16">
        <v>58600</v>
      </c>
      <c r="Q506" s="16" t="s">
        <v>1690</v>
      </c>
      <c r="R506" s="16" t="s">
        <v>2446</v>
      </c>
      <c r="S506" s="16" t="s">
        <v>1692</v>
      </c>
    </row>
    <row r="507" spans="1:19" ht="21">
      <c r="A507">
        <v>1134</v>
      </c>
      <c r="B507" s="11" t="s">
        <v>844</v>
      </c>
      <c r="C507" s="16" t="s">
        <v>1193</v>
      </c>
      <c r="D507" s="17" t="s">
        <v>1194</v>
      </c>
      <c r="E507" s="16" t="s">
        <v>1099</v>
      </c>
      <c r="F507" s="16" t="s">
        <v>1163</v>
      </c>
      <c r="G507" s="16" t="s">
        <v>993</v>
      </c>
      <c r="H507" s="16" t="s">
        <v>1195</v>
      </c>
      <c r="I507" s="18" t="s">
        <v>1196</v>
      </c>
      <c r="J507" s="17">
        <v>1</v>
      </c>
      <c r="K507" s="16">
        <v>0</v>
      </c>
      <c r="L507" s="16">
        <v>7006</v>
      </c>
      <c r="M507" s="16">
        <v>17746</v>
      </c>
      <c r="N507" s="17">
        <v>2</v>
      </c>
      <c r="O507" s="16" t="s">
        <v>1837</v>
      </c>
      <c r="P507" s="16">
        <v>15631</v>
      </c>
      <c r="Q507" s="16" t="s">
        <v>1198</v>
      </c>
      <c r="R507" s="16" t="s">
        <v>2447</v>
      </c>
      <c r="S507" s="16" t="s">
        <v>1200</v>
      </c>
    </row>
    <row r="508" spans="1:19" ht="21">
      <c r="A508">
        <v>1134</v>
      </c>
      <c r="B508" s="11" t="s">
        <v>844</v>
      </c>
      <c r="C508" s="16" t="s">
        <v>1539</v>
      </c>
      <c r="D508" s="17" t="s">
        <v>1540</v>
      </c>
      <c r="E508" s="16" t="s">
        <v>991</v>
      </c>
      <c r="F508" s="16" t="s">
        <v>1011</v>
      </c>
      <c r="G508" s="16" t="s">
        <v>993</v>
      </c>
      <c r="H508" s="16" t="s">
        <v>1541</v>
      </c>
      <c r="I508" s="16" t="s">
        <v>1542</v>
      </c>
      <c r="J508" s="17">
        <v>1</v>
      </c>
      <c r="K508" s="16">
        <v>0</v>
      </c>
      <c r="L508" s="16">
        <v>13731</v>
      </c>
      <c r="M508" s="16">
        <v>11021</v>
      </c>
      <c r="N508" s="17">
        <v>4</v>
      </c>
      <c r="O508" s="16" t="s">
        <v>2448</v>
      </c>
      <c r="P508" s="16">
        <v>65844</v>
      </c>
      <c r="Q508" s="16" t="s">
        <v>1544</v>
      </c>
      <c r="R508" s="16" t="s">
        <v>2449</v>
      </c>
      <c r="S508" s="16" t="s">
        <v>1546</v>
      </c>
    </row>
    <row r="509" spans="1:19" ht="21">
      <c r="A509">
        <v>1134</v>
      </c>
      <c r="B509" s="11" t="s">
        <v>844</v>
      </c>
      <c r="C509" s="16" t="s">
        <v>1097</v>
      </c>
      <c r="D509" s="17" t="s">
        <v>1098</v>
      </c>
      <c r="E509" s="16" t="s">
        <v>1099</v>
      </c>
      <c r="F509" s="16" t="s">
        <v>1100</v>
      </c>
      <c r="G509" s="16" t="s">
        <v>993</v>
      </c>
      <c r="H509" s="16" t="s">
        <v>1101</v>
      </c>
      <c r="I509" s="16" t="s">
        <v>1023</v>
      </c>
      <c r="J509" s="17">
        <v>1</v>
      </c>
      <c r="K509" s="16">
        <v>0</v>
      </c>
      <c r="L509" s="16">
        <v>5865</v>
      </c>
      <c r="M509" s="16">
        <v>18887</v>
      </c>
      <c r="N509" s="17">
        <v>1</v>
      </c>
      <c r="O509" s="16" t="s">
        <v>1744</v>
      </c>
      <c r="P509" s="16">
        <v>9476</v>
      </c>
      <c r="Q509" s="16" t="s">
        <v>1103</v>
      </c>
      <c r="R509" s="16" t="s">
        <v>2450</v>
      </c>
      <c r="S509" s="16" t="s">
        <v>1105</v>
      </c>
    </row>
    <row r="510" spans="1:19">
      <c r="A510">
        <v>1134</v>
      </c>
      <c r="B510" s="11" t="s">
        <v>844</v>
      </c>
      <c r="C510" s="16" t="s">
        <v>1124</v>
      </c>
      <c r="D510" s="17" t="s">
        <v>1125</v>
      </c>
      <c r="E510" s="16" t="s">
        <v>1020</v>
      </c>
      <c r="F510" s="16" t="s">
        <v>1108</v>
      </c>
      <c r="G510" s="16" t="s">
        <v>993</v>
      </c>
      <c r="H510" s="16" t="s">
        <v>1126</v>
      </c>
      <c r="I510" s="16" t="s">
        <v>1067</v>
      </c>
      <c r="J510" s="17">
        <v>1</v>
      </c>
      <c r="K510" s="16">
        <v>0</v>
      </c>
      <c r="L510" s="16">
        <v>10157</v>
      </c>
      <c r="M510" s="16">
        <v>14595</v>
      </c>
      <c r="N510" s="17">
        <v>2</v>
      </c>
      <c r="O510" s="16" t="s">
        <v>2234</v>
      </c>
      <c r="P510" s="16">
        <v>27519</v>
      </c>
      <c r="Q510" s="16" t="s">
        <v>1127</v>
      </c>
      <c r="R510" s="16" t="s">
        <v>2451</v>
      </c>
      <c r="S510" s="16" t="s">
        <v>1129</v>
      </c>
    </row>
    <row r="511" spans="1:19">
      <c r="A511">
        <v>1134</v>
      </c>
      <c r="B511" s="11" t="s">
        <v>844</v>
      </c>
      <c r="C511" s="16" t="s">
        <v>1087</v>
      </c>
      <c r="D511" s="17" t="s">
        <v>1088</v>
      </c>
      <c r="E511" s="16" t="s">
        <v>1089</v>
      </c>
      <c r="F511" s="16" t="s">
        <v>1090</v>
      </c>
      <c r="G511" s="16" t="s">
        <v>993</v>
      </c>
      <c r="H511" s="16" t="s">
        <v>1091</v>
      </c>
      <c r="I511" s="16" t="s">
        <v>1092</v>
      </c>
      <c r="J511" s="17">
        <v>1</v>
      </c>
      <c r="K511" s="16">
        <v>0</v>
      </c>
      <c r="L511" s="16">
        <v>5222</v>
      </c>
      <c r="M511" s="16">
        <v>19530</v>
      </c>
      <c r="N511" s="17">
        <v>1</v>
      </c>
      <c r="O511" s="16" t="s">
        <v>1811</v>
      </c>
      <c r="P511" s="16">
        <v>8446</v>
      </c>
      <c r="Q511" s="16" t="s">
        <v>1094</v>
      </c>
      <c r="R511" s="16" t="s">
        <v>2452</v>
      </c>
      <c r="S511" s="16" t="s">
        <v>1096</v>
      </c>
    </row>
    <row r="512" spans="1:19" ht="21">
      <c r="A512">
        <v>1134</v>
      </c>
      <c r="B512" s="11" t="s">
        <v>844</v>
      </c>
      <c r="C512" s="16" t="s">
        <v>1002</v>
      </c>
      <c r="D512" s="17" t="s">
        <v>1003</v>
      </c>
      <c r="E512" s="16" t="s">
        <v>991</v>
      </c>
      <c r="F512" s="16" t="s">
        <v>992</v>
      </c>
      <c r="G512" s="16" t="s">
        <v>993</v>
      </c>
      <c r="H512" s="16" t="s">
        <v>1004</v>
      </c>
      <c r="I512" s="16" t="s">
        <v>1005</v>
      </c>
      <c r="J512" s="17">
        <v>1</v>
      </c>
      <c r="K512" s="16">
        <v>0</v>
      </c>
      <c r="L512" s="16">
        <v>6067</v>
      </c>
      <c r="M512" s="16">
        <v>18685</v>
      </c>
      <c r="N512" s="17">
        <v>1</v>
      </c>
      <c r="O512" s="16" t="s">
        <v>2160</v>
      </c>
      <c r="P512" s="16">
        <v>11080</v>
      </c>
      <c r="Q512" s="16" t="s">
        <v>1007</v>
      </c>
      <c r="R512" s="16" t="s">
        <v>2453</v>
      </c>
      <c r="S512" s="16" t="s">
        <v>1009</v>
      </c>
    </row>
    <row r="513" spans="1:19" ht="21">
      <c r="A513">
        <v>1134</v>
      </c>
      <c r="B513" s="11" t="s">
        <v>844</v>
      </c>
      <c r="C513" s="16" t="s">
        <v>1130</v>
      </c>
      <c r="D513" s="17" t="s">
        <v>1131</v>
      </c>
      <c r="E513" s="16" t="s">
        <v>1132</v>
      </c>
      <c r="F513" s="16" t="s">
        <v>1133</v>
      </c>
      <c r="G513" s="16" t="s">
        <v>993</v>
      </c>
      <c r="H513" s="16" t="s">
        <v>1134</v>
      </c>
      <c r="I513" s="16" t="s">
        <v>1135</v>
      </c>
      <c r="J513" s="17">
        <v>1</v>
      </c>
      <c r="K513" s="16">
        <v>0</v>
      </c>
      <c r="L513" s="16">
        <v>15402</v>
      </c>
      <c r="M513" s="16">
        <v>9350</v>
      </c>
      <c r="N513" s="17">
        <v>4</v>
      </c>
      <c r="O513" s="16" t="s">
        <v>2454</v>
      </c>
      <c r="P513" s="16">
        <v>81722</v>
      </c>
      <c r="Q513" s="16" t="s">
        <v>1136</v>
      </c>
      <c r="R513" s="16" t="s">
        <v>2455</v>
      </c>
      <c r="S513" s="16" t="s">
        <v>1138</v>
      </c>
    </row>
    <row r="514" spans="1:19" ht="21">
      <c r="A514">
        <v>1134</v>
      </c>
      <c r="B514" s="11" t="s">
        <v>844</v>
      </c>
      <c r="C514" s="16" t="s">
        <v>1277</v>
      </c>
      <c r="D514" s="17" t="s">
        <v>1278</v>
      </c>
      <c r="E514" s="16" t="s">
        <v>1132</v>
      </c>
      <c r="F514" s="16" t="s">
        <v>1133</v>
      </c>
      <c r="G514" s="16" t="s">
        <v>993</v>
      </c>
      <c r="H514" s="16" t="s">
        <v>1279</v>
      </c>
      <c r="I514" s="16" t="s">
        <v>1280</v>
      </c>
      <c r="J514" s="17">
        <v>1</v>
      </c>
      <c r="K514" s="16">
        <v>0</v>
      </c>
      <c r="L514" s="16">
        <v>6034</v>
      </c>
      <c r="M514" s="16">
        <v>18718</v>
      </c>
      <c r="N514" s="17">
        <v>1</v>
      </c>
      <c r="O514" s="16" t="s">
        <v>2124</v>
      </c>
      <c r="P514" s="16">
        <v>9342</v>
      </c>
      <c r="Q514" s="16" t="s">
        <v>1282</v>
      </c>
      <c r="R514" s="16" t="s">
        <v>2310</v>
      </c>
      <c r="S514" s="16" t="s">
        <v>1284</v>
      </c>
    </row>
    <row r="515" spans="1:19">
      <c r="A515">
        <v>8612</v>
      </c>
      <c r="B515" s="11" t="s">
        <v>2456</v>
      </c>
      <c r="C515" s="14"/>
      <c r="D515" s="14"/>
      <c r="E515" s="14"/>
      <c r="F515" s="14"/>
      <c r="G515" s="14"/>
      <c r="H515" s="14"/>
      <c r="I515" s="14"/>
      <c r="J515" s="14"/>
      <c r="K515" s="14"/>
      <c r="L515" s="14"/>
      <c r="M515" s="14"/>
      <c r="N515" s="14"/>
      <c r="O515" s="14"/>
      <c r="P515" s="14"/>
      <c r="Q515" s="14"/>
      <c r="R515" s="14"/>
      <c r="S515" s="14"/>
    </row>
    <row r="516" spans="1:19" ht="21">
      <c r="A516">
        <v>150</v>
      </c>
      <c r="B516" s="11" t="s">
        <v>846</v>
      </c>
      <c r="C516" s="16" t="s">
        <v>1391</v>
      </c>
      <c r="D516" s="17" t="s">
        <v>1392</v>
      </c>
      <c r="E516" s="16" t="s">
        <v>991</v>
      </c>
      <c r="F516" s="16" t="s">
        <v>1011</v>
      </c>
      <c r="G516" s="16" t="s">
        <v>993</v>
      </c>
      <c r="H516" s="16" t="s">
        <v>1393</v>
      </c>
      <c r="I516" s="16" t="s">
        <v>1394</v>
      </c>
      <c r="J516" s="17">
        <v>1</v>
      </c>
      <c r="K516" s="16">
        <v>0</v>
      </c>
      <c r="L516" s="16">
        <v>3236</v>
      </c>
      <c r="M516" s="16">
        <v>21516</v>
      </c>
      <c r="N516" s="17">
        <v>2</v>
      </c>
      <c r="O516" s="16" t="s">
        <v>2457</v>
      </c>
      <c r="P516" s="16">
        <v>3982</v>
      </c>
      <c r="Q516" s="16" t="s">
        <v>1396</v>
      </c>
      <c r="R516" s="16" t="s">
        <v>2458</v>
      </c>
      <c r="S516" s="16" t="s">
        <v>1398</v>
      </c>
    </row>
    <row r="517" spans="1:19">
      <c r="A517">
        <v>150</v>
      </c>
      <c r="B517" s="11" t="s">
        <v>846</v>
      </c>
      <c r="C517" s="16" t="s">
        <v>2170</v>
      </c>
      <c r="D517" s="17" t="s">
        <v>2171</v>
      </c>
      <c r="E517" s="16" t="s">
        <v>1020</v>
      </c>
      <c r="F517" s="16" t="s">
        <v>1108</v>
      </c>
      <c r="G517" s="16" t="s">
        <v>993</v>
      </c>
      <c r="H517" s="16" t="s">
        <v>2172</v>
      </c>
      <c r="I517" s="18" t="s">
        <v>2173</v>
      </c>
      <c r="J517" s="17">
        <v>1</v>
      </c>
      <c r="K517" s="16">
        <v>0</v>
      </c>
      <c r="L517" s="16">
        <v>8288</v>
      </c>
      <c r="M517" s="16">
        <v>16464</v>
      </c>
      <c r="N517" s="17">
        <v>2</v>
      </c>
      <c r="O517" s="16" t="s">
        <v>2459</v>
      </c>
      <c r="P517" s="16">
        <v>18476</v>
      </c>
      <c r="Q517" s="16" t="s">
        <v>2174</v>
      </c>
      <c r="R517" s="16" t="s">
        <v>2460</v>
      </c>
      <c r="S517" s="16" t="s">
        <v>2176</v>
      </c>
    </row>
    <row r="518" spans="1:19">
      <c r="A518">
        <v>150</v>
      </c>
      <c r="B518" s="11" t="s">
        <v>846</v>
      </c>
      <c r="C518" s="16" t="s">
        <v>1124</v>
      </c>
      <c r="D518" s="17" t="s">
        <v>1125</v>
      </c>
      <c r="E518" s="16" t="s">
        <v>1020</v>
      </c>
      <c r="F518" s="16" t="s">
        <v>1108</v>
      </c>
      <c r="G518" s="16" t="s">
        <v>993</v>
      </c>
      <c r="H518" s="16" t="s">
        <v>1126</v>
      </c>
      <c r="I518" s="16" t="s">
        <v>1067</v>
      </c>
      <c r="J518" s="17">
        <v>1</v>
      </c>
      <c r="K518" s="16">
        <v>0</v>
      </c>
      <c r="L518" s="16">
        <v>10157</v>
      </c>
      <c r="M518" s="16">
        <v>14595</v>
      </c>
      <c r="N518" s="17">
        <v>2</v>
      </c>
      <c r="O518" s="16" t="s">
        <v>1939</v>
      </c>
      <c r="P518" s="16">
        <v>27519</v>
      </c>
      <c r="Q518" s="16" t="s">
        <v>1127</v>
      </c>
      <c r="R518" s="16" t="s">
        <v>2461</v>
      </c>
      <c r="S518" s="16" t="s">
        <v>1129</v>
      </c>
    </row>
    <row r="519" spans="1:19" ht="21">
      <c r="A519">
        <v>27286</v>
      </c>
      <c r="B519" s="11" t="s">
        <v>847</v>
      </c>
      <c r="C519" s="16" t="s">
        <v>1097</v>
      </c>
      <c r="D519" s="17" t="s">
        <v>1098</v>
      </c>
      <c r="E519" s="16" t="s">
        <v>1099</v>
      </c>
      <c r="F519" s="16" t="s">
        <v>1100</v>
      </c>
      <c r="G519" s="16" t="s">
        <v>993</v>
      </c>
      <c r="H519" s="16" t="s">
        <v>1101</v>
      </c>
      <c r="I519" s="16" t="s">
        <v>1023</v>
      </c>
      <c r="J519" s="17">
        <v>1</v>
      </c>
      <c r="K519" s="16">
        <v>0</v>
      </c>
      <c r="L519" s="16">
        <v>5865</v>
      </c>
      <c r="M519" s="16">
        <v>18887</v>
      </c>
      <c r="N519" s="17">
        <v>2</v>
      </c>
      <c r="O519" s="16" t="s">
        <v>2080</v>
      </c>
      <c r="P519" s="16">
        <v>9476</v>
      </c>
      <c r="Q519" s="16" t="s">
        <v>1103</v>
      </c>
      <c r="R519" s="16" t="s">
        <v>2462</v>
      </c>
      <c r="S519" s="16" t="s">
        <v>1105</v>
      </c>
    </row>
    <row r="520" spans="1:19" ht="21">
      <c r="A520">
        <v>27286</v>
      </c>
      <c r="B520" s="11" t="s">
        <v>847</v>
      </c>
      <c r="C520" s="16" t="s">
        <v>1319</v>
      </c>
      <c r="D520" s="17" t="s">
        <v>1320</v>
      </c>
      <c r="E520" s="16" t="s">
        <v>991</v>
      </c>
      <c r="F520" s="16" t="s">
        <v>1011</v>
      </c>
      <c r="G520" s="16" t="s">
        <v>993</v>
      </c>
      <c r="H520" s="18" t="s">
        <v>1321</v>
      </c>
      <c r="I520" s="18" t="s">
        <v>1322</v>
      </c>
      <c r="J520" s="17">
        <v>1</v>
      </c>
      <c r="K520" s="16">
        <v>0</v>
      </c>
      <c r="L520" s="16">
        <v>1971</v>
      </c>
      <c r="M520" s="16">
        <v>22781</v>
      </c>
      <c r="N520" s="17">
        <v>1</v>
      </c>
      <c r="O520" s="16" t="s">
        <v>2463</v>
      </c>
      <c r="P520" s="16">
        <v>2462</v>
      </c>
      <c r="Q520" s="16" t="s">
        <v>1323</v>
      </c>
      <c r="R520" s="16" t="s">
        <v>2464</v>
      </c>
      <c r="S520" s="16" t="s">
        <v>1325</v>
      </c>
    </row>
    <row r="521" spans="1:19">
      <c r="A521">
        <v>27286</v>
      </c>
      <c r="B521" s="11" t="s">
        <v>847</v>
      </c>
      <c r="C521" s="16" t="s">
        <v>1786</v>
      </c>
      <c r="D521" s="17" t="s">
        <v>1787</v>
      </c>
      <c r="E521" s="16" t="s">
        <v>1020</v>
      </c>
      <c r="F521" s="16" t="s">
        <v>1021</v>
      </c>
      <c r="G521" s="16" t="s">
        <v>993</v>
      </c>
      <c r="H521" s="16" t="s">
        <v>1568</v>
      </c>
      <c r="I521" s="16" t="s">
        <v>1788</v>
      </c>
      <c r="J521" s="17">
        <v>1</v>
      </c>
      <c r="K521" s="16">
        <v>0</v>
      </c>
      <c r="L521" s="16">
        <v>16390</v>
      </c>
      <c r="M521" s="16">
        <v>8362</v>
      </c>
      <c r="N521" s="17">
        <v>11</v>
      </c>
      <c r="O521" s="16" t="s">
        <v>2465</v>
      </c>
      <c r="P521" s="16">
        <v>113253</v>
      </c>
      <c r="Q521" s="16" t="s">
        <v>1790</v>
      </c>
      <c r="R521" s="16" t="s">
        <v>2466</v>
      </c>
      <c r="S521" s="16" t="s">
        <v>1252</v>
      </c>
    </row>
    <row r="522" spans="1:19" ht="21">
      <c r="A522">
        <v>27286</v>
      </c>
      <c r="B522" s="11" t="s">
        <v>847</v>
      </c>
      <c r="C522" s="16" t="s">
        <v>2284</v>
      </c>
      <c r="D522" s="17" t="s">
        <v>2285</v>
      </c>
      <c r="E522" s="16" t="s">
        <v>1020</v>
      </c>
      <c r="F522" s="16" t="s">
        <v>1108</v>
      </c>
      <c r="G522" s="16" t="s">
        <v>993</v>
      </c>
      <c r="H522" s="16" t="s">
        <v>2286</v>
      </c>
      <c r="I522" s="16" t="s">
        <v>1092</v>
      </c>
      <c r="J522" s="17">
        <v>1</v>
      </c>
      <c r="K522" s="16">
        <v>0</v>
      </c>
      <c r="L522" s="16">
        <v>13286</v>
      </c>
      <c r="M522" s="16">
        <v>11466</v>
      </c>
      <c r="N522" s="17">
        <v>6</v>
      </c>
      <c r="O522" s="16" t="s">
        <v>2467</v>
      </c>
      <c r="P522" s="16">
        <v>54768</v>
      </c>
      <c r="Q522" s="16" t="s">
        <v>1857</v>
      </c>
      <c r="R522" s="16" t="s">
        <v>2468</v>
      </c>
      <c r="S522" s="16" t="s">
        <v>2289</v>
      </c>
    </row>
    <row r="523" spans="1:19">
      <c r="A523">
        <v>27286</v>
      </c>
      <c r="B523" s="11" t="s">
        <v>847</v>
      </c>
      <c r="C523" s="16" t="s">
        <v>1877</v>
      </c>
      <c r="D523" s="17" t="s">
        <v>1878</v>
      </c>
      <c r="E523" s="16" t="s">
        <v>1438</v>
      </c>
      <c r="F523" s="16" t="s">
        <v>1879</v>
      </c>
      <c r="G523" s="16" t="s">
        <v>993</v>
      </c>
      <c r="H523" s="16" t="s">
        <v>1880</v>
      </c>
      <c r="I523" s="16" t="s">
        <v>1881</v>
      </c>
      <c r="J523" s="17">
        <v>1</v>
      </c>
      <c r="K523" s="16">
        <v>0</v>
      </c>
      <c r="L523" s="16">
        <v>13641</v>
      </c>
      <c r="M523" s="16">
        <v>11111</v>
      </c>
      <c r="N523" s="17">
        <v>6</v>
      </c>
      <c r="O523" s="16" t="s">
        <v>2420</v>
      </c>
      <c r="P523" s="16">
        <v>58648</v>
      </c>
      <c r="Q523" s="16" t="s">
        <v>1883</v>
      </c>
      <c r="R523" s="16" t="s">
        <v>2469</v>
      </c>
      <c r="S523" s="16" t="s">
        <v>1079</v>
      </c>
    </row>
    <row r="524" spans="1:19" ht="21">
      <c r="A524">
        <v>23017</v>
      </c>
      <c r="B524" s="11" t="s">
        <v>851</v>
      </c>
      <c r="C524" s="16" t="s">
        <v>1319</v>
      </c>
      <c r="D524" s="17" t="s">
        <v>1320</v>
      </c>
      <c r="E524" s="16" t="s">
        <v>991</v>
      </c>
      <c r="F524" s="16" t="s">
        <v>1011</v>
      </c>
      <c r="G524" s="16" t="s">
        <v>993</v>
      </c>
      <c r="H524" s="18" t="s">
        <v>1321</v>
      </c>
      <c r="I524" s="18" t="s">
        <v>1322</v>
      </c>
      <c r="J524" s="17">
        <v>1</v>
      </c>
      <c r="K524" s="16">
        <v>0</v>
      </c>
      <c r="L524" s="16">
        <v>1971</v>
      </c>
      <c r="M524" s="16">
        <v>22781</v>
      </c>
      <c r="N524" s="17">
        <v>1</v>
      </c>
      <c r="O524" s="16" t="s">
        <v>1596</v>
      </c>
      <c r="P524" s="16">
        <v>2462</v>
      </c>
      <c r="Q524" s="16" t="s">
        <v>1323</v>
      </c>
      <c r="R524" s="16" t="s">
        <v>2470</v>
      </c>
      <c r="S524" s="16" t="s">
        <v>1325</v>
      </c>
    </row>
    <row r="525" spans="1:19">
      <c r="A525">
        <v>23017</v>
      </c>
      <c r="B525" s="11" t="s">
        <v>851</v>
      </c>
      <c r="C525" s="16" t="s">
        <v>1807</v>
      </c>
      <c r="D525" s="17" t="s">
        <v>1808</v>
      </c>
      <c r="E525" s="16" t="s">
        <v>1020</v>
      </c>
      <c r="F525" s="16" t="s">
        <v>1021</v>
      </c>
      <c r="G525" s="16" t="s">
        <v>993</v>
      </c>
      <c r="H525" s="16" t="s">
        <v>1809</v>
      </c>
      <c r="I525" s="16" t="s">
        <v>1810</v>
      </c>
      <c r="J525" s="17">
        <v>1</v>
      </c>
      <c r="K525" s="16">
        <v>0</v>
      </c>
      <c r="L525" s="16">
        <v>5508</v>
      </c>
      <c r="M525" s="16">
        <v>19244</v>
      </c>
      <c r="N525" s="17">
        <v>2</v>
      </c>
      <c r="O525" s="16" t="s">
        <v>2471</v>
      </c>
      <c r="P525" s="16">
        <v>9969</v>
      </c>
      <c r="Q525" s="16" t="s">
        <v>1812</v>
      </c>
      <c r="R525" s="16" t="s">
        <v>2472</v>
      </c>
      <c r="S525" s="16" t="s">
        <v>1814</v>
      </c>
    </row>
    <row r="526" spans="1:19">
      <c r="A526">
        <v>23017</v>
      </c>
      <c r="B526" s="11" t="s">
        <v>851</v>
      </c>
      <c r="C526" s="16" t="s">
        <v>1209</v>
      </c>
      <c r="D526" s="17" t="s">
        <v>1210</v>
      </c>
      <c r="E526" s="16" t="s">
        <v>1020</v>
      </c>
      <c r="F526" s="16" t="s">
        <v>1021</v>
      </c>
      <c r="G526" s="16" t="s">
        <v>993</v>
      </c>
      <c r="H526" s="16" t="s">
        <v>1211</v>
      </c>
      <c r="I526" s="18" t="s">
        <v>1212</v>
      </c>
      <c r="J526" s="17">
        <v>1</v>
      </c>
      <c r="K526" s="16">
        <v>0</v>
      </c>
      <c r="L526" s="16">
        <v>6731</v>
      </c>
      <c r="M526" s="16">
        <v>18021</v>
      </c>
      <c r="N526" s="17">
        <v>2</v>
      </c>
      <c r="O526" s="16" t="s">
        <v>1571</v>
      </c>
      <c r="P526" s="16">
        <v>15828</v>
      </c>
      <c r="Q526" s="16" t="s">
        <v>1214</v>
      </c>
      <c r="R526" s="16" t="s">
        <v>2473</v>
      </c>
      <c r="S526" s="16" t="s">
        <v>1216</v>
      </c>
    </row>
    <row r="527" spans="1:19">
      <c r="A527">
        <v>23017</v>
      </c>
      <c r="B527" s="11" t="s">
        <v>851</v>
      </c>
      <c r="C527" s="16" t="s">
        <v>1694</v>
      </c>
      <c r="D527" s="17" t="s">
        <v>1695</v>
      </c>
      <c r="E527" s="16" t="s">
        <v>1020</v>
      </c>
      <c r="F527" s="16" t="s">
        <v>1108</v>
      </c>
      <c r="G527" s="16" t="s">
        <v>993</v>
      </c>
      <c r="H527" s="16" t="s">
        <v>1696</v>
      </c>
      <c r="I527" s="16" t="s">
        <v>1697</v>
      </c>
      <c r="J527" s="17">
        <v>1</v>
      </c>
      <c r="K527" s="16">
        <v>0</v>
      </c>
      <c r="L527" s="16">
        <v>7993</v>
      </c>
      <c r="M527" s="16">
        <v>16759</v>
      </c>
      <c r="N527" s="17">
        <v>2</v>
      </c>
      <c r="O527" s="16" t="s">
        <v>2474</v>
      </c>
      <c r="P527" s="16">
        <v>15900</v>
      </c>
      <c r="Q527" s="16" t="s">
        <v>1699</v>
      </c>
      <c r="R527" s="16" t="s">
        <v>2475</v>
      </c>
      <c r="S527" s="16" t="s">
        <v>1701</v>
      </c>
    </row>
    <row r="16797" spans="1:1">
      <c r="A16797" s="6"/>
    </row>
    <row r="16798" spans="1:1">
      <c r="A16798" s="8"/>
    </row>
    <row r="16799" spans="1:1">
      <c r="A16799" s="8"/>
    </row>
    <row r="16800" spans="1:1">
      <c r="A16800" s="8"/>
    </row>
    <row r="16801" spans="1:1">
      <c r="A16801" s="8"/>
    </row>
    <row r="16802" spans="1:1">
      <c r="A16802" s="8"/>
    </row>
    <row r="16803" spans="1:1">
      <c r="A16803" s="8"/>
    </row>
    <row r="16804" spans="1:1">
      <c r="A16804" s="8"/>
    </row>
    <row r="16805" spans="1:1">
      <c r="A16805" s="8"/>
    </row>
    <row r="16806" spans="1:1">
      <c r="A16806" s="8"/>
    </row>
    <row r="16807" spans="1:1">
      <c r="A16807" s="8"/>
    </row>
    <row r="16808" spans="1:1">
      <c r="A16808" s="8"/>
    </row>
    <row r="16809" spans="1:1">
      <c r="A16809" s="8"/>
    </row>
    <row r="16810" spans="1:1">
      <c r="A16810" s="8"/>
    </row>
    <row r="16811" spans="1:1">
      <c r="A16811" s="8"/>
    </row>
    <row r="16812" spans="1:1">
      <c r="A16812" s="8"/>
    </row>
    <row r="16813" spans="1:1">
      <c r="A16813" s="8"/>
    </row>
    <row r="16814" spans="1:1">
      <c r="A16814" s="9"/>
    </row>
    <row r="16815" spans="1:1">
      <c r="A16815" s="9"/>
    </row>
    <row r="16816" spans="1:1">
      <c r="A16816" s="9"/>
    </row>
    <row r="16817" spans="1:1">
      <c r="A16817" s="9"/>
    </row>
    <row r="16818" spans="1:1">
      <c r="A16818" s="9"/>
    </row>
    <row r="16819" spans="1:1">
      <c r="A16819" s="9"/>
    </row>
    <row r="16820" spans="1:1">
      <c r="A16820" s="9"/>
    </row>
    <row r="16821" spans="1:1">
      <c r="A16821" s="9"/>
    </row>
    <row r="16822" spans="1:1">
      <c r="A16822" s="9"/>
    </row>
    <row r="16823" spans="1:1">
      <c r="A16823" s="9"/>
    </row>
    <row r="16824" spans="1:1">
      <c r="A16824" s="9"/>
    </row>
    <row r="16825" spans="1:1">
      <c r="A16825" s="9"/>
    </row>
    <row r="16826" spans="1:1">
      <c r="A16826" s="9"/>
    </row>
    <row r="16827" spans="1:1">
      <c r="A16827" s="9"/>
    </row>
    <row r="16828" spans="1:1">
      <c r="A16828" s="9"/>
    </row>
    <row r="16829" spans="1:1">
      <c r="A16829" s="9"/>
    </row>
    <row r="16830" spans="1:1">
      <c r="A16830" s="9"/>
    </row>
    <row r="16831" spans="1:1">
      <c r="A16831" s="9"/>
    </row>
    <row r="16832" spans="1:1">
      <c r="A16832" s="9"/>
    </row>
    <row r="16833" spans="1:1">
      <c r="A16833" s="9"/>
    </row>
    <row r="16834" spans="1:1">
      <c r="A16834" s="9"/>
    </row>
    <row r="16835" spans="1:1">
      <c r="A16835" s="9"/>
    </row>
    <row r="16836" spans="1:1">
      <c r="A16836" s="9"/>
    </row>
    <row r="16837" spans="1:1">
      <c r="A16837" s="9"/>
    </row>
    <row r="16838" spans="1:1">
      <c r="A16838" s="9"/>
    </row>
    <row r="16839" spans="1:1">
      <c r="A16839" s="9"/>
    </row>
    <row r="16840" spans="1:1">
      <c r="A16840" s="9"/>
    </row>
    <row r="16841" spans="1:1">
      <c r="A16841" s="9"/>
    </row>
    <row r="16842" spans="1:1">
      <c r="A16842" s="9"/>
    </row>
    <row r="16843" spans="1:1">
      <c r="A16843" s="9"/>
    </row>
    <row r="16844" spans="1:1">
      <c r="A16844" s="9"/>
    </row>
    <row r="16845" spans="1:1">
      <c r="A16845" s="11"/>
    </row>
    <row r="16846" spans="1:1">
      <c r="A16846" s="11"/>
    </row>
    <row r="16847" spans="1:1">
      <c r="A16847" s="11"/>
    </row>
    <row r="16848" spans="1:1">
      <c r="A16848" s="11"/>
    </row>
    <row r="16849" spans="1:1">
      <c r="A16849" s="11"/>
    </row>
    <row r="16850" spans="1:1">
      <c r="A16850" s="11"/>
    </row>
    <row r="16851" spans="1:1">
      <c r="A16851" s="11"/>
    </row>
    <row r="16852" spans="1:1">
      <c r="A16852" s="11"/>
    </row>
    <row r="16853" spans="1:1">
      <c r="A16853" s="11"/>
    </row>
    <row r="16854" spans="1:1">
      <c r="A16854" s="11"/>
    </row>
    <row r="16855" spans="1:1">
      <c r="A16855" s="11"/>
    </row>
    <row r="16856" spans="1:1">
      <c r="A16856" s="11"/>
    </row>
    <row r="16857" spans="1:1">
      <c r="A16857" s="11"/>
    </row>
    <row r="16858" spans="1:1">
      <c r="A16858" s="11"/>
    </row>
    <row r="16859" spans="1:1">
      <c r="A16859" s="11"/>
    </row>
    <row r="16860" spans="1:1">
      <c r="A16860" s="11"/>
    </row>
    <row r="16861" spans="1:1">
      <c r="A16861" s="11"/>
    </row>
    <row r="16862" spans="1:1">
      <c r="A16862" s="11"/>
    </row>
    <row r="16863" spans="1:1">
      <c r="A16863" s="11"/>
    </row>
    <row r="16864" spans="1:1">
      <c r="A16864" s="11"/>
    </row>
    <row r="16865" spans="1:1">
      <c r="A16865" s="11"/>
    </row>
    <row r="16866" spans="1:1">
      <c r="A16866" s="11"/>
    </row>
    <row r="16867" spans="1:1">
      <c r="A16867" s="11"/>
    </row>
    <row r="16868" spans="1:1">
      <c r="A16868" s="11"/>
    </row>
    <row r="16869" spans="1:1">
      <c r="A16869" s="11"/>
    </row>
    <row r="16870" spans="1:1">
      <c r="A16870" s="11"/>
    </row>
    <row r="16871" spans="1:1">
      <c r="A16871" s="11"/>
    </row>
    <row r="16872" spans="1:1">
      <c r="A16872" s="11"/>
    </row>
    <row r="16873" spans="1:1">
      <c r="A16873" s="11"/>
    </row>
    <row r="16874" spans="1:1">
      <c r="A16874" s="11"/>
    </row>
    <row r="16875" spans="1:1">
      <c r="A16875" s="11"/>
    </row>
    <row r="16876" spans="1:1">
      <c r="A16876" s="11"/>
    </row>
    <row r="16877" spans="1:1">
      <c r="A16877" s="11"/>
    </row>
    <row r="16878" spans="1:1">
      <c r="A16878" s="11"/>
    </row>
    <row r="16879" spans="1:1">
      <c r="A16879" s="11"/>
    </row>
    <row r="16880" spans="1:1">
      <c r="A16880" s="11"/>
    </row>
    <row r="16881" spans="1:1">
      <c r="A16881" s="11"/>
    </row>
    <row r="16882" spans="1:1">
      <c r="A16882" s="11"/>
    </row>
    <row r="16883" spans="1:1">
      <c r="A16883" s="11"/>
    </row>
    <row r="16884" spans="1:1">
      <c r="A16884" s="11"/>
    </row>
    <row r="16885" spans="1:1">
      <c r="A16885" s="11"/>
    </row>
    <row r="16886" spans="1:1">
      <c r="A16886" s="11"/>
    </row>
    <row r="16887" spans="1:1">
      <c r="A16887" s="11"/>
    </row>
    <row r="16888" spans="1:1">
      <c r="A16888" s="11"/>
    </row>
    <row r="16889" spans="1:1">
      <c r="A16889" s="11"/>
    </row>
    <row r="16890" spans="1:1">
      <c r="A16890" s="11"/>
    </row>
    <row r="16891" spans="1:1">
      <c r="A16891" s="11"/>
    </row>
    <row r="16892" spans="1:1">
      <c r="A16892" s="11"/>
    </row>
    <row r="16893" spans="1:1">
      <c r="A16893" s="11"/>
    </row>
    <row r="16894" spans="1:1">
      <c r="A16894" s="11"/>
    </row>
    <row r="16895" spans="1:1">
      <c r="A16895" s="11"/>
    </row>
    <row r="16896" spans="1:1">
      <c r="A16896" s="11"/>
    </row>
    <row r="16897" spans="1:1">
      <c r="A16897" s="11"/>
    </row>
    <row r="16898" spans="1:1">
      <c r="A16898" s="11"/>
    </row>
    <row r="16899" spans="1:1">
      <c r="A16899" s="11"/>
    </row>
    <row r="16900" spans="1:1">
      <c r="A16900" s="11"/>
    </row>
    <row r="16901" spans="1:1">
      <c r="A16901" s="11"/>
    </row>
    <row r="16902" spans="1:1">
      <c r="A16902" s="11"/>
    </row>
    <row r="16903" spans="1:1">
      <c r="A16903" s="11"/>
    </row>
    <row r="16904" spans="1:1">
      <c r="A16904" s="11"/>
    </row>
    <row r="16905" spans="1:1">
      <c r="A16905" s="11"/>
    </row>
    <row r="16906" spans="1:1">
      <c r="A16906" s="11"/>
    </row>
    <row r="16907" spans="1:1">
      <c r="A16907" s="11"/>
    </row>
    <row r="16908" spans="1:1">
      <c r="A16908" s="11"/>
    </row>
    <row r="33181" spans="1:1">
      <c r="A33181" s="6"/>
    </row>
    <row r="33182" spans="1:1">
      <c r="A33182" s="8"/>
    </row>
    <row r="33183" spans="1:1">
      <c r="A33183" s="8"/>
    </row>
    <row r="33184" spans="1:1">
      <c r="A33184" s="8"/>
    </row>
    <row r="33185" spans="1:1">
      <c r="A33185" s="8"/>
    </row>
    <row r="33186" spans="1:1">
      <c r="A33186" s="8"/>
    </row>
    <row r="33187" spans="1:1">
      <c r="A33187" s="8"/>
    </row>
    <row r="33188" spans="1:1">
      <c r="A33188" s="8"/>
    </row>
    <row r="33189" spans="1:1">
      <c r="A33189" s="8"/>
    </row>
    <row r="33190" spans="1:1">
      <c r="A33190" s="8"/>
    </row>
    <row r="33191" spans="1:1">
      <c r="A33191" s="8"/>
    </row>
    <row r="33192" spans="1:1">
      <c r="A33192" s="8"/>
    </row>
    <row r="33193" spans="1:1">
      <c r="A33193" s="8"/>
    </row>
    <row r="33194" spans="1:1">
      <c r="A33194" s="8"/>
    </row>
    <row r="33195" spans="1:1">
      <c r="A33195" s="8"/>
    </row>
    <row r="33196" spans="1:1">
      <c r="A33196" s="8"/>
    </row>
    <row r="33197" spans="1:1">
      <c r="A33197" s="8"/>
    </row>
    <row r="33198" spans="1:1">
      <c r="A33198" s="9"/>
    </row>
    <row r="33199" spans="1:1">
      <c r="A33199" s="9"/>
    </row>
    <row r="33200" spans="1:1">
      <c r="A33200" s="9"/>
    </row>
    <row r="33201" spans="1:1">
      <c r="A33201" s="9"/>
    </row>
    <row r="33202" spans="1:1">
      <c r="A33202" s="9"/>
    </row>
    <row r="33203" spans="1:1">
      <c r="A33203" s="9"/>
    </row>
    <row r="33204" spans="1:1">
      <c r="A33204" s="9"/>
    </row>
    <row r="33205" spans="1:1">
      <c r="A33205" s="9"/>
    </row>
    <row r="33206" spans="1:1">
      <c r="A33206" s="9"/>
    </row>
    <row r="33207" spans="1:1">
      <c r="A33207" s="9"/>
    </row>
    <row r="33208" spans="1:1">
      <c r="A33208" s="9"/>
    </row>
    <row r="33209" spans="1:1">
      <c r="A33209" s="9"/>
    </row>
    <row r="33210" spans="1:1">
      <c r="A33210" s="9"/>
    </row>
    <row r="33211" spans="1:1">
      <c r="A33211" s="9"/>
    </row>
    <row r="33212" spans="1:1">
      <c r="A33212" s="9"/>
    </row>
    <row r="33213" spans="1:1">
      <c r="A33213" s="9"/>
    </row>
    <row r="33214" spans="1:1">
      <c r="A33214" s="9"/>
    </row>
    <row r="33215" spans="1:1">
      <c r="A33215" s="9"/>
    </row>
    <row r="33216" spans="1:1">
      <c r="A33216" s="9"/>
    </row>
    <row r="33217" spans="1:1">
      <c r="A33217" s="9"/>
    </row>
    <row r="33218" spans="1:1">
      <c r="A33218" s="9"/>
    </row>
    <row r="33219" spans="1:1">
      <c r="A33219" s="9"/>
    </row>
    <row r="33220" spans="1:1">
      <c r="A33220" s="9"/>
    </row>
    <row r="33221" spans="1:1">
      <c r="A33221" s="9"/>
    </row>
    <row r="33222" spans="1:1">
      <c r="A33222" s="9"/>
    </row>
    <row r="33223" spans="1:1">
      <c r="A33223" s="9"/>
    </row>
    <row r="33224" spans="1:1">
      <c r="A33224" s="9"/>
    </row>
    <row r="33225" spans="1:1">
      <c r="A33225" s="9"/>
    </row>
    <row r="33226" spans="1:1">
      <c r="A33226" s="9"/>
    </row>
    <row r="33227" spans="1:1">
      <c r="A33227" s="9"/>
    </row>
    <row r="33228" spans="1:1">
      <c r="A33228" s="9"/>
    </row>
    <row r="33229" spans="1:1">
      <c r="A33229" s="11"/>
    </row>
    <row r="33230" spans="1:1">
      <c r="A33230" s="11"/>
    </row>
    <row r="33231" spans="1:1">
      <c r="A33231" s="11"/>
    </row>
    <row r="33232" spans="1:1">
      <c r="A33232" s="11"/>
    </row>
    <row r="33233" spans="1:1">
      <c r="A33233" s="11"/>
    </row>
    <row r="33234" spans="1:1">
      <c r="A33234" s="11"/>
    </row>
    <row r="33235" spans="1:1">
      <c r="A33235" s="11"/>
    </row>
    <row r="33236" spans="1:1">
      <c r="A33236" s="11"/>
    </row>
    <row r="33237" spans="1:1">
      <c r="A33237" s="11"/>
    </row>
    <row r="33238" spans="1:1">
      <c r="A33238" s="11"/>
    </row>
    <row r="33239" spans="1:1">
      <c r="A33239" s="11"/>
    </row>
    <row r="33240" spans="1:1">
      <c r="A33240" s="11"/>
    </row>
    <row r="33241" spans="1:1">
      <c r="A33241" s="11"/>
    </row>
    <row r="33242" spans="1:1">
      <c r="A33242" s="11"/>
    </row>
    <row r="33243" spans="1:1">
      <c r="A33243" s="11"/>
    </row>
    <row r="33244" spans="1:1">
      <c r="A33244" s="11"/>
    </row>
    <row r="33245" spans="1:1">
      <c r="A33245" s="11"/>
    </row>
    <row r="33246" spans="1:1">
      <c r="A33246" s="11"/>
    </row>
    <row r="33247" spans="1:1">
      <c r="A33247" s="11"/>
    </row>
    <row r="33248" spans="1:1">
      <c r="A33248" s="11"/>
    </row>
    <row r="33249" spans="1:1">
      <c r="A33249" s="11"/>
    </row>
    <row r="33250" spans="1:1">
      <c r="A33250" s="11"/>
    </row>
    <row r="33251" spans="1:1">
      <c r="A33251" s="11"/>
    </row>
    <row r="33252" spans="1:1">
      <c r="A33252" s="11"/>
    </row>
    <row r="33253" spans="1:1">
      <c r="A33253" s="11"/>
    </row>
    <row r="33254" spans="1:1">
      <c r="A33254" s="11"/>
    </row>
    <row r="33255" spans="1:1">
      <c r="A33255" s="11"/>
    </row>
    <row r="33256" spans="1:1">
      <c r="A33256" s="11"/>
    </row>
    <row r="33257" spans="1:1">
      <c r="A33257" s="11"/>
    </row>
    <row r="33258" spans="1:1">
      <c r="A33258" s="11"/>
    </row>
    <row r="33259" spans="1:1">
      <c r="A33259" s="11"/>
    </row>
    <row r="33260" spans="1:1">
      <c r="A33260" s="11"/>
    </row>
    <row r="33261" spans="1:1">
      <c r="A33261" s="11"/>
    </row>
    <row r="33262" spans="1:1">
      <c r="A33262" s="11"/>
    </row>
    <row r="33263" spans="1:1">
      <c r="A33263" s="11"/>
    </row>
    <row r="33264" spans="1:1">
      <c r="A33264" s="11"/>
    </row>
    <row r="33265" spans="1:1">
      <c r="A33265" s="11"/>
    </row>
    <row r="33266" spans="1:1">
      <c r="A33266" s="11"/>
    </row>
    <row r="33267" spans="1:1">
      <c r="A33267" s="11"/>
    </row>
    <row r="33268" spans="1:1">
      <c r="A33268" s="11"/>
    </row>
    <row r="33269" spans="1:1">
      <c r="A33269" s="11"/>
    </row>
    <row r="33270" spans="1:1">
      <c r="A33270" s="11"/>
    </row>
    <row r="33271" spans="1:1">
      <c r="A33271" s="11"/>
    </row>
    <row r="33272" spans="1:1">
      <c r="A33272" s="11"/>
    </row>
    <row r="33273" spans="1:1">
      <c r="A33273" s="11"/>
    </row>
    <row r="33274" spans="1:1">
      <c r="A33274" s="11"/>
    </row>
    <row r="33275" spans="1:1">
      <c r="A33275" s="11"/>
    </row>
    <row r="33276" spans="1:1">
      <c r="A33276" s="11"/>
    </row>
    <row r="33277" spans="1:1">
      <c r="A33277" s="11"/>
    </row>
    <row r="33278" spans="1:1">
      <c r="A33278" s="11"/>
    </row>
    <row r="33279" spans="1:1">
      <c r="A33279" s="11"/>
    </row>
    <row r="33280" spans="1:1">
      <c r="A33280" s="11"/>
    </row>
    <row r="33281" spans="1:1">
      <c r="A33281" s="11"/>
    </row>
    <row r="33282" spans="1:1">
      <c r="A33282" s="11"/>
    </row>
    <row r="33283" spans="1:1">
      <c r="A33283" s="11"/>
    </row>
    <row r="33284" spans="1:1">
      <c r="A33284" s="11"/>
    </row>
    <row r="33285" spans="1:1">
      <c r="A33285" s="11"/>
    </row>
    <row r="33286" spans="1:1">
      <c r="A33286" s="11"/>
    </row>
    <row r="33287" spans="1:1">
      <c r="A33287" s="11"/>
    </row>
    <row r="33288" spans="1:1">
      <c r="A33288" s="11"/>
    </row>
    <row r="33289" spans="1:1">
      <c r="A33289" s="11"/>
    </row>
    <row r="33290" spans="1:1">
      <c r="A33290" s="11"/>
    </row>
    <row r="33291" spans="1:1">
      <c r="A33291" s="11"/>
    </row>
    <row r="33292" spans="1:1">
      <c r="A33292" s="11"/>
    </row>
    <row r="49565" spans="1:1">
      <c r="A49565" s="6"/>
    </row>
    <row r="49566" spans="1:1">
      <c r="A49566" s="8"/>
    </row>
    <row r="49567" spans="1:1">
      <c r="A49567" s="8"/>
    </row>
    <row r="49568" spans="1:1">
      <c r="A49568" s="8"/>
    </row>
    <row r="49569" spans="1:1">
      <c r="A49569" s="8"/>
    </row>
    <row r="49570" spans="1:1">
      <c r="A49570" s="8"/>
    </row>
    <row r="49571" spans="1:1">
      <c r="A49571" s="8"/>
    </row>
    <row r="49572" spans="1:1">
      <c r="A49572" s="8"/>
    </row>
    <row r="49573" spans="1:1">
      <c r="A49573" s="8"/>
    </row>
    <row r="49574" spans="1:1">
      <c r="A49574" s="8"/>
    </row>
    <row r="49575" spans="1:1">
      <c r="A49575" s="8"/>
    </row>
    <row r="49576" spans="1:1">
      <c r="A49576" s="8"/>
    </row>
    <row r="49577" spans="1:1">
      <c r="A49577" s="8"/>
    </row>
    <row r="49578" spans="1:1">
      <c r="A49578" s="8"/>
    </row>
    <row r="49579" spans="1:1">
      <c r="A49579" s="8"/>
    </row>
    <row r="49580" spans="1:1">
      <c r="A49580" s="8"/>
    </row>
    <row r="49581" spans="1:1">
      <c r="A49581" s="8"/>
    </row>
    <row r="49582" spans="1:1">
      <c r="A49582" s="9"/>
    </row>
    <row r="49583" spans="1:1">
      <c r="A49583" s="9"/>
    </row>
    <row r="49584" spans="1:1">
      <c r="A49584" s="9"/>
    </row>
    <row r="49585" spans="1:1">
      <c r="A49585" s="9"/>
    </row>
    <row r="49586" spans="1:1">
      <c r="A49586" s="9"/>
    </row>
    <row r="49587" spans="1:1">
      <c r="A49587" s="9"/>
    </row>
    <row r="49588" spans="1:1">
      <c r="A49588" s="9"/>
    </row>
    <row r="49589" spans="1:1">
      <c r="A49589" s="9"/>
    </row>
    <row r="49590" spans="1:1">
      <c r="A49590" s="9"/>
    </row>
    <row r="49591" spans="1:1">
      <c r="A49591" s="9"/>
    </row>
    <row r="49592" spans="1:1">
      <c r="A49592" s="9"/>
    </row>
    <row r="49593" spans="1:1">
      <c r="A49593" s="9"/>
    </row>
    <row r="49594" spans="1:1">
      <c r="A49594" s="9"/>
    </row>
    <row r="49595" spans="1:1">
      <c r="A49595" s="9"/>
    </row>
    <row r="49596" spans="1:1">
      <c r="A49596" s="9"/>
    </row>
    <row r="49597" spans="1:1">
      <c r="A49597" s="9"/>
    </row>
    <row r="49598" spans="1:1">
      <c r="A49598" s="9"/>
    </row>
    <row r="49599" spans="1:1">
      <c r="A49599" s="9"/>
    </row>
    <row r="49600" spans="1:1">
      <c r="A49600" s="9"/>
    </row>
    <row r="49601" spans="1:1">
      <c r="A49601" s="9"/>
    </row>
    <row r="49602" spans="1:1">
      <c r="A49602" s="9"/>
    </row>
    <row r="49603" spans="1:1">
      <c r="A49603" s="9"/>
    </row>
    <row r="49604" spans="1:1">
      <c r="A49604" s="9"/>
    </row>
    <row r="49605" spans="1:1">
      <c r="A49605" s="9"/>
    </row>
    <row r="49606" spans="1:1">
      <c r="A49606" s="9"/>
    </row>
    <row r="49607" spans="1:1">
      <c r="A49607" s="9"/>
    </row>
    <row r="49608" spans="1:1">
      <c r="A49608" s="9"/>
    </row>
    <row r="49609" spans="1:1">
      <c r="A49609" s="9"/>
    </row>
    <row r="49610" spans="1:1">
      <c r="A49610" s="9"/>
    </row>
    <row r="49611" spans="1:1">
      <c r="A49611" s="9"/>
    </row>
    <row r="49612" spans="1:1">
      <c r="A49612" s="9"/>
    </row>
    <row r="49613" spans="1:1">
      <c r="A49613" s="11"/>
    </row>
    <row r="49614" spans="1:1">
      <c r="A49614" s="11"/>
    </row>
    <row r="49615" spans="1:1">
      <c r="A49615" s="11"/>
    </row>
    <row r="49616" spans="1:1">
      <c r="A49616" s="11"/>
    </row>
    <row r="49617" spans="1:1">
      <c r="A49617" s="11"/>
    </row>
    <row r="49618" spans="1:1">
      <c r="A49618" s="11"/>
    </row>
    <row r="49619" spans="1:1">
      <c r="A49619" s="11"/>
    </row>
    <row r="49620" spans="1:1">
      <c r="A49620" s="11"/>
    </row>
    <row r="49621" spans="1:1">
      <c r="A49621" s="11"/>
    </row>
    <row r="49622" spans="1:1">
      <c r="A49622" s="11"/>
    </row>
    <row r="49623" spans="1:1">
      <c r="A49623" s="11"/>
    </row>
    <row r="49624" spans="1:1">
      <c r="A49624" s="11"/>
    </row>
    <row r="49625" spans="1:1">
      <c r="A49625" s="11"/>
    </row>
    <row r="49626" spans="1:1">
      <c r="A49626" s="11"/>
    </row>
    <row r="49627" spans="1:1">
      <c r="A49627" s="11"/>
    </row>
    <row r="49628" spans="1:1">
      <c r="A49628" s="11"/>
    </row>
    <row r="49629" spans="1:1">
      <c r="A49629" s="11"/>
    </row>
    <row r="49630" spans="1:1">
      <c r="A49630" s="11"/>
    </row>
    <row r="49631" spans="1:1">
      <c r="A49631" s="11"/>
    </row>
    <row r="49632" spans="1:1">
      <c r="A49632" s="11"/>
    </row>
    <row r="49633" spans="1:1">
      <c r="A49633" s="11"/>
    </row>
    <row r="49634" spans="1:1">
      <c r="A49634" s="11"/>
    </row>
    <row r="49635" spans="1:1">
      <c r="A49635" s="11"/>
    </row>
    <row r="49636" spans="1:1">
      <c r="A49636" s="11"/>
    </row>
    <row r="49637" spans="1:1">
      <c r="A49637" s="11"/>
    </row>
    <row r="49638" spans="1:1">
      <c r="A49638" s="11"/>
    </row>
    <row r="49639" spans="1:1">
      <c r="A49639" s="11"/>
    </row>
    <row r="49640" spans="1:1">
      <c r="A49640" s="11"/>
    </row>
    <row r="49641" spans="1:1">
      <c r="A49641" s="11"/>
    </row>
    <row r="49642" spans="1:1">
      <c r="A49642" s="11"/>
    </row>
    <row r="49643" spans="1:1">
      <c r="A49643" s="11"/>
    </row>
    <row r="49644" spans="1:1">
      <c r="A49644" s="11"/>
    </row>
    <row r="49645" spans="1:1">
      <c r="A49645" s="11"/>
    </row>
    <row r="49646" spans="1:1">
      <c r="A49646" s="11"/>
    </row>
    <row r="49647" spans="1:1">
      <c r="A49647" s="11"/>
    </row>
    <row r="49648" spans="1:1">
      <c r="A49648" s="11"/>
    </row>
    <row r="49649" spans="1:1">
      <c r="A49649" s="11"/>
    </row>
    <row r="49650" spans="1:1">
      <c r="A49650" s="11"/>
    </row>
    <row r="49651" spans="1:1">
      <c r="A49651" s="11"/>
    </row>
    <row r="49652" spans="1:1">
      <c r="A49652" s="11"/>
    </row>
    <row r="49653" spans="1:1">
      <c r="A49653" s="11"/>
    </row>
    <row r="49654" spans="1:1">
      <c r="A49654" s="11"/>
    </row>
    <row r="49655" spans="1:1">
      <c r="A49655" s="11"/>
    </row>
    <row r="49656" spans="1:1">
      <c r="A49656" s="11"/>
    </row>
    <row r="49657" spans="1:1">
      <c r="A49657" s="11"/>
    </row>
    <row r="49658" spans="1:1">
      <c r="A49658" s="11"/>
    </row>
    <row r="49659" spans="1:1">
      <c r="A49659" s="11"/>
    </row>
    <row r="49660" spans="1:1">
      <c r="A49660" s="11"/>
    </row>
    <row r="49661" spans="1:1">
      <c r="A49661" s="11"/>
    </row>
    <row r="49662" spans="1:1">
      <c r="A49662" s="11"/>
    </row>
    <row r="49663" spans="1:1">
      <c r="A49663" s="11"/>
    </row>
    <row r="49664" spans="1:1">
      <c r="A49664" s="11"/>
    </row>
    <row r="49665" spans="1:1">
      <c r="A49665" s="11"/>
    </row>
    <row r="49666" spans="1:1">
      <c r="A49666" s="11"/>
    </row>
    <row r="49667" spans="1:1">
      <c r="A49667" s="11"/>
    </row>
    <row r="49668" spans="1:1">
      <c r="A49668" s="11"/>
    </row>
    <row r="49669" spans="1:1">
      <c r="A49669" s="11"/>
    </row>
    <row r="49670" spans="1:1">
      <c r="A49670" s="11"/>
    </row>
    <row r="49671" spans="1:1">
      <c r="A49671" s="11"/>
    </row>
    <row r="49672" spans="1:1">
      <c r="A49672" s="11"/>
    </row>
    <row r="49673" spans="1:1">
      <c r="A49673" s="11"/>
    </row>
    <row r="49674" spans="1:1">
      <c r="A49674" s="11"/>
    </row>
    <row r="49675" spans="1:1">
      <c r="A49675" s="11"/>
    </row>
    <row r="49676" spans="1:1">
      <c r="A49676" s="11"/>
    </row>
    <row r="65949" spans="1:1">
      <c r="A65949" s="6"/>
    </row>
    <row r="65950" spans="1:1">
      <c r="A65950" s="8"/>
    </row>
    <row r="65951" spans="1:1">
      <c r="A65951" s="8"/>
    </row>
    <row r="65952" spans="1:1">
      <c r="A65952" s="8"/>
    </row>
    <row r="65953" spans="1:1">
      <c r="A65953" s="8"/>
    </row>
    <row r="65954" spans="1:1">
      <c r="A65954" s="8"/>
    </row>
    <row r="65955" spans="1:1">
      <c r="A65955" s="8"/>
    </row>
    <row r="65956" spans="1:1">
      <c r="A65956" s="8"/>
    </row>
    <row r="65957" spans="1:1">
      <c r="A65957" s="8"/>
    </row>
    <row r="65958" spans="1:1">
      <c r="A65958" s="8"/>
    </row>
    <row r="65959" spans="1:1">
      <c r="A65959" s="8"/>
    </row>
    <row r="65960" spans="1:1">
      <c r="A65960" s="8"/>
    </row>
    <row r="65961" spans="1:1">
      <c r="A65961" s="8"/>
    </row>
    <row r="65962" spans="1:1">
      <c r="A65962" s="8"/>
    </row>
    <row r="65963" spans="1:1">
      <c r="A65963" s="8"/>
    </row>
    <row r="65964" spans="1:1">
      <c r="A65964" s="8"/>
    </row>
    <row r="65965" spans="1:1">
      <c r="A65965" s="8"/>
    </row>
    <row r="65966" spans="1:1">
      <c r="A65966" s="9"/>
    </row>
    <row r="65967" spans="1:1">
      <c r="A65967" s="9"/>
    </row>
    <row r="65968" spans="1:1">
      <c r="A65968" s="9"/>
    </row>
    <row r="65969" spans="1:1">
      <c r="A65969" s="9"/>
    </row>
    <row r="65970" spans="1:1">
      <c r="A65970" s="9"/>
    </row>
    <row r="65971" spans="1:1">
      <c r="A65971" s="9"/>
    </row>
    <row r="65972" spans="1:1">
      <c r="A65972" s="9"/>
    </row>
    <row r="65973" spans="1:1">
      <c r="A65973" s="9"/>
    </row>
    <row r="65974" spans="1:1">
      <c r="A65974" s="9"/>
    </row>
    <row r="65975" spans="1:1">
      <c r="A65975" s="9"/>
    </row>
    <row r="65976" spans="1:1">
      <c r="A65976" s="9"/>
    </row>
    <row r="65977" spans="1:1">
      <c r="A65977" s="9"/>
    </row>
    <row r="65978" spans="1:1">
      <c r="A65978" s="9"/>
    </row>
    <row r="65979" spans="1:1">
      <c r="A65979" s="9"/>
    </row>
    <row r="65980" spans="1:1">
      <c r="A65980" s="9"/>
    </row>
    <row r="65981" spans="1:1">
      <c r="A65981" s="9"/>
    </row>
    <row r="65982" spans="1:1">
      <c r="A65982" s="9"/>
    </row>
    <row r="65983" spans="1:1">
      <c r="A65983" s="9"/>
    </row>
    <row r="65984" spans="1:1">
      <c r="A65984" s="9"/>
    </row>
    <row r="65985" spans="1:1">
      <c r="A65985" s="9"/>
    </row>
    <row r="65986" spans="1:1">
      <c r="A65986" s="9"/>
    </row>
    <row r="65987" spans="1:1">
      <c r="A65987" s="9"/>
    </row>
    <row r="65988" spans="1:1">
      <c r="A65988" s="9"/>
    </row>
    <row r="65989" spans="1:1">
      <c r="A65989" s="9"/>
    </row>
    <row r="65990" spans="1:1">
      <c r="A65990" s="9"/>
    </row>
    <row r="65991" spans="1:1">
      <c r="A65991" s="9"/>
    </row>
    <row r="65992" spans="1:1">
      <c r="A65992" s="9"/>
    </row>
    <row r="65993" spans="1:1">
      <c r="A65993" s="9"/>
    </row>
    <row r="65994" spans="1:1">
      <c r="A65994" s="9"/>
    </row>
    <row r="65995" spans="1:1">
      <c r="A65995" s="9"/>
    </row>
    <row r="65996" spans="1:1">
      <c r="A65996" s="9"/>
    </row>
    <row r="65997" spans="1:1">
      <c r="A65997" s="11"/>
    </row>
    <row r="65998" spans="1:1">
      <c r="A65998" s="11"/>
    </row>
    <row r="65999" spans="1:1">
      <c r="A65999" s="11"/>
    </row>
    <row r="66000" spans="1:1">
      <c r="A66000" s="11"/>
    </row>
    <row r="66001" spans="1:1">
      <c r="A66001" s="11"/>
    </row>
    <row r="66002" spans="1:1">
      <c r="A66002" s="11"/>
    </row>
    <row r="66003" spans="1:1">
      <c r="A66003" s="11"/>
    </row>
    <row r="66004" spans="1:1">
      <c r="A66004" s="11"/>
    </row>
    <row r="66005" spans="1:1">
      <c r="A66005" s="11"/>
    </row>
    <row r="66006" spans="1:1">
      <c r="A66006" s="11"/>
    </row>
    <row r="66007" spans="1:1">
      <c r="A66007" s="11"/>
    </row>
    <row r="66008" spans="1:1">
      <c r="A66008" s="11"/>
    </row>
    <row r="66009" spans="1:1">
      <c r="A66009" s="11"/>
    </row>
    <row r="66010" spans="1:1">
      <c r="A66010" s="11"/>
    </row>
    <row r="66011" spans="1:1">
      <c r="A66011" s="11"/>
    </row>
    <row r="66012" spans="1:1">
      <c r="A66012" s="11"/>
    </row>
    <row r="66013" spans="1:1">
      <c r="A66013" s="11"/>
    </row>
    <row r="66014" spans="1:1">
      <c r="A66014" s="11"/>
    </row>
    <row r="66015" spans="1:1">
      <c r="A66015" s="11"/>
    </row>
    <row r="66016" spans="1:1">
      <c r="A66016" s="11"/>
    </row>
    <row r="66017" spans="1:1">
      <c r="A66017" s="11"/>
    </row>
    <row r="66018" spans="1:1">
      <c r="A66018" s="11"/>
    </row>
    <row r="66019" spans="1:1">
      <c r="A66019" s="11"/>
    </row>
    <row r="66020" spans="1:1">
      <c r="A66020" s="11"/>
    </row>
    <row r="66021" spans="1:1">
      <c r="A66021" s="11"/>
    </row>
    <row r="66022" spans="1:1">
      <c r="A66022" s="11"/>
    </row>
    <row r="66023" spans="1:1">
      <c r="A66023" s="11"/>
    </row>
    <row r="66024" spans="1:1">
      <c r="A66024" s="11"/>
    </row>
    <row r="66025" spans="1:1">
      <c r="A66025" s="11"/>
    </row>
    <row r="66026" spans="1:1">
      <c r="A66026" s="11"/>
    </row>
    <row r="66027" spans="1:1">
      <c r="A66027" s="11"/>
    </row>
    <row r="66028" spans="1:1">
      <c r="A66028" s="11"/>
    </row>
    <row r="66029" spans="1:1">
      <c r="A66029" s="11"/>
    </row>
    <row r="66030" spans="1:1">
      <c r="A66030" s="11"/>
    </row>
    <row r="66031" spans="1:1">
      <c r="A66031" s="11"/>
    </row>
    <row r="66032" spans="1:1">
      <c r="A66032" s="11"/>
    </row>
    <row r="66033" spans="1:1">
      <c r="A66033" s="11"/>
    </row>
    <row r="66034" spans="1:1">
      <c r="A66034" s="11"/>
    </row>
    <row r="66035" spans="1:1">
      <c r="A66035" s="11"/>
    </row>
    <row r="66036" spans="1:1">
      <c r="A66036" s="11"/>
    </row>
    <row r="66037" spans="1:1">
      <c r="A66037" s="11"/>
    </row>
    <row r="66038" spans="1:1">
      <c r="A66038" s="11"/>
    </row>
    <row r="66039" spans="1:1">
      <c r="A66039" s="11"/>
    </row>
    <row r="66040" spans="1:1">
      <c r="A66040" s="11"/>
    </row>
    <row r="66041" spans="1:1">
      <c r="A66041" s="11"/>
    </row>
    <row r="66042" spans="1:1">
      <c r="A66042" s="11"/>
    </row>
    <row r="66043" spans="1:1">
      <c r="A66043" s="11"/>
    </row>
    <row r="66044" spans="1:1">
      <c r="A66044" s="11"/>
    </row>
    <row r="66045" spans="1:1">
      <c r="A66045" s="11"/>
    </row>
    <row r="66046" spans="1:1">
      <c r="A66046" s="11"/>
    </row>
    <row r="66047" spans="1:1">
      <c r="A66047" s="11"/>
    </row>
    <row r="66048" spans="1:1">
      <c r="A66048" s="11"/>
    </row>
    <row r="66049" spans="1:1">
      <c r="A66049" s="11"/>
    </row>
    <row r="66050" spans="1:1">
      <c r="A66050" s="11"/>
    </row>
    <row r="66051" spans="1:1">
      <c r="A66051" s="11"/>
    </row>
    <row r="66052" spans="1:1">
      <c r="A66052" s="11"/>
    </row>
    <row r="66053" spans="1:1">
      <c r="A66053" s="11"/>
    </row>
    <row r="66054" spans="1:1">
      <c r="A66054" s="11"/>
    </row>
    <row r="66055" spans="1:1">
      <c r="A66055" s="11"/>
    </row>
    <row r="66056" spans="1:1">
      <c r="A66056" s="11"/>
    </row>
    <row r="66057" spans="1:1">
      <c r="A66057" s="11"/>
    </row>
    <row r="66058" spans="1:1">
      <c r="A66058" s="11"/>
    </row>
    <row r="66059" spans="1:1">
      <c r="A66059" s="11"/>
    </row>
    <row r="66060" spans="1:1">
      <c r="A66060" s="11"/>
    </row>
    <row r="82333" spans="1:1">
      <c r="A82333" s="6"/>
    </row>
    <row r="82334" spans="1:1">
      <c r="A82334" s="8"/>
    </row>
    <row r="82335" spans="1:1">
      <c r="A82335" s="8"/>
    </row>
    <row r="82336" spans="1:1">
      <c r="A82336" s="8"/>
    </row>
    <row r="82337" spans="1:1">
      <c r="A82337" s="8"/>
    </row>
    <row r="82338" spans="1:1">
      <c r="A82338" s="8"/>
    </row>
    <row r="82339" spans="1:1">
      <c r="A82339" s="8"/>
    </row>
    <row r="82340" spans="1:1">
      <c r="A82340" s="8"/>
    </row>
    <row r="82341" spans="1:1">
      <c r="A82341" s="8"/>
    </row>
    <row r="82342" spans="1:1">
      <c r="A82342" s="8"/>
    </row>
    <row r="82343" spans="1:1">
      <c r="A82343" s="8"/>
    </row>
    <row r="82344" spans="1:1">
      <c r="A82344" s="8"/>
    </row>
    <row r="82345" spans="1:1">
      <c r="A82345" s="8"/>
    </row>
    <row r="82346" spans="1:1">
      <c r="A82346" s="8"/>
    </row>
    <row r="82347" spans="1:1">
      <c r="A82347" s="8"/>
    </row>
    <row r="82348" spans="1:1">
      <c r="A82348" s="8"/>
    </row>
    <row r="82349" spans="1:1">
      <c r="A82349" s="8"/>
    </row>
    <row r="82350" spans="1:1">
      <c r="A82350" s="9"/>
    </row>
    <row r="82351" spans="1:1">
      <c r="A82351" s="9"/>
    </row>
    <row r="82352" spans="1:1">
      <c r="A82352" s="9"/>
    </row>
    <row r="82353" spans="1:1">
      <c r="A82353" s="9"/>
    </row>
    <row r="82354" spans="1:1">
      <c r="A82354" s="9"/>
    </row>
    <row r="82355" spans="1:1">
      <c r="A82355" s="9"/>
    </row>
    <row r="82356" spans="1:1">
      <c r="A82356" s="9"/>
    </row>
    <row r="82357" spans="1:1">
      <c r="A82357" s="9"/>
    </row>
    <row r="82358" spans="1:1">
      <c r="A82358" s="9"/>
    </row>
    <row r="82359" spans="1:1">
      <c r="A82359" s="9"/>
    </row>
    <row r="82360" spans="1:1">
      <c r="A82360" s="9"/>
    </row>
    <row r="82361" spans="1:1">
      <c r="A82361" s="9"/>
    </row>
    <row r="82362" spans="1:1">
      <c r="A82362" s="9"/>
    </row>
    <row r="82363" spans="1:1">
      <c r="A82363" s="9"/>
    </row>
    <row r="82364" spans="1:1">
      <c r="A82364" s="9"/>
    </row>
    <row r="82365" spans="1:1">
      <c r="A82365" s="9"/>
    </row>
    <row r="82366" spans="1:1">
      <c r="A82366" s="9"/>
    </row>
    <row r="82367" spans="1:1">
      <c r="A82367" s="9"/>
    </row>
    <row r="82368" spans="1:1">
      <c r="A82368" s="9"/>
    </row>
    <row r="82369" spans="1:1">
      <c r="A82369" s="9"/>
    </row>
    <row r="82370" spans="1:1">
      <c r="A82370" s="9"/>
    </row>
    <row r="82371" spans="1:1">
      <c r="A82371" s="9"/>
    </row>
    <row r="82372" spans="1:1">
      <c r="A82372" s="9"/>
    </row>
    <row r="82373" spans="1:1">
      <c r="A82373" s="9"/>
    </row>
    <row r="82374" spans="1:1">
      <c r="A82374" s="9"/>
    </row>
    <row r="82375" spans="1:1">
      <c r="A82375" s="9"/>
    </row>
    <row r="82376" spans="1:1">
      <c r="A82376" s="9"/>
    </row>
    <row r="82377" spans="1:1">
      <c r="A82377" s="9"/>
    </row>
    <row r="82378" spans="1:1">
      <c r="A82378" s="9"/>
    </row>
    <row r="82379" spans="1:1">
      <c r="A82379" s="9"/>
    </row>
    <row r="82380" spans="1:1">
      <c r="A82380" s="9"/>
    </row>
    <row r="82381" spans="1:1">
      <c r="A82381" s="11"/>
    </row>
    <row r="82382" spans="1:1">
      <c r="A82382" s="11"/>
    </row>
    <row r="82383" spans="1:1">
      <c r="A82383" s="11"/>
    </row>
    <row r="82384" spans="1:1">
      <c r="A82384" s="11"/>
    </row>
    <row r="82385" spans="1:1">
      <c r="A82385" s="11"/>
    </row>
    <row r="82386" spans="1:1">
      <c r="A82386" s="11"/>
    </row>
    <row r="82387" spans="1:1">
      <c r="A82387" s="11"/>
    </row>
    <row r="82388" spans="1:1">
      <c r="A82388" s="11"/>
    </row>
    <row r="82389" spans="1:1">
      <c r="A82389" s="11"/>
    </row>
    <row r="82390" spans="1:1">
      <c r="A82390" s="11"/>
    </row>
    <row r="82391" spans="1:1">
      <c r="A82391" s="11"/>
    </row>
    <row r="82392" spans="1:1">
      <c r="A82392" s="11"/>
    </row>
    <row r="82393" spans="1:1">
      <c r="A82393" s="11"/>
    </row>
    <row r="82394" spans="1:1">
      <c r="A82394" s="11"/>
    </row>
    <row r="82395" spans="1:1">
      <c r="A82395" s="11"/>
    </row>
    <row r="82396" spans="1:1">
      <c r="A82396" s="11"/>
    </row>
    <row r="82397" spans="1:1">
      <c r="A82397" s="11"/>
    </row>
    <row r="82398" spans="1:1">
      <c r="A82398" s="11"/>
    </row>
    <row r="82399" spans="1:1">
      <c r="A82399" s="11"/>
    </row>
    <row r="82400" spans="1:1">
      <c r="A82400" s="11"/>
    </row>
    <row r="82401" spans="1:1">
      <c r="A82401" s="11"/>
    </row>
    <row r="82402" spans="1:1">
      <c r="A82402" s="11"/>
    </row>
    <row r="82403" spans="1:1">
      <c r="A82403" s="11"/>
    </row>
    <row r="82404" spans="1:1">
      <c r="A82404" s="11"/>
    </row>
    <row r="82405" spans="1:1">
      <c r="A82405" s="11"/>
    </row>
    <row r="82406" spans="1:1">
      <c r="A82406" s="11"/>
    </row>
    <row r="82407" spans="1:1">
      <c r="A82407" s="11"/>
    </row>
    <row r="82408" spans="1:1">
      <c r="A82408" s="11"/>
    </row>
    <row r="82409" spans="1:1">
      <c r="A82409" s="11"/>
    </row>
    <row r="82410" spans="1:1">
      <c r="A82410" s="11"/>
    </row>
    <row r="82411" spans="1:1">
      <c r="A82411" s="11"/>
    </row>
    <row r="82412" spans="1:1">
      <c r="A82412" s="11"/>
    </row>
    <row r="82413" spans="1:1">
      <c r="A82413" s="11"/>
    </row>
    <row r="82414" spans="1:1">
      <c r="A82414" s="11"/>
    </row>
    <row r="82415" spans="1:1">
      <c r="A82415" s="11"/>
    </row>
    <row r="82416" spans="1:1">
      <c r="A82416" s="11"/>
    </row>
    <row r="82417" spans="1:1">
      <c r="A82417" s="11"/>
    </row>
    <row r="82418" spans="1:1">
      <c r="A82418" s="11"/>
    </row>
    <row r="82419" spans="1:1">
      <c r="A82419" s="11"/>
    </row>
    <row r="82420" spans="1:1">
      <c r="A82420" s="11"/>
    </row>
    <row r="82421" spans="1:1">
      <c r="A82421" s="11"/>
    </row>
    <row r="82422" spans="1:1">
      <c r="A82422" s="11"/>
    </row>
    <row r="82423" spans="1:1">
      <c r="A82423" s="11"/>
    </row>
    <row r="82424" spans="1:1">
      <c r="A82424" s="11"/>
    </row>
    <row r="82425" spans="1:1">
      <c r="A82425" s="11"/>
    </row>
    <row r="82426" spans="1:1">
      <c r="A82426" s="11"/>
    </row>
    <row r="82427" spans="1:1">
      <c r="A82427" s="11"/>
    </row>
    <row r="82428" spans="1:1">
      <c r="A82428" s="11"/>
    </row>
    <row r="82429" spans="1:1">
      <c r="A82429" s="11"/>
    </row>
    <row r="82430" spans="1:1">
      <c r="A82430" s="11"/>
    </row>
    <row r="82431" spans="1:1">
      <c r="A82431" s="11"/>
    </row>
    <row r="82432" spans="1:1">
      <c r="A82432" s="11"/>
    </row>
    <row r="82433" spans="1:1">
      <c r="A82433" s="11"/>
    </row>
    <row r="82434" spans="1:1">
      <c r="A82434" s="11"/>
    </row>
    <row r="82435" spans="1:1">
      <c r="A82435" s="11"/>
    </row>
    <row r="82436" spans="1:1">
      <c r="A82436" s="11"/>
    </row>
    <row r="82437" spans="1:1">
      <c r="A82437" s="11"/>
    </row>
    <row r="82438" spans="1:1">
      <c r="A82438" s="11"/>
    </row>
    <row r="82439" spans="1:1">
      <c r="A82439" s="11"/>
    </row>
    <row r="82440" spans="1:1">
      <c r="A82440" s="11"/>
    </row>
    <row r="82441" spans="1:1">
      <c r="A82441" s="11"/>
    </row>
    <row r="82442" spans="1:1">
      <c r="A82442" s="11"/>
    </row>
    <row r="82443" spans="1:1">
      <c r="A82443" s="11"/>
    </row>
    <row r="82444" spans="1:1">
      <c r="A82444" s="11"/>
    </row>
    <row r="98717" spans="1:1">
      <c r="A98717" s="6"/>
    </row>
    <row r="98718" spans="1:1">
      <c r="A98718" s="8"/>
    </row>
    <row r="98719" spans="1:1">
      <c r="A98719" s="8"/>
    </row>
    <row r="98720" spans="1:1">
      <c r="A98720" s="8"/>
    </row>
    <row r="98721" spans="1:1">
      <c r="A98721" s="8"/>
    </row>
    <row r="98722" spans="1:1">
      <c r="A98722" s="8"/>
    </row>
    <row r="98723" spans="1:1">
      <c r="A98723" s="8"/>
    </row>
    <row r="98724" spans="1:1">
      <c r="A98724" s="8"/>
    </row>
    <row r="98725" spans="1:1">
      <c r="A98725" s="8"/>
    </row>
    <row r="98726" spans="1:1">
      <c r="A98726" s="8"/>
    </row>
    <row r="98727" spans="1:1">
      <c r="A98727" s="8"/>
    </row>
    <row r="98728" spans="1:1">
      <c r="A98728" s="8"/>
    </row>
    <row r="98729" spans="1:1">
      <c r="A98729" s="8"/>
    </row>
    <row r="98730" spans="1:1">
      <c r="A98730" s="8"/>
    </row>
    <row r="98731" spans="1:1">
      <c r="A98731" s="8"/>
    </row>
    <row r="98732" spans="1:1">
      <c r="A98732" s="8"/>
    </row>
    <row r="98733" spans="1:1">
      <c r="A98733" s="8"/>
    </row>
    <row r="98734" spans="1:1">
      <c r="A98734" s="9"/>
    </row>
    <row r="98735" spans="1:1">
      <c r="A98735" s="9"/>
    </row>
    <row r="98736" spans="1:1">
      <c r="A98736" s="9"/>
    </row>
    <row r="98737" spans="1:1">
      <c r="A98737" s="9"/>
    </row>
    <row r="98738" spans="1:1">
      <c r="A98738" s="9"/>
    </row>
    <row r="98739" spans="1:1">
      <c r="A98739" s="9"/>
    </row>
    <row r="98740" spans="1:1">
      <c r="A98740" s="9"/>
    </row>
    <row r="98741" spans="1:1">
      <c r="A98741" s="9"/>
    </row>
    <row r="98742" spans="1:1">
      <c r="A98742" s="9"/>
    </row>
    <row r="98743" spans="1:1">
      <c r="A98743" s="9"/>
    </row>
    <row r="98744" spans="1:1">
      <c r="A98744" s="9"/>
    </row>
    <row r="98745" spans="1:1">
      <c r="A98745" s="9"/>
    </row>
    <row r="98746" spans="1:1">
      <c r="A98746" s="9"/>
    </row>
    <row r="98747" spans="1:1">
      <c r="A98747" s="9"/>
    </row>
    <row r="98748" spans="1:1">
      <c r="A98748" s="9"/>
    </row>
    <row r="98749" spans="1:1">
      <c r="A98749" s="9"/>
    </row>
    <row r="98750" spans="1:1">
      <c r="A98750" s="9"/>
    </row>
    <row r="98751" spans="1:1">
      <c r="A98751" s="9"/>
    </row>
    <row r="98752" spans="1:1">
      <c r="A98752" s="9"/>
    </row>
    <row r="98753" spans="1:1">
      <c r="A98753" s="9"/>
    </row>
    <row r="98754" spans="1:1">
      <c r="A98754" s="9"/>
    </row>
    <row r="98755" spans="1:1">
      <c r="A98755" s="9"/>
    </row>
    <row r="98756" spans="1:1">
      <c r="A98756" s="9"/>
    </row>
    <row r="98757" spans="1:1">
      <c r="A98757" s="9"/>
    </row>
    <row r="98758" spans="1:1">
      <c r="A98758" s="9"/>
    </row>
    <row r="98759" spans="1:1">
      <c r="A98759" s="9"/>
    </row>
    <row r="98760" spans="1:1">
      <c r="A98760" s="9"/>
    </row>
    <row r="98761" spans="1:1">
      <c r="A98761" s="9"/>
    </row>
    <row r="98762" spans="1:1">
      <c r="A98762" s="9"/>
    </row>
    <row r="98763" spans="1:1">
      <c r="A98763" s="9"/>
    </row>
    <row r="98764" spans="1:1">
      <c r="A98764" s="9"/>
    </row>
    <row r="98765" spans="1:1">
      <c r="A98765" s="11"/>
    </row>
    <row r="98766" spans="1:1">
      <c r="A98766" s="11"/>
    </row>
    <row r="98767" spans="1:1">
      <c r="A98767" s="11"/>
    </row>
    <row r="98768" spans="1:1">
      <c r="A98768" s="11"/>
    </row>
    <row r="98769" spans="1:1">
      <c r="A98769" s="11"/>
    </row>
    <row r="98770" spans="1:1">
      <c r="A98770" s="11"/>
    </row>
    <row r="98771" spans="1:1">
      <c r="A98771" s="11"/>
    </row>
    <row r="98772" spans="1:1">
      <c r="A98772" s="11"/>
    </row>
    <row r="98773" spans="1:1">
      <c r="A98773" s="11"/>
    </row>
    <row r="98774" spans="1:1">
      <c r="A98774" s="11"/>
    </row>
    <row r="98775" spans="1:1">
      <c r="A98775" s="11"/>
    </row>
    <row r="98776" spans="1:1">
      <c r="A98776" s="11"/>
    </row>
    <row r="98777" spans="1:1">
      <c r="A98777" s="11"/>
    </row>
    <row r="98778" spans="1:1">
      <c r="A98778" s="11"/>
    </row>
    <row r="98779" spans="1:1">
      <c r="A98779" s="11"/>
    </row>
    <row r="98780" spans="1:1">
      <c r="A98780" s="11"/>
    </row>
    <row r="98781" spans="1:1">
      <c r="A98781" s="11"/>
    </row>
    <row r="98782" spans="1:1">
      <c r="A98782" s="11"/>
    </row>
    <row r="98783" spans="1:1">
      <c r="A98783" s="11"/>
    </row>
    <row r="98784" spans="1:1">
      <c r="A98784" s="11"/>
    </row>
    <row r="98785" spans="1:1">
      <c r="A98785" s="11"/>
    </row>
    <row r="98786" spans="1:1">
      <c r="A98786" s="11"/>
    </row>
    <row r="98787" spans="1:1">
      <c r="A98787" s="11"/>
    </row>
    <row r="98788" spans="1:1">
      <c r="A98788" s="11"/>
    </row>
    <row r="98789" spans="1:1">
      <c r="A98789" s="11"/>
    </row>
    <row r="98790" spans="1:1">
      <c r="A98790" s="11"/>
    </row>
    <row r="98791" spans="1:1">
      <c r="A98791" s="11"/>
    </row>
    <row r="98792" spans="1:1">
      <c r="A98792" s="11"/>
    </row>
    <row r="98793" spans="1:1">
      <c r="A98793" s="11"/>
    </row>
    <row r="98794" spans="1:1">
      <c r="A98794" s="11"/>
    </row>
    <row r="98795" spans="1:1">
      <c r="A98795" s="11"/>
    </row>
    <row r="98796" spans="1:1">
      <c r="A98796" s="11"/>
    </row>
    <row r="98797" spans="1:1">
      <c r="A98797" s="11"/>
    </row>
    <row r="98798" spans="1:1">
      <c r="A98798" s="11"/>
    </row>
    <row r="98799" spans="1:1">
      <c r="A98799" s="11"/>
    </row>
    <row r="98800" spans="1:1">
      <c r="A98800" s="11"/>
    </row>
    <row r="98801" spans="1:1">
      <c r="A98801" s="11"/>
    </row>
    <row r="98802" spans="1:1">
      <c r="A98802" s="11"/>
    </row>
    <row r="98803" spans="1:1">
      <c r="A98803" s="11"/>
    </row>
    <row r="98804" spans="1:1">
      <c r="A98804" s="11"/>
    </row>
    <row r="98805" spans="1:1">
      <c r="A98805" s="11"/>
    </row>
    <row r="98806" spans="1:1">
      <c r="A98806" s="11"/>
    </row>
    <row r="98807" spans="1:1">
      <c r="A98807" s="11"/>
    </row>
    <row r="98808" spans="1:1">
      <c r="A98808" s="11"/>
    </row>
    <row r="98809" spans="1:1">
      <c r="A98809" s="11"/>
    </row>
    <row r="98810" spans="1:1">
      <c r="A98810" s="11"/>
    </row>
    <row r="98811" spans="1:1">
      <c r="A98811" s="11"/>
    </row>
    <row r="98812" spans="1:1">
      <c r="A98812" s="11"/>
    </row>
    <row r="98813" spans="1:1">
      <c r="A98813" s="11"/>
    </row>
    <row r="98814" spans="1:1">
      <c r="A98814" s="11"/>
    </row>
    <row r="98815" spans="1:1">
      <c r="A98815" s="11"/>
    </row>
    <row r="98816" spans="1:1">
      <c r="A98816" s="11"/>
    </row>
    <row r="98817" spans="1:1">
      <c r="A98817" s="11"/>
    </row>
    <row r="98818" spans="1:1">
      <c r="A98818" s="11"/>
    </row>
    <row r="98819" spans="1:1">
      <c r="A98819" s="11"/>
    </row>
    <row r="98820" spans="1:1">
      <c r="A98820" s="11"/>
    </row>
    <row r="98821" spans="1:1">
      <c r="A98821" s="11"/>
    </row>
    <row r="98822" spans="1:1">
      <c r="A98822" s="11"/>
    </row>
    <row r="98823" spans="1:1">
      <c r="A98823" s="11"/>
    </row>
    <row r="98824" spans="1:1">
      <c r="A98824" s="11"/>
    </row>
    <row r="98825" spans="1:1">
      <c r="A98825" s="11"/>
    </row>
    <row r="98826" spans="1:1">
      <c r="A98826" s="11"/>
    </row>
    <row r="98827" spans="1:1">
      <c r="A98827" s="11"/>
    </row>
    <row r="98828" spans="1:1">
      <c r="A98828" s="11"/>
    </row>
    <row r="115101" spans="1:1">
      <c r="A115101" s="6"/>
    </row>
    <row r="115102" spans="1:1">
      <c r="A115102" s="8"/>
    </row>
    <row r="115103" spans="1:1">
      <c r="A115103" s="8"/>
    </row>
    <row r="115104" spans="1:1">
      <c r="A115104" s="8"/>
    </row>
    <row r="115105" spans="1:1">
      <c r="A115105" s="8"/>
    </row>
    <row r="115106" spans="1:1">
      <c r="A115106" s="8"/>
    </row>
    <row r="115107" spans="1:1">
      <c r="A115107" s="8"/>
    </row>
    <row r="115108" spans="1:1">
      <c r="A115108" s="8"/>
    </row>
    <row r="115109" spans="1:1">
      <c r="A115109" s="8"/>
    </row>
    <row r="115110" spans="1:1">
      <c r="A115110" s="8"/>
    </row>
    <row r="115111" spans="1:1">
      <c r="A115111" s="8"/>
    </row>
    <row r="115112" spans="1:1">
      <c r="A115112" s="8"/>
    </row>
    <row r="115113" spans="1:1">
      <c r="A115113" s="8"/>
    </row>
    <row r="115114" spans="1:1">
      <c r="A115114" s="8"/>
    </row>
    <row r="115115" spans="1:1">
      <c r="A115115" s="8"/>
    </row>
    <row r="115116" spans="1:1">
      <c r="A115116" s="8"/>
    </row>
    <row r="115117" spans="1:1">
      <c r="A115117" s="8"/>
    </row>
    <row r="115118" spans="1:1">
      <c r="A115118" s="9"/>
    </row>
    <row r="115119" spans="1:1">
      <c r="A115119" s="9"/>
    </row>
    <row r="115120" spans="1:1">
      <c r="A115120" s="9"/>
    </row>
    <row r="115121" spans="1:1">
      <c r="A115121" s="9"/>
    </row>
    <row r="115122" spans="1:1">
      <c r="A115122" s="9"/>
    </row>
    <row r="115123" spans="1:1">
      <c r="A115123" s="9"/>
    </row>
    <row r="115124" spans="1:1">
      <c r="A115124" s="9"/>
    </row>
    <row r="115125" spans="1:1">
      <c r="A115125" s="9"/>
    </row>
    <row r="115126" spans="1:1">
      <c r="A115126" s="9"/>
    </row>
    <row r="115127" spans="1:1">
      <c r="A115127" s="9"/>
    </row>
    <row r="115128" spans="1:1">
      <c r="A115128" s="9"/>
    </row>
    <row r="115129" spans="1:1">
      <c r="A115129" s="9"/>
    </row>
    <row r="115130" spans="1:1">
      <c r="A115130" s="9"/>
    </row>
    <row r="115131" spans="1:1">
      <c r="A115131" s="9"/>
    </row>
    <row r="115132" spans="1:1">
      <c r="A115132" s="9"/>
    </row>
    <row r="115133" spans="1:1">
      <c r="A115133" s="9"/>
    </row>
    <row r="115134" spans="1:1">
      <c r="A115134" s="9"/>
    </row>
    <row r="115135" spans="1:1">
      <c r="A115135" s="9"/>
    </row>
    <row r="115136" spans="1:1">
      <c r="A115136" s="9"/>
    </row>
    <row r="115137" spans="1:1">
      <c r="A115137" s="9"/>
    </row>
    <row r="115138" spans="1:1">
      <c r="A115138" s="9"/>
    </row>
    <row r="115139" spans="1:1">
      <c r="A115139" s="9"/>
    </row>
    <row r="115140" spans="1:1">
      <c r="A115140" s="9"/>
    </row>
    <row r="115141" spans="1:1">
      <c r="A115141" s="9"/>
    </row>
    <row r="115142" spans="1:1">
      <c r="A115142" s="9"/>
    </row>
    <row r="115143" spans="1:1">
      <c r="A115143" s="9"/>
    </row>
    <row r="115144" spans="1:1">
      <c r="A115144" s="9"/>
    </row>
    <row r="115145" spans="1:1">
      <c r="A115145" s="9"/>
    </row>
    <row r="115146" spans="1:1">
      <c r="A115146" s="9"/>
    </row>
    <row r="115147" spans="1:1">
      <c r="A115147" s="9"/>
    </row>
    <row r="115148" spans="1:1">
      <c r="A115148" s="9"/>
    </row>
    <row r="115149" spans="1:1">
      <c r="A115149" s="11"/>
    </row>
    <row r="115150" spans="1:1">
      <c r="A115150" s="11"/>
    </row>
    <row r="115151" spans="1:1">
      <c r="A115151" s="11"/>
    </row>
    <row r="115152" spans="1:1">
      <c r="A115152" s="11"/>
    </row>
    <row r="115153" spans="1:1">
      <c r="A115153" s="11"/>
    </row>
    <row r="115154" spans="1:1">
      <c r="A115154" s="11"/>
    </row>
    <row r="115155" spans="1:1">
      <c r="A115155" s="11"/>
    </row>
    <row r="115156" spans="1:1">
      <c r="A115156" s="11"/>
    </row>
    <row r="115157" spans="1:1">
      <c r="A115157" s="11"/>
    </row>
    <row r="115158" spans="1:1">
      <c r="A115158" s="11"/>
    </row>
    <row r="115159" spans="1:1">
      <c r="A115159" s="11"/>
    </row>
    <row r="115160" spans="1:1">
      <c r="A115160" s="11"/>
    </row>
    <row r="115161" spans="1:1">
      <c r="A115161" s="11"/>
    </row>
    <row r="115162" spans="1:1">
      <c r="A115162" s="11"/>
    </row>
    <row r="115163" spans="1:1">
      <c r="A115163" s="11"/>
    </row>
    <row r="115164" spans="1:1">
      <c r="A115164" s="11"/>
    </row>
    <row r="115165" spans="1:1">
      <c r="A115165" s="11"/>
    </row>
    <row r="115166" spans="1:1">
      <c r="A115166" s="11"/>
    </row>
    <row r="115167" spans="1:1">
      <c r="A115167" s="11"/>
    </row>
    <row r="115168" spans="1:1">
      <c r="A115168" s="11"/>
    </row>
    <row r="115169" spans="1:1">
      <c r="A115169" s="11"/>
    </row>
    <row r="115170" spans="1:1">
      <c r="A115170" s="11"/>
    </row>
    <row r="115171" spans="1:1">
      <c r="A115171" s="11"/>
    </row>
    <row r="115172" spans="1:1">
      <c r="A115172" s="11"/>
    </row>
    <row r="115173" spans="1:1">
      <c r="A115173" s="11"/>
    </row>
    <row r="115174" spans="1:1">
      <c r="A115174" s="11"/>
    </row>
    <row r="115175" spans="1:1">
      <c r="A115175" s="11"/>
    </row>
    <row r="115176" spans="1:1">
      <c r="A115176" s="11"/>
    </row>
    <row r="115177" spans="1:1">
      <c r="A115177" s="11"/>
    </row>
    <row r="115178" spans="1:1">
      <c r="A115178" s="11"/>
    </row>
    <row r="115179" spans="1:1">
      <c r="A115179" s="11"/>
    </row>
    <row r="115180" spans="1:1">
      <c r="A115180" s="11"/>
    </row>
    <row r="115181" spans="1:1">
      <c r="A115181" s="11"/>
    </row>
    <row r="115182" spans="1:1">
      <c r="A115182" s="11"/>
    </row>
    <row r="115183" spans="1:1">
      <c r="A115183" s="11"/>
    </row>
    <row r="115184" spans="1:1">
      <c r="A115184" s="11"/>
    </row>
    <row r="115185" spans="1:1">
      <c r="A115185" s="11"/>
    </row>
    <row r="115186" spans="1:1">
      <c r="A115186" s="11"/>
    </row>
    <row r="115187" spans="1:1">
      <c r="A115187" s="11"/>
    </row>
    <row r="115188" spans="1:1">
      <c r="A115188" s="11"/>
    </row>
    <row r="115189" spans="1:1">
      <c r="A115189" s="11"/>
    </row>
    <row r="115190" spans="1:1">
      <c r="A115190" s="11"/>
    </row>
    <row r="115191" spans="1:1">
      <c r="A115191" s="11"/>
    </row>
    <row r="115192" spans="1:1">
      <c r="A115192" s="11"/>
    </row>
    <row r="115193" spans="1:1">
      <c r="A115193" s="11"/>
    </row>
    <row r="115194" spans="1:1">
      <c r="A115194" s="11"/>
    </row>
    <row r="115195" spans="1:1">
      <c r="A115195" s="11"/>
    </row>
    <row r="115196" spans="1:1">
      <c r="A115196" s="11"/>
    </row>
    <row r="115197" spans="1:1">
      <c r="A115197" s="11"/>
    </row>
    <row r="115198" spans="1:1">
      <c r="A115198" s="11"/>
    </row>
    <row r="115199" spans="1:1">
      <c r="A115199" s="11"/>
    </row>
    <row r="115200" spans="1:1">
      <c r="A115200" s="11"/>
    </row>
    <row r="115201" spans="1:1">
      <c r="A115201" s="11"/>
    </row>
    <row r="115202" spans="1:1">
      <c r="A115202" s="11"/>
    </row>
    <row r="115203" spans="1:1">
      <c r="A115203" s="11"/>
    </row>
    <row r="115204" spans="1:1">
      <c r="A115204" s="11"/>
    </row>
    <row r="115205" spans="1:1">
      <c r="A115205" s="11"/>
    </row>
    <row r="115206" spans="1:1">
      <c r="A115206" s="11"/>
    </row>
    <row r="115207" spans="1:1">
      <c r="A115207" s="11"/>
    </row>
    <row r="115208" spans="1:1">
      <c r="A115208" s="11"/>
    </row>
    <row r="115209" spans="1:1">
      <c r="A115209" s="11"/>
    </row>
    <row r="115210" spans="1:1">
      <c r="A115210" s="11"/>
    </row>
    <row r="115211" spans="1:1">
      <c r="A115211" s="11"/>
    </row>
    <row r="115212" spans="1:1">
      <c r="A115212" s="11"/>
    </row>
    <row r="131485" spans="1:1">
      <c r="A131485" s="6"/>
    </row>
    <row r="131486" spans="1:1">
      <c r="A131486" s="8"/>
    </row>
    <row r="131487" spans="1:1">
      <c r="A131487" s="8"/>
    </row>
    <row r="131488" spans="1:1">
      <c r="A131488" s="8"/>
    </row>
    <row r="131489" spans="1:1">
      <c r="A131489" s="8"/>
    </row>
    <row r="131490" spans="1:1">
      <c r="A131490" s="8"/>
    </row>
    <row r="131491" spans="1:1">
      <c r="A131491" s="8"/>
    </row>
    <row r="131492" spans="1:1">
      <c r="A131492" s="8"/>
    </row>
    <row r="131493" spans="1:1">
      <c r="A131493" s="8"/>
    </row>
    <row r="131494" spans="1:1">
      <c r="A131494" s="8"/>
    </row>
    <row r="131495" spans="1:1">
      <c r="A131495" s="8"/>
    </row>
    <row r="131496" spans="1:1">
      <c r="A131496" s="8"/>
    </row>
    <row r="131497" spans="1:1">
      <c r="A131497" s="8"/>
    </row>
    <row r="131498" spans="1:1">
      <c r="A131498" s="8"/>
    </row>
    <row r="131499" spans="1:1">
      <c r="A131499" s="8"/>
    </row>
    <row r="131500" spans="1:1">
      <c r="A131500" s="8"/>
    </row>
    <row r="131501" spans="1:1">
      <c r="A131501" s="8"/>
    </row>
    <row r="131502" spans="1:1">
      <c r="A131502" s="9"/>
    </row>
    <row r="131503" spans="1:1">
      <c r="A131503" s="9"/>
    </row>
    <row r="131504" spans="1:1">
      <c r="A131504" s="9"/>
    </row>
    <row r="131505" spans="1:1">
      <c r="A131505" s="9"/>
    </row>
    <row r="131506" spans="1:1">
      <c r="A131506" s="9"/>
    </row>
    <row r="131507" spans="1:1">
      <c r="A131507" s="9"/>
    </row>
    <row r="131508" spans="1:1">
      <c r="A131508" s="9"/>
    </row>
    <row r="131509" spans="1:1">
      <c r="A131509" s="9"/>
    </row>
    <row r="131510" spans="1:1">
      <c r="A131510" s="9"/>
    </row>
    <row r="131511" spans="1:1">
      <c r="A131511" s="9"/>
    </row>
    <row r="131512" spans="1:1">
      <c r="A131512" s="9"/>
    </row>
    <row r="131513" spans="1:1">
      <c r="A131513" s="9"/>
    </row>
    <row r="131514" spans="1:1">
      <c r="A131514" s="9"/>
    </row>
    <row r="131515" spans="1:1">
      <c r="A131515" s="9"/>
    </row>
    <row r="131516" spans="1:1">
      <c r="A131516" s="9"/>
    </row>
    <row r="131517" spans="1:1">
      <c r="A131517" s="9"/>
    </row>
    <row r="131518" spans="1:1">
      <c r="A131518" s="9"/>
    </row>
    <row r="131519" spans="1:1">
      <c r="A131519" s="9"/>
    </row>
    <row r="131520" spans="1:1">
      <c r="A131520" s="9"/>
    </row>
    <row r="131521" spans="1:1">
      <c r="A131521" s="9"/>
    </row>
    <row r="131522" spans="1:1">
      <c r="A131522" s="9"/>
    </row>
    <row r="131523" spans="1:1">
      <c r="A131523" s="9"/>
    </row>
    <row r="131524" spans="1:1">
      <c r="A131524" s="9"/>
    </row>
    <row r="131525" spans="1:1">
      <c r="A131525" s="9"/>
    </row>
    <row r="131526" spans="1:1">
      <c r="A131526" s="9"/>
    </row>
    <row r="131527" spans="1:1">
      <c r="A131527" s="9"/>
    </row>
    <row r="131528" spans="1:1">
      <c r="A131528" s="9"/>
    </row>
    <row r="131529" spans="1:1">
      <c r="A131529" s="9"/>
    </row>
    <row r="131530" spans="1:1">
      <c r="A131530" s="9"/>
    </row>
    <row r="131531" spans="1:1">
      <c r="A131531" s="9"/>
    </row>
    <row r="131532" spans="1:1">
      <c r="A131532" s="9"/>
    </row>
    <row r="131533" spans="1:1">
      <c r="A131533" s="11"/>
    </row>
    <row r="131534" spans="1:1">
      <c r="A131534" s="11"/>
    </row>
    <row r="131535" spans="1:1">
      <c r="A131535" s="11"/>
    </row>
    <row r="131536" spans="1:1">
      <c r="A131536" s="11"/>
    </row>
    <row r="131537" spans="1:1">
      <c r="A131537" s="11"/>
    </row>
    <row r="131538" spans="1:1">
      <c r="A131538" s="11"/>
    </row>
    <row r="131539" spans="1:1">
      <c r="A131539" s="11"/>
    </row>
    <row r="131540" spans="1:1">
      <c r="A131540" s="11"/>
    </row>
    <row r="131541" spans="1:1">
      <c r="A131541" s="11"/>
    </row>
    <row r="131542" spans="1:1">
      <c r="A131542" s="11"/>
    </row>
    <row r="131543" spans="1:1">
      <c r="A131543" s="11"/>
    </row>
    <row r="131544" spans="1:1">
      <c r="A131544" s="11"/>
    </row>
    <row r="131545" spans="1:1">
      <c r="A131545" s="11"/>
    </row>
    <row r="131546" spans="1:1">
      <c r="A131546" s="11"/>
    </row>
    <row r="131547" spans="1:1">
      <c r="A131547" s="11"/>
    </row>
    <row r="131548" spans="1:1">
      <c r="A131548" s="11"/>
    </row>
    <row r="131549" spans="1:1">
      <c r="A131549" s="11"/>
    </row>
    <row r="131550" spans="1:1">
      <c r="A131550" s="11"/>
    </row>
    <row r="131551" spans="1:1">
      <c r="A131551" s="11"/>
    </row>
    <row r="131552" spans="1:1">
      <c r="A131552" s="11"/>
    </row>
    <row r="131553" spans="1:1">
      <c r="A131553" s="11"/>
    </row>
    <row r="131554" spans="1:1">
      <c r="A131554" s="11"/>
    </row>
    <row r="131555" spans="1:1">
      <c r="A131555" s="11"/>
    </row>
    <row r="131556" spans="1:1">
      <c r="A131556" s="11"/>
    </row>
    <row r="131557" spans="1:1">
      <c r="A131557" s="11"/>
    </row>
    <row r="131558" spans="1:1">
      <c r="A131558" s="11"/>
    </row>
    <row r="131559" spans="1:1">
      <c r="A131559" s="11"/>
    </row>
    <row r="131560" spans="1:1">
      <c r="A131560" s="11"/>
    </row>
    <row r="131561" spans="1:1">
      <c r="A131561" s="11"/>
    </row>
    <row r="131562" spans="1:1">
      <c r="A131562" s="11"/>
    </row>
    <row r="131563" spans="1:1">
      <c r="A131563" s="11"/>
    </row>
    <row r="131564" spans="1:1">
      <c r="A131564" s="11"/>
    </row>
    <row r="131565" spans="1:1">
      <c r="A131565" s="11"/>
    </row>
    <row r="131566" spans="1:1">
      <c r="A131566" s="11"/>
    </row>
    <row r="131567" spans="1:1">
      <c r="A131567" s="11"/>
    </row>
    <row r="131568" spans="1:1">
      <c r="A131568" s="11"/>
    </row>
    <row r="131569" spans="1:1">
      <c r="A131569" s="11"/>
    </row>
    <row r="131570" spans="1:1">
      <c r="A131570" s="11"/>
    </row>
    <row r="131571" spans="1:1">
      <c r="A131571" s="11"/>
    </row>
    <row r="131572" spans="1:1">
      <c r="A131572" s="11"/>
    </row>
    <row r="131573" spans="1:1">
      <c r="A131573" s="11"/>
    </row>
    <row r="131574" spans="1:1">
      <c r="A131574" s="11"/>
    </row>
    <row r="131575" spans="1:1">
      <c r="A131575" s="11"/>
    </row>
    <row r="131576" spans="1:1">
      <c r="A131576" s="11"/>
    </row>
    <row r="131577" spans="1:1">
      <c r="A131577" s="11"/>
    </row>
    <row r="131578" spans="1:1">
      <c r="A131578" s="11"/>
    </row>
    <row r="131579" spans="1:1">
      <c r="A131579" s="11"/>
    </row>
    <row r="131580" spans="1:1">
      <c r="A131580" s="11"/>
    </row>
    <row r="131581" spans="1:1">
      <c r="A131581" s="11"/>
    </row>
    <row r="131582" spans="1:1">
      <c r="A131582" s="11"/>
    </row>
    <row r="131583" spans="1:1">
      <c r="A131583" s="11"/>
    </row>
    <row r="131584" spans="1:1">
      <c r="A131584" s="11"/>
    </row>
    <row r="131585" spans="1:1">
      <c r="A131585" s="11"/>
    </row>
    <row r="131586" spans="1:1">
      <c r="A131586" s="11"/>
    </row>
    <row r="131587" spans="1:1">
      <c r="A131587" s="11"/>
    </row>
    <row r="131588" spans="1:1">
      <c r="A131588" s="11"/>
    </row>
    <row r="131589" spans="1:1">
      <c r="A131589" s="11"/>
    </row>
    <row r="131590" spans="1:1">
      <c r="A131590" s="11"/>
    </row>
    <row r="131591" spans="1:1">
      <c r="A131591" s="11"/>
    </row>
    <row r="131592" spans="1:1">
      <c r="A131592" s="11"/>
    </row>
    <row r="131593" spans="1:1">
      <c r="A131593" s="11"/>
    </row>
    <row r="131594" spans="1:1">
      <c r="A131594" s="11"/>
    </row>
    <row r="131595" spans="1:1">
      <c r="A131595" s="11"/>
    </row>
    <row r="131596" spans="1:1">
      <c r="A131596" s="11"/>
    </row>
    <row r="147869" spans="1:1">
      <c r="A147869" s="6"/>
    </row>
    <row r="147870" spans="1:1">
      <c r="A147870" s="8"/>
    </row>
    <row r="147871" spans="1:1">
      <c r="A147871" s="8"/>
    </row>
    <row r="147872" spans="1:1">
      <c r="A147872" s="8"/>
    </row>
    <row r="147873" spans="1:1">
      <c r="A147873" s="8"/>
    </row>
    <row r="147874" spans="1:1">
      <c r="A147874" s="8"/>
    </row>
    <row r="147875" spans="1:1">
      <c r="A147875" s="8"/>
    </row>
    <row r="147876" spans="1:1">
      <c r="A147876" s="8"/>
    </row>
    <row r="147877" spans="1:1">
      <c r="A147877" s="8"/>
    </row>
    <row r="147878" spans="1:1">
      <c r="A147878" s="8"/>
    </row>
    <row r="147879" spans="1:1">
      <c r="A147879" s="8"/>
    </row>
    <row r="147880" spans="1:1">
      <c r="A147880" s="8"/>
    </row>
    <row r="147881" spans="1:1">
      <c r="A147881" s="8"/>
    </row>
    <row r="147882" spans="1:1">
      <c r="A147882" s="8"/>
    </row>
    <row r="147883" spans="1:1">
      <c r="A147883" s="8"/>
    </row>
    <row r="147884" spans="1:1">
      <c r="A147884" s="8"/>
    </row>
    <row r="147885" spans="1:1">
      <c r="A147885" s="8"/>
    </row>
    <row r="147886" spans="1:1">
      <c r="A147886" s="9"/>
    </row>
    <row r="147887" spans="1:1">
      <c r="A147887" s="9"/>
    </row>
    <row r="147888" spans="1:1">
      <c r="A147888" s="9"/>
    </row>
    <row r="147889" spans="1:1">
      <c r="A147889" s="9"/>
    </row>
    <row r="147890" spans="1:1">
      <c r="A147890" s="9"/>
    </row>
    <row r="147891" spans="1:1">
      <c r="A147891" s="9"/>
    </row>
    <row r="147892" spans="1:1">
      <c r="A147892" s="9"/>
    </row>
    <row r="147893" spans="1:1">
      <c r="A147893" s="9"/>
    </row>
    <row r="147894" spans="1:1">
      <c r="A147894" s="9"/>
    </row>
    <row r="147895" spans="1:1">
      <c r="A147895" s="9"/>
    </row>
    <row r="147896" spans="1:1">
      <c r="A147896" s="9"/>
    </row>
    <row r="147897" spans="1:1">
      <c r="A147897" s="9"/>
    </row>
    <row r="147898" spans="1:1">
      <c r="A147898" s="9"/>
    </row>
    <row r="147899" spans="1:1">
      <c r="A147899" s="9"/>
    </row>
    <row r="147900" spans="1:1">
      <c r="A147900" s="9"/>
    </row>
    <row r="147901" spans="1:1">
      <c r="A147901" s="9"/>
    </row>
    <row r="147902" spans="1:1">
      <c r="A147902" s="9"/>
    </row>
    <row r="147903" spans="1:1">
      <c r="A147903" s="9"/>
    </row>
    <row r="147904" spans="1:1">
      <c r="A147904" s="9"/>
    </row>
    <row r="147905" spans="1:1">
      <c r="A147905" s="9"/>
    </row>
    <row r="147906" spans="1:1">
      <c r="A147906" s="9"/>
    </row>
    <row r="147907" spans="1:1">
      <c r="A147907" s="9"/>
    </row>
    <row r="147908" spans="1:1">
      <c r="A147908" s="9"/>
    </row>
    <row r="147909" spans="1:1">
      <c r="A147909" s="9"/>
    </row>
    <row r="147910" spans="1:1">
      <c r="A147910" s="9"/>
    </row>
    <row r="147911" spans="1:1">
      <c r="A147911" s="9"/>
    </row>
    <row r="147912" spans="1:1">
      <c r="A147912" s="9"/>
    </row>
    <row r="147913" spans="1:1">
      <c r="A147913" s="9"/>
    </row>
    <row r="147914" spans="1:1">
      <c r="A147914" s="9"/>
    </row>
    <row r="147915" spans="1:1">
      <c r="A147915" s="9"/>
    </row>
    <row r="147916" spans="1:1">
      <c r="A147916" s="9"/>
    </row>
    <row r="147917" spans="1:1">
      <c r="A147917" s="11"/>
    </row>
    <row r="147918" spans="1:1">
      <c r="A147918" s="11"/>
    </row>
    <row r="147919" spans="1:1">
      <c r="A147919" s="11"/>
    </row>
    <row r="147920" spans="1:1">
      <c r="A147920" s="11"/>
    </row>
    <row r="147921" spans="1:1">
      <c r="A147921" s="11"/>
    </row>
    <row r="147922" spans="1:1">
      <c r="A147922" s="11"/>
    </row>
    <row r="147923" spans="1:1">
      <c r="A147923" s="11"/>
    </row>
    <row r="147924" spans="1:1">
      <c r="A147924" s="11"/>
    </row>
    <row r="147925" spans="1:1">
      <c r="A147925" s="11"/>
    </row>
    <row r="147926" spans="1:1">
      <c r="A147926" s="11"/>
    </row>
    <row r="147927" spans="1:1">
      <c r="A147927" s="11"/>
    </row>
    <row r="147928" spans="1:1">
      <c r="A147928" s="11"/>
    </row>
    <row r="147929" spans="1:1">
      <c r="A147929" s="11"/>
    </row>
    <row r="147930" spans="1:1">
      <c r="A147930" s="11"/>
    </row>
    <row r="147931" spans="1:1">
      <c r="A147931" s="11"/>
    </row>
    <row r="147932" spans="1:1">
      <c r="A147932" s="11"/>
    </row>
    <row r="147933" spans="1:1">
      <c r="A147933" s="11"/>
    </row>
    <row r="147934" spans="1:1">
      <c r="A147934" s="11"/>
    </row>
    <row r="147935" spans="1:1">
      <c r="A147935" s="11"/>
    </row>
    <row r="147936" spans="1:1">
      <c r="A147936" s="11"/>
    </row>
    <row r="147937" spans="1:1">
      <c r="A147937" s="11"/>
    </row>
    <row r="147938" spans="1:1">
      <c r="A147938" s="11"/>
    </row>
    <row r="147939" spans="1:1">
      <c r="A147939" s="11"/>
    </row>
    <row r="147940" spans="1:1">
      <c r="A147940" s="11"/>
    </row>
    <row r="147941" spans="1:1">
      <c r="A147941" s="11"/>
    </row>
    <row r="147942" spans="1:1">
      <c r="A147942" s="11"/>
    </row>
    <row r="147943" spans="1:1">
      <c r="A147943" s="11"/>
    </row>
    <row r="147944" spans="1:1">
      <c r="A147944" s="11"/>
    </row>
    <row r="147945" spans="1:1">
      <c r="A147945" s="11"/>
    </row>
    <row r="147946" spans="1:1">
      <c r="A147946" s="11"/>
    </row>
    <row r="147947" spans="1:1">
      <c r="A147947" s="11"/>
    </row>
    <row r="147948" spans="1:1">
      <c r="A147948" s="11"/>
    </row>
    <row r="147949" spans="1:1">
      <c r="A147949" s="11"/>
    </row>
    <row r="147950" spans="1:1">
      <c r="A147950" s="11"/>
    </row>
    <row r="147951" spans="1:1">
      <c r="A147951" s="11"/>
    </row>
    <row r="147952" spans="1:1">
      <c r="A147952" s="11"/>
    </row>
    <row r="147953" spans="1:1">
      <c r="A147953" s="11"/>
    </row>
    <row r="147954" spans="1:1">
      <c r="A147954" s="11"/>
    </row>
    <row r="147955" spans="1:1">
      <c r="A147955" s="11"/>
    </row>
    <row r="147956" spans="1:1">
      <c r="A147956" s="11"/>
    </row>
    <row r="147957" spans="1:1">
      <c r="A147957" s="11"/>
    </row>
    <row r="147958" spans="1:1">
      <c r="A147958" s="11"/>
    </row>
    <row r="147959" spans="1:1">
      <c r="A147959" s="11"/>
    </row>
    <row r="147960" spans="1:1">
      <c r="A147960" s="11"/>
    </row>
    <row r="147961" spans="1:1">
      <c r="A147961" s="11"/>
    </row>
    <row r="147962" spans="1:1">
      <c r="A147962" s="11"/>
    </row>
    <row r="147963" spans="1:1">
      <c r="A147963" s="11"/>
    </row>
    <row r="147964" spans="1:1">
      <c r="A147964" s="11"/>
    </row>
    <row r="147965" spans="1:1">
      <c r="A147965" s="11"/>
    </row>
    <row r="147966" spans="1:1">
      <c r="A147966" s="11"/>
    </row>
    <row r="147967" spans="1:1">
      <c r="A147967" s="11"/>
    </row>
    <row r="147968" spans="1:1">
      <c r="A147968" s="11"/>
    </row>
    <row r="147969" spans="1:1">
      <c r="A147969" s="11"/>
    </row>
    <row r="147970" spans="1:1">
      <c r="A147970" s="11"/>
    </row>
    <row r="147971" spans="1:1">
      <c r="A147971" s="11"/>
    </row>
    <row r="147972" spans="1:1">
      <c r="A147972" s="11"/>
    </row>
    <row r="147973" spans="1:1">
      <c r="A147973" s="11"/>
    </row>
    <row r="147974" spans="1:1">
      <c r="A147974" s="11"/>
    </row>
    <row r="147975" spans="1:1">
      <c r="A147975" s="11"/>
    </row>
    <row r="147976" spans="1:1">
      <c r="A147976" s="11"/>
    </row>
    <row r="147977" spans="1:1">
      <c r="A147977" s="11"/>
    </row>
    <row r="147978" spans="1:1">
      <c r="A147978" s="11"/>
    </row>
    <row r="147979" spans="1:1">
      <c r="A147979" s="11"/>
    </row>
    <row r="147980" spans="1:1">
      <c r="A147980" s="11"/>
    </row>
    <row r="164253" spans="1:1">
      <c r="A164253" s="6"/>
    </row>
    <row r="164254" spans="1:1">
      <c r="A164254" s="8"/>
    </row>
    <row r="164255" spans="1:1">
      <c r="A164255" s="8"/>
    </row>
    <row r="164256" spans="1:1">
      <c r="A164256" s="8"/>
    </row>
    <row r="164257" spans="1:1">
      <c r="A164257" s="8"/>
    </row>
    <row r="164258" spans="1:1">
      <c r="A164258" s="8"/>
    </row>
    <row r="164259" spans="1:1">
      <c r="A164259" s="8"/>
    </row>
    <row r="164260" spans="1:1">
      <c r="A164260" s="8"/>
    </row>
    <row r="164261" spans="1:1">
      <c r="A164261" s="8"/>
    </row>
    <row r="164262" spans="1:1">
      <c r="A164262" s="8"/>
    </row>
    <row r="164263" spans="1:1">
      <c r="A164263" s="8"/>
    </row>
    <row r="164264" spans="1:1">
      <c r="A164264" s="8"/>
    </row>
    <row r="164265" spans="1:1">
      <c r="A164265" s="8"/>
    </row>
    <row r="164266" spans="1:1">
      <c r="A164266" s="8"/>
    </row>
    <row r="164267" spans="1:1">
      <c r="A164267" s="8"/>
    </row>
    <row r="164268" spans="1:1">
      <c r="A164268" s="8"/>
    </row>
    <row r="164269" spans="1:1">
      <c r="A164269" s="8"/>
    </row>
    <row r="164270" spans="1:1">
      <c r="A164270" s="9"/>
    </row>
    <row r="164271" spans="1:1">
      <c r="A164271" s="9"/>
    </row>
    <row r="164272" spans="1:1">
      <c r="A164272" s="9"/>
    </row>
    <row r="164273" spans="1:1">
      <c r="A164273" s="9"/>
    </row>
    <row r="164274" spans="1:1">
      <c r="A164274" s="9"/>
    </row>
    <row r="164275" spans="1:1">
      <c r="A164275" s="9"/>
    </row>
    <row r="164276" spans="1:1">
      <c r="A164276" s="9"/>
    </row>
    <row r="164277" spans="1:1">
      <c r="A164277" s="9"/>
    </row>
    <row r="164278" spans="1:1">
      <c r="A164278" s="9"/>
    </row>
    <row r="164279" spans="1:1">
      <c r="A164279" s="9"/>
    </row>
    <row r="164280" spans="1:1">
      <c r="A164280" s="9"/>
    </row>
    <row r="164281" spans="1:1">
      <c r="A164281" s="9"/>
    </row>
    <row r="164282" spans="1:1">
      <c r="A164282" s="9"/>
    </row>
    <row r="164283" spans="1:1">
      <c r="A164283" s="9"/>
    </row>
    <row r="164284" spans="1:1">
      <c r="A164284" s="9"/>
    </row>
    <row r="164285" spans="1:1">
      <c r="A164285" s="9"/>
    </row>
    <row r="164286" spans="1:1">
      <c r="A164286" s="9"/>
    </row>
    <row r="164287" spans="1:1">
      <c r="A164287" s="9"/>
    </row>
    <row r="164288" spans="1:1">
      <c r="A164288" s="9"/>
    </row>
    <row r="164289" spans="1:1">
      <c r="A164289" s="9"/>
    </row>
    <row r="164290" spans="1:1">
      <c r="A164290" s="9"/>
    </row>
    <row r="164291" spans="1:1">
      <c r="A164291" s="9"/>
    </row>
    <row r="164292" spans="1:1">
      <c r="A164292" s="9"/>
    </row>
    <row r="164293" spans="1:1">
      <c r="A164293" s="9"/>
    </row>
    <row r="164294" spans="1:1">
      <c r="A164294" s="9"/>
    </row>
    <row r="164295" spans="1:1">
      <c r="A164295" s="9"/>
    </row>
    <row r="164296" spans="1:1">
      <c r="A164296" s="9"/>
    </row>
    <row r="164297" spans="1:1">
      <c r="A164297" s="9"/>
    </row>
    <row r="164298" spans="1:1">
      <c r="A164298" s="9"/>
    </row>
    <row r="164299" spans="1:1">
      <c r="A164299" s="9"/>
    </row>
    <row r="164300" spans="1:1">
      <c r="A164300" s="9"/>
    </row>
    <row r="164301" spans="1:1">
      <c r="A164301" s="11"/>
    </row>
    <row r="164302" spans="1:1">
      <c r="A164302" s="11"/>
    </row>
    <row r="164303" spans="1:1">
      <c r="A164303" s="11"/>
    </row>
    <row r="164304" spans="1:1">
      <c r="A164304" s="11"/>
    </row>
    <row r="164305" spans="1:1">
      <c r="A164305" s="11"/>
    </row>
    <row r="164306" spans="1:1">
      <c r="A164306" s="11"/>
    </row>
    <row r="164307" spans="1:1">
      <c r="A164307" s="11"/>
    </row>
    <row r="164308" spans="1:1">
      <c r="A164308" s="11"/>
    </row>
    <row r="164309" spans="1:1">
      <c r="A164309" s="11"/>
    </row>
    <row r="164310" spans="1:1">
      <c r="A164310" s="11"/>
    </row>
    <row r="164311" spans="1:1">
      <c r="A164311" s="11"/>
    </row>
    <row r="164312" spans="1:1">
      <c r="A164312" s="11"/>
    </row>
    <row r="164313" spans="1:1">
      <c r="A164313" s="11"/>
    </row>
    <row r="164314" spans="1:1">
      <c r="A164314" s="11"/>
    </row>
    <row r="164315" spans="1:1">
      <c r="A164315" s="11"/>
    </row>
    <row r="164316" spans="1:1">
      <c r="A164316" s="11"/>
    </row>
    <row r="164317" spans="1:1">
      <c r="A164317" s="11"/>
    </row>
    <row r="164318" spans="1:1">
      <c r="A164318" s="11"/>
    </row>
    <row r="164319" spans="1:1">
      <c r="A164319" s="11"/>
    </row>
    <row r="164320" spans="1:1">
      <c r="A164320" s="11"/>
    </row>
    <row r="164321" spans="1:1">
      <c r="A164321" s="11"/>
    </row>
    <row r="164322" spans="1:1">
      <c r="A164322" s="11"/>
    </row>
    <row r="164323" spans="1:1">
      <c r="A164323" s="11"/>
    </row>
    <row r="164324" spans="1:1">
      <c r="A164324" s="11"/>
    </row>
    <row r="164325" spans="1:1">
      <c r="A164325" s="11"/>
    </row>
    <row r="164326" spans="1:1">
      <c r="A164326" s="11"/>
    </row>
    <row r="164327" spans="1:1">
      <c r="A164327" s="11"/>
    </row>
    <row r="164328" spans="1:1">
      <c r="A164328" s="11"/>
    </row>
    <row r="164329" spans="1:1">
      <c r="A164329" s="11"/>
    </row>
    <row r="164330" spans="1:1">
      <c r="A164330" s="11"/>
    </row>
    <row r="164331" spans="1:1">
      <c r="A164331" s="11"/>
    </row>
    <row r="164332" spans="1:1">
      <c r="A164332" s="11"/>
    </row>
    <row r="164333" spans="1:1">
      <c r="A164333" s="11"/>
    </row>
    <row r="164334" spans="1:1">
      <c r="A164334" s="11"/>
    </row>
    <row r="164335" spans="1:1">
      <c r="A164335" s="11"/>
    </row>
    <row r="164336" spans="1:1">
      <c r="A164336" s="11"/>
    </row>
    <row r="164337" spans="1:1">
      <c r="A164337" s="11"/>
    </row>
    <row r="164338" spans="1:1">
      <c r="A164338" s="11"/>
    </row>
    <row r="164339" spans="1:1">
      <c r="A164339" s="11"/>
    </row>
    <row r="164340" spans="1:1">
      <c r="A164340" s="11"/>
    </row>
    <row r="164341" spans="1:1">
      <c r="A164341" s="11"/>
    </row>
    <row r="164342" spans="1:1">
      <c r="A164342" s="11"/>
    </row>
    <row r="164343" spans="1:1">
      <c r="A164343" s="11"/>
    </row>
    <row r="164344" spans="1:1">
      <c r="A164344" s="11"/>
    </row>
    <row r="164345" spans="1:1">
      <c r="A164345" s="11"/>
    </row>
    <row r="164346" spans="1:1">
      <c r="A164346" s="11"/>
    </row>
    <row r="164347" spans="1:1">
      <c r="A164347" s="11"/>
    </row>
    <row r="164348" spans="1:1">
      <c r="A164348" s="11"/>
    </row>
    <row r="164349" spans="1:1">
      <c r="A164349" s="11"/>
    </row>
    <row r="164350" spans="1:1">
      <c r="A164350" s="11"/>
    </row>
    <row r="164351" spans="1:1">
      <c r="A164351" s="11"/>
    </row>
    <row r="164352" spans="1:1">
      <c r="A164352" s="11"/>
    </row>
    <row r="164353" spans="1:1">
      <c r="A164353" s="11"/>
    </row>
    <row r="164354" spans="1:1">
      <c r="A164354" s="11"/>
    </row>
    <row r="164355" spans="1:1">
      <c r="A164355" s="11"/>
    </row>
    <row r="164356" spans="1:1">
      <c r="A164356" s="11"/>
    </row>
    <row r="164357" spans="1:1">
      <c r="A164357" s="11"/>
    </row>
    <row r="164358" spans="1:1">
      <c r="A164358" s="11"/>
    </row>
    <row r="164359" spans="1:1">
      <c r="A164359" s="11"/>
    </row>
    <row r="164360" spans="1:1">
      <c r="A164360" s="11"/>
    </row>
    <row r="164361" spans="1:1">
      <c r="A164361" s="11"/>
    </row>
    <row r="164362" spans="1:1">
      <c r="A164362" s="11"/>
    </row>
    <row r="164363" spans="1:1">
      <c r="A164363" s="11"/>
    </row>
    <row r="164364" spans="1:1">
      <c r="A164364" s="11"/>
    </row>
    <row r="180637" spans="1:1">
      <c r="A180637" s="6"/>
    </row>
    <row r="180638" spans="1:1">
      <c r="A180638" s="8"/>
    </row>
    <row r="180639" spans="1:1">
      <c r="A180639" s="8"/>
    </row>
    <row r="180640" spans="1:1">
      <c r="A180640" s="8"/>
    </row>
    <row r="180641" spans="1:1">
      <c r="A180641" s="8"/>
    </row>
    <row r="180642" spans="1:1">
      <c r="A180642" s="8"/>
    </row>
    <row r="180643" spans="1:1">
      <c r="A180643" s="8"/>
    </row>
    <row r="180644" spans="1:1">
      <c r="A180644" s="8"/>
    </row>
    <row r="180645" spans="1:1">
      <c r="A180645" s="8"/>
    </row>
    <row r="180646" spans="1:1">
      <c r="A180646" s="8"/>
    </row>
    <row r="180647" spans="1:1">
      <c r="A180647" s="8"/>
    </row>
    <row r="180648" spans="1:1">
      <c r="A180648" s="8"/>
    </row>
    <row r="180649" spans="1:1">
      <c r="A180649" s="8"/>
    </row>
    <row r="180650" spans="1:1">
      <c r="A180650" s="8"/>
    </row>
    <row r="180651" spans="1:1">
      <c r="A180651" s="8"/>
    </row>
    <row r="180652" spans="1:1">
      <c r="A180652" s="8"/>
    </row>
    <row r="180653" spans="1:1">
      <c r="A180653" s="8"/>
    </row>
    <row r="180654" spans="1:1">
      <c r="A180654" s="9"/>
    </row>
    <row r="180655" spans="1:1">
      <c r="A180655" s="9"/>
    </row>
    <row r="180656" spans="1:1">
      <c r="A180656" s="9"/>
    </row>
    <row r="180657" spans="1:1">
      <c r="A180657" s="9"/>
    </row>
    <row r="180658" spans="1:1">
      <c r="A180658" s="9"/>
    </row>
    <row r="180659" spans="1:1">
      <c r="A180659" s="9"/>
    </row>
    <row r="180660" spans="1:1">
      <c r="A180660" s="9"/>
    </row>
    <row r="180661" spans="1:1">
      <c r="A180661" s="9"/>
    </row>
    <row r="180662" spans="1:1">
      <c r="A180662" s="9"/>
    </row>
    <row r="180663" spans="1:1">
      <c r="A180663" s="9"/>
    </row>
    <row r="180664" spans="1:1">
      <c r="A180664" s="9"/>
    </row>
    <row r="180665" spans="1:1">
      <c r="A180665" s="9"/>
    </row>
    <row r="180666" spans="1:1">
      <c r="A180666" s="9"/>
    </row>
    <row r="180667" spans="1:1">
      <c r="A180667" s="9"/>
    </row>
    <row r="180668" spans="1:1">
      <c r="A180668" s="9"/>
    </row>
    <row r="180669" spans="1:1">
      <c r="A180669" s="9"/>
    </row>
    <row r="180670" spans="1:1">
      <c r="A180670" s="9"/>
    </row>
    <row r="180671" spans="1:1">
      <c r="A180671" s="9"/>
    </row>
    <row r="180672" spans="1:1">
      <c r="A180672" s="9"/>
    </row>
    <row r="180673" spans="1:1">
      <c r="A180673" s="9"/>
    </row>
    <row r="180674" spans="1:1">
      <c r="A180674" s="9"/>
    </row>
    <row r="180675" spans="1:1">
      <c r="A180675" s="9"/>
    </row>
    <row r="180676" spans="1:1">
      <c r="A180676" s="9"/>
    </row>
    <row r="180677" spans="1:1">
      <c r="A180677" s="9"/>
    </row>
    <row r="180678" spans="1:1">
      <c r="A180678" s="9"/>
    </row>
    <row r="180679" spans="1:1">
      <c r="A180679" s="9"/>
    </row>
    <row r="180680" spans="1:1">
      <c r="A180680" s="9"/>
    </row>
    <row r="180681" spans="1:1">
      <c r="A180681" s="9"/>
    </row>
    <row r="180682" spans="1:1">
      <c r="A180682" s="9"/>
    </row>
    <row r="180683" spans="1:1">
      <c r="A180683" s="9"/>
    </row>
    <row r="180684" spans="1:1">
      <c r="A180684" s="9"/>
    </row>
    <row r="180685" spans="1:1">
      <c r="A180685" s="11"/>
    </row>
    <row r="180686" spans="1:1">
      <c r="A180686" s="11"/>
    </row>
    <row r="180687" spans="1:1">
      <c r="A180687" s="11"/>
    </row>
    <row r="180688" spans="1:1">
      <c r="A180688" s="11"/>
    </row>
    <row r="180689" spans="1:1">
      <c r="A180689" s="11"/>
    </row>
    <row r="180690" spans="1:1">
      <c r="A180690" s="11"/>
    </row>
    <row r="180691" spans="1:1">
      <c r="A180691" s="11"/>
    </row>
    <row r="180692" spans="1:1">
      <c r="A180692" s="11"/>
    </row>
    <row r="180693" spans="1:1">
      <c r="A180693" s="11"/>
    </row>
    <row r="180694" spans="1:1">
      <c r="A180694" s="11"/>
    </row>
    <row r="180695" spans="1:1">
      <c r="A180695" s="11"/>
    </row>
    <row r="180696" spans="1:1">
      <c r="A180696" s="11"/>
    </row>
    <row r="180697" spans="1:1">
      <c r="A180697" s="11"/>
    </row>
    <row r="180698" spans="1:1">
      <c r="A180698" s="11"/>
    </row>
    <row r="180699" spans="1:1">
      <c r="A180699" s="11"/>
    </row>
    <row r="180700" spans="1:1">
      <c r="A180700" s="11"/>
    </row>
    <row r="180701" spans="1:1">
      <c r="A180701" s="11"/>
    </row>
    <row r="180702" spans="1:1">
      <c r="A180702" s="11"/>
    </row>
    <row r="180703" spans="1:1">
      <c r="A180703" s="11"/>
    </row>
    <row r="180704" spans="1:1">
      <c r="A180704" s="11"/>
    </row>
    <row r="180705" spans="1:1">
      <c r="A180705" s="11"/>
    </row>
    <row r="180706" spans="1:1">
      <c r="A180706" s="11"/>
    </row>
    <row r="180707" spans="1:1">
      <c r="A180707" s="11"/>
    </row>
    <row r="180708" spans="1:1">
      <c r="A180708" s="11"/>
    </row>
    <row r="180709" spans="1:1">
      <c r="A180709" s="11"/>
    </row>
    <row r="180710" spans="1:1">
      <c r="A180710" s="11"/>
    </row>
    <row r="180711" spans="1:1">
      <c r="A180711" s="11"/>
    </row>
    <row r="180712" spans="1:1">
      <c r="A180712" s="11"/>
    </row>
    <row r="180713" spans="1:1">
      <c r="A180713" s="11"/>
    </row>
    <row r="180714" spans="1:1">
      <c r="A180714" s="11"/>
    </row>
    <row r="180715" spans="1:1">
      <c r="A180715" s="11"/>
    </row>
    <row r="180716" spans="1:1">
      <c r="A180716" s="11"/>
    </row>
    <row r="180717" spans="1:1">
      <c r="A180717" s="11"/>
    </row>
    <row r="180718" spans="1:1">
      <c r="A180718" s="11"/>
    </row>
    <row r="180719" spans="1:1">
      <c r="A180719" s="11"/>
    </row>
    <row r="180720" spans="1:1">
      <c r="A180720" s="11"/>
    </row>
    <row r="180721" spans="1:1">
      <c r="A180721" s="11"/>
    </row>
    <row r="180722" spans="1:1">
      <c r="A180722" s="11"/>
    </row>
    <row r="180723" spans="1:1">
      <c r="A180723" s="11"/>
    </row>
    <row r="180724" spans="1:1">
      <c r="A180724" s="11"/>
    </row>
    <row r="180725" spans="1:1">
      <c r="A180725" s="11"/>
    </row>
    <row r="180726" spans="1:1">
      <c r="A180726" s="11"/>
    </row>
    <row r="180727" spans="1:1">
      <c r="A180727" s="11"/>
    </row>
    <row r="180728" spans="1:1">
      <c r="A180728" s="11"/>
    </row>
    <row r="180729" spans="1:1">
      <c r="A180729" s="11"/>
    </row>
    <row r="180730" spans="1:1">
      <c r="A180730" s="11"/>
    </row>
    <row r="180731" spans="1:1">
      <c r="A180731" s="11"/>
    </row>
    <row r="180732" spans="1:1">
      <c r="A180732" s="11"/>
    </row>
    <row r="180733" spans="1:1">
      <c r="A180733" s="11"/>
    </row>
    <row r="180734" spans="1:1">
      <c r="A180734" s="11"/>
    </row>
    <row r="180735" spans="1:1">
      <c r="A180735" s="11"/>
    </row>
    <row r="180736" spans="1:1">
      <c r="A180736" s="11"/>
    </row>
    <row r="180737" spans="1:1">
      <c r="A180737" s="11"/>
    </row>
    <row r="180738" spans="1:1">
      <c r="A180738" s="11"/>
    </row>
    <row r="180739" spans="1:1">
      <c r="A180739" s="11"/>
    </row>
    <row r="180740" spans="1:1">
      <c r="A180740" s="11"/>
    </row>
    <row r="180741" spans="1:1">
      <c r="A180741" s="11"/>
    </row>
    <row r="180742" spans="1:1">
      <c r="A180742" s="11"/>
    </row>
    <row r="180743" spans="1:1">
      <c r="A180743" s="11"/>
    </row>
    <row r="180744" spans="1:1">
      <c r="A180744" s="11"/>
    </row>
    <row r="180745" spans="1:1">
      <c r="A180745" s="11"/>
    </row>
    <row r="180746" spans="1:1">
      <c r="A180746" s="11"/>
    </row>
    <row r="180747" spans="1:1">
      <c r="A180747" s="11"/>
    </row>
    <row r="180748" spans="1:1">
      <c r="A180748" s="11"/>
    </row>
    <row r="197021" spans="1:1">
      <c r="A197021" s="6"/>
    </row>
    <row r="197022" spans="1:1">
      <c r="A197022" s="8"/>
    </row>
    <row r="197023" spans="1:1">
      <c r="A197023" s="8"/>
    </row>
    <row r="197024" spans="1:1">
      <c r="A197024" s="8"/>
    </row>
    <row r="197025" spans="1:1">
      <c r="A197025" s="8"/>
    </row>
    <row r="197026" spans="1:1">
      <c r="A197026" s="8"/>
    </row>
    <row r="197027" spans="1:1">
      <c r="A197027" s="8"/>
    </row>
    <row r="197028" spans="1:1">
      <c r="A197028" s="8"/>
    </row>
    <row r="197029" spans="1:1">
      <c r="A197029" s="8"/>
    </row>
    <row r="197030" spans="1:1">
      <c r="A197030" s="8"/>
    </row>
    <row r="197031" spans="1:1">
      <c r="A197031" s="8"/>
    </row>
    <row r="197032" spans="1:1">
      <c r="A197032" s="8"/>
    </row>
    <row r="197033" spans="1:1">
      <c r="A197033" s="8"/>
    </row>
    <row r="197034" spans="1:1">
      <c r="A197034" s="8"/>
    </row>
    <row r="197035" spans="1:1">
      <c r="A197035" s="8"/>
    </row>
    <row r="197036" spans="1:1">
      <c r="A197036" s="8"/>
    </row>
    <row r="197037" spans="1:1">
      <c r="A197037" s="8"/>
    </row>
    <row r="197038" spans="1:1">
      <c r="A197038" s="9"/>
    </row>
    <row r="197039" spans="1:1">
      <c r="A197039" s="9"/>
    </row>
    <row r="197040" spans="1:1">
      <c r="A197040" s="9"/>
    </row>
    <row r="197041" spans="1:1">
      <c r="A197041" s="9"/>
    </row>
    <row r="197042" spans="1:1">
      <c r="A197042" s="9"/>
    </row>
    <row r="197043" spans="1:1">
      <c r="A197043" s="9"/>
    </row>
    <row r="197044" spans="1:1">
      <c r="A197044" s="9"/>
    </row>
    <row r="197045" spans="1:1">
      <c r="A197045" s="9"/>
    </row>
    <row r="197046" spans="1:1">
      <c r="A197046" s="9"/>
    </row>
    <row r="197047" spans="1:1">
      <c r="A197047" s="9"/>
    </row>
    <row r="197048" spans="1:1">
      <c r="A197048" s="9"/>
    </row>
    <row r="197049" spans="1:1">
      <c r="A197049" s="9"/>
    </row>
    <row r="197050" spans="1:1">
      <c r="A197050" s="9"/>
    </row>
    <row r="197051" spans="1:1">
      <c r="A197051" s="9"/>
    </row>
    <row r="197052" spans="1:1">
      <c r="A197052" s="9"/>
    </row>
    <row r="197053" spans="1:1">
      <c r="A197053" s="9"/>
    </row>
    <row r="197054" spans="1:1">
      <c r="A197054" s="9"/>
    </row>
    <row r="197055" spans="1:1">
      <c r="A197055" s="9"/>
    </row>
    <row r="197056" spans="1:1">
      <c r="A197056" s="9"/>
    </row>
    <row r="197057" spans="1:1">
      <c r="A197057" s="9"/>
    </row>
    <row r="197058" spans="1:1">
      <c r="A197058" s="9"/>
    </row>
    <row r="197059" spans="1:1">
      <c r="A197059" s="9"/>
    </row>
    <row r="197060" spans="1:1">
      <c r="A197060" s="9"/>
    </row>
    <row r="197061" spans="1:1">
      <c r="A197061" s="9"/>
    </row>
    <row r="197062" spans="1:1">
      <c r="A197062" s="9"/>
    </row>
    <row r="197063" spans="1:1">
      <c r="A197063" s="9"/>
    </row>
    <row r="197064" spans="1:1">
      <c r="A197064" s="9"/>
    </row>
    <row r="197065" spans="1:1">
      <c r="A197065" s="9"/>
    </row>
    <row r="197066" spans="1:1">
      <c r="A197066" s="9"/>
    </row>
    <row r="197067" spans="1:1">
      <c r="A197067" s="9"/>
    </row>
    <row r="197068" spans="1:1">
      <c r="A197068" s="9"/>
    </row>
    <row r="197069" spans="1:1">
      <c r="A197069" s="11"/>
    </row>
    <row r="197070" spans="1:1">
      <c r="A197070" s="11"/>
    </row>
    <row r="197071" spans="1:1">
      <c r="A197071" s="11"/>
    </row>
    <row r="197072" spans="1:1">
      <c r="A197072" s="11"/>
    </row>
    <row r="197073" spans="1:1">
      <c r="A197073" s="11"/>
    </row>
    <row r="197074" spans="1:1">
      <c r="A197074" s="11"/>
    </row>
    <row r="197075" spans="1:1">
      <c r="A197075" s="11"/>
    </row>
    <row r="197076" spans="1:1">
      <c r="A197076" s="11"/>
    </row>
    <row r="197077" spans="1:1">
      <c r="A197077" s="11"/>
    </row>
    <row r="197078" spans="1:1">
      <c r="A197078" s="11"/>
    </row>
    <row r="197079" spans="1:1">
      <c r="A197079" s="11"/>
    </row>
    <row r="197080" spans="1:1">
      <c r="A197080" s="11"/>
    </row>
    <row r="197081" spans="1:1">
      <c r="A197081" s="11"/>
    </row>
    <row r="197082" spans="1:1">
      <c r="A197082" s="11"/>
    </row>
    <row r="197083" spans="1:1">
      <c r="A197083" s="11"/>
    </row>
    <row r="197084" spans="1:1">
      <c r="A197084" s="11"/>
    </row>
    <row r="197085" spans="1:1">
      <c r="A197085" s="11"/>
    </row>
    <row r="197086" spans="1:1">
      <c r="A197086" s="11"/>
    </row>
    <row r="197087" spans="1:1">
      <c r="A197087" s="11"/>
    </row>
    <row r="197088" spans="1:1">
      <c r="A197088" s="11"/>
    </row>
    <row r="197089" spans="1:1">
      <c r="A197089" s="11"/>
    </row>
    <row r="197090" spans="1:1">
      <c r="A197090" s="11"/>
    </row>
    <row r="197091" spans="1:1">
      <c r="A197091" s="11"/>
    </row>
    <row r="197092" spans="1:1">
      <c r="A197092" s="11"/>
    </row>
    <row r="197093" spans="1:1">
      <c r="A197093" s="11"/>
    </row>
    <row r="197094" spans="1:1">
      <c r="A197094" s="11"/>
    </row>
    <row r="197095" spans="1:1">
      <c r="A197095" s="11"/>
    </row>
    <row r="197096" spans="1:1">
      <c r="A197096" s="11"/>
    </row>
    <row r="197097" spans="1:1">
      <c r="A197097" s="11"/>
    </row>
    <row r="197098" spans="1:1">
      <c r="A197098" s="11"/>
    </row>
    <row r="197099" spans="1:1">
      <c r="A197099" s="11"/>
    </row>
    <row r="197100" spans="1:1">
      <c r="A197100" s="11"/>
    </row>
    <row r="197101" spans="1:1">
      <c r="A197101" s="11"/>
    </row>
    <row r="197102" spans="1:1">
      <c r="A197102" s="11"/>
    </row>
    <row r="197103" spans="1:1">
      <c r="A197103" s="11"/>
    </row>
    <row r="197104" spans="1:1">
      <c r="A197104" s="11"/>
    </row>
    <row r="197105" spans="1:1">
      <c r="A197105" s="11"/>
    </row>
    <row r="197106" spans="1:1">
      <c r="A197106" s="11"/>
    </row>
    <row r="197107" spans="1:1">
      <c r="A197107" s="11"/>
    </row>
    <row r="197108" spans="1:1">
      <c r="A197108" s="11"/>
    </row>
    <row r="197109" spans="1:1">
      <c r="A197109" s="11"/>
    </row>
    <row r="197110" spans="1:1">
      <c r="A197110" s="11"/>
    </row>
    <row r="197111" spans="1:1">
      <c r="A197111" s="11"/>
    </row>
    <row r="197112" spans="1:1">
      <c r="A197112" s="11"/>
    </row>
    <row r="197113" spans="1:1">
      <c r="A197113" s="11"/>
    </row>
    <row r="197114" spans="1:1">
      <c r="A197114" s="11"/>
    </row>
    <row r="197115" spans="1:1">
      <c r="A197115" s="11"/>
    </row>
    <row r="197116" spans="1:1">
      <c r="A197116" s="11"/>
    </row>
    <row r="197117" spans="1:1">
      <c r="A197117" s="11"/>
    </row>
    <row r="197118" spans="1:1">
      <c r="A197118" s="11"/>
    </row>
    <row r="197119" spans="1:1">
      <c r="A197119" s="11"/>
    </row>
    <row r="197120" spans="1:1">
      <c r="A197120" s="11"/>
    </row>
    <row r="197121" spans="1:1">
      <c r="A197121" s="11"/>
    </row>
    <row r="197122" spans="1:1">
      <c r="A197122" s="11"/>
    </row>
    <row r="197123" spans="1:1">
      <c r="A197123" s="11"/>
    </row>
    <row r="197124" spans="1:1">
      <c r="A197124" s="11"/>
    </row>
    <row r="197125" spans="1:1">
      <c r="A197125" s="11"/>
    </row>
    <row r="197126" spans="1:1">
      <c r="A197126" s="11"/>
    </row>
    <row r="197127" spans="1:1">
      <c r="A197127" s="11"/>
    </row>
    <row r="197128" spans="1:1">
      <c r="A197128" s="11"/>
    </row>
    <row r="197129" spans="1:1">
      <c r="A197129" s="11"/>
    </row>
    <row r="197130" spans="1:1">
      <c r="A197130" s="11"/>
    </row>
    <row r="197131" spans="1:1">
      <c r="A197131" s="11"/>
    </row>
    <row r="197132" spans="1:1">
      <c r="A197132" s="11"/>
    </row>
    <row r="213405" spans="1:1">
      <c r="A213405" s="6"/>
    </row>
    <row r="213406" spans="1:1">
      <c r="A213406" s="8"/>
    </row>
    <row r="213407" spans="1:1">
      <c r="A213407" s="8"/>
    </row>
    <row r="213408" spans="1:1">
      <c r="A213408" s="8"/>
    </row>
    <row r="213409" spans="1:1">
      <c r="A213409" s="8"/>
    </row>
    <row r="213410" spans="1:1">
      <c r="A213410" s="8"/>
    </row>
    <row r="213411" spans="1:1">
      <c r="A213411" s="8"/>
    </row>
    <row r="213412" spans="1:1">
      <c r="A213412" s="8"/>
    </row>
    <row r="213413" spans="1:1">
      <c r="A213413" s="8"/>
    </row>
    <row r="213414" spans="1:1">
      <c r="A213414" s="8"/>
    </row>
    <row r="213415" spans="1:1">
      <c r="A213415" s="8"/>
    </row>
    <row r="213416" spans="1:1">
      <c r="A213416" s="8"/>
    </row>
    <row r="213417" spans="1:1">
      <c r="A213417" s="8"/>
    </row>
    <row r="213418" spans="1:1">
      <c r="A213418" s="8"/>
    </row>
    <row r="213419" spans="1:1">
      <c r="A213419" s="8"/>
    </row>
    <row r="213420" spans="1:1">
      <c r="A213420" s="8"/>
    </row>
    <row r="213421" spans="1:1">
      <c r="A213421" s="8"/>
    </row>
    <row r="213422" spans="1:1">
      <c r="A213422" s="9"/>
    </row>
    <row r="213423" spans="1:1">
      <c r="A213423" s="9"/>
    </row>
    <row r="213424" spans="1:1">
      <c r="A213424" s="9"/>
    </row>
    <row r="213425" spans="1:1">
      <c r="A213425" s="9"/>
    </row>
    <row r="213426" spans="1:1">
      <c r="A213426" s="9"/>
    </row>
    <row r="213427" spans="1:1">
      <c r="A213427" s="9"/>
    </row>
    <row r="213428" spans="1:1">
      <c r="A213428" s="9"/>
    </row>
    <row r="213429" spans="1:1">
      <c r="A213429" s="9"/>
    </row>
    <row r="213430" spans="1:1">
      <c r="A213430" s="9"/>
    </row>
    <row r="213431" spans="1:1">
      <c r="A213431" s="9"/>
    </row>
    <row r="213432" spans="1:1">
      <c r="A213432" s="9"/>
    </row>
    <row r="213433" spans="1:1">
      <c r="A213433" s="9"/>
    </row>
    <row r="213434" spans="1:1">
      <c r="A213434" s="9"/>
    </row>
    <row r="213435" spans="1:1">
      <c r="A213435" s="9"/>
    </row>
    <row r="213436" spans="1:1">
      <c r="A213436" s="9"/>
    </row>
    <row r="213437" spans="1:1">
      <c r="A213437" s="9"/>
    </row>
    <row r="213438" spans="1:1">
      <c r="A213438" s="9"/>
    </row>
    <row r="213439" spans="1:1">
      <c r="A213439" s="9"/>
    </row>
    <row r="213440" spans="1:1">
      <c r="A213440" s="9"/>
    </row>
    <row r="213441" spans="1:1">
      <c r="A213441" s="9"/>
    </row>
    <row r="213442" spans="1:1">
      <c r="A213442" s="9"/>
    </row>
    <row r="213443" spans="1:1">
      <c r="A213443" s="9"/>
    </row>
    <row r="213444" spans="1:1">
      <c r="A213444" s="9"/>
    </row>
    <row r="213445" spans="1:1">
      <c r="A213445" s="9"/>
    </row>
    <row r="213446" spans="1:1">
      <c r="A213446" s="9"/>
    </row>
    <row r="213447" spans="1:1">
      <c r="A213447" s="9"/>
    </row>
    <row r="213448" spans="1:1">
      <c r="A213448" s="9"/>
    </row>
    <row r="213449" spans="1:1">
      <c r="A213449" s="9"/>
    </row>
    <row r="213450" spans="1:1">
      <c r="A213450" s="9"/>
    </row>
    <row r="213451" spans="1:1">
      <c r="A213451" s="9"/>
    </row>
    <row r="213452" spans="1:1">
      <c r="A213452" s="9"/>
    </row>
    <row r="213453" spans="1:1">
      <c r="A213453" s="11"/>
    </row>
    <row r="213454" spans="1:1">
      <c r="A213454" s="11"/>
    </row>
    <row r="213455" spans="1:1">
      <c r="A213455" s="11"/>
    </row>
    <row r="213456" spans="1:1">
      <c r="A213456" s="11"/>
    </row>
    <row r="213457" spans="1:1">
      <c r="A213457" s="11"/>
    </row>
    <row r="213458" spans="1:1">
      <c r="A213458" s="11"/>
    </row>
    <row r="213459" spans="1:1">
      <c r="A213459" s="11"/>
    </row>
    <row r="213460" spans="1:1">
      <c r="A213460" s="11"/>
    </row>
    <row r="213461" spans="1:1">
      <c r="A213461" s="11"/>
    </row>
    <row r="213462" spans="1:1">
      <c r="A213462" s="11"/>
    </row>
    <row r="213463" spans="1:1">
      <c r="A213463" s="11"/>
    </row>
    <row r="213464" spans="1:1">
      <c r="A213464" s="11"/>
    </row>
    <row r="213465" spans="1:1">
      <c r="A213465" s="11"/>
    </row>
    <row r="213466" spans="1:1">
      <c r="A213466" s="11"/>
    </row>
    <row r="213467" spans="1:1">
      <c r="A213467" s="11"/>
    </row>
    <row r="213468" spans="1:1">
      <c r="A213468" s="11"/>
    </row>
    <row r="213469" spans="1:1">
      <c r="A213469" s="11"/>
    </row>
    <row r="213470" spans="1:1">
      <c r="A213470" s="11"/>
    </row>
    <row r="213471" spans="1:1">
      <c r="A213471" s="11"/>
    </row>
    <row r="213472" spans="1:1">
      <c r="A213472" s="11"/>
    </row>
    <row r="213473" spans="1:1">
      <c r="A213473" s="11"/>
    </row>
    <row r="213474" spans="1:1">
      <c r="A213474" s="11"/>
    </row>
    <row r="213475" spans="1:1">
      <c r="A213475" s="11"/>
    </row>
    <row r="213476" spans="1:1">
      <c r="A213476" s="11"/>
    </row>
    <row r="213477" spans="1:1">
      <c r="A213477" s="11"/>
    </row>
    <row r="213478" spans="1:1">
      <c r="A213478" s="11"/>
    </row>
    <row r="213479" spans="1:1">
      <c r="A213479" s="11"/>
    </row>
    <row r="213480" spans="1:1">
      <c r="A213480" s="11"/>
    </row>
    <row r="213481" spans="1:1">
      <c r="A213481" s="11"/>
    </row>
    <row r="213482" spans="1:1">
      <c r="A213482" s="11"/>
    </row>
    <row r="213483" spans="1:1">
      <c r="A213483" s="11"/>
    </row>
    <row r="213484" spans="1:1">
      <c r="A213484" s="11"/>
    </row>
    <row r="213485" spans="1:1">
      <c r="A213485" s="11"/>
    </row>
    <row r="213486" spans="1:1">
      <c r="A213486" s="11"/>
    </row>
    <row r="213487" spans="1:1">
      <c r="A213487" s="11"/>
    </row>
    <row r="213488" spans="1:1">
      <c r="A213488" s="11"/>
    </row>
    <row r="213489" spans="1:1">
      <c r="A213489" s="11"/>
    </row>
    <row r="213490" spans="1:1">
      <c r="A213490" s="11"/>
    </row>
    <row r="213491" spans="1:1">
      <c r="A213491" s="11"/>
    </row>
    <row r="213492" spans="1:1">
      <c r="A213492" s="11"/>
    </row>
    <row r="213493" spans="1:1">
      <c r="A213493" s="11"/>
    </row>
    <row r="213494" spans="1:1">
      <c r="A213494" s="11"/>
    </row>
    <row r="213495" spans="1:1">
      <c r="A213495" s="11"/>
    </row>
    <row r="213496" spans="1:1">
      <c r="A213496" s="11"/>
    </row>
    <row r="213497" spans="1:1">
      <c r="A213497" s="11"/>
    </row>
    <row r="213498" spans="1:1">
      <c r="A213498" s="11"/>
    </row>
    <row r="213499" spans="1:1">
      <c r="A213499" s="11"/>
    </row>
    <row r="213500" spans="1:1">
      <c r="A213500" s="11"/>
    </row>
    <row r="213501" spans="1:1">
      <c r="A213501" s="11"/>
    </row>
    <row r="213502" spans="1:1">
      <c r="A213502" s="11"/>
    </row>
    <row r="213503" spans="1:1">
      <c r="A213503" s="11"/>
    </row>
    <row r="213504" spans="1:1">
      <c r="A213504" s="11"/>
    </row>
    <row r="213505" spans="1:1">
      <c r="A213505" s="11"/>
    </row>
    <row r="213506" spans="1:1">
      <c r="A213506" s="11"/>
    </row>
    <row r="213507" spans="1:1">
      <c r="A213507" s="11"/>
    </row>
    <row r="213508" spans="1:1">
      <c r="A213508" s="11"/>
    </row>
    <row r="213509" spans="1:1">
      <c r="A213509" s="11"/>
    </row>
    <row r="213510" spans="1:1">
      <c r="A213510" s="11"/>
    </row>
    <row r="213511" spans="1:1">
      <c r="A213511" s="11"/>
    </row>
    <row r="213512" spans="1:1">
      <c r="A213512" s="11"/>
    </row>
    <row r="213513" spans="1:1">
      <c r="A213513" s="11"/>
    </row>
    <row r="213514" spans="1:1">
      <c r="A213514" s="11"/>
    </row>
    <row r="213515" spans="1:1">
      <c r="A213515" s="11"/>
    </row>
    <row r="213516" spans="1:1">
      <c r="A213516" s="11"/>
    </row>
    <row r="229789" spans="1:1">
      <c r="A229789" s="6"/>
    </row>
    <row r="229790" spans="1:1">
      <c r="A229790" s="8"/>
    </row>
    <row r="229791" spans="1:1">
      <c r="A229791" s="8"/>
    </row>
    <row r="229792" spans="1:1">
      <c r="A229792" s="8"/>
    </row>
    <row r="229793" spans="1:1">
      <c r="A229793" s="8"/>
    </row>
    <row r="229794" spans="1:1">
      <c r="A229794" s="8"/>
    </row>
    <row r="229795" spans="1:1">
      <c r="A229795" s="8"/>
    </row>
    <row r="229796" spans="1:1">
      <c r="A229796" s="8"/>
    </row>
    <row r="229797" spans="1:1">
      <c r="A229797" s="8"/>
    </row>
    <row r="229798" spans="1:1">
      <c r="A229798" s="8"/>
    </row>
    <row r="229799" spans="1:1">
      <c r="A229799" s="8"/>
    </row>
    <row r="229800" spans="1:1">
      <c r="A229800" s="8"/>
    </row>
    <row r="229801" spans="1:1">
      <c r="A229801" s="8"/>
    </row>
    <row r="229802" spans="1:1">
      <c r="A229802" s="8"/>
    </row>
    <row r="229803" spans="1:1">
      <c r="A229803" s="8"/>
    </row>
    <row r="229804" spans="1:1">
      <c r="A229804" s="8"/>
    </row>
    <row r="229805" spans="1:1">
      <c r="A229805" s="8"/>
    </row>
    <row r="229806" spans="1:1">
      <c r="A229806" s="9"/>
    </row>
    <row r="229807" spans="1:1">
      <c r="A229807" s="9"/>
    </row>
    <row r="229808" spans="1:1">
      <c r="A229808" s="9"/>
    </row>
    <row r="229809" spans="1:1">
      <c r="A229809" s="9"/>
    </row>
    <row r="229810" spans="1:1">
      <c r="A229810" s="9"/>
    </row>
    <row r="229811" spans="1:1">
      <c r="A229811" s="9"/>
    </row>
    <row r="229812" spans="1:1">
      <c r="A229812" s="9"/>
    </row>
    <row r="229813" spans="1:1">
      <c r="A229813" s="9"/>
    </row>
    <row r="229814" spans="1:1">
      <c r="A229814" s="9"/>
    </row>
    <row r="229815" spans="1:1">
      <c r="A229815" s="9"/>
    </row>
    <row r="229816" spans="1:1">
      <c r="A229816" s="9"/>
    </row>
    <row r="229817" spans="1:1">
      <c r="A229817" s="9"/>
    </row>
    <row r="229818" spans="1:1">
      <c r="A229818" s="9"/>
    </row>
    <row r="229819" spans="1:1">
      <c r="A229819" s="9"/>
    </row>
    <row r="229820" spans="1:1">
      <c r="A229820" s="9"/>
    </row>
    <row r="229821" spans="1:1">
      <c r="A229821" s="9"/>
    </row>
    <row r="229822" spans="1:1">
      <c r="A229822" s="9"/>
    </row>
    <row r="229823" spans="1:1">
      <c r="A229823" s="9"/>
    </row>
    <row r="229824" spans="1:1">
      <c r="A229824" s="9"/>
    </row>
    <row r="229825" spans="1:1">
      <c r="A229825" s="9"/>
    </row>
    <row r="229826" spans="1:1">
      <c r="A229826" s="9"/>
    </row>
    <row r="229827" spans="1:1">
      <c r="A229827" s="9"/>
    </row>
    <row r="229828" spans="1:1">
      <c r="A229828" s="9"/>
    </row>
    <row r="229829" spans="1:1">
      <c r="A229829" s="9"/>
    </row>
    <row r="229830" spans="1:1">
      <c r="A229830" s="9"/>
    </row>
    <row r="229831" spans="1:1">
      <c r="A229831" s="9"/>
    </row>
    <row r="229832" spans="1:1">
      <c r="A229832" s="9"/>
    </row>
    <row r="229833" spans="1:1">
      <c r="A229833" s="9"/>
    </row>
    <row r="229834" spans="1:1">
      <c r="A229834" s="9"/>
    </row>
    <row r="229835" spans="1:1">
      <c r="A229835" s="9"/>
    </row>
    <row r="229836" spans="1:1">
      <c r="A229836" s="9"/>
    </row>
    <row r="229837" spans="1:1">
      <c r="A229837" s="11"/>
    </row>
    <row r="229838" spans="1:1">
      <c r="A229838" s="11"/>
    </row>
    <row r="229839" spans="1:1">
      <c r="A229839" s="11"/>
    </row>
    <row r="229840" spans="1:1">
      <c r="A229840" s="11"/>
    </row>
    <row r="229841" spans="1:1">
      <c r="A229841" s="11"/>
    </row>
    <row r="229842" spans="1:1">
      <c r="A229842" s="11"/>
    </row>
    <row r="229843" spans="1:1">
      <c r="A229843" s="11"/>
    </row>
    <row r="229844" spans="1:1">
      <c r="A229844" s="11"/>
    </row>
    <row r="229845" spans="1:1">
      <c r="A229845" s="11"/>
    </row>
    <row r="229846" spans="1:1">
      <c r="A229846" s="11"/>
    </row>
    <row r="229847" spans="1:1">
      <c r="A229847" s="11"/>
    </row>
    <row r="229848" spans="1:1">
      <c r="A229848" s="11"/>
    </row>
    <row r="229849" spans="1:1">
      <c r="A229849" s="11"/>
    </row>
    <row r="229850" spans="1:1">
      <c r="A229850" s="11"/>
    </row>
    <row r="229851" spans="1:1">
      <c r="A229851" s="11"/>
    </row>
    <row r="229852" spans="1:1">
      <c r="A229852" s="11"/>
    </row>
    <row r="229853" spans="1:1">
      <c r="A229853" s="11"/>
    </row>
    <row r="229854" spans="1:1">
      <c r="A229854" s="11"/>
    </row>
    <row r="229855" spans="1:1">
      <c r="A229855" s="11"/>
    </row>
    <row r="229856" spans="1:1">
      <c r="A229856" s="11"/>
    </row>
    <row r="229857" spans="1:1">
      <c r="A229857" s="11"/>
    </row>
    <row r="229858" spans="1:1">
      <c r="A229858" s="11"/>
    </row>
    <row r="229859" spans="1:1">
      <c r="A229859" s="11"/>
    </row>
    <row r="229860" spans="1:1">
      <c r="A229860" s="11"/>
    </row>
    <row r="229861" spans="1:1">
      <c r="A229861" s="11"/>
    </row>
    <row r="229862" spans="1:1">
      <c r="A229862" s="11"/>
    </row>
    <row r="229863" spans="1:1">
      <c r="A229863" s="11"/>
    </row>
    <row r="229864" spans="1:1">
      <c r="A229864" s="11"/>
    </row>
    <row r="229865" spans="1:1">
      <c r="A229865" s="11"/>
    </row>
    <row r="229866" spans="1:1">
      <c r="A229866" s="11"/>
    </row>
    <row r="229867" spans="1:1">
      <c r="A229867" s="11"/>
    </row>
    <row r="229868" spans="1:1">
      <c r="A229868" s="11"/>
    </row>
    <row r="229869" spans="1:1">
      <c r="A229869" s="11"/>
    </row>
    <row r="229870" spans="1:1">
      <c r="A229870" s="11"/>
    </row>
    <row r="229871" spans="1:1">
      <c r="A229871" s="11"/>
    </row>
    <row r="229872" spans="1:1">
      <c r="A229872" s="11"/>
    </row>
    <row r="229873" spans="1:1">
      <c r="A229873" s="11"/>
    </row>
    <row r="229874" spans="1:1">
      <c r="A229874" s="11"/>
    </row>
    <row r="229875" spans="1:1">
      <c r="A229875" s="11"/>
    </row>
    <row r="229876" spans="1:1">
      <c r="A229876" s="11"/>
    </row>
    <row r="229877" spans="1:1">
      <c r="A229877" s="11"/>
    </row>
    <row r="229878" spans="1:1">
      <c r="A229878" s="11"/>
    </row>
    <row r="229879" spans="1:1">
      <c r="A229879" s="11"/>
    </row>
    <row r="229880" spans="1:1">
      <c r="A229880" s="11"/>
    </row>
    <row r="229881" spans="1:1">
      <c r="A229881" s="11"/>
    </row>
    <row r="229882" spans="1:1">
      <c r="A229882" s="11"/>
    </row>
    <row r="229883" spans="1:1">
      <c r="A229883" s="11"/>
    </row>
    <row r="229884" spans="1:1">
      <c r="A229884" s="11"/>
    </row>
    <row r="229885" spans="1:1">
      <c r="A229885" s="11"/>
    </row>
    <row r="229886" spans="1:1">
      <c r="A229886" s="11"/>
    </row>
    <row r="229887" spans="1:1">
      <c r="A229887" s="11"/>
    </row>
    <row r="229888" spans="1:1">
      <c r="A229888" s="11"/>
    </row>
    <row r="229889" spans="1:1">
      <c r="A229889" s="11"/>
    </row>
    <row r="229890" spans="1:1">
      <c r="A229890" s="11"/>
    </row>
    <row r="229891" spans="1:1">
      <c r="A229891" s="11"/>
    </row>
    <row r="229892" spans="1:1">
      <c r="A229892" s="11"/>
    </row>
    <row r="229893" spans="1:1">
      <c r="A229893" s="11"/>
    </row>
    <row r="229894" spans="1:1">
      <c r="A229894" s="11"/>
    </row>
    <row r="229895" spans="1:1">
      <c r="A229895" s="11"/>
    </row>
    <row r="229896" spans="1:1">
      <c r="A229896" s="11"/>
    </row>
    <row r="229897" spans="1:1">
      <c r="A229897" s="11"/>
    </row>
    <row r="229898" spans="1:1">
      <c r="A229898" s="11"/>
    </row>
    <row r="229899" spans="1:1">
      <c r="A229899" s="11"/>
    </row>
    <row r="229900" spans="1:1">
      <c r="A229900" s="11"/>
    </row>
    <row r="246173" spans="1:1">
      <c r="A246173" s="6"/>
    </row>
    <row r="246174" spans="1:1">
      <c r="A246174" s="8"/>
    </row>
    <row r="246175" spans="1:1">
      <c r="A246175" s="8"/>
    </row>
    <row r="246176" spans="1:1">
      <c r="A246176" s="8"/>
    </row>
    <row r="246177" spans="1:1">
      <c r="A246177" s="8"/>
    </row>
    <row r="246178" spans="1:1">
      <c r="A246178" s="8"/>
    </row>
    <row r="246179" spans="1:1">
      <c r="A246179" s="8"/>
    </row>
    <row r="246180" spans="1:1">
      <c r="A246180" s="8"/>
    </row>
    <row r="246181" spans="1:1">
      <c r="A246181" s="8"/>
    </row>
    <row r="246182" spans="1:1">
      <c r="A246182" s="8"/>
    </row>
    <row r="246183" spans="1:1">
      <c r="A246183" s="8"/>
    </row>
    <row r="246184" spans="1:1">
      <c r="A246184" s="8"/>
    </row>
    <row r="246185" spans="1:1">
      <c r="A246185" s="8"/>
    </row>
    <row r="246186" spans="1:1">
      <c r="A246186" s="8"/>
    </row>
    <row r="246187" spans="1:1">
      <c r="A246187" s="8"/>
    </row>
    <row r="246188" spans="1:1">
      <c r="A246188" s="8"/>
    </row>
    <row r="246189" spans="1:1">
      <c r="A246189" s="8"/>
    </row>
    <row r="246190" spans="1:1">
      <c r="A246190" s="9"/>
    </row>
    <row r="246191" spans="1:1">
      <c r="A246191" s="9"/>
    </row>
    <row r="246192" spans="1:1">
      <c r="A246192" s="9"/>
    </row>
    <row r="246193" spans="1:1">
      <c r="A246193" s="9"/>
    </row>
    <row r="246194" spans="1:1">
      <c r="A246194" s="9"/>
    </row>
    <row r="246195" spans="1:1">
      <c r="A246195" s="9"/>
    </row>
    <row r="246196" spans="1:1">
      <c r="A246196" s="9"/>
    </row>
    <row r="246197" spans="1:1">
      <c r="A246197" s="9"/>
    </row>
    <row r="246198" spans="1:1">
      <c r="A246198" s="9"/>
    </row>
    <row r="246199" spans="1:1">
      <c r="A246199" s="9"/>
    </row>
    <row r="246200" spans="1:1">
      <c r="A246200" s="9"/>
    </row>
    <row r="246201" spans="1:1">
      <c r="A246201" s="9"/>
    </row>
    <row r="246202" spans="1:1">
      <c r="A246202" s="9"/>
    </row>
    <row r="246203" spans="1:1">
      <c r="A246203" s="9"/>
    </row>
    <row r="246204" spans="1:1">
      <c r="A246204" s="9"/>
    </row>
    <row r="246205" spans="1:1">
      <c r="A246205" s="9"/>
    </row>
    <row r="246206" spans="1:1">
      <c r="A246206" s="9"/>
    </row>
    <row r="246207" spans="1:1">
      <c r="A246207" s="9"/>
    </row>
    <row r="246208" spans="1:1">
      <c r="A246208" s="9"/>
    </row>
    <row r="246209" spans="1:1">
      <c r="A246209" s="9"/>
    </row>
    <row r="246210" spans="1:1">
      <c r="A246210" s="9"/>
    </row>
    <row r="246211" spans="1:1">
      <c r="A246211" s="9"/>
    </row>
    <row r="246212" spans="1:1">
      <c r="A246212" s="9"/>
    </row>
    <row r="246213" spans="1:1">
      <c r="A246213" s="9"/>
    </row>
    <row r="246214" spans="1:1">
      <c r="A246214" s="9"/>
    </row>
    <row r="246215" spans="1:1">
      <c r="A246215" s="9"/>
    </row>
    <row r="246216" spans="1:1">
      <c r="A246216" s="9"/>
    </row>
    <row r="246217" spans="1:1">
      <c r="A246217" s="9"/>
    </row>
    <row r="246218" spans="1:1">
      <c r="A246218" s="9"/>
    </row>
    <row r="246219" spans="1:1">
      <c r="A246219" s="9"/>
    </row>
    <row r="246220" spans="1:1">
      <c r="A246220" s="9"/>
    </row>
    <row r="246221" spans="1:1">
      <c r="A246221" s="11"/>
    </row>
    <row r="246222" spans="1:1">
      <c r="A246222" s="11"/>
    </row>
    <row r="246223" spans="1:1">
      <c r="A246223" s="11"/>
    </row>
    <row r="246224" spans="1:1">
      <c r="A246224" s="11"/>
    </row>
    <row r="246225" spans="1:1">
      <c r="A246225" s="11"/>
    </row>
    <row r="246226" spans="1:1">
      <c r="A246226" s="11"/>
    </row>
    <row r="246227" spans="1:1">
      <c r="A246227" s="11"/>
    </row>
    <row r="246228" spans="1:1">
      <c r="A246228" s="11"/>
    </row>
    <row r="246229" spans="1:1">
      <c r="A246229" s="11"/>
    </row>
    <row r="246230" spans="1:1">
      <c r="A246230" s="11"/>
    </row>
    <row r="246231" spans="1:1">
      <c r="A246231" s="11"/>
    </row>
    <row r="246232" spans="1:1">
      <c r="A246232" s="11"/>
    </row>
    <row r="246233" spans="1:1">
      <c r="A246233" s="11"/>
    </row>
    <row r="246234" spans="1:1">
      <c r="A246234" s="11"/>
    </row>
    <row r="246235" spans="1:1">
      <c r="A246235" s="11"/>
    </row>
    <row r="246236" spans="1:1">
      <c r="A246236" s="11"/>
    </row>
    <row r="246237" spans="1:1">
      <c r="A246237" s="11"/>
    </row>
    <row r="246238" spans="1:1">
      <c r="A246238" s="11"/>
    </row>
    <row r="246239" spans="1:1">
      <c r="A246239" s="11"/>
    </row>
    <row r="246240" spans="1:1">
      <c r="A246240" s="11"/>
    </row>
    <row r="246241" spans="1:1">
      <c r="A246241" s="11"/>
    </row>
    <row r="246242" spans="1:1">
      <c r="A246242" s="11"/>
    </row>
    <row r="246243" spans="1:1">
      <c r="A246243" s="11"/>
    </row>
    <row r="246244" spans="1:1">
      <c r="A246244" s="11"/>
    </row>
    <row r="246245" spans="1:1">
      <c r="A246245" s="11"/>
    </row>
    <row r="246246" spans="1:1">
      <c r="A246246" s="11"/>
    </row>
    <row r="246247" spans="1:1">
      <c r="A246247" s="11"/>
    </row>
    <row r="246248" spans="1:1">
      <c r="A246248" s="11"/>
    </row>
    <row r="246249" spans="1:1">
      <c r="A246249" s="11"/>
    </row>
    <row r="246250" spans="1:1">
      <c r="A246250" s="11"/>
    </row>
    <row r="246251" spans="1:1">
      <c r="A246251" s="11"/>
    </row>
    <row r="246252" spans="1:1">
      <c r="A246252" s="11"/>
    </row>
    <row r="246253" spans="1:1">
      <c r="A246253" s="11"/>
    </row>
    <row r="246254" spans="1:1">
      <c r="A246254" s="11"/>
    </row>
    <row r="246255" spans="1:1">
      <c r="A246255" s="11"/>
    </row>
    <row r="246256" spans="1:1">
      <c r="A246256" s="11"/>
    </row>
    <row r="246257" spans="1:1">
      <c r="A246257" s="11"/>
    </row>
    <row r="246258" spans="1:1">
      <c r="A246258" s="11"/>
    </row>
    <row r="246259" spans="1:1">
      <c r="A246259" s="11"/>
    </row>
    <row r="246260" spans="1:1">
      <c r="A246260" s="11"/>
    </row>
    <row r="246261" spans="1:1">
      <c r="A246261" s="11"/>
    </row>
    <row r="246262" spans="1:1">
      <c r="A246262" s="11"/>
    </row>
    <row r="246263" spans="1:1">
      <c r="A246263" s="11"/>
    </row>
    <row r="246264" spans="1:1">
      <c r="A246264" s="11"/>
    </row>
    <row r="246265" spans="1:1">
      <c r="A246265" s="11"/>
    </row>
    <row r="246266" spans="1:1">
      <c r="A246266" s="11"/>
    </row>
    <row r="246267" spans="1:1">
      <c r="A246267" s="11"/>
    </row>
    <row r="246268" spans="1:1">
      <c r="A246268" s="11"/>
    </row>
    <row r="246269" spans="1:1">
      <c r="A246269" s="11"/>
    </row>
    <row r="246270" spans="1:1">
      <c r="A246270" s="11"/>
    </row>
    <row r="246271" spans="1:1">
      <c r="A246271" s="11"/>
    </row>
    <row r="246272" spans="1:1">
      <c r="A246272" s="11"/>
    </row>
    <row r="246273" spans="1:1">
      <c r="A246273" s="11"/>
    </row>
    <row r="246274" spans="1:1">
      <c r="A246274" s="11"/>
    </row>
    <row r="246275" spans="1:1">
      <c r="A246275" s="11"/>
    </row>
    <row r="246276" spans="1:1">
      <c r="A246276" s="11"/>
    </row>
    <row r="246277" spans="1:1">
      <c r="A246277" s="11"/>
    </row>
    <row r="246278" spans="1:1">
      <c r="A246278" s="11"/>
    </row>
    <row r="246279" spans="1:1">
      <c r="A246279" s="11"/>
    </row>
    <row r="246280" spans="1:1">
      <c r="A246280" s="11"/>
    </row>
    <row r="246281" spans="1:1">
      <c r="A246281" s="11"/>
    </row>
    <row r="246282" spans="1:1">
      <c r="A246282" s="11"/>
    </row>
    <row r="246283" spans="1:1">
      <c r="A246283" s="11"/>
    </row>
    <row r="246284" spans="1:1">
      <c r="A246284" s="11"/>
    </row>
    <row r="262557" spans="1:1">
      <c r="A262557" s="6"/>
    </row>
    <row r="262558" spans="1:1">
      <c r="A262558" s="8"/>
    </row>
    <row r="262559" spans="1:1">
      <c r="A262559" s="8"/>
    </row>
    <row r="262560" spans="1:1">
      <c r="A262560" s="8"/>
    </row>
    <row r="262561" spans="1:1">
      <c r="A262561" s="8"/>
    </row>
    <row r="262562" spans="1:1">
      <c r="A262562" s="8"/>
    </row>
    <row r="262563" spans="1:1">
      <c r="A262563" s="8"/>
    </row>
    <row r="262564" spans="1:1">
      <c r="A262564" s="8"/>
    </row>
    <row r="262565" spans="1:1">
      <c r="A262565" s="8"/>
    </row>
    <row r="262566" spans="1:1">
      <c r="A262566" s="8"/>
    </row>
    <row r="262567" spans="1:1">
      <c r="A262567" s="8"/>
    </row>
    <row r="262568" spans="1:1">
      <c r="A262568" s="8"/>
    </row>
    <row r="262569" spans="1:1">
      <c r="A262569" s="8"/>
    </row>
    <row r="262570" spans="1:1">
      <c r="A262570" s="8"/>
    </row>
    <row r="262571" spans="1:1">
      <c r="A262571" s="8"/>
    </row>
    <row r="262572" spans="1:1">
      <c r="A262572" s="8"/>
    </row>
    <row r="262573" spans="1:1">
      <c r="A262573" s="8"/>
    </row>
    <row r="262574" spans="1:1">
      <c r="A262574" s="9"/>
    </row>
    <row r="262575" spans="1:1">
      <c r="A262575" s="9"/>
    </row>
    <row r="262576" spans="1:1">
      <c r="A262576" s="9"/>
    </row>
    <row r="262577" spans="1:1">
      <c r="A262577" s="9"/>
    </row>
    <row r="262578" spans="1:1">
      <c r="A262578" s="9"/>
    </row>
    <row r="262579" spans="1:1">
      <c r="A262579" s="9"/>
    </row>
    <row r="262580" spans="1:1">
      <c r="A262580" s="9"/>
    </row>
    <row r="262581" spans="1:1">
      <c r="A262581" s="9"/>
    </row>
    <row r="262582" spans="1:1">
      <c r="A262582" s="9"/>
    </row>
    <row r="262583" spans="1:1">
      <c r="A262583" s="9"/>
    </row>
    <row r="262584" spans="1:1">
      <c r="A262584" s="9"/>
    </row>
    <row r="262585" spans="1:1">
      <c r="A262585" s="9"/>
    </row>
    <row r="262586" spans="1:1">
      <c r="A262586" s="9"/>
    </row>
    <row r="262587" spans="1:1">
      <c r="A262587" s="9"/>
    </row>
    <row r="262588" spans="1:1">
      <c r="A262588" s="9"/>
    </row>
    <row r="262589" spans="1:1">
      <c r="A262589" s="9"/>
    </row>
    <row r="262590" spans="1:1">
      <c r="A262590" s="9"/>
    </row>
    <row r="262591" spans="1:1">
      <c r="A262591" s="9"/>
    </row>
    <row r="262592" spans="1:1">
      <c r="A262592" s="9"/>
    </row>
    <row r="262593" spans="1:1">
      <c r="A262593" s="9"/>
    </row>
    <row r="262594" spans="1:1">
      <c r="A262594" s="9"/>
    </row>
    <row r="262595" spans="1:1">
      <c r="A262595" s="9"/>
    </row>
    <row r="262596" spans="1:1">
      <c r="A262596" s="9"/>
    </row>
    <row r="262597" spans="1:1">
      <c r="A262597" s="9"/>
    </row>
    <row r="262598" spans="1:1">
      <c r="A262598" s="9"/>
    </row>
    <row r="262599" spans="1:1">
      <c r="A262599" s="9"/>
    </row>
    <row r="262600" spans="1:1">
      <c r="A262600" s="9"/>
    </row>
    <row r="262601" spans="1:1">
      <c r="A262601" s="9"/>
    </row>
    <row r="262602" spans="1:1">
      <c r="A262602" s="9"/>
    </row>
    <row r="262603" spans="1:1">
      <c r="A262603" s="9"/>
    </row>
    <row r="262604" spans="1:1">
      <c r="A262604" s="9"/>
    </row>
    <row r="262605" spans="1:1">
      <c r="A262605" s="11"/>
    </row>
    <row r="262606" spans="1:1">
      <c r="A262606" s="11"/>
    </row>
    <row r="262607" spans="1:1">
      <c r="A262607" s="11"/>
    </row>
    <row r="262608" spans="1:1">
      <c r="A262608" s="11"/>
    </row>
    <row r="262609" spans="1:1">
      <c r="A262609" s="11"/>
    </row>
    <row r="262610" spans="1:1">
      <c r="A262610" s="11"/>
    </row>
    <row r="262611" spans="1:1">
      <c r="A262611" s="11"/>
    </row>
    <row r="262612" spans="1:1">
      <c r="A262612" s="11"/>
    </row>
    <row r="262613" spans="1:1">
      <c r="A262613" s="11"/>
    </row>
    <row r="262614" spans="1:1">
      <c r="A262614" s="11"/>
    </row>
    <row r="262615" spans="1:1">
      <c r="A262615" s="11"/>
    </row>
    <row r="262616" spans="1:1">
      <c r="A262616" s="11"/>
    </row>
    <row r="262617" spans="1:1">
      <c r="A262617" s="11"/>
    </row>
    <row r="262618" spans="1:1">
      <c r="A262618" s="11"/>
    </row>
    <row r="262619" spans="1:1">
      <c r="A262619" s="11"/>
    </row>
    <row r="262620" spans="1:1">
      <c r="A262620" s="11"/>
    </row>
    <row r="262621" spans="1:1">
      <c r="A262621" s="11"/>
    </row>
    <row r="262622" spans="1:1">
      <c r="A262622" s="11"/>
    </row>
    <row r="262623" spans="1:1">
      <c r="A262623" s="11"/>
    </row>
    <row r="262624" spans="1:1">
      <c r="A262624" s="11"/>
    </row>
    <row r="262625" spans="1:1">
      <c r="A262625" s="11"/>
    </row>
    <row r="262626" spans="1:1">
      <c r="A262626" s="11"/>
    </row>
    <row r="262627" spans="1:1">
      <c r="A262627" s="11"/>
    </row>
    <row r="262628" spans="1:1">
      <c r="A262628" s="11"/>
    </row>
    <row r="262629" spans="1:1">
      <c r="A262629" s="11"/>
    </row>
    <row r="262630" spans="1:1">
      <c r="A262630" s="11"/>
    </row>
    <row r="262631" spans="1:1">
      <c r="A262631" s="11"/>
    </row>
    <row r="262632" spans="1:1">
      <c r="A262632" s="11"/>
    </row>
    <row r="262633" spans="1:1">
      <c r="A262633" s="11"/>
    </row>
    <row r="262634" spans="1:1">
      <c r="A262634" s="11"/>
    </row>
    <row r="262635" spans="1:1">
      <c r="A262635" s="11"/>
    </row>
    <row r="262636" spans="1:1">
      <c r="A262636" s="11"/>
    </row>
    <row r="262637" spans="1:1">
      <c r="A262637" s="11"/>
    </row>
    <row r="262638" spans="1:1">
      <c r="A262638" s="11"/>
    </row>
    <row r="262639" spans="1:1">
      <c r="A262639" s="11"/>
    </row>
    <row r="262640" spans="1:1">
      <c r="A262640" s="11"/>
    </row>
    <row r="262641" spans="1:1">
      <c r="A262641" s="11"/>
    </row>
    <row r="262642" spans="1:1">
      <c r="A262642" s="11"/>
    </row>
    <row r="262643" spans="1:1">
      <c r="A262643" s="11"/>
    </row>
    <row r="262644" spans="1:1">
      <c r="A262644" s="11"/>
    </row>
    <row r="262645" spans="1:1">
      <c r="A262645" s="11"/>
    </row>
    <row r="262646" spans="1:1">
      <c r="A262646" s="11"/>
    </row>
    <row r="262647" spans="1:1">
      <c r="A262647" s="11"/>
    </row>
    <row r="262648" spans="1:1">
      <c r="A262648" s="11"/>
    </row>
    <row r="262649" spans="1:1">
      <c r="A262649" s="11"/>
    </row>
    <row r="262650" spans="1:1">
      <c r="A262650" s="11"/>
    </row>
    <row r="262651" spans="1:1">
      <c r="A262651" s="11"/>
    </row>
    <row r="262652" spans="1:1">
      <c r="A262652" s="11"/>
    </row>
    <row r="262653" spans="1:1">
      <c r="A262653" s="11"/>
    </row>
    <row r="262654" spans="1:1">
      <c r="A262654" s="11"/>
    </row>
    <row r="262655" spans="1:1">
      <c r="A262655" s="11"/>
    </row>
    <row r="262656" spans="1:1">
      <c r="A262656" s="11"/>
    </row>
    <row r="262657" spans="1:1">
      <c r="A262657" s="11"/>
    </row>
    <row r="262658" spans="1:1">
      <c r="A262658" s="11"/>
    </row>
    <row r="262659" spans="1:1">
      <c r="A262659" s="11"/>
    </row>
    <row r="262660" spans="1:1">
      <c r="A262660" s="11"/>
    </row>
    <row r="262661" spans="1:1">
      <c r="A262661" s="11"/>
    </row>
    <row r="262662" spans="1:1">
      <c r="A262662" s="11"/>
    </row>
    <row r="262663" spans="1:1">
      <c r="A262663" s="11"/>
    </row>
    <row r="262664" spans="1:1">
      <c r="A262664" s="11"/>
    </row>
    <row r="262665" spans="1:1">
      <c r="A262665" s="11"/>
    </row>
    <row r="262666" spans="1:1">
      <c r="A262666" s="11"/>
    </row>
    <row r="262667" spans="1:1">
      <c r="A262667" s="11"/>
    </row>
    <row r="262668" spans="1:1">
      <c r="A262668" s="11"/>
    </row>
    <row r="278941" spans="1:1">
      <c r="A278941" s="6"/>
    </row>
    <row r="278942" spans="1:1">
      <c r="A278942" s="8"/>
    </row>
    <row r="278943" spans="1:1">
      <c r="A278943" s="8"/>
    </row>
    <row r="278944" spans="1:1">
      <c r="A278944" s="8"/>
    </row>
    <row r="278945" spans="1:1">
      <c r="A278945" s="8"/>
    </row>
    <row r="278946" spans="1:1">
      <c r="A278946" s="8"/>
    </row>
    <row r="278947" spans="1:1">
      <c r="A278947" s="8"/>
    </row>
    <row r="278948" spans="1:1">
      <c r="A278948" s="8"/>
    </row>
    <row r="278949" spans="1:1">
      <c r="A278949" s="8"/>
    </row>
    <row r="278950" spans="1:1">
      <c r="A278950" s="8"/>
    </row>
    <row r="278951" spans="1:1">
      <c r="A278951" s="8"/>
    </row>
    <row r="278952" spans="1:1">
      <c r="A278952" s="8"/>
    </row>
    <row r="278953" spans="1:1">
      <c r="A278953" s="8"/>
    </row>
    <row r="278954" spans="1:1">
      <c r="A278954" s="8"/>
    </row>
    <row r="278955" spans="1:1">
      <c r="A278955" s="8"/>
    </row>
    <row r="278956" spans="1:1">
      <c r="A278956" s="8"/>
    </row>
    <row r="278957" spans="1:1">
      <c r="A278957" s="8"/>
    </row>
    <row r="278958" spans="1:1">
      <c r="A278958" s="9"/>
    </row>
    <row r="278959" spans="1:1">
      <c r="A278959" s="9"/>
    </row>
    <row r="278960" spans="1:1">
      <c r="A278960" s="9"/>
    </row>
    <row r="278961" spans="1:1">
      <c r="A278961" s="9"/>
    </row>
    <row r="278962" spans="1:1">
      <c r="A278962" s="9"/>
    </row>
    <row r="278963" spans="1:1">
      <c r="A278963" s="9"/>
    </row>
    <row r="278964" spans="1:1">
      <c r="A278964" s="9"/>
    </row>
    <row r="278965" spans="1:1">
      <c r="A278965" s="9"/>
    </row>
    <row r="278966" spans="1:1">
      <c r="A278966" s="9"/>
    </row>
    <row r="278967" spans="1:1">
      <c r="A278967" s="9"/>
    </row>
    <row r="278968" spans="1:1">
      <c r="A278968" s="9"/>
    </row>
    <row r="278969" spans="1:1">
      <c r="A278969" s="9"/>
    </row>
    <row r="278970" spans="1:1">
      <c r="A278970" s="9"/>
    </row>
    <row r="278971" spans="1:1">
      <c r="A278971" s="9"/>
    </row>
    <row r="278972" spans="1:1">
      <c r="A278972" s="9"/>
    </row>
    <row r="278973" spans="1:1">
      <c r="A278973" s="9"/>
    </row>
    <row r="278974" spans="1:1">
      <c r="A278974" s="9"/>
    </row>
    <row r="278975" spans="1:1">
      <c r="A278975" s="9"/>
    </row>
    <row r="278976" spans="1:1">
      <c r="A278976" s="9"/>
    </row>
    <row r="278977" spans="1:1">
      <c r="A278977" s="9"/>
    </row>
    <row r="278978" spans="1:1">
      <c r="A278978" s="9"/>
    </row>
    <row r="278979" spans="1:1">
      <c r="A278979" s="9"/>
    </row>
    <row r="278980" spans="1:1">
      <c r="A278980" s="9"/>
    </row>
    <row r="278981" spans="1:1">
      <c r="A278981" s="9"/>
    </row>
    <row r="278982" spans="1:1">
      <c r="A278982" s="9"/>
    </row>
    <row r="278983" spans="1:1">
      <c r="A278983" s="9"/>
    </row>
    <row r="278984" spans="1:1">
      <c r="A278984" s="9"/>
    </row>
    <row r="278985" spans="1:1">
      <c r="A278985" s="9"/>
    </row>
    <row r="278986" spans="1:1">
      <c r="A278986" s="9"/>
    </row>
    <row r="278987" spans="1:1">
      <c r="A278987" s="9"/>
    </row>
    <row r="278988" spans="1:1">
      <c r="A278988" s="9"/>
    </row>
    <row r="278989" spans="1:1">
      <c r="A278989" s="11"/>
    </row>
    <row r="278990" spans="1:1">
      <c r="A278990" s="11"/>
    </row>
    <row r="278991" spans="1:1">
      <c r="A278991" s="11"/>
    </row>
    <row r="278992" spans="1:1">
      <c r="A278992" s="11"/>
    </row>
    <row r="278993" spans="1:1">
      <c r="A278993" s="11"/>
    </row>
    <row r="278994" spans="1:1">
      <c r="A278994" s="11"/>
    </row>
    <row r="278995" spans="1:1">
      <c r="A278995" s="11"/>
    </row>
    <row r="278996" spans="1:1">
      <c r="A278996" s="11"/>
    </row>
    <row r="278997" spans="1:1">
      <c r="A278997" s="11"/>
    </row>
    <row r="278998" spans="1:1">
      <c r="A278998" s="11"/>
    </row>
    <row r="278999" spans="1:1">
      <c r="A278999" s="11"/>
    </row>
    <row r="279000" spans="1:1">
      <c r="A279000" s="11"/>
    </row>
    <row r="279001" spans="1:1">
      <c r="A279001" s="11"/>
    </row>
    <row r="279002" spans="1:1">
      <c r="A279002" s="11"/>
    </row>
    <row r="279003" spans="1:1">
      <c r="A279003" s="11"/>
    </row>
    <row r="279004" spans="1:1">
      <c r="A279004" s="11"/>
    </row>
    <row r="279005" spans="1:1">
      <c r="A279005" s="11"/>
    </row>
    <row r="279006" spans="1:1">
      <c r="A279006" s="11"/>
    </row>
    <row r="279007" spans="1:1">
      <c r="A279007" s="11"/>
    </row>
    <row r="279008" spans="1:1">
      <c r="A279008" s="11"/>
    </row>
    <row r="279009" spans="1:1">
      <c r="A279009" s="11"/>
    </row>
    <row r="279010" spans="1:1">
      <c r="A279010" s="11"/>
    </row>
    <row r="279011" spans="1:1">
      <c r="A279011" s="11"/>
    </row>
    <row r="279012" spans="1:1">
      <c r="A279012" s="11"/>
    </row>
    <row r="279013" spans="1:1">
      <c r="A279013" s="11"/>
    </row>
    <row r="279014" spans="1:1">
      <c r="A279014" s="11"/>
    </row>
    <row r="279015" spans="1:1">
      <c r="A279015" s="11"/>
    </row>
    <row r="279016" spans="1:1">
      <c r="A279016" s="11"/>
    </row>
    <row r="279017" spans="1:1">
      <c r="A279017" s="11"/>
    </row>
    <row r="279018" spans="1:1">
      <c r="A279018" s="11"/>
    </row>
    <row r="279019" spans="1:1">
      <c r="A279019" s="11"/>
    </row>
    <row r="279020" spans="1:1">
      <c r="A279020" s="11"/>
    </row>
    <row r="279021" spans="1:1">
      <c r="A279021" s="11"/>
    </row>
    <row r="279022" spans="1:1">
      <c r="A279022" s="11"/>
    </row>
    <row r="279023" spans="1:1">
      <c r="A279023" s="11"/>
    </row>
    <row r="279024" spans="1:1">
      <c r="A279024" s="11"/>
    </row>
    <row r="279025" spans="1:1">
      <c r="A279025" s="11"/>
    </row>
    <row r="279026" spans="1:1">
      <c r="A279026" s="11"/>
    </row>
    <row r="279027" spans="1:1">
      <c r="A279027" s="11"/>
    </row>
    <row r="279028" spans="1:1">
      <c r="A279028" s="11"/>
    </row>
    <row r="279029" spans="1:1">
      <c r="A279029" s="11"/>
    </row>
    <row r="279030" spans="1:1">
      <c r="A279030" s="11"/>
    </row>
    <row r="279031" spans="1:1">
      <c r="A279031" s="11"/>
    </row>
    <row r="279032" spans="1:1">
      <c r="A279032" s="11"/>
    </row>
    <row r="279033" spans="1:1">
      <c r="A279033" s="11"/>
    </row>
    <row r="279034" spans="1:1">
      <c r="A279034" s="11"/>
    </row>
    <row r="279035" spans="1:1">
      <c r="A279035" s="11"/>
    </row>
    <row r="279036" spans="1:1">
      <c r="A279036" s="11"/>
    </row>
    <row r="279037" spans="1:1">
      <c r="A279037" s="11"/>
    </row>
    <row r="279038" spans="1:1">
      <c r="A279038" s="11"/>
    </row>
    <row r="279039" spans="1:1">
      <c r="A279039" s="11"/>
    </row>
    <row r="279040" spans="1:1">
      <c r="A279040" s="11"/>
    </row>
    <row r="279041" spans="1:1">
      <c r="A279041" s="11"/>
    </row>
    <row r="279042" spans="1:1">
      <c r="A279042" s="11"/>
    </row>
    <row r="279043" spans="1:1">
      <c r="A279043" s="11"/>
    </row>
    <row r="279044" spans="1:1">
      <c r="A279044" s="11"/>
    </row>
    <row r="279045" spans="1:1">
      <c r="A279045" s="11"/>
    </row>
    <row r="279046" spans="1:1">
      <c r="A279046" s="11"/>
    </row>
    <row r="279047" spans="1:1">
      <c r="A279047" s="11"/>
    </row>
    <row r="279048" spans="1:1">
      <c r="A279048" s="11"/>
    </row>
    <row r="279049" spans="1:1">
      <c r="A279049" s="11"/>
    </row>
    <row r="279050" spans="1:1">
      <c r="A279050" s="11"/>
    </row>
    <row r="279051" spans="1:1">
      <c r="A279051" s="11"/>
    </row>
    <row r="279052" spans="1:1">
      <c r="A279052" s="11"/>
    </row>
    <row r="295325" spans="1:1">
      <c r="A295325" s="6"/>
    </row>
    <row r="295326" spans="1:1">
      <c r="A295326" s="8"/>
    </row>
    <row r="295327" spans="1:1">
      <c r="A295327" s="8"/>
    </row>
    <row r="295328" spans="1:1">
      <c r="A295328" s="8"/>
    </row>
    <row r="295329" spans="1:1">
      <c r="A295329" s="8"/>
    </row>
    <row r="295330" spans="1:1">
      <c r="A295330" s="8"/>
    </row>
    <row r="295331" spans="1:1">
      <c r="A295331" s="8"/>
    </row>
    <row r="295332" spans="1:1">
      <c r="A295332" s="8"/>
    </row>
    <row r="295333" spans="1:1">
      <c r="A295333" s="8"/>
    </row>
    <row r="295334" spans="1:1">
      <c r="A295334" s="8"/>
    </row>
    <row r="295335" spans="1:1">
      <c r="A295335" s="8"/>
    </row>
    <row r="295336" spans="1:1">
      <c r="A295336" s="8"/>
    </row>
    <row r="295337" spans="1:1">
      <c r="A295337" s="8"/>
    </row>
    <row r="295338" spans="1:1">
      <c r="A295338" s="8"/>
    </row>
    <row r="295339" spans="1:1">
      <c r="A295339" s="8"/>
    </row>
    <row r="295340" spans="1:1">
      <c r="A295340" s="8"/>
    </row>
    <row r="295341" spans="1:1">
      <c r="A295341" s="8"/>
    </row>
    <row r="295342" spans="1:1">
      <c r="A295342" s="9"/>
    </row>
    <row r="295343" spans="1:1">
      <c r="A295343" s="9"/>
    </row>
    <row r="295344" spans="1:1">
      <c r="A295344" s="9"/>
    </row>
    <row r="295345" spans="1:1">
      <c r="A295345" s="9"/>
    </row>
    <row r="295346" spans="1:1">
      <c r="A295346" s="9"/>
    </row>
    <row r="295347" spans="1:1">
      <c r="A295347" s="9"/>
    </row>
    <row r="295348" spans="1:1">
      <c r="A295348" s="9"/>
    </row>
    <row r="295349" spans="1:1">
      <c r="A295349" s="9"/>
    </row>
    <row r="295350" spans="1:1">
      <c r="A295350" s="9"/>
    </row>
    <row r="295351" spans="1:1">
      <c r="A295351" s="9"/>
    </row>
    <row r="295352" spans="1:1">
      <c r="A295352" s="9"/>
    </row>
    <row r="295353" spans="1:1">
      <c r="A295353" s="9"/>
    </row>
    <row r="295354" spans="1:1">
      <c r="A295354" s="9"/>
    </row>
    <row r="295355" spans="1:1">
      <c r="A295355" s="9"/>
    </row>
    <row r="295356" spans="1:1">
      <c r="A295356" s="9"/>
    </row>
    <row r="295357" spans="1:1">
      <c r="A295357" s="9"/>
    </row>
    <row r="295358" spans="1:1">
      <c r="A295358" s="9"/>
    </row>
    <row r="295359" spans="1:1">
      <c r="A295359" s="9"/>
    </row>
    <row r="295360" spans="1:1">
      <c r="A295360" s="9"/>
    </row>
    <row r="295361" spans="1:1">
      <c r="A295361" s="9"/>
    </row>
    <row r="295362" spans="1:1">
      <c r="A295362" s="9"/>
    </row>
    <row r="295363" spans="1:1">
      <c r="A295363" s="9"/>
    </row>
    <row r="295364" spans="1:1">
      <c r="A295364" s="9"/>
    </row>
    <row r="295365" spans="1:1">
      <c r="A295365" s="9"/>
    </row>
    <row r="295366" spans="1:1">
      <c r="A295366" s="9"/>
    </row>
    <row r="295367" spans="1:1">
      <c r="A295367" s="9"/>
    </row>
    <row r="295368" spans="1:1">
      <c r="A295368" s="9"/>
    </row>
    <row r="295369" spans="1:1">
      <c r="A295369" s="9"/>
    </row>
    <row r="295370" spans="1:1">
      <c r="A295370" s="9"/>
    </row>
    <row r="295371" spans="1:1">
      <c r="A295371" s="9"/>
    </row>
    <row r="295372" spans="1:1">
      <c r="A295372" s="9"/>
    </row>
    <row r="295373" spans="1:1">
      <c r="A295373" s="11"/>
    </row>
    <row r="295374" spans="1:1">
      <c r="A295374" s="11"/>
    </row>
    <row r="295375" spans="1:1">
      <c r="A295375" s="11"/>
    </row>
    <row r="295376" spans="1:1">
      <c r="A295376" s="11"/>
    </row>
    <row r="295377" spans="1:1">
      <c r="A295377" s="11"/>
    </row>
    <row r="295378" spans="1:1">
      <c r="A295378" s="11"/>
    </row>
    <row r="295379" spans="1:1">
      <c r="A295379" s="11"/>
    </row>
    <row r="295380" spans="1:1">
      <c r="A295380" s="11"/>
    </row>
    <row r="295381" spans="1:1">
      <c r="A295381" s="11"/>
    </row>
    <row r="295382" spans="1:1">
      <c r="A295382" s="11"/>
    </row>
    <row r="295383" spans="1:1">
      <c r="A295383" s="11"/>
    </row>
    <row r="295384" spans="1:1">
      <c r="A295384" s="11"/>
    </row>
    <row r="295385" spans="1:1">
      <c r="A295385" s="11"/>
    </row>
    <row r="295386" spans="1:1">
      <c r="A295386" s="11"/>
    </row>
    <row r="295387" spans="1:1">
      <c r="A295387" s="11"/>
    </row>
    <row r="295388" spans="1:1">
      <c r="A295388" s="11"/>
    </row>
    <row r="295389" spans="1:1">
      <c r="A295389" s="11"/>
    </row>
    <row r="295390" spans="1:1">
      <c r="A295390" s="11"/>
    </row>
    <row r="295391" spans="1:1">
      <c r="A295391" s="11"/>
    </row>
    <row r="295392" spans="1:1">
      <c r="A295392" s="11"/>
    </row>
    <row r="295393" spans="1:1">
      <c r="A295393" s="11"/>
    </row>
    <row r="295394" spans="1:1">
      <c r="A295394" s="11"/>
    </row>
    <row r="295395" spans="1:1">
      <c r="A295395" s="11"/>
    </row>
    <row r="295396" spans="1:1">
      <c r="A295396" s="11"/>
    </row>
    <row r="295397" spans="1:1">
      <c r="A295397" s="11"/>
    </row>
    <row r="295398" spans="1:1">
      <c r="A295398" s="11"/>
    </row>
    <row r="295399" spans="1:1">
      <c r="A295399" s="11"/>
    </row>
    <row r="295400" spans="1:1">
      <c r="A295400" s="11"/>
    </row>
    <row r="295401" spans="1:1">
      <c r="A295401" s="11"/>
    </row>
    <row r="295402" spans="1:1">
      <c r="A295402" s="11"/>
    </row>
    <row r="295403" spans="1:1">
      <c r="A295403" s="11"/>
    </row>
    <row r="295404" spans="1:1">
      <c r="A295404" s="11"/>
    </row>
    <row r="295405" spans="1:1">
      <c r="A295405" s="11"/>
    </row>
    <row r="295406" spans="1:1">
      <c r="A295406" s="11"/>
    </row>
    <row r="295407" spans="1:1">
      <c r="A295407" s="11"/>
    </row>
    <row r="295408" spans="1:1">
      <c r="A295408" s="11"/>
    </row>
    <row r="295409" spans="1:1">
      <c r="A295409" s="11"/>
    </row>
    <row r="295410" spans="1:1">
      <c r="A295410" s="11"/>
    </row>
    <row r="295411" spans="1:1">
      <c r="A295411" s="11"/>
    </row>
    <row r="295412" spans="1:1">
      <c r="A295412" s="11"/>
    </row>
    <row r="295413" spans="1:1">
      <c r="A295413" s="11"/>
    </row>
    <row r="295414" spans="1:1">
      <c r="A295414" s="11"/>
    </row>
    <row r="295415" spans="1:1">
      <c r="A295415" s="11"/>
    </row>
    <row r="295416" spans="1:1">
      <c r="A295416" s="11"/>
    </row>
    <row r="295417" spans="1:1">
      <c r="A295417" s="11"/>
    </row>
    <row r="295418" spans="1:1">
      <c r="A295418" s="11"/>
    </row>
    <row r="295419" spans="1:1">
      <c r="A295419" s="11"/>
    </row>
    <row r="295420" spans="1:1">
      <c r="A295420" s="11"/>
    </row>
    <row r="295421" spans="1:1">
      <c r="A295421" s="11"/>
    </row>
    <row r="295422" spans="1:1">
      <c r="A295422" s="11"/>
    </row>
    <row r="295423" spans="1:1">
      <c r="A295423" s="11"/>
    </row>
    <row r="295424" spans="1:1">
      <c r="A295424" s="11"/>
    </row>
    <row r="295425" spans="1:1">
      <c r="A295425" s="11"/>
    </row>
    <row r="295426" spans="1:1">
      <c r="A295426" s="11"/>
    </row>
    <row r="295427" spans="1:1">
      <c r="A295427" s="11"/>
    </row>
    <row r="295428" spans="1:1">
      <c r="A295428" s="11"/>
    </row>
    <row r="295429" spans="1:1">
      <c r="A295429" s="11"/>
    </row>
    <row r="295430" spans="1:1">
      <c r="A295430" s="11"/>
    </row>
    <row r="295431" spans="1:1">
      <c r="A295431" s="11"/>
    </row>
    <row r="295432" spans="1:1">
      <c r="A295432" s="11"/>
    </row>
    <row r="295433" spans="1:1">
      <c r="A295433" s="11"/>
    </row>
    <row r="295434" spans="1:1">
      <c r="A295434" s="11"/>
    </row>
    <row r="295435" spans="1:1">
      <c r="A295435" s="11"/>
    </row>
    <row r="295436" spans="1:1">
      <c r="A295436" s="11"/>
    </row>
    <row r="311709" spans="1:1">
      <c r="A311709" s="6"/>
    </row>
    <row r="311710" spans="1:1">
      <c r="A311710" s="8"/>
    </row>
    <row r="311711" spans="1:1">
      <c r="A311711" s="8"/>
    </row>
    <row r="311712" spans="1:1">
      <c r="A311712" s="8"/>
    </row>
    <row r="311713" spans="1:1">
      <c r="A311713" s="8"/>
    </row>
    <row r="311714" spans="1:1">
      <c r="A311714" s="8"/>
    </row>
    <row r="311715" spans="1:1">
      <c r="A311715" s="8"/>
    </row>
    <row r="311716" spans="1:1">
      <c r="A311716" s="8"/>
    </row>
    <row r="311717" spans="1:1">
      <c r="A311717" s="8"/>
    </row>
    <row r="311718" spans="1:1">
      <c r="A311718" s="8"/>
    </row>
    <row r="311719" spans="1:1">
      <c r="A311719" s="8"/>
    </row>
    <row r="311720" spans="1:1">
      <c r="A311720" s="8"/>
    </row>
    <row r="311721" spans="1:1">
      <c r="A311721" s="8"/>
    </row>
    <row r="311722" spans="1:1">
      <c r="A311722" s="8"/>
    </row>
    <row r="311723" spans="1:1">
      <c r="A311723" s="8"/>
    </row>
    <row r="311724" spans="1:1">
      <c r="A311724" s="8"/>
    </row>
    <row r="311725" spans="1:1">
      <c r="A311725" s="8"/>
    </row>
    <row r="311726" spans="1:1">
      <c r="A311726" s="9"/>
    </row>
    <row r="311727" spans="1:1">
      <c r="A311727" s="9"/>
    </row>
    <row r="311728" spans="1:1">
      <c r="A311728" s="9"/>
    </row>
    <row r="311729" spans="1:1">
      <c r="A311729" s="9"/>
    </row>
    <row r="311730" spans="1:1">
      <c r="A311730" s="9"/>
    </row>
    <row r="311731" spans="1:1">
      <c r="A311731" s="9"/>
    </row>
    <row r="311732" spans="1:1">
      <c r="A311732" s="9"/>
    </row>
    <row r="311733" spans="1:1">
      <c r="A311733" s="9"/>
    </row>
    <row r="311734" spans="1:1">
      <c r="A311734" s="9"/>
    </row>
    <row r="311735" spans="1:1">
      <c r="A311735" s="9"/>
    </row>
    <row r="311736" spans="1:1">
      <c r="A311736" s="9"/>
    </row>
    <row r="311737" spans="1:1">
      <c r="A311737" s="9"/>
    </row>
    <row r="311738" spans="1:1">
      <c r="A311738" s="9"/>
    </row>
    <row r="311739" spans="1:1">
      <c r="A311739" s="9"/>
    </row>
    <row r="311740" spans="1:1">
      <c r="A311740" s="9"/>
    </row>
    <row r="311741" spans="1:1">
      <c r="A311741" s="9"/>
    </row>
    <row r="311742" spans="1:1">
      <c r="A311742" s="9"/>
    </row>
    <row r="311743" spans="1:1">
      <c r="A311743" s="9"/>
    </row>
    <row r="311744" spans="1:1">
      <c r="A311744" s="9"/>
    </row>
    <row r="311745" spans="1:1">
      <c r="A311745" s="9"/>
    </row>
    <row r="311746" spans="1:1">
      <c r="A311746" s="9"/>
    </row>
    <row r="311747" spans="1:1">
      <c r="A311747" s="9"/>
    </row>
    <row r="311748" spans="1:1">
      <c r="A311748" s="9"/>
    </row>
    <row r="311749" spans="1:1">
      <c r="A311749" s="9"/>
    </row>
    <row r="311750" spans="1:1">
      <c r="A311750" s="9"/>
    </row>
    <row r="311751" spans="1:1">
      <c r="A311751" s="9"/>
    </row>
    <row r="311752" spans="1:1">
      <c r="A311752" s="9"/>
    </row>
    <row r="311753" spans="1:1">
      <c r="A311753" s="9"/>
    </row>
    <row r="311754" spans="1:1">
      <c r="A311754" s="9"/>
    </row>
    <row r="311755" spans="1:1">
      <c r="A311755" s="9"/>
    </row>
    <row r="311756" spans="1:1">
      <c r="A311756" s="9"/>
    </row>
    <row r="311757" spans="1:1">
      <c r="A311757" s="11"/>
    </row>
    <row r="311758" spans="1:1">
      <c r="A311758" s="11"/>
    </row>
    <row r="311759" spans="1:1">
      <c r="A311759" s="11"/>
    </row>
    <row r="311760" spans="1:1">
      <c r="A311760" s="11"/>
    </row>
    <row r="311761" spans="1:1">
      <c r="A311761" s="11"/>
    </row>
    <row r="311762" spans="1:1">
      <c r="A311762" s="11"/>
    </row>
    <row r="311763" spans="1:1">
      <c r="A311763" s="11"/>
    </row>
    <row r="311764" spans="1:1">
      <c r="A311764" s="11"/>
    </row>
    <row r="311765" spans="1:1">
      <c r="A311765" s="11"/>
    </row>
    <row r="311766" spans="1:1">
      <c r="A311766" s="11"/>
    </row>
    <row r="311767" spans="1:1">
      <c r="A311767" s="11"/>
    </row>
    <row r="311768" spans="1:1">
      <c r="A311768" s="11"/>
    </row>
    <row r="311769" spans="1:1">
      <c r="A311769" s="11"/>
    </row>
    <row r="311770" spans="1:1">
      <c r="A311770" s="11"/>
    </row>
    <row r="311771" spans="1:1">
      <c r="A311771" s="11"/>
    </row>
    <row r="311772" spans="1:1">
      <c r="A311772" s="11"/>
    </row>
    <row r="311773" spans="1:1">
      <c r="A311773" s="11"/>
    </row>
    <row r="311774" spans="1:1">
      <c r="A311774" s="11"/>
    </row>
    <row r="311775" spans="1:1">
      <c r="A311775" s="11"/>
    </row>
    <row r="311776" spans="1:1">
      <c r="A311776" s="11"/>
    </row>
    <row r="311777" spans="1:1">
      <c r="A311777" s="11"/>
    </row>
    <row r="311778" spans="1:1">
      <c r="A311778" s="11"/>
    </row>
    <row r="311779" spans="1:1">
      <c r="A311779" s="11"/>
    </row>
    <row r="311780" spans="1:1">
      <c r="A311780" s="11"/>
    </row>
    <row r="311781" spans="1:1">
      <c r="A311781" s="11"/>
    </row>
    <row r="311782" spans="1:1">
      <c r="A311782" s="11"/>
    </row>
    <row r="311783" spans="1:1">
      <c r="A311783" s="11"/>
    </row>
    <row r="311784" spans="1:1">
      <c r="A311784" s="11"/>
    </row>
    <row r="311785" spans="1:1">
      <c r="A311785" s="11"/>
    </row>
    <row r="311786" spans="1:1">
      <c r="A311786" s="11"/>
    </row>
    <row r="311787" spans="1:1">
      <c r="A311787" s="11"/>
    </row>
    <row r="311788" spans="1:1">
      <c r="A311788" s="11"/>
    </row>
    <row r="311789" spans="1:1">
      <c r="A311789" s="11"/>
    </row>
    <row r="311790" spans="1:1">
      <c r="A311790" s="11"/>
    </row>
    <row r="311791" spans="1:1">
      <c r="A311791" s="11"/>
    </row>
    <row r="311792" spans="1:1">
      <c r="A311792" s="11"/>
    </row>
    <row r="311793" spans="1:1">
      <c r="A311793" s="11"/>
    </row>
    <row r="311794" spans="1:1">
      <c r="A311794" s="11"/>
    </row>
    <row r="311795" spans="1:1">
      <c r="A311795" s="11"/>
    </row>
    <row r="311796" spans="1:1">
      <c r="A311796" s="11"/>
    </row>
    <row r="311797" spans="1:1">
      <c r="A311797" s="11"/>
    </row>
    <row r="311798" spans="1:1">
      <c r="A311798" s="11"/>
    </row>
    <row r="311799" spans="1:1">
      <c r="A311799" s="11"/>
    </row>
    <row r="311800" spans="1:1">
      <c r="A311800" s="11"/>
    </row>
    <row r="311801" spans="1:1">
      <c r="A311801" s="11"/>
    </row>
    <row r="311802" spans="1:1">
      <c r="A311802" s="11"/>
    </row>
    <row r="311803" spans="1:1">
      <c r="A311803" s="11"/>
    </row>
    <row r="311804" spans="1:1">
      <c r="A311804" s="11"/>
    </row>
    <row r="311805" spans="1:1">
      <c r="A311805" s="11"/>
    </row>
    <row r="311806" spans="1:1">
      <c r="A311806" s="11"/>
    </row>
    <row r="311807" spans="1:1">
      <c r="A311807" s="11"/>
    </row>
    <row r="311808" spans="1:1">
      <c r="A311808" s="11"/>
    </row>
    <row r="311809" spans="1:1">
      <c r="A311809" s="11"/>
    </row>
    <row r="311810" spans="1:1">
      <c r="A311810" s="11"/>
    </row>
    <row r="311811" spans="1:1">
      <c r="A311811" s="11"/>
    </row>
    <row r="311812" spans="1:1">
      <c r="A311812" s="11"/>
    </row>
    <row r="311813" spans="1:1">
      <c r="A311813" s="11"/>
    </row>
    <row r="311814" spans="1:1">
      <c r="A311814" s="11"/>
    </row>
    <row r="311815" spans="1:1">
      <c r="A311815" s="11"/>
    </row>
    <row r="311816" spans="1:1">
      <c r="A311816" s="11"/>
    </row>
    <row r="311817" spans="1:1">
      <c r="A311817" s="11"/>
    </row>
    <row r="311818" spans="1:1">
      <c r="A311818" s="11"/>
    </row>
    <row r="311819" spans="1:1">
      <c r="A311819" s="11"/>
    </row>
    <row r="311820" spans="1:1">
      <c r="A311820" s="11"/>
    </row>
    <row r="328093" spans="1:1">
      <c r="A328093" s="6"/>
    </row>
    <row r="328094" spans="1:1">
      <c r="A328094" s="8"/>
    </row>
    <row r="328095" spans="1:1">
      <c r="A328095" s="8"/>
    </row>
    <row r="328096" spans="1:1">
      <c r="A328096" s="8"/>
    </row>
    <row r="328097" spans="1:1">
      <c r="A328097" s="8"/>
    </row>
    <row r="328098" spans="1:1">
      <c r="A328098" s="8"/>
    </row>
    <row r="328099" spans="1:1">
      <c r="A328099" s="8"/>
    </row>
    <row r="328100" spans="1:1">
      <c r="A328100" s="8"/>
    </row>
    <row r="328101" spans="1:1">
      <c r="A328101" s="8"/>
    </row>
    <row r="328102" spans="1:1">
      <c r="A328102" s="8"/>
    </row>
    <row r="328103" spans="1:1">
      <c r="A328103" s="8"/>
    </row>
    <row r="328104" spans="1:1">
      <c r="A328104" s="8"/>
    </row>
    <row r="328105" spans="1:1">
      <c r="A328105" s="8"/>
    </row>
    <row r="328106" spans="1:1">
      <c r="A328106" s="8"/>
    </row>
    <row r="328107" spans="1:1">
      <c r="A328107" s="8"/>
    </row>
    <row r="328108" spans="1:1">
      <c r="A328108" s="8"/>
    </row>
    <row r="328109" spans="1:1">
      <c r="A328109" s="8"/>
    </row>
    <row r="328110" spans="1:1">
      <c r="A328110" s="9"/>
    </row>
    <row r="328111" spans="1:1">
      <c r="A328111" s="9"/>
    </row>
    <row r="328112" spans="1:1">
      <c r="A328112" s="9"/>
    </row>
    <row r="328113" spans="1:1">
      <c r="A328113" s="9"/>
    </row>
    <row r="328114" spans="1:1">
      <c r="A328114" s="9"/>
    </row>
    <row r="328115" spans="1:1">
      <c r="A328115" s="9"/>
    </row>
    <row r="328116" spans="1:1">
      <c r="A328116" s="9"/>
    </row>
    <row r="328117" spans="1:1">
      <c r="A328117" s="9"/>
    </row>
    <row r="328118" spans="1:1">
      <c r="A328118" s="9"/>
    </row>
    <row r="328119" spans="1:1">
      <c r="A328119" s="9"/>
    </row>
    <row r="328120" spans="1:1">
      <c r="A328120" s="9"/>
    </row>
    <row r="328121" spans="1:1">
      <c r="A328121" s="9"/>
    </row>
    <row r="328122" spans="1:1">
      <c r="A328122" s="9"/>
    </row>
    <row r="328123" spans="1:1">
      <c r="A328123" s="9"/>
    </row>
    <row r="328124" spans="1:1">
      <c r="A328124" s="9"/>
    </row>
    <row r="328125" spans="1:1">
      <c r="A328125" s="9"/>
    </row>
    <row r="328126" spans="1:1">
      <c r="A328126" s="9"/>
    </row>
    <row r="328127" spans="1:1">
      <c r="A328127" s="9"/>
    </row>
    <row r="328128" spans="1:1">
      <c r="A328128" s="9"/>
    </row>
    <row r="328129" spans="1:1">
      <c r="A328129" s="9"/>
    </row>
    <row r="328130" spans="1:1">
      <c r="A328130" s="9"/>
    </row>
    <row r="328131" spans="1:1">
      <c r="A328131" s="9"/>
    </row>
    <row r="328132" spans="1:1">
      <c r="A328132" s="9"/>
    </row>
    <row r="328133" spans="1:1">
      <c r="A328133" s="9"/>
    </row>
    <row r="328134" spans="1:1">
      <c r="A328134" s="9"/>
    </row>
    <row r="328135" spans="1:1">
      <c r="A328135" s="9"/>
    </row>
    <row r="328136" spans="1:1">
      <c r="A328136" s="9"/>
    </row>
    <row r="328137" spans="1:1">
      <c r="A328137" s="9"/>
    </row>
    <row r="328138" spans="1:1">
      <c r="A328138" s="9"/>
    </row>
    <row r="328139" spans="1:1">
      <c r="A328139" s="9"/>
    </row>
    <row r="328140" spans="1:1">
      <c r="A328140" s="9"/>
    </row>
    <row r="328141" spans="1:1">
      <c r="A328141" s="11"/>
    </row>
    <row r="328142" spans="1:1">
      <c r="A328142" s="11"/>
    </row>
    <row r="328143" spans="1:1">
      <c r="A328143" s="11"/>
    </row>
    <row r="328144" spans="1:1">
      <c r="A328144" s="11"/>
    </row>
    <row r="328145" spans="1:1">
      <c r="A328145" s="11"/>
    </row>
    <row r="328146" spans="1:1">
      <c r="A328146" s="11"/>
    </row>
    <row r="328147" spans="1:1">
      <c r="A328147" s="11"/>
    </row>
    <row r="328148" spans="1:1">
      <c r="A328148" s="11"/>
    </row>
    <row r="328149" spans="1:1">
      <c r="A328149" s="11"/>
    </row>
    <row r="328150" spans="1:1">
      <c r="A328150" s="11"/>
    </row>
    <row r="328151" spans="1:1">
      <c r="A328151" s="11"/>
    </row>
    <row r="328152" spans="1:1">
      <c r="A328152" s="11"/>
    </row>
    <row r="328153" spans="1:1">
      <c r="A328153" s="11"/>
    </row>
    <row r="328154" spans="1:1">
      <c r="A328154" s="11"/>
    </row>
    <row r="328155" spans="1:1">
      <c r="A328155" s="11"/>
    </row>
    <row r="328156" spans="1:1">
      <c r="A328156" s="11"/>
    </row>
    <row r="328157" spans="1:1">
      <c r="A328157" s="11"/>
    </row>
    <row r="328158" spans="1:1">
      <c r="A328158" s="11"/>
    </row>
    <row r="328159" spans="1:1">
      <c r="A328159" s="11"/>
    </row>
    <row r="328160" spans="1:1">
      <c r="A328160" s="11"/>
    </row>
    <row r="328161" spans="1:1">
      <c r="A328161" s="11"/>
    </row>
    <row r="328162" spans="1:1">
      <c r="A328162" s="11"/>
    </row>
    <row r="328163" spans="1:1">
      <c r="A328163" s="11"/>
    </row>
    <row r="328164" spans="1:1">
      <c r="A328164" s="11"/>
    </row>
    <row r="328165" spans="1:1">
      <c r="A328165" s="11"/>
    </row>
    <row r="328166" spans="1:1">
      <c r="A328166" s="11"/>
    </row>
    <row r="328167" spans="1:1">
      <c r="A328167" s="11"/>
    </row>
    <row r="328168" spans="1:1">
      <c r="A328168" s="11"/>
    </row>
    <row r="328169" spans="1:1">
      <c r="A328169" s="11"/>
    </row>
    <row r="328170" spans="1:1">
      <c r="A328170" s="11"/>
    </row>
    <row r="328171" spans="1:1">
      <c r="A328171" s="11"/>
    </row>
    <row r="328172" spans="1:1">
      <c r="A328172" s="11"/>
    </row>
    <row r="328173" spans="1:1">
      <c r="A328173" s="11"/>
    </row>
    <row r="328174" spans="1:1">
      <c r="A328174" s="11"/>
    </row>
    <row r="328175" spans="1:1">
      <c r="A328175" s="11"/>
    </row>
    <row r="328176" spans="1:1">
      <c r="A328176" s="11"/>
    </row>
    <row r="328177" spans="1:1">
      <c r="A328177" s="11"/>
    </row>
    <row r="328178" spans="1:1">
      <c r="A328178" s="11"/>
    </row>
    <row r="328179" spans="1:1">
      <c r="A328179" s="11"/>
    </row>
    <row r="328180" spans="1:1">
      <c r="A328180" s="11"/>
    </row>
    <row r="328181" spans="1:1">
      <c r="A328181" s="11"/>
    </row>
    <row r="328182" spans="1:1">
      <c r="A328182" s="11"/>
    </row>
    <row r="328183" spans="1:1">
      <c r="A328183" s="11"/>
    </row>
    <row r="328184" spans="1:1">
      <c r="A328184" s="11"/>
    </row>
    <row r="328185" spans="1:1">
      <c r="A328185" s="11"/>
    </row>
    <row r="328186" spans="1:1">
      <c r="A328186" s="11"/>
    </row>
    <row r="328187" spans="1:1">
      <c r="A328187" s="11"/>
    </row>
    <row r="328188" spans="1:1">
      <c r="A328188" s="11"/>
    </row>
    <row r="328189" spans="1:1">
      <c r="A328189" s="11"/>
    </row>
    <row r="328190" spans="1:1">
      <c r="A328190" s="11"/>
    </row>
    <row r="328191" spans="1:1">
      <c r="A328191" s="11"/>
    </row>
    <row r="328192" spans="1:1">
      <c r="A328192" s="11"/>
    </row>
    <row r="328193" spans="1:1">
      <c r="A328193" s="11"/>
    </row>
    <row r="328194" spans="1:1">
      <c r="A328194" s="11"/>
    </row>
    <row r="328195" spans="1:1">
      <c r="A328195" s="11"/>
    </row>
    <row r="328196" spans="1:1">
      <c r="A328196" s="11"/>
    </row>
    <row r="328197" spans="1:1">
      <c r="A328197" s="11"/>
    </row>
    <row r="328198" spans="1:1">
      <c r="A328198" s="11"/>
    </row>
    <row r="328199" spans="1:1">
      <c r="A328199" s="11"/>
    </row>
    <row r="328200" spans="1:1">
      <c r="A328200" s="11"/>
    </row>
    <row r="328201" spans="1:1">
      <c r="A328201" s="11"/>
    </row>
    <row r="328202" spans="1:1">
      <c r="A328202" s="11"/>
    </row>
    <row r="328203" spans="1:1">
      <c r="A328203" s="11"/>
    </row>
    <row r="328204" spans="1:1">
      <c r="A328204" s="11"/>
    </row>
    <row r="344477" spans="1:1">
      <c r="A344477" s="6"/>
    </row>
    <row r="344478" spans="1:1">
      <c r="A344478" s="8"/>
    </row>
    <row r="344479" spans="1:1">
      <c r="A344479" s="8"/>
    </row>
    <row r="344480" spans="1:1">
      <c r="A344480" s="8"/>
    </row>
    <row r="344481" spans="1:1">
      <c r="A344481" s="8"/>
    </row>
    <row r="344482" spans="1:1">
      <c r="A344482" s="8"/>
    </row>
    <row r="344483" spans="1:1">
      <c r="A344483" s="8"/>
    </row>
    <row r="344484" spans="1:1">
      <c r="A344484" s="8"/>
    </row>
    <row r="344485" spans="1:1">
      <c r="A344485" s="8"/>
    </row>
    <row r="344486" spans="1:1">
      <c r="A344486" s="8"/>
    </row>
    <row r="344487" spans="1:1">
      <c r="A344487" s="8"/>
    </row>
    <row r="344488" spans="1:1">
      <c r="A344488" s="8"/>
    </row>
    <row r="344489" spans="1:1">
      <c r="A344489" s="8"/>
    </row>
    <row r="344490" spans="1:1">
      <c r="A344490" s="8"/>
    </row>
    <row r="344491" spans="1:1">
      <c r="A344491" s="8"/>
    </row>
    <row r="344492" spans="1:1">
      <c r="A344492" s="8"/>
    </row>
    <row r="344493" spans="1:1">
      <c r="A344493" s="8"/>
    </row>
    <row r="344494" spans="1:1">
      <c r="A344494" s="9"/>
    </row>
    <row r="344495" spans="1:1">
      <c r="A344495" s="9"/>
    </row>
    <row r="344496" spans="1:1">
      <c r="A344496" s="9"/>
    </row>
    <row r="344497" spans="1:1">
      <c r="A344497" s="9"/>
    </row>
    <row r="344498" spans="1:1">
      <c r="A344498" s="9"/>
    </row>
    <row r="344499" spans="1:1">
      <c r="A344499" s="9"/>
    </row>
    <row r="344500" spans="1:1">
      <c r="A344500" s="9"/>
    </row>
    <row r="344501" spans="1:1">
      <c r="A344501" s="9"/>
    </row>
    <row r="344502" spans="1:1">
      <c r="A344502" s="9"/>
    </row>
    <row r="344503" spans="1:1">
      <c r="A344503" s="9"/>
    </row>
    <row r="344504" spans="1:1">
      <c r="A344504" s="9"/>
    </row>
    <row r="344505" spans="1:1">
      <c r="A344505" s="9"/>
    </row>
    <row r="344506" spans="1:1">
      <c r="A344506" s="9"/>
    </row>
    <row r="344507" spans="1:1">
      <c r="A344507" s="9"/>
    </row>
    <row r="344508" spans="1:1">
      <c r="A344508" s="9"/>
    </row>
    <row r="344509" spans="1:1">
      <c r="A344509" s="9"/>
    </row>
    <row r="344510" spans="1:1">
      <c r="A344510" s="9"/>
    </row>
    <row r="344511" spans="1:1">
      <c r="A344511" s="9"/>
    </row>
    <row r="344512" spans="1:1">
      <c r="A344512" s="9"/>
    </row>
    <row r="344513" spans="1:1">
      <c r="A344513" s="9"/>
    </row>
    <row r="344514" spans="1:1">
      <c r="A344514" s="9"/>
    </row>
    <row r="344515" spans="1:1">
      <c r="A344515" s="9"/>
    </row>
    <row r="344516" spans="1:1">
      <c r="A344516" s="9"/>
    </row>
    <row r="344517" spans="1:1">
      <c r="A344517" s="9"/>
    </row>
    <row r="344518" spans="1:1">
      <c r="A344518" s="9"/>
    </row>
    <row r="344519" spans="1:1">
      <c r="A344519" s="9"/>
    </row>
    <row r="344520" spans="1:1">
      <c r="A344520" s="9"/>
    </row>
    <row r="344521" spans="1:1">
      <c r="A344521" s="9"/>
    </row>
    <row r="344522" spans="1:1">
      <c r="A344522" s="9"/>
    </row>
    <row r="344523" spans="1:1">
      <c r="A344523" s="9"/>
    </row>
    <row r="344524" spans="1:1">
      <c r="A344524" s="9"/>
    </row>
    <row r="344525" spans="1:1">
      <c r="A344525" s="11"/>
    </row>
    <row r="344526" spans="1:1">
      <c r="A344526" s="11"/>
    </row>
    <row r="344527" spans="1:1">
      <c r="A344527" s="11"/>
    </row>
    <row r="344528" spans="1:1">
      <c r="A344528" s="11"/>
    </row>
    <row r="344529" spans="1:1">
      <c r="A344529" s="11"/>
    </row>
    <row r="344530" spans="1:1">
      <c r="A344530" s="11"/>
    </row>
    <row r="344531" spans="1:1">
      <c r="A344531" s="11"/>
    </row>
    <row r="344532" spans="1:1">
      <c r="A344532" s="11"/>
    </row>
    <row r="344533" spans="1:1">
      <c r="A344533" s="11"/>
    </row>
    <row r="344534" spans="1:1">
      <c r="A344534" s="11"/>
    </row>
    <row r="344535" spans="1:1">
      <c r="A344535" s="11"/>
    </row>
    <row r="344536" spans="1:1">
      <c r="A344536" s="11"/>
    </row>
    <row r="344537" spans="1:1">
      <c r="A344537" s="11"/>
    </row>
    <row r="344538" spans="1:1">
      <c r="A344538" s="11"/>
    </row>
    <row r="344539" spans="1:1">
      <c r="A344539" s="11"/>
    </row>
    <row r="344540" spans="1:1">
      <c r="A344540" s="11"/>
    </row>
    <row r="344541" spans="1:1">
      <c r="A344541" s="11"/>
    </row>
    <row r="344542" spans="1:1">
      <c r="A344542" s="11"/>
    </row>
    <row r="344543" spans="1:1">
      <c r="A344543" s="11"/>
    </row>
    <row r="344544" spans="1:1">
      <c r="A344544" s="11"/>
    </row>
    <row r="344545" spans="1:1">
      <c r="A344545" s="11"/>
    </row>
    <row r="344546" spans="1:1">
      <c r="A344546" s="11"/>
    </row>
    <row r="344547" spans="1:1">
      <c r="A344547" s="11"/>
    </row>
    <row r="344548" spans="1:1">
      <c r="A344548" s="11"/>
    </row>
    <row r="344549" spans="1:1">
      <c r="A344549" s="11"/>
    </row>
    <row r="344550" spans="1:1">
      <c r="A344550" s="11"/>
    </row>
    <row r="344551" spans="1:1">
      <c r="A344551" s="11"/>
    </row>
    <row r="344552" spans="1:1">
      <c r="A344552" s="11"/>
    </row>
    <row r="344553" spans="1:1">
      <c r="A344553" s="11"/>
    </row>
    <row r="344554" spans="1:1">
      <c r="A344554" s="11"/>
    </row>
    <row r="344555" spans="1:1">
      <c r="A344555" s="11"/>
    </row>
    <row r="344556" spans="1:1">
      <c r="A344556" s="11"/>
    </row>
    <row r="344557" spans="1:1">
      <c r="A344557" s="11"/>
    </row>
    <row r="344558" spans="1:1">
      <c r="A344558" s="11"/>
    </row>
    <row r="344559" spans="1:1">
      <c r="A344559" s="11"/>
    </row>
    <row r="344560" spans="1:1">
      <c r="A344560" s="11"/>
    </row>
    <row r="344561" spans="1:1">
      <c r="A344561" s="11"/>
    </row>
    <row r="344562" spans="1:1">
      <c r="A344562" s="11"/>
    </row>
    <row r="344563" spans="1:1">
      <c r="A344563" s="11"/>
    </row>
    <row r="344564" spans="1:1">
      <c r="A344564" s="11"/>
    </row>
    <row r="344565" spans="1:1">
      <c r="A344565" s="11"/>
    </row>
    <row r="344566" spans="1:1">
      <c r="A344566" s="11"/>
    </row>
    <row r="344567" spans="1:1">
      <c r="A344567" s="11"/>
    </row>
    <row r="344568" spans="1:1">
      <c r="A344568" s="11"/>
    </row>
    <row r="344569" spans="1:1">
      <c r="A344569" s="11"/>
    </row>
    <row r="344570" spans="1:1">
      <c r="A344570" s="11"/>
    </row>
    <row r="344571" spans="1:1">
      <c r="A344571" s="11"/>
    </row>
    <row r="344572" spans="1:1">
      <c r="A344572" s="11"/>
    </row>
    <row r="344573" spans="1:1">
      <c r="A344573" s="11"/>
    </row>
    <row r="344574" spans="1:1">
      <c r="A344574" s="11"/>
    </row>
    <row r="344575" spans="1:1">
      <c r="A344575" s="11"/>
    </row>
    <row r="344576" spans="1:1">
      <c r="A344576" s="11"/>
    </row>
    <row r="344577" spans="1:1">
      <c r="A344577" s="11"/>
    </row>
    <row r="344578" spans="1:1">
      <c r="A344578" s="11"/>
    </row>
    <row r="344579" spans="1:1">
      <c r="A344579" s="11"/>
    </row>
    <row r="344580" spans="1:1">
      <c r="A344580" s="11"/>
    </row>
    <row r="344581" spans="1:1">
      <c r="A344581" s="11"/>
    </row>
    <row r="344582" spans="1:1">
      <c r="A344582" s="11"/>
    </row>
    <row r="344583" spans="1:1">
      <c r="A344583" s="11"/>
    </row>
    <row r="344584" spans="1:1">
      <c r="A344584" s="11"/>
    </row>
    <row r="344585" spans="1:1">
      <c r="A344585" s="11"/>
    </row>
    <row r="344586" spans="1:1">
      <c r="A344586" s="11"/>
    </row>
    <row r="344587" spans="1:1">
      <c r="A344587" s="11"/>
    </row>
    <row r="344588" spans="1:1">
      <c r="A344588" s="11"/>
    </row>
    <row r="360861" spans="1:1">
      <c r="A360861" s="6"/>
    </row>
    <row r="360862" spans="1:1">
      <c r="A360862" s="8"/>
    </row>
    <row r="360863" spans="1:1">
      <c r="A360863" s="8"/>
    </row>
    <row r="360864" spans="1:1">
      <c r="A360864" s="8"/>
    </row>
    <row r="360865" spans="1:1">
      <c r="A360865" s="8"/>
    </row>
    <row r="360866" spans="1:1">
      <c r="A360866" s="8"/>
    </row>
    <row r="360867" spans="1:1">
      <c r="A360867" s="8"/>
    </row>
    <row r="360868" spans="1:1">
      <c r="A360868" s="8"/>
    </row>
    <row r="360869" spans="1:1">
      <c r="A360869" s="8"/>
    </row>
    <row r="360870" spans="1:1">
      <c r="A360870" s="8"/>
    </row>
    <row r="360871" spans="1:1">
      <c r="A360871" s="8"/>
    </row>
    <row r="360872" spans="1:1">
      <c r="A360872" s="8"/>
    </row>
    <row r="360873" spans="1:1">
      <c r="A360873" s="8"/>
    </row>
    <row r="360874" spans="1:1">
      <c r="A360874" s="8"/>
    </row>
    <row r="360875" spans="1:1">
      <c r="A360875" s="8"/>
    </row>
    <row r="360876" spans="1:1">
      <c r="A360876" s="8"/>
    </row>
    <row r="360877" spans="1:1">
      <c r="A360877" s="8"/>
    </row>
    <row r="360878" spans="1:1">
      <c r="A360878" s="9"/>
    </row>
    <row r="360879" spans="1:1">
      <c r="A360879" s="9"/>
    </row>
    <row r="360880" spans="1:1">
      <c r="A360880" s="9"/>
    </row>
    <row r="360881" spans="1:1">
      <c r="A360881" s="9"/>
    </row>
    <row r="360882" spans="1:1">
      <c r="A360882" s="9"/>
    </row>
    <row r="360883" spans="1:1">
      <c r="A360883" s="9"/>
    </row>
    <row r="360884" spans="1:1">
      <c r="A360884" s="9"/>
    </row>
    <row r="360885" spans="1:1">
      <c r="A360885" s="9"/>
    </row>
    <row r="360886" spans="1:1">
      <c r="A360886" s="9"/>
    </row>
    <row r="360887" spans="1:1">
      <c r="A360887" s="9"/>
    </row>
    <row r="360888" spans="1:1">
      <c r="A360888" s="9"/>
    </row>
    <row r="360889" spans="1:1">
      <c r="A360889" s="9"/>
    </row>
    <row r="360890" spans="1:1">
      <c r="A360890" s="9"/>
    </row>
    <row r="360891" spans="1:1">
      <c r="A360891" s="9"/>
    </row>
    <row r="360892" spans="1:1">
      <c r="A360892" s="9"/>
    </row>
    <row r="360893" spans="1:1">
      <c r="A360893" s="9"/>
    </row>
    <row r="360894" spans="1:1">
      <c r="A360894" s="9"/>
    </row>
    <row r="360895" spans="1:1">
      <c r="A360895" s="9"/>
    </row>
    <row r="360896" spans="1:1">
      <c r="A360896" s="9"/>
    </row>
    <row r="360897" spans="1:1">
      <c r="A360897" s="9"/>
    </row>
    <row r="360898" spans="1:1">
      <c r="A360898" s="9"/>
    </row>
    <row r="360899" spans="1:1">
      <c r="A360899" s="9"/>
    </row>
    <row r="360900" spans="1:1">
      <c r="A360900" s="9"/>
    </row>
    <row r="360901" spans="1:1">
      <c r="A360901" s="9"/>
    </row>
    <row r="360902" spans="1:1">
      <c r="A360902" s="9"/>
    </row>
    <row r="360903" spans="1:1">
      <c r="A360903" s="9"/>
    </row>
    <row r="360904" spans="1:1">
      <c r="A360904" s="9"/>
    </row>
    <row r="360905" spans="1:1">
      <c r="A360905" s="9"/>
    </row>
    <row r="360906" spans="1:1">
      <c r="A360906" s="9"/>
    </row>
    <row r="360907" spans="1:1">
      <c r="A360907" s="9"/>
    </row>
    <row r="360908" spans="1:1">
      <c r="A360908" s="9"/>
    </row>
    <row r="360909" spans="1:1">
      <c r="A360909" s="11"/>
    </row>
    <row r="360910" spans="1:1">
      <c r="A360910" s="11"/>
    </row>
    <row r="360911" spans="1:1">
      <c r="A360911" s="11"/>
    </row>
    <row r="360912" spans="1:1">
      <c r="A360912" s="11"/>
    </row>
    <row r="360913" spans="1:1">
      <c r="A360913" s="11"/>
    </row>
    <row r="360914" spans="1:1">
      <c r="A360914" s="11"/>
    </row>
    <row r="360915" spans="1:1">
      <c r="A360915" s="11"/>
    </row>
    <row r="360916" spans="1:1">
      <c r="A360916" s="11"/>
    </row>
    <row r="360917" spans="1:1">
      <c r="A360917" s="11"/>
    </row>
    <row r="360918" spans="1:1">
      <c r="A360918" s="11"/>
    </row>
    <row r="360919" spans="1:1">
      <c r="A360919" s="11"/>
    </row>
    <row r="360920" spans="1:1">
      <c r="A360920" s="11"/>
    </row>
    <row r="360921" spans="1:1">
      <c r="A360921" s="11"/>
    </row>
    <row r="360922" spans="1:1">
      <c r="A360922" s="11"/>
    </row>
    <row r="360923" spans="1:1">
      <c r="A360923" s="11"/>
    </row>
    <row r="360924" spans="1:1">
      <c r="A360924" s="11"/>
    </row>
    <row r="360925" spans="1:1">
      <c r="A360925" s="11"/>
    </row>
    <row r="360926" spans="1:1">
      <c r="A360926" s="11"/>
    </row>
    <row r="360927" spans="1:1">
      <c r="A360927" s="11"/>
    </row>
    <row r="360928" spans="1:1">
      <c r="A360928" s="11"/>
    </row>
    <row r="360929" spans="1:1">
      <c r="A360929" s="11"/>
    </row>
    <row r="360930" spans="1:1">
      <c r="A360930" s="11"/>
    </row>
    <row r="360931" spans="1:1">
      <c r="A360931" s="11"/>
    </row>
    <row r="360932" spans="1:1">
      <c r="A360932" s="11"/>
    </row>
    <row r="360933" spans="1:1">
      <c r="A360933" s="11"/>
    </row>
    <row r="360934" spans="1:1">
      <c r="A360934" s="11"/>
    </row>
    <row r="360935" spans="1:1">
      <c r="A360935" s="11"/>
    </row>
    <row r="360936" spans="1:1">
      <c r="A360936" s="11"/>
    </row>
    <row r="360937" spans="1:1">
      <c r="A360937" s="11"/>
    </row>
    <row r="360938" spans="1:1">
      <c r="A360938" s="11"/>
    </row>
    <row r="360939" spans="1:1">
      <c r="A360939" s="11"/>
    </row>
    <row r="360940" spans="1:1">
      <c r="A360940" s="11"/>
    </row>
    <row r="360941" spans="1:1">
      <c r="A360941" s="11"/>
    </row>
    <row r="360942" spans="1:1">
      <c r="A360942" s="11"/>
    </row>
    <row r="360943" spans="1:1">
      <c r="A360943" s="11"/>
    </row>
    <row r="360944" spans="1:1">
      <c r="A360944" s="11"/>
    </row>
    <row r="360945" spans="1:1">
      <c r="A360945" s="11"/>
    </row>
    <row r="360946" spans="1:1">
      <c r="A360946" s="11"/>
    </row>
    <row r="360947" spans="1:1">
      <c r="A360947" s="11"/>
    </row>
    <row r="360948" spans="1:1">
      <c r="A360948" s="11"/>
    </row>
    <row r="360949" spans="1:1">
      <c r="A360949" s="11"/>
    </row>
    <row r="360950" spans="1:1">
      <c r="A360950" s="11"/>
    </row>
    <row r="360951" spans="1:1">
      <c r="A360951" s="11"/>
    </row>
    <row r="360952" spans="1:1">
      <c r="A360952" s="11"/>
    </row>
    <row r="360953" spans="1:1">
      <c r="A360953" s="11"/>
    </row>
    <row r="360954" spans="1:1">
      <c r="A360954" s="11"/>
    </row>
    <row r="360955" spans="1:1">
      <c r="A360955" s="11"/>
    </row>
    <row r="360956" spans="1:1">
      <c r="A360956" s="11"/>
    </row>
    <row r="360957" spans="1:1">
      <c r="A360957" s="11"/>
    </row>
    <row r="360958" spans="1:1">
      <c r="A360958" s="11"/>
    </row>
    <row r="360959" spans="1:1">
      <c r="A360959" s="11"/>
    </row>
    <row r="360960" spans="1:1">
      <c r="A360960" s="11"/>
    </row>
    <row r="360961" spans="1:1">
      <c r="A360961" s="11"/>
    </row>
    <row r="360962" spans="1:1">
      <c r="A360962" s="11"/>
    </row>
    <row r="360963" spans="1:1">
      <c r="A360963" s="11"/>
    </row>
    <row r="360964" spans="1:1">
      <c r="A360964" s="11"/>
    </row>
    <row r="360965" spans="1:1">
      <c r="A360965" s="11"/>
    </row>
    <row r="360966" spans="1:1">
      <c r="A360966" s="11"/>
    </row>
    <row r="360967" spans="1:1">
      <c r="A360967" s="11"/>
    </row>
    <row r="360968" spans="1:1">
      <c r="A360968" s="11"/>
    </row>
    <row r="360969" spans="1:1">
      <c r="A360969" s="11"/>
    </row>
    <row r="360970" spans="1:1">
      <c r="A360970" s="11"/>
    </row>
    <row r="360971" spans="1:1">
      <c r="A360971" s="11"/>
    </row>
    <row r="360972" spans="1:1">
      <c r="A360972" s="11"/>
    </row>
    <row r="377245" spans="1:1">
      <c r="A377245" s="6"/>
    </row>
    <row r="377246" spans="1:1">
      <c r="A377246" s="8"/>
    </row>
    <row r="377247" spans="1:1">
      <c r="A377247" s="8"/>
    </row>
    <row r="377248" spans="1:1">
      <c r="A377248" s="8"/>
    </row>
    <row r="377249" spans="1:1">
      <c r="A377249" s="8"/>
    </row>
    <row r="377250" spans="1:1">
      <c r="A377250" s="8"/>
    </row>
    <row r="377251" spans="1:1">
      <c r="A377251" s="8"/>
    </row>
    <row r="377252" spans="1:1">
      <c r="A377252" s="8"/>
    </row>
    <row r="377253" spans="1:1">
      <c r="A377253" s="8"/>
    </row>
    <row r="377254" spans="1:1">
      <c r="A377254" s="8"/>
    </row>
    <row r="377255" spans="1:1">
      <c r="A377255" s="8"/>
    </row>
    <row r="377256" spans="1:1">
      <c r="A377256" s="8"/>
    </row>
    <row r="377257" spans="1:1">
      <c r="A377257" s="8"/>
    </row>
    <row r="377258" spans="1:1">
      <c r="A377258" s="8"/>
    </row>
    <row r="377259" spans="1:1">
      <c r="A377259" s="8"/>
    </row>
    <row r="377260" spans="1:1">
      <c r="A377260" s="8"/>
    </row>
    <row r="377261" spans="1:1">
      <c r="A377261" s="8"/>
    </row>
    <row r="377262" spans="1:1">
      <c r="A377262" s="9"/>
    </row>
    <row r="377263" spans="1:1">
      <c r="A377263" s="9"/>
    </row>
    <row r="377264" spans="1:1">
      <c r="A377264" s="9"/>
    </row>
    <row r="377265" spans="1:1">
      <c r="A377265" s="9"/>
    </row>
    <row r="377266" spans="1:1">
      <c r="A377266" s="9"/>
    </row>
    <row r="377267" spans="1:1">
      <c r="A377267" s="9"/>
    </row>
    <row r="377268" spans="1:1">
      <c r="A377268" s="9"/>
    </row>
    <row r="377269" spans="1:1">
      <c r="A377269" s="9"/>
    </row>
    <row r="377270" spans="1:1">
      <c r="A377270" s="9"/>
    </row>
    <row r="377271" spans="1:1">
      <c r="A377271" s="9"/>
    </row>
    <row r="377272" spans="1:1">
      <c r="A377272" s="9"/>
    </row>
    <row r="377273" spans="1:1">
      <c r="A377273" s="9"/>
    </row>
    <row r="377274" spans="1:1">
      <c r="A377274" s="9"/>
    </row>
    <row r="377275" spans="1:1">
      <c r="A377275" s="9"/>
    </row>
    <row r="377276" spans="1:1">
      <c r="A377276" s="9"/>
    </row>
    <row r="377277" spans="1:1">
      <c r="A377277" s="9"/>
    </row>
    <row r="377278" spans="1:1">
      <c r="A377278" s="9"/>
    </row>
    <row r="377279" spans="1:1">
      <c r="A377279" s="9"/>
    </row>
    <row r="377280" spans="1:1">
      <c r="A377280" s="9"/>
    </row>
    <row r="377281" spans="1:1">
      <c r="A377281" s="9"/>
    </row>
    <row r="377282" spans="1:1">
      <c r="A377282" s="9"/>
    </row>
    <row r="377283" spans="1:1">
      <c r="A377283" s="9"/>
    </row>
    <row r="377284" spans="1:1">
      <c r="A377284" s="9"/>
    </row>
    <row r="377285" spans="1:1">
      <c r="A377285" s="9"/>
    </row>
    <row r="377286" spans="1:1">
      <c r="A377286" s="9"/>
    </row>
    <row r="377287" spans="1:1">
      <c r="A377287" s="9"/>
    </row>
    <row r="377288" spans="1:1">
      <c r="A377288" s="9"/>
    </row>
    <row r="377289" spans="1:1">
      <c r="A377289" s="9"/>
    </row>
    <row r="377290" spans="1:1">
      <c r="A377290" s="9"/>
    </row>
    <row r="377291" spans="1:1">
      <c r="A377291" s="9"/>
    </row>
    <row r="377292" spans="1:1">
      <c r="A377292" s="9"/>
    </row>
    <row r="377293" spans="1:1">
      <c r="A377293" s="11"/>
    </row>
    <row r="377294" spans="1:1">
      <c r="A377294" s="11"/>
    </row>
    <row r="377295" spans="1:1">
      <c r="A377295" s="11"/>
    </row>
    <row r="377296" spans="1:1">
      <c r="A377296" s="11"/>
    </row>
    <row r="377297" spans="1:1">
      <c r="A377297" s="11"/>
    </row>
    <row r="377298" spans="1:1">
      <c r="A377298" s="11"/>
    </row>
    <row r="377299" spans="1:1">
      <c r="A377299" s="11"/>
    </row>
    <row r="377300" spans="1:1">
      <c r="A377300" s="11"/>
    </row>
    <row r="377301" spans="1:1">
      <c r="A377301" s="11"/>
    </row>
    <row r="377302" spans="1:1">
      <c r="A377302" s="11"/>
    </row>
    <row r="377303" spans="1:1">
      <c r="A377303" s="11"/>
    </row>
    <row r="377304" spans="1:1">
      <c r="A377304" s="11"/>
    </row>
    <row r="377305" spans="1:1">
      <c r="A377305" s="11"/>
    </row>
    <row r="377306" spans="1:1">
      <c r="A377306" s="11"/>
    </row>
    <row r="377307" spans="1:1">
      <c r="A377307" s="11"/>
    </row>
    <row r="377308" spans="1:1">
      <c r="A377308" s="11"/>
    </row>
    <row r="377309" spans="1:1">
      <c r="A377309" s="11"/>
    </row>
    <row r="377310" spans="1:1">
      <c r="A377310" s="11"/>
    </row>
    <row r="377311" spans="1:1">
      <c r="A377311" s="11"/>
    </row>
    <row r="377312" spans="1:1">
      <c r="A377312" s="11"/>
    </row>
    <row r="377313" spans="1:1">
      <c r="A377313" s="11"/>
    </row>
    <row r="377314" spans="1:1">
      <c r="A377314" s="11"/>
    </row>
    <row r="377315" spans="1:1">
      <c r="A377315" s="11"/>
    </row>
    <row r="377316" spans="1:1">
      <c r="A377316" s="11"/>
    </row>
    <row r="377317" spans="1:1">
      <c r="A377317" s="11"/>
    </row>
    <row r="377318" spans="1:1">
      <c r="A377318" s="11"/>
    </row>
    <row r="377319" spans="1:1">
      <c r="A377319" s="11"/>
    </row>
    <row r="377320" spans="1:1">
      <c r="A377320" s="11"/>
    </row>
    <row r="377321" spans="1:1">
      <c r="A377321" s="11"/>
    </row>
    <row r="377322" spans="1:1">
      <c r="A377322" s="11"/>
    </row>
    <row r="377323" spans="1:1">
      <c r="A377323" s="11"/>
    </row>
    <row r="377324" spans="1:1">
      <c r="A377324" s="11"/>
    </row>
    <row r="377325" spans="1:1">
      <c r="A377325" s="11"/>
    </row>
    <row r="377326" spans="1:1">
      <c r="A377326" s="11"/>
    </row>
    <row r="377327" spans="1:1">
      <c r="A377327" s="11"/>
    </row>
    <row r="377328" spans="1:1">
      <c r="A377328" s="11"/>
    </row>
    <row r="377329" spans="1:1">
      <c r="A377329" s="11"/>
    </row>
    <row r="377330" spans="1:1">
      <c r="A377330" s="11"/>
    </row>
    <row r="377331" spans="1:1">
      <c r="A377331" s="11"/>
    </row>
    <row r="377332" spans="1:1">
      <c r="A377332" s="11"/>
    </row>
    <row r="377333" spans="1:1">
      <c r="A377333" s="11"/>
    </row>
    <row r="377334" spans="1:1">
      <c r="A377334" s="11"/>
    </row>
    <row r="377335" spans="1:1">
      <c r="A377335" s="11"/>
    </row>
    <row r="377336" spans="1:1">
      <c r="A377336" s="11"/>
    </row>
    <row r="377337" spans="1:1">
      <c r="A377337" s="11"/>
    </row>
    <row r="377338" spans="1:1">
      <c r="A377338" s="11"/>
    </row>
    <row r="377339" spans="1:1">
      <c r="A377339" s="11"/>
    </row>
    <row r="377340" spans="1:1">
      <c r="A377340" s="11"/>
    </row>
    <row r="377341" spans="1:1">
      <c r="A377341" s="11"/>
    </row>
    <row r="377342" spans="1:1">
      <c r="A377342" s="11"/>
    </row>
    <row r="377343" spans="1:1">
      <c r="A377343" s="11"/>
    </row>
    <row r="377344" spans="1:1">
      <c r="A377344" s="11"/>
    </row>
    <row r="377345" spans="1:1">
      <c r="A377345" s="11"/>
    </row>
    <row r="377346" spans="1:1">
      <c r="A377346" s="11"/>
    </row>
    <row r="377347" spans="1:1">
      <c r="A377347" s="11"/>
    </row>
    <row r="377348" spans="1:1">
      <c r="A377348" s="11"/>
    </row>
    <row r="377349" spans="1:1">
      <c r="A377349" s="11"/>
    </row>
    <row r="377350" spans="1:1">
      <c r="A377350" s="11"/>
    </row>
    <row r="377351" spans="1:1">
      <c r="A377351" s="11"/>
    </row>
    <row r="377352" spans="1:1">
      <c r="A377352" s="11"/>
    </row>
    <row r="377353" spans="1:1">
      <c r="A377353" s="11"/>
    </row>
    <row r="377354" spans="1:1">
      <c r="A377354" s="11"/>
    </row>
    <row r="377355" spans="1:1">
      <c r="A377355" s="11"/>
    </row>
    <row r="377356" spans="1:1">
      <c r="A377356" s="11"/>
    </row>
    <row r="393629" spans="1:1">
      <c r="A393629" s="6"/>
    </row>
    <row r="393630" spans="1:1">
      <c r="A393630" s="8"/>
    </row>
    <row r="393631" spans="1:1">
      <c r="A393631" s="8"/>
    </row>
    <row r="393632" spans="1:1">
      <c r="A393632" s="8"/>
    </row>
    <row r="393633" spans="1:1">
      <c r="A393633" s="8"/>
    </row>
    <row r="393634" spans="1:1">
      <c r="A393634" s="8"/>
    </row>
    <row r="393635" spans="1:1">
      <c r="A393635" s="8"/>
    </row>
    <row r="393636" spans="1:1">
      <c r="A393636" s="8"/>
    </row>
    <row r="393637" spans="1:1">
      <c r="A393637" s="8"/>
    </row>
    <row r="393638" spans="1:1">
      <c r="A393638" s="8"/>
    </row>
    <row r="393639" spans="1:1">
      <c r="A393639" s="8"/>
    </row>
    <row r="393640" spans="1:1">
      <c r="A393640" s="8"/>
    </row>
    <row r="393641" spans="1:1">
      <c r="A393641" s="8"/>
    </row>
    <row r="393642" spans="1:1">
      <c r="A393642" s="8"/>
    </row>
    <row r="393643" spans="1:1">
      <c r="A393643" s="8"/>
    </row>
    <row r="393644" spans="1:1">
      <c r="A393644" s="8"/>
    </row>
    <row r="393645" spans="1:1">
      <c r="A393645" s="8"/>
    </row>
    <row r="393646" spans="1:1">
      <c r="A393646" s="9"/>
    </row>
    <row r="393647" spans="1:1">
      <c r="A393647" s="9"/>
    </row>
    <row r="393648" spans="1:1">
      <c r="A393648" s="9"/>
    </row>
    <row r="393649" spans="1:1">
      <c r="A393649" s="9"/>
    </row>
    <row r="393650" spans="1:1">
      <c r="A393650" s="9"/>
    </row>
    <row r="393651" spans="1:1">
      <c r="A393651" s="9"/>
    </row>
    <row r="393652" spans="1:1">
      <c r="A393652" s="9"/>
    </row>
    <row r="393653" spans="1:1">
      <c r="A393653" s="9"/>
    </row>
    <row r="393654" spans="1:1">
      <c r="A393654" s="9"/>
    </row>
    <row r="393655" spans="1:1">
      <c r="A393655" s="9"/>
    </row>
    <row r="393656" spans="1:1">
      <c r="A393656" s="9"/>
    </row>
    <row r="393657" spans="1:1">
      <c r="A393657" s="9"/>
    </row>
    <row r="393658" spans="1:1">
      <c r="A393658" s="9"/>
    </row>
    <row r="393659" spans="1:1">
      <c r="A393659" s="9"/>
    </row>
    <row r="393660" spans="1:1">
      <c r="A393660" s="9"/>
    </row>
    <row r="393661" spans="1:1">
      <c r="A393661" s="9"/>
    </row>
    <row r="393662" spans="1:1">
      <c r="A393662" s="9"/>
    </row>
    <row r="393663" spans="1:1">
      <c r="A393663" s="9"/>
    </row>
    <row r="393664" spans="1:1">
      <c r="A393664" s="9"/>
    </row>
    <row r="393665" spans="1:1">
      <c r="A393665" s="9"/>
    </row>
    <row r="393666" spans="1:1">
      <c r="A393666" s="9"/>
    </row>
    <row r="393667" spans="1:1">
      <c r="A393667" s="9"/>
    </row>
    <row r="393668" spans="1:1">
      <c r="A393668" s="9"/>
    </row>
    <row r="393669" spans="1:1">
      <c r="A393669" s="9"/>
    </row>
    <row r="393670" spans="1:1">
      <c r="A393670" s="9"/>
    </row>
    <row r="393671" spans="1:1">
      <c r="A393671" s="9"/>
    </row>
    <row r="393672" spans="1:1">
      <c r="A393672" s="9"/>
    </row>
    <row r="393673" spans="1:1">
      <c r="A393673" s="9"/>
    </row>
    <row r="393674" spans="1:1">
      <c r="A393674" s="9"/>
    </row>
    <row r="393675" spans="1:1">
      <c r="A393675" s="9"/>
    </row>
    <row r="393676" spans="1:1">
      <c r="A393676" s="9"/>
    </row>
    <row r="393677" spans="1:1">
      <c r="A393677" s="11"/>
    </row>
    <row r="393678" spans="1:1">
      <c r="A393678" s="11"/>
    </row>
    <row r="393679" spans="1:1">
      <c r="A393679" s="11"/>
    </row>
    <row r="393680" spans="1:1">
      <c r="A393680" s="11"/>
    </row>
    <row r="393681" spans="1:1">
      <c r="A393681" s="11"/>
    </row>
    <row r="393682" spans="1:1">
      <c r="A393682" s="11"/>
    </row>
    <row r="393683" spans="1:1">
      <c r="A393683" s="11"/>
    </row>
    <row r="393684" spans="1:1">
      <c r="A393684" s="11"/>
    </row>
    <row r="393685" spans="1:1">
      <c r="A393685" s="11"/>
    </row>
    <row r="393686" spans="1:1">
      <c r="A393686" s="11"/>
    </row>
    <row r="393687" spans="1:1">
      <c r="A393687" s="11"/>
    </row>
    <row r="393688" spans="1:1">
      <c r="A393688" s="11"/>
    </row>
    <row r="393689" spans="1:1">
      <c r="A393689" s="11"/>
    </row>
    <row r="393690" spans="1:1">
      <c r="A393690" s="11"/>
    </row>
    <row r="393691" spans="1:1">
      <c r="A393691" s="11"/>
    </row>
    <row r="393692" spans="1:1">
      <c r="A393692" s="11"/>
    </row>
    <row r="393693" spans="1:1">
      <c r="A393693" s="11"/>
    </row>
    <row r="393694" spans="1:1">
      <c r="A393694" s="11"/>
    </row>
    <row r="393695" spans="1:1">
      <c r="A393695" s="11"/>
    </row>
    <row r="393696" spans="1:1">
      <c r="A393696" s="11"/>
    </row>
    <row r="393697" spans="1:1">
      <c r="A393697" s="11"/>
    </row>
    <row r="393698" spans="1:1">
      <c r="A393698" s="11"/>
    </row>
    <row r="393699" spans="1:1">
      <c r="A393699" s="11"/>
    </row>
    <row r="393700" spans="1:1">
      <c r="A393700" s="11"/>
    </row>
    <row r="393701" spans="1:1">
      <c r="A393701" s="11"/>
    </row>
    <row r="393702" spans="1:1">
      <c r="A393702" s="11"/>
    </row>
    <row r="393703" spans="1:1">
      <c r="A393703" s="11"/>
    </row>
    <row r="393704" spans="1:1">
      <c r="A393704" s="11"/>
    </row>
    <row r="393705" spans="1:1">
      <c r="A393705" s="11"/>
    </row>
    <row r="393706" spans="1:1">
      <c r="A393706" s="11"/>
    </row>
    <row r="393707" spans="1:1">
      <c r="A393707" s="11"/>
    </row>
    <row r="393708" spans="1:1">
      <c r="A393708" s="11"/>
    </row>
    <row r="393709" spans="1:1">
      <c r="A393709" s="11"/>
    </row>
    <row r="393710" spans="1:1">
      <c r="A393710" s="11"/>
    </row>
    <row r="393711" spans="1:1">
      <c r="A393711" s="11"/>
    </row>
    <row r="393712" spans="1:1">
      <c r="A393712" s="11"/>
    </row>
    <row r="393713" spans="1:1">
      <c r="A393713" s="11"/>
    </row>
    <row r="393714" spans="1:1">
      <c r="A393714" s="11"/>
    </row>
    <row r="393715" spans="1:1">
      <c r="A393715" s="11"/>
    </row>
    <row r="393716" spans="1:1">
      <c r="A393716" s="11"/>
    </row>
    <row r="393717" spans="1:1">
      <c r="A393717" s="11"/>
    </row>
    <row r="393718" spans="1:1">
      <c r="A393718" s="11"/>
    </row>
    <row r="393719" spans="1:1">
      <c r="A393719" s="11"/>
    </row>
    <row r="393720" spans="1:1">
      <c r="A393720" s="11"/>
    </row>
    <row r="393721" spans="1:1">
      <c r="A393721" s="11"/>
    </row>
    <row r="393722" spans="1:1">
      <c r="A393722" s="11"/>
    </row>
    <row r="393723" spans="1:1">
      <c r="A393723" s="11"/>
    </row>
    <row r="393724" spans="1:1">
      <c r="A393724" s="11"/>
    </row>
    <row r="393725" spans="1:1">
      <c r="A393725" s="11"/>
    </row>
    <row r="393726" spans="1:1">
      <c r="A393726" s="11"/>
    </row>
    <row r="393727" spans="1:1">
      <c r="A393727" s="11"/>
    </row>
    <row r="393728" spans="1:1">
      <c r="A393728" s="11"/>
    </row>
    <row r="393729" spans="1:1">
      <c r="A393729" s="11"/>
    </row>
    <row r="393730" spans="1:1">
      <c r="A393730" s="11"/>
    </row>
    <row r="393731" spans="1:1">
      <c r="A393731" s="11"/>
    </row>
    <row r="393732" spans="1:1">
      <c r="A393732" s="11"/>
    </row>
    <row r="393733" spans="1:1">
      <c r="A393733" s="11"/>
    </row>
    <row r="393734" spans="1:1">
      <c r="A393734" s="11"/>
    </row>
    <row r="393735" spans="1:1">
      <c r="A393735" s="11"/>
    </row>
    <row r="393736" spans="1:1">
      <c r="A393736" s="11"/>
    </row>
    <row r="393737" spans="1:1">
      <c r="A393737" s="11"/>
    </row>
    <row r="393738" spans="1:1">
      <c r="A393738" s="11"/>
    </row>
    <row r="393739" spans="1:1">
      <c r="A393739" s="11"/>
    </row>
    <row r="393740" spans="1:1">
      <c r="A393740" s="11"/>
    </row>
    <row r="410013" spans="1:1">
      <c r="A410013" s="6"/>
    </row>
    <row r="410014" spans="1:1">
      <c r="A410014" s="8"/>
    </row>
    <row r="410015" spans="1:1">
      <c r="A410015" s="8"/>
    </row>
    <row r="410016" spans="1:1">
      <c r="A410016" s="8"/>
    </row>
    <row r="410017" spans="1:1">
      <c r="A410017" s="8"/>
    </row>
    <row r="410018" spans="1:1">
      <c r="A410018" s="8"/>
    </row>
    <row r="410019" spans="1:1">
      <c r="A410019" s="8"/>
    </row>
    <row r="410020" spans="1:1">
      <c r="A410020" s="8"/>
    </row>
    <row r="410021" spans="1:1">
      <c r="A410021" s="8"/>
    </row>
    <row r="410022" spans="1:1">
      <c r="A410022" s="8"/>
    </row>
    <row r="410023" spans="1:1">
      <c r="A410023" s="8"/>
    </row>
    <row r="410024" spans="1:1">
      <c r="A410024" s="8"/>
    </row>
    <row r="410025" spans="1:1">
      <c r="A410025" s="8"/>
    </row>
    <row r="410026" spans="1:1">
      <c r="A410026" s="8"/>
    </row>
    <row r="410027" spans="1:1">
      <c r="A410027" s="8"/>
    </row>
    <row r="410028" spans="1:1">
      <c r="A410028" s="8"/>
    </row>
    <row r="410029" spans="1:1">
      <c r="A410029" s="8"/>
    </row>
    <row r="410030" spans="1:1">
      <c r="A410030" s="9"/>
    </row>
    <row r="410031" spans="1:1">
      <c r="A410031" s="9"/>
    </row>
    <row r="410032" spans="1:1">
      <c r="A410032" s="9"/>
    </row>
    <row r="410033" spans="1:1">
      <c r="A410033" s="9"/>
    </row>
    <row r="410034" spans="1:1">
      <c r="A410034" s="9"/>
    </row>
    <row r="410035" spans="1:1">
      <c r="A410035" s="9"/>
    </row>
    <row r="410036" spans="1:1">
      <c r="A410036" s="9"/>
    </row>
    <row r="410037" spans="1:1">
      <c r="A410037" s="9"/>
    </row>
    <row r="410038" spans="1:1">
      <c r="A410038" s="9"/>
    </row>
    <row r="410039" spans="1:1">
      <c r="A410039" s="9"/>
    </row>
    <row r="410040" spans="1:1">
      <c r="A410040" s="9"/>
    </row>
    <row r="410041" spans="1:1">
      <c r="A410041" s="9"/>
    </row>
    <row r="410042" spans="1:1">
      <c r="A410042" s="9"/>
    </row>
    <row r="410043" spans="1:1">
      <c r="A410043" s="9"/>
    </row>
    <row r="410044" spans="1:1">
      <c r="A410044" s="9"/>
    </row>
    <row r="410045" spans="1:1">
      <c r="A410045" s="9"/>
    </row>
    <row r="410046" spans="1:1">
      <c r="A410046" s="9"/>
    </row>
    <row r="410047" spans="1:1">
      <c r="A410047" s="9"/>
    </row>
    <row r="410048" spans="1:1">
      <c r="A410048" s="9"/>
    </row>
    <row r="410049" spans="1:1">
      <c r="A410049" s="9"/>
    </row>
    <row r="410050" spans="1:1">
      <c r="A410050" s="9"/>
    </row>
    <row r="410051" spans="1:1">
      <c r="A410051" s="9"/>
    </row>
    <row r="410052" spans="1:1">
      <c r="A410052" s="9"/>
    </row>
    <row r="410053" spans="1:1">
      <c r="A410053" s="9"/>
    </row>
    <row r="410054" spans="1:1">
      <c r="A410054" s="9"/>
    </row>
    <row r="410055" spans="1:1">
      <c r="A410055" s="9"/>
    </row>
    <row r="410056" spans="1:1">
      <c r="A410056" s="9"/>
    </row>
    <row r="410057" spans="1:1">
      <c r="A410057" s="9"/>
    </row>
    <row r="410058" spans="1:1">
      <c r="A410058" s="9"/>
    </row>
    <row r="410059" spans="1:1">
      <c r="A410059" s="9"/>
    </row>
    <row r="410060" spans="1:1">
      <c r="A410060" s="9"/>
    </row>
    <row r="410061" spans="1:1">
      <c r="A410061" s="11"/>
    </row>
    <row r="410062" spans="1:1">
      <c r="A410062" s="11"/>
    </row>
    <row r="410063" spans="1:1">
      <c r="A410063" s="11"/>
    </row>
    <row r="410064" spans="1:1">
      <c r="A410064" s="11"/>
    </row>
    <row r="410065" spans="1:1">
      <c r="A410065" s="11"/>
    </row>
    <row r="410066" spans="1:1">
      <c r="A410066" s="11"/>
    </row>
    <row r="410067" spans="1:1">
      <c r="A410067" s="11"/>
    </row>
    <row r="410068" spans="1:1">
      <c r="A410068" s="11"/>
    </row>
    <row r="410069" spans="1:1">
      <c r="A410069" s="11"/>
    </row>
    <row r="410070" spans="1:1">
      <c r="A410070" s="11"/>
    </row>
    <row r="410071" spans="1:1">
      <c r="A410071" s="11"/>
    </row>
    <row r="410072" spans="1:1">
      <c r="A410072" s="11"/>
    </row>
    <row r="410073" spans="1:1">
      <c r="A410073" s="11"/>
    </row>
    <row r="410074" spans="1:1">
      <c r="A410074" s="11"/>
    </row>
    <row r="410075" spans="1:1">
      <c r="A410075" s="11"/>
    </row>
    <row r="410076" spans="1:1">
      <c r="A410076" s="11"/>
    </row>
    <row r="410077" spans="1:1">
      <c r="A410077" s="11"/>
    </row>
    <row r="410078" spans="1:1">
      <c r="A410078" s="11"/>
    </row>
    <row r="410079" spans="1:1">
      <c r="A410079" s="11"/>
    </row>
    <row r="410080" spans="1:1">
      <c r="A410080" s="11"/>
    </row>
    <row r="410081" spans="1:1">
      <c r="A410081" s="11"/>
    </row>
    <row r="410082" spans="1:1">
      <c r="A410082" s="11"/>
    </row>
    <row r="410083" spans="1:1">
      <c r="A410083" s="11"/>
    </row>
    <row r="410084" spans="1:1">
      <c r="A410084" s="11"/>
    </row>
    <row r="410085" spans="1:1">
      <c r="A410085" s="11"/>
    </row>
    <row r="410086" spans="1:1">
      <c r="A410086" s="11"/>
    </row>
    <row r="410087" spans="1:1">
      <c r="A410087" s="11"/>
    </row>
    <row r="410088" spans="1:1">
      <c r="A410088" s="11"/>
    </row>
    <row r="410089" spans="1:1">
      <c r="A410089" s="11"/>
    </row>
    <row r="410090" spans="1:1">
      <c r="A410090" s="11"/>
    </row>
    <row r="410091" spans="1:1">
      <c r="A410091" s="11"/>
    </row>
    <row r="410092" spans="1:1">
      <c r="A410092" s="11"/>
    </row>
    <row r="410093" spans="1:1">
      <c r="A410093" s="11"/>
    </row>
    <row r="410094" spans="1:1">
      <c r="A410094" s="11"/>
    </row>
    <row r="410095" spans="1:1">
      <c r="A410095" s="11"/>
    </row>
    <row r="410096" spans="1:1">
      <c r="A410096" s="11"/>
    </row>
    <row r="410097" spans="1:1">
      <c r="A410097" s="11"/>
    </row>
    <row r="410098" spans="1:1">
      <c r="A410098" s="11"/>
    </row>
    <row r="410099" spans="1:1">
      <c r="A410099" s="11"/>
    </row>
    <row r="410100" spans="1:1">
      <c r="A410100" s="11"/>
    </row>
    <row r="410101" spans="1:1">
      <c r="A410101" s="11"/>
    </row>
    <row r="410102" spans="1:1">
      <c r="A410102" s="11"/>
    </row>
    <row r="410103" spans="1:1">
      <c r="A410103" s="11"/>
    </row>
    <row r="410104" spans="1:1">
      <c r="A410104" s="11"/>
    </row>
    <row r="410105" spans="1:1">
      <c r="A410105" s="11"/>
    </row>
    <row r="410106" spans="1:1">
      <c r="A410106" s="11"/>
    </row>
    <row r="410107" spans="1:1">
      <c r="A410107" s="11"/>
    </row>
    <row r="410108" spans="1:1">
      <c r="A410108" s="11"/>
    </row>
    <row r="410109" spans="1:1">
      <c r="A410109" s="11"/>
    </row>
    <row r="410110" spans="1:1">
      <c r="A410110" s="11"/>
    </row>
    <row r="410111" spans="1:1">
      <c r="A410111" s="11"/>
    </row>
    <row r="410112" spans="1:1">
      <c r="A410112" s="11"/>
    </row>
    <row r="410113" spans="1:1">
      <c r="A410113" s="11"/>
    </row>
    <row r="410114" spans="1:1">
      <c r="A410114" s="11"/>
    </row>
    <row r="410115" spans="1:1">
      <c r="A410115" s="11"/>
    </row>
    <row r="410116" spans="1:1">
      <c r="A410116" s="11"/>
    </row>
    <row r="410117" spans="1:1">
      <c r="A410117" s="11"/>
    </row>
    <row r="410118" spans="1:1">
      <c r="A410118" s="11"/>
    </row>
    <row r="410119" spans="1:1">
      <c r="A410119" s="11"/>
    </row>
    <row r="410120" spans="1:1">
      <c r="A410120" s="11"/>
    </row>
    <row r="410121" spans="1:1">
      <c r="A410121" s="11"/>
    </row>
    <row r="410122" spans="1:1">
      <c r="A410122" s="11"/>
    </row>
    <row r="410123" spans="1:1">
      <c r="A410123" s="11"/>
    </row>
    <row r="410124" spans="1:1">
      <c r="A410124" s="11"/>
    </row>
    <row r="426397" spans="1:1">
      <c r="A426397" s="6"/>
    </row>
    <row r="426398" spans="1:1">
      <c r="A426398" s="8"/>
    </row>
    <row r="426399" spans="1:1">
      <c r="A426399" s="8"/>
    </row>
    <row r="426400" spans="1:1">
      <c r="A426400" s="8"/>
    </row>
    <row r="426401" spans="1:1">
      <c r="A426401" s="8"/>
    </row>
    <row r="426402" spans="1:1">
      <c r="A426402" s="8"/>
    </row>
    <row r="426403" spans="1:1">
      <c r="A426403" s="8"/>
    </row>
    <row r="426404" spans="1:1">
      <c r="A426404" s="8"/>
    </row>
    <row r="426405" spans="1:1">
      <c r="A426405" s="8"/>
    </row>
    <row r="426406" spans="1:1">
      <c r="A426406" s="8"/>
    </row>
    <row r="426407" spans="1:1">
      <c r="A426407" s="8"/>
    </row>
    <row r="426408" spans="1:1">
      <c r="A426408" s="8"/>
    </row>
    <row r="426409" spans="1:1">
      <c r="A426409" s="8"/>
    </row>
    <row r="426410" spans="1:1">
      <c r="A426410" s="8"/>
    </row>
    <row r="426411" spans="1:1">
      <c r="A426411" s="8"/>
    </row>
    <row r="426412" spans="1:1">
      <c r="A426412" s="8"/>
    </row>
    <row r="426413" spans="1:1">
      <c r="A426413" s="8"/>
    </row>
    <row r="426414" spans="1:1">
      <c r="A426414" s="9"/>
    </row>
    <row r="426415" spans="1:1">
      <c r="A426415" s="9"/>
    </row>
    <row r="426416" spans="1:1">
      <c r="A426416" s="9"/>
    </row>
    <row r="426417" spans="1:1">
      <c r="A426417" s="9"/>
    </row>
    <row r="426418" spans="1:1">
      <c r="A426418" s="9"/>
    </row>
    <row r="426419" spans="1:1">
      <c r="A426419" s="9"/>
    </row>
    <row r="426420" spans="1:1">
      <c r="A426420" s="9"/>
    </row>
    <row r="426421" spans="1:1">
      <c r="A426421" s="9"/>
    </row>
    <row r="426422" spans="1:1">
      <c r="A426422" s="9"/>
    </row>
    <row r="426423" spans="1:1">
      <c r="A426423" s="9"/>
    </row>
    <row r="426424" spans="1:1">
      <c r="A426424" s="9"/>
    </row>
    <row r="426425" spans="1:1">
      <c r="A426425" s="9"/>
    </row>
    <row r="426426" spans="1:1">
      <c r="A426426" s="9"/>
    </row>
    <row r="426427" spans="1:1">
      <c r="A426427" s="9"/>
    </row>
    <row r="426428" spans="1:1">
      <c r="A426428" s="9"/>
    </row>
    <row r="426429" spans="1:1">
      <c r="A426429" s="9"/>
    </row>
    <row r="426430" spans="1:1">
      <c r="A426430" s="9"/>
    </row>
    <row r="426431" spans="1:1">
      <c r="A426431" s="9"/>
    </row>
    <row r="426432" spans="1:1">
      <c r="A426432" s="9"/>
    </row>
    <row r="426433" spans="1:1">
      <c r="A426433" s="9"/>
    </row>
    <row r="426434" spans="1:1">
      <c r="A426434" s="9"/>
    </row>
    <row r="426435" spans="1:1">
      <c r="A426435" s="9"/>
    </row>
    <row r="426436" spans="1:1">
      <c r="A426436" s="9"/>
    </row>
    <row r="426437" spans="1:1">
      <c r="A426437" s="9"/>
    </row>
    <row r="426438" spans="1:1">
      <c r="A426438" s="9"/>
    </row>
    <row r="426439" spans="1:1">
      <c r="A426439" s="9"/>
    </row>
    <row r="426440" spans="1:1">
      <c r="A426440" s="9"/>
    </row>
    <row r="426441" spans="1:1">
      <c r="A426441" s="9"/>
    </row>
    <row r="426442" spans="1:1">
      <c r="A426442" s="9"/>
    </row>
    <row r="426443" spans="1:1">
      <c r="A426443" s="9"/>
    </row>
    <row r="426444" spans="1:1">
      <c r="A426444" s="9"/>
    </row>
    <row r="426445" spans="1:1">
      <c r="A426445" s="11"/>
    </row>
    <row r="426446" spans="1:1">
      <c r="A426446" s="11"/>
    </row>
    <row r="426447" spans="1:1">
      <c r="A426447" s="11"/>
    </row>
    <row r="426448" spans="1:1">
      <c r="A426448" s="11"/>
    </row>
    <row r="426449" spans="1:1">
      <c r="A426449" s="11"/>
    </row>
    <row r="426450" spans="1:1">
      <c r="A426450" s="11"/>
    </row>
    <row r="426451" spans="1:1">
      <c r="A426451" s="11"/>
    </row>
    <row r="426452" spans="1:1">
      <c r="A426452" s="11"/>
    </row>
    <row r="426453" spans="1:1">
      <c r="A426453" s="11"/>
    </row>
    <row r="426454" spans="1:1">
      <c r="A426454" s="11"/>
    </row>
    <row r="426455" spans="1:1">
      <c r="A426455" s="11"/>
    </row>
    <row r="426456" spans="1:1">
      <c r="A426456" s="11"/>
    </row>
    <row r="426457" spans="1:1">
      <c r="A426457" s="11"/>
    </row>
    <row r="426458" spans="1:1">
      <c r="A426458" s="11"/>
    </row>
    <row r="426459" spans="1:1">
      <c r="A426459" s="11"/>
    </row>
    <row r="426460" spans="1:1">
      <c r="A426460" s="11"/>
    </row>
    <row r="426461" spans="1:1">
      <c r="A426461" s="11"/>
    </row>
    <row r="426462" spans="1:1">
      <c r="A426462" s="11"/>
    </row>
    <row r="426463" spans="1:1">
      <c r="A426463" s="11"/>
    </row>
    <row r="426464" spans="1:1">
      <c r="A426464" s="11"/>
    </row>
    <row r="426465" spans="1:1">
      <c r="A426465" s="11"/>
    </row>
    <row r="426466" spans="1:1">
      <c r="A426466" s="11"/>
    </row>
    <row r="426467" spans="1:1">
      <c r="A426467" s="11"/>
    </row>
    <row r="426468" spans="1:1">
      <c r="A426468" s="11"/>
    </row>
    <row r="426469" spans="1:1">
      <c r="A426469" s="11"/>
    </row>
    <row r="426470" spans="1:1">
      <c r="A426470" s="11"/>
    </row>
    <row r="426471" spans="1:1">
      <c r="A426471" s="11"/>
    </row>
    <row r="426472" spans="1:1">
      <c r="A426472" s="11"/>
    </row>
    <row r="426473" spans="1:1">
      <c r="A426473" s="11"/>
    </row>
    <row r="426474" spans="1:1">
      <c r="A426474" s="11"/>
    </row>
    <row r="426475" spans="1:1">
      <c r="A426475" s="11"/>
    </row>
    <row r="426476" spans="1:1">
      <c r="A426476" s="11"/>
    </row>
    <row r="426477" spans="1:1">
      <c r="A426477" s="11"/>
    </row>
    <row r="426478" spans="1:1">
      <c r="A426478" s="11"/>
    </row>
    <row r="426479" spans="1:1">
      <c r="A426479" s="11"/>
    </row>
    <row r="426480" spans="1:1">
      <c r="A426480" s="11"/>
    </row>
    <row r="426481" spans="1:1">
      <c r="A426481" s="11"/>
    </row>
    <row r="426482" spans="1:1">
      <c r="A426482" s="11"/>
    </row>
    <row r="426483" spans="1:1">
      <c r="A426483" s="11"/>
    </row>
    <row r="426484" spans="1:1">
      <c r="A426484" s="11"/>
    </row>
    <row r="426485" spans="1:1">
      <c r="A426485" s="11"/>
    </row>
    <row r="426486" spans="1:1">
      <c r="A426486" s="11"/>
    </row>
    <row r="426487" spans="1:1">
      <c r="A426487" s="11"/>
    </row>
    <row r="426488" spans="1:1">
      <c r="A426488" s="11"/>
    </row>
    <row r="426489" spans="1:1">
      <c r="A426489" s="11"/>
    </row>
    <row r="426490" spans="1:1">
      <c r="A426490" s="11"/>
    </row>
    <row r="426491" spans="1:1">
      <c r="A426491" s="11"/>
    </row>
    <row r="426492" spans="1:1">
      <c r="A426492" s="11"/>
    </row>
    <row r="426493" spans="1:1">
      <c r="A426493" s="11"/>
    </row>
    <row r="426494" spans="1:1">
      <c r="A426494" s="11"/>
    </row>
    <row r="426495" spans="1:1">
      <c r="A426495" s="11"/>
    </row>
    <row r="426496" spans="1:1">
      <c r="A426496" s="11"/>
    </row>
    <row r="426497" spans="1:1">
      <c r="A426497" s="11"/>
    </row>
    <row r="426498" spans="1:1">
      <c r="A426498" s="11"/>
    </row>
    <row r="426499" spans="1:1">
      <c r="A426499" s="11"/>
    </row>
    <row r="426500" spans="1:1">
      <c r="A426500" s="11"/>
    </row>
    <row r="426501" spans="1:1">
      <c r="A426501" s="11"/>
    </row>
    <row r="426502" spans="1:1">
      <c r="A426502" s="11"/>
    </row>
    <row r="426503" spans="1:1">
      <c r="A426503" s="11"/>
    </row>
    <row r="426504" spans="1:1">
      <c r="A426504" s="11"/>
    </row>
    <row r="426505" spans="1:1">
      <c r="A426505" s="11"/>
    </row>
    <row r="426506" spans="1:1">
      <c r="A426506" s="11"/>
    </row>
    <row r="426507" spans="1:1">
      <c r="A426507" s="11"/>
    </row>
    <row r="426508" spans="1:1">
      <c r="A426508" s="11"/>
    </row>
    <row r="442781" spans="1:1">
      <c r="A442781" s="6"/>
    </row>
    <row r="442782" spans="1:1">
      <c r="A442782" s="8"/>
    </row>
    <row r="442783" spans="1:1">
      <c r="A442783" s="8"/>
    </row>
    <row r="442784" spans="1:1">
      <c r="A442784" s="8"/>
    </row>
    <row r="442785" spans="1:1">
      <c r="A442785" s="8"/>
    </row>
    <row r="442786" spans="1:1">
      <c r="A442786" s="8"/>
    </row>
    <row r="442787" spans="1:1">
      <c r="A442787" s="8"/>
    </row>
    <row r="442788" spans="1:1">
      <c r="A442788" s="8"/>
    </row>
    <row r="442789" spans="1:1">
      <c r="A442789" s="8"/>
    </row>
    <row r="442790" spans="1:1">
      <c r="A442790" s="8"/>
    </row>
    <row r="442791" spans="1:1">
      <c r="A442791" s="8"/>
    </row>
    <row r="442792" spans="1:1">
      <c r="A442792" s="8"/>
    </row>
    <row r="442793" spans="1:1">
      <c r="A442793" s="8"/>
    </row>
    <row r="442794" spans="1:1">
      <c r="A442794" s="8"/>
    </row>
    <row r="442795" spans="1:1">
      <c r="A442795" s="8"/>
    </row>
    <row r="442796" spans="1:1">
      <c r="A442796" s="8"/>
    </row>
    <row r="442797" spans="1:1">
      <c r="A442797" s="8"/>
    </row>
    <row r="442798" spans="1:1">
      <c r="A442798" s="9"/>
    </row>
    <row r="442799" spans="1:1">
      <c r="A442799" s="9"/>
    </row>
    <row r="442800" spans="1:1">
      <c r="A442800" s="9"/>
    </row>
    <row r="442801" spans="1:1">
      <c r="A442801" s="9"/>
    </row>
    <row r="442802" spans="1:1">
      <c r="A442802" s="9"/>
    </row>
    <row r="442803" spans="1:1">
      <c r="A442803" s="9"/>
    </row>
    <row r="442804" spans="1:1">
      <c r="A442804" s="9"/>
    </row>
    <row r="442805" spans="1:1">
      <c r="A442805" s="9"/>
    </row>
    <row r="442806" spans="1:1">
      <c r="A442806" s="9"/>
    </row>
    <row r="442807" spans="1:1">
      <c r="A442807" s="9"/>
    </row>
    <row r="442808" spans="1:1">
      <c r="A442808" s="9"/>
    </row>
    <row r="442809" spans="1:1">
      <c r="A442809" s="9"/>
    </row>
    <row r="442810" spans="1:1">
      <c r="A442810" s="9"/>
    </row>
    <row r="442811" spans="1:1">
      <c r="A442811" s="9"/>
    </row>
    <row r="442812" spans="1:1">
      <c r="A442812" s="9"/>
    </row>
    <row r="442813" spans="1:1">
      <c r="A442813" s="9"/>
    </row>
    <row r="442814" spans="1:1">
      <c r="A442814" s="9"/>
    </row>
    <row r="442815" spans="1:1">
      <c r="A442815" s="9"/>
    </row>
    <row r="442816" spans="1:1">
      <c r="A442816" s="9"/>
    </row>
    <row r="442817" spans="1:1">
      <c r="A442817" s="9"/>
    </row>
    <row r="442818" spans="1:1">
      <c r="A442818" s="9"/>
    </row>
    <row r="442819" spans="1:1">
      <c r="A442819" s="9"/>
    </row>
    <row r="442820" spans="1:1">
      <c r="A442820" s="9"/>
    </row>
    <row r="442821" spans="1:1">
      <c r="A442821" s="9"/>
    </row>
    <row r="442822" spans="1:1">
      <c r="A442822" s="9"/>
    </row>
    <row r="442823" spans="1:1">
      <c r="A442823" s="9"/>
    </row>
    <row r="442824" spans="1:1">
      <c r="A442824" s="9"/>
    </row>
    <row r="442825" spans="1:1">
      <c r="A442825" s="9"/>
    </row>
    <row r="442826" spans="1:1">
      <c r="A442826" s="9"/>
    </row>
    <row r="442827" spans="1:1">
      <c r="A442827" s="9"/>
    </row>
    <row r="442828" spans="1:1">
      <c r="A442828" s="9"/>
    </row>
    <row r="442829" spans="1:1">
      <c r="A442829" s="11"/>
    </row>
    <row r="442830" spans="1:1">
      <c r="A442830" s="11"/>
    </row>
    <row r="442831" spans="1:1">
      <c r="A442831" s="11"/>
    </row>
    <row r="442832" spans="1:1">
      <c r="A442832" s="11"/>
    </row>
    <row r="442833" spans="1:1">
      <c r="A442833" s="11"/>
    </row>
    <row r="442834" spans="1:1">
      <c r="A442834" s="11"/>
    </row>
    <row r="442835" spans="1:1">
      <c r="A442835" s="11"/>
    </row>
    <row r="442836" spans="1:1">
      <c r="A442836" s="11"/>
    </row>
    <row r="442837" spans="1:1">
      <c r="A442837" s="11"/>
    </row>
    <row r="442838" spans="1:1">
      <c r="A442838" s="11"/>
    </row>
    <row r="442839" spans="1:1">
      <c r="A442839" s="11"/>
    </row>
    <row r="442840" spans="1:1">
      <c r="A442840" s="11"/>
    </row>
    <row r="442841" spans="1:1">
      <c r="A442841" s="11"/>
    </row>
    <row r="442842" spans="1:1">
      <c r="A442842" s="11"/>
    </row>
    <row r="442843" spans="1:1">
      <c r="A442843" s="11"/>
    </row>
    <row r="442844" spans="1:1">
      <c r="A442844" s="11"/>
    </row>
    <row r="442845" spans="1:1">
      <c r="A442845" s="11"/>
    </row>
    <row r="442846" spans="1:1">
      <c r="A442846" s="11"/>
    </row>
    <row r="442847" spans="1:1">
      <c r="A442847" s="11"/>
    </row>
    <row r="442848" spans="1:1">
      <c r="A442848" s="11"/>
    </row>
    <row r="442849" spans="1:1">
      <c r="A442849" s="11"/>
    </row>
    <row r="442850" spans="1:1">
      <c r="A442850" s="11"/>
    </row>
    <row r="442851" spans="1:1">
      <c r="A442851" s="11"/>
    </row>
    <row r="442852" spans="1:1">
      <c r="A442852" s="11"/>
    </row>
    <row r="442853" spans="1:1">
      <c r="A442853" s="11"/>
    </row>
    <row r="442854" spans="1:1">
      <c r="A442854" s="11"/>
    </row>
    <row r="442855" spans="1:1">
      <c r="A442855" s="11"/>
    </row>
    <row r="442856" spans="1:1">
      <c r="A442856" s="11"/>
    </row>
    <row r="442857" spans="1:1">
      <c r="A442857" s="11"/>
    </row>
    <row r="442858" spans="1:1">
      <c r="A442858" s="11"/>
    </row>
    <row r="442859" spans="1:1">
      <c r="A442859" s="11"/>
    </row>
    <row r="442860" spans="1:1">
      <c r="A442860" s="11"/>
    </row>
    <row r="442861" spans="1:1">
      <c r="A442861" s="11"/>
    </row>
    <row r="442862" spans="1:1">
      <c r="A442862" s="11"/>
    </row>
    <row r="442863" spans="1:1">
      <c r="A442863" s="11"/>
    </row>
    <row r="442864" spans="1:1">
      <c r="A442864" s="11"/>
    </row>
    <row r="442865" spans="1:1">
      <c r="A442865" s="11"/>
    </row>
    <row r="442866" spans="1:1">
      <c r="A442866" s="11"/>
    </row>
    <row r="442867" spans="1:1">
      <c r="A442867" s="11"/>
    </row>
    <row r="442868" spans="1:1">
      <c r="A442868" s="11"/>
    </row>
    <row r="442869" spans="1:1">
      <c r="A442869" s="11"/>
    </row>
    <row r="442870" spans="1:1">
      <c r="A442870" s="11"/>
    </row>
    <row r="442871" spans="1:1">
      <c r="A442871" s="11"/>
    </row>
    <row r="442872" spans="1:1">
      <c r="A442872" s="11"/>
    </row>
    <row r="442873" spans="1:1">
      <c r="A442873" s="11"/>
    </row>
    <row r="442874" spans="1:1">
      <c r="A442874" s="11"/>
    </row>
    <row r="442875" spans="1:1">
      <c r="A442875" s="11"/>
    </row>
    <row r="442876" spans="1:1">
      <c r="A442876" s="11"/>
    </row>
    <row r="442877" spans="1:1">
      <c r="A442877" s="11"/>
    </row>
    <row r="442878" spans="1:1">
      <c r="A442878" s="11"/>
    </row>
    <row r="442879" spans="1:1">
      <c r="A442879" s="11"/>
    </row>
    <row r="442880" spans="1:1">
      <c r="A442880" s="11"/>
    </row>
    <row r="442881" spans="1:1">
      <c r="A442881" s="11"/>
    </row>
    <row r="442882" spans="1:1">
      <c r="A442882" s="11"/>
    </row>
    <row r="442883" spans="1:1">
      <c r="A442883" s="11"/>
    </row>
    <row r="442884" spans="1:1">
      <c r="A442884" s="11"/>
    </row>
    <row r="442885" spans="1:1">
      <c r="A442885" s="11"/>
    </row>
    <row r="442886" spans="1:1">
      <c r="A442886" s="11"/>
    </row>
    <row r="442887" spans="1:1">
      <c r="A442887" s="11"/>
    </row>
    <row r="442888" spans="1:1">
      <c r="A442888" s="11"/>
    </row>
    <row r="442889" spans="1:1">
      <c r="A442889" s="11"/>
    </row>
    <row r="442890" spans="1:1">
      <c r="A442890" s="11"/>
    </row>
    <row r="442891" spans="1:1">
      <c r="A442891" s="11"/>
    </row>
    <row r="442892" spans="1:1">
      <c r="A442892" s="11"/>
    </row>
    <row r="459165" spans="1:1">
      <c r="A459165" s="6"/>
    </row>
    <row r="459166" spans="1:1">
      <c r="A459166" s="8"/>
    </row>
    <row r="459167" spans="1:1">
      <c r="A459167" s="8"/>
    </row>
    <row r="459168" spans="1:1">
      <c r="A459168" s="8"/>
    </row>
    <row r="459169" spans="1:1">
      <c r="A459169" s="8"/>
    </row>
    <row r="459170" spans="1:1">
      <c r="A459170" s="8"/>
    </row>
    <row r="459171" spans="1:1">
      <c r="A459171" s="8"/>
    </row>
    <row r="459172" spans="1:1">
      <c r="A459172" s="8"/>
    </row>
    <row r="459173" spans="1:1">
      <c r="A459173" s="8"/>
    </row>
    <row r="459174" spans="1:1">
      <c r="A459174" s="8"/>
    </row>
    <row r="459175" spans="1:1">
      <c r="A459175" s="8"/>
    </row>
    <row r="459176" spans="1:1">
      <c r="A459176" s="8"/>
    </row>
    <row r="459177" spans="1:1">
      <c r="A459177" s="8"/>
    </row>
    <row r="459178" spans="1:1">
      <c r="A459178" s="8"/>
    </row>
    <row r="459179" spans="1:1">
      <c r="A459179" s="8"/>
    </row>
    <row r="459180" spans="1:1">
      <c r="A459180" s="8"/>
    </row>
    <row r="459181" spans="1:1">
      <c r="A459181" s="8"/>
    </row>
    <row r="459182" spans="1:1">
      <c r="A459182" s="9"/>
    </row>
    <row r="459183" spans="1:1">
      <c r="A459183" s="9"/>
    </row>
    <row r="459184" spans="1:1">
      <c r="A459184" s="9"/>
    </row>
    <row r="459185" spans="1:1">
      <c r="A459185" s="9"/>
    </row>
    <row r="459186" spans="1:1">
      <c r="A459186" s="9"/>
    </row>
    <row r="459187" spans="1:1">
      <c r="A459187" s="9"/>
    </row>
    <row r="459188" spans="1:1">
      <c r="A459188" s="9"/>
    </row>
    <row r="459189" spans="1:1">
      <c r="A459189" s="9"/>
    </row>
    <row r="459190" spans="1:1">
      <c r="A459190" s="9"/>
    </row>
    <row r="459191" spans="1:1">
      <c r="A459191" s="9"/>
    </row>
    <row r="459192" spans="1:1">
      <c r="A459192" s="9"/>
    </row>
    <row r="459193" spans="1:1">
      <c r="A459193" s="9"/>
    </row>
    <row r="459194" spans="1:1">
      <c r="A459194" s="9"/>
    </row>
    <row r="459195" spans="1:1">
      <c r="A459195" s="9"/>
    </row>
    <row r="459196" spans="1:1">
      <c r="A459196" s="9"/>
    </row>
    <row r="459197" spans="1:1">
      <c r="A459197" s="9"/>
    </row>
    <row r="459198" spans="1:1">
      <c r="A459198" s="9"/>
    </row>
    <row r="459199" spans="1:1">
      <c r="A459199" s="9"/>
    </row>
    <row r="459200" spans="1:1">
      <c r="A459200" s="9"/>
    </row>
    <row r="459201" spans="1:1">
      <c r="A459201" s="9"/>
    </row>
    <row r="459202" spans="1:1">
      <c r="A459202" s="9"/>
    </row>
    <row r="459203" spans="1:1">
      <c r="A459203" s="9"/>
    </row>
    <row r="459204" spans="1:1">
      <c r="A459204" s="9"/>
    </row>
    <row r="459205" spans="1:1">
      <c r="A459205" s="9"/>
    </row>
    <row r="459206" spans="1:1">
      <c r="A459206" s="9"/>
    </row>
    <row r="459207" spans="1:1">
      <c r="A459207" s="9"/>
    </row>
    <row r="459208" spans="1:1">
      <c r="A459208" s="9"/>
    </row>
    <row r="459209" spans="1:1">
      <c r="A459209" s="9"/>
    </row>
    <row r="459210" spans="1:1">
      <c r="A459210" s="9"/>
    </row>
    <row r="459211" spans="1:1">
      <c r="A459211" s="9"/>
    </row>
    <row r="459212" spans="1:1">
      <c r="A459212" s="9"/>
    </row>
    <row r="459213" spans="1:1">
      <c r="A459213" s="11"/>
    </row>
    <row r="459214" spans="1:1">
      <c r="A459214" s="11"/>
    </row>
    <row r="459215" spans="1:1">
      <c r="A459215" s="11"/>
    </row>
    <row r="459216" spans="1:1">
      <c r="A459216" s="11"/>
    </row>
    <row r="459217" spans="1:1">
      <c r="A459217" s="11"/>
    </row>
    <row r="459218" spans="1:1">
      <c r="A459218" s="11"/>
    </row>
    <row r="459219" spans="1:1">
      <c r="A459219" s="11"/>
    </row>
    <row r="459220" spans="1:1">
      <c r="A459220" s="11"/>
    </row>
    <row r="459221" spans="1:1">
      <c r="A459221" s="11"/>
    </row>
    <row r="459222" spans="1:1">
      <c r="A459222" s="11"/>
    </row>
    <row r="459223" spans="1:1">
      <c r="A459223" s="11"/>
    </row>
    <row r="459224" spans="1:1">
      <c r="A459224" s="11"/>
    </row>
    <row r="459225" spans="1:1">
      <c r="A459225" s="11"/>
    </row>
    <row r="459226" spans="1:1">
      <c r="A459226" s="11"/>
    </row>
    <row r="459227" spans="1:1">
      <c r="A459227" s="11"/>
    </row>
    <row r="459228" spans="1:1">
      <c r="A459228" s="11"/>
    </row>
    <row r="459229" spans="1:1">
      <c r="A459229" s="11"/>
    </row>
    <row r="459230" spans="1:1">
      <c r="A459230" s="11"/>
    </row>
    <row r="459231" spans="1:1">
      <c r="A459231" s="11"/>
    </row>
    <row r="459232" spans="1:1">
      <c r="A459232" s="11"/>
    </row>
    <row r="459233" spans="1:1">
      <c r="A459233" s="11"/>
    </row>
    <row r="459234" spans="1:1">
      <c r="A459234" s="11"/>
    </row>
    <row r="459235" spans="1:1">
      <c r="A459235" s="11"/>
    </row>
    <row r="459236" spans="1:1">
      <c r="A459236" s="11"/>
    </row>
    <row r="459237" spans="1:1">
      <c r="A459237" s="11"/>
    </row>
    <row r="459238" spans="1:1">
      <c r="A459238" s="11"/>
    </row>
    <row r="459239" spans="1:1">
      <c r="A459239" s="11"/>
    </row>
    <row r="459240" spans="1:1">
      <c r="A459240" s="11"/>
    </row>
    <row r="459241" spans="1:1">
      <c r="A459241" s="11"/>
    </row>
    <row r="459242" spans="1:1">
      <c r="A459242" s="11"/>
    </row>
    <row r="459243" spans="1:1">
      <c r="A459243" s="11"/>
    </row>
    <row r="459244" spans="1:1">
      <c r="A459244" s="11"/>
    </row>
    <row r="459245" spans="1:1">
      <c r="A459245" s="11"/>
    </row>
    <row r="459246" spans="1:1">
      <c r="A459246" s="11"/>
    </row>
    <row r="459247" spans="1:1">
      <c r="A459247" s="11"/>
    </row>
    <row r="459248" spans="1:1">
      <c r="A459248" s="11"/>
    </row>
    <row r="459249" spans="1:1">
      <c r="A459249" s="11"/>
    </row>
    <row r="459250" spans="1:1">
      <c r="A459250" s="11"/>
    </row>
    <row r="459251" spans="1:1">
      <c r="A459251" s="11"/>
    </row>
    <row r="459252" spans="1:1">
      <c r="A459252" s="11"/>
    </row>
    <row r="459253" spans="1:1">
      <c r="A459253" s="11"/>
    </row>
    <row r="459254" spans="1:1">
      <c r="A459254" s="11"/>
    </row>
    <row r="459255" spans="1:1">
      <c r="A459255" s="11"/>
    </row>
    <row r="459256" spans="1:1">
      <c r="A459256" s="11"/>
    </row>
    <row r="459257" spans="1:1">
      <c r="A459257" s="11"/>
    </row>
    <row r="459258" spans="1:1">
      <c r="A459258" s="11"/>
    </row>
    <row r="459259" spans="1:1">
      <c r="A459259" s="11"/>
    </row>
    <row r="459260" spans="1:1">
      <c r="A459260" s="11"/>
    </row>
    <row r="459261" spans="1:1">
      <c r="A459261" s="11"/>
    </row>
    <row r="459262" spans="1:1">
      <c r="A459262" s="11"/>
    </row>
    <row r="459263" spans="1:1">
      <c r="A459263" s="11"/>
    </row>
    <row r="459264" spans="1:1">
      <c r="A459264" s="11"/>
    </row>
    <row r="459265" spans="1:1">
      <c r="A459265" s="11"/>
    </row>
    <row r="459266" spans="1:1">
      <c r="A459266" s="11"/>
    </row>
    <row r="459267" spans="1:1">
      <c r="A459267" s="11"/>
    </row>
    <row r="459268" spans="1:1">
      <c r="A459268" s="11"/>
    </row>
    <row r="459269" spans="1:1">
      <c r="A459269" s="11"/>
    </row>
    <row r="459270" spans="1:1">
      <c r="A459270" s="11"/>
    </row>
    <row r="459271" spans="1:1">
      <c r="A459271" s="11"/>
    </row>
    <row r="459272" spans="1:1">
      <c r="A459272" s="11"/>
    </row>
    <row r="459273" spans="1:1">
      <c r="A459273" s="11"/>
    </row>
    <row r="459274" spans="1:1">
      <c r="A459274" s="11"/>
    </row>
    <row r="459275" spans="1:1">
      <c r="A459275" s="11"/>
    </row>
    <row r="459276" spans="1:1">
      <c r="A459276" s="11"/>
    </row>
    <row r="475549" spans="1:1">
      <c r="A475549" s="6"/>
    </row>
    <row r="475550" spans="1:1">
      <c r="A475550" s="8"/>
    </row>
    <row r="475551" spans="1:1">
      <c r="A475551" s="8"/>
    </row>
    <row r="475552" spans="1:1">
      <c r="A475552" s="8"/>
    </row>
    <row r="475553" spans="1:1">
      <c r="A475553" s="8"/>
    </row>
    <row r="475554" spans="1:1">
      <c r="A475554" s="8"/>
    </row>
    <row r="475555" spans="1:1">
      <c r="A475555" s="8"/>
    </row>
    <row r="475556" spans="1:1">
      <c r="A475556" s="8"/>
    </row>
    <row r="475557" spans="1:1">
      <c r="A475557" s="8"/>
    </row>
    <row r="475558" spans="1:1">
      <c r="A475558" s="8"/>
    </row>
    <row r="475559" spans="1:1">
      <c r="A475559" s="8"/>
    </row>
    <row r="475560" spans="1:1">
      <c r="A475560" s="8"/>
    </row>
    <row r="475561" spans="1:1">
      <c r="A475561" s="8"/>
    </row>
    <row r="475562" spans="1:1">
      <c r="A475562" s="8"/>
    </row>
    <row r="475563" spans="1:1">
      <c r="A475563" s="8"/>
    </row>
    <row r="475564" spans="1:1">
      <c r="A475564" s="8"/>
    </row>
    <row r="475565" spans="1:1">
      <c r="A475565" s="8"/>
    </row>
    <row r="475566" spans="1:1">
      <c r="A475566" s="9"/>
    </row>
    <row r="475567" spans="1:1">
      <c r="A475567" s="9"/>
    </row>
    <row r="475568" spans="1:1">
      <c r="A475568" s="9"/>
    </row>
    <row r="475569" spans="1:1">
      <c r="A475569" s="9"/>
    </row>
    <row r="475570" spans="1:1">
      <c r="A475570" s="9"/>
    </row>
    <row r="475571" spans="1:1">
      <c r="A475571" s="9"/>
    </row>
    <row r="475572" spans="1:1">
      <c r="A475572" s="9"/>
    </row>
    <row r="475573" spans="1:1">
      <c r="A475573" s="9"/>
    </row>
    <row r="475574" spans="1:1">
      <c r="A475574" s="9"/>
    </row>
    <row r="475575" spans="1:1">
      <c r="A475575" s="9"/>
    </row>
    <row r="475576" spans="1:1">
      <c r="A475576" s="9"/>
    </row>
    <row r="475577" spans="1:1">
      <c r="A475577" s="9"/>
    </row>
    <row r="475578" spans="1:1">
      <c r="A475578" s="9"/>
    </row>
    <row r="475579" spans="1:1">
      <c r="A475579" s="9"/>
    </row>
    <row r="475580" spans="1:1">
      <c r="A475580" s="9"/>
    </row>
    <row r="475581" spans="1:1">
      <c r="A475581" s="9"/>
    </row>
    <row r="475582" spans="1:1">
      <c r="A475582" s="9"/>
    </row>
    <row r="475583" spans="1:1">
      <c r="A475583" s="9"/>
    </row>
    <row r="475584" spans="1:1">
      <c r="A475584" s="9"/>
    </row>
    <row r="475585" spans="1:1">
      <c r="A475585" s="9"/>
    </row>
    <row r="475586" spans="1:1">
      <c r="A475586" s="9"/>
    </row>
    <row r="475587" spans="1:1">
      <c r="A475587" s="9"/>
    </row>
    <row r="475588" spans="1:1">
      <c r="A475588" s="9"/>
    </row>
    <row r="475589" spans="1:1">
      <c r="A475589" s="9"/>
    </row>
    <row r="475590" spans="1:1">
      <c r="A475590" s="9"/>
    </row>
    <row r="475591" spans="1:1">
      <c r="A475591" s="9"/>
    </row>
    <row r="475592" spans="1:1">
      <c r="A475592" s="9"/>
    </row>
    <row r="475593" spans="1:1">
      <c r="A475593" s="9"/>
    </row>
    <row r="475594" spans="1:1">
      <c r="A475594" s="9"/>
    </row>
    <row r="475595" spans="1:1">
      <c r="A475595" s="9"/>
    </row>
    <row r="475596" spans="1:1">
      <c r="A475596" s="9"/>
    </row>
    <row r="475597" spans="1:1">
      <c r="A475597" s="11"/>
    </row>
    <row r="475598" spans="1:1">
      <c r="A475598" s="11"/>
    </row>
    <row r="475599" spans="1:1">
      <c r="A475599" s="11"/>
    </row>
    <row r="475600" spans="1:1">
      <c r="A475600" s="11"/>
    </row>
    <row r="475601" spans="1:1">
      <c r="A475601" s="11"/>
    </row>
    <row r="475602" spans="1:1">
      <c r="A475602" s="11"/>
    </row>
    <row r="475603" spans="1:1">
      <c r="A475603" s="11"/>
    </row>
    <row r="475604" spans="1:1">
      <c r="A475604" s="11"/>
    </row>
    <row r="475605" spans="1:1">
      <c r="A475605" s="11"/>
    </row>
    <row r="475606" spans="1:1">
      <c r="A475606" s="11"/>
    </row>
    <row r="475607" spans="1:1">
      <c r="A475607" s="11"/>
    </row>
    <row r="475608" spans="1:1">
      <c r="A475608" s="11"/>
    </row>
    <row r="475609" spans="1:1">
      <c r="A475609" s="11"/>
    </row>
    <row r="475610" spans="1:1">
      <c r="A475610" s="11"/>
    </row>
    <row r="475611" spans="1:1">
      <c r="A475611" s="11"/>
    </row>
    <row r="475612" spans="1:1">
      <c r="A475612" s="11"/>
    </row>
    <row r="475613" spans="1:1">
      <c r="A475613" s="11"/>
    </row>
    <row r="475614" spans="1:1">
      <c r="A475614" s="11"/>
    </row>
    <row r="475615" spans="1:1">
      <c r="A475615" s="11"/>
    </row>
    <row r="475616" spans="1:1">
      <c r="A475616" s="11"/>
    </row>
    <row r="475617" spans="1:1">
      <c r="A475617" s="11"/>
    </row>
    <row r="475618" spans="1:1">
      <c r="A475618" s="11"/>
    </row>
    <row r="475619" spans="1:1">
      <c r="A475619" s="11"/>
    </row>
    <row r="475620" spans="1:1">
      <c r="A475620" s="11"/>
    </row>
    <row r="475621" spans="1:1">
      <c r="A475621" s="11"/>
    </row>
    <row r="475622" spans="1:1">
      <c r="A475622" s="11"/>
    </row>
    <row r="475623" spans="1:1">
      <c r="A475623" s="11"/>
    </row>
    <row r="475624" spans="1:1">
      <c r="A475624" s="11"/>
    </row>
    <row r="475625" spans="1:1">
      <c r="A475625" s="11"/>
    </row>
    <row r="475626" spans="1:1">
      <c r="A475626" s="11"/>
    </row>
    <row r="475627" spans="1:1">
      <c r="A475627" s="11"/>
    </row>
    <row r="475628" spans="1:1">
      <c r="A475628" s="11"/>
    </row>
    <row r="475629" spans="1:1">
      <c r="A475629" s="11"/>
    </row>
    <row r="475630" spans="1:1">
      <c r="A475630" s="11"/>
    </row>
    <row r="475631" spans="1:1">
      <c r="A475631" s="11"/>
    </row>
    <row r="475632" spans="1:1">
      <c r="A475632" s="11"/>
    </row>
    <row r="475633" spans="1:1">
      <c r="A475633" s="11"/>
    </row>
    <row r="475634" spans="1:1">
      <c r="A475634" s="11"/>
    </row>
    <row r="475635" spans="1:1">
      <c r="A475635" s="11"/>
    </row>
    <row r="475636" spans="1:1">
      <c r="A475636" s="11"/>
    </row>
    <row r="475637" spans="1:1">
      <c r="A475637" s="11"/>
    </row>
    <row r="475638" spans="1:1">
      <c r="A475638" s="11"/>
    </row>
    <row r="475639" spans="1:1">
      <c r="A475639" s="11"/>
    </row>
    <row r="475640" spans="1:1">
      <c r="A475640" s="11"/>
    </row>
    <row r="475641" spans="1:1">
      <c r="A475641" s="11"/>
    </row>
    <row r="475642" spans="1:1">
      <c r="A475642" s="11"/>
    </row>
    <row r="475643" spans="1:1">
      <c r="A475643" s="11"/>
    </row>
    <row r="475644" spans="1:1">
      <c r="A475644" s="11"/>
    </row>
    <row r="475645" spans="1:1">
      <c r="A475645" s="11"/>
    </row>
    <row r="475646" spans="1:1">
      <c r="A475646" s="11"/>
    </row>
    <row r="475647" spans="1:1">
      <c r="A475647" s="11"/>
    </row>
    <row r="475648" spans="1:1">
      <c r="A475648" s="11"/>
    </row>
    <row r="475649" spans="1:1">
      <c r="A475649" s="11"/>
    </row>
    <row r="475650" spans="1:1">
      <c r="A475650" s="11"/>
    </row>
    <row r="475651" spans="1:1">
      <c r="A475651" s="11"/>
    </row>
    <row r="475652" spans="1:1">
      <c r="A475652" s="11"/>
    </row>
    <row r="475653" spans="1:1">
      <c r="A475653" s="11"/>
    </row>
    <row r="475654" spans="1:1">
      <c r="A475654" s="11"/>
    </row>
    <row r="475655" spans="1:1">
      <c r="A475655" s="11"/>
    </row>
    <row r="475656" spans="1:1">
      <c r="A475656" s="11"/>
    </row>
    <row r="475657" spans="1:1">
      <c r="A475657" s="11"/>
    </row>
    <row r="475658" spans="1:1">
      <c r="A475658" s="11"/>
    </row>
    <row r="475659" spans="1:1">
      <c r="A475659" s="11"/>
    </row>
    <row r="475660" spans="1:1">
      <c r="A475660" s="11"/>
    </row>
    <row r="491933" spans="1:1">
      <c r="A491933" s="6"/>
    </row>
    <row r="491934" spans="1:1">
      <c r="A491934" s="8"/>
    </row>
    <row r="491935" spans="1:1">
      <c r="A491935" s="8"/>
    </row>
    <row r="491936" spans="1:1">
      <c r="A491936" s="8"/>
    </row>
    <row r="491937" spans="1:1">
      <c r="A491937" s="8"/>
    </row>
    <row r="491938" spans="1:1">
      <c r="A491938" s="8"/>
    </row>
    <row r="491939" spans="1:1">
      <c r="A491939" s="8"/>
    </row>
    <row r="491940" spans="1:1">
      <c r="A491940" s="8"/>
    </row>
    <row r="491941" spans="1:1">
      <c r="A491941" s="8"/>
    </row>
    <row r="491942" spans="1:1">
      <c r="A491942" s="8"/>
    </row>
    <row r="491943" spans="1:1">
      <c r="A491943" s="8"/>
    </row>
    <row r="491944" spans="1:1">
      <c r="A491944" s="8"/>
    </row>
    <row r="491945" spans="1:1">
      <c r="A491945" s="8"/>
    </row>
    <row r="491946" spans="1:1">
      <c r="A491946" s="8"/>
    </row>
    <row r="491947" spans="1:1">
      <c r="A491947" s="8"/>
    </row>
    <row r="491948" spans="1:1">
      <c r="A491948" s="8"/>
    </row>
    <row r="491949" spans="1:1">
      <c r="A491949" s="8"/>
    </row>
    <row r="491950" spans="1:1">
      <c r="A491950" s="9"/>
    </row>
    <row r="491951" spans="1:1">
      <c r="A491951" s="9"/>
    </row>
    <row r="491952" spans="1:1">
      <c r="A491952" s="9"/>
    </row>
    <row r="491953" spans="1:1">
      <c r="A491953" s="9"/>
    </row>
    <row r="491954" spans="1:1">
      <c r="A491954" s="9"/>
    </row>
    <row r="491955" spans="1:1">
      <c r="A491955" s="9"/>
    </row>
    <row r="491956" spans="1:1">
      <c r="A491956" s="9"/>
    </row>
    <row r="491957" spans="1:1">
      <c r="A491957" s="9"/>
    </row>
    <row r="491958" spans="1:1">
      <c r="A491958" s="9"/>
    </row>
    <row r="491959" spans="1:1">
      <c r="A491959" s="9"/>
    </row>
    <row r="491960" spans="1:1">
      <c r="A491960" s="9"/>
    </row>
    <row r="491961" spans="1:1">
      <c r="A491961" s="9"/>
    </row>
    <row r="491962" spans="1:1">
      <c r="A491962" s="9"/>
    </row>
    <row r="491963" spans="1:1">
      <c r="A491963" s="9"/>
    </row>
    <row r="491964" spans="1:1">
      <c r="A491964" s="9"/>
    </row>
    <row r="491965" spans="1:1">
      <c r="A491965" s="9"/>
    </row>
    <row r="491966" spans="1:1">
      <c r="A491966" s="9"/>
    </row>
    <row r="491967" spans="1:1">
      <c r="A491967" s="9"/>
    </row>
    <row r="491968" spans="1:1">
      <c r="A491968" s="9"/>
    </row>
    <row r="491969" spans="1:1">
      <c r="A491969" s="9"/>
    </row>
    <row r="491970" spans="1:1">
      <c r="A491970" s="9"/>
    </row>
    <row r="491971" spans="1:1">
      <c r="A491971" s="9"/>
    </row>
    <row r="491972" spans="1:1">
      <c r="A491972" s="9"/>
    </row>
    <row r="491973" spans="1:1">
      <c r="A491973" s="9"/>
    </row>
    <row r="491974" spans="1:1">
      <c r="A491974" s="9"/>
    </row>
    <row r="491975" spans="1:1">
      <c r="A491975" s="9"/>
    </row>
    <row r="491976" spans="1:1">
      <c r="A491976" s="9"/>
    </row>
    <row r="491977" spans="1:1">
      <c r="A491977" s="9"/>
    </row>
    <row r="491978" spans="1:1">
      <c r="A491978" s="9"/>
    </row>
    <row r="491979" spans="1:1">
      <c r="A491979" s="9"/>
    </row>
    <row r="491980" spans="1:1">
      <c r="A491980" s="9"/>
    </row>
    <row r="491981" spans="1:1">
      <c r="A491981" s="11"/>
    </row>
    <row r="491982" spans="1:1">
      <c r="A491982" s="11"/>
    </row>
    <row r="491983" spans="1:1">
      <c r="A491983" s="11"/>
    </row>
    <row r="491984" spans="1:1">
      <c r="A491984" s="11"/>
    </row>
    <row r="491985" spans="1:1">
      <c r="A491985" s="11"/>
    </row>
    <row r="491986" spans="1:1">
      <c r="A491986" s="11"/>
    </row>
    <row r="491987" spans="1:1">
      <c r="A491987" s="11"/>
    </row>
    <row r="491988" spans="1:1">
      <c r="A491988" s="11"/>
    </row>
    <row r="491989" spans="1:1">
      <c r="A491989" s="11"/>
    </row>
    <row r="491990" spans="1:1">
      <c r="A491990" s="11"/>
    </row>
    <row r="491991" spans="1:1">
      <c r="A491991" s="11"/>
    </row>
    <row r="491992" spans="1:1">
      <c r="A491992" s="11"/>
    </row>
    <row r="491993" spans="1:1">
      <c r="A491993" s="11"/>
    </row>
    <row r="491994" spans="1:1">
      <c r="A491994" s="11"/>
    </row>
    <row r="491995" spans="1:1">
      <c r="A491995" s="11"/>
    </row>
    <row r="491996" spans="1:1">
      <c r="A491996" s="11"/>
    </row>
    <row r="491997" spans="1:1">
      <c r="A491997" s="11"/>
    </row>
    <row r="491998" spans="1:1">
      <c r="A491998" s="11"/>
    </row>
    <row r="491999" spans="1:1">
      <c r="A491999" s="11"/>
    </row>
    <row r="492000" spans="1:1">
      <c r="A492000" s="11"/>
    </row>
    <row r="492001" spans="1:1">
      <c r="A492001" s="11"/>
    </row>
    <row r="492002" spans="1:1">
      <c r="A492002" s="11"/>
    </row>
    <row r="492003" spans="1:1">
      <c r="A492003" s="11"/>
    </row>
    <row r="492004" spans="1:1">
      <c r="A492004" s="11"/>
    </row>
    <row r="492005" spans="1:1">
      <c r="A492005" s="11"/>
    </row>
    <row r="492006" spans="1:1">
      <c r="A492006" s="11"/>
    </row>
    <row r="492007" spans="1:1">
      <c r="A492007" s="11"/>
    </row>
    <row r="492008" spans="1:1">
      <c r="A492008" s="11"/>
    </row>
    <row r="492009" spans="1:1">
      <c r="A492009" s="11"/>
    </row>
    <row r="492010" spans="1:1">
      <c r="A492010" s="11"/>
    </row>
    <row r="492011" spans="1:1">
      <c r="A492011" s="11"/>
    </row>
    <row r="492012" spans="1:1">
      <c r="A492012" s="11"/>
    </row>
    <row r="492013" spans="1:1">
      <c r="A492013" s="11"/>
    </row>
    <row r="492014" spans="1:1">
      <c r="A492014" s="11"/>
    </row>
    <row r="492015" spans="1:1">
      <c r="A492015" s="11"/>
    </row>
    <row r="492016" spans="1:1">
      <c r="A492016" s="11"/>
    </row>
    <row r="492017" spans="1:1">
      <c r="A492017" s="11"/>
    </row>
    <row r="492018" spans="1:1">
      <c r="A492018" s="11"/>
    </row>
    <row r="492019" spans="1:1">
      <c r="A492019" s="11"/>
    </row>
    <row r="492020" spans="1:1">
      <c r="A492020" s="11"/>
    </row>
    <row r="492021" spans="1:1">
      <c r="A492021" s="11"/>
    </row>
    <row r="492022" spans="1:1">
      <c r="A492022" s="11"/>
    </row>
    <row r="492023" spans="1:1">
      <c r="A492023" s="11"/>
    </row>
    <row r="492024" spans="1:1">
      <c r="A492024" s="11"/>
    </row>
    <row r="492025" spans="1:1">
      <c r="A492025" s="11"/>
    </row>
    <row r="492026" spans="1:1">
      <c r="A492026" s="11"/>
    </row>
    <row r="492027" spans="1:1">
      <c r="A492027" s="11"/>
    </row>
    <row r="492028" spans="1:1">
      <c r="A492028" s="11"/>
    </row>
    <row r="492029" spans="1:1">
      <c r="A492029" s="11"/>
    </row>
    <row r="492030" spans="1:1">
      <c r="A492030" s="11"/>
    </row>
    <row r="492031" spans="1:1">
      <c r="A492031" s="11"/>
    </row>
    <row r="492032" spans="1:1">
      <c r="A492032" s="11"/>
    </row>
    <row r="492033" spans="1:1">
      <c r="A492033" s="11"/>
    </row>
    <row r="492034" spans="1:1">
      <c r="A492034" s="11"/>
    </row>
    <row r="492035" spans="1:1">
      <c r="A492035" s="11"/>
    </row>
    <row r="492036" spans="1:1">
      <c r="A492036" s="11"/>
    </row>
    <row r="492037" spans="1:1">
      <c r="A492037" s="11"/>
    </row>
    <row r="492038" spans="1:1">
      <c r="A492038" s="11"/>
    </row>
    <row r="492039" spans="1:1">
      <c r="A492039" s="11"/>
    </row>
    <row r="492040" spans="1:1">
      <c r="A492040" s="11"/>
    </row>
    <row r="492041" spans="1:1">
      <c r="A492041" s="11"/>
    </row>
    <row r="492042" spans="1:1">
      <c r="A492042" s="11"/>
    </row>
    <row r="492043" spans="1:1">
      <c r="A492043" s="11"/>
    </row>
    <row r="492044" spans="1:1">
      <c r="A492044" s="11"/>
    </row>
    <row r="508317" spans="1:1">
      <c r="A508317" s="6"/>
    </row>
    <row r="508318" spans="1:1">
      <c r="A508318" s="8"/>
    </row>
    <row r="508319" spans="1:1">
      <c r="A508319" s="8"/>
    </row>
    <row r="508320" spans="1:1">
      <c r="A508320" s="8"/>
    </row>
    <row r="508321" spans="1:1">
      <c r="A508321" s="8"/>
    </row>
    <row r="508322" spans="1:1">
      <c r="A508322" s="8"/>
    </row>
    <row r="508323" spans="1:1">
      <c r="A508323" s="8"/>
    </row>
    <row r="508324" spans="1:1">
      <c r="A508324" s="8"/>
    </row>
    <row r="508325" spans="1:1">
      <c r="A508325" s="8"/>
    </row>
    <row r="508326" spans="1:1">
      <c r="A508326" s="8"/>
    </row>
    <row r="508327" spans="1:1">
      <c r="A508327" s="8"/>
    </row>
    <row r="508328" spans="1:1">
      <c r="A508328" s="8"/>
    </row>
    <row r="508329" spans="1:1">
      <c r="A508329" s="8"/>
    </row>
    <row r="508330" spans="1:1">
      <c r="A508330" s="8"/>
    </row>
    <row r="508331" spans="1:1">
      <c r="A508331" s="8"/>
    </row>
    <row r="508332" spans="1:1">
      <c r="A508332" s="8"/>
    </row>
    <row r="508333" spans="1:1">
      <c r="A508333" s="8"/>
    </row>
    <row r="508334" spans="1:1">
      <c r="A508334" s="9"/>
    </row>
    <row r="508335" spans="1:1">
      <c r="A508335" s="9"/>
    </row>
    <row r="508336" spans="1:1">
      <c r="A508336" s="9"/>
    </row>
    <row r="508337" spans="1:1">
      <c r="A508337" s="9"/>
    </row>
    <row r="508338" spans="1:1">
      <c r="A508338" s="9"/>
    </row>
    <row r="508339" spans="1:1">
      <c r="A508339" s="9"/>
    </row>
    <row r="508340" spans="1:1">
      <c r="A508340" s="9"/>
    </row>
    <row r="508341" spans="1:1">
      <c r="A508341" s="9"/>
    </row>
    <row r="508342" spans="1:1">
      <c r="A508342" s="9"/>
    </row>
    <row r="508343" spans="1:1">
      <c r="A508343" s="9"/>
    </row>
    <row r="508344" spans="1:1">
      <c r="A508344" s="9"/>
    </row>
    <row r="508345" spans="1:1">
      <c r="A508345" s="9"/>
    </row>
    <row r="508346" spans="1:1">
      <c r="A508346" s="9"/>
    </row>
    <row r="508347" spans="1:1">
      <c r="A508347" s="9"/>
    </row>
    <row r="508348" spans="1:1">
      <c r="A508348" s="9"/>
    </row>
    <row r="508349" spans="1:1">
      <c r="A508349" s="9"/>
    </row>
    <row r="508350" spans="1:1">
      <c r="A508350" s="9"/>
    </row>
    <row r="508351" spans="1:1">
      <c r="A508351" s="9"/>
    </row>
    <row r="508352" spans="1:1">
      <c r="A508352" s="9"/>
    </row>
    <row r="508353" spans="1:1">
      <c r="A508353" s="9"/>
    </row>
    <row r="508354" spans="1:1">
      <c r="A508354" s="9"/>
    </row>
    <row r="508355" spans="1:1">
      <c r="A508355" s="9"/>
    </row>
    <row r="508356" spans="1:1">
      <c r="A508356" s="9"/>
    </row>
    <row r="508357" spans="1:1">
      <c r="A508357" s="9"/>
    </row>
    <row r="508358" spans="1:1">
      <c r="A508358" s="9"/>
    </row>
    <row r="508359" spans="1:1">
      <c r="A508359" s="9"/>
    </row>
    <row r="508360" spans="1:1">
      <c r="A508360" s="9"/>
    </row>
    <row r="508361" spans="1:1">
      <c r="A508361" s="9"/>
    </row>
    <row r="508362" spans="1:1">
      <c r="A508362" s="9"/>
    </row>
    <row r="508363" spans="1:1">
      <c r="A508363" s="9"/>
    </row>
    <row r="508364" spans="1:1">
      <c r="A508364" s="9"/>
    </row>
    <row r="508365" spans="1:1">
      <c r="A508365" s="11"/>
    </row>
    <row r="508366" spans="1:1">
      <c r="A508366" s="11"/>
    </row>
    <row r="508367" spans="1:1">
      <c r="A508367" s="11"/>
    </row>
    <row r="508368" spans="1:1">
      <c r="A508368" s="11"/>
    </row>
    <row r="508369" spans="1:1">
      <c r="A508369" s="11"/>
    </row>
    <row r="508370" spans="1:1">
      <c r="A508370" s="11"/>
    </row>
    <row r="508371" spans="1:1">
      <c r="A508371" s="11"/>
    </row>
    <row r="508372" spans="1:1">
      <c r="A508372" s="11"/>
    </row>
    <row r="508373" spans="1:1">
      <c r="A508373" s="11"/>
    </row>
    <row r="508374" spans="1:1">
      <c r="A508374" s="11"/>
    </row>
    <row r="508375" spans="1:1">
      <c r="A508375" s="11"/>
    </row>
    <row r="508376" spans="1:1">
      <c r="A508376" s="11"/>
    </row>
    <row r="508377" spans="1:1">
      <c r="A508377" s="11"/>
    </row>
    <row r="508378" spans="1:1">
      <c r="A508378" s="11"/>
    </row>
    <row r="508379" spans="1:1">
      <c r="A508379" s="11"/>
    </row>
    <row r="508380" spans="1:1">
      <c r="A508380" s="11"/>
    </row>
    <row r="508381" spans="1:1">
      <c r="A508381" s="11"/>
    </row>
    <row r="508382" spans="1:1">
      <c r="A508382" s="11"/>
    </row>
    <row r="508383" spans="1:1">
      <c r="A508383" s="11"/>
    </row>
    <row r="508384" spans="1:1">
      <c r="A508384" s="11"/>
    </row>
    <row r="508385" spans="1:1">
      <c r="A508385" s="11"/>
    </row>
    <row r="508386" spans="1:1">
      <c r="A508386" s="11"/>
    </row>
    <row r="508387" spans="1:1">
      <c r="A508387" s="11"/>
    </row>
    <row r="508388" spans="1:1">
      <c r="A508388" s="11"/>
    </row>
    <row r="508389" spans="1:1">
      <c r="A508389" s="11"/>
    </row>
    <row r="508390" spans="1:1">
      <c r="A508390" s="11"/>
    </row>
    <row r="508391" spans="1:1">
      <c r="A508391" s="11"/>
    </row>
    <row r="508392" spans="1:1">
      <c r="A508392" s="11"/>
    </row>
    <row r="508393" spans="1:1">
      <c r="A508393" s="11"/>
    </row>
    <row r="508394" spans="1:1">
      <c r="A508394" s="11"/>
    </row>
    <row r="508395" spans="1:1">
      <c r="A508395" s="11"/>
    </row>
    <row r="508396" spans="1:1">
      <c r="A508396" s="11"/>
    </row>
    <row r="508397" spans="1:1">
      <c r="A508397" s="11"/>
    </row>
    <row r="508398" spans="1:1">
      <c r="A508398" s="11"/>
    </row>
    <row r="508399" spans="1:1">
      <c r="A508399" s="11"/>
    </row>
    <row r="508400" spans="1:1">
      <c r="A508400" s="11"/>
    </row>
    <row r="508401" spans="1:1">
      <c r="A508401" s="11"/>
    </row>
    <row r="508402" spans="1:1">
      <c r="A508402" s="11"/>
    </row>
    <row r="508403" spans="1:1">
      <c r="A508403" s="11"/>
    </row>
    <row r="508404" spans="1:1">
      <c r="A508404" s="11"/>
    </row>
    <row r="508405" spans="1:1">
      <c r="A508405" s="11"/>
    </row>
    <row r="508406" spans="1:1">
      <c r="A508406" s="11"/>
    </row>
    <row r="508407" spans="1:1">
      <c r="A508407" s="11"/>
    </row>
    <row r="508408" spans="1:1">
      <c r="A508408" s="11"/>
    </row>
    <row r="508409" spans="1:1">
      <c r="A508409" s="11"/>
    </row>
    <row r="508410" spans="1:1">
      <c r="A508410" s="11"/>
    </row>
    <row r="508411" spans="1:1">
      <c r="A508411" s="11"/>
    </row>
    <row r="508412" spans="1:1">
      <c r="A508412" s="11"/>
    </row>
    <row r="508413" spans="1:1">
      <c r="A508413" s="11"/>
    </row>
    <row r="508414" spans="1:1">
      <c r="A508414" s="11"/>
    </row>
    <row r="508415" spans="1:1">
      <c r="A508415" s="11"/>
    </row>
    <row r="508416" spans="1:1">
      <c r="A508416" s="11"/>
    </row>
    <row r="508417" spans="1:1">
      <c r="A508417" s="11"/>
    </row>
    <row r="508418" spans="1:1">
      <c r="A508418" s="11"/>
    </row>
    <row r="508419" spans="1:1">
      <c r="A508419" s="11"/>
    </row>
    <row r="508420" spans="1:1">
      <c r="A508420" s="11"/>
    </row>
    <row r="508421" spans="1:1">
      <c r="A508421" s="11"/>
    </row>
    <row r="508422" spans="1:1">
      <c r="A508422" s="11"/>
    </row>
    <row r="508423" spans="1:1">
      <c r="A508423" s="11"/>
    </row>
    <row r="508424" spans="1:1">
      <c r="A508424" s="11"/>
    </row>
    <row r="508425" spans="1:1">
      <c r="A508425" s="11"/>
    </row>
    <row r="508426" spans="1:1">
      <c r="A508426" s="11"/>
    </row>
    <row r="508427" spans="1:1">
      <c r="A508427" s="11"/>
    </row>
    <row r="508428" spans="1:1">
      <c r="A508428" s="11"/>
    </row>
    <row r="524701" spans="1:1">
      <c r="A524701" s="6"/>
    </row>
    <row r="524702" spans="1:1">
      <c r="A524702" s="8"/>
    </row>
    <row r="524703" spans="1:1">
      <c r="A524703" s="8"/>
    </row>
    <row r="524704" spans="1:1">
      <c r="A524704" s="8"/>
    </row>
    <row r="524705" spans="1:1">
      <c r="A524705" s="8"/>
    </row>
    <row r="524706" spans="1:1">
      <c r="A524706" s="8"/>
    </row>
    <row r="524707" spans="1:1">
      <c r="A524707" s="8"/>
    </row>
    <row r="524708" spans="1:1">
      <c r="A524708" s="8"/>
    </row>
    <row r="524709" spans="1:1">
      <c r="A524709" s="8"/>
    </row>
    <row r="524710" spans="1:1">
      <c r="A524710" s="8"/>
    </row>
    <row r="524711" spans="1:1">
      <c r="A524711" s="8"/>
    </row>
    <row r="524712" spans="1:1">
      <c r="A524712" s="8"/>
    </row>
    <row r="524713" spans="1:1">
      <c r="A524713" s="8"/>
    </row>
    <row r="524714" spans="1:1">
      <c r="A524714" s="8"/>
    </row>
    <row r="524715" spans="1:1">
      <c r="A524715" s="8"/>
    </row>
    <row r="524716" spans="1:1">
      <c r="A524716" s="8"/>
    </row>
    <row r="524717" spans="1:1">
      <c r="A524717" s="8"/>
    </row>
    <row r="524718" spans="1:1">
      <c r="A524718" s="9"/>
    </row>
    <row r="524719" spans="1:1">
      <c r="A524719" s="9"/>
    </row>
    <row r="524720" spans="1:1">
      <c r="A524720" s="9"/>
    </row>
    <row r="524721" spans="1:1">
      <c r="A524721" s="9"/>
    </row>
    <row r="524722" spans="1:1">
      <c r="A524722" s="9"/>
    </row>
    <row r="524723" spans="1:1">
      <c r="A524723" s="9"/>
    </row>
    <row r="524724" spans="1:1">
      <c r="A524724" s="9"/>
    </row>
    <row r="524725" spans="1:1">
      <c r="A524725" s="9"/>
    </row>
    <row r="524726" spans="1:1">
      <c r="A524726" s="9"/>
    </row>
    <row r="524727" spans="1:1">
      <c r="A524727" s="9"/>
    </row>
    <row r="524728" spans="1:1">
      <c r="A524728" s="9"/>
    </row>
    <row r="524729" spans="1:1">
      <c r="A524729" s="9"/>
    </row>
    <row r="524730" spans="1:1">
      <c r="A524730" s="9"/>
    </row>
    <row r="524731" spans="1:1">
      <c r="A524731" s="9"/>
    </row>
    <row r="524732" spans="1:1">
      <c r="A524732" s="9"/>
    </row>
    <row r="524733" spans="1:1">
      <c r="A524733" s="9"/>
    </row>
    <row r="524734" spans="1:1">
      <c r="A524734" s="9"/>
    </row>
    <row r="524735" spans="1:1">
      <c r="A524735" s="9"/>
    </row>
    <row r="524736" spans="1:1">
      <c r="A524736" s="9"/>
    </row>
    <row r="524737" spans="1:1">
      <c r="A524737" s="9"/>
    </row>
    <row r="524738" spans="1:1">
      <c r="A524738" s="9"/>
    </row>
    <row r="524739" spans="1:1">
      <c r="A524739" s="9"/>
    </row>
    <row r="524740" spans="1:1">
      <c r="A524740" s="9"/>
    </row>
    <row r="524741" spans="1:1">
      <c r="A524741" s="9"/>
    </row>
    <row r="524742" spans="1:1">
      <c r="A524742" s="9"/>
    </row>
    <row r="524743" spans="1:1">
      <c r="A524743" s="9"/>
    </row>
    <row r="524744" spans="1:1">
      <c r="A524744" s="9"/>
    </row>
    <row r="524745" spans="1:1">
      <c r="A524745" s="9"/>
    </row>
    <row r="524746" spans="1:1">
      <c r="A524746" s="9"/>
    </row>
    <row r="524747" spans="1:1">
      <c r="A524747" s="9"/>
    </row>
    <row r="524748" spans="1:1">
      <c r="A524748" s="9"/>
    </row>
    <row r="524749" spans="1:1">
      <c r="A524749" s="11"/>
    </row>
    <row r="524750" spans="1:1">
      <c r="A524750" s="11"/>
    </row>
    <row r="524751" spans="1:1">
      <c r="A524751" s="11"/>
    </row>
    <row r="524752" spans="1:1">
      <c r="A524752" s="11"/>
    </row>
    <row r="524753" spans="1:1">
      <c r="A524753" s="11"/>
    </row>
    <row r="524754" spans="1:1">
      <c r="A524754" s="11"/>
    </row>
    <row r="524755" spans="1:1">
      <c r="A524755" s="11"/>
    </row>
    <row r="524756" spans="1:1">
      <c r="A524756" s="11"/>
    </row>
    <row r="524757" spans="1:1">
      <c r="A524757" s="11"/>
    </row>
    <row r="524758" spans="1:1">
      <c r="A524758" s="11"/>
    </row>
    <row r="524759" spans="1:1">
      <c r="A524759" s="11"/>
    </row>
    <row r="524760" spans="1:1">
      <c r="A524760" s="11"/>
    </row>
    <row r="524761" spans="1:1">
      <c r="A524761" s="11"/>
    </row>
    <row r="524762" spans="1:1">
      <c r="A524762" s="11"/>
    </row>
    <row r="524763" spans="1:1">
      <c r="A524763" s="11"/>
    </row>
    <row r="524764" spans="1:1">
      <c r="A524764" s="11"/>
    </row>
    <row r="524765" spans="1:1">
      <c r="A524765" s="11"/>
    </row>
    <row r="524766" spans="1:1">
      <c r="A524766" s="11"/>
    </row>
    <row r="524767" spans="1:1">
      <c r="A524767" s="11"/>
    </row>
    <row r="524768" spans="1:1">
      <c r="A524768" s="11"/>
    </row>
    <row r="524769" spans="1:1">
      <c r="A524769" s="11"/>
    </row>
    <row r="524770" spans="1:1">
      <c r="A524770" s="11"/>
    </row>
    <row r="524771" spans="1:1">
      <c r="A524771" s="11"/>
    </row>
    <row r="524772" spans="1:1">
      <c r="A524772" s="11"/>
    </row>
    <row r="524773" spans="1:1">
      <c r="A524773" s="11"/>
    </row>
    <row r="524774" spans="1:1">
      <c r="A524774" s="11"/>
    </row>
    <row r="524775" spans="1:1">
      <c r="A524775" s="11"/>
    </row>
    <row r="524776" spans="1:1">
      <c r="A524776" s="11"/>
    </row>
    <row r="524777" spans="1:1">
      <c r="A524777" s="11"/>
    </row>
    <row r="524778" spans="1:1">
      <c r="A524778" s="11"/>
    </row>
    <row r="524779" spans="1:1">
      <c r="A524779" s="11"/>
    </row>
    <row r="524780" spans="1:1">
      <c r="A524780" s="11"/>
    </row>
    <row r="524781" spans="1:1">
      <c r="A524781" s="11"/>
    </row>
    <row r="524782" spans="1:1">
      <c r="A524782" s="11"/>
    </row>
    <row r="524783" spans="1:1">
      <c r="A524783" s="11"/>
    </row>
    <row r="524784" spans="1:1">
      <c r="A524784" s="11"/>
    </row>
    <row r="524785" spans="1:1">
      <c r="A524785" s="11"/>
    </row>
    <row r="524786" spans="1:1">
      <c r="A524786" s="11"/>
    </row>
    <row r="524787" spans="1:1">
      <c r="A524787" s="11"/>
    </row>
    <row r="524788" spans="1:1">
      <c r="A524788" s="11"/>
    </row>
    <row r="524789" spans="1:1">
      <c r="A524789" s="11"/>
    </row>
    <row r="524790" spans="1:1">
      <c r="A524790" s="11"/>
    </row>
    <row r="524791" spans="1:1">
      <c r="A524791" s="11"/>
    </row>
    <row r="524792" spans="1:1">
      <c r="A524792" s="11"/>
    </row>
    <row r="524793" spans="1:1">
      <c r="A524793" s="11"/>
    </row>
    <row r="524794" spans="1:1">
      <c r="A524794" s="11"/>
    </row>
    <row r="524795" spans="1:1">
      <c r="A524795" s="11"/>
    </row>
    <row r="524796" spans="1:1">
      <c r="A524796" s="11"/>
    </row>
    <row r="524797" spans="1:1">
      <c r="A524797" s="11"/>
    </row>
    <row r="524798" spans="1:1">
      <c r="A524798" s="11"/>
    </row>
    <row r="524799" spans="1:1">
      <c r="A524799" s="11"/>
    </row>
    <row r="524800" spans="1:1">
      <c r="A524800" s="11"/>
    </row>
    <row r="524801" spans="1:1">
      <c r="A524801" s="11"/>
    </row>
    <row r="524802" spans="1:1">
      <c r="A524802" s="11"/>
    </row>
    <row r="524803" spans="1:1">
      <c r="A524803" s="11"/>
    </row>
    <row r="524804" spans="1:1">
      <c r="A524804" s="11"/>
    </row>
    <row r="524805" spans="1:1">
      <c r="A524805" s="11"/>
    </row>
    <row r="524806" spans="1:1">
      <c r="A524806" s="11"/>
    </row>
    <row r="524807" spans="1:1">
      <c r="A524807" s="11"/>
    </row>
    <row r="524808" spans="1:1">
      <c r="A524808" s="11"/>
    </row>
    <row r="524809" spans="1:1">
      <c r="A524809" s="11"/>
    </row>
    <row r="524810" spans="1:1">
      <c r="A524810" s="11"/>
    </row>
    <row r="524811" spans="1:1">
      <c r="A524811" s="11"/>
    </row>
    <row r="524812" spans="1:1">
      <c r="A524812" s="11"/>
    </row>
    <row r="541085" spans="1:1">
      <c r="A541085" s="6"/>
    </row>
    <row r="541086" spans="1:1">
      <c r="A541086" s="8"/>
    </row>
    <row r="541087" spans="1:1">
      <c r="A541087" s="8"/>
    </row>
    <row r="541088" spans="1:1">
      <c r="A541088" s="8"/>
    </row>
    <row r="541089" spans="1:1">
      <c r="A541089" s="8"/>
    </row>
    <row r="541090" spans="1:1">
      <c r="A541090" s="8"/>
    </row>
    <row r="541091" spans="1:1">
      <c r="A541091" s="8"/>
    </row>
    <row r="541092" spans="1:1">
      <c r="A541092" s="8"/>
    </row>
    <row r="541093" spans="1:1">
      <c r="A541093" s="8"/>
    </row>
    <row r="541094" spans="1:1">
      <c r="A541094" s="8"/>
    </row>
    <row r="541095" spans="1:1">
      <c r="A541095" s="8"/>
    </row>
    <row r="541096" spans="1:1">
      <c r="A541096" s="8"/>
    </row>
    <row r="541097" spans="1:1">
      <c r="A541097" s="8"/>
    </row>
    <row r="541098" spans="1:1">
      <c r="A541098" s="8"/>
    </row>
    <row r="541099" spans="1:1">
      <c r="A541099" s="8"/>
    </row>
    <row r="541100" spans="1:1">
      <c r="A541100" s="8"/>
    </row>
    <row r="541101" spans="1:1">
      <c r="A541101" s="8"/>
    </row>
    <row r="541102" spans="1:1">
      <c r="A541102" s="9"/>
    </row>
    <row r="541103" spans="1:1">
      <c r="A541103" s="9"/>
    </row>
    <row r="541104" spans="1:1">
      <c r="A541104" s="9"/>
    </row>
    <row r="541105" spans="1:1">
      <c r="A541105" s="9"/>
    </row>
    <row r="541106" spans="1:1">
      <c r="A541106" s="9"/>
    </row>
    <row r="541107" spans="1:1">
      <c r="A541107" s="9"/>
    </row>
    <row r="541108" spans="1:1">
      <c r="A541108" s="9"/>
    </row>
    <row r="541109" spans="1:1">
      <c r="A541109" s="9"/>
    </row>
    <row r="541110" spans="1:1">
      <c r="A541110" s="9"/>
    </row>
    <row r="541111" spans="1:1">
      <c r="A541111" s="9"/>
    </row>
    <row r="541112" spans="1:1">
      <c r="A541112" s="9"/>
    </row>
    <row r="541113" spans="1:1">
      <c r="A541113" s="9"/>
    </row>
    <row r="541114" spans="1:1">
      <c r="A541114" s="9"/>
    </row>
    <row r="541115" spans="1:1">
      <c r="A541115" s="9"/>
    </row>
    <row r="541116" spans="1:1">
      <c r="A541116" s="9"/>
    </row>
    <row r="541117" spans="1:1">
      <c r="A541117" s="9"/>
    </row>
    <row r="541118" spans="1:1">
      <c r="A541118" s="9"/>
    </row>
    <row r="541119" spans="1:1">
      <c r="A541119" s="9"/>
    </row>
    <row r="541120" spans="1:1">
      <c r="A541120" s="9"/>
    </row>
    <row r="541121" spans="1:1">
      <c r="A541121" s="9"/>
    </row>
    <row r="541122" spans="1:1">
      <c r="A541122" s="9"/>
    </row>
    <row r="541123" spans="1:1">
      <c r="A541123" s="9"/>
    </row>
    <row r="541124" spans="1:1">
      <c r="A541124" s="9"/>
    </row>
    <row r="541125" spans="1:1">
      <c r="A541125" s="9"/>
    </row>
    <row r="541126" spans="1:1">
      <c r="A541126" s="9"/>
    </row>
    <row r="541127" spans="1:1">
      <c r="A541127" s="9"/>
    </row>
    <row r="541128" spans="1:1">
      <c r="A541128" s="9"/>
    </row>
    <row r="541129" spans="1:1">
      <c r="A541129" s="9"/>
    </row>
    <row r="541130" spans="1:1">
      <c r="A541130" s="9"/>
    </row>
    <row r="541131" spans="1:1">
      <c r="A541131" s="9"/>
    </row>
    <row r="541132" spans="1:1">
      <c r="A541132" s="9"/>
    </row>
    <row r="541133" spans="1:1">
      <c r="A541133" s="11"/>
    </row>
    <row r="541134" spans="1:1">
      <c r="A541134" s="11"/>
    </row>
    <row r="541135" spans="1:1">
      <c r="A541135" s="11"/>
    </row>
    <row r="541136" spans="1:1">
      <c r="A541136" s="11"/>
    </row>
    <row r="541137" spans="1:1">
      <c r="A541137" s="11"/>
    </row>
    <row r="541138" spans="1:1">
      <c r="A541138" s="11"/>
    </row>
    <row r="541139" spans="1:1">
      <c r="A541139" s="11"/>
    </row>
    <row r="541140" spans="1:1">
      <c r="A541140" s="11"/>
    </row>
    <row r="541141" spans="1:1">
      <c r="A541141" s="11"/>
    </row>
    <row r="541142" spans="1:1">
      <c r="A541142" s="11"/>
    </row>
    <row r="541143" spans="1:1">
      <c r="A541143" s="11"/>
    </row>
    <row r="541144" spans="1:1">
      <c r="A541144" s="11"/>
    </row>
    <row r="541145" spans="1:1">
      <c r="A541145" s="11"/>
    </row>
    <row r="541146" spans="1:1">
      <c r="A541146" s="11"/>
    </row>
    <row r="541147" spans="1:1">
      <c r="A541147" s="11"/>
    </row>
    <row r="541148" spans="1:1">
      <c r="A541148" s="11"/>
    </row>
    <row r="541149" spans="1:1">
      <c r="A541149" s="11"/>
    </row>
    <row r="541150" spans="1:1">
      <c r="A541150" s="11"/>
    </row>
    <row r="541151" spans="1:1">
      <c r="A541151" s="11"/>
    </row>
    <row r="541152" spans="1:1">
      <c r="A541152" s="11"/>
    </row>
    <row r="541153" spans="1:1">
      <c r="A541153" s="11"/>
    </row>
    <row r="541154" spans="1:1">
      <c r="A541154" s="11"/>
    </row>
    <row r="541155" spans="1:1">
      <c r="A541155" s="11"/>
    </row>
    <row r="541156" spans="1:1">
      <c r="A541156" s="11"/>
    </row>
    <row r="541157" spans="1:1">
      <c r="A541157" s="11"/>
    </row>
    <row r="541158" spans="1:1">
      <c r="A541158" s="11"/>
    </row>
    <row r="541159" spans="1:1">
      <c r="A541159" s="11"/>
    </row>
    <row r="541160" spans="1:1">
      <c r="A541160" s="11"/>
    </row>
    <row r="541161" spans="1:1">
      <c r="A541161" s="11"/>
    </row>
    <row r="541162" spans="1:1">
      <c r="A541162" s="11"/>
    </row>
    <row r="541163" spans="1:1">
      <c r="A541163" s="11"/>
    </row>
    <row r="541164" spans="1:1">
      <c r="A541164" s="11"/>
    </row>
    <row r="541165" spans="1:1">
      <c r="A541165" s="11"/>
    </row>
    <row r="541166" spans="1:1">
      <c r="A541166" s="11"/>
    </row>
    <row r="541167" spans="1:1">
      <c r="A541167" s="11"/>
    </row>
    <row r="541168" spans="1:1">
      <c r="A541168" s="11"/>
    </row>
    <row r="541169" spans="1:1">
      <c r="A541169" s="11"/>
    </row>
    <row r="541170" spans="1:1">
      <c r="A541170" s="11"/>
    </row>
    <row r="541171" spans="1:1">
      <c r="A541171" s="11"/>
    </row>
    <row r="541172" spans="1:1">
      <c r="A541172" s="11"/>
    </row>
    <row r="541173" spans="1:1">
      <c r="A541173" s="11"/>
    </row>
    <row r="541174" spans="1:1">
      <c r="A541174" s="11"/>
    </row>
    <row r="541175" spans="1:1">
      <c r="A541175" s="11"/>
    </row>
    <row r="541176" spans="1:1">
      <c r="A541176" s="11"/>
    </row>
    <row r="541177" spans="1:1">
      <c r="A541177" s="11"/>
    </row>
    <row r="541178" spans="1:1">
      <c r="A541178" s="11"/>
    </row>
    <row r="541179" spans="1:1">
      <c r="A541179" s="11"/>
    </row>
    <row r="541180" spans="1:1">
      <c r="A541180" s="11"/>
    </row>
    <row r="541181" spans="1:1">
      <c r="A541181" s="11"/>
    </row>
    <row r="541182" spans="1:1">
      <c r="A541182" s="11"/>
    </row>
    <row r="541183" spans="1:1">
      <c r="A541183" s="11"/>
    </row>
    <row r="541184" spans="1:1">
      <c r="A541184" s="11"/>
    </row>
    <row r="541185" spans="1:1">
      <c r="A541185" s="11"/>
    </row>
    <row r="541186" spans="1:1">
      <c r="A541186" s="11"/>
    </row>
    <row r="541187" spans="1:1">
      <c r="A541187" s="11"/>
    </row>
    <row r="541188" spans="1:1">
      <c r="A541188" s="11"/>
    </row>
    <row r="541189" spans="1:1">
      <c r="A541189" s="11"/>
    </row>
    <row r="541190" spans="1:1">
      <c r="A541190" s="11"/>
    </row>
    <row r="541191" spans="1:1">
      <c r="A541191" s="11"/>
    </row>
    <row r="541192" spans="1:1">
      <c r="A541192" s="11"/>
    </row>
    <row r="541193" spans="1:1">
      <c r="A541193" s="11"/>
    </row>
    <row r="541194" spans="1:1">
      <c r="A541194" s="11"/>
    </row>
    <row r="541195" spans="1:1">
      <c r="A541195" s="11"/>
    </row>
    <row r="541196" spans="1:1">
      <c r="A541196" s="11"/>
    </row>
    <row r="557469" spans="1:1">
      <c r="A557469" s="6"/>
    </row>
    <row r="557470" spans="1:1">
      <c r="A557470" s="8"/>
    </row>
    <row r="557471" spans="1:1">
      <c r="A557471" s="8"/>
    </row>
    <row r="557472" spans="1:1">
      <c r="A557472" s="8"/>
    </row>
    <row r="557473" spans="1:1">
      <c r="A557473" s="8"/>
    </row>
    <row r="557474" spans="1:1">
      <c r="A557474" s="8"/>
    </row>
    <row r="557475" spans="1:1">
      <c r="A557475" s="8"/>
    </row>
    <row r="557476" spans="1:1">
      <c r="A557476" s="8"/>
    </row>
    <row r="557477" spans="1:1">
      <c r="A557477" s="8"/>
    </row>
    <row r="557478" spans="1:1">
      <c r="A557478" s="8"/>
    </row>
    <row r="557479" spans="1:1">
      <c r="A557479" s="8"/>
    </row>
    <row r="557480" spans="1:1">
      <c r="A557480" s="8"/>
    </row>
    <row r="557481" spans="1:1">
      <c r="A557481" s="8"/>
    </row>
    <row r="557482" spans="1:1">
      <c r="A557482" s="8"/>
    </row>
    <row r="557483" spans="1:1">
      <c r="A557483" s="8"/>
    </row>
    <row r="557484" spans="1:1">
      <c r="A557484" s="8"/>
    </row>
    <row r="557485" spans="1:1">
      <c r="A557485" s="8"/>
    </row>
    <row r="557486" spans="1:1">
      <c r="A557486" s="9"/>
    </row>
    <row r="557487" spans="1:1">
      <c r="A557487" s="9"/>
    </row>
    <row r="557488" spans="1:1">
      <c r="A557488" s="9"/>
    </row>
    <row r="557489" spans="1:1">
      <c r="A557489" s="9"/>
    </row>
    <row r="557490" spans="1:1">
      <c r="A557490" s="9"/>
    </row>
    <row r="557491" spans="1:1">
      <c r="A557491" s="9"/>
    </row>
    <row r="557492" spans="1:1">
      <c r="A557492" s="9"/>
    </row>
    <row r="557493" spans="1:1">
      <c r="A557493" s="9"/>
    </row>
    <row r="557494" spans="1:1">
      <c r="A557494" s="9"/>
    </row>
    <row r="557495" spans="1:1">
      <c r="A557495" s="9"/>
    </row>
    <row r="557496" spans="1:1">
      <c r="A557496" s="9"/>
    </row>
    <row r="557497" spans="1:1">
      <c r="A557497" s="9"/>
    </row>
    <row r="557498" spans="1:1">
      <c r="A557498" s="9"/>
    </row>
    <row r="557499" spans="1:1">
      <c r="A557499" s="9"/>
    </row>
    <row r="557500" spans="1:1">
      <c r="A557500" s="9"/>
    </row>
    <row r="557501" spans="1:1">
      <c r="A557501" s="9"/>
    </row>
    <row r="557502" spans="1:1">
      <c r="A557502" s="9"/>
    </row>
    <row r="557503" spans="1:1">
      <c r="A557503" s="9"/>
    </row>
    <row r="557504" spans="1:1">
      <c r="A557504" s="9"/>
    </row>
    <row r="557505" spans="1:1">
      <c r="A557505" s="9"/>
    </row>
    <row r="557506" spans="1:1">
      <c r="A557506" s="9"/>
    </row>
    <row r="557507" spans="1:1">
      <c r="A557507" s="9"/>
    </row>
    <row r="557508" spans="1:1">
      <c r="A557508" s="9"/>
    </row>
    <row r="557509" spans="1:1">
      <c r="A557509" s="9"/>
    </row>
    <row r="557510" spans="1:1">
      <c r="A557510" s="9"/>
    </row>
    <row r="557511" spans="1:1">
      <c r="A557511" s="9"/>
    </row>
    <row r="557512" spans="1:1">
      <c r="A557512" s="9"/>
    </row>
    <row r="557513" spans="1:1">
      <c r="A557513" s="9"/>
    </row>
    <row r="557514" spans="1:1">
      <c r="A557514" s="9"/>
    </row>
    <row r="557515" spans="1:1">
      <c r="A557515" s="9"/>
    </row>
    <row r="557516" spans="1:1">
      <c r="A557516" s="9"/>
    </row>
    <row r="557517" spans="1:1">
      <c r="A557517" s="11"/>
    </row>
    <row r="557518" spans="1:1">
      <c r="A557518" s="11"/>
    </row>
    <row r="557519" spans="1:1">
      <c r="A557519" s="11"/>
    </row>
    <row r="557520" spans="1:1">
      <c r="A557520" s="11"/>
    </row>
    <row r="557521" spans="1:1">
      <c r="A557521" s="11"/>
    </row>
    <row r="557522" spans="1:1">
      <c r="A557522" s="11"/>
    </row>
    <row r="557523" spans="1:1">
      <c r="A557523" s="11"/>
    </row>
    <row r="557524" spans="1:1">
      <c r="A557524" s="11"/>
    </row>
    <row r="557525" spans="1:1">
      <c r="A557525" s="11"/>
    </row>
    <row r="557526" spans="1:1">
      <c r="A557526" s="11"/>
    </row>
    <row r="557527" spans="1:1">
      <c r="A557527" s="11"/>
    </row>
    <row r="557528" spans="1:1">
      <c r="A557528" s="11"/>
    </row>
    <row r="557529" spans="1:1">
      <c r="A557529" s="11"/>
    </row>
    <row r="557530" spans="1:1">
      <c r="A557530" s="11"/>
    </row>
    <row r="557531" spans="1:1">
      <c r="A557531" s="11"/>
    </row>
    <row r="557532" spans="1:1">
      <c r="A557532" s="11"/>
    </row>
    <row r="557533" spans="1:1">
      <c r="A557533" s="11"/>
    </row>
    <row r="557534" spans="1:1">
      <c r="A557534" s="11"/>
    </row>
    <row r="557535" spans="1:1">
      <c r="A557535" s="11"/>
    </row>
    <row r="557536" spans="1:1">
      <c r="A557536" s="11"/>
    </row>
    <row r="557537" spans="1:1">
      <c r="A557537" s="11"/>
    </row>
    <row r="557538" spans="1:1">
      <c r="A557538" s="11"/>
    </row>
    <row r="557539" spans="1:1">
      <c r="A557539" s="11"/>
    </row>
    <row r="557540" spans="1:1">
      <c r="A557540" s="11"/>
    </row>
    <row r="557541" spans="1:1">
      <c r="A557541" s="11"/>
    </row>
    <row r="557542" spans="1:1">
      <c r="A557542" s="11"/>
    </row>
    <row r="557543" spans="1:1">
      <c r="A557543" s="11"/>
    </row>
    <row r="557544" spans="1:1">
      <c r="A557544" s="11"/>
    </row>
    <row r="557545" spans="1:1">
      <c r="A557545" s="11"/>
    </row>
    <row r="557546" spans="1:1">
      <c r="A557546" s="11"/>
    </row>
    <row r="557547" spans="1:1">
      <c r="A557547" s="11"/>
    </row>
    <row r="557548" spans="1:1">
      <c r="A557548" s="11"/>
    </row>
    <row r="557549" spans="1:1">
      <c r="A557549" s="11"/>
    </row>
    <row r="557550" spans="1:1">
      <c r="A557550" s="11"/>
    </row>
    <row r="557551" spans="1:1">
      <c r="A557551" s="11"/>
    </row>
    <row r="557552" spans="1:1">
      <c r="A557552" s="11"/>
    </row>
    <row r="557553" spans="1:1">
      <c r="A557553" s="11"/>
    </row>
    <row r="557554" spans="1:1">
      <c r="A557554" s="11"/>
    </row>
    <row r="557555" spans="1:1">
      <c r="A557555" s="11"/>
    </row>
    <row r="557556" spans="1:1">
      <c r="A557556" s="11"/>
    </row>
    <row r="557557" spans="1:1">
      <c r="A557557" s="11"/>
    </row>
    <row r="557558" spans="1:1">
      <c r="A557558" s="11"/>
    </row>
    <row r="557559" spans="1:1">
      <c r="A557559" s="11"/>
    </row>
    <row r="557560" spans="1:1">
      <c r="A557560" s="11"/>
    </row>
    <row r="557561" spans="1:1">
      <c r="A557561" s="11"/>
    </row>
    <row r="557562" spans="1:1">
      <c r="A557562" s="11"/>
    </row>
    <row r="557563" spans="1:1">
      <c r="A557563" s="11"/>
    </row>
    <row r="557564" spans="1:1">
      <c r="A557564" s="11"/>
    </row>
    <row r="557565" spans="1:1">
      <c r="A557565" s="11"/>
    </row>
    <row r="557566" spans="1:1">
      <c r="A557566" s="11"/>
    </row>
    <row r="557567" spans="1:1">
      <c r="A557567" s="11"/>
    </row>
    <row r="557568" spans="1:1">
      <c r="A557568" s="11"/>
    </row>
    <row r="557569" spans="1:1">
      <c r="A557569" s="11"/>
    </row>
    <row r="557570" spans="1:1">
      <c r="A557570" s="11"/>
    </row>
    <row r="557571" spans="1:1">
      <c r="A557571" s="11"/>
    </row>
    <row r="557572" spans="1:1">
      <c r="A557572" s="11"/>
    </row>
    <row r="557573" spans="1:1">
      <c r="A557573" s="11"/>
    </row>
    <row r="557574" spans="1:1">
      <c r="A557574" s="11"/>
    </row>
    <row r="557575" spans="1:1">
      <c r="A557575" s="11"/>
    </row>
    <row r="557576" spans="1:1">
      <c r="A557576" s="11"/>
    </row>
    <row r="557577" spans="1:1">
      <c r="A557577" s="11"/>
    </row>
    <row r="557578" spans="1:1">
      <c r="A557578" s="11"/>
    </row>
    <row r="557579" spans="1:1">
      <c r="A557579" s="11"/>
    </row>
    <row r="557580" spans="1:1">
      <c r="A557580" s="11"/>
    </row>
    <row r="573853" spans="1:1">
      <c r="A573853" s="6"/>
    </row>
    <row r="573854" spans="1:1">
      <c r="A573854" s="8"/>
    </row>
    <row r="573855" spans="1:1">
      <c r="A573855" s="8"/>
    </row>
    <row r="573856" spans="1:1">
      <c r="A573856" s="8"/>
    </row>
    <row r="573857" spans="1:1">
      <c r="A573857" s="8"/>
    </row>
    <row r="573858" spans="1:1">
      <c r="A573858" s="8"/>
    </row>
    <row r="573859" spans="1:1">
      <c r="A573859" s="8"/>
    </row>
    <row r="573860" spans="1:1">
      <c r="A573860" s="8"/>
    </row>
    <row r="573861" spans="1:1">
      <c r="A573861" s="8"/>
    </row>
    <row r="573862" spans="1:1">
      <c r="A573862" s="8"/>
    </row>
    <row r="573863" spans="1:1">
      <c r="A573863" s="8"/>
    </row>
    <row r="573864" spans="1:1">
      <c r="A573864" s="8"/>
    </row>
    <row r="573865" spans="1:1">
      <c r="A573865" s="8"/>
    </row>
    <row r="573866" spans="1:1">
      <c r="A573866" s="8"/>
    </row>
    <row r="573867" spans="1:1">
      <c r="A573867" s="8"/>
    </row>
    <row r="573868" spans="1:1">
      <c r="A573868" s="8"/>
    </row>
    <row r="573869" spans="1:1">
      <c r="A573869" s="8"/>
    </row>
    <row r="573870" spans="1:1">
      <c r="A573870" s="9"/>
    </row>
    <row r="573871" spans="1:1">
      <c r="A573871" s="9"/>
    </row>
    <row r="573872" spans="1:1">
      <c r="A573872" s="9"/>
    </row>
    <row r="573873" spans="1:1">
      <c r="A573873" s="9"/>
    </row>
    <row r="573874" spans="1:1">
      <c r="A573874" s="9"/>
    </row>
    <row r="573875" spans="1:1">
      <c r="A573875" s="9"/>
    </row>
    <row r="573876" spans="1:1">
      <c r="A573876" s="9"/>
    </row>
    <row r="573877" spans="1:1">
      <c r="A573877" s="9"/>
    </row>
    <row r="573878" spans="1:1">
      <c r="A573878" s="9"/>
    </row>
    <row r="573879" spans="1:1">
      <c r="A573879" s="9"/>
    </row>
    <row r="573880" spans="1:1">
      <c r="A573880" s="9"/>
    </row>
    <row r="573881" spans="1:1">
      <c r="A573881" s="9"/>
    </row>
    <row r="573882" spans="1:1">
      <c r="A573882" s="9"/>
    </row>
    <row r="573883" spans="1:1">
      <c r="A573883" s="9"/>
    </row>
    <row r="573884" spans="1:1">
      <c r="A573884" s="9"/>
    </row>
    <row r="573885" spans="1:1">
      <c r="A573885" s="9"/>
    </row>
    <row r="573886" spans="1:1">
      <c r="A573886" s="9"/>
    </row>
    <row r="573887" spans="1:1">
      <c r="A573887" s="9"/>
    </row>
    <row r="573888" spans="1:1">
      <c r="A573888" s="9"/>
    </row>
    <row r="573889" spans="1:1">
      <c r="A573889" s="9"/>
    </row>
    <row r="573890" spans="1:1">
      <c r="A573890" s="9"/>
    </row>
    <row r="573891" spans="1:1">
      <c r="A573891" s="9"/>
    </row>
    <row r="573892" spans="1:1">
      <c r="A573892" s="9"/>
    </row>
    <row r="573893" spans="1:1">
      <c r="A573893" s="9"/>
    </row>
    <row r="573894" spans="1:1">
      <c r="A573894" s="9"/>
    </row>
    <row r="573895" spans="1:1">
      <c r="A573895" s="9"/>
    </row>
    <row r="573896" spans="1:1">
      <c r="A573896" s="9"/>
    </row>
    <row r="573897" spans="1:1">
      <c r="A573897" s="9"/>
    </row>
    <row r="573898" spans="1:1">
      <c r="A573898" s="9"/>
    </row>
    <row r="573899" spans="1:1">
      <c r="A573899" s="9"/>
    </row>
    <row r="573900" spans="1:1">
      <c r="A573900" s="9"/>
    </row>
    <row r="573901" spans="1:1">
      <c r="A573901" s="11"/>
    </row>
    <row r="573902" spans="1:1">
      <c r="A573902" s="11"/>
    </row>
    <row r="573903" spans="1:1">
      <c r="A573903" s="11"/>
    </row>
    <row r="573904" spans="1:1">
      <c r="A573904" s="11"/>
    </row>
    <row r="573905" spans="1:1">
      <c r="A573905" s="11"/>
    </row>
    <row r="573906" spans="1:1">
      <c r="A573906" s="11"/>
    </row>
    <row r="573907" spans="1:1">
      <c r="A573907" s="11"/>
    </row>
    <row r="573908" spans="1:1">
      <c r="A573908" s="11"/>
    </row>
    <row r="573909" spans="1:1">
      <c r="A573909" s="11"/>
    </row>
    <row r="573910" spans="1:1">
      <c r="A573910" s="11"/>
    </row>
    <row r="573911" spans="1:1">
      <c r="A573911" s="11"/>
    </row>
    <row r="573912" spans="1:1">
      <c r="A573912" s="11"/>
    </row>
    <row r="573913" spans="1:1">
      <c r="A573913" s="11"/>
    </row>
    <row r="573914" spans="1:1">
      <c r="A573914" s="11"/>
    </row>
    <row r="573915" spans="1:1">
      <c r="A573915" s="11"/>
    </row>
    <row r="573916" spans="1:1">
      <c r="A573916" s="11"/>
    </row>
    <row r="573917" spans="1:1">
      <c r="A573917" s="11"/>
    </row>
    <row r="573918" spans="1:1">
      <c r="A573918" s="11"/>
    </row>
    <row r="573919" spans="1:1">
      <c r="A573919" s="11"/>
    </row>
    <row r="573920" spans="1:1">
      <c r="A573920" s="11"/>
    </row>
    <row r="573921" spans="1:1">
      <c r="A573921" s="11"/>
    </row>
    <row r="573922" spans="1:1">
      <c r="A573922" s="11"/>
    </row>
    <row r="573923" spans="1:1">
      <c r="A573923" s="11"/>
    </row>
    <row r="573924" spans="1:1">
      <c r="A573924" s="11"/>
    </row>
    <row r="573925" spans="1:1">
      <c r="A573925" s="11"/>
    </row>
    <row r="573926" spans="1:1">
      <c r="A573926" s="11"/>
    </row>
    <row r="573927" spans="1:1">
      <c r="A573927" s="11"/>
    </row>
    <row r="573928" spans="1:1">
      <c r="A573928" s="11"/>
    </row>
    <row r="573929" spans="1:1">
      <c r="A573929" s="11"/>
    </row>
    <row r="573930" spans="1:1">
      <c r="A573930" s="11"/>
    </row>
    <row r="573931" spans="1:1">
      <c r="A573931" s="11"/>
    </row>
    <row r="573932" spans="1:1">
      <c r="A573932" s="11"/>
    </row>
    <row r="573933" spans="1:1">
      <c r="A573933" s="11"/>
    </row>
    <row r="573934" spans="1:1">
      <c r="A573934" s="11"/>
    </row>
    <row r="573935" spans="1:1">
      <c r="A573935" s="11"/>
    </row>
    <row r="573936" spans="1:1">
      <c r="A573936" s="11"/>
    </row>
    <row r="573937" spans="1:1">
      <c r="A573937" s="11"/>
    </row>
    <row r="573938" spans="1:1">
      <c r="A573938" s="11"/>
    </row>
    <row r="573939" spans="1:1">
      <c r="A573939" s="11"/>
    </row>
    <row r="573940" spans="1:1">
      <c r="A573940" s="11"/>
    </row>
    <row r="573941" spans="1:1">
      <c r="A573941" s="11"/>
    </row>
    <row r="573942" spans="1:1">
      <c r="A573942" s="11"/>
    </row>
    <row r="573943" spans="1:1">
      <c r="A573943" s="11"/>
    </row>
    <row r="573944" spans="1:1">
      <c r="A573944" s="11"/>
    </row>
    <row r="573945" spans="1:1">
      <c r="A573945" s="11"/>
    </row>
    <row r="573946" spans="1:1">
      <c r="A573946" s="11"/>
    </row>
    <row r="573947" spans="1:1">
      <c r="A573947" s="11"/>
    </row>
    <row r="573948" spans="1:1">
      <c r="A573948" s="11"/>
    </row>
    <row r="573949" spans="1:1">
      <c r="A573949" s="11"/>
    </row>
    <row r="573950" spans="1:1">
      <c r="A573950" s="11"/>
    </row>
    <row r="573951" spans="1:1">
      <c r="A573951" s="11"/>
    </row>
    <row r="573952" spans="1:1">
      <c r="A573952" s="11"/>
    </row>
    <row r="573953" spans="1:1">
      <c r="A573953" s="11"/>
    </row>
    <row r="573954" spans="1:1">
      <c r="A573954" s="11"/>
    </row>
    <row r="573955" spans="1:1">
      <c r="A573955" s="11"/>
    </row>
    <row r="573956" spans="1:1">
      <c r="A573956" s="11"/>
    </row>
    <row r="573957" spans="1:1">
      <c r="A573957" s="11"/>
    </row>
    <row r="573958" spans="1:1">
      <c r="A573958" s="11"/>
    </row>
    <row r="573959" spans="1:1">
      <c r="A573959" s="11"/>
    </row>
    <row r="573960" spans="1:1">
      <c r="A573960" s="11"/>
    </row>
    <row r="573961" spans="1:1">
      <c r="A573961" s="11"/>
    </row>
    <row r="573962" spans="1:1">
      <c r="A573962" s="11"/>
    </row>
    <row r="573963" spans="1:1">
      <c r="A573963" s="11"/>
    </row>
    <row r="573964" spans="1:1">
      <c r="A573964" s="11"/>
    </row>
    <row r="590237" spans="1:1">
      <c r="A590237" s="6"/>
    </row>
    <row r="590238" spans="1:1">
      <c r="A590238" s="8"/>
    </row>
    <row r="590239" spans="1:1">
      <c r="A590239" s="8"/>
    </row>
    <row r="590240" spans="1:1">
      <c r="A590240" s="8"/>
    </row>
    <row r="590241" spans="1:1">
      <c r="A590241" s="8"/>
    </row>
    <row r="590242" spans="1:1">
      <c r="A590242" s="8"/>
    </row>
    <row r="590243" spans="1:1">
      <c r="A590243" s="8"/>
    </row>
    <row r="590244" spans="1:1">
      <c r="A590244" s="8"/>
    </row>
    <row r="590245" spans="1:1">
      <c r="A590245" s="8"/>
    </row>
    <row r="590246" spans="1:1">
      <c r="A590246" s="8"/>
    </row>
    <row r="590247" spans="1:1">
      <c r="A590247" s="8"/>
    </row>
    <row r="590248" spans="1:1">
      <c r="A590248" s="8"/>
    </row>
    <row r="590249" spans="1:1">
      <c r="A590249" s="8"/>
    </row>
    <row r="590250" spans="1:1">
      <c r="A590250" s="8"/>
    </row>
    <row r="590251" spans="1:1">
      <c r="A590251" s="8"/>
    </row>
    <row r="590252" spans="1:1">
      <c r="A590252" s="8"/>
    </row>
    <row r="590253" spans="1:1">
      <c r="A590253" s="8"/>
    </row>
    <row r="590254" spans="1:1">
      <c r="A590254" s="9"/>
    </row>
    <row r="590255" spans="1:1">
      <c r="A590255" s="9"/>
    </row>
    <row r="590256" spans="1:1">
      <c r="A590256" s="9"/>
    </row>
    <row r="590257" spans="1:1">
      <c r="A590257" s="9"/>
    </row>
    <row r="590258" spans="1:1">
      <c r="A590258" s="9"/>
    </row>
    <row r="590259" spans="1:1">
      <c r="A590259" s="9"/>
    </row>
    <row r="590260" spans="1:1">
      <c r="A590260" s="9"/>
    </row>
    <row r="590261" spans="1:1">
      <c r="A590261" s="9"/>
    </row>
    <row r="590262" spans="1:1">
      <c r="A590262" s="9"/>
    </row>
    <row r="590263" spans="1:1">
      <c r="A590263" s="9"/>
    </row>
    <row r="590264" spans="1:1">
      <c r="A590264" s="9"/>
    </row>
    <row r="590265" spans="1:1">
      <c r="A590265" s="9"/>
    </row>
    <row r="590266" spans="1:1">
      <c r="A590266" s="9"/>
    </row>
    <row r="590267" spans="1:1">
      <c r="A590267" s="9"/>
    </row>
    <row r="590268" spans="1:1">
      <c r="A590268" s="9"/>
    </row>
    <row r="590269" spans="1:1">
      <c r="A590269" s="9"/>
    </row>
    <row r="590270" spans="1:1">
      <c r="A590270" s="9"/>
    </row>
    <row r="590271" spans="1:1">
      <c r="A590271" s="9"/>
    </row>
    <row r="590272" spans="1:1">
      <c r="A590272" s="9"/>
    </row>
    <row r="590273" spans="1:1">
      <c r="A590273" s="9"/>
    </row>
    <row r="590274" spans="1:1">
      <c r="A590274" s="9"/>
    </row>
    <row r="590275" spans="1:1">
      <c r="A590275" s="9"/>
    </row>
    <row r="590276" spans="1:1">
      <c r="A590276" s="9"/>
    </row>
    <row r="590277" spans="1:1">
      <c r="A590277" s="9"/>
    </row>
    <row r="590278" spans="1:1">
      <c r="A590278" s="9"/>
    </row>
    <row r="590279" spans="1:1">
      <c r="A590279" s="9"/>
    </row>
    <row r="590280" spans="1:1">
      <c r="A590280" s="9"/>
    </row>
    <row r="590281" spans="1:1">
      <c r="A590281" s="9"/>
    </row>
    <row r="590282" spans="1:1">
      <c r="A590282" s="9"/>
    </row>
    <row r="590283" spans="1:1">
      <c r="A590283" s="9"/>
    </row>
    <row r="590284" spans="1:1">
      <c r="A590284" s="9"/>
    </row>
    <row r="590285" spans="1:1">
      <c r="A590285" s="11"/>
    </row>
    <row r="590286" spans="1:1">
      <c r="A590286" s="11"/>
    </row>
    <row r="590287" spans="1:1">
      <c r="A590287" s="11"/>
    </row>
    <row r="590288" spans="1:1">
      <c r="A590288" s="11"/>
    </row>
    <row r="590289" spans="1:1">
      <c r="A590289" s="11"/>
    </row>
    <row r="590290" spans="1:1">
      <c r="A590290" s="11"/>
    </row>
    <row r="590291" spans="1:1">
      <c r="A590291" s="11"/>
    </row>
    <row r="590292" spans="1:1">
      <c r="A590292" s="11"/>
    </row>
    <row r="590293" spans="1:1">
      <c r="A590293" s="11"/>
    </row>
    <row r="590294" spans="1:1">
      <c r="A590294" s="11"/>
    </row>
    <row r="590295" spans="1:1">
      <c r="A590295" s="11"/>
    </row>
    <row r="590296" spans="1:1">
      <c r="A590296" s="11"/>
    </row>
    <row r="590297" spans="1:1">
      <c r="A590297" s="11"/>
    </row>
    <row r="590298" spans="1:1">
      <c r="A590298" s="11"/>
    </row>
    <row r="590299" spans="1:1">
      <c r="A590299" s="11"/>
    </row>
    <row r="590300" spans="1:1">
      <c r="A590300" s="11"/>
    </row>
    <row r="590301" spans="1:1">
      <c r="A590301" s="11"/>
    </row>
    <row r="590302" spans="1:1">
      <c r="A590302" s="11"/>
    </row>
    <row r="590303" spans="1:1">
      <c r="A590303" s="11"/>
    </row>
    <row r="590304" spans="1:1">
      <c r="A590304" s="11"/>
    </row>
    <row r="590305" spans="1:1">
      <c r="A590305" s="11"/>
    </row>
    <row r="590306" spans="1:1">
      <c r="A590306" s="11"/>
    </row>
    <row r="590307" spans="1:1">
      <c r="A590307" s="11"/>
    </row>
    <row r="590308" spans="1:1">
      <c r="A590308" s="11"/>
    </row>
    <row r="590309" spans="1:1">
      <c r="A590309" s="11"/>
    </row>
    <row r="590310" spans="1:1">
      <c r="A590310" s="11"/>
    </row>
    <row r="590311" spans="1:1">
      <c r="A590311" s="11"/>
    </row>
    <row r="590312" spans="1:1">
      <c r="A590312" s="11"/>
    </row>
    <row r="590313" spans="1:1">
      <c r="A590313" s="11"/>
    </row>
    <row r="590314" spans="1:1">
      <c r="A590314" s="11"/>
    </row>
    <row r="590315" spans="1:1">
      <c r="A590315" s="11"/>
    </row>
    <row r="590316" spans="1:1">
      <c r="A590316" s="11"/>
    </row>
    <row r="590317" spans="1:1">
      <c r="A590317" s="11"/>
    </row>
    <row r="590318" spans="1:1">
      <c r="A590318" s="11"/>
    </row>
    <row r="590319" spans="1:1">
      <c r="A590319" s="11"/>
    </row>
    <row r="590320" spans="1:1">
      <c r="A590320" s="11"/>
    </row>
    <row r="590321" spans="1:1">
      <c r="A590321" s="11"/>
    </row>
    <row r="590322" spans="1:1">
      <c r="A590322" s="11"/>
    </row>
    <row r="590323" spans="1:1">
      <c r="A590323" s="11"/>
    </row>
    <row r="590324" spans="1:1">
      <c r="A590324" s="11"/>
    </row>
    <row r="590325" spans="1:1">
      <c r="A590325" s="11"/>
    </row>
    <row r="590326" spans="1:1">
      <c r="A590326" s="11"/>
    </row>
    <row r="590327" spans="1:1">
      <c r="A590327" s="11"/>
    </row>
    <row r="590328" spans="1:1">
      <c r="A590328" s="11"/>
    </row>
    <row r="590329" spans="1:1">
      <c r="A590329" s="11"/>
    </row>
    <row r="590330" spans="1:1">
      <c r="A590330" s="11"/>
    </row>
    <row r="590331" spans="1:1">
      <c r="A590331" s="11"/>
    </row>
    <row r="590332" spans="1:1">
      <c r="A590332" s="11"/>
    </row>
    <row r="590333" spans="1:1">
      <c r="A590333" s="11"/>
    </row>
    <row r="590334" spans="1:1">
      <c r="A590334" s="11"/>
    </row>
    <row r="590335" spans="1:1">
      <c r="A590335" s="11"/>
    </row>
    <row r="590336" spans="1:1">
      <c r="A590336" s="11"/>
    </row>
    <row r="590337" spans="1:1">
      <c r="A590337" s="11"/>
    </row>
    <row r="590338" spans="1:1">
      <c r="A590338" s="11"/>
    </row>
    <row r="590339" spans="1:1">
      <c r="A590339" s="11"/>
    </row>
    <row r="590340" spans="1:1">
      <c r="A590340" s="11"/>
    </row>
    <row r="590341" spans="1:1">
      <c r="A590341" s="11"/>
    </row>
    <row r="590342" spans="1:1">
      <c r="A590342" s="11"/>
    </row>
    <row r="590343" spans="1:1">
      <c r="A590343" s="11"/>
    </row>
    <row r="590344" spans="1:1">
      <c r="A590344" s="11"/>
    </row>
    <row r="590345" spans="1:1">
      <c r="A590345" s="11"/>
    </row>
    <row r="590346" spans="1:1">
      <c r="A590346" s="11"/>
    </row>
    <row r="590347" spans="1:1">
      <c r="A590347" s="11"/>
    </row>
    <row r="590348" spans="1:1">
      <c r="A590348" s="11"/>
    </row>
    <row r="606621" spans="1:1">
      <c r="A606621" s="6"/>
    </row>
    <row r="606622" spans="1:1">
      <c r="A606622" s="8"/>
    </row>
    <row r="606623" spans="1:1">
      <c r="A606623" s="8"/>
    </row>
    <row r="606624" spans="1:1">
      <c r="A606624" s="8"/>
    </row>
    <row r="606625" spans="1:1">
      <c r="A606625" s="8"/>
    </row>
    <row r="606626" spans="1:1">
      <c r="A606626" s="8"/>
    </row>
    <row r="606627" spans="1:1">
      <c r="A606627" s="8"/>
    </row>
    <row r="606628" spans="1:1">
      <c r="A606628" s="8"/>
    </row>
    <row r="606629" spans="1:1">
      <c r="A606629" s="8"/>
    </row>
    <row r="606630" spans="1:1">
      <c r="A606630" s="8"/>
    </row>
    <row r="606631" spans="1:1">
      <c r="A606631" s="8"/>
    </row>
    <row r="606632" spans="1:1">
      <c r="A606632" s="8"/>
    </row>
    <row r="606633" spans="1:1">
      <c r="A606633" s="8"/>
    </row>
    <row r="606634" spans="1:1">
      <c r="A606634" s="8"/>
    </row>
    <row r="606635" spans="1:1">
      <c r="A606635" s="8"/>
    </row>
    <row r="606636" spans="1:1">
      <c r="A606636" s="8"/>
    </row>
    <row r="606637" spans="1:1">
      <c r="A606637" s="8"/>
    </row>
    <row r="606638" spans="1:1">
      <c r="A606638" s="9"/>
    </row>
    <row r="606639" spans="1:1">
      <c r="A606639" s="9"/>
    </row>
    <row r="606640" spans="1:1">
      <c r="A606640" s="9"/>
    </row>
    <row r="606641" spans="1:1">
      <c r="A606641" s="9"/>
    </row>
    <row r="606642" spans="1:1">
      <c r="A606642" s="9"/>
    </row>
    <row r="606643" spans="1:1">
      <c r="A606643" s="9"/>
    </row>
    <row r="606644" spans="1:1">
      <c r="A606644" s="9"/>
    </row>
    <row r="606645" spans="1:1">
      <c r="A606645" s="9"/>
    </row>
    <row r="606646" spans="1:1">
      <c r="A606646" s="9"/>
    </row>
    <row r="606647" spans="1:1">
      <c r="A606647" s="9"/>
    </row>
    <row r="606648" spans="1:1">
      <c r="A606648" s="9"/>
    </row>
    <row r="606649" spans="1:1">
      <c r="A606649" s="9"/>
    </row>
    <row r="606650" spans="1:1">
      <c r="A606650" s="9"/>
    </row>
    <row r="606651" spans="1:1">
      <c r="A606651" s="9"/>
    </row>
    <row r="606652" spans="1:1">
      <c r="A606652" s="9"/>
    </row>
    <row r="606653" spans="1:1">
      <c r="A606653" s="9"/>
    </row>
    <row r="606654" spans="1:1">
      <c r="A606654" s="9"/>
    </row>
    <row r="606655" spans="1:1">
      <c r="A606655" s="9"/>
    </row>
    <row r="606656" spans="1:1">
      <c r="A606656" s="9"/>
    </row>
    <row r="606657" spans="1:1">
      <c r="A606657" s="9"/>
    </row>
    <row r="606658" spans="1:1">
      <c r="A606658" s="9"/>
    </row>
    <row r="606659" spans="1:1">
      <c r="A606659" s="9"/>
    </row>
    <row r="606660" spans="1:1">
      <c r="A606660" s="9"/>
    </row>
    <row r="606661" spans="1:1">
      <c r="A606661" s="9"/>
    </row>
    <row r="606662" spans="1:1">
      <c r="A606662" s="9"/>
    </row>
    <row r="606663" spans="1:1">
      <c r="A606663" s="9"/>
    </row>
    <row r="606664" spans="1:1">
      <c r="A606664" s="9"/>
    </row>
    <row r="606665" spans="1:1">
      <c r="A606665" s="9"/>
    </row>
    <row r="606666" spans="1:1">
      <c r="A606666" s="9"/>
    </row>
    <row r="606667" spans="1:1">
      <c r="A606667" s="9"/>
    </row>
    <row r="606668" spans="1:1">
      <c r="A606668" s="9"/>
    </row>
    <row r="606669" spans="1:1">
      <c r="A606669" s="11"/>
    </row>
    <row r="606670" spans="1:1">
      <c r="A606670" s="11"/>
    </row>
    <row r="606671" spans="1:1">
      <c r="A606671" s="11"/>
    </row>
    <row r="606672" spans="1:1">
      <c r="A606672" s="11"/>
    </row>
    <row r="606673" spans="1:1">
      <c r="A606673" s="11"/>
    </row>
    <row r="606674" spans="1:1">
      <c r="A606674" s="11"/>
    </row>
    <row r="606675" spans="1:1">
      <c r="A606675" s="11"/>
    </row>
    <row r="606676" spans="1:1">
      <c r="A606676" s="11"/>
    </row>
    <row r="606677" spans="1:1">
      <c r="A606677" s="11"/>
    </row>
    <row r="606678" spans="1:1">
      <c r="A606678" s="11"/>
    </row>
    <row r="606679" spans="1:1">
      <c r="A606679" s="11"/>
    </row>
    <row r="606680" spans="1:1">
      <c r="A606680" s="11"/>
    </row>
    <row r="606681" spans="1:1">
      <c r="A606681" s="11"/>
    </row>
    <row r="606682" spans="1:1">
      <c r="A606682" s="11"/>
    </row>
    <row r="606683" spans="1:1">
      <c r="A606683" s="11"/>
    </row>
    <row r="606684" spans="1:1">
      <c r="A606684" s="11"/>
    </row>
    <row r="606685" spans="1:1">
      <c r="A606685" s="11"/>
    </row>
    <row r="606686" spans="1:1">
      <c r="A606686" s="11"/>
    </row>
    <row r="606687" spans="1:1">
      <c r="A606687" s="11"/>
    </row>
    <row r="606688" spans="1:1">
      <c r="A606688" s="11"/>
    </row>
    <row r="606689" spans="1:1">
      <c r="A606689" s="11"/>
    </row>
    <row r="606690" spans="1:1">
      <c r="A606690" s="11"/>
    </row>
    <row r="606691" spans="1:1">
      <c r="A606691" s="11"/>
    </row>
    <row r="606692" spans="1:1">
      <c r="A606692" s="11"/>
    </row>
    <row r="606693" spans="1:1">
      <c r="A606693" s="11"/>
    </row>
    <row r="606694" spans="1:1">
      <c r="A606694" s="11"/>
    </row>
    <row r="606695" spans="1:1">
      <c r="A606695" s="11"/>
    </row>
    <row r="606696" spans="1:1">
      <c r="A606696" s="11"/>
    </row>
    <row r="606697" spans="1:1">
      <c r="A606697" s="11"/>
    </row>
    <row r="606698" spans="1:1">
      <c r="A606698" s="11"/>
    </row>
    <row r="606699" spans="1:1">
      <c r="A606699" s="11"/>
    </row>
    <row r="606700" spans="1:1">
      <c r="A606700" s="11"/>
    </row>
    <row r="606701" spans="1:1">
      <c r="A606701" s="11"/>
    </row>
    <row r="606702" spans="1:1">
      <c r="A606702" s="11"/>
    </row>
    <row r="606703" spans="1:1">
      <c r="A606703" s="11"/>
    </row>
    <row r="606704" spans="1:1">
      <c r="A606704" s="11"/>
    </row>
    <row r="606705" spans="1:1">
      <c r="A606705" s="11"/>
    </row>
    <row r="606706" spans="1:1">
      <c r="A606706" s="11"/>
    </row>
    <row r="606707" spans="1:1">
      <c r="A606707" s="11"/>
    </row>
    <row r="606708" spans="1:1">
      <c r="A606708" s="11"/>
    </row>
    <row r="606709" spans="1:1">
      <c r="A606709" s="11"/>
    </row>
    <row r="606710" spans="1:1">
      <c r="A606710" s="11"/>
    </row>
    <row r="606711" spans="1:1">
      <c r="A606711" s="11"/>
    </row>
    <row r="606712" spans="1:1">
      <c r="A606712" s="11"/>
    </row>
    <row r="606713" spans="1:1">
      <c r="A606713" s="11"/>
    </row>
    <row r="606714" spans="1:1">
      <c r="A606714" s="11"/>
    </row>
    <row r="606715" spans="1:1">
      <c r="A606715" s="11"/>
    </row>
    <row r="606716" spans="1:1">
      <c r="A606716" s="11"/>
    </row>
    <row r="606717" spans="1:1">
      <c r="A606717" s="11"/>
    </row>
    <row r="606718" spans="1:1">
      <c r="A606718" s="11"/>
    </row>
    <row r="606719" spans="1:1">
      <c r="A606719" s="11"/>
    </row>
    <row r="606720" spans="1:1">
      <c r="A606720" s="11"/>
    </row>
    <row r="606721" spans="1:1">
      <c r="A606721" s="11"/>
    </row>
    <row r="606722" spans="1:1">
      <c r="A606722" s="11"/>
    </row>
    <row r="606723" spans="1:1">
      <c r="A606723" s="11"/>
    </row>
    <row r="606724" spans="1:1">
      <c r="A606724" s="11"/>
    </row>
    <row r="606725" spans="1:1">
      <c r="A606725" s="11"/>
    </row>
    <row r="606726" spans="1:1">
      <c r="A606726" s="11"/>
    </row>
    <row r="606727" spans="1:1">
      <c r="A606727" s="11"/>
    </row>
    <row r="606728" spans="1:1">
      <c r="A606728" s="11"/>
    </row>
    <row r="606729" spans="1:1">
      <c r="A606729" s="11"/>
    </row>
    <row r="606730" spans="1:1">
      <c r="A606730" s="11"/>
    </row>
    <row r="606731" spans="1:1">
      <c r="A606731" s="11"/>
    </row>
    <row r="606732" spans="1:1">
      <c r="A606732" s="11"/>
    </row>
    <row r="623005" spans="1:1">
      <c r="A623005" s="6"/>
    </row>
    <row r="623006" spans="1:1">
      <c r="A623006" s="8"/>
    </row>
    <row r="623007" spans="1:1">
      <c r="A623007" s="8"/>
    </row>
    <row r="623008" spans="1:1">
      <c r="A623008" s="8"/>
    </row>
    <row r="623009" spans="1:1">
      <c r="A623009" s="8"/>
    </row>
    <row r="623010" spans="1:1">
      <c r="A623010" s="8"/>
    </row>
    <row r="623011" spans="1:1">
      <c r="A623011" s="8"/>
    </row>
    <row r="623012" spans="1:1">
      <c r="A623012" s="8"/>
    </row>
    <row r="623013" spans="1:1">
      <c r="A623013" s="8"/>
    </row>
    <row r="623014" spans="1:1">
      <c r="A623014" s="8"/>
    </row>
    <row r="623015" spans="1:1">
      <c r="A623015" s="8"/>
    </row>
    <row r="623016" spans="1:1">
      <c r="A623016" s="8"/>
    </row>
    <row r="623017" spans="1:1">
      <c r="A623017" s="8"/>
    </row>
    <row r="623018" spans="1:1">
      <c r="A623018" s="8"/>
    </row>
    <row r="623019" spans="1:1">
      <c r="A623019" s="8"/>
    </row>
    <row r="623020" spans="1:1">
      <c r="A623020" s="8"/>
    </row>
    <row r="623021" spans="1:1">
      <c r="A623021" s="8"/>
    </row>
    <row r="623022" spans="1:1">
      <c r="A623022" s="9"/>
    </row>
    <row r="623023" spans="1:1">
      <c r="A623023" s="9"/>
    </row>
    <row r="623024" spans="1:1">
      <c r="A623024" s="9"/>
    </row>
    <row r="623025" spans="1:1">
      <c r="A623025" s="9"/>
    </row>
    <row r="623026" spans="1:1">
      <c r="A623026" s="9"/>
    </row>
    <row r="623027" spans="1:1">
      <c r="A623027" s="9"/>
    </row>
    <row r="623028" spans="1:1">
      <c r="A623028" s="9"/>
    </row>
    <row r="623029" spans="1:1">
      <c r="A623029" s="9"/>
    </row>
    <row r="623030" spans="1:1">
      <c r="A623030" s="9"/>
    </row>
    <row r="623031" spans="1:1">
      <c r="A623031" s="9"/>
    </row>
    <row r="623032" spans="1:1">
      <c r="A623032" s="9"/>
    </row>
    <row r="623033" spans="1:1">
      <c r="A623033" s="9"/>
    </row>
    <row r="623034" spans="1:1">
      <c r="A623034" s="9"/>
    </row>
    <row r="623035" spans="1:1">
      <c r="A623035" s="9"/>
    </row>
    <row r="623036" spans="1:1">
      <c r="A623036" s="9"/>
    </row>
    <row r="623037" spans="1:1">
      <c r="A623037" s="9"/>
    </row>
    <row r="623038" spans="1:1">
      <c r="A623038" s="9"/>
    </row>
    <row r="623039" spans="1:1">
      <c r="A623039" s="9"/>
    </row>
    <row r="623040" spans="1:1">
      <c r="A623040" s="9"/>
    </row>
    <row r="623041" spans="1:1">
      <c r="A623041" s="9"/>
    </row>
    <row r="623042" spans="1:1">
      <c r="A623042" s="9"/>
    </row>
    <row r="623043" spans="1:1">
      <c r="A623043" s="9"/>
    </row>
    <row r="623044" spans="1:1">
      <c r="A623044" s="9"/>
    </row>
    <row r="623045" spans="1:1">
      <c r="A623045" s="9"/>
    </row>
    <row r="623046" spans="1:1">
      <c r="A623046" s="9"/>
    </row>
    <row r="623047" spans="1:1">
      <c r="A623047" s="9"/>
    </row>
    <row r="623048" spans="1:1">
      <c r="A623048" s="9"/>
    </row>
    <row r="623049" spans="1:1">
      <c r="A623049" s="9"/>
    </row>
    <row r="623050" spans="1:1">
      <c r="A623050" s="9"/>
    </row>
    <row r="623051" spans="1:1">
      <c r="A623051" s="9"/>
    </row>
    <row r="623052" spans="1:1">
      <c r="A623052" s="9"/>
    </row>
    <row r="623053" spans="1:1">
      <c r="A623053" s="11"/>
    </row>
    <row r="623054" spans="1:1">
      <c r="A623054" s="11"/>
    </row>
    <row r="623055" spans="1:1">
      <c r="A623055" s="11"/>
    </row>
    <row r="623056" spans="1:1">
      <c r="A623056" s="11"/>
    </row>
    <row r="623057" spans="1:1">
      <c r="A623057" s="11"/>
    </row>
    <row r="623058" spans="1:1">
      <c r="A623058" s="11"/>
    </row>
    <row r="623059" spans="1:1">
      <c r="A623059" s="11"/>
    </row>
    <row r="623060" spans="1:1">
      <c r="A623060" s="11"/>
    </row>
    <row r="623061" spans="1:1">
      <c r="A623061" s="11"/>
    </row>
    <row r="623062" spans="1:1">
      <c r="A623062" s="11"/>
    </row>
    <row r="623063" spans="1:1">
      <c r="A623063" s="11"/>
    </row>
    <row r="623064" spans="1:1">
      <c r="A623064" s="11"/>
    </row>
    <row r="623065" spans="1:1">
      <c r="A623065" s="11"/>
    </row>
    <row r="623066" spans="1:1">
      <c r="A623066" s="11"/>
    </row>
    <row r="623067" spans="1:1">
      <c r="A623067" s="11"/>
    </row>
    <row r="623068" spans="1:1">
      <c r="A623068" s="11"/>
    </row>
    <row r="623069" spans="1:1">
      <c r="A623069" s="11"/>
    </row>
    <row r="623070" spans="1:1">
      <c r="A623070" s="11"/>
    </row>
    <row r="623071" spans="1:1">
      <c r="A623071" s="11"/>
    </row>
    <row r="623072" spans="1:1">
      <c r="A623072" s="11"/>
    </row>
    <row r="623073" spans="1:1">
      <c r="A623073" s="11"/>
    </row>
    <row r="623074" spans="1:1">
      <c r="A623074" s="11"/>
    </row>
    <row r="623075" spans="1:1">
      <c r="A623075" s="11"/>
    </row>
    <row r="623076" spans="1:1">
      <c r="A623076" s="11"/>
    </row>
    <row r="623077" spans="1:1">
      <c r="A623077" s="11"/>
    </row>
    <row r="623078" spans="1:1">
      <c r="A623078" s="11"/>
    </row>
    <row r="623079" spans="1:1">
      <c r="A623079" s="11"/>
    </row>
    <row r="623080" spans="1:1">
      <c r="A623080" s="11"/>
    </row>
    <row r="623081" spans="1:1">
      <c r="A623081" s="11"/>
    </row>
    <row r="623082" spans="1:1">
      <c r="A623082" s="11"/>
    </row>
    <row r="623083" spans="1:1">
      <c r="A623083" s="11"/>
    </row>
    <row r="623084" spans="1:1">
      <c r="A623084" s="11"/>
    </row>
    <row r="623085" spans="1:1">
      <c r="A623085" s="11"/>
    </row>
    <row r="623086" spans="1:1">
      <c r="A623086" s="11"/>
    </row>
    <row r="623087" spans="1:1">
      <c r="A623087" s="11"/>
    </row>
    <row r="623088" spans="1:1">
      <c r="A623088" s="11"/>
    </row>
    <row r="623089" spans="1:1">
      <c r="A623089" s="11"/>
    </row>
    <row r="623090" spans="1:1">
      <c r="A623090" s="11"/>
    </row>
    <row r="623091" spans="1:1">
      <c r="A623091" s="11"/>
    </row>
    <row r="623092" spans="1:1">
      <c r="A623092" s="11"/>
    </row>
    <row r="623093" spans="1:1">
      <c r="A623093" s="11"/>
    </row>
    <row r="623094" spans="1:1">
      <c r="A623094" s="11"/>
    </row>
    <row r="623095" spans="1:1">
      <c r="A623095" s="11"/>
    </row>
    <row r="623096" spans="1:1">
      <c r="A623096" s="11"/>
    </row>
    <row r="623097" spans="1:1">
      <c r="A623097" s="11"/>
    </row>
    <row r="623098" spans="1:1">
      <c r="A623098" s="11"/>
    </row>
    <row r="623099" spans="1:1">
      <c r="A623099" s="11"/>
    </row>
    <row r="623100" spans="1:1">
      <c r="A623100" s="11"/>
    </row>
    <row r="623101" spans="1:1">
      <c r="A623101" s="11"/>
    </row>
    <row r="623102" spans="1:1">
      <c r="A623102" s="11"/>
    </row>
    <row r="623103" spans="1:1">
      <c r="A623103" s="11"/>
    </row>
    <row r="623104" spans="1:1">
      <c r="A623104" s="11"/>
    </row>
    <row r="623105" spans="1:1">
      <c r="A623105" s="11"/>
    </row>
    <row r="623106" spans="1:1">
      <c r="A623106" s="11"/>
    </row>
    <row r="623107" spans="1:1">
      <c r="A623107" s="11"/>
    </row>
    <row r="623108" spans="1:1">
      <c r="A623108" s="11"/>
    </row>
    <row r="623109" spans="1:1">
      <c r="A623109" s="11"/>
    </row>
    <row r="623110" spans="1:1">
      <c r="A623110" s="11"/>
    </row>
    <row r="623111" spans="1:1">
      <c r="A623111" s="11"/>
    </row>
    <row r="623112" spans="1:1">
      <c r="A623112" s="11"/>
    </row>
    <row r="623113" spans="1:1">
      <c r="A623113" s="11"/>
    </row>
    <row r="623114" spans="1:1">
      <c r="A623114" s="11"/>
    </row>
    <row r="623115" spans="1:1">
      <c r="A623115" s="11"/>
    </row>
    <row r="623116" spans="1:1">
      <c r="A623116" s="11"/>
    </row>
    <row r="639389" spans="1:1">
      <c r="A639389" s="6"/>
    </row>
    <row r="639390" spans="1:1">
      <c r="A639390" s="8"/>
    </row>
    <row r="639391" spans="1:1">
      <c r="A639391" s="8"/>
    </row>
    <row r="639392" spans="1:1">
      <c r="A639392" s="8"/>
    </row>
    <row r="639393" spans="1:1">
      <c r="A639393" s="8"/>
    </row>
    <row r="639394" spans="1:1">
      <c r="A639394" s="8"/>
    </row>
    <row r="639395" spans="1:1">
      <c r="A639395" s="8"/>
    </row>
    <row r="639396" spans="1:1">
      <c r="A639396" s="8"/>
    </row>
    <row r="639397" spans="1:1">
      <c r="A639397" s="8"/>
    </row>
    <row r="639398" spans="1:1">
      <c r="A639398" s="8"/>
    </row>
    <row r="639399" spans="1:1">
      <c r="A639399" s="8"/>
    </row>
    <row r="639400" spans="1:1">
      <c r="A639400" s="8"/>
    </row>
    <row r="639401" spans="1:1">
      <c r="A639401" s="8"/>
    </row>
    <row r="639402" spans="1:1">
      <c r="A639402" s="8"/>
    </row>
    <row r="639403" spans="1:1">
      <c r="A639403" s="8"/>
    </row>
    <row r="639404" spans="1:1">
      <c r="A639404" s="8"/>
    </row>
    <row r="639405" spans="1:1">
      <c r="A639405" s="8"/>
    </row>
    <row r="639406" spans="1:1">
      <c r="A639406" s="9"/>
    </row>
    <row r="639407" spans="1:1">
      <c r="A639407" s="9"/>
    </row>
    <row r="639408" spans="1:1">
      <c r="A639408" s="9"/>
    </row>
    <row r="639409" spans="1:1">
      <c r="A639409" s="9"/>
    </row>
    <row r="639410" spans="1:1">
      <c r="A639410" s="9"/>
    </row>
    <row r="639411" spans="1:1">
      <c r="A639411" s="9"/>
    </row>
    <row r="639412" spans="1:1">
      <c r="A639412" s="9"/>
    </row>
    <row r="639413" spans="1:1">
      <c r="A639413" s="9"/>
    </row>
    <row r="639414" spans="1:1">
      <c r="A639414" s="9"/>
    </row>
    <row r="639415" spans="1:1">
      <c r="A639415" s="9"/>
    </row>
    <row r="639416" spans="1:1">
      <c r="A639416" s="9"/>
    </row>
    <row r="639417" spans="1:1">
      <c r="A639417" s="9"/>
    </row>
    <row r="639418" spans="1:1">
      <c r="A639418" s="9"/>
    </row>
    <row r="639419" spans="1:1">
      <c r="A639419" s="9"/>
    </row>
    <row r="639420" spans="1:1">
      <c r="A639420" s="9"/>
    </row>
    <row r="639421" spans="1:1">
      <c r="A639421" s="9"/>
    </row>
    <row r="639422" spans="1:1">
      <c r="A639422" s="9"/>
    </row>
    <row r="639423" spans="1:1">
      <c r="A639423" s="9"/>
    </row>
    <row r="639424" spans="1:1">
      <c r="A639424" s="9"/>
    </row>
    <row r="639425" spans="1:1">
      <c r="A639425" s="9"/>
    </row>
    <row r="639426" spans="1:1">
      <c r="A639426" s="9"/>
    </row>
    <row r="639427" spans="1:1">
      <c r="A639427" s="9"/>
    </row>
    <row r="639428" spans="1:1">
      <c r="A639428" s="9"/>
    </row>
    <row r="639429" spans="1:1">
      <c r="A639429" s="9"/>
    </row>
    <row r="639430" spans="1:1">
      <c r="A639430" s="9"/>
    </row>
    <row r="639431" spans="1:1">
      <c r="A639431" s="9"/>
    </row>
    <row r="639432" spans="1:1">
      <c r="A639432" s="9"/>
    </row>
    <row r="639433" spans="1:1">
      <c r="A639433" s="9"/>
    </row>
    <row r="639434" spans="1:1">
      <c r="A639434" s="9"/>
    </row>
    <row r="639435" spans="1:1">
      <c r="A639435" s="9"/>
    </row>
    <row r="639436" spans="1:1">
      <c r="A639436" s="9"/>
    </row>
    <row r="639437" spans="1:1">
      <c r="A639437" s="11"/>
    </row>
    <row r="639438" spans="1:1">
      <c r="A639438" s="11"/>
    </row>
    <row r="639439" spans="1:1">
      <c r="A639439" s="11"/>
    </row>
    <row r="639440" spans="1:1">
      <c r="A639440" s="11"/>
    </row>
    <row r="639441" spans="1:1">
      <c r="A639441" s="11"/>
    </row>
    <row r="639442" spans="1:1">
      <c r="A639442" s="11"/>
    </row>
    <row r="639443" spans="1:1">
      <c r="A639443" s="11"/>
    </row>
    <row r="639444" spans="1:1">
      <c r="A639444" s="11"/>
    </row>
    <row r="639445" spans="1:1">
      <c r="A639445" s="11"/>
    </row>
    <row r="639446" spans="1:1">
      <c r="A639446" s="11"/>
    </row>
    <row r="639447" spans="1:1">
      <c r="A639447" s="11"/>
    </row>
    <row r="639448" spans="1:1">
      <c r="A639448" s="11"/>
    </row>
    <row r="639449" spans="1:1">
      <c r="A639449" s="11"/>
    </row>
    <row r="639450" spans="1:1">
      <c r="A639450" s="11"/>
    </row>
    <row r="639451" spans="1:1">
      <c r="A639451" s="11"/>
    </row>
    <row r="639452" spans="1:1">
      <c r="A639452" s="11"/>
    </row>
    <row r="639453" spans="1:1">
      <c r="A639453" s="11"/>
    </row>
    <row r="639454" spans="1:1">
      <c r="A639454" s="11"/>
    </row>
    <row r="639455" spans="1:1">
      <c r="A639455" s="11"/>
    </row>
    <row r="639456" spans="1:1">
      <c r="A639456" s="11"/>
    </row>
    <row r="639457" spans="1:1">
      <c r="A639457" s="11"/>
    </row>
    <row r="639458" spans="1:1">
      <c r="A639458" s="11"/>
    </row>
    <row r="639459" spans="1:1">
      <c r="A639459" s="11"/>
    </row>
    <row r="639460" spans="1:1">
      <c r="A639460" s="11"/>
    </row>
    <row r="639461" spans="1:1">
      <c r="A639461" s="11"/>
    </row>
    <row r="639462" spans="1:1">
      <c r="A639462" s="11"/>
    </row>
    <row r="639463" spans="1:1">
      <c r="A639463" s="11"/>
    </row>
    <row r="639464" spans="1:1">
      <c r="A639464" s="11"/>
    </row>
    <row r="639465" spans="1:1">
      <c r="A639465" s="11"/>
    </row>
    <row r="639466" spans="1:1">
      <c r="A639466" s="11"/>
    </row>
    <row r="639467" spans="1:1">
      <c r="A639467" s="11"/>
    </row>
    <row r="639468" spans="1:1">
      <c r="A639468" s="11"/>
    </row>
    <row r="639469" spans="1:1">
      <c r="A639469" s="11"/>
    </row>
    <row r="639470" spans="1:1">
      <c r="A639470" s="11"/>
    </row>
    <row r="639471" spans="1:1">
      <c r="A639471" s="11"/>
    </row>
    <row r="639472" spans="1:1">
      <c r="A639472" s="11"/>
    </row>
    <row r="639473" spans="1:1">
      <c r="A639473" s="11"/>
    </row>
    <row r="639474" spans="1:1">
      <c r="A639474" s="11"/>
    </row>
    <row r="639475" spans="1:1">
      <c r="A639475" s="11"/>
    </row>
    <row r="639476" spans="1:1">
      <c r="A639476" s="11"/>
    </row>
    <row r="639477" spans="1:1">
      <c r="A639477" s="11"/>
    </row>
    <row r="639478" spans="1:1">
      <c r="A639478" s="11"/>
    </row>
    <row r="639479" spans="1:1">
      <c r="A639479" s="11"/>
    </row>
    <row r="639480" spans="1:1">
      <c r="A639480" s="11"/>
    </row>
    <row r="639481" spans="1:1">
      <c r="A639481" s="11"/>
    </row>
    <row r="639482" spans="1:1">
      <c r="A639482" s="11"/>
    </row>
    <row r="639483" spans="1:1">
      <c r="A639483" s="11"/>
    </row>
    <row r="639484" spans="1:1">
      <c r="A639484" s="11"/>
    </row>
    <row r="639485" spans="1:1">
      <c r="A639485" s="11"/>
    </row>
    <row r="639486" spans="1:1">
      <c r="A639486" s="11"/>
    </row>
    <row r="639487" spans="1:1">
      <c r="A639487" s="11"/>
    </row>
    <row r="639488" spans="1:1">
      <c r="A639488" s="11"/>
    </row>
    <row r="639489" spans="1:1">
      <c r="A639489" s="11"/>
    </row>
    <row r="639490" spans="1:1">
      <c r="A639490" s="11"/>
    </row>
    <row r="639491" spans="1:1">
      <c r="A639491" s="11"/>
    </row>
    <row r="639492" spans="1:1">
      <c r="A639492" s="11"/>
    </row>
    <row r="639493" spans="1:1">
      <c r="A639493" s="11"/>
    </row>
    <row r="639494" spans="1:1">
      <c r="A639494" s="11"/>
    </row>
    <row r="639495" spans="1:1">
      <c r="A639495" s="11"/>
    </row>
    <row r="639496" spans="1:1">
      <c r="A639496" s="11"/>
    </row>
    <row r="639497" spans="1:1">
      <c r="A639497" s="11"/>
    </row>
    <row r="639498" spans="1:1">
      <c r="A639498" s="11"/>
    </row>
    <row r="639499" spans="1:1">
      <c r="A639499" s="11"/>
    </row>
    <row r="639500" spans="1:1">
      <c r="A639500" s="11"/>
    </row>
    <row r="655773" spans="1:1">
      <c r="A655773" s="6"/>
    </row>
    <row r="655774" spans="1:1">
      <c r="A655774" s="8"/>
    </row>
    <row r="655775" spans="1:1">
      <c r="A655775" s="8"/>
    </row>
    <row r="655776" spans="1:1">
      <c r="A655776" s="8"/>
    </row>
    <row r="655777" spans="1:1">
      <c r="A655777" s="8"/>
    </row>
    <row r="655778" spans="1:1">
      <c r="A655778" s="8"/>
    </row>
    <row r="655779" spans="1:1">
      <c r="A655779" s="8"/>
    </row>
    <row r="655780" spans="1:1">
      <c r="A655780" s="8"/>
    </row>
    <row r="655781" spans="1:1">
      <c r="A655781" s="8"/>
    </row>
    <row r="655782" spans="1:1">
      <c r="A655782" s="8"/>
    </row>
    <row r="655783" spans="1:1">
      <c r="A655783" s="8"/>
    </row>
    <row r="655784" spans="1:1">
      <c r="A655784" s="8"/>
    </row>
    <row r="655785" spans="1:1">
      <c r="A655785" s="8"/>
    </row>
    <row r="655786" spans="1:1">
      <c r="A655786" s="8"/>
    </row>
    <row r="655787" spans="1:1">
      <c r="A655787" s="8"/>
    </row>
    <row r="655788" spans="1:1">
      <c r="A655788" s="8"/>
    </row>
    <row r="655789" spans="1:1">
      <c r="A655789" s="8"/>
    </row>
    <row r="655790" spans="1:1">
      <c r="A655790" s="9"/>
    </row>
    <row r="655791" spans="1:1">
      <c r="A655791" s="9"/>
    </row>
    <row r="655792" spans="1:1">
      <c r="A655792" s="9"/>
    </row>
    <row r="655793" spans="1:1">
      <c r="A655793" s="9"/>
    </row>
    <row r="655794" spans="1:1">
      <c r="A655794" s="9"/>
    </row>
    <row r="655795" spans="1:1">
      <c r="A655795" s="9"/>
    </row>
    <row r="655796" spans="1:1">
      <c r="A655796" s="9"/>
    </row>
    <row r="655797" spans="1:1">
      <c r="A655797" s="9"/>
    </row>
    <row r="655798" spans="1:1">
      <c r="A655798" s="9"/>
    </row>
    <row r="655799" spans="1:1">
      <c r="A655799" s="9"/>
    </row>
    <row r="655800" spans="1:1">
      <c r="A655800" s="9"/>
    </row>
    <row r="655801" spans="1:1">
      <c r="A655801" s="9"/>
    </row>
    <row r="655802" spans="1:1">
      <c r="A655802" s="9"/>
    </row>
    <row r="655803" spans="1:1">
      <c r="A655803" s="9"/>
    </row>
    <row r="655804" spans="1:1">
      <c r="A655804" s="9"/>
    </row>
    <row r="655805" spans="1:1">
      <c r="A655805" s="9"/>
    </row>
    <row r="655806" spans="1:1">
      <c r="A655806" s="9"/>
    </row>
    <row r="655807" spans="1:1">
      <c r="A655807" s="9"/>
    </row>
    <row r="655808" spans="1:1">
      <c r="A655808" s="9"/>
    </row>
    <row r="655809" spans="1:1">
      <c r="A655809" s="9"/>
    </row>
    <row r="655810" spans="1:1">
      <c r="A655810" s="9"/>
    </row>
    <row r="655811" spans="1:1">
      <c r="A655811" s="9"/>
    </row>
    <row r="655812" spans="1:1">
      <c r="A655812" s="9"/>
    </row>
    <row r="655813" spans="1:1">
      <c r="A655813" s="9"/>
    </row>
    <row r="655814" spans="1:1">
      <c r="A655814" s="9"/>
    </row>
    <row r="655815" spans="1:1">
      <c r="A655815" s="9"/>
    </row>
    <row r="655816" spans="1:1">
      <c r="A655816" s="9"/>
    </row>
    <row r="655817" spans="1:1">
      <c r="A655817" s="9"/>
    </row>
    <row r="655818" spans="1:1">
      <c r="A655818" s="9"/>
    </row>
    <row r="655819" spans="1:1">
      <c r="A655819" s="9"/>
    </row>
    <row r="655820" spans="1:1">
      <c r="A655820" s="9"/>
    </row>
    <row r="655821" spans="1:1">
      <c r="A655821" s="11"/>
    </row>
    <row r="655822" spans="1:1">
      <c r="A655822" s="11"/>
    </row>
    <row r="655823" spans="1:1">
      <c r="A655823" s="11"/>
    </row>
    <row r="655824" spans="1:1">
      <c r="A655824" s="11"/>
    </row>
    <row r="655825" spans="1:1">
      <c r="A655825" s="11"/>
    </row>
    <row r="655826" spans="1:1">
      <c r="A655826" s="11"/>
    </row>
    <row r="655827" spans="1:1">
      <c r="A655827" s="11"/>
    </row>
    <row r="655828" spans="1:1">
      <c r="A655828" s="11"/>
    </row>
    <row r="655829" spans="1:1">
      <c r="A655829" s="11"/>
    </row>
    <row r="655830" spans="1:1">
      <c r="A655830" s="11"/>
    </row>
    <row r="655831" spans="1:1">
      <c r="A655831" s="11"/>
    </row>
    <row r="655832" spans="1:1">
      <c r="A655832" s="11"/>
    </row>
    <row r="655833" spans="1:1">
      <c r="A655833" s="11"/>
    </row>
    <row r="655834" spans="1:1">
      <c r="A655834" s="11"/>
    </row>
    <row r="655835" spans="1:1">
      <c r="A655835" s="11"/>
    </row>
    <row r="655836" spans="1:1">
      <c r="A655836" s="11"/>
    </row>
    <row r="655837" spans="1:1">
      <c r="A655837" s="11"/>
    </row>
    <row r="655838" spans="1:1">
      <c r="A655838" s="11"/>
    </row>
    <row r="655839" spans="1:1">
      <c r="A655839" s="11"/>
    </row>
    <row r="655840" spans="1:1">
      <c r="A655840" s="11"/>
    </row>
    <row r="655841" spans="1:1">
      <c r="A655841" s="11"/>
    </row>
    <row r="655842" spans="1:1">
      <c r="A655842" s="11"/>
    </row>
    <row r="655843" spans="1:1">
      <c r="A655843" s="11"/>
    </row>
    <row r="655844" spans="1:1">
      <c r="A655844" s="11"/>
    </row>
    <row r="655845" spans="1:1">
      <c r="A655845" s="11"/>
    </row>
    <row r="655846" spans="1:1">
      <c r="A655846" s="11"/>
    </row>
    <row r="655847" spans="1:1">
      <c r="A655847" s="11"/>
    </row>
    <row r="655848" spans="1:1">
      <c r="A655848" s="11"/>
    </row>
    <row r="655849" spans="1:1">
      <c r="A655849" s="11"/>
    </row>
    <row r="655850" spans="1:1">
      <c r="A655850" s="11"/>
    </row>
    <row r="655851" spans="1:1">
      <c r="A655851" s="11"/>
    </row>
    <row r="655852" spans="1:1">
      <c r="A655852" s="11"/>
    </row>
    <row r="655853" spans="1:1">
      <c r="A655853" s="11"/>
    </row>
    <row r="655854" spans="1:1">
      <c r="A655854" s="11"/>
    </row>
    <row r="655855" spans="1:1">
      <c r="A655855" s="11"/>
    </row>
    <row r="655856" spans="1:1">
      <c r="A655856" s="11"/>
    </row>
    <row r="655857" spans="1:1">
      <c r="A655857" s="11"/>
    </row>
    <row r="655858" spans="1:1">
      <c r="A655858" s="11"/>
    </row>
    <row r="655859" spans="1:1">
      <c r="A655859" s="11"/>
    </row>
    <row r="655860" spans="1:1">
      <c r="A655860" s="11"/>
    </row>
    <row r="655861" spans="1:1">
      <c r="A655861" s="11"/>
    </row>
    <row r="655862" spans="1:1">
      <c r="A655862" s="11"/>
    </row>
    <row r="655863" spans="1:1">
      <c r="A655863" s="11"/>
    </row>
    <row r="655864" spans="1:1">
      <c r="A655864" s="11"/>
    </row>
    <row r="655865" spans="1:1">
      <c r="A655865" s="11"/>
    </row>
    <row r="655866" spans="1:1">
      <c r="A655866" s="11"/>
    </row>
    <row r="655867" spans="1:1">
      <c r="A655867" s="11"/>
    </row>
    <row r="655868" spans="1:1">
      <c r="A655868" s="11"/>
    </row>
    <row r="655869" spans="1:1">
      <c r="A655869" s="11"/>
    </row>
    <row r="655870" spans="1:1">
      <c r="A655870" s="11"/>
    </row>
    <row r="655871" spans="1:1">
      <c r="A655871" s="11"/>
    </row>
    <row r="655872" spans="1:1">
      <c r="A655872" s="11"/>
    </row>
    <row r="655873" spans="1:1">
      <c r="A655873" s="11"/>
    </row>
    <row r="655874" spans="1:1">
      <c r="A655874" s="11"/>
    </row>
    <row r="655875" spans="1:1">
      <c r="A655875" s="11"/>
    </row>
    <row r="655876" spans="1:1">
      <c r="A655876" s="11"/>
    </row>
    <row r="655877" spans="1:1">
      <c r="A655877" s="11"/>
    </row>
    <row r="655878" spans="1:1">
      <c r="A655878" s="11"/>
    </row>
    <row r="655879" spans="1:1">
      <c r="A655879" s="11"/>
    </row>
    <row r="655880" spans="1:1">
      <c r="A655880" s="11"/>
    </row>
    <row r="655881" spans="1:1">
      <c r="A655881" s="11"/>
    </row>
    <row r="655882" spans="1:1">
      <c r="A655882" s="11"/>
    </row>
    <row r="655883" spans="1:1">
      <c r="A655883" s="11"/>
    </row>
    <row r="655884" spans="1:1">
      <c r="A655884" s="11"/>
    </row>
    <row r="672157" spans="1:1">
      <c r="A672157" s="6"/>
    </row>
    <row r="672158" spans="1:1">
      <c r="A672158" s="8"/>
    </row>
    <row r="672159" spans="1:1">
      <c r="A672159" s="8"/>
    </row>
    <row r="672160" spans="1:1">
      <c r="A672160" s="8"/>
    </row>
    <row r="672161" spans="1:1">
      <c r="A672161" s="8"/>
    </row>
    <row r="672162" spans="1:1">
      <c r="A672162" s="8"/>
    </row>
    <row r="672163" spans="1:1">
      <c r="A672163" s="8"/>
    </row>
    <row r="672164" spans="1:1">
      <c r="A672164" s="8"/>
    </row>
    <row r="672165" spans="1:1">
      <c r="A672165" s="8"/>
    </row>
    <row r="672166" spans="1:1">
      <c r="A672166" s="8"/>
    </row>
    <row r="672167" spans="1:1">
      <c r="A672167" s="8"/>
    </row>
    <row r="672168" spans="1:1">
      <c r="A672168" s="8"/>
    </row>
    <row r="672169" spans="1:1">
      <c r="A672169" s="8"/>
    </row>
    <row r="672170" spans="1:1">
      <c r="A672170" s="8"/>
    </row>
    <row r="672171" spans="1:1">
      <c r="A672171" s="8"/>
    </row>
    <row r="672172" spans="1:1">
      <c r="A672172" s="8"/>
    </row>
    <row r="672173" spans="1:1">
      <c r="A672173" s="8"/>
    </row>
    <row r="672174" spans="1:1">
      <c r="A672174" s="9"/>
    </row>
    <row r="672175" spans="1:1">
      <c r="A672175" s="9"/>
    </row>
    <row r="672176" spans="1:1">
      <c r="A672176" s="9"/>
    </row>
    <row r="672177" spans="1:1">
      <c r="A672177" s="9"/>
    </row>
    <row r="672178" spans="1:1">
      <c r="A672178" s="9"/>
    </row>
    <row r="672179" spans="1:1">
      <c r="A672179" s="9"/>
    </row>
    <row r="672180" spans="1:1">
      <c r="A672180" s="9"/>
    </row>
    <row r="672181" spans="1:1">
      <c r="A672181" s="9"/>
    </row>
    <row r="672182" spans="1:1">
      <c r="A672182" s="9"/>
    </row>
    <row r="672183" spans="1:1">
      <c r="A672183" s="9"/>
    </row>
    <row r="672184" spans="1:1">
      <c r="A672184" s="9"/>
    </row>
    <row r="672185" spans="1:1">
      <c r="A672185" s="9"/>
    </row>
    <row r="672186" spans="1:1">
      <c r="A672186" s="9"/>
    </row>
    <row r="672187" spans="1:1">
      <c r="A672187" s="9"/>
    </row>
    <row r="672188" spans="1:1">
      <c r="A672188" s="9"/>
    </row>
    <row r="672189" spans="1:1">
      <c r="A672189" s="9"/>
    </row>
    <row r="672190" spans="1:1">
      <c r="A672190" s="9"/>
    </row>
    <row r="672191" spans="1:1">
      <c r="A672191" s="9"/>
    </row>
    <row r="672192" spans="1:1">
      <c r="A672192" s="9"/>
    </row>
    <row r="672193" spans="1:1">
      <c r="A672193" s="9"/>
    </row>
    <row r="672194" spans="1:1">
      <c r="A672194" s="9"/>
    </row>
    <row r="672195" spans="1:1">
      <c r="A672195" s="9"/>
    </row>
    <row r="672196" spans="1:1">
      <c r="A672196" s="9"/>
    </row>
    <row r="672197" spans="1:1">
      <c r="A672197" s="9"/>
    </row>
    <row r="672198" spans="1:1">
      <c r="A672198" s="9"/>
    </row>
    <row r="672199" spans="1:1">
      <c r="A672199" s="9"/>
    </row>
    <row r="672200" spans="1:1">
      <c r="A672200" s="9"/>
    </row>
    <row r="672201" spans="1:1">
      <c r="A672201" s="9"/>
    </row>
    <row r="672202" spans="1:1">
      <c r="A672202" s="9"/>
    </row>
    <row r="672203" spans="1:1">
      <c r="A672203" s="9"/>
    </row>
    <row r="672204" spans="1:1">
      <c r="A672204" s="9"/>
    </row>
    <row r="672205" spans="1:1">
      <c r="A672205" s="11"/>
    </row>
    <row r="672206" spans="1:1">
      <c r="A672206" s="11"/>
    </row>
    <row r="672207" spans="1:1">
      <c r="A672207" s="11"/>
    </row>
    <row r="672208" spans="1:1">
      <c r="A672208" s="11"/>
    </row>
    <row r="672209" spans="1:1">
      <c r="A672209" s="11"/>
    </row>
    <row r="672210" spans="1:1">
      <c r="A672210" s="11"/>
    </row>
    <row r="672211" spans="1:1">
      <c r="A672211" s="11"/>
    </row>
    <row r="672212" spans="1:1">
      <c r="A672212" s="11"/>
    </row>
    <row r="672213" spans="1:1">
      <c r="A672213" s="11"/>
    </row>
    <row r="672214" spans="1:1">
      <c r="A672214" s="11"/>
    </row>
    <row r="672215" spans="1:1">
      <c r="A672215" s="11"/>
    </row>
    <row r="672216" spans="1:1">
      <c r="A672216" s="11"/>
    </row>
    <row r="672217" spans="1:1">
      <c r="A672217" s="11"/>
    </row>
    <row r="672218" spans="1:1">
      <c r="A672218" s="11"/>
    </row>
    <row r="672219" spans="1:1">
      <c r="A672219" s="11"/>
    </row>
    <row r="672220" spans="1:1">
      <c r="A672220" s="11"/>
    </row>
    <row r="672221" spans="1:1">
      <c r="A672221" s="11"/>
    </row>
    <row r="672222" spans="1:1">
      <c r="A672222" s="11"/>
    </row>
    <row r="672223" spans="1:1">
      <c r="A672223" s="11"/>
    </row>
    <row r="672224" spans="1:1">
      <c r="A672224" s="11"/>
    </row>
    <row r="672225" spans="1:1">
      <c r="A672225" s="11"/>
    </row>
    <row r="672226" spans="1:1">
      <c r="A672226" s="11"/>
    </row>
    <row r="672227" spans="1:1">
      <c r="A672227" s="11"/>
    </row>
    <row r="672228" spans="1:1">
      <c r="A672228" s="11"/>
    </row>
    <row r="672229" spans="1:1">
      <c r="A672229" s="11"/>
    </row>
    <row r="672230" spans="1:1">
      <c r="A672230" s="11"/>
    </row>
    <row r="672231" spans="1:1">
      <c r="A672231" s="11"/>
    </row>
    <row r="672232" spans="1:1">
      <c r="A672232" s="11"/>
    </row>
    <row r="672233" spans="1:1">
      <c r="A672233" s="11"/>
    </row>
    <row r="672234" spans="1:1">
      <c r="A672234" s="11"/>
    </row>
    <row r="672235" spans="1:1">
      <c r="A672235" s="11"/>
    </row>
    <row r="672236" spans="1:1">
      <c r="A672236" s="11"/>
    </row>
    <row r="672237" spans="1:1">
      <c r="A672237" s="11"/>
    </row>
    <row r="672238" spans="1:1">
      <c r="A672238" s="11"/>
    </row>
    <row r="672239" spans="1:1">
      <c r="A672239" s="11"/>
    </row>
    <row r="672240" spans="1:1">
      <c r="A672240" s="11"/>
    </row>
    <row r="672241" spans="1:1">
      <c r="A672241" s="11"/>
    </row>
    <row r="672242" spans="1:1">
      <c r="A672242" s="11"/>
    </row>
    <row r="672243" spans="1:1">
      <c r="A672243" s="11"/>
    </row>
    <row r="672244" spans="1:1">
      <c r="A672244" s="11"/>
    </row>
    <row r="672245" spans="1:1">
      <c r="A672245" s="11"/>
    </row>
    <row r="672246" spans="1:1">
      <c r="A672246" s="11"/>
    </row>
    <row r="672247" spans="1:1">
      <c r="A672247" s="11"/>
    </row>
    <row r="672248" spans="1:1">
      <c r="A672248" s="11"/>
    </row>
    <row r="672249" spans="1:1">
      <c r="A672249" s="11"/>
    </row>
    <row r="672250" spans="1:1">
      <c r="A672250" s="11"/>
    </row>
    <row r="672251" spans="1:1">
      <c r="A672251" s="11"/>
    </row>
    <row r="672252" spans="1:1">
      <c r="A672252" s="11"/>
    </row>
    <row r="672253" spans="1:1">
      <c r="A672253" s="11"/>
    </row>
    <row r="672254" spans="1:1">
      <c r="A672254" s="11"/>
    </row>
    <row r="672255" spans="1:1">
      <c r="A672255" s="11"/>
    </row>
    <row r="672256" spans="1:1">
      <c r="A672256" s="11"/>
    </row>
    <row r="672257" spans="1:1">
      <c r="A672257" s="11"/>
    </row>
    <row r="672258" spans="1:1">
      <c r="A672258" s="11"/>
    </row>
    <row r="672259" spans="1:1">
      <c r="A672259" s="11"/>
    </row>
    <row r="672260" spans="1:1">
      <c r="A672260" s="11"/>
    </row>
    <row r="672261" spans="1:1">
      <c r="A672261" s="11"/>
    </row>
    <row r="672262" spans="1:1">
      <c r="A672262" s="11"/>
    </row>
    <row r="672263" spans="1:1">
      <c r="A672263" s="11"/>
    </row>
    <row r="672264" spans="1:1">
      <c r="A672264" s="11"/>
    </row>
    <row r="672265" spans="1:1">
      <c r="A672265" s="11"/>
    </row>
    <row r="672266" spans="1:1">
      <c r="A672266" s="11"/>
    </row>
    <row r="672267" spans="1:1">
      <c r="A672267" s="11"/>
    </row>
    <row r="672268" spans="1:1">
      <c r="A672268" s="11"/>
    </row>
    <row r="688541" spans="1:1">
      <c r="A688541" s="6"/>
    </row>
    <row r="688542" spans="1:1">
      <c r="A688542" s="8"/>
    </row>
    <row r="688543" spans="1:1">
      <c r="A688543" s="8"/>
    </row>
    <row r="688544" spans="1:1">
      <c r="A688544" s="8"/>
    </row>
    <row r="688545" spans="1:1">
      <c r="A688545" s="8"/>
    </row>
    <row r="688546" spans="1:1">
      <c r="A688546" s="8"/>
    </row>
    <row r="688547" spans="1:1">
      <c r="A688547" s="8"/>
    </row>
    <row r="688548" spans="1:1">
      <c r="A688548" s="8"/>
    </row>
    <row r="688549" spans="1:1">
      <c r="A688549" s="8"/>
    </row>
    <row r="688550" spans="1:1">
      <c r="A688550" s="8"/>
    </row>
    <row r="688551" spans="1:1">
      <c r="A688551" s="8"/>
    </row>
    <row r="688552" spans="1:1">
      <c r="A688552" s="8"/>
    </row>
    <row r="688553" spans="1:1">
      <c r="A688553" s="8"/>
    </row>
    <row r="688554" spans="1:1">
      <c r="A688554" s="8"/>
    </row>
    <row r="688555" spans="1:1">
      <c r="A688555" s="8"/>
    </row>
    <row r="688556" spans="1:1">
      <c r="A688556" s="8"/>
    </row>
    <row r="688557" spans="1:1">
      <c r="A688557" s="8"/>
    </row>
    <row r="688558" spans="1:1">
      <c r="A688558" s="9"/>
    </row>
    <row r="688559" spans="1:1">
      <c r="A688559" s="9"/>
    </row>
    <row r="688560" spans="1:1">
      <c r="A688560" s="9"/>
    </row>
    <row r="688561" spans="1:1">
      <c r="A688561" s="9"/>
    </row>
    <row r="688562" spans="1:1">
      <c r="A688562" s="9"/>
    </row>
    <row r="688563" spans="1:1">
      <c r="A688563" s="9"/>
    </row>
    <row r="688564" spans="1:1">
      <c r="A688564" s="9"/>
    </row>
    <row r="688565" spans="1:1">
      <c r="A688565" s="9"/>
    </row>
    <row r="688566" spans="1:1">
      <c r="A688566" s="9"/>
    </row>
    <row r="688567" spans="1:1">
      <c r="A688567" s="9"/>
    </row>
    <row r="688568" spans="1:1">
      <c r="A688568" s="9"/>
    </row>
    <row r="688569" spans="1:1">
      <c r="A688569" s="9"/>
    </row>
    <row r="688570" spans="1:1">
      <c r="A688570" s="9"/>
    </row>
    <row r="688571" spans="1:1">
      <c r="A688571" s="9"/>
    </row>
    <row r="688572" spans="1:1">
      <c r="A688572" s="9"/>
    </row>
    <row r="688573" spans="1:1">
      <c r="A688573" s="9"/>
    </row>
    <row r="688574" spans="1:1">
      <c r="A688574" s="9"/>
    </row>
    <row r="688575" spans="1:1">
      <c r="A688575" s="9"/>
    </row>
    <row r="688576" spans="1:1">
      <c r="A688576" s="9"/>
    </row>
    <row r="688577" spans="1:1">
      <c r="A688577" s="9"/>
    </row>
    <row r="688578" spans="1:1">
      <c r="A688578" s="9"/>
    </row>
    <row r="688579" spans="1:1">
      <c r="A688579" s="9"/>
    </row>
    <row r="688580" spans="1:1">
      <c r="A688580" s="9"/>
    </row>
    <row r="688581" spans="1:1">
      <c r="A688581" s="9"/>
    </row>
    <row r="688582" spans="1:1">
      <c r="A688582" s="9"/>
    </row>
    <row r="688583" spans="1:1">
      <c r="A688583" s="9"/>
    </row>
    <row r="688584" spans="1:1">
      <c r="A688584" s="9"/>
    </row>
    <row r="688585" spans="1:1">
      <c r="A688585" s="9"/>
    </row>
    <row r="688586" spans="1:1">
      <c r="A688586" s="9"/>
    </row>
    <row r="688587" spans="1:1">
      <c r="A688587" s="9"/>
    </row>
    <row r="688588" spans="1:1">
      <c r="A688588" s="9"/>
    </row>
    <row r="688589" spans="1:1">
      <c r="A688589" s="11"/>
    </row>
    <row r="688590" spans="1:1">
      <c r="A688590" s="11"/>
    </row>
    <row r="688591" spans="1:1">
      <c r="A688591" s="11"/>
    </row>
    <row r="688592" spans="1:1">
      <c r="A688592" s="11"/>
    </row>
    <row r="688593" spans="1:1">
      <c r="A688593" s="11"/>
    </row>
    <row r="688594" spans="1:1">
      <c r="A688594" s="11"/>
    </row>
    <row r="688595" spans="1:1">
      <c r="A688595" s="11"/>
    </row>
    <row r="688596" spans="1:1">
      <c r="A688596" s="11"/>
    </row>
    <row r="688597" spans="1:1">
      <c r="A688597" s="11"/>
    </row>
    <row r="688598" spans="1:1">
      <c r="A688598" s="11"/>
    </row>
    <row r="688599" spans="1:1">
      <c r="A688599" s="11"/>
    </row>
    <row r="688600" spans="1:1">
      <c r="A688600" s="11"/>
    </row>
    <row r="688601" spans="1:1">
      <c r="A688601" s="11"/>
    </row>
    <row r="688602" spans="1:1">
      <c r="A688602" s="11"/>
    </row>
    <row r="688603" spans="1:1">
      <c r="A688603" s="11"/>
    </row>
    <row r="688604" spans="1:1">
      <c r="A688604" s="11"/>
    </row>
    <row r="688605" spans="1:1">
      <c r="A688605" s="11"/>
    </row>
    <row r="688606" spans="1:1">
      <c r="A688606" s="11"/>
    </row>
    <row r="688607" spans="1:1">
      <c r="A688607" s="11"/>
    </row>
    <row r="688608" spans="1:1">
      <c r="A688608" s="11"/>
    </row>
    <row r="688609" spans="1:1">
      <c r="A688609" s="11"/>
    </row>
    <row r="688610" spans="1:1">
      <c r="A688610" s="11"/>
    </row>
    <row r="688611" spans="1:1">
      <c r="A688611" s="11"/>
    </row>
    <row r="688612" spans="1:1">
      <c r="A688612" s="11"/>
    </row>
    <row r="688613" spans="1:1">
      <c r="A688613" s="11"/>
    </row>
    <row r="688614" spans="1:1">
      <c r="A688614" s="11"/>
    </row>
    <row r="688615" spans="1:1">
      <c r="A688615" s="11"/>
    </row>
    <row r="688616" spans="1:1">
      <c r="A688616" s="11"/>
    </row>
    <row r="688617" spans="1:1">
      <c r="A688617" s="11"/>
    </row>
    <row r="688618" spans="1:1">
      <c r="A688618" s="11"/>
    </row>
    <row r="688619" spans="1:1">
      <c r="A688619" s="11"/>
    </row>
    <row r="688620" spans="1:1">
      <c r="A688620" s="11"/>
    </row>
    <row r="688621" spans="1:1">
      <c r="A688621" s="11"/>
    </row>
    <row r="688622" spans="1:1">
      <c r="A688622" s="11"/>
    </row>
    <row r="688623" spans="1:1">
      <c r="A688623" s="11"/>
    </row>
    <row r="688624" spans="1:1">
      <c r="A688624" s="11"/>
    </row>
    <row r="688625" spans="1:1">
      <c r="A688625" s="11"/>
    </row>
    <row r="688626" spans="1:1">
      <c r="A688626" s="11"/>
    </row>
    <row r="688627" spans="1:1">
      <c r="A688627" s="11"/>
    </row>
    <row r="688628" spans="1:1">
      <c r="A688628" s="11"/>
    </row>
    <row r="688629" spans="1:1">
      <c r="A688629" s="11"/>
    </row>
    <row r="688630" spans="1:1">
      <c r="A688630" s="11"/>
    </row>
    <row r="688631" spans="1:1">
      <c r="A688631" s="11"/>
    </row>
    <row r="688632" spans="1:1">
      <c r="A688632" s="11"/>
    </row>
    <row r="688633" spans="1:1">
      <c r="A688633" s="11"/>
    </row>
    <row r="688634" spans="1:1">
      <c r="A688634" s="11"/>
    </row>
    <row r="688635" spans="1:1">
      <c r="A688635" s="11"/>
    </row>
    <row r="688636" spans="1:1">
      <c r="A688636" s="11"/>
    </row>
    <row r="688637" spans="1:1">
      <c r="A688637" s="11"/>
    </row>
    <row r="688638" spans="1:1">
      <c r="A688638" s="11"/>
    </row>
    <row r="688639" spans="1:1">
      <c r="A688639" s="11"/>
    </row>
    <row r="688640" spans="1:1">
      <c r="A688640" s="11"/>
    </row>
    <row r="688641" spans="1:1">
      <c r="A688641" s="11"/>
    </row>
    <row r="688642" spans="1:1">
      <c r="A688642" s="11"/>
    </row>
    <row r="688643" spans="1:1">
      <c r="A688643" s="11"/>
    </row>
    <row r="688644" spans="1:1">
      <c r="A688644" s="11"/>
    </row>
    <row r="688645" spans="1:1">
      <c r="A688645" s="11"/>
    </row>
    <row r="688646" spans="1:1">
      <c r="A688646" s="11"/>
    </row>
    <row r="688647" spans="1:1">
      <c r="A688647" s="11"/>
    </row>
    <row r="688648" spans="1:1">
      <c r="A688648" s="11"/>
    </row>
    <row r="688649" spans="1:1">
      <c r="A688649" s="11"/>
    </row>
    <row r="688650" spans="1:1">
      <c r="A688650" s="11"/>
    </row>
    <row r="688651" spans="1:1">
      <c r="A688651" s="11"/>
    </row>
    <row r="688652" spans="1:1">
      <c r="A688652" s="11"/>
    </row>
    <row r="704925" spans="1:1">
      <c r="A704925" s="6"/>
    </row>
    <row r="704926" spans="1:1">
      <c r="A704926" s="8"/>
    </row>
    <row r="704927" spans="1:1">
      <c r="A704927" s="8"/>
    </row>
    <row r="704928" spans="1:1">
      <c r="A704928" s="8"/>
    </row>
    <row r="704929" spans="1:1">
      <c r="A704929" s="8"/>
    </row>
    <row r="704930" spans="1:1">
      <c r="A704930" s="8"/>
    </row>
    <row r="704931" spans="1:1">
      <c r="A704931" s="8"/>
    </row>
    <row r="704932" spans="1:1">
      <c r="A704932" s="8"/>
    </row>
    <row r="704933" spans="1:1">
      <c r="A704933" s="8"/>
    </row>
    <row r="704934" spans="1:1">
      <c r="A704934" s="8"/>
    </row>
    <row r="704935" spans="1:1">
      <c r="A704935" s="8"/>
    </row>
    <row r="704936" spans="1:1">
      <c r="A704936" s="8"/>
    </row>
    <row r="704937" spans="1:1">
      <c r="A704937" s="8"/>
    </row>
    <row r="704938" spans="1:1">
      <c r="A704938" s="8"/>
    </row>
    <row r="704939" spans="1:1">
      <c r="A704939" s="8"/>
    </row>
    <row r="704940" spans="1:1">
      <c r="A704940" s="8"/>
    </row>
    <row r="704941" spans="1:1">
      <c r="A704941" s="8"/>
    </row>
    <row r="704942" spans="1:1">
      <c r="A704942" s="9"/>
    </row>
    <row r="704943" spans="1:1">
      <c r="A704943" s="9"/>
    </row>
    <row r="704944" spans="1:1">
      <c r="A704944" s="9"/>
    </row>
    <row r="704945" spans="1:1">
      <c r="A704945" s="9"/>
    </row>
    <row r="704946" spans="1:1">
      <c r="A704946" s="9"/>
    </row>
    <row r="704947" spans="1:1">
      <c r="A704947" s="9"/>
    </row>
    <row r="704948" spans="1:1">
      <c r="A704948" s="9"/>
    </row>
    <row r="704949" spans="1:1">
      <c r="A704949" s="9"/>
    </row>
    <row r="704950" spans="1:1">
      <c r="A704950" s="9"/>
    </row>
    <row r="704951" spans="1:1">
      <c r="A704951" s="9"/>
    </row>
    <row r="704952" spans="1:1">
      <c r="A704952" s="9"/>
    </row>
    <row r="704953" spans="1:1">
      <c r="A704953" s="9"/>
    </row>
    <row r="704954" spans="1:1">
      <c r="A704954" s="9"/>
    </row>
    <row r="704955" spans="1:1">
      <c r="A704955" s="9"/>
    </row>
    <row r="704956" spans="1:1">
      <c r="A704956" s="9"/>
    </row>
    <row r="704957" spans="1:1">
      <c r="A704957" s="9"/>
    </row>
    <row r="704958" spans="1:1">
      <c r="A704958" s="9"/>
    </row>
    <row r="704959" spans="1:1">
      <c r="A704959" s="9"/>
    </row>
    <row r="704960" spans="1:1">
      <c r="A704960" s="9"/>
    </row>
    <row r="704961" spans="1:1">
      <c r="A704961" s="9"/>
    </row>
    <row r="704962" spans="1:1">
      <c r="A704962" s="9"/>
    </row>
    <row r="704963" spans="1:1">
      <c r="A704963" s="9"/>
    </row>
    <row r="704964" spans="1:1">
      <c r="A704964" s="9"/>
    </row>
    <row r="704965" spans="1:1">
      <c r="A704965" s="9"/>
    </row>
    <row r="704966" spans="1:1">
      <c r="A704966" s="9"/>
    </row>
    <row r="704967" spans="1:1">
      <c r="A704967" s="9"/>
    </row>
    <row r="704968" spans="1:1">
      <c r="A704968" s="9"/>
    </row>
    <row r="704969" spans="1:1">
      <c r="A704969" s="9"/>
    </row>
    <row r="704970" spans="1:1">
      <c r="A704970" s="9"/>
    </row>
    <row r="704971" spans="1:1">
      <c r="A704971" s="9"/>
    </row>
    <row r="704972" spans="1:1">
      <c r="A704972" s="9"/>
    </row>
    <row r="704973" spans="1:1">
      <c r="A704973" s="11"/>
    </row>
    <row r="704974" spans="1:1">
      <c r="A704974" s="11"/>
    </row>
    <row r="704975" spans="1:1">
      <c r="A704975" s="11"/>
    </row>
    <row r="704976" spans="1:1">
      <c r="A704976" s="11"/>
    </row>
    <row r="704977" spans="1:1">
      <c r="A704977" s="11"/>
    </row>
    <row r="704978" spans="1:1">
      <c r="A704978" s="11"/>
    </row>
    <row r="704979" spans="1:1">
      <c r="A704979" s="11"/>
    </row>
    <row r="704980" spans="1:1">
      <c r="A704980" s="11"/>
    </row>
    <row r="704981" spans="1:1">
      <c r="A704981" s="11"/>
    </row>
    <row r="704982" spans="1:1">
      <c r="A704982" s="11"/>
    </row>
    <row r="704983" spans="1:1">
      <c r="A704983" s="11"/>
    </row>
    <row r="704984" spans="1:1">
      <c r="A704984" s="11"/>
    </row>
    <row r="704985" spans="1:1">
      <c r="A704985" s="11"/>
    </row>
    <row r="704986" spans="1:1">
      <c r="A704986" s="11"/>
    </row>
    <row r="704987" spans="1:1">
      <c r="A704987" s="11"/>
    </row>
    <row r="704988" spans="1:1">
      <c r="A704988" s="11"/>
    </row>
    <row r="704989" spans="1:1">
      <c r="A704989" s="11"/>
    </row>
    <row r="704990" spans="1:1">
      <c r="A704990" s="11"/>
    </row>
    <row r="704991" spans="1:1">
      <c r="A704991" s="11"/>
    </row>
    <row r="704992" spans="1:1">
      <c r="A704992" s="11"/>
    </row>
    <row r="704993" spans="1:1">
      <c r="A704993" s="11"/>
    </row>
    <row r="704994" spans="1:1">
      <c r="A704994" s="11"/>
    </row>
    <row r="704995" spans="1:1">
      <c r="A704995" s="11"/>
    </row>
    <row r="704996" spans="1:1">
      <c r="A704996" s="11"/>
    </row>
    <row r="704997" spans="1:1">
      <c r="A704997" s="11"/>
    </row>
    <row r="704998" spans="1:1">
      <c r="A704998" s="11"/>
    </row>
    <row r="704999" spans="1:1">
      <c r="A704999" s="11"/>
    </row>
    <row r="705000" spans="1:1">
      <c r="A705000" s="11"/>
    </row>
    <row r="705001" spans="1:1">
      <c r="A705001" s="11"/>
    </row>
    <row r="705002" spans="1:1">
      <c r="A705002" s="11"/>
    </row>
    <row r="705003" spans="1:1">
      <c r="A705003" s="11"/>
    </row>
    <row r="705004" spans="1:1">
      <c r="A705004" s="11"/>
    </row>
    <row r="705005" spans="1:1">
      <c r="A705005" s="11"/>
    </row>
    <row r="705006" spans="1:1">
      <c r="A705006" s="11"/>
    </row>
    <row r="705007" spans="1:1">
      <c r="A705007" s="11"/>
    </row>
    <row r="705008" spans="1:1">
      <c r="A705008" s="11"/>
    </row>
    <row r="705009" spans="1:1">
      <c r="A705009" s="11"/>
    </row>
    <row r="705010" spans="1:1">
      <c r="A705010" s="11"/>
    </row>
    <row r="705011" spans="1:1">
      <c r="A705011" s="11"/>
    </row>
    <row r="705012" spans="1:1">
      <c r="A705012" s="11"/>
    </row>
    <row r="705013" spans="1:1">
      <c r="A705013" s="11"/>
    </row>
    <row r="705014" spans="1:1">
      <c r="A705014" s="11"/>
    </row>
    <row r="705015" spans="1:1">
      <c r="A705015" s="11"/>
    </row>
    <row r="705016" spans="1:1">
      <c r="A705016" s="11"/>
    </row>
    <row r="705017" spans="1:1">
      <c r="A705017" s="11"/>
    </row>
    <row r="705018" spans="1:1">
      <c r="A705018" s="11"/>
    </row>
    <row r="705019" spans="1:1">
      <c r="A705019" s="11"/>
    </row>
    <row r="705020" spans="1:1">
      <c r="A705020" s="11"/>
    </row>
    <row r="705021" spans="1:1">
      <c r="A705021" s="11"/>
    </row>
    <row r="705022" spans="1:1">
      <c r="A705022" s="11"/>
    </row>
    <row r="705023" spans="1:1">
      <c r="A705023" s="11"/>
    </row>
    <row r="705024" spans="1:1">
      <c r="A705024" s="11"/>
    </row>
    <row r="705025" spans="1:1">
      <c r="A705025" s="11"/>
    </row>
    <row r="705026" spans="1:1">
      <c r="A705026" s="11"/>
    </row>
    <row r="705027" spans="1:1">
      <c r="A705027" s="11"/>
    </row>
    <row r="705028" spans="1:1">
      <c r="A705028" s="11"/>
    </row>
    <row r="705029" spans="1:1">
      <c r="A705029" s="11"/>
    </row>
    <row r="705030" spans="1:1">
      <c r="A705030" s="11"/>
    </row>
    <row r="705031" spans="1:1">
      <c r="A705031" s="11"/>
    </row>
    <row r="705032" spans="1:1">
      <c r="A705032" s="11"/>
    </row>
    <row r="705033" spans="1:1">
      <c r="A705033" s="11"/>
    </row>
    <row r="705034" spans="1:1">
      <c r="A705034" s="11"/>
    </row>
    <row r="705035" spans="1:1">
      <c r="A705035" s="11"/>
    </row>
    <row r="705036" spans="1:1">
      <c r="A705036" s="11"/>
    </row>
    <row r="721309" spans="1:1">
      <c r="A721309" s="6"/>
    </row>
    <row r="721310" spans="1:1">
      <c r="A721310" s="8"/>
    </row>
    <row r="721311" spans="1:1">
      <c r="A721311" s="8"/>
    </row>
    <row r="721312" spans="1:1">
      <c r="A721312" s="8"/>
    </row>
    <row r="721313" spans="1:1">
      <c r="A721313" s="8"/>
    </row>
    <row r="721314" spans="1:1">
      <c r="A721314" s="8"/>
    </row>
    <row r="721315" spans="1:1">
      <c r="A721315" s="8"/>
    </row>
    <row r="721316" spans="1:1">
      <c r="A721316" s="8"/>
    </row>
    <row r="721317" spans="1:1">
      <c r="A721317" s="8"/>
    </row>
    <row r="721318" spans="1:1">
      <c r="A721318" s="8"/>
    </row>
    <row r="721319" spans="1:1">
      <c r="A721319" s="8"/>
    </row>
    <row r="721320" spans="1:1">
      <c r="A721320" s="8"/>
    </row>
    <row r="721321" spans="1:1">
      <c r="A721321" s="8"/>
    </row>
    <row r="721322" spans="1:1">
      <c r="A721322" s="8"/>
    </row>
    <row r="721323" spans="1:1">
      <c r="A721323" s="8"/>
    </row>
    <row r="721324" spans="1:1">
      <c r="A721324" s="8"/>
    </row>
    <row r="721325" spans="1:1">
      <c r="A721325" s="8"/>
    </row>
    <row r="721326" spans="1:1">
      <c r="A721326" s="9"/>
    </row>
    <row r="721327" spans="1:1">
      <c r="A721327" s="9"/>
    </row>
    <row r="721328" spans="1:1">
      <c r="A721328" s="9"/>
    </row>
    <row r="721329" spans="1:1">
      <c r="A721329" s="9"/>
    </row>
    <row r="721330" spans="1:1">
      <c r="A721330" s="9"/>
    </row>
    <row r="721331" spans="1:1">
      <c r="A721331" s="9"/>
    </row>
    <row r="721332" spans="1:1">
      <c r="A721332" s="9"/>
    </row>
    <row r="721333" spans="1:1">
      <c r="A721333" s="9"/>
    </row>
    <row r="721334" spans="1:1">
      <c r="A721334" s="9"/>
    </row>
    <row r="721335" spans="1:1">
      <c r="A721335" s="9"/>
    </row>
    <row r="721336" spans="1:1">
      <c r="A721336" s="9"/>
    </row>
    <row r="721337" spans="1:1">
      <c r="A721337" s="9"/>
    </row>
    <row r="721338" spans="1:1">
      <c r="A721338" s="9"/>
    </row>
    <row r="721339" spans="1:1">
      <c r="A721339" s="9"/>
    </row>
    <row r="721340" spans="1:1">
      <c r="A721340" s="9"/>
    </row>
    <row r="721341" spans="1:1">
      <c r="A721341" s="9"/>
    </row>
    <row r="721342" spans="1:1">
      <c r="A721342" s="9"/>
    </row>
    <row r="721343" spans="1:1">
      <c r="A721343" s="9"/>
    </row>
    <row r="721344" spans="1:1">
      <c r="A721344" s="9"/>
    </row>
    <row r="721345" spans="1:1">
      <c r="A721345" s="9"/>
    </row>
    <row r="721346" spans="1:1">
      <c r="A721346" s="9"/>
    </row>
    <row r="721347" spans="1:1">
      <c r="A721347" s="9"/>
    </row>
    <row r="721348" spans="1:1">
      <c r="A721348" s="9"/>
    </row>
    <row r="721349" spans="1:1">
      <c r="A721349" s="9"/>
    </row>
    <row r="721350" spans="1:1">
      <c r="A721350" s="9"/>
    </row>
    <row r="721351" spans="1:1">
      <c r="A721351" s="9"/>
    </row>
    <row r="721352" spans="1:1">
      <c r="A721352" s="9"/>
    </row>
    <row r="721353" spans="1:1">
      <c r="A721353" s="9"/>
    </row>
    <row r="721354" spans="1:1">
      <c r="A721354" s="9"/>
    </row>
    <row r="721355" spans="1:1">
      <c r="A721355" s="9"/>
    </row>
    <row r="721356" spans="1:1">
      <c r="A721356" s="9"/>
    </row>
    <row r="721357" spans="1:1">
      <c r="A721357" s="11"/>
    </row>
    <row r="721358" spans="1:1">
      <c r="A721358" s="11"/>
    </row>
    <row r="721359" spans="1:1">
      <c r="A721359" s="11"/>
    </row>
    <row r="721360" spans="1:1">
      <c r="A721360" s="11"/>
    </row>
    <row r="721361" spans="1:1">
      <c r="A721361" s="11"/>
    </row>
    <row r="721362" spans="1:1">
      <c r="A721362" s="11"/>
    </row>
    <row r="721363" spans="1:1">
      <c r="A721363" s="11"/>
    </row>
    <row r="721364" spans="1:1">
      <c r="A721364" s="11"/>
    </row>
    <row r="721365" spans="1:1">
      <c r="A721365" s="11"/>
    </row>
    <row r="721366" spans="1:1">
      <c r="A721366" s="11"/>
    </row>
    <row r="721367" spans="1:1">
      <c r="A721367" s="11"/>
    </row>
    <row r="721368" spans="1:1">
      <c r="A721368" s="11"/>
    </row>
    <row r="721369" spans="1:1">
      <c r="A721369" s="11"/>
    </row>
    <row r="721370" spans="1:1">
      <c r="A721370" s="11"/>
    </row>
    <row r="721371" spans="1:1">
      <c r="A721371" s="11"/>
    </row>
    <row r="721372" spans="1:1">
      <c r="A721372" s="11"/>
    </row>
    <row r="721373" spans="1:1">
      <c r="A721373" s="11"/>
    </row>
    <row r="721374" spans="1:1">
      <c r="A721374" s="11"/>
    </row>
    <row r="721375" spans="1:1">
      <c r="A721375" s="11"/>
    </row>
    <row r="721376" spans="1:1">
      <c r="A721376" s="11"/>
    </row>
    <row r="721377" spans="1:1">
      <c r="A721377" s="11"/>
    </row>
    <row r="721378" spans="1:1">
      <c r="A721378" s="11"/>
    </row>
    <row r="721379" spans="1:1">
      <c r="A721379" s="11"/>
    </row>
    <row r="721380" spans="1:1">
      <c r="A721380" s="11"/>
    </row>
    <row r="721381" spans="1:1">
      <c r="A721381" s="11"/>
    </row>
    <row r="721382" spans="1:1">
      <c r="A721382" s="11"/>
    </row>
    <row r="721383" spans="1:1">
      <c r="A721383" s="11"/>
    </row>
    <row r="721384" spans="1:1">
      <c r="A721384" s="11"/>
    </row>
    <row r="721385" spans="1:1">
      <c r="A721385" s="11"/>
    </row>
    <row r="721386" spans="1:1">
      <c r="A721386" s="11"/>
    </row>
    <row r="721387" spans="1:1">
      <c r="A721387" s="11"/>
    </row>
    <row r="721388" spans="1:1">
      <c r="A721388" s="11"/>
    </row>
    <row r="721389" spans="1:1">
      <c r="A721389" s="11"/>
    </row>
    <row r="721390" spans="1:1">
      <c r="A721390" s="11"/>
    </row>
    <row r="721391" spans="1:1">
      <c r="A721391" s="11"/>
    </row>
    <row r="721392" spans="1:1">
      <c r="A721392" s="11"/>
    </row>
    <row r="721393" spans="1:1">
      <c r="A721393" s="11"/>
    </row>
    <row r="721394" spans="1:1">
      <c r="A721394" s="11"/>
    </row>
    <row r="721395" spans="1:1">
      <c r="A721395" s="11"/>
    </row>
    <row r="721396" spans="1:1">
      <c r="A721396" s="11"/>
    </row>
    <row r="721397" spans="1:1">
      <c r="A721397" s="11"/>
    </row>
    <row r="721398" spans="1:1">
      <c r="A721398" s="11"/>
    </row>
    <row r="721399" spans="1:1">
      <c r="A721399" s="11"/>
    </row>
    <row r="721400" spans="1:1">
      <c r="A721400" s="11"/>
    </row>
    <row r="721401" spans="1:1">
      <c r="A721401" s="11"/>
    </row>
    <row r="721402" spans="1:1">
      <c r="A721402" s="11"/>
    </row>
    <row r="721403" spans="1:1">
      <c r="A721403" s="11"/>
    </row>
    <row r="721404" spans="1:1">
      <c r="A721404" s="11"/>
    </row>
    <row r="721405" spans="1:1">
      <c r="A721405" s="11"/>
    </row>
    <row r="721406" spans="1:1">
      <c r="A721406" s="11"/>
    </row>
    <row r="721407" spans="1:1">
      <c r="A721407" s="11"/>
    </row>
    <row r="721408" spans="1:1">
      <c r="A721408" s="11"/>
    </row>
    <row r="721409" spans="1:1">
      <c r="A721409" s="11"/>
    </row>
    <row r="721410" spans="1:1">
      <c r="A721410" s="11"/>
    </row>
    <row r="721411" spans="1:1">
      <c r="A721411" s="11"/>
    </row>
    <row r="721412" spans="1:1">
      <c r="A721412" s="11"/>
    </row>
    <row r="721413" spans="1:1">
      <c r="A721413" s="11"/>
    </row>
    <row r="721414" spans="1:1">
      <c r="A721414" s="11"/>
    </row>
    <row r="721415" spans="1:1">
      <c r="A721415" s="11"/>
    </row>
    <row r="721416" spans="1:1">
      <c r="A721416" s="11"/>
    </row>
    <row r="721417" spans="1:1">
      <c r="A721417" s="11"/>
    </row>
    <row r="721418" spans="1:1">
      <c r="A721418" s="11"/>
    </row>
    <row r="721419" spans="1:1">
      <c r="A721419" s="11"/>
    </row>
    <row r="721420" spans="1:1">
      <c r="A721420" s="11"/>
    </row>
    <row r="737693" spans="1:1">
      <c r="A737693" s="6"/>
    </row>
    <row r="737694" spans="1:1">
      <c r="A737694" s="8"/>
    </row>
    <row r="737695" spans="1:1">
      <c r="A737695" s="8"/>
    </row>
    <row r="737696" spans="1:1">
      <c r="A737696" s="8"/>
    </row>
    <row r="737697" spans="1:1">
      <c r="A737697" s="8"/>
    </row>
    <row r="737698" spans="1:1">
      <c r="A737698" s="8"/>
    </row>
    <row r="737699" spans="1:1">
      <c r="A737699" s="8"/>
    </row>
    <row r="737700" spans="1:1">
      <c r="A737700" s="8"/>
    </row>
    <row r="737701" spans="1:1">
      <c r="A737701" s="8"/>
    </row>
    <row r="737702" spans="1:1">
      <c r="A737702" s="8"/>
    </row>
    <row r="737703" spans="1:1">
      <c r="A737703" s="8"/>
    </row>
    <row r="737704" spans="1:1">
      <c r="A737704" s="8"/>
    </row>
    <row r="737705" spans="1:1">
      <c r="A737705" s="8"/>
    </row>
    <row r="737706" spans="1:1">
      <c r="A737706" s="8"/>
    </row>
    <row r="737707" spans="1:1">
      <c r="A737707" s="8"/>
    </row>
    <row r="737708" spans="1:1">
      <c r="A737708" s="8"/>
    </row>
    <row r="737709" spans="1:1">
      <c r="A737709" s="8"/>
    </row>
    <row r="737710" spans="1:1">
      <c r="A737710" s="9"/>
    </row>
    <row r="737711" spans="1:1">
      <c r="A737711" s="9"/>
    </row>
    <row r="737712" spans="1:1">
      <c r="A737712" s="9"/>
    </row>
    <row r="737713" spans="1:1">
      <c r="A737713" s="9"/>
    </row>
    <row r="737714" spans="1:1">
      <c r="A737714" s="9"/>
    </row>
    <row r="737715" spans="1:1">
      <c r="A737715" s="9"/>
    </row>
    <row r="737716" spans="1:1">
      <c r="A737716" s="9"/>
    </row>
    <row r="737717" spans="1:1">
      <c r="A737717" s="9"/>
    </row>
    <row r="737718" spans="1:1">
      <c r="A737718" s="9"/>
    </row>
    <row r="737719" spans="1:1">
      <c r="A737719" s="9"/>
    </row>
    <row r="737720" spans="1:1">
      <c r="A737720" s="9"/>
    </row>
    <row r="737721" spans="1:1">
      <c r="A737721" s="9"/>
    </row>
    <row r="737722" spans="1:1">
      <c r="A737722" s="9"/>
    </row>
    <row r="737723" spans="1:1">
      <c r="A737723" s="9"/>
    </row>
    <row r="737724" spans="1:1">
      <c r="A737724" s="9"/>
    </row>
    <row r="737725" spans="1:1">
      <c r="A737725" s="9"/>
    </row>
    <row r="737726" spans="1:1">
      <c r="A737726" s="9"/>
    </row>
    <row r="737727" spans="1:1">
      <c r="A737727" s="9"/>
    </row>
    <row r="737728" spans="1:1">
      <c r="A737728" s="9"/>
    </row>
    <row r="737729" spans="1:1">
      <c r="A737729" s="9"/>
    </row>
    <row r="737730" spans="1:1">
      <c r="A737730" s="9"/>
    </row>
    <row r="737731" spans="1:1">
      <c r="A737731" s="9"/>
    </row>
    <row r="737732" spans="1:1">
      <c r="A737732" s="9"/>
    </row>
    <row r="737733" spans="1:1">
      <c r="A737733" s="9"/>
    </row>
    <row r="737734" spans="1:1">
      <c r="A737734" s="9"/>
    </row>
    <row r="737735" spans="1:1">
      <c r="A737735" s="9"/>
    </row>
    <row r="737736" spans="1:1">
      <c r="A737736" s="9"/>
    </row>
    <row r="737737" spans="1:1">
      <c r="A737737" s="9"/>
    </row>
    <row r="737738" spans="1:1">
      <c r="A737738" s="9"/>
    </row>
    <row r="737739" spans="1:1">
      <c r="A737739" s="9"/>
    </row>
    <row r="737740" spans="1:1">
      <c r="A737740" s="9"/>
    </row>
    <row r="737741" spans="1:1">
      <c r="A737741" s="11"/>
    </row>
    <row r="737742" spans="1:1">
      <c r="A737742" s="11"/>
    </row>
    <row r="737743" spans="1:1">
      <c r="A737743" s="11"/>
    </row>
    <row r="737744" spans="1:1">
      <c r="A737744" s="11"/>
    </row>
    <row r="737745" spans="1:1">
      <c r="A737745" s="11"/>
    </row>
    <row r="737746" spans="1:1">
      <c r="A737746" s="11"/>
    </row>
    <row r="737747" spans="1:1">
      <c r="A737747" s="11"/>
    </row>
    <row r="737748" spans="1:1">
      <c r="A737748" s="11"/>
    </row>
    <row r="737749" spans="1:1">
      <c r="A737749" s="11"/>
    </row>
    <row r="737750" spans="1:1">
      <c r="A737750" s="11"/>
    </row>
    <row r="737751" spans="1:1">
      <c r="A737751" s="11"/>
    </row>
    <row r="737752" spans="1:1">
      <c r="A737752" s="11"/>
    </row>
    <row r="737753" spans="1:1">
      <c r="A737753" s="11"/>
    </row>
    <row r="737754" spans="1:1">
      <c r="A737754" s="11"/>
    </row>
    <row r="737755" spans="1:1">
      <c r="A737755" s="11"/>
    </row>
    <row r="737756" spans="1:1">
      <c r="A737756" s="11"/>
    </row>
    <row r="737757" spans="1:1">
      <c r="A737757" s="11"/>
    </row>
    <row r="737758" spans="1:1">
      <c r="A737758" s="11"/>
    </row>
    <row r="737759" spans="1:1">
      <c r="A737759" s="11"/>
    </row>
    <row r="737760" spans="1:1">
      <c r="A737760" s="11"/>
    </row>
    <row r="737761" spans="1:1">
      <c r="A737761" s="11"/>
    </row>
    <row r="737762" spans="1:1">
      <c r="A737762" s="11"/>
    </row>
    <row r="737763" spans="1:1">
      <c r="A737763" s="11"/>
    </row>
    <row r="737764" spans="1:1">
      <c r="A737764" s="11"/>
    </row>
    <row r="737765" spans="1:1">
      <c r="A737765" s="11"/>
    </row>
    <row r="737766" spans="1:1">
      <c r="A737766" s="11"/>
    </row>
    <row r="737767" spans="1:1">
      <c r="A737767" s="11"/>
    </row>
    <row r="737768" spans="1:1">
      <c r="A737768" s="11"/>
    </row>
    <row r="737769" spans="1:1">
      <c r="A737769" s="11"/>
    </row>
    <row r="737770" spans="1:1">
      <c r="A737770" s="11"/>
    </row>
    <row r="737771" spans="1:1">
      <c r="A737771" s="11"/>
    </row>
    <row r="737772" spans="1:1">
      <c r="A737772" s="11"/>
    </row>
    <row r="737773" spans="1:1">
      <c r="A737773" s="11"/>
    </row>
    <row r="737774" spans="1:1">
      <c r="A737774" s="11"/>
    </row>
    <row r="737775" spans="1:1">
      <c r="A737775" s="11"/>
    </row>
    <row r="737776" spans="1:1">
      <c r="A737776" s="11"/>
    </row>
    <row r="737777" spans="1:1">
      <c r="A737777" s="11"/>
    </row>
    <row r="737778" spans="1:1">
      <c r="A737778" s="11"/>
    </row>
    <row r="737779" spans="1:1">
      <c r="A737779" s="11"/>
    </row>
    <row r="737780" spans="1:1">
      <c r="A737780" s="11"/>
    </row>
    <row r="737781" spans="1:1">
      <c r="A737781" s="11"/>
    </row>
    <row r="737782" spans="1:1">
      <c r="A737782" s="11"/>
    </row>
    <row r="737783" spans="1:1">
      <c r="A737783" s="11"/>
    </row>
    <row r="737784" spans="1:1">
      <c r="A737784" s="11"/>
    </row>
    <row r="737785" spans="1:1">
      <c r="A737785" s="11"/>
    </row>
    <row r="737786" spans="1:1">
      <c r="A737786" s="11"/>
    </row>
    <row r="737787" spans="1:1">
      <c r="A737787" s="11"/>
    </row>
    <row r="737788" spans="1:1">
      <c r="A737788" s="11"/>
    </row>
    <row r="737789" spans="1:1">
      <c r="A737789" s="11"/>
    </row>
    <row r="737790" spans="1:1">
      <c r="A737790" s="11"/>
    </row>
    <row r="737791" spans="1:1">
      <c r="A737791" s="11"/>
    </row>
    <row r="737792" spans="1:1">
      <c r="A737792" s="11"/>
    </row>
    <row r="737793" spans="1:1">
      <c r="A737793" s="11"/>
    </row>
    <row r="737794" spans="1:1">
      <c r="A737794" s="11"/>
    </row>
    <row r="737795" spans="1:1">
      <c r="A737795" s="11"/>
    </row>
    <row r="737796" spans="1:1">
      <c r="A737796" s="11"/>
    </row>
    <row r="737797" spans="1:1">
      <c r="A737797" s="11"/>
    </row>
    <row r="737798" spans="1:1">
      <c r="A737798" s="11"/>
    </row>
    <row r="737799" spans="1:1">
      <c r="A737799" s="11"/>
    </row>
    <row r="737800" spans="1:1">
      <c r="A737800" s="11"/>
    </row>
    <row r="737801" spans="1:1">
      <c r="A737801" s="11"/>
    </row>
    <row r="737802" spans="1:1">
      <c r="A737802" s="11"/>
    </row>
    <row r="737803" spans="1:1">
      <c r="A737803" s="11"/>
    </row>
    <row r="737804" spans="1:1">
      <c r="A737804" s="11"/>
    </row>
    <row r="754077" spans="1:1">
      <c r="A754077" s="6"/>
    </row>
    <row r="754078" spans="1:1">
      <c r="A754078" s="8"/>
    </row>
    <row r="754079" spans="1:1">
      <c r="A754079" s="8"/>
    </row>
    <row r="754080" spans="1:1">
      <c r="A754080" s="8"/>
    </row>
    <row r="754081" spans="1:1">
      <c r="A754081" s="8"/>
    </row>
    <row r="754082" spans="1:1">
      <c r="A754082" s="8"/>
    </row>
    <row r="754083" spans="1:1">
      <c r="A754083" s="8"/>
    </row>
    <row r="754084" spans="1:1">
      <c r="A754084" s="8"/>
    </row>
    <row r="754085" spans="1:1">
      <c r="A754085" s="8"/>
    </row>
    <row r="754086" spans="1:1">
      <c r="A754086" s="8"/>
    </row>
    <row r="754087" spans="1:1">
      <c r="A754087" s="8"/>
    </row>
    <row r="754088" spans="1:1">
      <c r="A754088" s="8"/>
    </row>
    <row r="754089" spans="1:1">
      <c r="A754089" s="8"/>
    </row>
    <row r="754090" spans="1:1">
      <c r="A754090" s="8"/>
    </row>
    <row r="754091" spans="1:1">
      <c r="A754091" s="8"/>
    </row>
    <row r="754092" spans="1:1">
      <c r="A754092" s="8"/>
    </row>
    <row r="754093" spans="1:1">
      <c r="A754093" s="8"/>
    </row>
    <row r="754094" spans="1:1">
      <c r="A754094" s="9"/>
    </row>
    <row r="754095" spans="1:1">
      <c r="A754095" s="9"/>
    </row>
    <row r="754096" spans="1:1">
      <c r="A754096" s="9"/>
    </row>
    <row r="754097" spans="1:1">
      <c r="A754097" s="9"/>
    </row>
    <row r="754098" spans="1:1">
      <c r="A754098" s="9"/>
    </row>
    <row r="754099" spans="1:1">
      <c r="A754099" s="9"/>
    </row>
    <row r="754100" spans="1:1">
      <c r="A754100" s="9"/>
    </row>
    <row r="754101" spans="1:1">
      <c r="A754101" s="9"/>
    </row>
    <row r="754102" spans="1:1">
      <c r="A754102" s="9"/>
    </row>
    <row r="754103" spans="1:1">
      <c r="A754103" s="9"/>
    </row>
    <row r="754104" spans="1:1">
      <c r="A754104" s="9"/>
    </row>
    <row r="754105" spans="1:1">
      <c r="A754105" s="9"/>
    </row>
    <row r="754106" spans="1:1">
      <c r="A754106" s="9"/>
    </row>
    <row r="754107" spans="1:1">
      <c r="A754107" s="9"/>
    </row>
    <row r="754108" spans="1:1">
      <c r="A754108" s="9"/>
    </row>
    <row r="754109" spans="1:1">
      <c r="A754109" s="9"/>
    </row>
    <row r="754110" spans="1:1">
      <c r="A754110" s="9"/>
    </row>
    <row r="754111" spans="1:1">
      <c r="A754111" s="9"/>
    </row>
    <row r="754112" spans="1:1">
      <c r="A754112" s="9"/>
    </row>
    <row r="754113" spans="1:1">
      <c r="A754113" s="9"/>
    </row>
    <row r="754114" spans="1:1">
      <c r="A754114" s="9"/>
    </row>
    <row r="754115" spans="1:1">
      <c r="A754115" s="9"/>
    </row>
    <row r="754116" spans="1:1">
      <c r="A754116" s="9"/>
    </row>
    <row r="754117" spans="1:1">
      <c r="A754117" s="9"/>
    </row>
    <row r="754118" spans="1:1">
      <c r="A754118" s="9"/>
    </row>
    <row r="754119" spans="1:1">
      <c r="A754119" s="9"/>
    </row>
    <row r="754120" spans="1:1">
      <c r="A754120" s="9"/>
    </row>
    <row r="754121" spans="1:1">
      <c r="A754121" s="9"/>
    </row>
    <row r="754122" spans="1:1">
      <c r="A754122" s="9"/>
    </row>
    <row r="754123" spans="1:1">
      <c r="A754123" s="9"/>
    </row>
    <row r="754124" spans="1:1">
      <c r="A754124" s="9"/>
    </row>
    <row r="754125" spans="1:1">
      <c r="A754125" s="11"/>
    </row>
    <row r="754126" spans="1:1">
      <c r="A754126" s="11"/>
    </row>
    <row r="754127" spans="1:1">
      <c r="A754127" s="11"/>
    </row>
    <row r="754128" spans="1:1">
      <c r="A754128" s="11"/>
    </row>
    <row r="754129" spans="1:1">
      <c r="A754129" s="11"/>
    </row>
    <row r="754130" spans="1:1">
      <c r="A754130" s="11"/>
    </row>
    <row r="754131" spans="1:1">
      <c r="A754131" s="11"/>
    </row>
    <row r="754132" spans="1:1">
      <c r="A754132" s="11"/>
    </row>
    <row r="754133" spans="1:1">
      <c r="A754133" s="11"/>
    </row>
    <row r="754134" spans="1:1">
      <c r="A754134" s="11"/>
    </row>
    <row r="754135" spans="1:1">
      <c r="A754135" s="11"/>
    </row>
    <row r="754136" spans="1:1">
      <c r="A754136" s="11"/>
    </row>
    <row r="754137" spans="1:1">
      <c r="A754137" s="11"/>
    </row>
    <row r="754138" spans="1:1">
      <c r="A754138" s="11"/>
    </row>
    <row r="754139" spans="1:1">
      <c r="A754139" s="11"/>
    </row>
    <row r="754140" spans="1:1">
      <c r="A754140" s="11"/>
    </row>
    <row r="754141" spans="1:1">
      <c r="A754141" s="11"/>
    </row>
    <row r="754142" spans="1:1">
      <c r="A754142" s="11"/>
    </row>
    <row r="754143" spans="1:1">
      <c r="A754143" s="11"/>
    </row>
    <row r="754144" spans="1:1">
      <c r="A754144" s="11"/>
    </row>
    <row r="754145" spans="1:1">
      <c r="A754145" s="11"/>
    </row>
    <row r="754146" spans="1:1">
      <c r="A754146" s="11"/>
    </row>
    <row r="754147" spans="1:1">
      <c r="A754147" s="11"/>
    </row>
    <row r="754148" spans="1:1">
      <c r="A754148" s="11"/>
    </row>
    <row r="754149" spans="1:1">
      <c r="A754149" s="11"/>
    </row>
    <row r="754150" spans="1:1">
      <c r="A754150" s="11"/>
    </row>
    <row r="754151" spans="1:1">
      <c r="A754151" s="11"/>
    </row>
    <row r="754152" spans="1:1">
      <c r="A754152" s="11"/>
    </row>
    <row r="754153" spans="1:1">
      <c r="A754153" s="11"/>
    </row>
    <row r="754154" spans="1:1">
      <c r="A754154" s="11"/>
    </row>
    <row r="754155" spans="1:1">
      <c r="A754155" s="11"/>
    </row>
    <row r="754156" spans="1:1">
      <c r="A754156" s="11"/>
    </row>
    <row r="754157" spans="1:1">
      <c r="A754157" s="11"/>
    </row>
    <row r="754158" spans="1:1">
      <c r="A754158" s="11"/>
    </row>
    <row r="754159" spans="1:1">
      <c r="A754159" s="11"/>
    </row>
    <row r="754160" spans="1:1">
      <c r="A754160" s="11"/>
    </row>
    <row r="754161" spans="1:1">
      <c r="A754161" s="11"/>
    </row>
    <row r="754162" spans="1:1">
      <c r="A754162" s="11"/>
    </row>
    <row r="754163" spans="1:1">
      <c r="A754163" s="11"/>
    </row>
    <row r="754164" spans="1:1">
      <c r="A754164" s="11"/>
    </row>
    <row r="754165" spans="1:1">
      <c r="A754165" s="11"/>
    </row>
    <row r="754166" spans="1:1">
      <c r="A754166" s="11"/>
    </row>
    <row r="754167" spans="1:1">
      <c r="A754167" s="11"/>
    </row>
    <row r="754168" spans="1:1">
      <c r="A754168" s="11"/>
    </row>
    <row r="754169" spans="1:1">
      <c r="A754169" s="11"/>
    </row>
    <row r="754170" spans="1:1">
      <c r="A754170" s="11"/>
    </row>
    <row r="754171" spans="1:1">
      <c r="A754171" s="11"/>
    </row>
    <row r="754172" spans="1:1">
      <c r="A754172" s="11"/>
    </row>
    <row r="754173" spans="1:1">
      <c r="A754173" s="11"/>
    </row>
    <row r="754174" spans="1:1">
      <c r="A754174" s="11"/>
    </row>
    <row r="754175" spans="1:1">
      <c r="A754175" s="11"/>
    </row>
    <row r="754176" spans="1:1">
      <c r="A754176" s="11"/>
    </row>
    <row r="754177" spans="1:1">
      <c r="A754177" s="11"/>
    </row>
    <row r="754178" spans="1:1">
      <c r="A754178" s="11"/>
    </row>
    <row r="754179" spans="1:1">
      <c r="A754179" s="11"/>
    </row>
    <row r="754180" spans="1:1">
      <c r="A754180" s="11"/>
    </row>
    <row r="754181" spans="1:1">
      <c r="A754181" s="11"/>
    </row>
    <row r="754182" spans="1:1">
      <c r="A754182" s="11"/>
    </row>
    <row r="754183" spans="1:1">
      <c r="A754183" s="11"/>
    </row>
    <row r="754184" spans="1:1">
      <c r="A754184" s="11"/>
    </row>
    <row r="754185" spans="1:1">
      <c r="A754185" s="11"/>
    </row>
    <row r="754186" spans="1:1">
      <c r="A754186" s="11"/>
    </row>
    <row r="754187" spans="1:1">
      <c r="A754187" s="11"/>
    </row>
    <row r="754188" spans="1:1">
      <c r="A754188" s="11"/>
    </row>
    <row r="770461" spans="1:1">
      <c r="A770461" s="6"/>
    </row>
    <row r="770462" spans="1:1">
      <c r="A770462" s="8"/>
    </row>
    <row r="770463" spans="1:1">
      <c r="A770463" s="8"/>
    </row>
    <row r="770464" spans="1:1">
      <c r="A770464" s="8"/>
    </row>
    <row r="770465" spans="1:1">
      <c r="A770465" s="8"/>
    </row>
    <row r="770466" spans="1:1">
      <c r="A770466" s="8"/>
    </row>
    <row r="770467" spans="1:1">
      <c r="A770467" s="8"/>
    </row>
    <row r="770468" spans="1:1">
      <c r="A770468" s="8"/>
    </row>
    <row r="770469" spans="1:1">
      <c r="A770469" s="8"/>
    </row>
    <row r="770470" spans="1:1">
      <c r="A770470" s="8"/>
    </row>
    <row r="770471" spans="1:1">
      <c r="A770471" s="8"/>
    </row>
    <row r="770472" spans="1:1">
      <c r="A770472" s="8"/>
    </row>
    <row r="770473" spans="1:1">
      <c r="A770473" s="8"/>
    </row>
    <row r="770474" spans="1:1">
      <c r="A770474" s="8"/>
    </row>
    <row r="770475" spans="1:1">
      <c r="A770475" s="8"/>
    </row>
    <row r="770476" spans="1:1">
      <c r="A770476" s="8"/>
    </row>
    <row r="770477" spans="1:1">
      <c r="A770477" s="8"/>
    </row>
    <row r="770478" spans="1:1">
      <c r="A770478" s="9"/>
    </row>
    <row r="770479" spans="1:1">
      <c r="A770479" s="9"/>
    </row>
    <row r="770480" spans="1:1">
      <c r="A770480" s="9"/>
    </row>
    <row r="770481" spans="1:1">
      <c r="A770481" s="9"/>
    </row>
    <row r="770482" spans="1:1">
      <c r="A770482" s="9"/>
    </row>
    <row r="770483" spans="1:1">
      <c r="A770483" s="9"/>
    </row>
    <row r="770484" spans="1:1">
      <c r="A770484" s="9"/>
    </row>
    <row r="770485" spans="1:1">
      <c r="A770485" s="9"/>
    </row>
    <row r="770486" spans="1:1">
      <c r="A770486" s="9"/>
    </row>
    <row r="770487" spans="1:1">
      <c r="A770487" s="9"/>
    </row>
    <row r="770488" spans="1:1">
      <c r="A770488" s="9"/>
    </row>
    <row r="770489" spans="1:1">
      <c r="A770489" s="9"/>
    </row>
    <row r="770490" spans="1:1">
      <c r="A770490" s="9"/>
    </row>
    <row r="770491" spans="1:1">
      <c r="A770491" s="9"/>
    </row>
    <row r="770492" spans="1:1">
      <c r="A770492" s="9"/>
    </row>
    <row r="770493" spans="1:1">
      <c r="A770493" s="9"/>
    </row>
    <row r="770494" spans="1:1">
      <c r="A770494" s="9"/>
    </row>
    <row r="770495" spans="1:1">
      <c r="A770495" s="9"/>
    </row>
    <row r="770496" spans="1:1">
      <c r="A770496" s="9"/>
    </row>
    <row r="770497" spans="1:1">
      <c r="A770497" s="9"/>
    </row>
    <row r="770498" spans="1:1">
      <c r="A770498" s="9"/>
    </row>
    <row r="770499" spans="1:1">
      <c r="A770499" s="9"/>
    </row>
    <row r="770500" spans="1:1">
      <c r="A770500" s="9"/>
    </row>
    <row r="770501" spans="1:1">
      <c r="A770501" s="9"/>
    </row>
    <row r="770502" spans="1:1">
      <c r="A770502" s="9"/>
    </row>
    <row r="770503" spans="1:1">
      <c r="A770503" s="9"/>
    </row>
    <row r="770504" spans="1:1">
      <c r="A770504" s="9"/>
    </row>
    <row r="770505" spans="1:1">
      <c r="A770505" s="9"/>
    </row>
    <row r="770506" spans="1:1">
      <c r="A770506" s="9"/>
    </row>
    <row r="770507" spans="1:1">
      <c r="A770507" s="9"/>
    </row>
    <row r="770508" spans="1:1">
      <c r="A770508" s="9"/>
    </row>
    <row r="770509" spans="1:1">
      <c r="A770509" s="11"/>
    </row>
    <row r="770510" spans="1:1">
      <c r="A770510" s="11"/>
    </row>
    <row r="770511" spans="1:1">
      <c r="A770511" s="11"/>
    </row>
    <row r="770512" spans="1:1">
      <c r="A770512" s="11"/>
    </row>
    <row r="770513" spans="1:1">
      <c r="A770513" s="11"/>
    </row>
    <row r="770514" spans="1:1">
      <c r="A770514" s="11"/>
    </row>
    <row r="770515" spans="1:1">
      <c r="A770515" s="11"/>
    </row>
    <row r="770516" spans="1:1">
      <c r="A770516" s="11"/>
    </row>
    <row r="770517" spans="1:1">
      <c r="A770517" s="11"/>
    </row>
    <row r="770518" spans="1:1">
      <c r="A770518" s="11"/>
    </row>
    <row r="770519" spans="1:1">
      <c r="A770519" s="11"/>
    </row>
    <row r="770520" spans="1:1">
      <c r="A770520" s="11"/>
    </row>
    <row r="770521" spans="1:1">
      <c r="A770521" s="11"/>
    </row>
    <row r="770522" spans="1:1">
      <c r="A770522" s="11"/>
    </row>
    <row r="770523" spans="1:1">
      <c r="A770523" s="11"/>
    </row>
    <row r="770524" spans="1:1">
      <c r="A770524" s="11"/>
    </row>
    <row r="770525" spans="1:1">
      <c r="A770525" s="11"/>
    </row>
    <row r="770526" spans="1:1">
      <c r="A770526" s="11"/>
    </row>
    <row r="770527" spans="1:1">
      <c r="A770527" s="11"/>
    </row>
    <row r="770528" spans="1:1">
      <c r="A770528" s="11"/>
    </row>
    <row r="770529" spans="1:1">
      <c r="A770529" s="11"/>
    </row>
    <row r="770530" spans="1:1">
      <c r="A770530" s="11"/>
    </row>
    <row r="770531" spans="1:1">
      <c r="A770531" s="11"/>
    </row>
    <row r="770532" spans="1:1">
      <c r="A770532" s="11"/>
    </row>
    <row r="770533" spans="1:1">
      <c r="A770533" s="11"/>
    </row>
    <row r="770534" spans="1:1">
      <c r="A770534" s="11"/>
    </row>
    <row r="770535" spans="1:1">
      <c r="A770535" s="11"/>
    </row>
    <row r="770536" spans="1:1">
      <c r="A770536" s="11"/>
    </row>
    <row r="770537" spans="1:1">
      <c r="A770537" s="11"/>
    </row>
    <row r="770538" spans="1:1">
      <c r="A770538" s="11"/>
    </row>
    <row r="770539" spans="1:1">
      <c r="A770539" s="11"/>
    </row>
    <row r="770540" spans="1:1">
      <c r="A770540" s="11"/>
    </row>
    <row r="770541" spans="1:1">
      <c r="A770541" s="11"/>
    </row>
    <row r="770542" spans="1:1">
      <c r="A770542" s="11"/>
    </row>
    <row r="770543" spans="1:1">
      <c r="A770543" s="11"/>
    </row>
    <row r="770544" spans="1:1">
      <c r="A770544" s="11"/>
    </row>
    <row r="770545" spans="1:1">
      <c r="A770545" s="11"/>
    </row>
    <row r="770546" spans="1:1">
      <c r="A770546" s="11"/>
    </row>
    <row r="770547" spans="1:1">
      <c r="A770547" s="11"/>
    </row>
    <row r="770548" spans="1:1">
      <c r="A770548" s="11"/>
    </row>
    <row r="770549" spans="1:1">
      <c r="A770549" s="11"/>
    </row>
    <row r="770550" spans="1:1">
      <c r="A770550" s="11"/>
    </row>
    <row r="770551" spans="1:1">
      <c r="A770551" s="11"/>
    </row>
    <row r="770552" spans="1:1">
      <c r="A770552" s="11"/>
    </row>
    <row r="770553" spans="1:1">
      <c r="A770553" s="11"/>
    </row>
    <row r="770554" spans="1:1">
      <c r="A770554" s="11"/>
    </row>
    <row r="770555" spans="1:1">
      <c r="A770555" s="11"/>
    </row>
    <row r="770556" spans="1:1">
      <c r="A770556" s="11"/>
    </row>
    <row r="770557" spans="1:1">
      <c r="A770557" s="11"/>
    </row>
    <row r="770558" spans="1:1">
      <c r="A770558" s="11"/>
    </row>
    <row r="770559" spans="1:1">
      <c r="A770559" s="11"/>
    </row>
    <row r="770560" spans="1:1">
      <c r="A770560" s="11"/>
    </row>
    <row r="770561" spans="1:1">
      <c r="A770561" s="11"/>
    </row>
    <row r="770562" spans="1:1">
      <c r="A770562" s="11"/>
    </row>
    <row r="770563" spans="1:1">
      <c r="A770563" s="11"/>
    </row>
    <row r="770564" spans="1:1">
      <c r="A770564" s="11"/>
    </row>
    <row r="770565" spans="1:1">
      <c r="A770565" s="11"/>
    </row>
    <row r="770566" spans="1:1">
      <c r="A770566" s="11"/>
    </row>
    <row r="770567" spans="1:1">
      <c r="A770567" s="11"/>
    </row>
    <row r="770568" spans="1:1">
      <c r="A770568" s="11"/>
    </row>
    <row r="770569" spans="1:1">
      <c r="A770569" s="11"/>
    </row>
    <row r="770570" spans="1:1">
      <c r="A770570" s="11"/>
    </row>
    <row r="770571" spans="1:1">
      <c r="A770571" s="11"/>
    </row>
    <row r="770572" spans="1:1">
      <c r="A770572" s="11"/>
    </row>
    <row r="786845" spans="1:1">
      <c r="A786845" s="6"/>
    </row>
    <row r="786846" spans="1:1">
      <c r="A786846" s="8"/>
    </row>
    <row r="786847" spans="1:1">
      <c r="A786847" s="8"/>
    </row>
    <row r="786848" spans="1:1">
      <c r="A786848" s="8"/>
    </row>
    <row r="786849" spans="1:1">
      <c r="A786849" s="8"/>
    </row>
    <row r="786850" spans="1:1">
      <c r="A786850" s="8"/>
    </row>
    <row r="786851" spans="1:1">
      <c r="A786851" s="8"/>
    </row>
    <row r="786852" spans="1:1">
      <c r="A786852" s="8"/>
    </row>
    <row r="786853" spans="1:1">
      <c r="A786853" s="8"/>
    </row>
    <row r="786854" spans="1:1">
      <c r="A786854" s="8"/>
    </row>
    <row r="786855" spans="1:1">
      <c r="A786855" s="8"/>
    </row>
    <row r="786856" spans="1:1">
      <c r="A786856" s="8"/>
    </row>
    <row r="786857" spans="1:1">
      <c r="A786857" s="8"/>
    </row>
    <row r="786858" spans="1:1">
      <c r="A786858" s="8"/>
    </row>
    <row r="786859" spans="1:1">
      <c r="A786859" s="8"/>
    </row>
    <row r="786860" spans="1:1">
      <c r="A786860" s="8"/>
    </row>
    <row r="786861" spans="1:1">
      <c r="A786861" s="8"/>
    </row>
    <row r="786862" spans="1:1">
      <c r="A786862" s="9"/>
    </row>
    <row r="786863" spans="1:1">
      <c r="A786863" s="9"/>
    </row>
    <row r="786864" spans="1:1">
      <c r="A786864" s="9"/>
    </row>
    <row r="786865" spans="1:1">
      <c r="A786865" s="9"/>
    </row>
    <row r="786866" spans="1:1">
      <c r="A786866" s="9"/>
    </row>
    <row r="786867" spans="1:1">
      <c r="A786867" s="9"/>
    </row>
    <row r="786868" spans="1:1">
      <c r="A786868" s="9"/>
    </row>
    <row r="786869" spans="1:1">
      <c r="A786869" s="9"/>
    </row>
    <row r="786870" spans="1:1">
      <c r="A786870" s="9"/>
    </row>
    <row r="786871" spans="1:1">
      <c r="A786871" s="9"/>
    </row>
    <row r="786872" spans="1:1">
      <c r="A786872" s="9"/>
    </row>
    <row r="786873" spans="1:1">
      <c r="A786873" s="9"/>
    </row>
    <row r="786874" spans="1:1">
      <c r="A786874" s="9"/>
    </row>
    <row r="786875" spans="1:1">
      <c r="A786875" s="9"/>
    </row>
    <row r="786876" spans="1:1">
      <c r="A786876" s="9"/>
    </row>
    <row r="786877" spans="1:1">
      <c r="A786877" s="9"/>
    </row>
    <row r="786878" spans="1:1">
      <c r="A786878" s="9"/>
    </row>
    <row r="786879" spans="1:1">
      <c r="A786879" s="9"/>
    </row>
    <row r="786880" spans="1:1">
      <c r="A786880" s="9"/>
    </row>
    <row r="786881" spans="1:1">
      <c r="A786881" s="9"/>
    </row>
    <row r="786882" spans="1:1">
      <c r="A786882" s="9"/>
    </row>
    <row r="786883" spans="1:1">
      <c r="A786883" s="9"/>
    </row>
    <row r="786884" spans="1:1">
      <c r="A786884" s="9"/>
    </row>
    <row r="786885" spans="1:1">
      <c r="A786885" s="9"/>
    </row>
    <row r="786886" spans="1:1">
      <c r="A786886" s="9"/>
    </row>
    <row r="786887" spans="1:1">
      <c r="A786887" s="9"/>
    </row>
    <row r="786888" spans="1:1">
      <c r="A786888" s="9"/>
    </row>
    <row r="786889" spans="1:1">
      <c r="A786889" s="9"/>
    </row>
    <row r="786890" spans="1:1">
      <c r="A786890" s="9"/>
    </row>
    <row r="786891" spans="1:1">
      <c r="A786891" s="9"/>
    </row>
    <row r="786892" spans="1:1">
      <c r="A786892" s="9"/>
    </row>
    <row r="786893" spans="1:1">
      <c r="A786893" s="11"/>
    </row>
    <row r="786894" spans="1:1">
      <c r="A786894" s="11"/>
    </row>
    <row r="786895" spans="1:1">
      <c r="A786895" s="11"/>
    </row>
    <row r="786896" spans="1:1">
      <c r="A786896" s="11"/>
    </row>
    <row r="786897" spans="1:1">
      <c r="A786897" s="11"/>
    </row>
    <row r="786898" spans="1:1">
      <c r="A786898" s="11"/>
    </row>
    <row r="786899" spans="1:1">
      <c r="A786899" s="11"/>
    </row>
    <row r="786900" spans="1:1">
      <c r="A786900" s="11"/>
    </row>
    <row r="786901" spans="1:1">
      <c r="A786901" s="11"/>
    </row>
    <row r="786902" spans="1:1">
      <c r="A786902" s="11"/>
    </row>
    <row r="786903" spans="1:1">
      <c r="A786903" s="11"/>
    </row>
    <row r="786904" spans="1:1">
      <c r="A786904" s="11"/>
    </row>
    <row r="786905" spans="1:1">
      <c r="A786905" s="11"/>
    </row>
    <row r="786906" spans="1:1">
      <c r="A786906" s="11"/>
    </row>
    <row r="786907" spans="1:1">
      <c r="A786907" s="11"/>
    </row>
    <row r="786908" spans="1:1">
      <c r="A786908" s="11"/>
    </row>
    <row r="786909" spans="1:1">
      <c r="A786909" s="11"/>
    </row>
    <row r="786910" spans="1:1">
      <c r="A786910" s="11"/>
    </row>
    <row r="786911" spans="1:1">
      <c r="A786911" s="11"/>
    </row>
    <row r="786912" spans="1:1">
      <c r="A786912" s="11"/>
    </row>
    <row r="786913" spans="1:1">
      <c r="A786913" s="11"/>
    </row>
    <row r="786914" spans="1:1">
      <c r="A786914" s="11"/>
    </row>
    <row r="786915" spans="1:1">
      <c r="A786915" s="11"/>
    </row>
    <row r="786916" spans="1:1">
      <c r="A786916" s="11"/>
    </row>
    <row r="786917" spans="1:1">
      <c r="A786917" s="11"/>
    </row>
    <row r="786918" spans="1:1">
      <c r="A786918" s="11"/>
    </row>
    <row r="786919" spans="1:1">
      <c r="A786919" s="11"/>
    </row>
    <row r="786920" spans="1:1">
      <c r="A786920" s="11"/>
    </row>
    <row r="786921" spans="1:1">
      <c r="A786921" s="11"/>
    </row>
    <row r="786922" spans="1:1">
      <c r="A786922" s="11"/>
    </row>
    <row r="786923" spans="1:1">
      <c r="A786923" s="11"/>
    </row>
    <row r="786924" spans="1:1">
      <c r="A786924" s="11"/>
    </row>
    <row r="786925" spans="1:1">
      <c r="A786925" s="11"/>
    </row>
    <row r="786926" spans="1:1">
      <c r="A786926" s="11"/>
    </row>
    <row r="786927" spans="1:1">
      <c r="A786927" s="11"/>
    </row>
    <row r="786928" spans="1:1">
      <c r="A786928" s="11"/>
    </row>
    <row r="786929" spans="1:1">
      <c r="A786929" s="11"/>
    </row>
    <row r="786930" spans="1:1">
      <c r="A786930" s="11"/>
    </row>
    <row r="786931" spans="1:1">
      <c r="A786931" s="11"/>
    </row>
    <row r="786932" spans="1:1">
      <c r="A786932" s="11"/>
    </row>
    <row r="786933" spans="1:1">
      <c r="A786933" s="11"/>
    </row>
    <row r="786934" spans="1:1">
      <c r="A786934" s="11"/>
    </row>
    <row r="786935" spans="1:1">
      <c r="A786935" s="11"/>
    </row>
    <row r="786936" spans="1:1">
      <c r="A786936" s="11"/>
    </row>
    <row r="786937" spans="1:1">
      <c r="A786937" s="11"/>
    </row>
    <row r="786938" spans="1:1">
      <c r="A786938" s="11"/>
    </row>
    <row r="786939" spans="1:1">
      <c r="A786939" s="11"/>
    </row>
    <row r="786940" spans="1:1">
      <c r="A786940" s="11"/>
    </row>
    <row r="786941" spans="1:1">
      <c r="A786941" s="11"/>
    </row>
    <row r="786942" spans="1:1">
      <c r="A786942" s="11"/>
    </row>
    <row r="786943" spans="1:1">
      <c r="A786943" s="11"/>
    </row>
    <row r="786944" spans="1:1">
      <c r="A786944" s="11"/>
    </row>
    <row r="786945" spans="1:1">
      <c r="A786945" s="11"/>
    </row>
    <row r="786946" spans="1:1">
      <c r="A786946" s="11"/>
    </row>
    <row r="786947" spans="1:1">
      <c r="A786947" s="11"/>
    </row>
    <row r="786948" spans="1:1">
      <c r="A786948" s="11"/>
    </row>
    <row r="786949" spans="1:1">
      <c r="A786949" s="11"/>
    </row>
    <row r="786950" spans="1:1">
      <c r="A786950" s="11"/>
    </row>
    <row r="786951" spans="1:1">
      <c r="A786951" s="11"/>
    </row>
    <row r="786952" spans="1:1">
      <c r="A786952" s="11"/>
    </row>
    <row r="786953" spans="1:1">
      <c r="A786953" s="11"/>
    </row>
    <row r="786954" spans="1:1">
      <c r="A786954" s="11"/>
    </row>
    <row r="786955" spans="1:1">
      <c r="A786955" s="11"/>
    </row>
    <row r="786956" spans="1:1">
      <c r="A786956" s="11"/>
    </row>
    <row r="803229" spans="1:1">
      <c r="A803229" s="6"/>
    </row>
    <row r="803230" spans="1:1">
      <c r="A803230" s="8"/>
    </row>
    <row r="803231" spans="1:1">
      <c r="A803231" s="8"/>
    </row>
    <row r="803232" spans="1:1">
      <c r="A803232" s="8"/>
    </row>
    <row r="803233" spans="1:1">
      <c r="A803233" s="8"/>
    </row>
    <row r="803234" spans="1:1">
      <c r="A803234" s="8"/>
    </row>
    <row r="803235" spans="1:1">
      <c r="A803235" s="8"/>
    </row>
    <row r="803236" spans="1:1">
      <c r="A803236" s="8"/>
    </row>
    <row r="803237" spans="1:1">
      <c r="A803237" s="8"/>
    </row>
    <row r="803238" spans="1:1">
      <c r="A803238" s="8"/>
    </row>
    <row r="803239" spans="1:1">
      <c r="A803239" s="8"/>
    </row>
    <row r="803240" spans="1:1">
      <c r="A803240" s="8"/>
    </row>
    <row r="803241" spans="1:1">
      <c r="A803241" s="8"/>
    </row>
    <row r="803242" spans="1:1">
      <c r="A803242" s="8"/>
    </row>
    <row r="803243" spans="1:1">
      <c r="A803243" s="8"/>
    </row>
    <row r="803244" spans="1:1">
      <c r="A803244" s="8"/>
    </row>
    <row r="803245" spans="1:1">
      <c r="A803245" s="8"/>
    </row>
    <row r="803246" spans="1:1">
      <c r="A803246" s="9"/>
    </row>
    <row r="803247" spans="1:1">
      <c r="A803247" s="9"/>
    </row>
    <row r="803248" spans="1:1">
      <c r="A803248" s="9"/>
    </row>
    <row r="803249" spans="1:1">
      <c r="A803249" s="9"/>
    </row>
    <row r="803250" spans="1:1">
      <c r="A803250" s="9"/>
    </row>
    <row r="803251" spans="1:1">
      <c r="A803251" s="9"/>
    </row>
    <row r="803252" spans="1:1">
      <c r="A803252" s="9"/>
    </row>
    <row r="803253" spans="1:1">
      <c r="A803253" s="9"/>
    </row>
    <row r="803254" spans="1:1">
      <c r="A803254" s="9"/>
    </row>
    <row r="803255" spans="1:1">
      <c r="A803255" s="9"/>
    </row>
    <row r="803256" spans="1:1">
      <c r="A803256" s="9"/>
    </row>
    <row r="803257" spans="1:1">
      <c r="A803257" s="9"/>
    </row>
    <row r="803258" spans="1:1">
      <c r="A803258" s="9"/>
    </row>
    <row r="803259" spans="1:1">
      <c r="A803259" s="9"/>
    </row>
    <row r="803260" spans="1:1">
      <c r="A803260" s="9"/>
    </row>
    <row r="803261" spans="1:1">
      <c r="A803261" s="9"/>
    </row>
    <row r="803262" spans="1:1">
      <c r="A803262" s="9"/>
    </row>
    <row r="803263" spans="1:1">
      <c r="A803263" s="9"/>
    </row>
    <row r="803264" spans="1:1">
      <c r="A803264" s="9"/>
    </row>
    <row r="803265" spans="1:1">
      <c r="A803265" s="9"/>
    </row>
    <row r="803266" spans="1:1">
      <c r="A803266" s="9"/>
    </row>
    <row r="803267" spans="1:1">
      <c r="A803267" s="9"/>
    </row>
    <row r="803268" spans="1:1">
      <c r="A803268" s="9"/>
    </row>
    <row r="803269" spans="1:1">
      <c r="A803269" s="9"/>
    </row>
    <row r="803270" spans="1:1">
      <c r="A803270" s="9"/>
    </row>
    <row r="803271" spans="1:1">
      <c r="A803271" s="9"/>
    </row>
    <row r="803272" spans="1:1">
      <c r="A803272" s="9"/>
    </row>
    <row r="803273" spans="1:1">
      <c r="A803273" s="9"/>
    </row>
    <row r="803274" spans="1:1">
      <c r="A803274" s="9"/>
    </row>
    <row r="803275" spans="1:1">
      <c r="A803275" s="9"/>
    </row>
    <row r="803276" spans="1:1">
      <c r="A803276" s="9"/>
    </row>
    <row r="803277" spans="1:1">
      <c r="A803277" s="11"/>
    </row>
    <row r="803278" spans="1:1">
      <c r="A803278" s="11"/>
    </row>
    <row r="803279" spans="1:1">
      <c r="A803279" s="11"/>
    </row>
    <row r="803280" spans="1:1">
      <c r="A803280" s="11"/>
    </row>
    <row r="803281" spans="1:1">
      <c r="A803281" s="11"/>
    </row>
    <row r="803282" spans="1:1">
      <c r="A803282" s="11"/>
    </row>
    <row r="803283" spans="1:1">
      <c r="A803283" s="11"/>
    </row>
    <row r="803284" spans="1:1">
      <c r="A803284" s="11"/>
    </row>
    <row r="803285" spans="1:1">
      <c r="A803285" s="11"/>
    </row>
    <row r="803286" spans="1:1">
      <c r="A803286" s="11"/>
    </row>
    <row r="803287" spans="1:1">
      <c r="A803287" s="11"/>
    </row>
    <row r="803288" spans="1:1">
      <c r="A803288" s="11"/>
    </row>
    <row r="803289" spans="1:1">
      <c r="A803289" s="11"/>
    </row>
    <row r="803290" spans="1:1">
      <c r="A803290" s="11"/>
    </row>
    <row r="803291" spans="1:1">
      <c r="A803291" s="11"/>
    </row>
    <row r="803292" spans="1:1">
      <c r="A803292" s="11"/>
    </row>
    <row r="803293" spans="1:1">
      <c r="A803293" s="11"/>
    </row>
    <row r="803294" spans="1:1">
      <c r="A803294" s="11"/>
    </row>
    <row r="803295" spans="1:1">
      <c r="A803295" s="11"/>
    </row>
    <row r="803296" spans="1:1">
      <c r="A803296" s="11"/>
    </row>
    <row r="803297" spans="1:1">
      <c r="A803297" s="11"/>
    </row>
    <row r="803298" spans="1:1">
      <c r="A803298" s="11"/>
    </row>
    <row r="803299" spans="1:1">
      <c r="A803299" s="11"/>
    </row>
    <row r="803300" spans="1:1">
      <c r="A803300" s="11"/>
    </row>
    <row r="803301" spans="1:1">
      <c r="A803301" s="11"/>
    </row>
    <row r="803302" spans="1:1">
      <c r="A803302" s="11"/>
    </row>
    <row r="803303" spans="1:1">
      <c r="A803303" s="11"/>
    </row>
    <row r="803304" spans="1:1">
      <c r="A803304" s="11"/>
    </row>
    <row r="803305" spans="1:1">
      <c r="A803305" s="11"/>
    </row>
    <row r="803306" spans="1:1">
      <c r="A803306" s="11"/>
    </row>
    <row r="803307" spans="1:1">
      <c r="A803307" s="11"/>
    </row>
    <row r="803308" spans="1:1">
      <c r="A803308" s="11"/>
    </row>
    <row r="803309" spans="1:1">
      <c r="A803309" s="11"/>
    </row>
    <row r="803310" spans="1:1">
      <c r="A803310" s="11"/>
    </row>
    <row r="803311" spans="1:1">
      <c r="A803311" s="11"/>
    </row>
    <row r="803312" spans="1:1">
      <c r="A803312" s="11"/>
    </row>
    <row r="803313" spans="1:1">
      <c r="A803313" s="11"/>
    </row>
    <row r="803314" spans="1:1">
      <c r="A803314" s="11"/>
    </row>
    <row r="803315" spans="1:1">
      <c r="A803315" s="11"/>
    </row>
    <row r="803316" spans="1:1">
      <c r="A803316" s="11"/>
    </row>
    <row r="803317" spans="1:1">
      <c r="A803317" s="11"/>
    </row>
    <row r="803318" spans="1:1">
      <c r="A803318" s="11"/>
    </row>
    <row r="803319" spans="1:1">
      <c r="A803319" s="11"/>
    </row>
    <row r="803320" spans="1:1">
      <c r="A803320" s="11"/>
    </row>
    <row r="803321" spans="1:1">
      <c r="A803321" s="11"/>
    </row>
    <row r="803322" spans="1:1">
      <c r="A803322" s="11"/>
    </row>
    <row r="803323" spans="1:1">
      <c r="A803323" s="11"/>
    </row>
    <row r="803324" spans="1:1">
      <c r="A803324" s="11"/>
    </row>
    <row r="803325" spans="1:1">
      <c r="A803325" s="11"/>
    </row>
    <row r="803326" spans="1:1">
      <c r="A803326" s="11"/>
    </row>
    <row r="803327" spans="1:1">
      <c r="A803327" s="11"/>
    </row>
    <row r="803328" spans="1:1">
      <c r="A803328" s="11"/>
    </row>
    <row r="803329" spans="1:1">
      <c r="A803329" s="11"/>
    </row>
    <row r="803330" spans="1:1">
      <c r="A803330" s="11"/>
    </row>
    <row r="803331" spans="1:1">
      <c r="A803331" s="11"/>
    </row>
    <row r="803332" spans="1:1">
      <c r="A803332" s="11"/>
    </row>
    <row r="803333" spans="1:1">
      <c r="A803333" s="11"/>
    </row>
    <row r="803334" spans="1:1">
      <c r="A803334" s="11"/>
    </row>
    <row r="803335" spans="1:1">
      <c r="A803335" s="11"/>
    </row>
    <row r="803336" spans="1:1">
      <c r="A803336" s="11"/>
    </row>
    <row r="803337" spans="1:1">
      <c r="A803337" s="11"/>
    </row>
    <row r="803338" spans="1:1">
      <c r="A803338" s="11"/>
    </row>
    <row r="803339" spans="1:1">
      <c r="A803339" s="11"/>
    </row>
    <row r="803340" spans="1:1">
      <c r="A803340" s="11"/>
    </row>
    <row r="819613" spans="1:1">
      <c r="A819613" s="6"/>
    </row>
    <row r="819614" spans="1:1">
      <c r="A819614" s="8"/>
    </row>
    <row r="819615" spans="1:1">
      <c r="A819615" s="8"/>
    </row>
    <row r="819616" spans="1:1">
      <c r="A819616" s="8"/>
    </row>
    <row r="819617" spans="1:1">
      <c r="A819617" s="8"/>
    </row>
    <row r="819618" spans="1:1">
      <c r="A819618" s="8"/>
    </row>
    <row r="819619" spans="1:1">
      <c r="A819619" s="8"/>
    </row>
    <row r="819620" spans="1:1">
      <c r="A819620" s="8"/>
    </row>
    <row r="819621" spans="1:1">
      <c r="A819621" s="8"/>
    </row>
    <row r="819622" spans="1:1">
      <c r="A819622" s="8"/>
    </row>
    <row r="819623" spans="1:1">
      <c r="A819623" s="8"/>
    </row>
    <row r="819624" spans="1:1">
      <c r="A819624" s="8"/>
    </row>
    <row r="819625" spans="1:1">
      <c r="A819625" s="8"/>
    </row>
    <row r="819626" spans="1:1">
      <c r="A819626" s="8"/>
    </row>
    <row r="819627" spans="1:1">
      <c r="A819627" s="8"/>
    </row>
    <row r="819628" spans="1:1">
      <c r="A819628" s="8"/>
    </row>
    <row r="819629" spans="1:1">
      <c r="A819629" s="8"/>
    </row>
    <row r="819630" spans="1:1">
      <c r="A819630" s="9"/>
    </row>
    <row r="819631" spans="1:1">
      <c r="A819631" s="9"/>
    </row>
    <row r="819632" spans="1:1">
      <c r="A819632" s="9"/>
    </row>
    <row r="819633" spans="1:1">
      <c r="A819633" s="9"/>
    </row>
    <row r="819634" spans="1:1">
      <c r="A819634" s="9"/>
    </row>
    <row r="819635" spans="1:1">
      <c r="A819635" s="9"/>
    </row>
    <row r="819636" spans="1:1">
      <c r="A819636" s="9"/>
    </row>
    <row r="819637" spans="1:1">
      <c r="A819637" s="9"/>
    </row>
    <row r="819638" spans="1:1">
      <c r="A819638" s="9"/>
    </row>
    <row r="819639" spans="1:1">
      <c r="A819639" s="9"/>
    </row>
    <row r="819640" spans="1:1">
      <c r="A819640" s="9"/>
    </row>
    <row r="819641" spans="1:1">
      <c r="A819641" s="9"/>
    </row>
    <row r="819642" spans="1:1">
      <c r="A819642" s="9"/>
    </row>
    <row r="819643" spans="1:1">
      <c r="A819643" s="9"/>
    </row>
    <row r="819644" spans="1:1">
      <c r="A819644" s="9"/>
    </row>
    <row r="819645" spans="1:1">
      <c r="A819645" s="9"/>
    </row>
    <row r="819646" spans="1:1">
      <c r="A819646" s="9"/>
    </row>
    <row r="819647" spans="1:1">
      <c r="A819647" s="9"/>
    </row>
    <row r="819648" spans="1:1">
      <c r="A819648" s="9"/>
    </row>
    <row r="819649" spans="1:1">
      <c r="A819649" s="9"/>
    </row>
    <row r="819650" spans="1:1">
      <c r="A819650" s="9"/>
    </row>
    <row r="819651" spans="1:1">
      <c r="A819651" s="9"/>
    </row>
    <row r="819652" spans="1:1">
      <c r="A819652" s="9"/>
    </row>
    <row r="819653" spans="1:1">
      <c r="A819653" s="9"/>
    </row>
    <row r="819654" spans="1:1">
      <c r="A819654" s="9"/>
    </row>
    <row r="819655" spans="1:1">
      <c r="A819655" s="9"/>
    </row>
    <row r="819656" spans="1:1">
      <c r="A819656" s="9"/>
    </row>
    <row r="819657" spans="1:1">
      <c r="A819657" s="9"/>
    </row>
    <row r="819658" spans="1:1">
      <c r="A819658" s="9"/>
    </row>
    <row r="819659" spans="1:1">
      <c r="A819659" s="9"/>
    </row>
    <row r="819660" spans="1:1">
      <c r="A819660" s="9"/>
    </row>
    <row r="819661" spans="1:1">
      <c r="A819661" s="11"/>
    </row>
    <row r="819662" spans="1:1">
      <c r="A819662" s="11"/>
    </row>
    <row r="819663" spans="1:1">
      <c r="A819663" s="11"/>
    </row>
    <row r="819664" spans="1:1">
      <c r="A819664" s="11"/>
    </row>
    <row r="819665" spans="1:1">
      <c r="A819665" s="11"/>
    </row>
    <row r="819666" spans="1:1">
      <c r="A819666" s="11"/>
    </row>
    <row r="819667" spans="1:1">
      <c r="A819667" s="11"/>
    </row>
    <row r="819668" spans="1:1">
      <c r="A819668" s="11"/>
    </row>
    <row r="819669" spans="1:1">
      <c r="A819669" s="11"/>
    </row>
    <row r="819670" spans="1:1">
      <c r="A819670" s="11"/>
    </row>
    <row r="819671" spans="1:1">
      <c r="A819671" s="11"/>
    </row>
    <row r="819672" spans="1:1">
      <c r="A819672" s="11"/>
    </row>
    <row r="819673" spans="1:1">
      <c r="A819673" s="11"/>
    </row>
    <row r="819674" spans="1:1">
      <c r="A819674" s="11"/>
    </row>
    <row r="819675" spans="1:1">
      <c r="A819675" s="11"/>
    </row>
    <row r="819676" spans="1:1">
      <c r="A819676" s="11"/>
    </row>
    <row r="819677" spans="1:1">
      <c r="A819677" s="11"/>
    </row>
    <row r="819678" spans="1:1">
      <c r="A819678" s="11"/>
    </row>
    <row r="819679" spans="1:1">
      <c r="A819679" s="11"/>
    </row>
    <row r="819680" spans="1:1">
      <c r="A819680" s="11"/>
    </row>
    <row r="819681" spans="1:1">
      <c r="A819681" s="11"/>
    </row>
    <row r="819682" spans="1:1">
      <c r="A819682" s="11"/>
    </row>
    <row r="819683" spans="1:1">
      <c r="A819683" s="11"/>
    </row>
    <row r="819684" spans="1:1">
      <c r="A819684" s="11"/>
    </row>
    <row r="819685" spans="1:1">
      <c r="A819685" s="11"/>
    </row>
    <row r="819686" spans="1:1">
      <c r="A819686" s="11"/>
    </row>
    <row r="819687" spans="1:1">
      <c r="A819687" s="11"/>
    </row>
    <row r="819688" spans="1:1">
      <c r="A819688" s="11"/>
    </row>
    <row r="819689" spans="1:1">
      <c r="A819689" s="11"/>
    </row>
    <row r="819690" spans="1:1">
      <c r="A819690" s="11"/>
    </row>
    <row r="819691" spans="1:1">
      <c r="A819691" s="11"/>
    </row>
    <row r="819692" spans="1:1">
      <c r="A819692" s="11"/>
    </row>
    <row r="819693" spans="1:1">
      <c r="A819693" s="11"/>
    </row>
    <row r="819694" spans="1:1">
      <c r="A819694" s="11"/>
    </row>
    <row r="819695" spans="1:1">
      <c r="A819695" s="11"/>
    </row>
    <row r="819696" spans="1:1">
      <c r="A819696" s="11"/>
    </row>
    <row r="819697" spans="1:1">
      <c r="A819697" s="11"/>
    </row>
    <row r="819698" spans="1:1">
      <c r="A819698" s="11"/>
    </row>
    <row r="819699" spans="1:1">
      <c r="A819699" s="11"/>
    </row>
    <row r="819700" spans="1:1">
      <c r="A819700" s="11"/>
    </row>
    <row r="819701" spans="1:1">
      <c r="A819701" s="11"/>
    </row>
    <row r="819702" spans="1:1">
      <c r="A819702" s="11"/>
    </row>
    <row r="819703" spans="1:1">
      <c r="A819703" s="11"/>
    </row>
    <row r="819704" spans="1:1">
      <c r="A819704" s="11"/>
    </row>
    <row r="819705" spans="1:1">
      <c r="A819705" s="11"/>
    </row>
    <row r="819706" spans="1:1">
      <c r="A819706" s="11"/>
    </row>
    <row r="819707" spans="1:1">
      <c r="A819707" s="11"/>
    </row>
    <row r="819708" spans="1:1">
      <c r="A819708" s="11"/>
    </row>
    <row r="819709" spans="1:1">
      <c r="A819709" s="11"/>
    </row>
    <row r="819710" spans="1:1">
      <c r="A819710" s="11"/>
    </row>
    <row r="819711" spans="1:1">
      <c r="A819711" s="11"/>
    </row>
    <row r="819712" spans="1:1">
      <c r="A819712" s="11"/>
    </row>
    <row r="819713" spans="1:1">
      <c r="A819713" s="11"/>
    </row>
    <row r="819714" spans="1:1">
      <c r="A819714" s="11"/>
    </row>
    <row r="819715" spans="1:1">
      <c r="A819715" s="11"/>
    </row>
    <row r="819716" spans="1:1">
      <c r="A819716" s="11"/>
    </row>
    <row r="819717" spans="1:1">
      <c r="A819717" s="11"/>
    </row>
    <row r="819718" spans="1:1">
      <c r="A819718" s="11"/>
    </row>
    <row r="819719" spans="1:1">
      <c r="A819719" s="11"/>
    </row>
    <row r="819720" spans="1:1">
      <c r="A819720" s="11"/>
    </row>
    <row r="819721" spans="1:1">
      <c r="A819721" s="11"/>
    </row>
    <row r="819722" spans="1:1">
      <c r="A819722" s="11"/>
    </row>
    <row r="819723" spans="1:1">
      <c r="A819723" s="11"/>
    </row>
    <row r="819724" spans="1:1">
      <c r="A819724" s="11"/>
    </row>
    <row r="835997" spans="1:1">
      <c r="A835997" s="6"/>
    </row>
    <row r="835998" spans="1:1">
      <c r="A835998" s="8"/>
    </row>
    <row r="835999" spans="1:1">
      <c r="A835999" s="8"/>
    </row>
    <row r="836000" spans="1:1">
      <c r="A836000" s="8"/>
    </row>
    <row r="836001" spans="1:1">
      <c r="A836001" s="8"/>
    </row>
    <row r="836002" spans="1:1">
      <c r="A836002" s="8"/>
    </row>
    <row r="836003" spans="1:1">
      <c r="A836003" s="8"/>
    </row>
    <row r="836004" spans="1:1">
      <c r="A836004" s="8"/>
    </row>
    <row r="836005" spans="1:1">
      <c r="A836005" s="8"/>
    </row>
    <row r="836006" spans="1:1">
      <c r="A836006" s="8"/>
    </row>
    <row r="836007" spans="1:1">
      <c r="A836007" s="8"/>
    </row>
    <row r="836008" spans="1:1">
      <c r="A836008" s="8"/>
    </row>
    <row r="836009" spans="1:1">
      <c r="A836009" s="8"/>
    </row>
    <row r="836010" spans="1:1">
      <c r="A836010" s="8"/>
    </row>
    <row r="836011" spans="1:1">
      <c r="A836011" s="8"/>
    </row>
    <row r="836012" spans="1:1">
      <c r="A836012" s="8"/>
    </row>
    <row r="836013" spans="1:1">
      <c r="A836013" s="8"/>
    </row>
    <row r="836014" spans="1:1">
      <c r="A836014" s="9"/>
    </row>
    <row r="836015" spans="1:1">
      <c r="A836015" s="9"/>
    </row>
    <row r="836016" spans="1:1">
      <c r="A836016" s="9"/>
    </row>
    <row r="836017" spans="1:1">
      <c r="A836017" s="9"/>
    </row>
    <row r="836018" spans="1:1">
      <c r="A836018" s="9"/>
    </row>
    <row r="836019" spans="1:1">
      <c r="A836019" s="9"/>
    </row>
    <row r="836020" spans="1:1">
      <c r="A836020" s="9"/>
    </row>
    <row r="836021" spans="1:1">
      <c r="A836021" s="9"/>
    </row>
    <row r="836022" spans="1:1">
      <c r="A836022" s="9"/>
    </row>
    <row r="836023" spans="1:1">
      <c r="A836023" s="9"/>
    </row>
    <row r="836024" spans="1:1">
      <c r="A836024" s="9"/>
    </row>
    <row r="836025" spans="1:1">
      <c r="A836025" s="9"/>
    </row>
    <row r="836026" spans="1:1">
      <c r="A836026" s="9"/>
    </row>
    <row r="836027" spans="1:1">
      <c r="A836027" s="9"/>
    </row>
    <row r="836028" spans="1:1">
      <c r="A836028" s="9"/>
    </row>
    <row r="836029" spans="1:1">
      <c r="A836029" s="9"/>
    </row>
    <row r="836030" spans="1:1">
      <c r="A836030" s="9"/>
    </row>
    <row r="836031" spans="1:1">
      <c r="A836031" s="9"/>
    </row>
    <row r="836032" spans="1:1">
      <c r="A836032" s="9"/>
    </row>
    <row r="836033" spans="1:1">
      <c r="A836033" s="9"/>
    </row>
    <row r="836034" spans="1:1">
      <c r="A836034" s="9"/>
    </row>
    <row r="836035" spans="1:1">
      <c r="A836035" s="9"/>
    </row>
    <row r="836036" spans="1:1">
      <c r="A836036" s="9"/>
    </row>
    <row r="836037" spans="1:1">
      <c r="A836037" s="9"/>
    </row>
    <row r="836038" spans="1:1">
      <c r="A836038" s="9"/>
    </row>
    <row r="836039" spans="1:1">
      <c r="A836039" s="9"/>
    </row>
    <row r="836040" spans="1:1">
      <c r="A836040" s="9"/>
    </row>
    <row r="836041" spans="1:1">
      <c r="A836041" s="9"/>
    </row>
    <row r="836042" spans="1:1">
      <c r="A836042" s="9"/>
    </row>
    <row r="836043" spans="1:1">
      <c r="A836043" s="9"/>
    </row>
    <row r="836044" spans="1:1">
      <c r="A836044" s="9"/>
    </row>
    <row r="836045" spans="1:1">
      <c r="A836045" s="11"/>
    </row>
    <row r="836046" spans="1:1">
      <c r="A836046" s="11"/>
    </row>
    <row r="836047" spans="1:1">
      <c r="A836047" s="11"/>
    </row>
    <row r="836048" spans="1:1">
      <c r="A836048" s="11"/>
    </row>
    <row r="836049" spans="1:1">
      <c r="A836049" s="11"/>
    </row>
    <row r="836050" spans="1:1">
      <c r="A836050" s="11"/>
    </row>
    <row r="836051" spans="1:1">
      <c r="A836051" s="11"/>
    </row>
    <row r="836052" spans="1:1">
      <c r="A836052" s="11"/>
    </row>
    <row r="836053" spans="1:1">
      <c r="A836053" s="11"/>
    </row>
    <row r="836054" spans="1:1">
      <c r="A836054" s="11"/>
    </row>
    <row r="836055" spans="1:1">
      <c r="A836055" s="11"/>
    </row>
    <row r="836056" spans="1:1">
      <c r="A836056" s="11"/>
    </row>
    <row r="836057" spans="1:1">
      <c r="A836057" s="11"/>
    </row>
    <row r="836058" spans="1:1">
      <c r="A836058" s="11"/>
    </row>
    <row r="836059" spans="1:1">
      <c r="A836059" s="11"/>
    </row>
    <row r="836060" spans="1:1">
      <c r="A836060" s="11"/>
    </row>
    <row r="836061" spans="1:1">
      <c r="A836061" s="11"/>
    </row>
    <row r="836062" spans="1:1">
      <c r="A836062" s="11"/>
    </row>
    <row r="836063" spans="1:1">
      <c r="A836063" s="11"/>
    </row>
    <row r="836064" spans="1:1">
      <c r="A836064" s="11"/>
    </row>
    <row r="836065" spans="1:1">
      <c r="A836065" s="11"/>
    </row>
    <row r="836066" spans="1:1">
      <c r="A836066" s="11"/>
    </row>
    <row r="836067" spans="1:1">
      <c r="A836067" s="11"/>
    </row>
    <row r="836068" spans="1:1">
      <c r="A836068" s="11"/>
    </row>
    <row r="836069" spans="1:1">
      <c r="A836069" s="11"/>
    </row>
    <row r="836070" spans="1:1">
      <c r="A836070" s="11"/>
    </row>
    <row r="836071" spans="1:1">
      <c r="A836071" s="11"/>
    </row>
    <row r="836072" spans="1:1">
      <c r="A836072" s="11"/>
    </row>
    <row r="836073" spans="1:1">
      <c r="A836073" s="11"/>
    </row>
    <row r="836074" spans="1:1">
      <c r="A836074" s="11"/>
    </row>
    <row r="836075" spans="1:1">
      <c r="A836075" s="11"/>
    </row>
    <row r="836076" spans="1:1">
      <c r="A836076" s="11"/>
    </row>
    <row r="836077" spans="1:1">
      <c r="A836077" s="11"/>
    </row>
    <row r="836078" spans="1:1">
      <c r="A836078" s="11"/>
    </row>
    <row r="836079" spans="1:1">
      <c r="A836079" s="11"/>
    </row>
    <row r="836080" spans="1:1">
      <c r="A836080" s="11"/>
    </row>
    <row r="836081" spans="1:1">
      <c r="A836081" s="11"/>
    </row>
    <row r="836082" spans="1:1">
      <c r="A836082" s="11"/>
    </row>
    <row r="836083" spans="1:1">
      <c r="A836083" s="11"/>
    </row>
    <row r="836084" spans="1:1">
      <c r="A836084" s="11"/>
    </row>
    <row r="836085" spans="1:1">
      <c r="A836085" s="11"/>
    </row>
    <row r="836086" spans="1:1">
      <c r="A836086" s="11"/>
    </row>
    <row r="836087" spans="1:1">
      <c r="A836087" s="11"/>
    </row>
    <row r="836088" spans="1:1">
      <c r="A836088" s="11"/>
    </row>
    <row r="836089" spans="1:1">
      <c r="A836089" s="11"/>
    </row>
    <row r="836090" spans="1:1">
      <c r="A836090" s="11"/>
    </row>
    <row r="836091" spans="1:1">
      <c r="A836091" s="11"/>
    </row>
    <row r="836092" spans="1:1">
      <c r="A836092" s="11"/>
    </row>
    <row r="836093" spans="1:1">
      <c r="A836093" s="11"/>
    </row>
    <row r="836094" spans="1:1">
      <c r="A836094" s="11"/>
    </row>
    <row r="836095" spans="1:1">
      <c r="A836095" s="11"/>
    </row>
    <row r="836096" spans="1:1">
      <c r="A836096" s="11"/>
    </row>
    <row r="836097" spans="1:1">
      <c r="A836097" s="11"/>
    </row>
    <row r="836098" spans="1:1">
      <c r="A836098" s="11"/>
    </row>
    <row r="836099" spans="1:1">
      <c r="A836099" s="11"/>
    </row>
    <row r="836100" spans="1:1">
      <c r="A836100" s="11"/>
    </row>
    <row r="836101" spans="1:1">
      <c r="A836101" s="11"/>
    </row>
    <row r="836102" spans="1:1">
      <c r="A836102" s="11"/>
    </row>
    <row r="836103" spans="1:1">
      <c r="A836103" s="11"/>
    </row>
    <row r="836104" spans="1:1">
      <c r="A836104" s="11"/>
    </row>
    <row r="836105" spans="1:1">
      <c r="A836105" s="11"/>
    </row>
    <row r="836106" spans="1:1">
      <c r="A836106" s="11"/>
    </row>
    <row r="836107" spans="1:1">
      <c r="A836107" s="11"/>
    </row>
    <row r="836108" spans="1:1">
      <c r="A836108" s="11"/>
    </row>
    <row r="852381" spans="1:1">
      <c r="A852381" s="6"/>
    </row>
    <row r="852382" spans="1:1">
      <c r="A852382" s="8"/>
    </row>
    <row r="852383" spans="1:1">
      <c r="A852383" s="8"/>
    </row>
    <row r="852384" spans="1:1">
      <c r="A852384" s="8"/>
    </row>
    <row r="852385" spans="1:1">
      <c r="A852385" s="8"/>
    </row>
    <row r="852386" spans="1:1">
      <c r="A852386" s="8"/>
    </row>
    <row r="852387" spans="1:1">
      <c r="A852387" s="8"/>
    </row>
    <row r="852388" spans="1:1">
      <c r="A852388" s="8"/>
    </row>
    <row r="852389" spans="1:1">
      <c r="A852389" s="8"/>
    </row>
    <row r="852390" spans="1:1">
      <c r="A852390" s="8"/>
    </row>
    <row r="852391" spans="1:1">
      <c r="A852391" s="8"/>
    </row>
    <row r="852392" spans="1:1">
      <c r="A852392" s="8"/>
    </row>
    <row r="852393" spans="1:1">
      <c r="A852393" s="8"/>
    </row>
    <row r="852394" spans="1:1">
      <c r="A852394" s="8"/>
    </row>
    <row r="852395" spans="1:1">
      <c r="A852395" s="8"/>
    </row>
    <row r="852396" spans="1:1">
      <c r="A852396" s="8"/>
    </row>
    <row r="852397" spans="1:1">
      <c r="A852397" s="8"/>
    </row>
    <row r="852398" spans="1:1">
      <c r="A852398" s="9"/>
    </row>
    <row r="852399" spans="1:1">
      <c r="A852399" s="9"/>
    </row>
    <row r="852400" spans="1:1">
      <c r="A852400" s="9"/>
    </row>
    <row r="852401" spans="1:1">
      <c r="A852401" s="9"/>
    </row>
    <row r="852402" spans="1:1">
      <c r="A852402" s="9"/>
    </row>
    <row r="852403" spans="1:1">
      <c r="A852403" s="9"/>
    </row>
    <row r="852404" spans="1:1">
      <c r="A852404" s="9"/>
    </row>
    <row r="852405" spans="1:1">
      <c r="A852405" s="9"/>
    </row>
    <row r="852406" spans="1:1">
      <c r="A852406" s="9"/>
    </row>
    <row r="852407" spans="1:1">
      <c r="A852407" s="9"/>
    </row>
    <row r="852408" spans="1:1">
      <c r="A852408" s="9"/>
    </row>
    <row r="852409" spans="1:1">
      <c r="A852409" s="9"/>
    </row>
    <row r="852410" spans="1:1">
      <c r="A852410" s="9"/>
    </row>
    <row r="852411" spans="1:1">
      <c r="A852411" s="9"/>
    </row>
    <row r="852412" spans="1:1">
      <c r="A852412" s="9"/>
    </row>
    <row r="852413" spans="1:1">
      <c r="A852413" s="9"/>
    </row>
    <row r="852414" spans="1:1">
      <c r="A852414" s="9"/>
    </row>
    <row r="852415" spans="1:1">
      <c r="A852415" s="9"/>
    </row>
    <row r="852416" spans="1:1">
      <c r="A852416" s="9"/>
    </row>
    <row r="852417" spans="1:1">
      <c r="A852417" s="9"/>
    </row>
    <row r="852418" spans="1:1">
      <c r="A852418" s="9"/>
    </row>
    <row r="852419" spans="1:1">
      <c r="A852419" s="9"/>
    </row>
    <row r="852420" spans="1:1">
      <c r="A852420" s="9"/>
    </row>
    <row r="852421" spans="1:1">
      <c r="A852421" s="9"/>
    </row>
    <row r="852422" spans="1:1">
      <c r="A852422" s="9"/>
    </row>
    <row r="852423" spans="1:1">
      <c r="A852423" s="9"/>
    </row>
    <row r="852424" spans="1:1">
      <c r="A852424" s="9"/>
    </row>
    <row r="852425" spans="1:1">
      <c r="A852425" s="9"/>
    </row>
    <row r="852426" spans="1:1">
      <c r="A852426" s="9"/>
    </row>
    <row r="852427" spans="1:1">
      <c r="A852427" s="9"/>
    </row>
    <row r="852428" spans="1:1">
      <c r="A852428" s="9"/>
    </row>
    <row r="852429" spans="1:1">
      <c r="A852429" s="11"/>
    </row>
    <row r="852430" spans="1:1">
      <c r="A852430" s="11"/>
    </row>
    <row r="852431" spans="1:1">
      <c r="A852431" s="11"/>
    </row>
    <row r="852432" spans="1:1">
      <c r="A852432" s="11"/>
    </row>
    <row r="852433" spans="1:1">
      <c r="A852433" s="11"/>
    </row>
    <row r="852434" spans="1:1">
      <c r="A852434" s="11"/>
    </row>
    <row r="852435" spans="1:1">
      <c r="A852435" s="11"/>
    </row>
    <row r="852436" spans="1:1">
      <c r="A852436" s="11"/>
    </row>
    <row r="852437" spans="1:1">
      <c r="A852437" s="11"/>
    </row>
    <row r="852438" spans="1:1">
      <c r="A852438" s="11"/>
    </row>
    <row r="852439" spans="1:1">
      <c r="A852439" s="11"/>
    </row>
    <row r="852440" spans="1:1">
      <c r="A852440" s="11"/>
    </row>
    <row r="852441" spans="1:1">
      <c r="A852441" s="11"/>
    </row>
    <row r="852442" spans="1:1">
      <c r="A852442" s="11"/>
    </row>
    <row r="852443" spans="1:1">
      <c r="A852443" s="11"/>
    </row>
    <row r="852444" spans="1:1">
      <c r="A852444" s="11"/>
    </row>
    <row r="852445" spans="1:1">
      <c r="A852445" s="11"/>
    </row>
    <row r="852446" spans="1:1">
      <c r="A852446" s="11"/>
    </row>
    <row r="852447" spans="1:1">
      <c r="A852447" s="11"/>
    </row>
    <row r="852448" spans="1:1">
      <c r="A852448" s="11"/>
    </row>
    <row r="852449" spans="1:1">
      <c r="A852449" s="11"/>
    </row>
    <row r="852450" spans="1:1">
      <c r="A852450" s="11"/>
    </row>
    <row r="852451" spans="1:1">
      <c r="A852451" s="11"/>
    </row>
    <row r="852452" spans="1:1">
      <c r="A852452" s="11"/>
    </row>
    <row r="852453" spans="1:1">
      <c r="A852453" s="11"/>
    </row>
    <row r="852454" spans="1:1">
      <c r="A852454" s="11"/>
    </row>
    <row r="852455" spans="1:1">
      <c r="A852455" s="11"/>
    </row>
    <row r="852456" spans="1:1">
      <c r="A852456" s="11"/>
    </row>
    <row r="852457" spans="1:1">
      <c r="A852457" s="11"/>
    </row>
    <row r="852458" spans="1:1">
      <c r="A852458" s="11"/>
    </row>
    <row r="852459" spans="1:1">
      <c r="A852459" s="11"/>
    </row>
    <row r="852460" spans="1:1">
      <c r="A852460" s="11"/>
    </row>
    <row r="852461" spans="1:1">
      <c r="A852461" s="11"/>
    </row>
    <row r="852462" spans="1:1">
      <c r="A852462" s="11"/>
    </row>
    <row r="852463" spans="1:1">
      <c r="A852463" s="11"/>
    </row>
    <row r="852464" spans="1:1">
      <c r="A852464" s="11"/>
    </row>
    <row r="852465" spans="1:1">
      <c r="A852465" s="11"/>
    </row>
    <row r="852466" spans="1:1">
      <c r="A852466" s="11"/>
    </row>
    <row r="852467" spans="1:1">
      <c r="A852467" s="11"/>
    </row>
    <row r="852468" spans="1:1">
      <c r="A852468" s="11"/>
    </row>
    <row r="852469" spans="1:1">
      <c r="A852469" s="11"/>
    </row>
    <row r="852470" spans="1:1">
      <c r="A852470" s="11"/>
    </row>
    <row r="852471" spans="1:1">
      <c r="A852471" s="11"/>
    </row>
    <row r="852472" spans="1:1">
      <c r="A852472" s="11"/>
    </row>
    <row r="852473" spans="1:1">
      <c r="A852473" s="11"/>
    </row>
    <row r="852474" spans="1:1">
      <c r="A852474" s="11"/>
    </row>
    <row r="852475" spans="1:1">
      <c r="A852475" s="11"/>
    </row>
    <row r="852476" spans="1:1">
      <c r="A852476" s="11"/>
    </row>
    <row r="852477" spans="1:1">
      <c r="A852477" s="11"/>
    </row>
    <row r="852478" spans="1:1">
      <c r="A852478" s="11"/>
    </row>
    <row r="852479" spans="1:1">
      <c r="A852479" s="11"/>
    </row>
    <row r="852480" spans="1:1">
      <c r="A852480" s="11"/>
    </row>
    <row r="852481" spans="1:1">
      <c r="A852481" s="11"/>
    </row>
    <row r="852482" spans="1:1">
      <c r="A852482" s="11"/>
    </row>
    <row r="852483" spans="1:1">
      <c r="A852483" s="11"/>
    </row>
    <row r="852484" spans="1:1">
      <c r="A852484" s="11"/>
    </row>
    <row r="852485" spans="1:1">
      <c r="A852485" s="11"/>
    </row>
    <row r="852486" spans="1:1">
      <c r="A852486" s="11"/>
    </row>
    <row r="852487" spans="1:1">
      <c r="A852487" s="11"/>
    </row>
    <row r="852488" spans="1:1">
      <c r="A852488" s="11"/>
    </row>
    <row r="852489" spans="1:1">
      <c r="A852489" s="11"/>
    </row>
    <row r="852490" spans="1:1">
      <c r="A852490" s="11"/>
    </row>
    <row r="852491" spans="1:1">
      <c r="A852491" s="11"/>
    </row>
    <row r="852492" spans="1:1">
      <c r="A852492" s="11"/>
    </row>
    <row r="868765" spans="1:1">
      <c r="A868765" s="6"/>
    </row>
    <row r="868766" spans="1:1">
      <c r="A868766" s="8"/>
    </row>
    <row r="868767" spans="1:1">
      <c r="A868767" s="8"/>
    </row>
    <row r="868768" spans="1:1">
      <c r="A868768" s="8"/>
    </row>
    <row r="868769" spans="1:1">
      <c r="A868769" s="8"/>
    </row>
    <row r="868770" spans="1:1">
      <c r="A868770" s="8"/>
    </row>
    <row r="868771" spans="1:1">
      <c r="A868771" s="8"/>
    </row>
    <row r="868772" spans="1:1">
      <c r="A868772" s="8"/>
    </row>
    <row r="868773" spans="1:1">
      <c r="A868773" s="8"/>
    </row>
    <row r="868774" spans="1:1">
      <c r="A868774" s="8"/>
    </row>
    <row r="868775" spans="1:1">
      <c r="A868775" s="8"/>
    </row>
    <row r="868776" spans="1:1">
      <c r="A868776" s="8"/>
    </row>
    <row r="868777" spans="1:1">
      <c r="A868777" s="8"/>
    </row>
    <row r="868778" spans="1:1">
      <c r="A868778" s="8"/>
    </row>
    <row r="868779" spans="1:1">
      <c r="A868779" s="8"/>
    </row>
    <row r="868780" spans="1:1">
      <c r="A868780" s="8"/>
    </row>
    <row r="868781" spans="1:1">
      <c r="A868781" s="8"/>
    </row>
    <row r="868782" spans="1:1">
      <c r="A868782" s="9"/>
    </row>
    <row r="868783" spans="1:1">
      <c r="A868783" s="9"/>
    </row>
    <row r="868784" spans="1:1">
      <c r="A868784" s="9"/>
    </row>
    <row r="868785" spans="1:1">
      <c r="A868785" s="9"/>
    </row>
    <row r="868786" spans="1:1">
      <c r="A868786" s="9"/>
    </row>
    <row r="868787" spans="1:1">
      <c r="A868787" s="9"/>
    </row>
    <row r="868788" spans="1:1">
      <c r="A868788" s="9"/>
    </row>
    <row r="868789" spans="1:1">
      <c r="A868789" s="9"/>
    </row>
    <row r="868790" spans="1:1">
      <c r="A868790" s="9"/>
    </row>
    <row r="868791" spans="1:1">
      <c r="A868791" s="9"/>
    </row>
    <row r="868792" spans="1:1">
      <c r="A868792" s="9"/>
    </row>
    <row r="868793" spans="1:1">
      <c r="A868793" s="9"/>
    </row>
    <row r="868794" spans="1:1">
      <c r="A868794" s="9"/>
    </row>
    <row r="868795" spans="1:1">
      <c r="A868795" s="9"/>
    </row>
    <row r="868796" spans="1:1">
      <c r="A868796" s="9"/>
    </row>
    <row r="868797" spans="1:1">
      <c r="A868797" s="9"/>
    </row>
    <row r="868798" spans="1:1">
      <c r="A868798" s="9"/>
    </row>
    <row r="868799" spans="1:1">
      <c r="A868799" s="9"/>
    </row>
    <row r="868800" spans="1:1">
      <c r="A868800" s="9"/>
    </row>
    <row r="868801" spans="1:1">
      <c r="A868801" s="9"/>
    </row>
    <row r="868802" spans="1:1">
      <c r="A868802" s="9"/>
    </row>
    <row r="868803" spans="1:1">
      <c r="A868803" s="9"/>
    </row>
    <row r="868804" spans="1:1">
      <c r="A868804" s="9"/>
    </row>
    <row r="868805" spans="1:1">
      <c r="A868805" s="9"/>
    </row>
    <row r="868806" spans="1:1">
      <c r="A868806" s="9"/>
    </row>
    <row r="868807" spans="1:1">
      <c r="A868807" s="9"/>
    </row>
    <row r="868808" spans="1:1">
      <c r="A868808" s="9"/>
    </row>
    <row r="868809" spans="1:1">
      <c r="A868809" s="9"/>
    </row>
    <row r="868810" spans="1:1">
      <c r="A868810" s="9"/>
    </row>
    <row r="868811" spans="1:1">
      <c r="A868811" s="9"/>
    </row>
    <row r="868812" spans="1:1">
      <c r="A868812" s="9"/>
    </row>
    <row r="868813" spans="1:1">
      <c r="A868813" s="11"/>
    </row>
    <row r="868814" spans="1:1">
      <c r="A868814" s="11"/>
    </row>
    <row r="868815" spans="1:1">
      <c r="A868815" s="11"/>
    </row>
    <row r="868816" spans="1:1">
      <c r="A868816" s="11"/>
    </row>
    <row r="868817" spans="1:1">
      <c r="A868817" s="11"/>
    </row>
    <row r="868818" spans="1:1">
      <c r="A868818" s="11"/>
    </row>
    <row r="868819" spans="1:1">
      <c r="A868819" s="11"/>
    </row>
    <row r="868820" spans="1:1">
      <c r="A868820" s="11"/>
    </row>
    <row r="868821" spans="1:1">
      <c r="A868821" s="11"/>
    </row>
    <row r="868822" spans="1:1">
      <c r="A868822" s="11"/>
    </row>
    <row r="868823" spans="1:1">
      <c r="A868823" s="11"/>
    </row>
    <row r="868824" spans="1:1">
      <c r="A868824" s="11"/>
    </row>
    <row r="868825" spans="1:1">
      <c r="A868825" s="11"/>
    </row>
    <row r="868826" spans="1:1">
      <c r="A868826" s="11"/>
    </row>
    <row r="868827" spans="1:1">
      <c r="A868827" s="11"/>
    </row>
    <row r="868828" spans="1:1">
      <c r="A868828" s="11"/>
    </row>
    <row r="868829" spans="1:1">
      <c r="A868829" s="11"/>
    </row>
    <row r="868830" spans="1:1">
      <c r="A868830" s="11"/>
    </row>
    <row r="868831" spans="1:1">
      <c r="A868831" s="11"/>
    </row>
    <row r="868832" spans="1:1">
      <c r="A868832" s="11"/>
    </row>
    <row r="868833" spans="1:1">
      <c r="A868833" s="11"/>
    </row>
    <row r="868834" spans="1:1">
      <c r="A868834" s="11"/>
    </row>
    <row r="868835" spans="1:1">
      <c r="A868835" s="11"/>
    </row>
    <row r="868836" spans="1:1">
      <c r="A868836" s="11"/>
    </row>
    <row r="868837" spans="1:1">
      <c r="A868837" s="11"/>
    </row>
    <row r="868838" spans="1:1">
      <c r="A868838" s="11"/>
    </row>
    <row r="868839" spans="1:1">
      <c r="A868839" s="11"/>
    </row>
    <row r="868840" spans="1:1">
      <c r="A868840" s="11"/>
    </row>
    <row r="868841" spans="1:1">
      <c r="A868841" s="11"/>
    </row>
    <row r="868842" spans="1:1">
      <c r="A868842" s="11"/>
    </row>
    <row r="868843" spans="1:1">
      <c r="A868843" s="11"/>
    </row>
    <row r="868844" spans="1:1">
      <c r="A868844" s="11"/>
    </row>
    <row r="868845" spans="1:1">
      <c r="A868845" s="11"/>
    </row>
    <row r="868846" spans="1:1">
      <c r="A868846" s="11"/>
    </row>
    <row r="868847" spans="1:1">
      <c r="A868847" s="11"/>
    </row>
    <row r="868848" spans="1:1">
      <c r="A868848" s="11"/>
    </row>
    <row r="868849" spans="1:1">
      <c r="A868849" s="11"/>
    </row>
    <row r="868850" spans="1:1">
      <c r="A868850" s="11"/>
    </row>
    <row r="868851" spans="1:1">
      <c r="A868851" s="11"/>
    </row>
    <row r="868852" spans="1:1">
      <c r="A868852" s="11"/>
    </row>
    <row r="868853" spans="1:1">
      <c r="A868853" s="11"/>
    </row>
    <row r="868854" spans="1:1">
      <c r="A868854" s="11"/>
    </row>
    <row r="868855" spans="1:1">
      <c r="A868855" s="11"/>
    </row>
    <row r="868856" spans="1:1">
      <c r="A868856" s="11"/>
    </row>
    <row r="868857" spans="1:1">
      <c r="A868857" s="11"/>
    </row>
    <row r="868858" spans="1:1">
      <c r="A868858" s="11"/>
    </row>
    <row r="868859" spans="1:1">
      <c r="A868859" s="11"/>
    </row>
    <row r="868860" spans="1:1">
      <c r="A868860" s="11"/>
    </row>
    <row r="868861" spans="1:1">
      <c r="A868861" s="11"/>
    </row>
    <row r="868862" spans="1:1">
      <c r="A868862" s="11"/>
    </row>
    <row r="868863" spans="1:1">
      <c r="A868863" s="11"/>
    </row>
    <row r="868864" spans="1:1">
      <c r="A868864" s="11"/>
    </row>
    <row r="868865" spans="1:1">
      <c r="A868865" s="11"/>
    </row>
    <row r="868866" spans="1:1">
      <c r="A868866" s="11"/>
    </row>
    <row r="868867" spans="1:1">
      <c r="A868867" s="11"/>
    </row>
    <row r="868868" spans="1:1">
      <c r="A868868" s="11"/>
    </row>
    <row r="868869" spans="1:1">
      <c r="A868869" s="11"/>
    </row>
    <row r="868870" spans="1:1">
      <c r="A868870" s="11"/>
    </row>
    <row r="868871" spans="1:1">
      <c r="A868871" s="11"/>
    </row>
    <row r="868872" spans="1:1">
      <c r="A868872" s="11"/>
    </row>
    <row r="868873" spans="1:1">
      <c r="A868873" s="11"/>
    </row>
    <row r="868874" spans="1:1">
      <c r="A868874" s="11"/>
    </row>
    <row r="868875" spans="1:1">
      <c r="A868875" s="11"/>
    </row>
    <row r="868876" spans="1:1">
      <c r="A868876" s="11"/>
    </row>
    <row r="885149" spans="1:1">
      <c r="A885149" s="6"/>
    </row>
    <row r="885150" spans="1:1">
      <c r="A885150" s="8"/>
    </row>
    <row r="885151" spans="1:1">
      <c r="A885151" s="8"/>
    </row>
    <row r="885152" spans="1:1">
      <c r="A885152" s="8"/>
    </row>
    <row r="885153" spans="1:1">
      <c r="A885153" s="8"/>
    </row>
    <row r="885154" spans="1:1">
      <c r="A885154" s="8"/>
    </row>
    <row r="885155" spans="1:1">
      <c r="A885155" s="8"/>
    </row>
    <row r="885156" spans="1:1">
      <c r="A885156" s="8"/>
    </row>
    <row r="885157" spans="1:1">
      <c r="A885157" s="8"/>
    </row>
    <row r="885158" spans="1:1">
      <c r="A885158" s="8"/>
    </row>
    <row r="885159" spans="1:1">
      <c r="A885159" s="8"/>
    </row>
    <row r="885160" spans="1:1">
      <c r="A885160" s="8"/>
    </row>
    <row r="885161" spans="1:1">
      <c r="A885161" s="8"/>
    </row>
    <row r="885162" spans="1:1">
      <c r="A885162" s="8"/>
    </row>
    <row r="885163" spans="1:1">
      <c r="A885163" s="8"/>
    </row>
    <row r="885164" spans="1:1">
      <c r="A885164" s="8"/>
    </row>
    <row r="885165" spans="1:1">
      <c r="A885165" s="8"/>
    </row>
    <row r="885166" spans="1:1">
      <c r="A885166" s="9"/>
    </row>
    <row r="885167" spans="1:1">
      <c r="A885167" s="9"/>
    </row>
    <row r="885168" spans="1:1">
      <c r="A885168" s="9"/>
    </row>
    <row r="885169" spans="1:1">
      <c r="A885169" s="9"/>
    </row>
    <row r="885170" spans="1:1">
      <c r="A885170" s="9"/>
    </row>
    <row r="885171" spans="1:1">
      <c r="A885171" s="9"/>
    </row>
    <row r="885172" spans="1:1">
      <c r="A885172" s="9"/>
    </row>
    <row r="885173" spans="1:1">
      <c r="A885173" s="9"/>
    </row>
    <row r="885174" spans="1:1">
      <c r="A885174" s="9"/>
    </row>
    <row r="885175" spans="1:1">
      <c r="A885175" s="9"/>
    </row>
    <row r="885176" spans="1:1">
      <c r="A885176" s="9"/>
    </row>
    <row r="885177" spans="1:1">
      <c r="A885177" s="9"/>
    </row>
    <row r="885178" spans="1:1">
      <c r="A885178" s="9"/>
    </row>
    <row r="885179" spans="1:1">
      <c r="A885179" s="9"/>
    </row>
    <row r="885180" spans="1:1">
      <c r="A885180" s="9"/>
    </row>
    <row r="885181" spans="1:1">
      <c r="A885181" s="9"/>
    </row>
    <row r="885182" spans="1:1">
      <c r="A885182" s="9"/>
    </row>
    <row r="885183" spans="1:1">
      <c r="A885183" s="9"/>
    </row>
    <row r="885184" spans="1:1">
      <c r="A885184" s="9"/>
    </row>
    <row r="885185" spans="1:1">
      <c r="A885185" s="9"/>
    </row>
    <row r="885186" spans="1:1">
      <c r="A885186" s="9"/>
    </row>
    <row r="885187" spans="1:1">
      <c r="A885187" s="9"/>
    </row>
    <row r="885188" spans="1:1">
      <c r="A885188" s="9"/>
    </row>
    <row r="885189" spans="1:1">
      <c r="A885189" s="9"/>
    </row>
    <row r="885190" spans="1:1">
      <c r="A885190" s="9"/>
    </row>
    <row r="885191" spans="1:1">
      <c r="A885191" s="9"/>
    </row>
    <row r="885192" spans="1:1">
      <c r="A885192" s="9"/>
    </row>
    <row r="885193" spans="1:1">
      <c r="A885193" s="9"/>
    </row>
    <row r="885194" spans="1:1">
      <c r="A885194" s="9"/>
    </row>
    <row r="885195" spans="1:1">
      <c r="A885195" s="9"/>
    </row>
    <row r="885196" spans="1:1">
      <c r="A885196" s="9"/>
    </row>
    <row r="885197" spans="1:1">
      <c r="A885197" s="11"/>
    </row>
    <row r="885198" spans="1:1">
      <c r="A885198" s="11"/>
    </row>
    <row r="885199" spans="1:1">
      <c r="A885199" s="11"/>
    </row>
    <row r="885200" spans="1:1">
      <c r="A885200" s="11"/>
    </row>
    <row r="885201" spans="1:1">
      <c r="A885201" s="11"/>
    </row>
    <row r="885202" spans="1:1">
      <c r="A885202" s="11"/>
    </row>
    <row r="885203" spans="1:1">
      <c r="A885203" s="11"/>
    </row>
    <row r="885204" spans="1:1">
      <c r="A885204" s="11"/>
    </row>
    <row r="885205" spans="1:1">
      <c r="A885205" s="11"/>
    </row>
    <row r="885206" spans="1:1">
      <c r="A885206" s="11"/>
    </row>
    <row r="885207" spans="1:1">
      <c r="A885207" s="11"/>
    </row>
    <row r="885208" spans="1:1">
      <c r="A885208" s="11"/>
    </row>
    <row r="885209" spans="1:1">
      <c r="A885209" s="11"/>
    </row>
    <row r="885210" spans="1:1">
      <c r="A885210" s="11"/>
    </row>
    <row r="885211" spans="1:1">
      <c r="A885211" s="11"/>
    </row>
    <row r="885212" spans="1:1">
      <c r="A885212" s="11"/>
    </row>
    <row r="885213" spans="1:1">
      <c r="A885213" s="11"/>
    </row>
    <row r="885214" spans="1:1">
      <c r="A885214" s="11"/>
    </row>
    <row r="885215" spans="1:1">
      <c r="A885215" s="11"/>
    </row>
    <row r="885216" spans="1:1">
      <c r="A885216" s="11"/>
    </row>
    <row r="885217" spans="1:1">
      <c r="A885217" s="11"/>
    </row>
    <row r="885218" spans="1:1">
      <c r="A885218" s="11"/>
    </row>
    <row r="885219" spans="1:1">
      <c r="A885219" s="11"/>
    </row>
    <row r="885220" spans="1:1">
      <c r="A885220" s="11"/>
    </row>
    <row r="885221" spans="1:1">
      <c r="A885221" s="11"/>
    </row>
    <row r="885222" spans="1:1">
      <c r="A885222" s="11"/>
    </row>
    <row r="885223" spans="1:1">
      <c r="A885223" s="11"/>
    </row>
    <row r="885224" spans="1:1">
      <c r="A885224" s="11"/>
    </row>
    <row r="885225" spans="1:1">
      <c r="A885225" s="11"/>
    </row>
    <row r="885226" spans="1:1">
      <c r="A885226" s="11"/>
    </row>
    <row r="885227" spans="1:1">
      <c r="A885227" s="11"/>
    </row>
    <row r="885228" spans="1:1">
      <c r="A885228" s="11"/>
    </row>
    <row r="885229" spans="1:1">
      <c r="A885229" s="11"/>
    </row>
    <row r="885230" spans="1:1">
      <c r="A885230" s="11"/>
    </row>
    <row r="885231" spans="1:1">
      <c r="A885231" s="11"/>
    </row>
    <row r="885232" spans="1:1">
      <c r="A885232" s="11"/>
    </row>
    <row r="885233" spans="1:1">
      <c r="A885233" s="11"/>
    </row>
    <row r="885234" spans="1:1">
      <c r="A885234" s="11"/>
    </row>
    <row r="885235" spans="1:1">
      <c r="A885235" s="11"/>
    </row>
    <row r="885236" spans="1:1">
      <c r="A885236" s="11"/>
    </row>
    <row r="885237" spans="1:1">
      <c r="A885237" s="11"/>
    </row>
    <row r="885238" spans="1:1">
      <c r="A885238" s="11"/>
    </row>
    <row r="885239" spans="1:1">
      <c r="A885239" s="11"/>
    </row>
    <row r="885240" spans="1:1">
      <c r="A885240" s="11"/>
    </row>
    <row r="885241" spans="1:1">
      <c r="A885241" s="11"/>
    </row>
    <row r="885242" spans="1:1">
      <c r="A885242" s="11"/>
    </row>
    <row r="885243" spans="1:1">
      <c r="A885243" s="11"/>
    </row>
    <row r="885244" spans="1:1">
      <c r="A885244" s="11"/>
    </row>
    <row r="885245" spans="1:1">
      <c r="A885245" s="11"/>
    </row>
    <row r="885246" spans="1:1">
      <c r="A885246" s="11"/>
    </row>
    <row r="885247" spans="1:1">
      <c r="A885247" s="11"/>
    </row>
    <row r="885248" spans="1:1">
      <c r="A885248" s="11"/>
    </row>
    <row r="885249" spans="1:1">
      <c r="A885249" s="11"/>
    </row>
    <row r="885250" spans="1:1">
      <c r="A885250" s="11"/>
    </row>
    <row r="885251" spans="1:1">
      <c r="A885251" s="11"/>
    </row>
    <row r="885252" spans="1:1">
      <c r="A885252" s="11"/>
    </row>
    <row r="885253" spans="1:1">
      <c r="A885253" s="11"/>
    </row>
    <row r="885254" spans="1:1">
      <c r="A885254" s="11"/>
    </row>
    <row r="885255" spans="1:1">
      <c r="A885255" s="11"/>
    </row>
    <row r="885256" spans="1:1">
      <c r="A885256" s="11"/>
    </row>
    <row r="885257" spans="1:1">
      <c r="A885257" s="11"/>
    </row>
    <row r="885258" spans="1:1">
      <c r="A885258" s="11"/>
    </row>
    <row r="885259" spans="1:1">
      <c r="A885259" s="11"/>
    </row>
    <row r="885260" spans="1:1">
      <c r="A885260" s="11"/>
    </row>
    <row r="901533" spans="1:1">
      <c r="A901533" s="6"/>
    </row>
    <row r="901534" spans="1:1">
      <c r="A901534" s="8"/>
    </row>
    <row r="901535" spans="1:1">
      <c r="A901535" s="8"/>
    </row>
    <row r="901536" spans="1:1">
      <c r="A901536" s="8"/>
    </row>
    <row r="901537" spans="1:1">
      <c r="A901537" s="8"/>
    </row>
    <row r="901538" spans="1:1">
      <c r="A901538" s="8"/>
    </row>
    <row r="901539" spans="1:1">
      <c r="A901539" s="8"/>
    </row>
    <row r="901540" spans="1:1">
      <c r="A901540" s="8"/>
    </row>
    <row r="901541" spans="1:1">
      <c r="A901541" s="8"/>
    </row>
    <row r="901542" spans="1:1">
      <c r="A901542" s="8"/>
    </row>
    <row r="901543" spans="1:1">
      <c r="A901543" s="8"/>
    </row>
    <row r="901544" spans="1:1">
      <c r="A901544" s="8"/>
    </row>
    <row r="901545" spans="1:1">
      <c r="A901545" s="8"/>
    </row>
    <row r="901546" spans="1:1">
      <c r="A901546" s="8"/>
    </row>
    <row r="901547" spans="1:1">
      <c r="A901547" s="8"/>
    </row>
    <row r="901548" spans="1:1">
      <c r="A901548" s="8"/>
    </row>
    <row r="901549" spans="1:1">
      <c r="A901549" s="8"/>
    </row>
    <row r="901550" spans="1:1">
      <c r="A901550" s="9"/>
    </row>
    <row r="901551" spans="1:1">
      <c r="A901551" s="9"/>
    </row>
    <row r="901552" spans="1:1">
      <c r="A901552" s="9"/>
    </row>
    <row r="901553" spans="1:1">
      <c r="A901553" s="9"/>
    </row>
    <row r="901554" spans="1:1">
      <c r="A901554" s="9"/>
    </row>
    <row r="901555" spans="1:1">
      <c r="A901555" s="9"/>
    </row>
    <row r="901556" spans="1:1">
      <c r="A901556" s="9"/>
    </row>
    <row r="901557" spans="1:1">
      <c r="A901557" s="9"/>
    </row>
    <row r="901558" spans="1:1">
      <c r="A901558" s="9"/>
    </row>
    <row r="901559" spans="1:1">
      <c r="A901559" s="9"/>
    </row>
    <row r="901560" spans="1:1">
      <c r="A901560" s="9"/>
    </row>
    <row r="901561" spans="1:1">
      <c r="A901561" s="9"/>
    </row>
    <row r="901562" spans="1:1">
      <c r="A901562" s="9"/>
    </row>
    <row r="901563" spans="1:1">
      <c r="A901563" s="9"/>
    </row>
    <row r="901564" spans="1:1">
      <c r="A901564" s="9"/>
    </row>
    <row r="901565" spans="1:1">
      <c r="A901565" s="9"/>
    </row>
    <row r="901566" spans="1:1">
      <c r="A901566" s="9"/>
    </row>
    <row r="901567" spans="1:1">
      <c r="A901567" s="9"/>
    </row>
    <row r="901568" spans="1:1">
      <c r="A901568" s="9"/>
    </row>
    <row r="901569" spans="1:1">
      <c r="A901569" s="9"/>
    </row>
    <row r="901570" spans="1:1">
      <c r="A901570" s="9"/>
    </row>
    <row r="901571" spans="1:1">
      <c r="A901571" s="9"/>
    </row>
    <row r="901572" spans="1:1">
      <c r="A901572" s="9"/>
    </row>
    <row r="901573" spans="1:1">
      <c r="A901573" s="9"/>
    </row>
    <row r="901574" spans="1:1">
      <c r="A901574" s="9"/>
    </row>
    <row r="901575" spans="1:1">
      <c r="A901575" s="9"/>
    </row>
    <row r="901576" spans="1:1">
      <c r="A901576" s="9"/>
    </row>
    <row r="901577" spans="1:1">
      <c r="A901577" s="9"/>
    </row>
    <row r="901578" spans="1:1">
      <c r="A901578" s="9"/>
    </row>
    <row r="901579" spans="1:1">
      <c r="A901579" s="9"/>
    </row>
    <row r="901580" spans="1:1">
      <c r="A901580" s="9"/>
    </row>
    <row r="901581" spans="1:1">
      <c r="A901581" s="11"/>
    </row>
    <row r="901582" spans="1:1">
      <c r="A901582" s="11"/>
    </row>
    <row r="901583" spans="1:1">
      <c r="A901583" s="11"/>
    </row>
    <row r="901584" spans="1:1">
      <c r="A901584" s="11"/>
    </row>
    <row r="901585" spans="1:1">
      <c r="A901585" s="11"/>
    </row>
    <row r="901586" spans="1:1">
      <c r="A901586" s="11"/>
    </row>
    <row r="901587" spans="1:1">
      <c r="A901587" s="11"/>
    </row>
    <row r="901588" spans="1:1">
      <c r="A901588" s="11"/>
    </row>
    <row r="901589" spans="1:1">
      <c r="A901589" s="11"/>
    </row>
    <row r="901590" spans="1:1">
      <c r="A901590" s="11"/>
    </row>
    <row r="901591" spans="1:1">
      <c r="A901591" s="11"/>
    </row>
    <row r="901592" spans="1:1">
      <c r="A901592" s="11"/>
    </row>
    <row r="901593" spans="1:1">
      <c r="A901593" s="11"/>
    </row>
    <row r="901594" spans="1:1">
      <c r="A901594" s="11"/>
    </row>
    <row r="901595" spans="1:1">
      <c r="A901595" s="11"/>
    </row>
    <row r="901596" spans="1:1">
      <c r="A901596" s="11"/>
    </row>
    <row r="901597" spans="1:1">
      <c r="A901597" s="11"/>
    </row>
    <row r="901598" spans="1:1">
      <c r="A901598" s="11"/>
    </row>
    <row r="901599" spans="1:1">
      <c r="A901599" s="11"/>
    </row>
    <row r="901600" spans="1:1">
      <c r="A901600" s="11"/>
    </row>
    <row r="901601" spans="1:1">
      <c r="A901601" s="11"/>
    </row>
    <row r="901602" spans="1:1">
      <c r="A901602" s="11"/>
    </row>
    <row r="901603" spans="1:1">
      <c r="A901603" s="11"/>
    </row>
    <row r="901604" spans="1:1">
      <c r="A901604" s="11"/>
    </row>
    <row r="901605" spans="1:1">
      <c r="A901605" s="11"/>
    </row>
    <row r="901606" spans="1:1">
      <c r="A901606" s="11"/>
    </row>
    <row r="901607" spans="1:1">
      <c r="A901607" s="11"/>
    </row>
    <row r="901608" spans="1:1">
      <c r="A901608" s="11"/>
    </row>
    <row r="901609" spans="1:1">
      <c r="A901609" s="11"/>
    </row>
    <row r="901610" spans="1:1">
      <c r="A901610" s="11"/>
    </row>
    <row r="901611" spans="1:1">
      <c r="A901611" s="11"/>
    </row>
    <row r="901612" spans="1:1">
      <c r="A901612" s="11"/>
    </row>
    <row r="901613" spans="1:1">
      <c r="A901613" s="11"/>
    </row>
    <row r="901614" spans="1:1">
      <c r="A901614" s="11"/>
    </row>
    <row r="901615" spans="1:1">
      <c r="A901615" s="11"/>
    </row>
    <row r="901616" spans="1:1">
      <c r="A901616" s="11"/>
    </row>
    <row r="901617" spans="1:1">
      <c r="A901617" s="11"/>
    </row>
    <row r="901618" spans="1:1">
      <c r="A901618" s="11"/>
    </row>
    <row r="901619" spans="1:1">
      <c r="A901619" s="11"/>
    </row>
    <row r="901620" spans="1:1">
      <c r="A901620" s="11"/>
    </row>
    <row r="901621" spans="1:1">
      <c r="A901621" s="11"/>
    </row>
    <row r="901622" spans="1:1">
      <c r="A901622" s="11"/>
    </row>
    <row r="901623" spans="1:1">
      <c r="A901623" s="11"/>
    </row>
    <row r="901624" spans="1:1">
      <c r="A901624" s="11"/>
    </row>
    <row r="901625" spans="1:1">
      <c r="A901625" s="11"/>
    </row>
    <row r="901626" spans="1:1">
      <c r="A901626" s="11"/>
    </row>
    <row r="901627" spans="1:1">
      <c r="A901627" s="11"/>
    </row>
    <row r="901628" spans="1:1">
      <c r="A901628" s="11"/>
    </row>
    <row r="901629" spans="1:1">
      <c r="A901629" s="11"/>
    </row>
    <row r="901630" spans="1:1">
      <c r="A901630" s="11"/>
    </row>
    <row r="901631" spans="1:1">
      <c r="A901631" s="11"/>
    </row>
    <row r="901632" spans="1:1">
      <c r="A901632" s="11"/>
    </row>
    <row r="901633" spans="1:1">
      <c r="A901633" s="11"/>
    </row>
    <row r="901634" spans="1:1">
      <c r="A901634" s="11"/>
    </row>
    <row r="901635" spans="1:1">
      <c r="A901635" s="11"/>
    </row>
    <row r="901636" spans="1:1">
      <c r="A901636" s="11"/>
    </row>
    <row r="901637" spans="1:1">
      <c r="A901637" s="11"/>
    </row>
    <row r="901638" spans="1:1">
      <c r="A901638" s="11"/>
    </row>
    <row r="901639" spans="1:1">
      <c r="A901639" s="11"/>
    </row>
    <row r="901640" spans="1:1">
      <c r="A901640" s="11"/>
    </row>
    <row r="901641" spans="1:1">
      <c r="A901641" s="11"/>
    </row>
    <row r="901642" spans="1:1">
      <c r="A901642" s="11"/>
    </row>
    <row r="901643" spans="1:1">
      <c r="A901643" s="11"/>
    </row>
    <row r="901644" spans="1:1">
      <c r="A901644" s="11"/>
    </row>
    <row r="917917" spans="1:1">
      <c r="A917917" s="6"/>
    </row>
    <row r="917918" spans="1:1">
      <c r="A917918" s="8"/>
    </row>
    <row r="917919" spans="1:1">
      <c r="A917919" s="8"/>
    </row>
    <row r="917920" spans="1:1">
      <c r="A917920" s="8"/>
    </row>
    <row r="917921" spans="1:1">
      <c r="A917921" s="8"/>
    </row>
    <row r="917922" spans="1:1">
      <c r="A917922" s="8"/>
    </row>
    <row r="917923" spans="1:1">
      <c r="A917923" s="8"/>
    </row>
    <row r="917924" spans="1:1">
      <c r="A917924" s="8"/>
    </row>
    <row r="917925" spans="1:1">
      <c r="A917925" s="8"/>
    </row>
    <row r="917926" spans="1:1">
      <c r="A917926" s="8"/>
    </row>
    <row r="917927" spans="1:1">
      <c r="A917927" s="8"/>
    </row>
    <row r="917928" spans="1:1">
      <c r="A917928" s="8"/>
    </row>
    <row r="917929" spans="1:1">
      <c r="A917929" s="8"/>
    </row>
    <row r="917930" spans="1:1">
      <c r="A917930" s="8"/>
    </row>
    <row r="917931" spans="1:1">
      <c r="A917931" s="8"/>
    </row>
    <row r="917932" spans="1:1">
      <c r="A917932" s="8"/>
    </row>
    <row r="917933" spans="1:1">
      <c r="A917933" s="8"/>
    </row>
    <row r="917934" spans="1:1">
      <c r="A917934" s="9"/>
    </row>
    <row r="917935" spans="1:1">
      <c r="A917935" s="9"/>
    </row>
    <row r="917936" spans="1:1">
      <c r="A917936" s="9"/>
    </row>
    <row r="917937" spans="1:1">
      <c r="A917937" s="9"/>
    </row>
    <row r="917938" spans="1:1">
      <c r="A917938" s="9"/>
    </row>
    <row r="917939" spans="1:1">
      <c r="A917939" s="9"/>
    </row>
    <row r="917940" spans="1:1">
      <c r="A917940" s="9"/>
    </row>
    <row r="917941" spans="1:1">
      <c r="A917941" s="9"/>
    </row>
    <row r="917942" spans="1:1">
      <c r="A917942" s="9"/>
    </row>
    <row r="917943" spans="1:1">
      <c r="A917943" s="9"/>
    </row>
    <row r="917944" spans="1:1">
      <c r="A917944" s="9"/>
    </row>
    <row r="917945" spans="1:1">
      <c r="A917945" s="9"/>
    </row>
    <row r="917946" spans="1:1">
      <c r="A917946" s="9"/>
    </row>
    <row r="917947" spans="1:1">
      <c r="A917947" s="9"/>
    </row>
    <row r="917948" spans="1:1">
      <c r="A917948" s="9"/>
    </row>
    <row r="917949" spans="1:1">
      <c r="A917949" s="9"/>
    </row>
    <row r="917950" spans="1:1">
      <c r="A917950" s="9"/>
    </row>
    <row r="917951" spans="1:1">
      <c r="A917951" s="9"/>
    </row>
    <row r="917952" spans="1:1">
      <c r="A917952" s="9"/>
    </row>
    <row r="917953" spans="1:1">
      <c r="A917953" s="9"/>
    </row>
    <row r="917954" spans="1:1">
      <c r="A917954" s="9"/>
    </row>
    <row r="917955" spans="1:1">
      <c r="A917955" s="9"/>
    </row>
    <row r="917956" spans="1:1">
      <c r="A917956" s="9"/>
    </row>
    <row r="917957" spans="1:1">
      <c r="A917957" s="9"/>
    </row>
    <row r="917958" spans="1:1">
      <c r="A917958" s="9"/>
    </row>
    <row r="917959" spans="1:1">
      <c r="A917959" s="9"/>
    </row>
    <row r="917960" spans="1:1">
      <c r="A917960" s="9"/>
    </row>
    <row r="917961" spans="1:1">
      <c r="A917961" s="9"/>
    </row>
    <row r="917962" spans="1:1">
      <c r="A917962" s="9"/>
    </row>
    <row r="917963" spans="1:1">
      <c r="A917963" s="9"/>
    </row>
    <row r="917964" spans="1:1">
      <c r="A917964" s="9"/>
    </row>
    <row r="917965" spans="1:1">
      <c r="A917965" s="11"/>
    </row>
    <row r="917966" spans="1:1">
      <c r="A917966" s="11"/>
    </row>
    <row r="917967" spans="1:1">
      <c r="A917967" s="11"/>
    </row>
    <row r="917968" spans="1:1">
      <c r="A917968" s="11"/>
    </row>
    <row r="917969" spans="1:1">
      <c r="A917969" s="11"/>
    </row>
    <row r="917970" spans="1:1">
      <c r="A917970" s="11"/>
    </row>
    <row r="917971" spans="1:1">
      <c r="A917971" s="11"/>
    </row>
    <row r="917972" spans="1:1">
      <c r="A917972" s="11"/>
    </row>
    <row r="917973" spans="1:1">
      <c r="A917973" s="11"/>
    </row>
    <row r="917974" spans="1:1">
      <c r="A917974" s="11"/>
    </row>
    <row r="917975" spans="1:1">
      <c r="A917975" s="11"/>
    </row>
    <row r="917976" spans="1:1">
      <c r="A917976" s="11"/>
    </row>
    <row r="917977" spans="1:1">
      <c r="A917977" s="11"/>
    </row>
    <row r="917978" spans="1:1">
      <c r="A917978" s="11"/>
    </row>
    <row r="917979" spans="1:1">
      <c r="A917979" s="11"/>
    </row>
    <row r="917980" spans="1:1">
      <c r="A917980" s="11"/>
    </row>
    <row r="917981" spans="1:1">
      <c r="A917981" s="11"/>
    </row>
    <row r="917982" spans="1:1">
      <c r="A917982" s="11"/>
    </row>
    <row r="917983" spans="1:1">
      <c r="A917983" s="11"/>
    </row>
    <row r="917984" spans="1:1">
      <c r="A917984" s="11"/>
    </row>
    <row r="917985" spans="1:1">
      <c r="A917985" s="11"/>
    </row>
    <row r="917986" spans="1:1">
      <c r="A917986" s="11"/>
    </row>
    <row r="917987" spans="1:1">
      <c r="A917987" s="11"/>
    </row>
    <row r="917988" spans="1:1">
      <c r="A917988" s="11"/>
    </row>
    <row r="917989" spans="1:1">
      <c r="A917989" s="11"/>
    </row>
    <row r="917990" spans="1:1">
      <c r="A917990" s="11"/>
    </row>
    <row r="917991" spans="1:1">
      <c r="A917991" s="11"/>
    </row>
    <row r="917992" spans="1:1">
      <c r="A917992" s="11"/>
    </row>
    <row r="917993" spans="1:1">
      <c r="A917993" s="11"/>
    </row>
    <row r="917994" spans="1:1">
      <c r="A917994" s="11"/>
    </row>
    <row r="917995" spans="1:1">
      <c r="A917995" s="11"/>
    </row>
    <row r="917996" spans="1:1">
      <c r="A917996" s="11"/>
    </row>
    <row r="917997" spans="1:1">
      <c r="A917997" s="11"/>
    </row>
    <row r="917998" spans="1:1">
      <c r="A917998" s="11"/>
    </row>
    <row r="917999" spans="1:1">
      <c r="A917999" s="11"/>
    </row>
    <row r="918000" spans="1:1">
      <c r="A918000" s="11"/>
    </row>
    <row r="918001" spans="1:1">
      <c r="A918001" s="11"/>
    </row>
    <row r="918002" spans="1:1">
      <c r="A918002" s="11"/>
    </row>
    <row r="918003" spans="1:1">
      <c r="A918003" s="11"/>
    </row>
    <row r="918004" spans="1:1">
      <c r="A918004" s="11"/>
    </row>
    <row r="918005" spans="1:1">
      <c r="A918005" s="11"/>
    </row>
    <row r="918006" spans="1:1">
      <c r="A918006" s="11"/>
    </row>
    <row r="918007" spans="1:1">
      <c r="A918007" s="11"/>
    </row>
    <row r="918008" spans="1:1">
      <c r="A918008" s="11"/>
    </row>
    <row r="918009" spans="1:1">
      <c r="A918009" s="11"/>
    </row>
    <row r="918010" spans="1:1">
      <c r="A918010" s="11"/>
    </row>
    <row r="918011" spans="1:1">
      <c r="A918011" s="11"/>
    </row>
    <row r="918012" spans="1:1">
      <c r="A918012" s="11"/>
    </row>
    <row r="918013" spans="1:1">
      <c r="A918013" s="11"/>
    </row>
    <row r="918014" spans="1:1">
      <c r="A918014" s="11"/>
    </row>
    <row r="918015" spans="1:1">
      <c r="A918015" s="11"/>
    </row>
    <row r="918016" spans="1:1">
      <c r="A918016" s="11"/>
    </row>
    <row r="918017" spans="1:1">
      <c r="A918017" s="11"/>
    </row>
    <row r="918018" spans="1:1">
      <c r="A918018" s="11"/>
    </row>
    <row r="918019" spans="1:1">
      <c r="A918019" s="11"/>
    </row>
    <row r="918020" spans="1:1">
      <c r="A918020" s="11"/>
    </row>
    <row r="918021" spans="1:1">
      <c r="A918021" s="11"/>
    </row>
    <row r="918022" spans="1:1">
      <c r="A918022" s="11"/>
    </row>
    <row r="918023" spans="1:1">
      <c r="A918023" s="11"/>
    </row>
    <row r="918024" spans="1:1">
      <c r="A918024" s="11"/>
    </row>
    <row r="918025" spans="1:1">
      <c r="A918025" s="11"/>
    </row>
    <row r="918026" spans="1:1">
      <c r="A918026" s="11"/>
    </row>
    <row r="918027" spans="1:1">
      <c r="A918027" s="11"/>
    </row>
    <row r="918028" spans="1:1">
      <c r="A918028" s="11"/>
    </row>
    <row r="934301" spans="1:1">
      <c r="A934301" s="6"/>
    </row>
    <row r="934302" spans="1:1">
      <c r="A934302" s="8"/>
    </row>
    <row r="934303" spans="1:1">
      <c r="A934303" s="8"/>
    </row>
    <row r="934304" spans="1:1">
      <c r="A934304" s="8"/>
    </row>
    <row r="934305" spans="1:1">
      <c r="A934305" s="8"/>
    </row>
    <row r="934306" spans="1:1">
      <c r="A934306" s="8"/>
    </row>
    <row r="934307" spans="1:1">
      <c r="A934307" s="8"/>
    </row>
    <row r="934308" spans="1:1">
      <c r="A934308" s="8"/>
    </row>
    <row r="934309" spans="1:1">
      <c r="A934309" s="8"/>
    </row>
    <row r="934310" spans="1:1">
      <c r="A934310" s="8"/>
    </row>
    <row r="934311" spans="1:1">
      <c r="A934311" s="8"/>
    </row>
    <row r="934312" spans="1:1">
      <c r="A934312" s="8"/>
    </row>
    <row r="934313" spans="1:1">
      <c r="A934313" s="8"/>
    </row>
    <row r="934314" spans="1:1">
      <c r="A934314" s="8"/>
    </row>
    <row r="934315" spans="1:1">
      <c r="A934315" s="8"/>
    </row>
    <row r="934316" spans="1:1">
      <c r="A934316" s="8"/>
    </row>
    <row r="934317" spans="1:1">
      <c r="A934317" s="8"/>
    </row>
    <row r="934318" spans="1:1">
      <c r="A934318" s="9"/>
    </row>
    <row r="934319" spans="1:1">
      <c r="A934319" s="9"/>
    </row>
    <row r="934320" spans="1:1">
      <c r="A934320" s="9"/>
    </row>
    <row r="934321" spans="1:1">
      <c r="A934321" s="9"/>
    </row>
    <row r="934322" spans="1:1">
      <c r="A934322" s="9"/>
    </row>
    <row r="934323" spans="1:1">
      <c r="A934323" s="9"/>
    </row>
    <row r="934324" spans="1:1">
      <c r="A934324" s="9"/>
    </row>
    <row r="934325" spans="1:1">
      <c r="A934325" s="9"/>
    </row>
    <row r="934326" spans="1:1">
      <c r="A934326" s="9"/>
    </row>
    <row r="934327" spans="1:1">
      <c r="A934327" s="9"/>
    </row>
    <row r="934328" spans="1:1">
      <c r="A934328" s="9"/>
    </row>
    <row r="934329" spans="1:1">
      <c r="A934329" s="9"/>
    </row>
    <row r="934330" spans="1:1">
      <c r="A934330" s="9"/>
    </row>
    <row r="934331" spans="1:1">
      <c r="A934331" s="9"/>
    </row>
    <row r="934332" spans="1:1">
      <c r="A934332" s="9"/>
    </row>
    <row r="934333" spans="1:1">
      <c r="A934333" s="9"/>
    </row>
    <row r="934334" spans="1:1">
      <c r="A934334" s="9"/>
    </row>
    <row r="934335" spans="1:1">
      <c r="A934335" s="9"/>
    </row>
    <row r="934336" spans="1:1">
      <c r="A934336" s="9"/>
    </row>
    <row r="934337" spans="1:1">
      <c r="A934337" s="9"/>
    </row>
    <row r="934338" spans="1:1">
      <c r="A934338" s="9"/>
    </row>
    <row r="934339" spans="1:1">
      <c r="A934339" s="9"/>
    </row>
    <row r="934340" spans="1:1">
      <c r="A934340" s="9"/>
    </row>
    <row r="934341" spans="1:1">
      <c r="A934341" s="9"/>
    </row>
    <row r="934342" spans="1:1">
      <c r="A934342" s="9"/>
    </row>
    <row r="934343" spans="1:1">
      <c r="A934343" s="9"/>
    </row>
    <row r="934344" spans="1:1">
      <c r="A934344" s="9"/>
    </row>
    <row r="934345" spans="1:1">
      <c r="A934345" s="9"/>
    </row>
    <row r="934346" spans="1:1">
      <c r="A934346" s="9"/>
    </row>
    <row r="934347" spans="1:1">
      <c r="A934347" s="9"/>
    </row>
    <row r="934348" spans="1:1">
      <c r="A934348" s="9"/>
    </row>
    <row r="934349" spans="1:1">
      <c r="A934349" s="11"/>
    </row>
    <row r="934350" spans="1:1">
      <c r="A934350" s="11"/>
    </row>
    <row r="934351" spans="1:1">
      <c r="A934351" s="11"/>
    </row>
    <row r="934352" spans="1:1">
      <c r="A934352" s="11"/>
    </row>
    <row r="934353" spans="1:1">
      <c r="A934353" s="11"/>
    </row>
    <row r="934354" spans="1:1">
      <c r="A934354" s="11"/>
    </row>
    <row r="934355" spans="1:1">
      <c r="A934355" s="11"/>
    </row>
    <row r="934356" spans="1:1">
      <c r="A934356" s="11"/>
    </row>
    <row r="934357" spans="1:1">
      <c r="A934357" s="11"/>
    </row>
    <row r="934358" spans="1:1">
      <c r="A934358" s="11"/>
    </row>
    <row r="934359" spans="1:1">
      <c r="A934359" s="11"/>
    </row>
    <row r="934360" spans="1:1">
      <c r="A934360" s="11"/>
    </row>
    <row r="934361" spans="1:1">
      <c r="A934361" s="11"/>
    </row>
    <row r="934362" spans="1:1">
      <c r="A934362" s="11"/>
    </row>
    <row r="934363" spans="1:1">
      <c r="A934363" s="11"/>
    </row>
    <row r="934364" spans="1:1">
      <c r="A934364" s="11"/>
    </row>
    <row r="934365" spans="1:1">
      <c r="A934365" s="11"/>
    </row>
    <row r="934366" spans="1:1">
      <c r="A934366" s="11"/>
    </row>
    <row r="934367" spans="1:1">
      <c r="A934367" s="11"/>
    </row>
    <row r="934368" spans="1:1">
      <c r="A934368" s="11"/>
    </row>
    <row r="934369" spans="1:1">
      <c r="A934369" s="11"/>
    </row>
    <row r="934370" spans="1:1">
      <c r="A934370" s="11"/>
    </row>
    <row r="934371" spans="1:1">
      <c r="A934371" s="11"/>
    </row>
    <row r="934372" spans="1:1">
      <c r="A934372" s="11"/>
    </row>
    <row r="934373" spans="1:1">
      <c r="A934373" s="11"/>
    </row>
    <row r="934374" spans="1:1">
      <c r="A934374" s="11"/>
    </row>
    <row r="934375" spans="1:1">
      <c r="A934375" s="11"/>
    </row>
    <row r="934376" spans="1:1">
      <c r="A934376" s="11"/>
    </row>
    <row r="934377" spans="1:1">
      <c r="A934377" s="11"/>
    </row>
    <row r="934378" spans="1:1">
      <c r="A934378" s="11"/>
    </row>
    <row r="934379" spans="1:1">
      <c r="A934379" s="11"/>
    </row>
    <row r="934380" spans="1:1">
      <c r="A934380" s="11"/>
    </row>
    <row r="934381" spans="1:1">
      <c r="A934381" s="11"/>
    </row>
    <row r="934382" spans="1:1">
      <c r="A934382" s="11"/>
    </row>
    <row r="934383" spans="1:1">
      <c r="A934383" s="11"/>
    </row>
    <row r="934384" spans="1:1">
      <c r="A934384" s="11"/>
    </row>
    <row r="934385" spans="1:1">
      <c r="A934385" s="11"/>
    </row>
    <row r="934386" spans="1:1">
      <c r="A934386" s="11"/>
    </row>
    <row r="934387" spans="1:1">
      <c r="A934387" s="11"/>
    </row>
    <row r="934388" spans="1:1">
      <c r="A934388" s="11"/>
    </row>
    <row r="934389" spans="1:1">
      <c r="A934389" s="11"/>
    </row>
    <row r="934390" spans="1:1">
      <c r="A934390" s="11"/>
    </row>
    <row r="934391" spans="1:1">
      <c r="A934391" s="11"/>
    </row>
    <row r="934392" spans="1:1">
      <c r="A934392" s="11"/>
    </row>
    <row r="934393" spans="1:1">
      <c r="A934393" s="11"/>
    </row>
    <row r="934394" spans="1:1">
      <c r="A934394" s="11"/>
    </row>
    <row r="934395" spans="1:1">
      <c r="A934395" s="11"/>
    </row>
    <row r="934396" spans="1:1">
      <c r="A934396" s="11"/>
    </row>
    <row r="934397" spans="1:1">
      <c r="A934397" s="11"/>
    </row>
    <row r="934398" spans="1:1">
      <c r="A934398" s="11"/>
    </row>
    <row r="934399" spans="1:1">
      <c r="A934399" s="11"/>
    </row>
    <row r="934400" spans="1:1">
      <c r="A934400" s="11"/>
    </row>
    <row r="934401" spans="1:1">
      <c r="A934401" s="11"/>
    </row>
    <row r="934402" spans="1:1">
      <c r="A934402" s="11"/>
    </row>
    <row r="934403" spans="1:1">
      <c r="A934403" s="11"/>
    </row>
    <row r="934404" spans="1:1">
      <c r="A934404" s="11"/>
    </row>
    <row r="934405" spans="1:1">
      <c r="A934405" s="11"/>
    </row>
    <row r="934406" spans="1:1">
      <c r="A934406" s="11"/>
    </row>
    <row r="934407" spans="1:1">
      <c r="A934407" s="11"/>
    </row>
    <row r="934408" spans="1:1">
      <c r="A934408" s="11"/>
    </row>
    <row r="934409" spans="1:1">
      <c r="A934409" s="11"/>
    </row>
    <row r="934410" spans="1:1">
      <c r="A934410" s="11"/>
    </row>
    <row r="934411" spans="1:1">
      <c r="A934411" s="11"/>
    </row>
    <row r="934412" spans="1:1">
      <c r="A934412" s="11"/>
    </row>
    <row r="950685" spans="1:1">
      <c r="A950685" s="6"/>
    </row>
    <row r="950686" spans="1:1">
      <c r="A950686" s="8"/>
    </row>
    <row r="950687" spans="1:1">
      <c r="A950687" s="8"/>
    </row>
    <row r="950688" spans="1:1">
      <c r="A950688" s="8"/>
    </row>
    <row r="950689" spans="1:1">
      <c r="A950689" s="8"/>
    </row>
    <row r="950690" spans="1:1">
      <c r="A950690" s="8"/>
    </row>
    <row r="950691" spans="1:1">
      <c r="A950691" s="8"/>
    </row>
    <row r="950692" spans="1:1">
      <c r="A950692" s="8"/>
    </row>
    <row r="950693" spans="1:1">
      <c r="A950693" s="8"/>
    </row>
    <row r="950694" spans="1:1">
      <c r="A950694" s="8"/>
    </row>
    <row r="950695" spans="1:1">
      <c r="A950695" s="8"/>
    </row>
    <row r="950696" spans="1:1">
      <c r="A950696" s="8"/>
    </row>
    <row r="950697" spans="1:1">
      <c r="A950697" s="8"/>
    </row>
    <row r="950698" spans="1:1">
      <c r="A950698" s="8"/>
    </row>
    <row r="950699" spans="1:1">
      <c r="A950699" s="8"/>
    </row>
    <row r="950700" spans="1:1">
      <c r="A950700" s="8"/>
    </row>
    <row r="950701" spans="1:1">
      <c r="A950701" s="8"/>
    </row>
    <row r="950702" spans="1:1">
      <c r="A950702" s="9"/>
    </row>
    <row r="950703" spans="1:1">
      <c r="A950703" s="9"/>
    </row>
    <row r="950704" spans="1:1">
      <c r="A950704" s="9"/>
    </row>
    <row r="950705" spans="1:1">
      <c r="A950705" s="9"/>
    </row>
    <row r="950706" spans="1:1">
      <c r="A950706" s="9"/>
    </row>
    <row r="950707" spans="1:1">
      <c r="A950707" s="9"/>
    </row>
    <row r="950708" spans="1:1">
      <c r="A950708" s="9"/>
    </row>
    <row r="950709" spans="1:1">
      <c r="A950709" s="9"/>
    </row>
    <row r="950710" spans="1:1">
      <c r="A950710" s="9"/>
    </row>
    <row r="950711" spans="1:1">
      <c r="A950711" s="9"/>
    </row>
    <row r="950712" spans="1:1">
      <c r="A950712" s="9"/>
    </row>
    <row r="950713" spans="1:1">
      <c r="A950713" s="9"/>
    </row>
    <row r="950714" spans="1:1">
      <c r="A950714" s="9"/>
    </row>
    <row r="950715" spans="1:1">
      <c r="A950715" s="9"/>
    </row>
    <row r="950716" spans="1:1">
      <c r="A950716" s="9"/>
    </row>
    <row r="950717" spans="1:1">
      <c r="A950717" s="9"/>
    </row>
    <row r="950718" spans="1:1">
      <c r="A950718" s="9"/>
    </row>
    <row r="950719" spans="1:1">
      <c r="A950719" s="9"/>
    </row>
    <row r="950720" spans="1:1">
      <c r="A950720" s="9"/>
    </row>
    <row r="950721" spans="1:1">
      <c r="A950721" s="9"/>
    </row>
    <row r="950722" spans="1:1">
      <c r="A950722" s="9"/>
    </row>
    <row r="950723" spans="1:1">
      <c r="A950723" s="9"/>
    </row>
    <row r="950724" spans="1:1">
      <c r="A950724" s="9"/>
    </row>
    <row r="950725" spans="1:1">
      <c r="A950725" s="9"/>
    </row>
    <row r="950726" spans="1:1">
      <c r="A950726" s="9"/>
    </row>
    <row r="950727" spans="1:1">
      <c r="A950727" s="9"/>
    </row>
    <row r="950728" spans="1:1">
      <c r="A950728" s="9"/>
    </row>
    <row r="950729" spans="1:1">
      <c r="A950729" s="9"/>
    </row>
    <row r="950730" spans="1:1">
      <c r="A950730" s="9"/>
    </row>
    <row r="950731" spans="1:1">
      <c r="A950731" s="9"/>
    </row>
    <row r="950732" spans="1:1">
      <c r="A950732" s="9"/>
    </row>
    <row r="950733" spans="1:1">
      <c r="A950733" s="11"/>
    </row>
    <row r="950734" spans="1:1">
      <c r="A950734" s="11"/>
    </row>
    <row r="950735" spans="1:1">
      <c r="A950735" s="11"/>
    </row>
    <row r="950736" spans="1:1">
      <c r="A950736" s="11"/>
    </row>
    <row r="950737" spans="1:1">
      <c r="A950737" s="11"/>
    </row>
    <row r="950738" spans="1:1">
      <c r="A950738" s="11"/>
    </row>
    <row r="950739" spans="1:1">
      <c r="A950739" s="11"/>
    </row>
    <row r="950740" spans="1:1">
      <c r="A950740" s="11"/>
    </row>
    <row r="950741" spans="1:1">
      <c r="A950741" s="11"/>
    </row>
    <row r="950742" spans="1:1">
      <c r="A950742" s="11"/>
    </row>
    <row r="950743" spans="1:1">
      <c r="A950743" s="11"/>
    </row>
    <row r="950744" spans="1:1">
      <c r="A950744" s="11"/>
    </row>
    <row r="950745" spans="1:1">
      <c r="A950745" s="11"/>
    </row>
    <row r="950746" spans="1:1">
      <c r="A950746" s="11"/>
    </row>
    <row r="950747" spans="1:1">
      <c r="A950747" s="11"/>
    </row>
    <row r="950748" spans="1:1">
      <c r="A950748" s="11"/>
    </row>
    <row r="950749" spans="1:1">
      <c r="A950749" s="11"/>
    </row>
    <row r="950750" spans="1:1">
      <c r="A950750" s="11"/>
    </row>
    <row r="950751" spans="1:1">
      <c r="A950751" s="11"/>
    </row>
    <row r="950752" spans="1:1">
      <c r="A950752" s="11"/>
    </row>
    <row r="950753" spans="1:1">
      <c r="A950753" s="11"/>
    </row>
    <row r="950754" spans="1:1">
      <c r="A950754" s="11"/>
    </row>
    <row r="950755" spans="1:1">
      <c r="A950755" s="11"/>
    </row>
    <row r="950756" spans="1:1">
      <c r="A950756" s="11"/>
    </row>
    <row r="950757" spans="1:1">
      <c r="A950757" s="11"/>
    </row>
    <row r="950758" spans="1:1">
      <c r="A950758" s="11"/>
    </row>
    <row r="950759" spans="1:1">
      <c r="A950759" s="11"/>
    </row>
    <row r="950760" spans="1:1">
      <c r="A950760" s="11"/>
    </row>
    <row r="950761" spans="1:1">
      <c r="A950761" s="11"/>
    </row>
    <row r="950762" spans="1:1">
      <c r="A950762" s="11"/>
    </row>
    <row r="950763" spans="1:1">
      <c r="A950763" s="11"/>
    </row>
    <row r="950764" spans="1:1">
      <c r="A950764" s="11"/>
    </row>
    <row r="950765" spans="1:1">
      <c r="A950765" s="11"/>
    </row>
    <row r="950766" spans="1:1">
      <c r="A950766" s="11"/>
    </row>
    <row r="950767" spans="1:1">
      <c r="A950767" s="11"/>
    </row>
    <row r="950768" spans="1:1">
      <c r="A950768" s="11"/>
    </row>
    <row r="950769" spans="1:1">
      <c r="A950769" s="11"/>
    </row>
    <row r="950770" spans="1:1">
      <c r="A950770" s="11"/>
    </row>
    <row r="950771" spans="1:1">
      <c r="A950771" s="11"/>
    </row>
    <row r="950772" spans="1:1">
      <c r="A950772" s="11"/>
    </row>
    <row r="950773" spans="1:1">
      <c r="A950773" s="11"/>
    </row>
    <row r="950774" spans="1:1">
      <c r="A950774" s="11"/>
    </row>
    <row r="950775" spans="1:1">
      <c r="A950775" s="11"/>
    </row>
    <row r="950776" spans="1:1">
      <c r="A950776" s="11"/>
    </row>
    <row r="950777" spans="1:1">
      <c r="A950777" s="11"/>
    </row>
    <row r="950778" spans="1:1">
      <c r="A950778" s="11"/>
    </row>
    <row r="950779" spans="1:1">
      <c r="A950779" s="11"/>
    </row>
    <row r="950780" spans="1:1">
      <c r="A950780" s="11"/>
    </row>
    <row r="950781" spans="1:1">
      <c r="A950781" s="11"/>
    </row>
    <row r="950782" spans="1:1">
      <c r="A950782" s="11"/>
    </row>
    <row r="950783" spans="1:1">
      <c r="A950783" s="11"/>
    </row>
    <row r="950784" spans="1:1">
      <c r="A950784" s="11"/>
    </row>
    <row r="950785" spans="1:1">
      <c r="A950785" s="11"/>
    </row>
    <row r="950786" spans="1:1">
      <c r="A950786" s="11"/>
    </row>
    <row r="950787" spans="1:1">
      <c r="A950787" s="11"/>
    </row>
    <row r="950788" spans="1:1">
      <c r="A950788" s="11"/>
    </row>
    <row r="950789" spans="1:1">
      <c r="A950789" s="11"/>
    </row>
    <row r="950790" spans="1:1">
      <c r="A950790" s="11"/>
    </row>
    <row r="950791" spans="1:1">
      <c r="A950791" s="11"/>
    </row>
    <row r="950792" spans="1:1">
      <c r="A950792" s="11"/>
    </row>
    <row r="950793" spans="1:1">
      <c r="A950793" s="11"/>
    </row>
    <row r="950794" spans="1:1">
      <c r="A950794" s="11"/>
    </row>
    <row r="950795" spans="1:1">
      <c r="A950795" s="11"/>
    </row>
    <row r="950796" spans="1:1">
      <c r="A950796" s="11"/>
    </row>
    <row r="967069" spans="1:1">
      <c r="A967069" s="6"/>
    </row>
    <row r="967070" spans="1:1">
      <c r="A967070" s="8"/>
    </row>
    <row r="967071" spans="1:1">
      <c r="A967071" s="8"/>
    </row>
    <row r="967072" spans="1:1">
      <c r="A967072" s="8"/>
    </row>
    <row r="967073" spans="1:1">
      <c r="A967073" s="8"/>
    </row>
    <row r="967074" spans="1:1">
      <c r="A967074" s="8"/>
    </row>
    <row r="967075" spans="1:1">
      <c r="A967075" s="8"/>
    </row>
    <row r="967076" spans="1:1">
      <c r="A967076" s="8"/>
    </row>
    <row r="967077" spans="1:1">
      <c r="A967077" s="8"/>
    </row>
    <row r="967078" spans="1:1">
      <c r="A967078" s="8"/>
    </row>
    <row r="967079" spans="1:1">
      <c r="A967079" s="8"/>
    </row>
    <row r="967080" spans="1:1">
      <c r="A967080" s="8"/>
    </row>
    <row r="967081" spans="1:1">
      <c r="A967081" s="8"/>
    </row>
    <row r="967082" spans="1:1">
      <c r="A967082" s="8"/>
    </row>
    <row r="967083" spans="1:1">
      <c r="A967083" s="8"/>
    </row>
    <row r="967084" spans="1:1">
      <c r="A967084" s="8"/>
    </row>
    <row r="967085" spans="1:1">
      <c r="A967085" s="8"/>
    </row>
    <row r="967086" spans="1:1">
      <c r="A967086" s="9"/>
    </row>
    <row r="967087" spans="1:1">
      <c r="A967087" s="9"/>
    </row>
    <row r="967088" spans="1:1">
      <c r="A967088" s="9"/>
    </row>
    <row r="967089" spans="1:1">
      <c r="A967089" s="9"/>
    </row>
    <row r="967090" spans="1:1">
      <c r="A967090" s="9"/>
    </row>
    <row r="967091" spans="1:1">
      <c r="A967091" s="9"/>
    </row>
    <row r="967092" spans="1:1">
      <c r="A967092" s="9"/>
    </row>
    <row r="967093" spans="1:1">
      <c r="A967093" s="9"/>
    </row>
    <row r="967094" spans="1:1">
      <c r="A967094" s="9"/>
    </row>
    <row r="967095" spans="1:1">
      <c r="A967095" s="9"/>
    </row>
    <row r="967096" spans="1:1">
      <c r="A967096" s="9"/>
    </row>
    <row r="967097" spans="1:1">
      <c r="A967097" s="9"/>
    </row>
    <row r="967098" spans="1:1">
      <c r="A967098" s="9"/>
    </row>
    <row r="967099" spans="1:1">
      <c r="A967099" s="9"/>
    </row>
    <row r="967100" spans="1:1">
      <c r="A967100" s="9"/>
    </row>
    <row r="967101" spans="1:1">
      <c r="A967101" s="9"/>
    </row>
    <row r="967102" spans="1:1">
      <c r="A967102" s="9"/>
    </row>
    <row r="967103" spans="1:1">
      <c r="A967103" s="9"/>
    </row>
    <row r="967104" spans="1:1">
      <c r="A967104" s="9"/>
    </row>
    <row r="967105" spans="1:1">
      <c r="A967105" s="9"/>
    </row>
    <row r="967106" spans="1:1">
      <c r="A967106" s="9"/>
    </row>
    <row r="967107" spans="1:1">
      <c r="A967107" s="9"/>
    </row>
    <row r="967108" spans="1:1">
      <c r="A967108" s="9"/>
    </row>
    <row r="967109" spans="1:1">
      <c r="A967109" s="9"/>
    </row>
    <row r="967110" spans="1:1">
      <c r="A967110" s="9"/>
    </row>
    <row r="967111" spans="1:1">
      <c r="A967111" s="9"/>
    </row>
    <row r="967112" spans="1:1">
      <c r="A967112" s="9"/>
    </row>
    <row r="967113" spans="1:1">
      <c r="A967113" s="9"/>
    </row>
    <row r="967114" spans="1:1">
      <c r="A967114" s="9"/>
    </row>
    <row r="967115" spans="1:1">
      <c r="A967115" s="9"/>
    </row>
    <row r="967116" spans="1:1">
      <c r="A967116" s="9"/>
    </row>
    <row r="967117" spans="1:1">
      <c r="A967117" s="11"/>
    </row>
    <row r="967118" spans="1:1">
      <c r="A967118" s="11"/>
    </row>
    <row r="967119" spans="1:1">
      <c r="A967119" s="11"/>
    </row>
    <row r="967120" spans="1:1">
      <c r="A967120" s="11"/>
    </row>
    <row r="967121" spans="1:1">
      <c r="A967121" s="11"/>
    </row>
    <row r="967122" spans="1:1">
      <c r="A967122" s="11"/>
    </row>
    <row r="967123" spans="1:1">
      <c r="A967123" s="11"/>
    </row>
    <row r="967124" spans="1:1">
      <c r="A967124" s="11"/>
    </row>
    <row r="967125" spans="1:1">
      <c r="A967125" s="11"/>
    </row>
    <row r="967126" spans="1:1">
      <c r="A967126" s="11"/>
    </row>
    <row r="967127" spans="1:1">
      <c r="A967127" s="11"/>
    </row>
    <row r="967128" spans="1:1">
      <c r="A967128" s="11"/>
    </row>
    <row r="967129" spans="1:1">
      <c r="A967129" s="11"/>
    </row>
    <row r="967130" spans="1:1">
      <c r="A967130" s="11"/>
    </row>
    <row r="967131" spans="1:1">
      <c r="A967131" s="11"/>
    </row>
    <row r="967132" spans="1:1">
      <c r="A967132" s="11"/>
    </row>
    <row r="967133" spans="1:1">
      <c r="A967133" s="11"/>
    </row>
    <row r="967134" spans="1:1">
      <c r="A967134" s="11"/>
    </row>
    <row r="967135" spans="1:1">
      <c r="A967135" s="11"/>
    </row>
    <row r="967136" spans="1:1">
      <c r="A967136" s="11"/>
    </row>
    <row r="967137" spans="1:1">
      <c r="A967137" s="11"/>
    </row>
    <row r="967138" spans="1:1">
      <c r="A967138" s="11"/>
    </row>
    <row r="967139" spans="1:1">
      <c r="A967139" s="11"/>
    </row>
    <row r="967140" spans="1:1">
      <c r="A967140" s="11"/>
    </row>
    <row r="967141" spans="1:1">
      <c r="A967141" s="11"/>
    </row>
    <row r="967142" spans="1:1">
      <c r="A967142" s="11"/>
    </row>
    <row r="967143" spans="1:1">
      <c r="A967143" s="11"/>
    </row>
    <row r="967144" spans="1:1">
      <c r="A967144" s="11"/>
    </row>
    <row r="967145" spans="1:1">
      <c r="A967145" s="11"/>
    </row>
    <row r="967146" spans="1:1">
      <c r="A967146" s="11"/>
    </row>
    <row r="967147" spans="1:1">
      <c r="A967147" s="11"/>
    </row>
    <row r="967148" spans="1:1">
      <c r="A967148" s="11"/>
    </row>
    <row r="967149" spans="1:1">
      <c r="A967149" s="11"/>
    </row>
    <row r="967150" spans="1:1">
      <c r="A967150" s="11"/>
    </row>
    <row r="967151" spans="1:1">
      <c r="A967151" s="11"/>
    </row>
    <row r="967152" spans="1:1">
      <c r="A967152" s="11"/>
    </row>
    <row r="967153" spans="1:1">
      <c r="A967153" s="11"/>
    </row>
    <row r="967154" spans="1:1">
      <c r="A967154" s="11"/>
    </row>
    <row r="967155" spans="1:1">
      <c r="A967155" s="11"/>
    </row>
    <row r="967156" spans="1:1">
      <c r="A967156" s="11"/>
    </row>
    <row r="967157" spans="1:1">
      <c r="A967157" s="11"/>
    </row>
    <row r="967158" spans="1:1">
      <c r="A967158" s="11"/>
    </row>
    <row r="967159" spans="1:1">
      <c r="A967159" s="11"/>
    </row>
    <row r="967160" spans="1:1">
      <c r="A967160" s="11"/>
    </row>
    <row r="967161" spans="1:1">
      <c r="A967161" s="11"/>
    </row>
    <row r="967162" spans="1:1">
      <c r="A967162" s="11"/>
    </row>
    <row r="967163" spans="1:1">
      <c r="A967163" s="11"/>
    </row>
    <row r="967164" spans="1:1">
      <c r="A967164" s="11"/>
    </row>
    <row r="967165" spans="1:1">
      <c r="A967165" s="11"/>
    </row>
    <row r="967166" spans="1:1">
      <c r="A967166" s="11"/>
    </row>
    <row r="967167" spans="1:1">
      <c r="A967167" s="11"/>
    </row>
    <row r="967168" spans="1:1">
      <c r="A967168" s="11"/>
    </row>
    <row r="967169" spans="1:1">
      <c r="A967169" s="11"/>
    </row>
    <row r="967170" spans="1:1">
      <c r="A967170" s="11"/>
    </row>
    <row r="967171" spans="1:1">
      <c r="A967171" s="11"/>
    </row>
    <row r="967172" spans="1:1">
      <c r="A967172" s="11"/>
    </row>
    <row r="967173" spans="1:1">
      <c r="A967173" s="11"/>
    </row>
    <row r="967174" spans="1:1">
      <c r="A967174" s="11"/>
    </row>
    <row r="967175" spans="1:1">
      <c r="A967175" s="11"/>
    </row>
    <row r="967176" spans="1:1">
      <c r="A967176" s="11"/>
    </row>
    <row r="967177" spans="1:1">
      <c r="A967177" s="11"/>
    </row>
    <row r="967178" spans="1:1">
      <c r="A967178" s="11"/>
    </row>
    <row r="967179" spans="1:1">
      <c r="A967179" s="11"/>
    </row>
    <row r="967180" spans="1:1">
      <c r="A967180" s="11"/>
    </row>
    <row r="983453" spans="1:1">
      <c r="A983453" s="6"/>
    </row>
    <row r="983454" spans="1:1">
      <c r="A983454" s="8"/>
    </row>
    <row r="983455" spans="1:1">
      <c r="A983455" s="8"/>
    </row>
    <row r="983456" spans="1:1">
      <c r="A983456" s="8"/>
    </row>
    <row r="983457" spans="1:1">
      <c r="A983457" s="8"/>
    </row>
    <row r="983458" spans="1:1">
      <c r="A983458" s="8"/>
    </row>
    <row r="983459" spans="1:1">
      <c r="A983459" s="8"/>
    </row>
    <row r="983460" spans="1:1">
      <c r="A983460" s="8"/>
    </row>
    <row r="983461" spans="1:1">
      <c r="A983461" s="8"/>
    </row>
    <row r="983462" spans="1:1">
      <c r="A983462" s="8"/>
    </row>
    <row r="983463" spans="1:1">
      <c r="A983463" s="8"/>
    </row>
    <row r="983464" spans="1:1">
      <c r="A983464" s="8"/>
    </row>
    <row r="983465" spans="1:1">
      <c r="A983465" s="8"/>
    </row>
    <row r="983466" spans="1:1">
      <c r="A983466" s="8"/>
    </row>
    <row r="983467" spans="1:1">
      <c r="A983467" s="8"/>
    </row>
    <row r="983468" spans="1:1">
      <c r="A983468" s="8"/>
    </row>
    <row r="983469" spans="1:1">
      <c r="A983469" s="8"/>
    </row>
    <row r="983470" spans="1:1">
      <c r="A983470" s="9"/>
    </row>
    <row r="983471" spans="1:1">
      <c r="A983471" s="9"/>
    </row>
    <row r="983472" spans="1:1">
      <c r="A983472" s="9"/>
    </row>
    <row r="983473" spans="1:1">
      <c r="A983473" s="9"/>
    </row>
    <row r="983474" spans="1:1">
      <c r="A983474" s="9"/>
    </row>
    <row r="983475" spans="1:1">
      <c r="A983475" s="9"/>
    </row>
    <row r="983476" spans="1:1">
      <c r="A983476" s="9"/>
    </row>
    <row r="983477" spans="1:1">
      <c r="A983477" s="9"/>
    </row>
    <row r="983478" spans="1:1">
      <c r="A983478" s="9"/>
    </row>
    <row r="983479" spans="1:1">
      <c r="A983479" s="9"/>
    </row>
    <row r="983480" spans="1:1">
      <c r="A983480" s="9"/>
    </row>
    <row r="983481" spans="1:1">
      <c r="A983481" s="9"/>
    </row>
    <row r="983482" spans="1:1">
      <c r="A983482" s="9"/>
    </row>
    <row r="983483" spans="1:1">
      <c r="A983483" s="9"/>
    </row>
    <row r="983484" spans="1:1">
      <c r="A983484" s="9"/>
    </row>
    <row r="983485" spans="1:1">
      <c r="A983485" s="9"/>
    </row>
    <row r="983486" spans="1:1">
      <c r="A983486" s="9"/>
    </row>
    <row r="983487" spans="1:1">
      <c r="A983487" s="9"/>
    </row>
    <row r="983488" spans="1:1">
      <c r="A983488" s="9"/>
    </row>
    <row r="983489" spans="1:1">
      <c r="A983489" s="9"/>
    </row>
    <row r="983490" spans="1:1">
      <c r="A983490" s="9"/>
    </row>
    <row r="983491" spans="1:1">
      <c r="A983491" s="9"/>
    </row>
    <row r="983492" spans="1:1">
      <c r="A983492" s="9"/>
    </row>
    <row r="983493" spans="1:1">
      <c r="A983493" s="9"/>
    </row>
    <row r="983494" spans="1:1">
      <c r="A983494" s="9"/>
    </row>
    <row r="983495" spans="1:1">
      <c r="A983495" s="9"/>
    </row>
    <row r="983496" spans="1:1">
      <c r="A983496" s="9"/>
    </row>
    <row r="983497" spans="1:1">
      <c r="A983497" s="9"/>
    </row>
    <row r="983498" spans="1:1">
      <c r="A983498" s="9"/>
    </row>
    <row r="983499" spans="1:1">
      <c r="A983499" s="9"/>
    </row>
    <row r="983500" spans="1:1">
      <c r="A983500" s="9"/>
    </row>
    <row r="983501" spans="1:1">
      <c r="A983501" s="11"/>
    </row>
    <row r="983502" spans="1:1">
      <c r="A983502" s="11"/>
    </row>
    <row r="983503" spans="1:1">
      <c r="A983503" s="11"/>
    </row>
    <row r="983504" spans="1:1">
      <c r="A983504" s="11"/>
    </row>
    <row r="983505" spans="1:1">
      <c r="A983505" s="11"/>
    </row>
    <row r="983506" spans="1:1">
      <c r="A983506" s="11"/>
    </row>
    <row r="983507" spans="1:1">
      <c r="A983507" s="11"/>
    </row>
    <row r="983508" spans="1:1">
      <c r="A983508" s="11"/>
    </row>
    <row r="983509" spans="1:1">
      <c r="A983509" s="11"/>
    </row>
    <row r="983510" spans="1:1">
      <c r="A983510" s="11"/>
    </row>
    <row r="983511" spans="1:1">
      <c r="A983511" s="11"/>
    </row>
    <row r="983512" spans="1:1">
      <c r="A983512" s="11"/>
    </row>
    <row r="983513" spans="1:1">
      <c r="A983513" s="11"/>
    </row>
    <row r="983514" spans="1:1">
      <c r="A983514" s="11"/>
    </row>
    <row r="983515" spans="1:1">
      <c r="A983515" s="11"/>
    </row>
    <row r="983516" spans="1:1">
      <c r="A983516" s="11"/>
    </row>
    <row r="983517" spans="1:1">
      <c r="A983517" s="11"/>
    </row>
    <row r="983518" spans="1:1">
      <c r="A983518" s="11"/>
    </row>
    <row r="983519" spans="1:1">
      <c r="A983519" s="11"/>
    </row>
    <row r="983520" spans="1:1">
      <c r="A983520" s="11"/>
    </row>
    <row r="983521" spans="1:1">
      <c r="A983521" s="11"/>
    </row>
    <row r="983522" spans="1:1">
      <c r="A983522" s="11"/>
    </row>
    <row r="983523" spans="1:1">
      <c r="A983523" s="11"/>
    </row>
    <row r="983524" spans="1:1">
      <c r="A983524" s="11"/>
    </row>
    <row r="983525" spans="1:1">
      <c r="A983525" s="11"/>
    </row>
    <row r="983526" spans="1:1">
      <c r="A983526" s="11"/>
    </row>
    <row r="983527" spans="1:1">
      <c r="A983527" s="11"/>
    </row>
    <row r="983528" spans="1:1">
      <c r="A983528" s="11"/>
    </row>
    <row r="983529" spans="1:1">
      <c r="A983529" s="11"/>
    </row>
    <row r="983530" spans="1:1">
      <c r="A983530" s="11"/>
    </row>
    <row r="983531" spans="1:1">
      <c r="A983531" s="11"/>
    </row>
    <row r="983532" spans="1:1">
      <c r="A983532" s="11"/>
    </row>
    <row r="983533" spans="1:1">
      <c r="A983533" s="11"/>
    </row>
    <row r="983534" spans="1:1">
      <c r="A983534" s="11"/>
    </row>
    <row r="983535" spans="1:1">
      <c r="A983535" s="11"/>
    </row>
    <row r="983536" spans="1:1">
      <c r="A983536" s="11"/>
    </row>
    <row r="983537" spans="1:1">
      <c r="A983537" s="11"/>
    </row>
    <row r="983538" spans="1:1">
      <c r="A983538" s="11"/>
    </row>
    <row r="983539" spans="1:1">
      <c r="A983539" s="11"/>
    </row>
    <row r="983540" spans="1:1">
      <c r="A983540" s="11"/>
    </row>
    <row r="983541" spans="1:1">
      <c r="A983541" s="11"/>
    </row>
    <row r="983542" spans="1:1">
      <c r="A983542" s="11"/>
    </row>
    <row r="983543" spans="1:1">
      <c r="A983543" s="11"/>
    </row>
    <row r="983544" spans="1:1">
      <c r="A983544" s="11"/>
    </row>
    <row r="983545" spans="1:1">
      <c r="A983545" s="11"/>
    </row>
    <row r="983546" spans="1:1">
      <c r="A983546" s="11"/>
    </row>
    <row r="983547" spans="1:1">
      <c r="A983547" s="11"/>
    </row>
    <row r="983548" spans="1:1">
      <c r="A983548" s="11"/>
    </row>
    <row r="983549" spans="1:1">
      <c r="A983549" s="11"/>
    </row>
    <row r="983550" spans="1:1">
      <c r="A983550" s="11"/>
    </row>
    <row r="983551" spans="1:1">
      <c r="A983551" s="11"/>
    </row>
    <row r="983552" spans="1:1">
      <c r="A983552" s="11"/>
    </row>
    <row r="983553" spans="1:1">
      <c r="A983553" s="11"/>
    </row>
    <row r="983554" spans="1:1">
      <c r="A983554" s="11"/>
    </row>
    <row r="983555" spans="1:1">
      <c r="A983555" s="11"/>
    </row>
    <row r="983556" spans="1:1">
      <c r="A983556" s="11"/>
    </row>
    <row r="983557" spans="1:1">
      <c r="A983557" s="11"/>
    </row>
    <row r="983558" spans="1:1">
      <c r="A983558" s="11"/>
    </row>
    <row r="983559" spans="1:1">
      <c r="A983559" s="11"/>
    </row>
    <row r="983560" spans="1:1">
      <c r="A983560" s="11"/>
    </row>
    <row r="983561" spans="1:1">
      <c r="A983561" s="11"/>
    </row>
    <row r="983562" spans="1:1">
      <c r="A983562" s="11"/>
    </row>
    <row r="983563" spans="1:1">
      <c r="A983563" s="11"/>
    </row>
    <row r="983564" spans="1:1">
      <c r="A983564" s="11"/>
    </row>
    <row r="999837" spans="1:1">
      <c r="A999837" s="6"/>
    </row>
    <row r="999838" spans="1:1">
      <c r="A999838" s="8"/>
    </row>
    <row r="999839" spans="1:1">
      <c r="A999839" s="8"/>
    </row>
    <row r="999840" spans="1:1">
      <c r="A999840" s="8"/>
    </row>
    <row r="999841" spans="1:1">
      <c r="A999841" s="8"/>
    </row>
    <row r="999842" spans="1:1">
      <c r="A999842" s="8"/>
    </row>
    <row r="999843" spans="1:1">
      <c r="A999843" s="8"/>
    </row>
    <row r="999844" spans="1:1">
      <c r="A999844" s="8"/>
    </row>
    <row r="999845" spans="1:1">
      <c r="A999845" s="8"/>
    </row>
    <row r="999846" spans="1:1">
      <c r="A999846" s="8"/>
    </row>
    <row r="999847" spans="1:1">
      <c r="A999847" s="8"/>
    </row>
    <row r="999848" spans="1:1">
      <c r="A999848" s="8"/>
    </row>
    <row r="999849" spans="1:1">
      <c r="A999849" s="8"/>
    </row>
    <row r="999850" spans="1:1">
      <c r="A999850" s="8"/>
    </row>
    <row r="999851" spans="1:1">
      <c r="A999851" s="8"/>
    </row>
    <row r="999852" spans="1:1">
      <c r="A999852" s="8"/>
    </row>
    <row r="999853" spans="1:1">
      <c r="A999853" s="8"/>
    </row>
    <row r="999854" spans="1:1">
      <c r="A999854" s="9"/>
    </row>
    <row r="999855" spans="1:1">
      <c r="A999855" s="9"/>
    </row>
    <row r="999856" spans="1:1">
      <c r="A999856" s="9"/>
    </row>
    <row r="999857" spans="1:1">
      <c r="A999857" s="9"/>
    </row>
    <row r="999858" spans="1:1">
      <c r="A999858" s="9"/>
    </row>
    <row r="999859" spans="1:1">
      <c r="A999859" s="9"/>
    </row>
    <row r="999860" spans="1:1">
      <c r="A999860" s="9"/>
    </row>
    <row r="999861" spans="1:1">
      <c r="A999861" s="9"/>
    </row>
    <row r="999862" spans="1:1">
      <c r="A999862" s="9"/>
    </row>
    <row r="999863" spans="1:1">
      <c r="A999863" s="9"/>
    </row>
    <row r="999864" spans="1:1">
      <c r="A999864" s="9"/>
    </row>
    <row r="999865" spans="1:1">
      <c r="A999865" s="9"/>
    </row>
    <row r="999866" spans="1:1">
      <c r="A999866" s="9"/>
    </row>
    <row r="999867" spans="1:1">
      <c r="A999867" s="9"/>
    </row>
    <row r="999868" spans="1:1">
      <c r="A999868" s="9"/>
    </row>
    <row r="999869" spans="1:1">
      <c r="A999869" s="9"/>
    </row>
    <row r="999870" spans="1:1">
      <c r="A999870" s="9"/>
    </row>
    <row r="999871" spans="1:1">
      <c r="A999871" s="9"/>
    </row>
    <row r="999872" spans="1:1">
      <c r="A999872" s="9"/>
    </row>
    <row r="999873" spans="1:1">
      <c r="A999873" s="9"/>
    </row>
    <row r="999874" spans="1:1">
      <c r="A999874" s="9"/>
    </row>
    <row r="999875" spans="1:1">
      <c r="A999875" s="9"/>
    </row>
    <row r="999876" spans="1:1">
      <c r="A999876" s="9"/>
    </row>
    <row r="999877" spans="1:1">
      <c r="A999877" s="9"/>
    </row>
    <row r="999878" spans="1:1">
      <c r="A999878" s="9"/>
    </row>
    <row r="999879" spans="1:1">
      <c r="A999879" s="9"/>
    </row>
    <row r="999880" spans="1:1">
      <c r="A999880" s="9"/>
    </row>
    <row r="999881" spans="1:1">
      <c r="A999881" s="9"/>
    </row>
    <row r="999882" spans="1:1">
      <c r="A999882" s="9"/>
    </row>
    <row r="999883" spans="1:1">
      <c r="A999883" s="9"/>
    </row>
    <row r="999884" spans="1:1">
      <c r="A999884" s="9"/>
    </row>
    <row r="999885" spans="1:1">
      <c r="A999885" s="11"/>
    </row>
    <row r="999886" spans="1:1">
      <c r="A999886" s="11"/>
    </row>
    <row r="999887" spans="1:1">
      <c r="A999887" s="11"/>
    </row>
    <row r="999888" spans="1:1">
      <c r="A999888" s="11"/>
    </row>
    <row r="999889" spans="1:1">
      <c r="A999889" s="11"/>
    </row>
    <row r="999890" spans="1:1">
      <c r="A999890" s="11"/>
    </row>
    <row r="999891" spans="1:1">
      <c r="A999891" s="11"/>
    </row>
    <row r="999892" spans="1:1">
      <c r="A999892" s="11"/>
    </row>
    <row r="999893" spans="1:1">
      <c r="A999893" s="11"/>
    </row>
    <row r="999894" spans="1:1">
      <c r="A999894" s="11"/>
    </row>
    <row r="999895" spans="1:1">
      <c r="A999895" s="11"/>
    </row>
    <row r="999896" spans="1:1">
      <c r="A999896" s="11"/>
    </row>
    <row r="999897" spans="1:1">
      <c r="A999897" s="11"/>
    </row>
    <row r="999898" spans="1:1">
      <c r="A999898" s="11"/>
    </row>
    <row r="999899" spans="1:1">
      <c r="A999899" s="11"/>
    </row>
    <row r="999900" spans="1:1">
      <c r="A999900" s="11"/>
    </row>
    <row r="999901" spans="1:1">
      <c r="A999901" s="11"/>
    </row>
    <row r="999902" spans="1:1">
      <c r="A999902" s="11"/>
    </row>
    <row r="999903" spans="1:1">
      <c r="A999903" s="11"/>
    </row>
    <row r="999904" spans="1:1">
      <c r="A999904" s="11"/>
    </row>
    <row r="999905" spans="1:1">
      <c r="A999905" s="11"/>
    </row>
    <row r="999906" spans="1:1">
      <c r="A999906" s="11"/>
    </row>
    <row r="999907" spans="1:1">
      <c r="A999907" s="11"/>
    </row>
    <row r="999908" spans="1:1">
      <c r="A999908" s="11"/>
    </row>
    <row r="999909" spans="1:1">
      <c r="A999909" s="11"/>
    </row>
    <row r="999910" spans="1:1">
      <c r="A999910" s="11"/>
    </row>
    <row r="999911" spans="1:1">
      <c r="A999911" s="11"/>
    </row>
    <row r="999912" spans="1:1">
      <c r="A999912" s="11"/>
    </row>
    <row r="999913" spans="1:1">
      <c r="A999913" s="11"/>
    </row>
    <row r="999914" spans="1:1">
      <c r="A999914" s="11"/>
    </row>
    <row r="999915" spans="1:1">
      <c r="A999915" s="11"/>
    </row>
    <row r="999916" spans="1:1">
      <c r="A999916" s="11"/>
    </row>
    <row r="999917" spans="1:1">
      <c r="A999917" s="11"/>
    </row>
    <row r="999918" spans="1:1">
      <c r="A999918" s="11"/>
    </row>
    <row r="999919" spans="1:1">
      <c r="A999919" s="11"/>
    </row>
    <row r="999920" spans="1:1">
      <c r="A999920" s="11"/>
    </row>
    <row r="999921" spans="1:1">
      <c r="A999921" s="11"/>
    </row>
    <row r="999922" spans="1:1">
      <c r="A999922" s="11"/>
    </row>
    <row r="999923" spans="1:1">
      <c r="A999923" s="11"/>
    </row>
    <row r="999924" spans="1:1">
      <c r="A999924" s="11"/>
    </row>
    <row r="999925" spans="1:1">
      <c r="A999925" s="11"/>
    </row>
    <row r="999926" spans="1:1">
      <c r="A999926" s="11"/>
    </row>
    <row r="999927" spans="1:1">
      <c r="A999927" s="11"/>
    </row>
    <row r="999928" spans="1:1">
      <c r="A999928" s="11"/>
    </row>
    <row r="999929" spans="1:1">
      <c r="A999929" s="11"/>
    </row>
    <row r="999930" spans="1:1">
      <c r="A999930" s="11"/>
    </row>
    <row r="999931" spans="1:1">
      <c r="A999931" s="11"/>
    </row>
    <row r="999932" spans="1:1">
      <c r="A999932" s="11"/>
    </row>
    <row r="999933" spans="1:1">
      <c r="A999933" s="11"/>
    </row>
    <row r="999934" spans="1:1">
      <c r="A999934" s="11"/>
    </row>
    <row r="999935" spans="1:1">
      <c r="A999935" s="11"/>
    </row>
    <row r="999936" spans="1:1">
      <c r="A999936" s="11"/>
    </row>
    <row r="999937" spans="1:1">
      <c r="A999937" s="11"/>
    </row>
    <row r="999938" spans="1:1">
      <c r="A999938" s="11"/>
    </row>
    <row r="999939" spans="1:1">
      <c r="A999939" s="11"/>
    </row>
    <row r="999940" spans="1:1">
      <c r="A999940" s="11"/>
    </row>
    <row r="999941" spans="1:1">
      <c r="A999941" s="11"/>
    </row>
    <row r="999942" spans="1:1">
      <c r="A999942" s="11"/>
    </row>
    <row r="999943" spans="1:1">
      <c r="A999943" s="11"/>
    </row>
    <row r="999944" spans="1:1">
      <c r="A999944" s="11"/>
    </row>
    <row r="999945" spans="1:1">
      <c r="A999945" s="11"/>
    </row>
    <row r="999946" spans="1:1">
      <c r="A999946" s="11"/>
    </row>
    <row r="999947" spans="1:1">
      <c r="A999947" s="11"/>
    </row>
    <row r="999948" spans="1:1">
      <c r="A999948" s="11"/>
    </row>
    <row r="1016221" spans="1:1">
      <c r="A1016221" s="6"/>
    </row>
    <row r="1016222" spans="1:1">
      <c r="A1016222" s="8"/>
    </row>
    <row r="1016223" spans="1:1">
      <c r="A1016223" s="8"/>
    </row>
    <row r="1016224" spans="1:1">
      <c r="A1016224" s="8"/>
    </row>
    <row r="1016225" spans="1:1">
      <c r="A1016225" s="8"/>
    </row>
    <row r="1016226" spans="1:1">
      <c r="A1016226" s="8"/>
    </row>
    <row r="1016227" spans="1:1">
      <c r="A1016227" s="8"/>
    </row>
    <row r="1016228" spans="1:1">
      <c r="A1016228" s="8"/>
    </row>
    <row r="1016229" spans="1:1">
      <c r="A1016229" s="8"/>
    </row>
    <row r="1016230" spans="1:1">
      <c r="A1016230" s="8"/>
    </row>
    <row r="1016231" spans="1:1">
      <c r="A1016231" s="8"/>
    </row>
    <row r="1016232" spans="1:1">
      <c r="A1016232" s="8"/>
    </row>
    <row r="1016233" spans="1:1">
      <c r="A1016233" s="8"/>
    </row>
    <row r="1016234" spans="1:1">
      <c r="A1016234" s="8"/>
    </row>
    <row r="1016235" spans="1:1">
      <c r="A1016235" s="8"/>
    </row>
    <row r="1016236" spans="1:1">
      <c r="A1016236" s="8"/>
    </row>
    <row r="1016237" spans="1:1">
      <c r="A1016237" s="8"/>
    </row>
    <row r="1016238" spans="1:1">
      <c r="A1016238" s="9"/>
    </row>
    <row r="1016239" spans="1:1">
      <c r="A1016239" s="9"/>
    </row>
    <row r="1016240" spans="1:1">
      <c r="A1016240" s="9"/>
    </row>
    <row r="1016241" spans="1:1">
      <c r="A1016241" s="9"/>
    </row>
    <row r="1016242" spans="1:1">
      <c r="A1016242" s="9"/>
    </row>
    <row r="1016243" spans="1:1">
      <c r="A1016243" s="9"/>
    </row>
    <row r="1016244" spans="1:1">
      <c r="A1016244" s="9"/>
    </row>
    <row r="1016245" spans="1:1">
      <c r="A1016245" s="9"/>
    </row>
    <row r="1016246" spans="1:1">
      <c r="A1016246" s="9"/>
    </row>
    <row r="1016247" spans="1:1">
      <c r="A1016247" s="9"/>
    </row>
    <row r="1016248" spans="1:1">
      <c r="A1016248" s="9"/>
    </row>
    <row r="1016249" spans="1:1">
      <c r="A1016249" s="9"/>
    </row>
    <row r="1016250" spans="1:1">
      <c r="A1016250" s="9"/>
    </row>
    <row r="1016251" spans="1:1">
      <c r="A1016251" s="9"/>
    </row>
    <row r="1016252" spans="1:1">
      <c r="A1016252" s="9"/>
    </row>
    <row r="1016253" spans="1:1">
      <c r="A1016253" s="9"/>
    </row>
    <row r="1016254" spans="1:1">
      <c r="A1016254" s="9"/>
    </row>
    <row r="1016255" spans="1:1">
      <c r="A1016255" s="9"/>
    </row>
    <row r="1016256" spans="1:1">
      <c r="A1016256" s="9"/>
    </row>
    <row r="1016257" spans="1:1">
      <c r="A1016257" s="9"/>
    </row>
    <row r="1016258" spans="1:1">
      <c r="A1016258" s="9"/>
    </row>
    <row r="1016259" spans="1:1">
      <c r="A1016259" s="9"/>
    </row>
    <row r="1016260" spans="1:1">
      <c r="A1016260" s="9"/>
    </row>
    <row r="1016261" spans="1:1">
      <c r="A1016261" s="9"/>
    </row>
    <row r="1016262" spans="1:1">
      <c r="A1016262" s="9"/>
    </row>
    <row r="1016263" spans="1:1">
      <c r="A1016263" s="9"/>
    </row>
    <row r="1016264" spans="1:1">
      <c r="A1016264" s="9"/>
    </row>
    <row r="1016265" spans="1:1">
      <c r="A1016265" s="9"/>
    </row>
    <row r="1016266" spans="1:1">
      <c r="A1016266" s="9"/>
    </row>
    <row r="1016267" spans="1:1">
      <c r="A1016267" s="9"/>
    </row>
    <row r="1016268" spans="1:1">
      <c r="A1016268" s="9"/>
    </row>
    <row r="1016269" spans="1:1">
      <c r="A1016269" s="11"/>
    </row>
    <row r="1016270" spans="1:1">
      <c r="A1016270" s="11"/>
    </row>
    <row r="1016271" spans="1:1">
      <c r="A1016271" s="11"/>
    </row>
    <row r="1016272" spans="1:1">
      <c r="A1016272" s="11"/>
    </row>
    <row r="1016273" spans="1:1">
      <c r="A1016273" s="11"/>
    </row>
    <row r="1016274" spans="1:1">
      <c r="A1016274" s="11"/>
    </row>
    <row r="1016275" spans="1:1">
      <c r="A1016275" s="11"/>
    </row>
    <row r="1016276" spans="1:1">
      <c r="A1016276" s="11"/>
    </row>
    <row r="1016277" spans="1:1">
      <c r="A1016277" s="11"/>
    </row>
    <row r="1016278" spans="1:1">
      <c r="A1016278" s="11"/>
    </row>
    <row r="1016279" spans="1:1">
      <c r="A1016279" s="11"/>
    </row>
    <row r="1016280" spans="1:1">
      <c r="A1016280" s="11"/>
    </row>
    <row r="1016281" spans="1:1">
      <c r="A1016281" s="11"/>
    </row>
    <row r="1016282" spans="1:1">
      <c r="A1016282" s="11"/>
    </row>
    <row r="1016283" spans="1:1">
      <c r="A1016283" s="11"/>
    </row>
    <row r="1016284" spans="1:1">
      <c r="A1016284" s="11"/>
    </row>
    <row r="1016285" spans="1:1">
      <c r="A1016285" s="11"/>
    </row>
    <row r="1016286" spans="1:1">
      <c r="A1016286" s="11"/>
    </row>
    <row r="1016287" spans="1:1">
      <c r="A1016287" s="11"/>
    </row>
    <row r="1016288" spans="1:1">
      <c r="A1016288" s="11"/>
    </row>
    <row r="1016289" spans="1:1">
      <c r="A1016289" s="11"/>
    </row>
    <row r="1016290" spans="1:1">
      <c r="A1016290" s="11"/>
    </row>
    <row r="1016291" spans="1:1">
      <c r="A1016291" s="11"/>
    </row>
    <row r="1016292" spans="1:1">
      <c r="A1016292" s="11"/>
    </row>
    <row r="1016293" spans="1:1">
      <c r="A1016293" s="11"/>
    </row>
    <row r="1016294" spans="1:1">
      <c r="A1016294" s="11"/>
    </row>
    <row r="1016295" spans="1:1">
      <c r="A1016295" s="11"/>
    </row>
    <row r="1016296" spans="1:1">
      <c r="A1016296" s="11"/>
    </row>
    <row r="1016297" spans="1:1">
      <c r="A1016297" s="11"/>
    </row>
    <row r="1016298" spans="1:1">
      <c r="A1016298" s="11"/>
    </row>
    <row r="1016299" spans="1:1">
      <c r="A1016299" s="11"/>
    </row>
    <row r="1016300" spans="1:1">
      <c r="A1016300" s="11"/>
    </row>
    <row r="1016301" spans="1:1">
      <c r="A1016301" s="11"/>
    </row>
    <row r="1016302" spans="1:1">
      <c r="A1016302" s="11"/>
    </row>
    <row r="1016303" spans="1:1">
      <c r="A1016303" s="11"/>
    </row>
    <row r="1016304" spans="1:1">
      <c r="A1016304" s="11"/>
    </row>
    <row r="1016305" spans="1:1">
      <c r="A1016305" s="11"/>
    </row>
    <row r="1016306" spans="1:1">
      <c r="A1016306" s="11"/>
    </row>
    <row r="1016307" spans="1:1">
      <c r="A1016307" s="11"/>
    </row>
    <row r="1016308" spans="1:1">
      <c r="A1016308" s="11"/>
    </row>
    <row r="1016309" spans="1:1">
      <c r="A1016309" s="11"/>
    </row>
    <row r="1016310" spans="1:1">
      <c r="A1016310" s="11"/>
    </row>
    <row r="1016311" spans="1:1">
      <c r="A1016311" s="11"/>
    </row>
    <row r="1016312" spans="1:1">
      <c r="A1016312" s="11"/>
    </row>
    <row r="1016313" spans="1:1">
      <c r="A1016313" s="11"/>
    </row>
    <row r="1016314" spans="1:1">
      <c r="A1016314" s="11"/>
    </row>
    <row r="1016315" spans="1:1">
      <c r="A1016315" s="11"/>
    </row>
    <row r="1016316" spans="1:1">
      <c r="A1016316" s="11"/>
    </row>
    <row r="1016317" spans="1:1">
      <c r="A1016317" s="11"/>
    </row>
    <row r="1016318" spans="1:1">
      <c r="A1016318" s="11"/>
    </row>
    <row r="1016319" spans="1:1">
      <c r="A1016319" s="11"/>
    </row>
    <row r="1016320" spans="1:1">
      <c r="A1016320" s="11"/>
    </row>
    <row r="1016321" spans="1:1">
      <c r="A1016321" s="11"/>
    </row>
    <row r="1016322" spans="1:1">
      <c r="A1016322" s="11"/>
    </row>
    <row r="1016323" spans="1:1">
      <c r="A1016323" s="11"/>
    </row>
    <row r="1016324" spans="1:1">
      <c r="A1016324" s="11"/>
    </row>
    <row r="1016325" spans="1:1">
      <c r="A1016325" s="11"/>
    </row>
    <row r="1016326" spans="1:1">
      <c r="A1016326" s="11"/>
    </row>
    <row r="1016327" spans="1:1">
      <c r="A1016327" s="11"/>
    </row>
    <row r="1016328" spans="1:1">
      <c r="A1016328" s="11"/>
    </row>
    <row r="1016329" spans="1:1">
      <c r="A1016329" s="11"/>
    </row>
    <row r="1016330" spans="1:1">
      <c r="A1016330" s="11"/>
    </row>
    <row r="1016331" spans="1:1">
      <c r="A1016331" s="11"/>
    </row>
    <row r="1016332" spans="1:1">
      <c r="A1016332" s="11"/>
    </row>
    <row r="1032605" spans="1:1">
      <c r="A1032605" s="6"/>
    </row>
    <row r="1032606" spans="1:1">
      <c r="A1032606" s="8"/>
    </row>
    <row r="1032607" spans="1:1">
      <c r="A1032607" s="8"/>
    </row>
    <row r="1032608" spans="1:1">
      <c r="A1032608" s="8"/>
    </row>
    <row r="1032609" spans="1:1">
      <c r="A1032609" s="8"/>
    </row>
    <row r="1032610" spans="1:1">
      <c r="A1032610" s="8"/>
    </row>
    <row r="1032611" spans="1:1">
      <c r="A1032611" s="8"/>
    </row>
    <row r="1032612" spans="1:1">
      <c r="A1032612" s="8"/>
    </row>
    <row r="1032613" spans="1:1">
      <c r="A1032613" s="8"/>
    </row>
    <row r="1032614" spans="1:1">
      <c r="A1032614" s="8"/>
    </row>
    <row r="1032615" spans="1:1">
      <c r="A1032615" s="8"/>
    </row>
    <row r="1032616" spans="1:1">
      <c r="A1032616" s="8"/>
    </row>
    <row r="1032617" spans="1:1">
      <c r="A1032617" s="8"/>
    </row>
    <row r="1032618" spans="1:1">
      <c r="A1032618" s="8"/>
    </row>
    <row r="1032619" spans="1:1">
      <c r="A1032619" s="8"/>
    </row>
    <row r="1032620" spans="1:1">
      <c r="A1032620" s="8"/>
    </row>
    <row r="1032621" spans="1:1">
      <c r="A1032621" s="8"/>
    </row>
    <row r="1032622" spans="1:1">
      <c r="A1032622" s="9"/>
    </row>
    <row r="1032623" spans="1:1">
      <c r="A1032623" s="9"/>
    </row>
    <row r="1032624" spans="1:1">
      <c r="A1032624" s="9"/>
    </row>
    <row r="1032625" spans="1:1">
      <c r="A1032625" s="9"/>
    </row>
    <row r="1032626" spans="1:1">
      <c r="A1032626" s="9"/>
    </row>
    <row r="1032627" spans="1:1">
      <c r="A1032627" s="9"/>
    </row>
    <row r="1032628" spans="1:1">
      <c r="A1032628" s="9"/>
    </row>
    <row r="1032629" spans="1:1">
      <c r="A1032629" s="9"/>
    </row>
    <row r="1032630" spans="1:1">
      <c r="A1032630" s="9"/>
    </row>
    <row r="1032631" spans="1:1">
      <c r="A1032631" s="9"/>
    </row>
    <row r="1032632" spans="1:1">
      <c r="A1032632" s="9"/>
    </row>
    <row r="1032633" spans="1:1">
      <c r="A1032633" s="9"/>
    </row>
    <row r="1032634" spans="1:1">
      <c r="A1032634" s="9"/>
    </row>
    <row r="1032635" spans="1:1">
      <c r="A1032635" s="9"/>
    </row>
    <row r="1032636" spans="1:1">
      <c r="A1032636" s="9"/>
    </row>
    <row r="1032637" spans="1:1">
      <c r="A1032637" s="9"/>
    </row>
    <row r="1032638" spans="1:1">
      <c r="A1032638" s="9"/>
    </row>
    <row r="1032639" spans="1:1">
      <c r="A1032639" s="9"/>
    </row>
    <row r="1032640" spans="1:1">
      <c r="A1032640" s="9"/>
    </row>
    <row r="1032641" spans="1:1">
      <c r="A1032641" s="9"/>
    </row>
    <row r="1032642" spans="1:1">
      <c r="A1032642" s="9"/>
    </row>
    <row r="1032643" spans="1:1">
      <c r="A1032643" s="9"/>
    </row>
    <row r="1032644" spans="1:1">
      <c r="A1032644" s="9"/>
    </row>
    <row r="1032645" spans="1:1">
      <c r="A1032645" s="9"/>
    </row>
    <row r="1032646" spans="1:1">
      <c r="A1032646" s="9"/>
    </row>
    <row r="1032647" spans="1:1">
      <c r="A1032647" s="9"/>
    </row>
    <row r="1032648" spans="1:1">
      <c r="A1032648" s="9"/>
    </row>
    <row r="1032649" spans="1:1">
      <c r="A1032649" s="9"/>
    </row>
    <row r="1032650" spans="1:1">
      <c r="A1032650" s="9"/>
    </row>
    <row r="1032651" spans="1:1">
      <c r="A1032651" s="9"/>
    </row>
    <row r="1032652" spans="1:1">
      <c r="A1032652" s="9"/>
    </row>
    <row r="1032653" spans="1:1">
      <c r="A1032653" s="11"/>
    </row>
    <row r="1032654" spans="1:1">
      <c r="A1032654" s="11"/>
    </row>
    <row r="1032655" spans="1:1">
      <c r="A1032655" s="11"/>
    </row>
    <row r="1032656" spans="1:1">
      <c r="A1032656" s="11"/>
    </row>
    <row r="1032657" spans="1:1">
      <c r="A1032657" s="11"/>
    </row>
    <row r="1032658" spans="1:1">
      <c r="A1032658" s="11"/>
    </row>
    <row r="1032659" spans="1:1">
      <c r="A1032659" s="11"/>
    </row>
    <row r="1032660" spans="1:1">
      <c r="A1032660" s="11"/>
    </row>
    <row r="1032661" spans="1:1">
      <c r="A1032661" s="11"/>
    </row>
    <row r="1032662" spans="1:1">
      <c r="A1032662" s="11"/>
    </row>
    <row r="1032663" spans="1:1">
      <c r="A1032663" s="11"/>
    </row>
    <row r="1032664" spans="1:1">
      <c r="A1032664" s="11"/>
    </row>
    <row r="1032665" spans="1:1">
      <c r="A1032665" s="11"/>
    </row>
    <row r="1032666" spans="1:1">
      <c r="A1032666" s="11"/>
    </row>
    <row r="1032667" spans="1:1">
      <c r="A1032667" s="11"/>
    </row>
    <row r="1032668" spans="1:1">
      <c r="A1032668" s="11"/>
    </row>
    <row r="1032669" spans="1:1">
      <c r="A1032669" s="11"/>
    </row>
    <row r="1032670" spans="1:1">
      <c r="A1032670" s="11"/>
    </row>
    <row r="1032671" spans="1:1">
      <c r="A1032671" s="11"/>
    </row>
    <row r="1032672" spans="1:1">
      <c r="A1032672" s="11"/>
    </row>
    <row r="1032673" spans="1:1">
      <c r="A1032673" s="11"/>
    </row>
    <row r="1032674" spans="1:1">
      <c r="A1032674" s="11"/>
    </row>
    <row r="1032675" spans="1:1">
      <c r="A1032675" s="11"/>
    </row>
    <row r="1032676" spans="1:1">
      <c r="A1032676" s="11"/>
    </row>
    <row r="1032677" spans="1:1">
      <c r="A1032677" s="11"/>
    </row>
    <row r="1032678" spans="1:1">
      <c r="A1032678" s="11"/>
    </row>
    <row r="1032679" spans="1:1">
      <c r="A1032679" s="11"/>
    </row>
    <row r="1032680" spans="1:1">
      <c r="A1032680" s="11"/>
    </row>
    <row r="1032681" spans="1:1">
      <c r="A1032681" s="11"/>
    </row>
    <row r="1032682" spans="1:1">
      <c r="A1032682" s="11"/>
    </row>
    <row r="1032683" spans="1:1">
      <c r="A1032683" s="11"/>
    </row>
    <row r="1032684" spans="1:1">
      <c r="A1032684" s="11"/>
    </row>
    <row r="1032685" spans="1:1">
      <c r="A1032685" s="11"/>
    </row>
    <row r="1032686" spans="1:1">
      <c r="A1032686" s="11"/>
    </row>
    <row r="1032687" spans="1:1">
      <c r="A1032687" s="11"/>
    </row>
    <row r="1032688" spans="1:1">
      <c r="A1032688" s="11"/>
    </row>
    <row r="1032689" spans="1:1">
      <c r="A1032689" s="11"/>
    </row>
    <row r="1032690" spans="1:1">
      <c r="A1032690" s="11"/>
    </row>
    <row r="1032691" spans="1:1">
      <c r="A1032691" s="11"/>
    </row>
    <row r="1032692" spans="1:1">
      <c r="A1032692" s="11"/>
    </row>
    <row r="1032693" spans="1:1">
      <c r="A1032693" s="11"/>
    </row>
    <row r="1032694" spans="1:1">
      <c r="A1032694" s="11"/>
    </row>
    <row r="1032695" spans="1:1">
      <c r="A1032695" s="11"/>
    </row>
    <row r="1032696" spans="1:1">
      <c r="A1032696" s="11"/>
    </row>
    <row r="1032697" spans="1:1">
      <c r="A1032697" s="11"/>
    </row>
    <row r="1032698" spans="1:1">
      <c r="A1032698" s="11"/>
    </row>
    <row r="1032699" spans="1:1">
      <c r="A1032699" s="11"/>
    </row>
    <row r="1032700" spans="1:1">
      <c r="A1032700" s="11"/>
    </row>
    <row r="1032701" spans="1:1">
      <c r="A1032701" s="11"/>
    </row>
    <row r="1032702" spans="1:1">
      <c r="A1032702" s="11"/>
    </row>
    <row r="1032703" spans="1:1">
      <c r="A1032703" s="11"/>
    </row>
    <row r="1032704" spans="1:1">
      <c r="A1032704" s="11"/>
    </row>
    <row r="1032705" spans="1:1">
      <c r="A1032705" s="11"/>
    </row>
    <row r="1032706" spans="1:1">
      <c r="A1032706" s="11"/>
    </row>
    <row r="1032707" spans="1:1">
      <c r="A1032707" s="11"/>
    </row>
    <row r="1032708" spans="1:1">
      <c r="A1032708" s="11"/>
    </row>
    <row r="1032709" spans="1:1">
      <c r="A1032709" s="11"/>
    </row>
    <row r="1032710" spans="1:1">
      <c r="A1032710" s="11"/>
    </row>
    <row r="1032711" spans="1:1">
      <c r="A1032711" s="11"/>
    </row>
    <row r="1032712" spans="1:1">
      <c r="A1032712" s="11"/>
    </row>
    <row r="1032713" spans="1:1">
      <c r="A1032713" s="11"/>
    </row>
    <row r="1032714" spans="1:1">
      <c r="A1032714" s="11"/>
    </row>
    <row r="1032715" spans="1:1">
      <c r="A1032715" s="11"/>
    </row>
    <row r="1032716" spans="1:1">
      <c r="A1032716" s="11"/>
    </row>
  </sheetData>
  <hyperlinks>
    <hyperlink ref="D2" r:id="rId1" xr:uid="{46DC29F4-1739-45E1-BA86-4989C37FC0F9}"/>
    <hyperlink ref="J2" r:id="rId2" display="1" xr:uid="{9455E4E6-369D-41AB-89E8-91FF699FC462}"/>
    <hyperlink ref="N2" r:id="rId3" display="5" xr:uid="{17E93A5B-3787-4618-AE3C-5379F49EEA91}"/>
    <hyperlink ref="D3" r:id="rId4" xr:uid="{0FAC77FF-7118-4053-88DE-C9CF1A121DA6}"/>
    <hyperlink ref="J3" r:id="rId5" display="1" xr:uid="{BB1AA07E-2C24-4DED-9179-8B475879E70D}"/>
    <hyperlink ref="N3" r:id="rId6" display="4" xr:uid="{3ABAB2AD-5779-4518-9CEF-7306BE063F6F}"/>
    <hyperlink ref="D4" r:id="rId7" xr:uid="{0F820117-BEAC-4578-994E-24C287DBF7FB}"/>
    <hyperlink ref="J4" r:id="rId8" display="1" xr:uid="{473DE795-2509-412F-BF22-C4AFEA4A84A9}"/>
    <hyperlink ref="N4" r:id="rId9" display="26" xr:uid="{DF5C1D4B-EAC2-455C-9EA3-1332B49D27A0}"/>
    <hyperlink ref="D5" r:id="rId10" xr:uid="{C774DF19-FA24-4476-BB99-6327D6A8FC0A}"/>
    <hyperlink ref="J5" r:id="rId11" display="1" xr:uid="{584309B4-0BE6-415F-AB78-85941F204EB3}"/>
    <hyperlink ref="N5" r:id="rId12" display="6" xr:uid="{307F911F-3EEB-4C30-B797-0DAF4A7C3CAC}"/>
    <hyperlink ref="D6" r:id="rId13" xr:uid="{747A3473-B1ED-4C41-B3E6-F64B2014C4C2}"/>
    <hyperlink ref="J6" r:id="rId14" display="1" xr:uid="{CF26F838-C4C0-488C-AB70-55F97F073DE1}"/>
    <hyperlink ref="N6" r:id="rId15" display="6" xr:uid="{613E7433-A7EF-4E4A-9F78-8014400097D0}"/>
    <hyperlink ref="D10" r:id="rId16" xr:uid="{13592CEC-375E-4AB4-AA44-9EA1E4C81146}"/>
    <hyperlink ref="J10" r:id="rId17" display="1" xr:uid="{7DEB4AA7-CF43-4E55-900A-18981011BE92}"/>
    <hyperlink ref="N10" r:id="rId18" display="11" xr:uid="{41BF7376-2049-425A-843A-34D090A048E6}"/>
    <hyperlink ref="D11" r:id="rId19" xr:uid="{F54877AD-7728-4919-8FEB-1863E1EF205C}"/>
    <hyperlink ref="J11" r:id="rId20" display="1" xr:uid="{FD219199-432E-4EFA-A1CE-367F3A4A3C8B}"/>
    <hyperlink ref="N11" r:id="rId21" display="23" xr:uid="{1DAFADEA-4A8B-4A18-B44A-B5D7B12528AC}"/>
    <hyperlink ref="D12" r:id="rId22" xr:uid="{51C496D9-6EAF-4AB1-9ADB-6AD448EE99CC}"/>
    <hyperlink ref="J12" r:id="rId23" display="1" xr:uid="{470A3C8C-8284-4923-BA60-C976D369E6AF}"/>
    <hyperlink ref="N12" r:id="rId24" display="18" xr:uid="{DF006041-5505-41F5-81B5-0479AA9C6275}"/>
    <hyperlink ref="D13" r:id="rId25" xr:uid="{8040FD45-FC05-4392-83BA-C4913ED217E8}"/>
    <hyperlink ref="J13" r:id="rId26" display="1" xr:uid="{4E2B2BBE-2C5B-4236-9455-62A0363DFFC7}"/>
    <hyperlink ref="N13" r:id="rId27" display="3" xr:uid="{9C43EDAD-5BA3-48BB-920A-CEF771C2B38D}"/>
    <hyperlink ref="D14" r:id="rId28" xr:uid="{3C99FFCE-5ABF-40FA-A836-4D0739FAC698}"/>
    <hyperlink ref="J14" r:id="rId29" display="1" xr:uid="{3874F252-6F70-405A-8419-884503387665}"/>
    <hyperlink ref="N14" r:id="rId30" display="1" xr:uid="{17A81D3C-36A1-4277-A267-1C1E7FC74328}"/>
    <hyperlink ref="D15" r:id="rId31" xr:uid="{253D2465-438D-4DE2-982F-CF1521FC41C9}"/>
    <hyperlink ref="J15" r:id="rId32" display="1" xr:uid="{7158DD4B-E084-4889-94CD-7CB8EEE3DBB0}"/>
    <hyperlink ref="N15" r:id="rId33" display="1" xr:uid="{B9440249-A45F-4901-B4A2-CDC3427A8B65}"/>
    <hyperlink ref="D16" r:id="rId34" xr:uid="{56DDC28E-F3FD-4623-9D63-8E44F0B24191}"/>
    <hyperlink ref="J16" r:id="rId35" display="1" xr:uid="{6BE5518A-7352-4E9F-994B-68DF9A2319D2}"/>
    <hyperlink ref="N16" r:id="rId36" display="3" xr:uid="{B52B0FE2-42AF-4BD8-B3F4-3DFBDAE336C3}"/>
    <hyperlink ref="D17" r:id="rId37" xr:uid="{EC0DA867-F9E1-40F8-9782-4C3FD66932BB}"/>
    <hyperlink ref="J17" r:id="rId38" display="1" xr:uid="{CFD541F4-60A7-47C6-8BE9-BC362530868A}"/>
    <hyperlink ref="N17" r:id="rId39" display="1" xr:uid="{B947E693-8660-4037-9830-80D9B54A40C2}"/>
    <hyperlink ref="D18" r:id="rId40" xr:uid="{17E793CA-1D94-4BBF-B3DE-2038388CD888}"/>
    <hyperlink ref="J18" r:id="rId41" display="1" xr:uid="{BCB66F6A-BE2E-49D5-968C-BDEABC942E3C}"/>
    <hyperlink ref="N18" r:id="rId42" display="2" xr:uid="{5223CCEF-D0AB-4A1D-AF3A-0E7BD14A605F}"/>
    <hyperlink ref="D19" r:id="rId43" xr:uid="{B158AB48-E8CD-448C-AB1B-03D8383B7C5E}"/>
    <hyperlink ref="J19" r:id="rId44" display="1" xr:uid="{D49C3130-0FC5-4E55-A49B-5F509064D6B0}"/>
    <hyperlink ref="N19" r:id="rId45" display="26" xr:uid="{344D8723-6FB0-444A-B975-57EF7D5B4522}"/>
    <hyperlink ref="D20" r:id="rId46" xr:uid="{0C39D32E-4038-49A5-BC04-83D5F5AE47FB}"/>
    <hyperlink ref="J20" r:id="rId47" display="1" xr:uid="{67CF50FE-2A01-4F5F-942B-900C332F27D8}"/>
    <hyperlink ref="N20" r:id="rId48" display="25" xr:uid="{C9ECA94C-A242-4BB1-8D3F-60B832792C47}"/>
    <hyperlink ref="D21" r:id="rId49" xr:uid="{3974B9E7-63BB-4A5C-AB7B-4FDD13A1D9A1}"/>
    <hyperlink ref="J21" r:id="rId50" display="1" xr:uid="{68F23D3C-585C-4821-A7C3-C2E61F0E49F8}"/>
    <hyperlink ref="N21" r:id="rId51" display="19" xr:uid="{197730E7-5E92-47AC-A8F3-47811F4258F8}"/>
    <hyperlink ref="D22" r:id="rId52" xr:uid="{5E724D8D-D918-4BBB-9776-3574DF0E7526}"/>
    <hyperlink ref="J22" r:id="rId53" display="1" xr:uid="{FCC3F0E7-AF9D-4C06-AE66-83363051E0F5}"/>
    <hyperlink ref="N22" r:id="rId54" display="4" xr:uid="{0ABDDCFC-2810-498F-BF16-8D3ABF64DC92}"/>
    <hyperlink ref="D7" r:id="rId55" xr:uid="{9E16A54F-EF0E-446D-9B2F-DE83603F73DC}"/>
    <hyperlink ref="J7" r:id="rId56" display="1" xr:uid="{CA1CB053-0F86-4F7D-9C5D-CFDBF8CC3E9E}"/>
    <hyperlink ref="N7" r:id="rId57" display="2" xr:uid="{F5F951AD-3AC6-4215-B590-C9F6BF37D2FE}"/>
    <hyperlink ref="D8" r:id="rId58" xr:uid="{39AEA098-52E6-4629-B2DC-10CD9CC494BE}"/>
    <hyperlink ref="J8" r:id="rId59" display="1" xr:uid="{3989703C-55AD-4F38-8BAB-8188309E6700}"/>
    <hyperlink ref="N8" r:id="rId60" display="30" xr:uid="{2C1C17A3-C556-4E23-A840-20DA207393AF}"/>
    <hyperlink ref="D9" r:id="rId61" xr:uid="{2C9E7BC1-6C6A-482B-B2F5-E08F64FA4BA6}"/>
    <hyperlink ref="J9" r:id="rId62" display="1" xr:uid="{03FC0A41-4F39-4BD7-84A5-49FD985BDE60}"/>
    <hyperlink ref="N9" r:id="rId63" display="1" xr:uid="{13B23B7B-88B3-43D8-A547-42FFDC02B83A}"/>
    <hyperlink ref="D23" r:id="rId64" xr:uid="{3064EFB7-4D8B-4EBB-B144-116F4B5E887D}"/>
    <hyperlink ref="J23" r:id="rId65" display="1" xr:uid="{FF0F688B-DE5E-4FED-AEDA-1B88EBEF35FE}"/>
    <hyperlink ref="N23" r:id="rId66" display="1" xr:uid="{81161C77-A8D5-4377-8C2C-1871A94BCA40}"/>
    <hyperlink ref="D24" r:id="rId67" xr:uid="{61A24AF8-1A41-4576-9F0E-BAA2EE979ACB}"/>
    <hyperlink ref="J24" r:id="rId68" display="1" xr:uid="{CEE11858-A96B-4F95-82DB-AFD4C953B141}"/>
    <hyperlink ref="N24" r:id="rId69" display="2" xr:uid="{FBFFFA15-2C0E-46E9-96B7-055912209BE6}"/>
    <hyperlink ref="D25" r:id="rId70" xr:uid="{2EB93C67-F6A2-4CA9-8BE8-7064A264C7FD}"/>
    <hyperlink ref="J25" r:id="rId71" display="1" xr:uid="{C7CF154D-F8DE-44C9-94A5-C25053879F96}"/>
    <hyperlink ref="N25" r:id="rId72" display="3" xr:uid="{AA5EB8B3-7ED3-4FC5-A8E4-75983250A6FE}"/>
    <hyperlink ref="D26" r:id="rId73" xr:uid="{59F5592F-0075-405B-9362-DB9351CAE76B}"/>
    <hyperlink ref="J26" r:id="rId74" display="1" xr:uid="{D9DEF93C-F077-46E9-8407-CBBCCD3D6AEE}"/>
    <hyperlink ref="N26" r:id="rId75" display="7" xr:uid="{2D3F4D27-D334-46F6-BE97-2701E2FC0393}"/>
    <hyperlink ref="D27" r:id="rId76" xr:uid="{3D6230EF-9EF7-458A-BA8E-EF9F43A29730}"/>
    <hyperlink ref="J27" r:id="rId77" display="1" xr:uid="{F42B48DE-C7AB-4985-A3BE-62DC6EA3FC58}"/>
    <hyperlink ref="N27" r:id="rId78" display="14" xr:uid="{BAE37532-6409-4E08-9391-62A06C87763A}"/>
    <hyperlink ref="D28" r:id="rId79" xr:uid="{463F30F9-47AD-4FFD-86CF-A5BBD58817D3}"/>
    <hyperlink ref="J28" r:id="rId80" display="1" xr:uid="{F5E572AB-9269-4827-9A40-B0ED0277619D}"/>
    <hyperlink ref="N28" r:id="rId81" display="3" xr:uid="{3419A99C-C059-45EC-A07E-A648DD39524D}"/>
    <hyperlink ref="D29" r:id="rId82" xr:uid="{338DEBC3-598E-48E6-B538-4A4FE99368D1}"/>
    <hyperlink ref="J29" r:id="rId83" display="1" xr:uid="{21333E7D-6C80-450E-A80D-0D77532FF60E}"/>
    <hyperlink ref="N29" r:id="rId84" display="10" xr:uid="{918F6F99-4825-4C38-BA67-552F0EC4347C}"/>
    <hyperlink ref="D30" r:id="rId85" xr:uid="{50163CC4-CC56-4C66-A3E0-F6FAA2C76BA4}"/>
    <hyperlink ref="J30" r:id="rId86" display="1" xr:uid="{37EA9442-66C3-4D1D-ABF3-B7BE578D5034}"/>
    <hyperlink ref="N30" r:id="rId87" display="5" xr:uid="{56B78DAB-66FC-4F52-8115-66107A297255}"/>
    <hyperlink ref="D31" r:id="rId88" xr:uid="{C882EE06-DBCB-403E-A6DF-8EC27980E0AB}"/>
    <hyperlink ref="J31" r:id="rId89" display="1" xr:uid="{D584497A-9111-4312-BC33-098DD593D020}"/>
    <hyperlink ref="N31" r:id="rId90" display="2" xr:uid="{BEFE1EF3-B938-4363-978C-C5FF2CCCACE0}"/>
    <hyperlink ref="D32" r:id="rId91" xr:uid="{39F8CF79-4A61-40F5-A802-B17299C4AB1F}"/>
    <hyperlink ref="J32" r:id="rId92" display="1" xr:uid="{42D1DF00-2A87-47BA-820A-944098BA8889}"/>
    <hyperlink ref="N32" r:id="rId93" display="4" xr:uid="{B567A372-30C5-40A7-B588-C2026EDD3CF6}"/>
    <hyperlink ref="D33" r:id="rId94" xr:uid="{48D67214-645A-41CC-A3F5-B94FD6E8A882}"/>
    <hyperlink ref="J33" r:id="rId95" display="1" xr:uid="{90BC3B82-4D04-4BF4-91E2-796E3DE46A97}"/>
    <hyperlink ref="N33" r:id="rId96" display="4" xr:uid="{D318E355-6D4E-4CA9-A0C2-744C187AC488}"/>
    <hyperlink ref="D34" r:id="rId97" xr:uid="{CF3C30CF-552D-4F0E-92B0-17F8300DD64E}"/>
    <hyperlink ref="J34" r:id="rId98" display="1" xr:uid="{4DA973CC-C225-4892-98EA-5E1F675553F5}"/>
    <hyperlink ref="N34" r:id="rId99" display="6" xr:uid="{803B7183-691D-49CE-9B7B-DD95D3062041}"/>
    <hyperlink ref="D36" r:id="rId100" xr:uid="{D054D002-6926-4710-AD1E-BC108AE019E4}"/>
    <hyperlink ref="J36" r:id="rId101" display="1" xr:uid="{964FACE8-6CD1-4106-B787-A5D560C5D136}"/>
    <hyperlink ref="N36" r:id="rId102" display="1" xr:uid="{B095B224-3819-42F6-AF2E-7ECE01CEA86E}"/>
    <hyperlink ref="D37" r:id="rId103" xr:uid="{FE04890D-3DC9-4DA4-9B57-8FF63A10C082}"/>
    <hyperlink ref="J37" r:id="rId104" display="1" xr:uid="{CBFA49E2-FE44-40C5-8ABE-6F58F5EF880B}"/>
    <hyperlink ref="N37" r:id="rId105" display="1" xr:uid="{CD627450-F79A-4590-AEC1-AB23A69932C5}"/>
    <hyperlink ref="D38" r:id="rId106" xr:uid="{841C7943-EC4A-4933-BAE5-9FEDFB1B51E9}"/>
    <hyperlink ref="J38" r:id="rId107" display="1" xr:uid="{4ED48C9A-746D-4C35-8E3A-FC041D08534D}"/>
    <hyperlink ref="N38" r:id="rId108" display="1" xr:uid="{F8DBFA72-5375-46F5-915B-2EA4DE93A79C}"/>
    <hyperlink ref="D39" r:id="rId109" xr:uid="{429BFD64-FB81-442F-AF64-D241FE439D0E}"/>
    <hyperlink ref="J39" r:id="rId110" display="1" xr:uid="{510F6C1F-7709-492E-AC70-68CBF5B79DCB}"/>
    <hyperlink ref="N39" r:id="rId111" display="1" xr:uid="{FF360A16-2E40-4A38-8644-D7E1C10CD295}"/>
    <hyperlink ref="D40" r:id="rId112" xr:uid="{E321D24E-2C1F-478C-AAC6-B6CA6FFCECB3}"/>
    <hyperlink ref="J40" r:id="rId113" display="1" xr:uid="{FF1446CF-2BC7-42AF-989C-2023356D7D63}"/>
    <hyperlink ref="N40" r:id="rId114" display="1" xr:uid="{12FA381A-3E18-4AAA-9BC3-54C0C94FE9E8}"/>
    <hyperlink ref="D41" r:id="rId115" xr:uid="{1F08C9AC-201C-4355-A038-B9B92F8B4449}"/>
    <hyperlink ref="J41" r:id="rId116" display="1" xr:uid="{0F79B7C9-B718-4090-8DCE-B35FB788F1A6}"/>
    <hyperlink ref="N41" r:id="rId117" display="2" xr:uid="{20BE0AF8-A1FA-4BDF-973E-A451C4AB9020}"/>
    <hyperlink ref="D42" r:id="rId118" xr:uid="{6757F2C4-ED76-4767-AB4F-E997F2588C80}"/>
    <hyperlink ref="J42" r:id="rId119" display="1" xr:uid="{0940041F-C9CE-4A94-9A12-FD14F85619C0}"/>
    <hyperlink ref="N42" r:id="rId120" display="7" xr:uid="{04F596A0-A6B7-4044-A35D-94BE5AF49174}"/>
    <hyperlink ref="D43" r:id="rId121" xr:uid="{F0195830-842C-41A7-8144-A3007FACEBE7}"/>
    <hyperlink ref="J43" r:id="rId122" display="1" xr:uid="{B70C82E6-0BF7-4A26-82FA-B18E2FD173E5}"/>
    <hyperlink ref="N43" r:id="rId123" display="1" xr:uid="{989DF87E-4AD7-407E-A999-DFD4285028FA}"/>
    <hyperlink ref="D44" r:id="rId124" xr:uid="{2CBC11EF-CB64-4032-B247-D08B5E4C280D}"/>
    <hyperlink ref="J44" r:id="rId125" display="1" xr:uid="{5116C4DD-B74B-4314-A7BB-B8CDA368A09A}"/>
    <hyperlink ref="N44" r:id="rId126" display="1" xr:uid="{A323804E-368F-4DE0-AAF8-70216BD550FA}"/>
    <hyperlink ref="D45" r:id="rId127" xr:uid="{4B51033D-8B54-47FD-B06D-C31F84395CE3}"/>
    <hyperlink ref="J45" r:id="rId128" display="1" xr:uid="{14B00887-6F0A-4916-8902-87EDD9CD648E}"/>
    <hyperlink ref="N45" r:id="rId129" display="13" xr:uid="{B3BBD766-5696-4D6F-9F74-007826FE9F8E}"/>
    <hyperlink ref="D46" r:id="rId130" xr:uid="{B0E8D860-99D7-4AD5-9D55-5829D71F9945}"/>
    <hyperlink ref="J46" r:id="rId131" display="1" xr:uid="{0EF77EA2-97EF-4817-A9F9-A2693955C318}"/>
    <hyperlink ref="N46" r:id="rId132" display="5" xr:uid="{4A7D5E18-522D-403C-9911-D5BE4208F992}"/>
    <hyperlink ref="D47" r:id="rId133" xr:uid="{5DE21453-354A-43A1-A992-B1A1E219BE98}"/>
    <hyperlink ref="J47" r:id="rId134" display="1" xr:uid="{7020363D-004B-4D70-926E-858887D789C4}"/>
    <hyperlink ref="N47" r:id="rId135" display="7" xr:uid="{D57070B9-71C2-411B-AE6D-D30ADF906E4E}"/>
    <hyperlink ref="D48" r:id="rId136" xr:uid="{9E8319E4-30D4-4EAA-BA3D-48FC781A8D7E}"/>
    <hyperlink ref="J48" r:id="rId137" display="1" xr:uid="{D143F268-05B9-4688-9B38-F678D3AD0DF9}"/>
    <hyperlink ref="N48" r:id="rId138" display="7" xr:uid="{0AAA6878-0A19-4B45-9F33-8D7BF25CCCDF}"/>
    <hyperlink ref="D49" r:id="rId139" xr:uid="{B4A3B93C-E241-4AB0-8F5F-A6C2F2C01854}"/>
    <hyperlink ref="J49" r:id="rId140" display="1" xr:uid="{C9E8391F-17A6-4986-880D-ECDDBB2DECCD}"/>
    <hyperlink ref="N49" r:id="rId141" display="8" xr:uid="{F54487ED-589E-43DA-9532-4C4EAB9523A5}"/>
    <hyperlink ref="D51" r:id="rId142" xr:uid="{8F242F97-F50E-40FA-A003-76DED07767BC}"/>
    <hyperlink ref="J51" r:id="rId143" display="1" xr:uid="{7BA3605E-AA7A-46E7-894C-E7A4807B3504}"/>
    <hyperlink ref="N51" r:id="rId144" display="7" xr:uid="{B3A3B8F8-D7A4-487B-8158-063FD987F6B2}"/>
    <hyperlink ref="D52" r:id="rId145" xr:uid="{8472CB91-4E08-4BA0-B6E1-749F4934B091}"/>
    <hyperlink ref="J52" r:id="rId146" display="1" xr:uid="{DF5BC456-251E-4306-964B-846BF058712E}"/>
    <hyperlink ref="N52" r:id="rId147" display="1" xr:uid="{2DDE2DF5-DEC4-4716-96AC-CE3AEED2FE84}"/>
    <hyperlink ref="D53" r:id="rId148" xr:uid="{86D765D1-936C-430A-8377-2BBA62325F72}"/>
    <hyperlink ref="J53" r:id="rId149" display="1" xr:uid="{391CD34C-16F0-4986-ABF0-FF867092EA6D}"/>
    <hyperlink ref="N53" r:id="rId150" display="28" xr:uid="{D7C65A67-17A2-4CC8-BB73-0E903752907B}"/>
    <hyperlink ref="D54" r:id="rId151" xr:uid="{C9D09156-F18B-4D5D-92B7-48A5D4C447A0}"/>
    <hyperlink ref="J54" r:id="rId152" display="1" xr:uid="{C8F53A40-29E8-400A-A960-11F6C06D5837}"/>
    <hyperlink ref="N54" r:id="rId153" display="3" xr:uid="{1A50D4D6-356E-4F66-8CD0-F2670997CAD3}"/>
    <hyperlink ref="D55" r:id="rId154" xr:uid="{7BB3E934-D330-4BC1-89A2-0EC946060325}"/>
    <hyperlink ref="J55" r:id="rId155" display="1" xr:uid="{0CDBDCB3-CA34-45F5-9C20-D57A48985B77}"/>
    <hyperlink ref="N55" r:id="rId156" display="7" xr:uid="{654C347B-B663-47E5-8243-20FC89A50E84}"/>
    <hyperlink ref="D56" r:id="rId157" xr:uid="{646CDAC2-1E82-4996-A111-FB3CE1C7BE5E}"/>
    <hyperlink ref="J56" r:id="rId158" display="1" xr:uid="{35223DB3-48FF-434C-9B0A-6C37D85DDB57}"/>
    <hyperlink ref="N56" r:id="rId159" display="5" xr:uid="{1F5B269E-5D9A-4463-929F-4AF9837BB278}"/>
    <hyperlink ref="D57" r:id="rId160" xr:uid="{64C0D233-5E70-4833-9B40-2C4B2A322845}"/>
    <hyperlink ref="J57" r:id="rId161" display="1" xr:uid="{8E9FA0CC-388A-4B5C-81D9-CBDF358224A4}"/>
    <hyperlink ref="N57" r:id="rId162" display="1" xr:uid="{D15EB8D1-FA81-4E63-B6DC-EC88A4D2BA8E}"/>
    <hyperlink ref="D58" r:id="rId163" xr:uid="{12F90FBD-F8A1-4FFB-A5AA-9E62660D8629}"/>
    <hyperlink ref="J58" r:id="rId164" display="1" xr:uid="{61ED765D-960D-4F10-BB1D-5D7251259E65}"/>
    <hyperlink ref="N58" r:id="rId165" display="1" xr:uid="{10EF3BB0-EB14-4F6E-A18D-53EC9747C319}"/>
    <hyperlink ref="D59" r:id="rId166" xr:uid="{171C9192-07D5-4342-9A19-FAA8B4B660AD}"/>
    <hyperlink ref="J59" r:id="rId167" display="1" xr:uid="{9C9BD077-9818-4EE8-ABD9-90E6282BCD53}"/>
    <hyperlink ref="N59" r:id="rId168" display="1" xr:uid="{D1A6ED0F-BCE6-4ED5-BD4E-1443B8D7812F}"/>
    <hyperlink ref="D60" r:id="rId169" xr:uid="{111C6AA6-B725-4DF2-9616-F43570DFF5BC}"/>
    <hyperlink ref="J60" r:id="rId170" display="1" xr:uid="{8ECBEBAD-CE18-42C0-B82A-C4AB47107C9B}"/>
    <hyperlink ref="N60" r:id="rId171" display="1" xr:uid="{DE9DF3D6-B6BB-45DE-B6FD-BD0BCF62DA1C}"/>
    <hyperlink ref="D61" r:id="rId172" xr:uid="{073D4A57-F0E9-4A4E-9109-C73E36A99D27}"/>
    <hyperlink ref="J61" r:id="rId173" display="1" xr:uid="{ACB526BE-2C4C-458B-AC30-623ADB9BCF39}"/>
    <hyperlink ref="N61" r:id="rId174" display="24" xr:uid="{354ED0AB-151B-4F5A-BCD0-42F485898A80}"/>
    <hyperlink ref="D62" r:id="rId175" xr:uid="{EF6A666D-E87F-49D6-A008-A5BD90CAEB94}"/>
    <hyperlink ref="J62" r:id="rId176" display="1" xr:uid="{78D82F1A-685C-4BB4-B391-44C6EAF564B4}"/>
    <hyperlink ref="N62" r:id="rId177" display="14" xr:uid="{E73DB543-B4D3-469D-9EB3-9E48DFD6C54C}"/>
    <hyperlink ref="D63" r:id="rId178" xr:uid="{C86E8AB5-2A8A-4E20-8FBD-6CB6347A2F0B}"/>
    <hyperlink ref="J63" r:id="rId179" display="1" xr:uid="{0A915CD6-BC15-4AAD-BFA4-CBB8DBB88A4E}"/>
    <hyperlink ref="N63" r:id="rId180" display="2" xr:uid="{8ADC3E2A-222E-4433-9873-E13A84EBFAB0}"/>
    <hyperlink ref="D64" r:id="rId181" xr:uid="{051D294F-6AF6-4B59-B61E-B28829F00446}"/>
    <hyperlink ref="J64" r:id="rId182" display="1" xr:uid="{2BA655E2-A173-4BB3-A7E7-430A839D4C28}"/>
    <hyperlink ref="N64" r:id="rId183" display="7" xr:uid="{C84ED878-4729-403C-B8D8-D0D970AC3AAD}"/>
    <hyperlink ref="D65" r:id="rId184" xr:uid="{C1CD4AF7-B29D-403A-82B7-C277118E54AE}"/>
    <hyperlink ref="J65" r:id="rId185" display="1" xr:uid="{0E96B4A1-6EDE-4F6F-BE88-250FFE04D84A}"/>
    <hyperlink ref="N65" r:id="rId186" display="1" xr:uid="{571BFE7F-303F-40E3-8EAD-229EEA413EB7}"/>
    <hyperlink ref="D66" r:id="rId187" xr:uid="{21395949-2A06-4CED-A50F-E76B42632645}"/>
    <hyperlink ref="J66" r:id="rId188" display="1" xr:uid="{A993E183-2993-473F-96F5-830BA19448DF}"/>
    <hyperlink ref="N66" r:id="rId189" display="28" xr:uid="{E74776C7-D076-4F8D-B2F7-C79947D47E08}"/>
    <hyperlink ref="D67" r:id="rId190" xr:uid="{DA8D19EF-98C8-4703-9F44-C859AC32B7D1}"/>
    <hyperlink ref="J67" r:id="rId191" display="1" xr:uid="{DC1AC80C-21DE-43D2-BE2C-0394C57FC533}"/>
    <hyperlink ref="N67" r:id="rId192" display="3" xr:uid="{B4341DBA-81EE-4368-B611-2CA444C16E15}"/>
    <hyperlink ref="D68" r:id="rId193" xr:uid="{850FF67E-B9F0-4D96-935D-4714462D8DD9}"/>
    <hyperlink ref="J68" r:id="rId194" display="1" xr:uid="{CC463558-A08A-4A0D-B662-94354A9BA409}"/>
    <hyperlink ref="N68" r:id="rId195" display="7" xr:uid="{AF3ACED0-2BB9-4ADB-B9AF-ED1FB379BB22}"/>
    <hyperlink ref="D69" r:id="rId196" xr:uid="{B7BF98D6-0981-44D7-AFDA-D3C31ACDC5EA}"/>
    <hyperlink ref="J69" r:id="rId197" display="1" xr:uid="{24B114D5-C909-4E8A-8245-3EF855AA18BB}"/>
    <hyperlink ref="N69" r:id="rId198" display="5" xr:uid="{CD2E2416-414C-4F77-94E6-9112A7AAD083}"/>
    <hyperlink ref="D70" r:id="rId199" xr:uid="{713C2F05-AC0D-4146-B131-BF7AF185B18D}"/>
    <hyperlink ref="J70" r:id="rId200" display="1" xr:uid="{602F9A1D-AEE7-4527-8C09-E6A321CAB6E5}"/>
    <hyperlink ref="N70" r:id="rId201" display="1" xr:uid="{E9DEF781-4B56-481D-9385-A6D13303A01A}"/>
    <hyperlink ref="D71" r:id="rId202" xr:uid="{3466BB37-186F-4344-B821-2C0F537B2497}"/>
    <hyperlink ref="J71" r:id="rId203" display="1" xr:uid="{CC7AF6A3-9D6D-4167-A908-4619B57D2B84}"/>
    <hyperlink ref="N71" r:id="rId204" display="2" xr:uid="{302FBAAB-698B-470E-AC1C-7C5FC3929C5E}"/>
    <hyperlink ref="D72" r:id="rId205" xr:uid="{F553DF61-914B-43CD-A6CC-D605388C3C50}"/>
    <hyperlink ref="J72" r:id="rId206" display="1" xr:uid="{88D0EA84-715A-4A5C-BA0A-D1D091D2C2EE}"/>
    <hyperlink ref="N72" r:id="rId207" display="3" xr:uid="{8485EBA3-7B0E-4323-84B9-C10086D14228}"/>
    <hyperlink ref="D73" r:id="rId208" xr:uid="{F534990C-F7CC-4159-8B09-030F2E5FD014}"/>
    <hyperlink ref="J73" r:id="rId209" display="1" xr:uid="{475FDFA7-A656-4CE3-B018-F4D085AC9B97}"/>
    <hyperlink ref="N73" r:id="rId210" display="2" xr:uid="{3ADAEFC8-37A7-4D1D-87A1-3D5BFF10B3F0}"/>
    <hyperlink ref="D74" r:id="rId211" xr:uid="{18D597F2-215A-4C7B-9376-235E181479A1}"/>
    <hyperlink ref="J74" r:id="rId212" display="1" xr:uid="{42846433-D229-4455-AF15-BAD0BB7EADDA}"/>
    <hyperlink ref="N74" r:id="rId213" display="5" xr:uid="{7A77C86D-7716-4993-A2DD-932D039C5CBE}"/>
    <hyperlink ref="D75" r:id="rId214" xr:uid="{18383781-1240-45A8-A562-37ED85E3964D}"/>
    <hyperlink ref="J75" r:id="rId215" display="1" xr:uid="{3717B003-64E7-4A17-8742-14E9F4C53BBA}"/>
    <hyperlink ref="N75" r:id="rId216" display="2" xr:uid="{77C77B8C-BCC4-480D-8414-8C70E62AB409}"/>
    <hyperlink ref="D76" r:id="rId217" xr:uid="{0973311E-157E-4B6C-A94D-8EDDB2680F1C}"/>
    <hyperlink ref="J76" r:id="rId218" display="1" xr:uid="{95EC05D3-CC3A-4ED1-9F50-076E281B99AA}"/>
    <hyperlink ref="N76" r:id="rId219" display="3" xr:uid="{BE14E0BF-45BF-4B63-954F-95DC0ACF7FE0}"/>
    <hyperlink ref="D84" r:id="rId220" xr:uid="{D59B2729-1B26-438A-B834-1637B7938D47}"/>
    <hyperlink ref="J84" r:id="rId221" display="1" xr:uid="{7B1488E4-203A-4216-ACCD-55A8D03C6A0A}"/>
    <hyperlink ref="N84" r:id="rId222" display="1" xr:uid="{9EF0A18B-21E4-444D-B4B3-E3B12BA99A0A}"/>
    <hyperlink ref="D85" r:id="rId223" xr:uid="{099D67FD-2E0C-4F0D-9CAC-5291BEB42026}"/>
    <hyperlink ref="J85" r:id="rId224" display="1" xr:uid="{F064B412-FF7B-4DD4-BC49-8AEBE23322AD}"/>
    <hyperlink ref="N85" r:id="rId225" display="2" xr:uid="{5FD27C94-D17C-426F-8B01-E66A33C8EECB}"/>
    <hyperlink ref="D86" r:id="rId226" xr:uid="{13DCA85A-F3C7-4114-9F4C-07E37442D4D4}"/>
    <hyperlink ref="J86" r:id="rId227" display="1" xr:uid="{AAF80B0D-C5D4-4AE9-80FE-B6145B0F841C}"/>
    <hyperlink ref="N86" r:id="rId228" display="8" xr:uid="{26679D09-D9C0-4493-951A-56F3D7ADBE17}"/>
    <hyperlink ref="D87" r:id="rId229" xr:uid="{4AA30358-22CA-4A60-B933-A9E49977EDDB}"/>
    <hyperlink ref="J87" r:id="rId230" display="1" xr:uid="{EB4E999F-F275-416A-8973-CF2CE7B9CE93}"/>
    <hyperlink ref="N87" r:id="rId231" display="2" xr:uid="{2AF35CDB-3940-49E7-B7A0-02CBDE8CF75B}"/>
    <hyperlink ref="D88" r:id="rId232" xr:uid="{6886C088-925A-40F5-BC71-5FB9914FC36A}"/>
    <hyperlink ref="J88" r:id="rId233" display="1" xr:uid="{04FF484D-DE22-4CCA-8508-F70B9599EEDF}"/>
    <hyperlink ref="N88" r:id="rId234" display="1" xr:uid="{938C670C-37B7-4A77-BE3B-45B279C5EB0E}"/>
    <hyperlink ref="D89" r:id="rId235" xr:uid="{CE160904-9637-43CE-8ADF-90CAAD6C01B9}"/>
    <hyperlink ref="J89" r:id="rId236" display="1" xr:uid="{29BD04EF-64EB-444E-B67D-780830B77F67}"/>
    <hyperlink ref="N89" r:id="rId237" display="2" xr:uid="{B8ECBC3D-04FC-4761-A89D-2A0BEB91DF06}"/>
    <hyperlink ref="D90" r:id="rId238" xr:uid="{831675E7-8C9E-4A33-A6E8-95600A67B008}"/>
    <hyperlink ref="J90" r:id="rId239" display="1" xr:uid="{7F06974B-C77F-4DA2-8C26-167587F74207}"/>
    <hyperlink ref="N90" r:id="rId240" display="2" xr:uid="{AE0221A2-8CF2-4993-89E7-8267FA7E2F77}"/>
    <hyperlink ref="D91" r:id="rId241" xr:uid="{A3B783BF-3452-4272-915D-4E9D1A6535FD}"/>
    <hyperlink ref="J91" r:id="rId242" display="1" xr:uid="{512A7712-EA05-4EDA-9950-B2FB736D0DC6}"/>
    <hyperlink ref="N91" r:id="rId243" display="1" xr:uid="{32E959FE-330E-43CF-B1D6-75F1BEA567E0}"/>
    <hyperlink ref="D92" r:id="rId244" xr:uid="{BA672A7A-CD7A-4A56-B4CC-1653485FAE92}"/>
    <hyperlink ref="J92" r:id="rId245" display="1" xr:uid="{341AE806-CD19-42D3-9A12-946A20381A22}"/>
    <hyperlink ref="N92" r:id="rId246" display="4" xr:uid="{4475502C-77D8-4F89-B4C9-90E700A8E42F}"/>
    <hyperlink ref="D93" r:id="rId247" xr:uid="{1C082214-D4C6-4992-9654-A836DC10703A}"/>
    <hyperlink ref="J93" r:id="rId248" display="1" xr:uid="{701B8196-5CB7-460E-A749-D259D611D071}"/>
    <hyperlink ref="N93" r:id="rId249" display="6" xr:uid="{0E8DDC81-BCCA-492A-8027-63E83825E763}"/>
    <hyperlink ref="D94" r:id="rId250" xr:uid="{299C560E-4B92-4123-9A54-092BBE3FAE4B}"/>
    <hyperlink ref="J94" r:id="rId251" display="1" xr:uid="{04054932-FE5D-475C-90E4-F63A81658104}"/>
    <hyperlink ref="N94" r:id="rId252" display="13" xr:uid="{B2CBE2B9-8AF5-4672-A1B5-BD08148BA785}"/>
    <hyperlink ref="D95" r:id="rId253" xr:uid="{20EB347A-512A-45DE-A337-B34D5155E7AE}"/>
    <hyperlink ref="J95" r:id="rId254" display="1" xr:uid="{38D51108-5253-411A-9719-41BE881C97CF}"/>
    <hyperlink ref="N95" r:id="rId255" display="33" xr:uid="{DAAB535D-0015-4F89-A6CC-14A8B31491F4}"/>
    <hyperlink ref="D96" r:id="rId256" xr:uid="{CF95B034-A153-42F6-A0B0-4071D4D1D7D8}"/>
    <hyperlink ref="J96" r:id="rId257" display="1" xr:uid="{4441851E-0B4C-4E2F-8111-5CCCB9CF04AA}"/>
    <hyperlink ref="N96" r:id="rId258" display="3" xr:uid="{10708653-0FB6-4045-9821-8672E1DCD153}"/>
    <hyperlink ref="D97" r:id="rId259" xr:uid="{BA08BC59-893D-4DD9-85B7-D5C993800D3E}"/>
    <hyperlink ref="J97" r:id="rId260" display="1" xr:uid="{AD16B3C8-775F-40E9-904D-B0B9CD5E874F}"/>
    <hyperlink ref="N97" r:id="rId261" display="1" xr:uid="{5B61CB67-135E-4E56-A3B9-2D7E914B0E8A}"/>
    <hyperlink ref="D98" r:id="rId262" xr:uid="{4BF6AD83-2059-49B4-8EAE-366821AD9454}"/>
    <hyperlink ref="J98" r:id="rId263" display="1" xr:uid="{D4A6F8E9-F1C3-4F34-87AB-B9500C580B1D}"/>
    <hyperlink ref="N98" r:id="rId264" display="23" xr:uid="{1D68FA16-DD85-4AD6-B31F-738966079649}"/>
    <hyperlink ref="D99" r:id="rId265" xr:uid="{F5A3BC42-816F-432D-80EF-5BC681080D19}"/>
    <hyperlink ref="J99" r:id="rId266" display="1" xr:uid="{985A2B64-9739-4CFC-8DA2-F99D00D00950}"/>
    <hyperlink ref="N99" r:id="rId267" display="2" xr:uid="{629996C9-8725-47C0-A503-09D37C3CD742}"/>
    <hyperlink ref="D100" r:id="rId268" xr:uid="{78D04BC8-37BA-4776-8157-EE1A5BACF125}"/>
    <hyperlink ref="J100" r:id="rId269" display="1" xr:uid="{6E3E69A7-AC0A-43AD-9C85-57E4AEF24714}"/>
    <hyperlink ref="N100" r:id="rId270" display="5" xr:uid="{4614F153-F755-4E20-8D8A-21D732D2B357}"/>
    <hyperlink ref="D101" r:id="rId271" xr:uid="{232ED951-E592-4F36-BC33-941D8603FB7D}"/>
    <hyperlink ref="J101" r:id="rId272" display="1" xr:uid="{610057B1-874F-4B14-96B7-2EE1953A2C1D}"/>
    <hyperlink ref="N101" r:id="rId273" display="6" xr:uid="{11573E12-07C5-4BF0-838A-10D83A21F2E5}"/>
    <hyperlink ref="D102" r:id="rId274" xr:uid="{FEA706A9-F32D-4D18-A10C-FB4198D2AF2E}"/>
    <hyperlink ref="J102" r:id="rId275" display="1" xr:uid="{DD56C08A-8E16-4AE4-A032-09127B3B1C05}"/>
    <hyperlink ref="N102" r:id="rId276" display="1" xr:uid="{6F6D6FB3-E80B-40EC-91FB-9F107D50AC68}"/>
    <hyperlink ref="D103" r:id="rId277" xr:uid="{6B4945C6-16C4-456A-935A-70F8E46B6664}"/>
    <hyperlink ref="J103" r:id="rId278" display="1" xr:uid="{66AADF41-2483-4509-9EC9-04C9FBFFA34A}"/>
    <hyperlink ref="N103" r:id="rId279" display="13" xr:uid="{273E45AD-AB25-4857-BFA3-79E1C42A1D05}"/>
    <hyperlink ref="D104" r:id="rId280" xr:uid="{547BCCD0-4295-4C8F-A070-C3C519D37B78}"/>
    <hyperlink ref="J104" r:id="rId281" display="1" xr:uid="{33B63F99-0F69-4F62-B043-D6D1E3DCD6E7}"/>
    <hyperlink ref="N104" r:id="rId282" display="3" xr:uid="{2BBD2314-C56D-419D-991A-D51878416B42}"/>
    <hyperlink ref="D105" r:id="rId283" xr:uid="{7084680D-1425-4F4F-AD8A-5CD707681792}"/>
    <hyperlink ref="J105" r:id="rId284" display="1" xr:uid="{C910BB39-D627-47FB-9CFD-7AFB92D5E010}"/>
    <hyperlink ref="N105" r:id="rId285" display="3" xr:uid="{8BAB8A14-B71C-47A1-A6A6-7595769074D2}"/>
    <hyperlink ref="D106" r:id="rId286" xr:uid="{0B6681CA-48F6-4CEC-BAE3-515B0DE8374F}"/>
    <hyperlink ref="J106" r:id="rId287" display="1" xr:uid="{9CAFF486-B0C1-4FF4-922D-08E43A6F2DC5}"/>
    <hyperlink ref="N106" r:id="rId288" display="1" xr:uid="{A363F6B2-1CD2-44F5-9E17-F9F94D8D7F6C}"/>
    <hyperlink ref="D107" r:id="rId289" xr:uid="{06750A06-AFA7-4A14-AA56-65906C6C4FD4}"/>
    <hyperlink ref="J107" r:id="rId290" display="1" xr:uid="{C23E31CB-14CD-45AD-8399-D2007F57EF0A}"/>
    <hyperlink ref="N107" r:id="rId291" display="5" xr:uid="{50B2874D-A922-4F43-9FE6-9E06D032ADA6}"/>
    <hyperlink ref="D108" r:id="rId292" xr:uid="{BF302159-401A-41E2-8F11-E51AB5718B5C}"/>
    <hyperlink ref="J108" r:id="rId293" display="1" xr:uid="{110C28FE-2DFF-41EF-85CD-AB5A16FB60E0}"/>
    <hyperlink ref="N108" r:id="rId294" display="2" xr:uid="{047FB19D-4EEB-43CD-B288-7794882BFD25}"/>
    <hyperlink ref="D109" r:id="rId295" xr:uid="{4C4D0FCC-01E7-4224-8E3E-6871876CB7EC}"/>
    <hyperlink ref="J109" r:id="rId296" display="1" xr:uid="{948ACB36-7941-473E-A921-1D7AFA0D8E88}"/>
    <hyperlink ref="N109" r:id="rId297" display="1" xr:uid="{F30DC919-E595-4C2B-B6F0-092A846727C7}"/>
    <hyperlink ref="D110" r:id="rId298" xr:uid="{6F1BD1A5-C825-4FFB-B113-482CEEE855BF}"/>
    <hyperlink ref="J110" r:id="rId299" display="1" xr:uid="{142D16FF-FC12-4A6F-A489-0A7D5DF83D79}"/>
    <hyperlink ref="N110" r:id="rId300" display="3" xr:uid="{63BB811B-928F-4B92-B57F-C8DD6DC49DDC}"/>
    <hyperlink ref="D111" r:id="rId301" xr:uid="{0B66440D-A6B2-407E-B2FE-FF3021B852C4}"/>
    <hyperlink ref="J111" r:id="rId302" display="1" xr:uid="{5B94BFAD-0A43-4C47-A745-215E010BA688}"/>
    <hyperlink ref="N111" r:id="rId303" display="14" xr:uid="{AD4AA2B3-51EF-45A9-A6BE-B36174EA12D9}"/>
    <hyperlink ref="D112" r:id="rId304" xr:uid="{11DDAC12-B939-4267-804D-C9BB40A025C9}"/>
    <hyperlink ref="J112" r:id="rId305" display="1" xr:uid="{CD19FC68-4A8A-40FA-AD4C-A9E6D1350E7D}"/>
    <hyperlink ref="N112" r:id="rId306" display="9" xr:uid="{0AB292C0-72A7-4739-B2F2-BA39D64DA558}"/>
    <hyperlink ref="D114" r:id="rId307" xr:uid="{BF0FC39E-64B4-4E3B-A487-DF6199D86586}"/>
    <hyperlink ref="J114" r:id="rId308" display="1" xr:uid="{5DB90174-B82C-4BAC-8AB9-2C7019039A0A}"/>
    <hyperlink ref="N114" r:id="rId309" display="14" xr:uid="{1CA517F8-C30A-421A-9F09-C726BC245E5E}"/>
    <hyperlink ref="D115" r:id="rId310" xr:uid="{854DF5AA-802F-445A-8B31-9BE7F023A7CC}"/>
    <hyperlink ref="J115" r:id="rId311" display="1" xr:uid="{83C92FA7-D208-4431-84BA-E5D6579EED24}"/>
    <hyperlink ref="N115" r:id="rId312" display="50" xr:uid="{D2EB4C1D-A37F-4721-82FD-D5451F9210BB}"/>
    <hyperlink ref="D116" r:id="rId313" xr:uid="{B5BE2BFF-637E-419B-A440-74A426CA2D7C}"/>
    <hyperlink ref="J116" r:id="rId314" display="1" xr:uid="{3832A39B-888B-4F57-96E8-2E57428FA337}"/>
    <hyperlink ref="N116" r:id="rId315" display="6" xr:uid="{AE9988DD-032E-4F97-A1A2-4DA962AC3CA8}"/>
    <hyperlink ref="D117" r:id="rId316" xr:uid="{5E54AA1F-E4BA-4CAC-9953-545DFBCFCC00}"/>
    <hyperlink ref="J117" r:id="rId317" display="1" xr:uid="{C0550C5C-E9B0-4817-B92D-0949F9009E54}"/>
    <hyperlink ref="N117" r:id="rId318" display="24" xr:uid="{60033763-CB5A-469C-9776-C08DE94879F3}"/>
    <hyperlink ref="D118" r:id="rId319" xr:uid="{B25019D8-EA44-41BB-BF0A-32619BBECDB2}"/>
    <hyperlink ref="J118" r:id="rId320" display="1" xr:uid="{02069FC6-9CE0-4F20-948D-A0B94AE33C1F}"/>
    <hyperlink ref="N118" r:id="rId321" display="38" xr:uid="{25A055C7-0F04-4FEA-9EA2-233ADBDBAF7D}"/>
    <hyperlink ref="D119" r:id="rId322" xr:uid="{0253BA18-2515-492F-AE6A-C0701E39A9E0}"/>
    <hyperlink ref="J119" r:id="rId323" display="1" xr:uid="{F25E0CFC-4EBA-4F77-9AC8-D2010E062DCB}"/>
    <hyperlink ref="N119" r:id="rId324" display="16" xr:uid="{43C652DD-DED0-4BD3-8813-1C3244CB4E43}"/>
    <hyperlink ref="D120" r:id="rId325" xr:uid="{74693A6F-6759-4B1F-B758-B8C87BACB6EF}"/>
    <hyperlink ref="J120" r:id="rId326" display="1" xr:uid="{97A57EF0-D912-45C7-BF3C-3604CD0F7305}"/>
    <hyperlink ref="N120" r:id="rId327" display="12" xr:uid="{DE210170-B4AB-402D-955D-D91E116A9BFA}"/>
    <hyperlink ref="D113" r:id="rId328" xr:uid="{CA16D25A-5641-4C83-86CD-9376EAA40B42}"/>
    <hyperlink ref="J113" r:id="rId329" display="1" xr:uid="{50941218-02EF-4836-A85C-2ED6088D79F1}"/>
    <hyperlink ref="N113" r:id="rId330" display="11" xr:uid="{258F7363-20A4-4678-A2E5-41070E01D7F1}"/>
    <hyperlink ref="D121" r:id="rId331" xr:uid="{73281A56-1CC3-4819-857B-CAE055A084ED}"/>
    <hyperlink ref="J121" r:id="rId332" display="1" xr:uid="{EACFAFAC-2D18-434D-A943-416B7631D9DB}"/>
    <hyperlink ref="N121" r:id="rId333" display="1" xr:uid="{FEDFF2F9-C406-43E4-AC6F-BB06754CD1F3}"/>
    <hyperlink ref="D122" r:id="rId334" xr:uid="{B3E4D206-7E8B-4A12-8DB9-26E62A71C0DA}"/>
    <hyperlink ref="J122" r:id="rId335" display="1" xr:uid="{1D2C1935-58A9-4F4C-9362-24D32565267A}"/>
    <hyperlink ref="N122" r:id="rId336" display="1" xr:uid="{AA0ED635-518D-47E6-B747-070A6E389384}"/>
    <hyperlink ref="D123" r:id="rId337" xr:uid="{E03AA4BC-1926-430C-8420-C7D3EAD89DE5}"/>
    <hyperlink ref="J123" r:id="rId338" display="1" xr:uid="{E6963E9D-6D1B-4CBB-80A8-CDC12352DBA0}"/>
    <hyperlink ref="N123" r:id="rId339" display="10" xr:uid="{DAEFB30F-2737-414B-A444-12CDDCD8CDAF}"/>
    <hyperlink ref="D124" r:id="rId340" xr:uid="{0433351C-7401-458F-83ED-A58C54E60616}"/>
    <hyperlink ref="J124" r:id="rId341" display="1" xr:uid="{81B2196D-E18B-4A4E-9911-F7AE8A479E65}"/>
    <hyperlink ref="N124" r:id="rId342" display="3" xr:uid="{B24A2798-0C33-42C4-81D0-B9B57D598C5B}"/>
    <hyperlink ref="D125" r:id="rId343" xr:uid="{22C465C4-926D-413A-942F-80AF973ED322}"/>
    <hyperlink ref="J125" r:id="rId344" display="1" xr:uid="{2BDE4E1A-556D-4D39-AF77-6076DA392BD6}"/>
    <hyperlink ref="N125" r:id="rId345" display="9" xr:uid="{71B1AC70-6548-4C80-95C4-62A3E6CA343F}"/>
    <hyperlink ref="D126" r:id="rId346" xr:uid="{3DA00754-5422-4C37-B391-DE1A7CA1E4F8}"/>
    <hyperlink ref="J126" r:id="rId347" display="1" xr:uid="{6C30EB63-E88C-4377-82A1-20ED3763C001}"/>
    <hyperlink ref="N126" r:id="rId348" display="6" xr:uid="{80F70A12-43F4-43A2-823E-8721EE0149ED}"/>
    <hyperlink ref="D127" r:id="rId349" xr:uid="{DCD9DCD0-2EF4-410E-BDCF-9DA5099FE615}"/>
    <hyperlink ref="J127" r:id="rId350" display="1" xr:uid="{3E7DEBCD-DF27-4F47-995C-417F436AD3DD}"/>
    <hyperlink ref="N127" r:id="rId351" display="1" xr:uid="{B98DC8F9-C437-4E1D-98A8-1638F4D37915}"/>
    <hyperlink ref="D128" r:id="rId352" xr:uid="{4C398E08-08AD-47EC-8706-55084038094A}"/>
    <hyperlink ref="J128" r:id="rId353" display="1" xr:uid="{35CD12A9-1162-4B3E-BED0-ABFD2E1A5A74}"/>
    <hyperlink ref="N128" r:id="rId354" display="1" xr:uid="{BC143577-D4C4-4137-AA87-0A734C627DCE}"/>
    <hyperlink ref="D129" r:id="rId355" xr:uid="{C2CF24E9-B53F-484C-8778-78BABD2D4DBC}"/>
    <hyperlink ref="J129" r:id="rId356" display="1" xr:uid="{52CA7CE5-F86D-4A8E-89E1-7604D9CF2C19}"/>
    <hyperlink ref="N129" r:id="rId357" display="1" xr:uid="{0B3F4A63-6C2A-4AAF-8006-36BCBB871F14}"/>
    <hyperlink ref="D130" r:id="rId358" xr:uid="{6B68A53D-CA41-4E28-9526-EDA0ACF45556}"/>
    <hyperlink ref="J130" r:id="rId359" display="1" xr:uid="{DF33D15A-1D1B-40A8-B559-1DBBD2B8CF4B}"/>
    <hyperlink ref="N130" r:id="rId360" display="1" xr:uid="{F0D012D4-4B65-443C-B070-5B046EF634F7}"/>
    <hyperlink ref="D131" r:id="rId361" xr:uid="{5477B19E-DEBF-47A7-83EF-C68D3DE83006}"/>
    <hyperlink ref="J131" r:id="rId362" display="1" xr:uid="{C62A4B51-91B6-4004-81A2-EDB722129CD3}"/>
    <hyperlink ref="N131" r:id="rId363" display="1" xr:uid="{C1ED17B7-6E76-4687-9B28-261B604FDAD8}"/>
    <hyperlink ref="D132" r:id="rId364" xr:uid="{A381C585-DC08-4FF8-9F00-5B42909E43D2}"/>
    <hyperlink ref="J132" r:id="rId365" display="1" xr:uid="{C1A746EE-00F5-4679-B981-35E71ACF3702}"/>
    <hyperlink ref="N132" r:id="rId366" display="61" xr:uid="{4962F0BC-2955-4847-8E44-D7C8131CB398}"/>
    <hyperlink ref="D133" r:id="rId367" xr:uid="{ED38F25E-17C7-4009-9FCF-C86C5953C21D}"/>
    <hyperlink ref="J133" r:id="rId368" display="1" xr:uid="{86466764-48FE-4ADC-BE16-086B99EC1160}"/>
    <hyperlink ref="N133" r:id="rId369" display="61" xr:uid="{09C9A378-793A-4F08-AF91-A597B0EC64DA}"/>
    <hyperlink ref="D134" r:id="rId370" xr:uid="{9827A336-092E-4174-A8BE-746E0A40D61A}"/>
    <hyperlink ref="J134" r:id="rId371" display="1" xr:uid="{65503E1B-0DAB-442B-977A-65BFBC15DC42}"/>
    <hyperlink ref="N134" r:id="rId372" display="4" xr:uid="{C1D3556C-CD10-4DD7-8B89-13D08C6CA5FF}"/>
    <hyperlink ref="D135" r:id="rId373" xr:uid="{95A39FBD-279A-4986-A275-43446F789F8F}"/>
    <hyperlink ref="J135" r:id="rId374" display="1" xr:uid="{1E46F863-C25A-4BD1-962F-30FB95F58A06}"/>
    <hyperlink ref="N135" r:id="rId375" display="123" xr:uid="{320D48DE-01F5-4CBA-A5B3-70E168AE9D95}"/>
    <hyperlink ref="D136" r:id="rId376" xr:uid="{A6414A9E-E4B7-4698-A3FA-2BB08D61049B}"/>
    <hyperlink ref="J136" r:id="rId377" display="1" xr:uid="{90A1EDA3-B00D-4AC6-A4F8-7B495F2C3A25}"/>
    <hyperlink ref="N136" r:id="rId378" display="53" xr:uid="{80639BEA-9B2D-45E1-9467-82C2269ABAAD}"/>
    <hyperlink ref="D137" r:id="rId379" xr:uid="{55F2E80F-3ADB-4763-AADC-DAE9F05CD819}"/>
    <hyperlink ref="J137" r:id="rId380" display="1" xr:uid="{ACEBE496-8B3B-4736-8EA7-204FA4612296}"/>
    <hyperlink ref="N137" r:id="rId381" display="16" xr:uid="{90842736-824E-4C31-8D50-168EBF77BE22}"/>
    <hyperlink ref="D138" r:id="rId382" xr:uid="{ED624A87-C0F4-40B5-80CE-A995993B50D5}"/>
    <hyperlink ref="J138" r:id="rId383" display="1" xr:uid="{CD308A1F-46D1-4AB5-9FA6-765ECD84B87B}"/>
    <hyperlink ref="N138" r:id="rId384" display="105" xr:uid="{F9B0FF7A-816E-44A1-962C-DFDD4F82A4DF}"/>
    <hyperlink ref="D139" r:id="rId385" xr:uid="{8847BA10-3BD2-4752-8165-2891B99AAEA7}"/>
    <hyperlink ref="J139" r:id="rId386" display="1" xr:uid="{840D9EFE-993C-4E5A-8AD8-ACEA7AE74BAD}"/>
    <hyperlink ref="N139" r:id="rId387" display="2" xr:uid="{F6432307-1400-4EBD-BBE4-665B46159D52}"/>
    <hyperlink ref="D140" r:id="rId388" xr:uid="{A30EEC93-0635-46E4-B40D-B9724308693C}"/>
    <hyperlink ref="J140" r:id="rId389" display="1" xr:uid="{F7748CE9-D06A-4FA0-9E94-101067475165}"/>
    <hyperlink ref="N140" r:id="rId390" display="1" xr:uid="{95DA598B-6267-43E4-91FB-2C34107DF516}"/>
    <hyperlink ref="D141" r:id="rId391" xr:uid="{E0102FDF-058C-4538-BAC0-985CD34011B2}"/>
    <hyperlink ref="J141" r:id="rId392" display="1" xr:uid="{F2742E12-3085-48D9-8EF9-57525B4483A5}"/>
    <hyperlink ref="N141" r:id="rId393" display="2" xr:uid="{AC7D6A30-6DC6-4C9D-A6BF-51D333EB6D40}"/>
    <hyperlink ref="D142" r:id="rId394" xr:uid="{E9900D85-45D1-43B9-8B4E-B99A3C65B22A}"/>
    <hyperlink ref="J142" r:id="rId395" display="1" xr:uid="{B11574DC-4E3D-4938-BA12-292667A2396C}"/>
    <hyperlink ref="N142" r:id="rId396" display="2" xr:uid="{FC7EE317-E0FE-43EC-9EB2-6DB468AD3C3F}"/>
    <hyperlink ref="D143" r:id="rId397" xr:uid="{D8C15C66-1CCD-4F62-9047-67EB7689B95C}"/>
    <hyperlink ref="J143" r:id="rId398" display="1" xr:uid="{A448553D-7183-4D3C-8520-6FB7BD84211A}"/>
    <hyperlink ref="N143" r:id="rId399" display="2" xr:uid="{1A647DBA-2BC8-4858-84B6-CB7E58985EC9}"/>
    <hyperlink ref="D144" r:id="rId400" xr:uid="{FA355B9E-BED4-4EA1-A301-10C9B6A816E3}"/>
    <hyperlink ref="J144" r:id="rId401" display="1" xr:uid="{4876CB00-9BD9-4645-B26F-9B7CB9F5721F}"/>
    <hyperlink ref="N144" r:id="rId402" display="3" xr:uid="{C3B5E2C0-B48A-4038-9A47-F123E1DAFC4D}"/>
    <hyperlink ref="D146" r:id="rId403" xr:uid="{640F6192-0DA2-4306-9901-0FC943E23CB6}"/>
    <hyperlink ref="J146" r:id="rId404" display="1" xr:uid="{40D75FEB-5A75-4FB5-8563-B8A7E15DE95C}"/>
    <hyperlink ref="N146" r:id="rId405" display="3" xr:uid="{BDAE1308-8880-405C-9454-B7932DA71296}"/>
    <hyperlink ref="D147" r:id="rId406" xr:uid="{1C28D0B1-D71A-4380-B500-2738B407B115}"/>
    <hyperlink ref="J147" r:id="rId407" display="1" xr:uid="{C02B32A4-971F-44BD-B3E1-7EC2CD82C1ED}"/>
    <hyperlink ref="N147" r:id="rId408" display="3" xr:uid="{3D27C929-A308-4AAC-8036-DA37DE9112E9}"/>
    <hyperlink ref="D148" r:id="rId409" xr:uid="{849F21E1-4C15-410D-9206-86A2437919A4}"/>
    <hyperlink ref="J148" r:id="rId410" display="1" xr:uid="{1021EE32-AD67-4435-AD75-5FC0AAD99FC4}"/>
    <hyperlink ref="N148" r:id="rId411" display="3" xr:uid="{B5A5351D-B6C5-4044-BAC6-4FC56B956E14}"/>
    <hyperlink ref="D149" r:id="rId412" xr:uid="{EF6DD273-5E3E-4B69-A83B-68399328038D}"/>
    <hyperlink ref="J149" r:id="rId413" display="1" xr:uid="{3F5FE978-0A4E-44BA-B783-F43F4E7E190C}"/>
    <hyperlink ref="N149" r:id="rId414" display="13" xr:uid="{41A6532F-BAFA-4FCB-93BB-67172C5C354D}"/>
    <hyperlink ref="D150" r:id="rId415" xr:uid="{BD0A3470-9670-4681-838A-9A99063E41D9}"/>
    <hyperlink ref="J150" r:id="rId416" display="1" xr:uid="{9A64F4BC-5EBB-4CD8-8C62-0158E5D40038}"/>
    <hyperlink ref="N150" r:id="rId417" display="2" xr:uid="{1C5B72E7-35FF-4A4F-9720-ABD4A7186E76}"/>
    <hyperlink ref="D151" r:id="rId418" xr:uid="{E18216EB-A6CC-4C85-BEE1-5A09957E14CD}"/>
    <hyperlink ref="J151" r:id="rId419" display="1" xr:uid="{DEB785FF-CCB1-4819-AF21-9121850FA030}"/>
    <hyperlink ref="N151" r:id="rId420" display="19" xr:uid="{98AE468B-D963-4DB7-82BD-332AD29BDBF6}"/>
    <hyperlink ref="D152" r:id="rId421" xr:uid="{D5AB9213-6593-4814-8F22-F64F722DC23E}"/>
    <hyperlink ref="J152" r:id="rId422" display="1" xr:uid="{B871EBBF-01CD-4FE8-9A84-B71458B7DF5A}"/>
    <hyperlink ref="N152" r:id="rId423" display="3" xr:uid="{80267867-787F-4468-AA92-971F642DED1D}"/>
    <hyperlink ref="D153" r:id="rId424" xr:uid="{EC2A0AA3-56B8-4B2B-86E1-7AD35C47138D}"/>
    <hyperlink ref="J153" r:id="rId425" display="1" xr:uid="{09953D2B-EA2D-4A02-B5A0-2F1B492501D7}"/>
    <hyperlink ref="N153" r:id="rId426" display="3" xr:uid="{D3937F66-5024-41AD-825F-B70053D20559}"/>
    <hyperlink ref="D154" r:id="rId427" xr:uid="{AEE88974-BE50-45F9-A499-F5F85A483AD6}"/>
    <hyperlink ref="J154" r:id="rId428" display="1" xr:uid="{A87538A0-FFE3-4B8D-BC45-74F9702F293C}"/>
    <hyperlink ref="N154" r:id="rId429" display="1" xr:uid="{F0888429-39A0-4492-B44D-B0844AB669ED}"/>
    <hyperlink ref="D155" r:id="rId430" xr:uid="{142B451E-9F4C-41BF-ABCC-EA07B41B1B97}"/>
    <hyperlink ref="J155" r:id="rId431" display="1" xr:uid="{BB981291-4085-41C8-9884-8298CAEF221B}"/>
    <hyperlink ref="N155" r:id="rId432" display="1" xr:uid="{A33AB318-12DA-4AEB-96E3-2139BB1A464E}"/>
    <hyperlink ref="D156" r:id="rId433" xr:uid="{35D54E3E-1365-44B4-ACA0-1BEDD7880E3B}"/>
    <hyperlink ref="J156" r:id="rId434" display="1" xr:uid="{D71EC806-4462-4DE9-9EA3-E5A642190827}"/>
    <hyperlink ref="N156" r:id="rId435" display="1" xr:uid="{21DB2533-91AF-4594-AA88-80FDFFB16BF3}"/>
    <hyperlink ref="D157" r:id="rId436" xr:uid="{8E001383-1BC5-45F9-A9A8-49DB9A10BB02}"/>
    <hyperlink ref="J157" r:id="rId437" display="1" xr:uid="{D6A8560B-85A3-470E-A052-C1CD0B8D804D}"/>
    <hyperlink ref="N157" r:id="rId438" display="2" xr:uid="{421A8299-0007-4A6F-B42B-251994E169BC}"/>
    <hyperlink ref="D158" r:id="rId439" xr:uid="{70DE5BB8-2575-4614-8681-EB30C90F9F62}"/>
    <hyperlink ref="J158" r:id="rId440" display="1" xr:uid="{1FFE4134-5FA0-43C5-9432-95252FCAF355}"/>
    <hyperlink ref="N158" r:id="rId441" display="3" xr:uid="{95CA7726-67FB-4A7A-93ED-CF833D996D4D}"/>
    <hyperlink ref="D159" r:id="rId442" xr:uid="{A9335A8E-8D6E-4D55-AB44-08C02F9C3E6C}"/>
    <hyperlink ref="J159" r:id="rId443" display="1" xr:uid="{8BFDE935-F4FB-4DBA-AD22-853301A73805}"/>
    <hyperlink ref="N159" r:id="rId444" display="1" xr:uid="{AFCF43F1-7C27-4B6F-94CE-C52E7EF687BB}"/>
    <hyperlink ref="D160" r:id="rId445" xr:uid="{FD5D3E49-0C14-4F11-B29C-30FADCBE9874}"/>
    <hyperlink ref="J160" r:id="rId446" display="1" xr:uid="{1500B7E8-8D0C-45BA-A8E5-7668AEFE2B80}"/>
    <hyperlink ref="N160" r:id="rId447" display="4" xr:uid="{D6EABFBB-7129-4466-8A53-74D14F7CD36E}"/>
    <hyperlink ref="D161" r:id="rId448" xr:uid="{AB981013-0C22-4140-968A-756479E5621B}"/>
    <hyperlink ref="J161" r:id="rId449" display="1" xr:uid="{19944671-2C00-430C-B4D2-C3BC1E9778B6}"/>
    <hyperlink ref="N161" r:id="rId450" display="10" xr:uid="{D114BD05-0067-468B-A995-25959A8A9F82}"/>
    <hyperlink ref="D163" r:id="rId451" xr:uid="{B53EE2BC-6F51-4711-9D2A-226AB6E30BF8}"/>
    <hyperlink ref="J163" r:id="rId452" display="1" xr:uid="{B5FF3C56-7631-4D65-AFF4-A683FE567D34}"/>
    <hyperlink ref="N163" r:id="rId453" display="5" xr:uid="{D72E652B-6A4F-4134-AA99-6D4A1026214C}"/>
    <hyperlink ref="D164" r:id="rId454" xr:uid="{E5A6F084-2110-4320-8B42-2C86710A804D}"/>
    <hyperlink ref="J164" r:id="rId455" display="1" xr:uid="{A02412A3-757C-4BE6-A50B-78AB747832E1}"/>
    <hyperlink ref="N164" r:id="rId456" display="1" xr:uid="{EE2E8B82-8B2B-4A79-848C-4F95EAD277AE}"/>
    <hyperlink ref="D165" r:id="rId457" xr:uid="{5B1845DA-0A67-4519-871A-0675AEDF497E}"/>
    <hyperlink ref="J165" r:id="rId458" display="1" xr:uid="{4CC8C72B-7FE1-4110-89C6-1F98C1F68252}"/>
    <hyperlink ref="N165" r:id="rId459" display="1" xr:uid="{8F513682-7B70-4F95-80A7-14E688DC4F1E}"/>
    <hyperlink ref="D166" r:id="rId460" xr:uid="{02A913E7-39CF-4D14-A2FF-84D2E6687B01}"/>
    <hyperlink ref="J166" r:id="rId461" display="1" xr:uid="{2D823F08-0616-4B9D-A291-DCBCF47A3D84}"/>
    <hyperlink ref="N166" r:id="rId462" display="1" xr:uid="{887E888E-6451-46B0-8883-91AD5EDDF64E}"/>
    <hyperlink ref="D167" r:id="rId463" xr:uid="{EE5AB4A0-8207-4CDD-B396-2A770A7BBF5D}"/>
    <hyperlink ref="J167" r:id="rId464" display="1" xr:uid="{C5EA4802-B658-4E13-BC17-7D240D87CE35}"/>
    <hyperlink ref="N167" r:id="rId465" display="5" xr:uid="{681D8533-F786-4ED9-B968-68298BFEAA9F}"/>
    <hyperlink ref="D168" r:id="rId466" xr:uid="{B3DF2F07-8F5E-4259-8081-1921221455F2}"/>
    <hyperlink ref="J168" r:id="rId467" display="1" xr:uid="{93FC91B3-E8CA-4875-939C-D65C36BE2EF2}"/>
    <hyperlink ref="N168" r:id="rId468" display="8" xr:uid="{309CBD27-CEF2-4469-A0BB-76C4E731F503}"/>
    <hyperlink ref="D169" r:id="rId469" xr:uid="{F1241AB6-D1DB-42F6-8B98-BA478201100A}"/>
    <hyperlink ref="J169" r:id="rId470" display="1" xr:uid="{C10B53B1-1761-4496-A9C1-86099F57ED3E}"/>
    <hyperlink ref="N169" r:id="rId471" display="17" xr:uid="{ABAD8DAC-55C4-47A0-A2CB-011B6BEE6025}"/>
    <hyperlink ref="D170" r:id="rId472" xr:uid="{B823C1F5-6109-4A16-98C5-AE50CEB5A81C}"/>
    <hyperlink ref="J170" r:id="rId473" display="1" xr:uid="{C03D88AA-7FE2-41EF-BDA8-A26EB7AEF341}"/>
    <hyperlink ref="N170" r:id="rId474" display="8" xr:uid="{9D4FF14E-150B-40A0-8098-9A8F2382FF37}"/>
    <hyperlink ref="D171" r:id="rId475" xr:uid="{D6FB9CCC-CEAD-427F-9C53-EC53E48C8854}"/>
    <hyperlink ref="J171" r:id="rId476" display="1" xr:uid="{BB15EA5A-7263-469F-80E1-E186ADD14266}"/>
    <hyperlink ref="N171" r:id="rId477" display="29" xr:uid="{E0B20075-95F1-42E3-BAF3-F72E4800FAF1}"/>
    <hyperlink ref="D172" r:id="rId478" xr:uid="{D6B865C8-BC07-4A2F-861B-9B34E8F211E5}"/>
    <hyperlink ref="J172" r:id="rId479" display="1" xr:uid="{3E7D3CC3-62FA-4DEF-991C-7C9B37A6C198}"/>
    <hyperlink ref="N172" r:id="rId480" display="25" xr:uid="{3E33520B-78E5-447A-90D2-EF6D266A7B40}"/>
    <hyperlink ref="D173" r:id="rId481" xr:uid="{376D586F-A795-440C-B8CA-E2FB88A59862}"/>
    <hyperlink ref="J173" r:id="rId482" display="1" xr:uid="{FA51DC23-FD7B-4BB1-B406-3FBBBB1B8A58}"/>
    <hyperlink ref="N173" r:id="rId483" display="7" xr:uid="{8499D8D8-FEF5-457F-90BB-248EB53C205F}"/>
    <hyperlink ref="D175" r:id="rId484" xr:uid="{8FA4DD33-9B05-4741-BECE-F08AD1C50C05}"/>
    <hyperlink ref="J175" r:id="rId485" display="1" xr:uid="{8C5F11CB-E7CF-4FAB-9D7E-8995956E094E}"/>
    <hyperlink ref="N175" r:id="rId486" display="1" xr:uid="{DEFA7BA5-3AF5-4BA7-8D3C-778F1308C5A6}"/>
    <hyperlink ref="D176" r:id="rId487" xr:uid="{06F25E62-154C-4086-8B02-55CD7B643D50}"/>
    <hyperlink ref="J176" r:id="rId488" display="1" xr:uid="{A2544BC7-F2A4-46D2-993A-38D0982447A1}"/>
    <hyperlink ref="N176" r:id="rId489" display="1" xr:uid="{7E3D3252-49FB-4D9C-9D0E-C77F853B1769}"/>
    <hyperlink ref="D177" r:id="rId490" xr:uid="{371AA661-BAE7-4558-A82F-B6803A5E0F4D}"/>
    <hyperlink ref="J177" r:id="rId491" display="1" xr:uid="{FB9F3C1A-61A5-4E65-9854-DD0A7E19996E}"/>
    <hyperlink ref="N177" r:id="rId492" display="2" xr:uid="{73BB1A96-15E7-4908-B93A-0326A912F6C2}"/>
    <hyperlink ref="D178" r:id="rId493" xr:uid="{C0877DEE-64DB-4BE6-A952-693667017502}"/>
    <hyperlink ref="J178" r:id="rId494" display="1" xr:uid="{E4D637DC-D425-40A5-9659-A2BC51DB9C1C}"/>
    <hyperlink ref="N178" r:id="rId495" display="2" xr:uid="{B4C827AA-D032-43BC-9BF6-AE63226D747E}"/>
    <hyperlink ref="D179" r:id="rId496" xr:uid="{B012313F-5454-4CB4-9AF1-612E554BF68E}"/>
    <hyperlink ref="J179" r:id="rId497" display="1" xr:uid="{E4E71BD1-BEF3-43F2-A8CD-43E96187BBAD}"/>
    <hyperlink ref="N179" r:id="rId498" display="1" xr:uid="{D45B7356-5FA1-4F40-A2DE-5932D274B997}"/>
    <hyperlink ref="D180" r:id="rId499" xr:uid="{BE275F55-FCD5-42D7-BBCE-73F23813E929}"/>
    <hyperlink ref="J180" r:id="rId500" display="1" xr:uid="{ED20E131-0C82-4B09-8BD3-6DEF3591B19C}"/>
    <hyperlink ref="N180" r:id="rId501" display="9" xr:uid="{F0555A38-5D41-4CE9-8335-0BDA6ACBB721}"/>
    <hyperlink ref="D181" r:id="rId502" xr:uid="{5F587644-80C6-4F9A-8BC9-5D20ACE4CAE2}"/>
    <hyperlink ref="J181" r:id="rId503" display="1" xr:uid="{FC5FCA2F-F768-4FEA-AAA6-B16C06292C4F}"/>
    <hyperlink ref="N181" r:id="rId504" display="8" xr:uid="{CD456CA5-9D13-4A26-9321-F8F41C4770DF}"/>
    <hyperlink ref="D182" r:id="rId505" xr:uid="{A43F7C20-5673-4A5C-895F-01794704A6E3}"/>
    <hyperlink ref="J182" r:id="rId506" display="1" xr:uid="{4E0B0C93-84AB-4EA6-82EA-F753EF604343}"/>
    <hyperlink ref="N182" r:id="rId507" display="72" xr:uid="{B2D2F568-40BD-43A2-8348-0C864D7A69DE}"/>
    <hyperlink ref="D183" r:id="rId508" xr:uid="{AE0B5DC9-D56C-4A39-BAB1-F233DB32EE94}"/>
    <hyperlink ref="J183" r:id="rId509" display="1" xr:uid="{E5644E69-483B-427D-B676-3A397FF8A109}"/>
    <hyperlink ref="N183" r:id="rId510" display="46" xr:uid="{477B3320-5B55-4AAE-8E5F-618E13B88010}"/>
    <hyperlink ref="D184" r:id="rId511" xr:uid="{F9C88BCF-62FD-45A9-B957-A8EAACFDB433}"/>
    <hyperlink ref="J184" r:id="rId512" display="1" xr:uid="{516A3790-14E2-43F2-BEDB-4EF0C2E80F7A}"/>
    <hyperlink ref="N184" r:id="rId513" display="8" xr:uid="{20FF92E4-937D-4F0F-9EFA-B326F4255186}"/>
    <hyperlink ref="D185" r:id="rId514" xr:uid="{88AC33C8-554E-4BC8-9F13-5F2BEBD6DB7D}"/>
    <hyperlink ref="J185" r:id="rId515" display="1" xr:uid="{D0010B00-C59E-4069-92A4-50706FE1EF5A}"/>
    <hyperlink ref="N185" r:id="rId516" display="58" xr:uid="{C73D27D8-0FA9-446B-9B89-D9EFA0C7B704}"/>
    <hyperlink ref="D186" r:id="rId517" xr:uid="{2D4C5A49-31A7-46C3-86BA-5D2918A19266}"/>
    <hyperlink ref="J186" r:id="rId518" display="1" xr:uid="{817E18C2-A643-4730-BA7D-9FEBF6D6B2F5}"/>
    <hyperlink ref="N186" r:id="rId519" display="7" xr:uid="{0D9272EC-726F-444C-8229-63B13792BB27}"/>
    <hyperlink ref="D187" r:id="rId520" xr:uid="{52ECA384-BC4F-4ADC-834A-29D5EE1374DC}"/>
    <hyperlink ref="J187" r:id="rId521" display="1" xr:uid="{89F4EE1D-EBF1-475F-8A93-C127AAD3B022}"/>
    <hyperlink ref="N187" r:id="rId522" display="38" xr:uid="{F5CDAC9A-8363-4554-863F-3688F7CEF343}"/>
    <hyperlink ref="D188" r:id="rId523" xr:uid="{95219CCA-9C7E-48EF-8F5A-C90D99320D02}"/>
    <hyperlink ref="J188" r:id="rId524" display="1" xr:uid="{9F79673D-9B30-4B37-9CEA-6ABDD6102F1F}"/>
    <hyperlink ref="N188" r:id="rId525" display="10" xr:uid="{DA66168F-2FCC-4F4E-B517-53FF6920FADA}"/>
    <hyperlink ref="D189" r:id="rId526" xr:uid="{EBA8E2CA-9ACA-47CA-AFCF-31B48B5F7909}"/>
    <hyperlink ref="J189" r:id="rId527" display="1" xr:uid="{6A1B603E-CDD0-433A-8125-75DBADD26C76}"/>
    <hyperlink ref="N189" r:id="rId528" display="1" xr:uid="{2921FC0F-0986-4B69-B686-09C4C1AE43F3}"/>
    <hyperlink ref="D190" r:id="rId529" xr:uid="{69E9E448-1BFC-40B9-8503-16339EC009CB}"/>
    <hyperlink ref="J190" r:id="rId530" display="1" xr:uid="{A4B8BE2C-6871-4421-84A2-98681435FB08}"/>
    <hyperlink ref="N190" r:id="rId531" display="2" xr:uid="{6B72DB82-FF01-4243-9A33-7CF8AB7E57DD}"/>
    <hyperlink ref="D191" r:id="rId532" xr:uid="{25519210-DC6E-4CF4-8A2F-37AEDCDA4C04}"/>
    <hyperlink ref="J191" r:id="rId533" display="1" xr:uid="{93191657-0ECD-4C22-8391-DA91B7837DF5}"/>
    <hyperlink ref="N191" r:id="rId534" display="2" xr:uid="{BB2401F2-9CC3-45A7-A2C3-CBCA1B85AACD}"/>
    <hyperlink ref="D192" r:id="rId535" xr:uid="{CEC389E0-6826-4ADC-A63C-6841E56878AA}"/>
    <hyperlink ref="J192" r:id="rId536" display="1" xr:uid="{0724086B-5D23-4E4A-89EF-CE4ADB6A54A7}"/>
    <hyperlink ref="N192" r:id="rId537" display="5" xr:uid="{39128E51-AE29-4EC1-8017-F495BE00C548}"/>
    <hyperlink ref="D193" r:id="rId538" xr:uid="{30B98B85-E7A3-4B50-9F4C-BE362DCC9F72}"/>
    <hyperlink ref="J193" r:id="rId539" display="1" xr:uid="{5F53E974-FDC7-4F83-BD95-3DD8642C982F}"/>
    <hyperlink ref="N193" r:id="rId540" display="8" xr:uid="{2528F9F3-7205-43F5-83B1-911E83A75188}"/>
    <hyperlink ref="D194" r:id="rId541" xr:uid="{C907F251-1EF4-4847-9DB1-57171906EE61}"/>
    <hyperlink ref="J194" r:id="rId542" display="1" xr:uid="{E4FDE9BA-0B5A-43A4-893D-5C6253C73335}"/>
    <hyperlink ref="N194" r:id="rId543" display="2" xr:uid="{59267576-AF9D-41F8-B5D5-E45A5904E618}"/>
    <hyperlink ref="D195" r:id="rId544" xr:uid="{3368452A-0EE1-4DCE-8EAD-7297705B2A55}"/>
    <hyperlink ref="J195" r:id="rId545" display="1" xr:uid="{4B939721-5FF1-4059-AAAE-BB9A7BB6AB17}"/>
    <hyperlink ref="N195" r:id="rId546" display="4" xr:uid="{44F62C87-9372-437B-A57E-45AECB6337A6}"/>
    <hyperlink ref="D196" r:id="rId547" xr:uid="{DBC183BF-5EB2-4EE4-AB97-43A3265E69CE}"/>
    <hyperlink ref="J196" r:id="rId548" display="1" xr:uid="{DFD280F8-F0C4-4FD5-A25F-AC2990FAE464}"/>
    <hyperlink ref="N196" r:id="rId549" display="1" xr:uid="{9DE622C7-A555-4F43-868D-2ECA872D81CA}"/>
    <hyperlink ref="D197" r:id="rId550" xr:uid="{E5278BD1-B7E6-4B97-A0C8-945A78D48854}"/>
    <hyperlink ref="J197" r:id="rId551" display="1" xr:uid="{AB69728E-3E73-4713-A140-147BDDA22F07}"/>
    <hyperlink ref="N197" r:id="rId552" display="2" xr:uid="{7D74B5AA-F714-49D8-8E2A-4187300BCC8A}"/>
    <hyperlink ref="D198" r:id="rId553" xr:uid="{CA38D4F3-CA37-4BA4-B9FE-4959F4BF8721}"/>
    <hyperlink ref="J198" r:id="rId554" display="1" xr:uid="{FAF3418A-E21B-4BA8-BE0B-CABEFFB60424}"/>
    <hyperlink ref="N198" r:id="rId555" display="3" xr:uid="{5859E575-1C8E-43F4-8B86-7CB8B6BB16CD}"/>
    <hyperlink ref="D199" r:id="rId556" xr:uid="{0B7FABF5-A2EB-4328-A205-CB30CD947B5F}"/>
    <hyperlink ref="J199" r:id="rId557" display="1" xr:uid="{07C4868A-CBC8-4261-BF53-2D1C79E6965E}"/>
    <hyperlink ref="N199" r:id="rId558" display="1" xr:uid="{E536321A-70C9-4FC4-A49C-5DAB44A5A05D}"/>
    <hyperlink ref="D200" r:id="rId559" xr:uid="{04260417-A23F-4A89-9E9C-A8F2E796891C}"/>
    <hyperlink ref="J200" r:id="rId560" display="1" xr:uid="{0BDA7ED6-D20C-4C31-BC38-70975F4524DE}"/>
    <hyperlink ref="N200" r:id="rId561" display="7" xr:uid="{E3B729F4-5FDA-482B-80E7-E371418A775C}"/>
    <hyperlink ref="D201" r:id="rId562" xr:uid="{447B4453-BCAA-4AC5-A2AF-5B1FC20DBCA4}"/>
    <hyperlink ref="J201" r:id="rId563" display="1" xr:uid="{50373E75-53F4-48F5-ACB6-83E988BEC105}"/>
    <hyperlink ref="N201" r:id="rId564" display="2" xr:uid="{D55E7419-1DC1-47AC-BEFE-1C4CF698C624}"/>
    <hyperlink ref="D202" r:id="rId565" xr:uid="{6755592D-71DA-4546-BC7A-1417FA1F3A6A}"/>
    <hyperlink ref="J202" r:id="rId566" display="1" xr:uid="{BE80CB32-FC4C-442B-B75C-29D35F8E7910}"/>
    <hyperlink ref="N202" r:id="rId567" display="5" xr:uid="{CF7AA619-B5A4-410D-AEDA-6DCADD73AE78}"/>
    <hyperlink ref="D203" r:id="rId568" xr:uid="{4B346BEE-6138-40C6-A0DC-20A34BE103C5}"/>
    <hyperlink ref="J203" r:id="rId569" display="1" xr:uid="{AA7EABD3-9434-4F87-A59A-F1051F1C78F3}"/>
    <hyperlink ref="N203" r:id="rId570" display="5" xr:uid="{2208D8F3-F940-48AE-8297-983C7A7C8EDA}"/>
    <hyperlink ref="D204" r:id="rId571" xr:uid="{A334C51D-DAE4-46D2-9D84-ED8D47133B9E}"/>
    <hyperlink ref="J204" r:id="rId572" display="1" xr:uid="{86FC6B0E-79AF-494F-93C3-21B751057158}"/>
    <hyperlink ref="N204" r:id="rId573" display="1" xr:uid="{A947C2EE-DD59-4C2B-A78B-14005434977F}"/>
    <hyperlink ref="D205" r:id="rId574" xr:uid="{4115CD91-CF8A-43B4-8889-485DF446E545}"/>
    <hyperlink ref="J205" r:id="rId575" display="1" xr:uid="{897AB3B1-CEF7-47F2-812F-9F7735BDCB32}"/>
    <hyperlink ref="N205" r:id="rId576" display="1" xr:uid="{A0152BAE-21DF-4359-8DEE-A08028738A83}"/>
    <hyperlink ref="D206" r:id="rId577" xr:uid="{3518BF7F-71F2-468C-93A2-5E513A076D51}"/>
    <hyperlink ref="J206" r:id="rId578" display="1" xr:uid="{337C0B20-1B10-4450-A4EC-CD047E11CCC4}"/>
    <hyperlink ref="N206" r:id="rId579" display="1" xr:uid="{1679C36C-CB66-42AA-B026-C43BB83799F5}"/>
    <hyperlink ref="D207" r:id="rId580" xr:uid="{8BC65EC8-14F3-4078-BE0E-16D07C767F0B}"/>
    <hyperlink ref="J207" r:id="rId581" display="1" xr:uid="{005AC91B-9905-4188-9433-A612DDEE027A}"/>
    <hyperlink ref="N207" r:id="rId582" display="2" xr:uid="{E9B2B15A-B00A-4378-9BF9-1B1E46DF3D19}"/>
    <hyperlink ref="D208" r:id="rId583" xr:uid="{188ADCDC-18F4-4EBD-B6E7-FB5DEA22CE21}"/>
    <hyperlink ref="J208" r:id="rId584" display="1" xr:uid="{8A4ABAE1-BFA1-4C83-A77E-326718571719}"/>
    <hyperlink ref="N208" r:id="rId585" display="4" xr:uid="{B011FC52-0FB3-46E4-8273-F36B5B72C906}"/>
    <hyperlink ref="D209" r:id="rId586" xr:uid="{28187CF7-61EF-40EA-A204-CE08B7263CE5}"/>
    <hyperlink ref="J209" r:id="rId587" display="1" xr:uid="{808E73E8-648A-4CCF-A6AB-B24AF49D168D}"/>
    <hyperlink ref="N209" r:id="rId588" display="2" xr:uid="{FBB0E3FD-8B31-49D6-A276-143BAD0974AF}"/>
    <hyperlink ref="D210" r:id="rId589" xr:uid="{EE543930-1AB7-491A-8073-0AA5368F9277}"/>
    <hyperlink ref="J210" r:id="rId590" display="1" xr:uid="{81AF1F5B-FED7-476E-A571-9E906BD29EDE}"/>
    <hyperlink ref="N210" r:id="rId591" display="2" xr:uid="{C297E482-818A-4840-8337-8C64777B19E2}"/>
    <hyperlink ref="D211" r:id="rId592" xr:uid="{DF29C8AB-5ADF-401D-B272-A2A45825C9B5}"/>
    <hyperlink ref="J211" r:id="rId593" display="1" xr:uid="{0334410B-A234-4282-B164-3F8257C0789B}"/>
    <hyperlink ref="N211" r:id="rId594" display="1" xr:uid="{C75AF4E3-C488-42C7-828C-9E77E750677D}"/>
    <hyperlink ref="D212" r:id="rId595" xr:uid="{DAD6428E-DC34-4342-92FF-5F38AC79B391}"/>
    <hyperlink ref="J212" r:id="rId596" display="1" xr:uid="{81DFAFC0-C09D-47E8-AE57-1D5A5E6C7E78}"/>
    <hyperlink ref="N212" r:id="rId597" display="4" xr:uid="{0413F5D8-ABD8-4ED5-A980-A0A636618BF8}"/>
    <hyperlink ref="D213" r:id="rId598" xr:uid="{8F2CDCB1-93D5-4F57-8F80-ED0106F956B4}"/>
    <hyperlink ref="J213" r:id="rId599" display="1" xr:uid="{5F9CE9E1-112D-415E-A265-E98A53C1CE39}"/>
    <hyperlink ref="N213" r:id="rId600" display="1" xr:uid="{E1393C3F-4F40-4134-A00A-0E5419B65176}"/>
    <hyperlink ref="D214" r:id="rId601" xr:uid="{4D0815B2-D0F8-42FF-AC9E-FEC569F102F8}"/>
    <hyperlink ref="J214" r:id="rId602" display="1" xr:uid="{66925F3F-351B-465E-8E9B-6E480566A52D}"/>
    <hyperlink ref="N214" r:id="rId603" display="1" xr:uid="{56B9E48A-4915-4EA3-9FE1-90E5217E659D}"/>
    <hyperlink ref="D215" r:id="rId604" xr:uid="{8C8EAAA0-0EB9-4D43-9016-5C9C971EB1DC}"/>
    <hyperlink ref="J215" r:id="rId605" display="1" xr:uid="{1552DF9A-7DDA-4554-9C30-65326F535053}"/>
    <hyperlink ref="N215" r:id="rId606" display="1" xr:uid="{6BF6445A-98F1-4854-A9B0-05F572DBCDBA}"/>
    <hyperlink ref="D218" r:id="rId607" xr:uid="{21C097D4-0429-4300-B9B2-D7C4E794DE1C}"/>
    <hyperlink ref="J218" r:id="rId608" display="1" xr:uid="{37348661-1E83-4085-82B0-1D42E361AF49}"/>
    <hyperlink ref="N218" r:id="rId609" display="1" xr:uid="{4BD8F9A5-EA36-4411-8F2E-3AEDD8F7A09F}"/>
    <hyperlink ref="D219" r:id="rId610" xr:uid="{186EC7DB-853C-4DD3-99C4-5196C3873436}"/>
    <hyperlink ref="J219" r:id="rId611" display="1" xr:uid="{2D450701-8517-42D8-A181-89F0053898C0}"/>
    <hyperlink ref="N219" r:id="rId612" display="1" xr:uid="{D5999C86-49A6-4936-A1A1-893194CFD91F}"/>
    <hyperlink ref="D220" r:id="rId613" xr:uid="{9E7B1C21-FD02-418D-A3F2-DBD83F65B751}"/>
    <hyperlink ref="J220" r:id="rId614" display="1" xr:uid="{0044B8FA-1DA5-414D-8895-133BE8B933F0}"/>
    <hyperlink ref="N220" r:id="rId615" display="1" xr:uid="{F4B02D88-C447-4E2F-A713-BFC77DAE03C2}"/>
    <hyperlink ref="D221" r:id="rId616" xr:uid="{53498CC3-DCE1-4EFD-A5B7-D50DEF2C5754}"/>
    <hyperlink ref="J221" r:id="rId617" display="1" xr:uid="{6D3193E6-25FD-4DFF-A933-7D31DAB098B6}"/>
    <hyperlink ref="N221" r:id="rId618" display="1" xr:uid="{82CD0437-A196-4E74-9B61-88A2C2B8ED3A}"/>
    <hyperlink ref="D222" r:id="rId619" xr:uid="{809DE608-5F1A-474E-A1A4-669B33C1073B}"/>
    <hyperlink ref="J222" r:id="rId620" display="1" xr:uid="{591F20DD-41C6-4C78-A4CE-BD5284E2FC13}"/>
    <hyperlink ref="N222" r:id="rId621" display="1" xr:uid="{9932E2BF-3FF4-4256-ACD9-70045F9D2417}"/>
    <hyperlink ref="D223" r:id="rId622" xr:uid="{5EDDA0B7-8BDE-4F6C-998D-08D7E9A8069F}"/>
    <hyperlink ref="J223" r:id="rId623" display="1" xr:uid="{26E13CC4-5AC1-41C8-B3F1-5736FB824577}"/>
    <hyperlink ref="N223" r:id="rId624" display="1" xr:uid="{396ECF95-470F-4A15-9DE2-2187349FAA00}"/>
    <hyperlink ref="D225" r:id="rId625" xr:uid="{848F02C2-5444-45F5-9B9C-4D7C8ACF6806}"/>
    <hyperlink ref="J225" r:id="rId626" display="1" xr:uid="{70277179-94EF-462E-8297-1742407ED466}"/>
    <hyperlink ref="N225" r:id="rId627" display="2" xr:uid="{0AC30D38-295B-4B46-B594-9603C064CFF8}"/>
    <hyperlink ref="D226" r:id="rId628" xr:uid="{7C4F792C-6327-4E90-92EA-1D94587BA7D6}"/>
    <hyperlink ref="J226" r:id="rId629" display="1" xr:uid="{0AE2CB29-2E03-41E3-89D9-787DF9E1B7F5}"/>
    <hyperlink ref="N226" r:id="rId630" display="2" xr:uid="{ED62DBC0-4D57-4402-9ACE-000512E22DB1}"/>
    <hyperlink ref="D227" r:id="rId631" xr:uid="{6DA0C379-EFB5-45C6-843F-420784B78CCA}"/>
    <hyperlink ref="J227" r:id="rId632" display="1" xr:uid="{952348C1-1017-4ABB-8964-2339A341E6C9}"/>
    <hyperlink ref="N227" r:id="rId633" display="1" xr:uid="{61C35386-6A4E-4BCA-8B3A-CF91C05C440A}"/>
    <hyperlink ref="D228" r:id="rId634" xr:uid="{DE4C9DA5-9B9E-449E-BC35-63EFE5636D30}"/>
    <hyperlink ref="J228" r:id="rId635" display="1" xr:uid="{3F93C62F-D6D0-4DB5-B8D5-18DCDFA65753}"/>
    <hyperlink ref="N228" r:id="rId636" display="2" xr:uid="{634B9731-2811-4692-AE22-EDFA4228691E}"/>
    <hyperlink ref="D229" r:id="rId637" xr:uid="{E114B101-7DCA-499F-9638-F36507FA772A}"/>
    <hyperlink ref="J229" r:id="rId638" display="1" xr:uid="{0E50A8A6-0425-4E5E-9FF0-680DE897ABD3}"/>
    <hyperlink ref="N229" r:id="rId639" display="2" xr:uid="{4B40FA11-00AC-4EA2-8AE5-9E93D1A40AB1}"/>
    <hyperlink ref="D230" r:id="rId640" xr:uid="{BE821423-33D5-4DF8-B342-213F4D5003CE}"/>
    <hyperlink ref="J230" r:id="rId641" display="1" xr:uid="{45FC3720-9379-4CC4-9425-D37833E5FC70}"/>
    <hyperlink ref="N230" r:id="rId642" display="1" xr:uid="{A50D58F7-3326-4754-B200-EC8B9A37980F}"/>
    <hyperlink ref="D231" r:id="rId643" xr:uid="{5C38D1B9-EAD7-478D-AAEC-DA6F2DB75A51}"/>
    <hyperlink ref="J231" r:id="rId644" display="1" xr:uid="{EE738258-1574-4F1B-9148-5CAD3FA9C88B}"/>
    <hyperlink ref="N231" r:id="rId645" display="2" xr:uid="{969CC3EF-9BC0-4D31-9AFD-5CCF4815FF64}"/>
    <hyperlink ref="D232" r:id="rId646" xr:uid="{DED870B8-4FAC-49AB-981E-DAF2BE692448}"/>
    <hyperlink ref="J232" r:id="rId647" display="1" xr:uid="{45AFF777-BA79-41D3-ADA5-69E2E60D79CB}"/>
    <hyperlink ref="N232" r:id="rId648" display="1" xr:uid="{5355F520-6E45-45F2-A939-8429D2ABAC74}"/>
    <hyperlink ref="D233" r:id="rId649" xr:uid="{0ED739C9-7666-4E81-9B8B-F801EF8F926C}"/>
    <hyperlink ref="J233" r:id="rId650" display="1" xr:uid="{7A6F552F-7B59-4141-A235-CDDD7EB88EBD}"/>
    <hyperlink ref="N233" r:id="rId651" display="9" xr:uid="{A9B10531-3540-4080-9F06-B0F8E857CEBC}"/>
    <hyperlink ref="D234" r:id="rId652" xr:uid="{EAA29D8F-780D-46F9-AF86-41B123E85D69}"/>
    <hyperlink ref="J234" r:id="rId653" display="1" xr:uid="{ECC5345C-7005-40AF-BD0D-430E332586FD}"/>
    <hyperlink ref="N234" r:id="rId654" display="1" xr:uid="{8EAC52EE-E5A4-43E2-8221-601D0A72675D}"/>
    <hyperlink ref="D235" r:id="rId655" xr:uid="{B57540CD-B217-4A35-8B24-63C5F0F1A370}"/>
    <hyperlink ref="J235" r:id="rId656" display="1" xr:uid="{096CD3BF-F8E1-42E3-A416-4F6017ED3DAD}"/>
    <hyperlink ref="N235" r:id="rId657" display="9" xr:uid="{D8DA26C6-D079-4856-A7D6-695A83B51542}"/>
    <hyperlink ref="D236" r:id="rId658" xr:uid="{59F59AC8-537B-4FF9-8F4E-25227B13A47E}"/>
    <hyperlink ref="J236" r:id="rId659" display="1" xr:uid="{3221C8BA-C4B1-4DB3-AB29-838E44F266D8}"/>
    <hyperlink ref="N236" r:id="rId660" display="2" xr:uid="{4D16F91D-A3C3-4CBB-A0C1-783F56C544F6}"/>
    <hyperlink ref="D237" r:id="rId661" xr:uid="{A8F8BD69-7138-4E73-920A-13A22C3FCBB9}"/>
    <hyperlink ref="J237" r:id="rId662" display="1" xr:uid="{CDCE21E8-BF70-4580-8FBB-BE74C77E5C81}"/>
    <hyperlink ref="N237" r:id="rId663" display="6" xr:uid="{0DD3624C-3A28-432B-8184-E0DB995C56E1}"/>
    <hyperlink ref="D238" r:id="rId664" xr:uid="{4CA3A277-176B-46BA-8818-6B2BD5658DC3}"/>
    <hyperlink ref="J238" r:id="rId665" display="1" xr:uid="{4564E456-C454-481B-8FE4-CA2969E4AF20}"/>
    <hyperlink ref="N238" r:id="rId666" display="3" xr:uid="{8508CD38-7103-451F-8F93-4D2CD8D9CE16}"/>
    <hyperlink ref="D239" r:id="rId667" xr:uid="{1455A820-3FEA-40C8-82CC-BBB064B51FBA}"/>
    <hyperlink ref="J239" r:id="rId668" display="1" xr:uid="{36BBAF3D-E526-482A-9C2D-55C0F84F1F2C}"/>
    <hyperlink ref="N239" r:id="rId669" display="5" xr:uid="{CDE2F2E4-09C1-41FE-AC3E-DFE9B746CFFC}"/>
    <hyperlink ref="D240" r:id="rId670" xr:uid="{D94D378A-009B-445B-A07E-98493AF1625B}"/>
    <hyperlink ref="J240" r:id="rId671" display="1" xr:uid="{B084FDA5-0D45-46B9-8EB5-8B38BCD6C419}"/>
    <hyperlink ref="N240" r:id="rId672" display="9" xr:uid="{251A5E1C-4098-4101-ADA4-8F7C33DE01B8}"/>
    <hyperlink ref="D241" r:id="rId673" xr:uid="{1F962DB5-3B57-47EB-BB50-2FE9768E5626}"/>
    <hyperlink ref="J241" r:id="rId674" display="1" xr:uid="{FBA7B801-8283-41C9-B0F3-D358508788E9}"/>
    <hyperlink ref="N241" r:id="rId675" display="2" xr:uid="{FB3ACC4A-263D-4FC2-986A-13C3E2E187C2}"/>
    <hyperlink ref="D242" r:id="rId676" xr:uid="{8FCAA107-FA02-4731-916A-010B994F465A}"/>
    <hyperlink ref="J242" r:id="rId677" display="1" xr:uid="{9D67328D-8083-4913-B0C9-1D64435B31F0}"/>
    <hyperlink ref="N242" r:id="rId678" display="3" xr:uid="{2A11B87C-5DCA-4FC7-B4CC-AA13037B62CF}"/>
    <hyperlink ref="D243" r:id="rId679" xr:uid="{BB30B222-28C1-417A-828D-BE5CB4ECCF80}"/>
    <hyperlink ref="J243" r:id="rId680" display="1" xr:uid="{8A9C341D-67AC-4300-86D0-26B5EFCBE18A}"/>
    <hyperlink ref="N243" r:id="rId681" display="13" xr:uid="{0D4B1493-BBA8-464A-BF7F-BF0FCD2CD044}"/>
    <hyperlink ref="D244" r:id="rId682" xr:uid="{1B589011-BBF2-454A-85C0-0A2E0F31277E}"/>
    <hyperlink ref="J244" r:id="rId683" display="1" xr:uid="{9EF13445-4735-4942-A048-AB6CD4E7A7F5}"/>
    <hyperlink ref="N244" r:id="rId684" display="1" xr:uid="{45D85F7A-CCD5-4968-AE99-7643F8680783}"/>
    <hyperlink ref="D245" r:id="rId685" xr:uid="{0DA919D7-BFC4-4311-811A-C61EBD7ACE74}"/>
    <hyperlink ref="J245" r:id="rId686" display="1" xr:uid="{26CBA5B6-0252-479C-B198-71FB7E2E615E}"/>
    <hyperlink ref="N245" r:id="rId687" display="1" xr:uid="{AC49E1F7-6B51-4991-AB44-9A373FC441AF}"/>
    <hyperlink ref="D246" r:id="rId688" xr:uid="{99DB3D8F-88AD-4545-BDC1-E40C8D1665C6}"/>
    <hyperlink ref="J246" r:id="rId689" display="1" xr:uid="{24F64981-7683-443B-AF75-3E261676809E}"/>
    <hyperlink ref="N246" r:id="rId690" display="1" xr:uid="{EA527F6A-AF80-4B89-AA25-F335824625D7}"/>
    <hyperlink ref="D247" r:id="rId691" xr:uid="{0785544B-3A28-4A60-A82D-B394033354B9}"/>
    <hyperlink ref="J247" r:id="rId692" display="1" xr:uid="{198A8EB7-8309-41FE-9792-46D625496422}"/>
    <hyperlink ref="N247" r:id="rId693" display="1" xr:uid="{CDDEB70D-4832-48B6-8557-981FD4947D0D}"/>
    <hyperlink ref="D248" r:id="rId694" xr:uid="{0314E575-FFC4-4BC2-96D0-15DE6ED1313D}"/>
    <hyperlink ref="J248" r:id="rId695" display="1" xr:uid="{740AB203-D073-4433-90F8-077F663190C8}"/>
    <hyperlink ref="N248" r:id="rId696" display="1" xr:uid="{E88E935F-04AE-40F4-A3F2-FE430C745CE3}"/>
    <hyperlink ref="D249" r:id="rId697" xr:uid="{837754F4-A9D1-4EBF-A104-24541336E433}"/>
    <hyperlink ref="J249" r:id="rId698" display="1" xr:uid="{806DE8C6-6E69-441E-8696-C3E45F7F5CB4}"/>
    <hyperlink ref="N249" r:id="rId699" display="5" xr:uid="{38A0C434-BCDE-4C2E-880A-4DB90315CD0F}"/>
    <hyperlink ref="D251" r:id="rId700" xr:uid="{62B9377C-E858-4B8D-9792-B16676C9C269}"/>
    <hyperlink ref="J251" r:id="rId701" display="1" xr:uid="{EEC07F27-6CD4-4143-BC2E-7AA7E64A1AA5}"/>
    <hyperlink ref="N251" r:id="rId702" display="14" xr:uid="{4DAFE4CB-FC29-442E-896C-2363F316D152}"/>
    <hyperlink ref="D252" r:id="rId703" xr:uid="{A1B75EA9-F395-435C-97F2-3AF7905DD393}"/>
    <hyperlink ref="J252" r:id="rId704" display="1" xr:uid="{47D31ECE-D5BF-44F1-9B37-48CC181D0B97}"/>
    <hyperlink ref="N252" r:id="rId705" display="8" xr:uid="{CAEE29B3-29C1-4E37-A2C2-B03793D79E78}"/>
    <hyperlink ref="D253" r:id="rId706" xr:uid="{BCC8B6DB-5B67-437D-BF09-78DCC10EE0BA}"/>
    <hyperlink ref="J253" r:id="rId707" display="1" xr:uid="{9C7E0746-91C5-46CA-85E4-98EC90F34C8E}"/>
    <hyperlink ref="N253" r:id="rId708" display="17" xr:uid="{0AC10446-3C79-4197-8999-3A4A6DE17E4A}"/>
    <hyperlink ref="D254" r:id="rId709" xr:uid="{F48C96FB-FFAA-4E16-B619-024C667EF077}"/>
    <hyperlink ref="J254" r:id="rId710" display="1" xr:uid="{57DD42C2-312D-4D0F-9450-FA8F86EA49F1}"/>
    <hyperlink ref="N254" r:id="rId711" display="6" xr:uid="{B6CDC926-B312-48FB-808C-BBCD5C9F60C5}"/>
    <hyperlink ref="D255" r:id="rId712" xr:uid="{24D247E0-E3E2-473E-BDA5-F93359DE51F1}"/>
    <hyperlink ref="J255" r:id="rId713" display="1" xr:uid="{34B271E6-CF3F-49E7-BF90-5B22523B5FD2}"/>
    <hyperlink ref="N255" r:id="rId714" display="3" xr:uid="{02F603D7-3BEC-4225-B509-CF654E256605}"/>
    <hyperlink ref="D256" r:id="rId715" xr:uid="{560FBFFA-1057-4287-8AC3-FBEEF5D402FE}"/>
    <hyperlink ref="J256" r:id="rId716" display="1" xr:uid="{91972B3B-D157-4929-805C-90EE3A8907DF}"/>
    <hyperlink ref="N256" r:id="rId717" display="19" xr:uid="{7CC96282-7B59-4823-897E-E49A9B155A61}"/>
    <hyperlink ref="D257" r:id="rId718" xr:uid="{725CD414-B7CC-417A-A93F-7E8F48BFD1A5}"/>
    <hyperlink ref="J257" r:id="rId719" display="1" xr:uid="{7D487418-AF14-4C6C-B215-D2453B207200}"/>
    <hyperlink ref="N257" r:id="rId720" display="2" xr:uid="{F55E0647-07B9-4576-94AA-186B6A01C9B5}"/>
    <hyperlink ref="D258" r:id="rId721" xr:uid="{E20B92BB-2E51-4C1D-B2B4-6FC425970189}"/>
    <hyperlink ref="J258" r:id="rId722" display="1" xr:uid="{9E0B9ADF-00A3-465A-B9A3-67CE03E16FCE}"/>
    <hyperlink ref="N258" r:id="rId723" display="1" xr:uid="{4670DC5C-6F4E-415A-9C36-556C30CD76A1}"/>
    <hyperlink ref="D259" r:id="rId724" xr:uid="{14CD594A-AE74-4F0F-92BA-7AAF506530E6}"/>
    <hyperlink ref="J259" r:id="rId725" display="1" xr:uid="{D805FA0D-1378-4632-84A0-3B685EE67217}"/>
    <hyperlink ref="N259" r:id="rId726" display="13" xr:uid="{F00F8E4D-4B99-436E-B6F9-E1D02717787F}"/>
    <hyperlink ref="D260" r:id="rId727" xr:uid="{928A50D2-7153-47AE-9552-3996746C7755}"/>
    <hyperlink ref="J260" r:id="rId728" display="1" xr:uid="{2EF8CE05-E14E-414B-9505-CA5DACB91877}"/>
    <hyperlink ref="N260" r:id="rId729" display="23" xr:uid="{2C4CA4C8-BFF7-4B33-9A9F-890D42B1B504}"/>
    <hyperlink ref="D261" r:id="rId730" xr:uid="{BBFA2922-402C-40A4-A867-37379A629D65}"/>
    <hyperlink ref="J261" r:id="rId731" display="1" xr:uid="{46048F42-F220-43CA-AD25-E5F2F4538369}"/>
    <hyperlink ref="N261" r:id="rId732" display="19" xr:uid="{36BE52F1-584E-45F6-8317-8BED8E9F404E}"/>
    <hyperlink ref="D262" r:id="rId733" xr:uid="{F62EC3CE-DFE3-4FF1-90C0-B4A3F077C598}"/>
    <hyperlink ref="J262" r:id="rId734" display="1" xr:uid="{77A72A9C-6EA0-4C4C-8963-2D8F85F78642}"/>
    <hyperlink ref="N262" r:id="rId735" display="32" xr:uid="{6C880070-6899-4411-8917-58F7E6710876}"/>
    <hyperlink ref="D263" r:id="rId736" xr:uid="{452A8870-291C-457D-81CC-A80A5B20EF5D}"/>
    <hyperlink ref="J263" r:id="rId737" display="1" xr:uid="{C8B0FC26-C25C-45A4-BDA0-5FB1A9DB592B}"/>
    <hyperlink ref="N263" r:id="rId738" display="1" xr:uid="{07F43462-9378-4E06-9E15-555D61E02240}"/>
    <hyperlink ref="D264" r:id="rId739" xr:uid="{52A4E77D-B5EC-4433-9D71-15DF12CFC9CD}"/>
    <hyperlink ref="J264" r:id="rId740" display="1" xr:uid="{31A47B8A-2632-47FD-A54F-36DF0014AAAB}"/>
    <hyperlink ref="N264" r:id="rId741" display="15" xr:uid="{C6D9FD8D-BD8D-4CB6-9BCC-0646F076E41D}"/>
    <hyperlink ref="D265" r:id="rId742" xr:uid="{ADE498F0-35B1-4C9A-B106-B912C1081200}"/>
    <hyperlink ref="J265" r:id="rId743" display="1" xr:uid="{A6BD5A48-9FCC-404E-B86F-328104C46F99}"/>
    <hyperlink ref="N265" r:id="rId744" display="14" xr:uid="{1E0ABBCB-CD02-4450-966E-84F3C2CDC763}"/>
    <hyperlink ref="D266" r:id="rId745" xr:uid="{88BC052B-D15B-40A8-95D7-A6CD8E8F446C}"/>
    <hyperlink ref="J266" r:id="rId746" display="1" xr:uid="{27AA2D80-3A1F-480A-BBA1-0107B498A37F}"/>
    <hyperlink ref="N266" r:id="rId747" display="3" xr:uid="{8805B650-B492-4EC4-BC13-308D6E9FA064}"/>
    <hyperlink ref="D267" r:id="rId748" xr:uid="{BBA6D11C-870F-44A9-80C8-925B6C03FF91}"/>
    <hyperlink ref="J267" r:id="rId749" display="1" xr:uid="{E8224A0B-37E9-4C34-894B-BEA2B4ADA79F}"/>
    <hyperlink ref="N267" r:id="rId750" display="27" xr:uid="{2CE7D7A3-8413-4251-B76D-91576D2B7159}"/>
    <hyperlink ref="D268" r:id="rId751" xr:uid="{EABD2E17-C099-40F6-BD0E-3C49FF428A01}"/>
    <hyperlink ref="J268" r:id="rId752" display="1" xr:uid="{94580595-EFE0-4F77-ABBD-F629D184D848}"/>
    <hyperlink ref="N268" r:id="rId753" display="4" xr:uid="{13485A2C-EBA6-47C9-81B6-E09CCF58892E}"/>
    <hyperlink ref="D269" r:id="rId754" xr:uid="{B632771A-327F-4CE9-82D3-44CC6971EAD0}"/>
    <hyperlink ref="J269" r:id="rId755" display="1" xr:uid="{B76D6971-C636-42C4-BF6B-F2040BB17AF1}"/>
    <hyperlink ref="N269" r:id="rId756" display="5" xr:uid="{573D8890-5C64-448B-B533-78BDA5803AD0}"/>
    <hyperlink ref="D270" r:id="rId757" xr:uid="{FA8FD086-C922-470D-A3F0-72D9C974D552}"/>
    <hyperlink ref="J270" r:id="rId758" display="1" xr:uid="{CF1CE003-C751-4DFD-9F75-294E2E021E88}"/>
    <hyperlink ref="N270" r:id="rId759" display="5" xr:uid="{C3020A44-7288-4258-97EB-DF5714AE5051}"/>
    <hyperlink ref="D271" r:id="rId760" xr:uid="{B141BA96-D593-4AD4-A7B4-5D014935F9FD}"/>
    <hyperlink ref="J271" r:id="rId761" display="1" xr:uid="{71CA5593-C402-472A-94FB-2267531D3386}"/>
    <hyperlink ref="N271" r:id="rId762" display="4" xr:uid="{450DB7AE-2992-4FEA-B7ED-16B8E5431CBA}"/>
    <hyperlink ref="D272" r:id="rId763" xr:uid="{96D653F9-437F-41DF-84C9-E8EA822BAFF2}"/>
    <hyperlink ref="J272" r:id="rId764" display="1" xr:uid="{BA0FA48A-14F3-4E8E-BF9F-5DBF36034A0C}"/>
    <hyperlink ref="N272" r:id="rId765" display="12" xr:uid="{425A3DC2-B5C4-45FC-889E-39347A04FCDF}"/>
    <hyperlink ref="D273" r:id="rId766" xr:uid="{9A7516D5-402C-4EDD-941B-673647B6D566}"/>
    <hyperlink ref="J273" r:id="rId767" display="1" xr:uid="{D7273B3B-FD2C-478F-8D1B-B4E00688A97D}"/>
    <hyperlink ref="N273" r:id="rId768" display="6" xr:uid="{EB06D26E-385D-43E0-9843-16EE205895D0}"/>
    <hyperlink ref="D274" r:id="rId769" xr:uid="{C076068C-A203-4CE0-832D-BAB1D7CA44BB}"/>
    <hyperlink ref="J274" r:id="rId770" display="1" xr:uid="{EDC47D03-2809-4D5F-95B7-627445CC8C88}"/>
    <hyperlink ref="N274" r:id="rId771" display="1" xr:uid="{17B3750C-2969-4983-9572-247D57B0A910}"/>
    <hyperlink ref="D275" r:id="rId772" xr:uid="{C5A6AB8B-B4EF-4AA0-8F5F-9999FA39125D}"/>
    <hyperlink ref="J275" r:id="rId773" display="1" xr:uid="{A38E1ECE-F266-4FEC-9955-2B7DF12E9A4C}"/>
    <hyperlink ref="N275" r:id="rId774" display="7" xr:uid="{F42F7370-44D8-4349-84B0-BB8D9A6620AE}"/>
    <hyperlink ref="D276" r:id="rId775" xr:uid="{AEC536E1-EDC2-4F3C-B663-C34CBD1F55CA}"/>
    <hyperlink ref="J276" r:id="rId776" display="1" xr:uid="{08E51618-656E-4E98-852D-8179DE579C5E}"/>
    <hyperlink ref="N276" r:id="rId777" display="3" xr:uid="{4640A93D-53ED-4611-927B-939060B2BDDD}"/>
    <hyperlink ref="D277" r:id="rId778" xr:uid="{1F305108-170F-4BFD-B923-BDFE27B459B3}"/>
    <hyperlink ref="J277" r:id="rId779" display="1" xr:uid="{E5FEDDC1-CD99-4B1D-86CD-A052FD4183ED}"/>
    <hyperlink ref="N277" r:id="rId780" display="3" xr:uid="{9D14E48D-F309-450A-83C2-8E2F6BC0E89C}"/>
    <hyperlink ref="D278" r:id="rId781" xr:uid="{F2A14795-6BBA-49E2-95FD-1D2A5FEABE5C}"/>
    <hyperlink ref="J278" r:id="rId782" display="1" xr:uid="{E351895B-F320-4286-876C-DB4379CE97D9}"/>
    <hyperlink ref="N278" r:id="rId783" display="4" xr:uid="{96434442-0770-4FA6-B58A-763C4D9D831A}"/>
    <hyperlink ref="D279" r:id="rId784" xr:uid="{69F4232D-149B-412E-B591-1B54BC342456}"/>
    <hyperlink ref="J279" r:id="rId785" display="1" xr:uid="{C775B5C7-D977-4E0C-B73C-2835E35CA58D}"/>
    <hyperlink ref="N279" r:id="rId786" display="5" xr:uid="{DD4785CB-34C2-4832-9935-3F3B8C90B36F}"/>
    <hyperlink ref="D281" r:id="rId787" xr:uid="{CFF0FF83-006E-4A91-9C6A-3DE055329E27}"/>
    <hyperlink ref="J281" r:id="rId788" display="1" xr:uid="{F094F6D3-F4B6-48F3-A356-462582407EC6}"/>
    <hyperlink ref="N281" r:id="rId789" display="1" xr:uid="{2E277ADC-4EC9-4D41-91C4-66405924ED4B}"/>
    <hyperlink ref="D282" r:id="rId790" xr:uid="{E1095783-05A2-4EF7-89CE-32C7DB210F9D}"/>
    <hyperlink ref="J282" r:id="rId791" display="1" xr:uid="{CADA160C-4341-4E19-B448-273131EF6162}"/>
    <hyperlink ref="N282" r:id="rId792" display="100" xr:uid="{FAF1ECA0-52C4-441F-B2F8-A9950573B61F}"/>
    <hyperlink ref="D283" r:id="rId793" xr:uid="{9FCE4742-7864-47F3-B4B5-73F230CD274B}"/>
    <hyperlink ref="J283" r:id="rId794" display="1" xr:uid="{0A567937-0C9E-4DE4-8C75-532E9107CDFA}"/>
    <hyperlink ref="N283" r:id="rId795" display="113" xr:uid="{58716367-B848-4331-A7D9-8FDA7CD11D81}"/>
    <hyperlink ref="D284" r:id="rId796" xr:uid="{F240402A-AA75-4F80-B472-261AD02F0D2F}"/>
    <hyperlink ref="J284" r:id="rId797" display="1" xr:uid="{F308B0F8-72E7-4EBA-98C5-F367652E2C99}"/>
    <hyperlink ref="N284" r:id="rId798" display="121" xr:uid="{2AFFFC60-7D52-4DC1-90C9-903FD3A79F0C}"/>
    <hyperlink ref="D285" r:id="rId799" xr:uid="{EAB2114D-AFB5-41EC-8F98-D3BF1DBFEF0D}"/>
    <hyperlink ref="J285" r:id="rId800" display="1" xr:uid="{3984D667-FD6C-44B0-9A63-81EE6F6C7CE8}"/>
    <hyperlink ref="N285" r:id="rId801" display="120" xr:uid="{37C2BFAE-2E8D-4BF3-B168-35EADB3239F6}"/>
    <hyperlink ref="D286" r:id="rId802" xr:uid="{AEA6B983-9EFA-49C8-B550-04C8069BCBE4}"/>
    <hyperlink ref="J286" r:id="rId803" display="1" xr:uid="{64E01AC1-D071-49F7-96D8-D71B71007124}"/>
    <hyperlink ref="N286" r:id="rId804" display="1" xr:uid="{A06D46E8-B426-4AD5-A8C5-152C33F2B993}"/>
    <hyperlink ref="D287" r:id="rId805" xr:uid="{1EA5763D-98A3-4059-965D-D57D95E7656A}"/>
    <hyperlink ref="J287" r:id="rId806" display="1" xr:uid="{B5691432-2ED3-4DF2-839E-46FCBCE0D033}"/>
    <hyperlink ref="N287" r:id="rId807" display="2" xr:uid="{8D3A8485-BC98-4E77-90D9-3845B48D1901}"/>
    <hyperlink ref="D288" r:id="rId808" xr:uid="{B6375BE0-F9B8-442E-A6BE-701809DF6E35}"/>
    <hyperlink ref="J288" r:id="rId809" display="1" xr:uid="{039A2C57-C118-40E4-89D6-A3AC03A7D43F}"/>
    <hyperlink ref="N288" r:id="rId810" display="1" xr:uid="{56805F74-61FD-4D84-9293-C83231923B75}"/>
    <hyperlink ref="D289" r:id="rId811" xr:uid="{0D435C74-DFE4-4B22-AB55-D4C95443D3E9}"/>
    <hyperlink ref="J289" r:id="rId812" display="1" xr:uid="{2C3CD4FC-BF44-4F3C-A607-EEDC025EBA2F}"/>
    <hyperlink ref="N289" r:id="rId813" display="1" xr:uid="{A25BBBE9-D107-4C74-ABE6-19B676848F50}"/>
    <hyperlink ref="D290" r:id="rId814" xr:uid="{55FDE2C5-9087-4A8A-B382-7534C321ED22}"/>
    <hyperlink ref="J290" r:id="rId815" display="1" xr:uid="{F2E39457-80C4-403D-B240-2467CBE9568F}"/>
    <hyperlink ref="N290" r:id="rId816" display="8" xr:uid="{18E02A92-C487-4DC0-BD57-088C2D9DCF47}"/>
    <hyperlink ref="D291" r:id="rId817" xr:uid="{D10D1DAE-2612-4378-8E41-1174018F112D}"/>
    <hyperlink ref="J291" r:id="rId818" display="1" xr:uid="{E553D8B6-D93D-4D46-A9C5-1265ED45D401}"/>
    <hyperlink ref="N291" r:id="rId819" display="11" xr:uid="{5CBA8912-6B5B-40EB-96C9-863DE26697A7}"/>
    <hyperlink ref="D292" r:id="rId820" xr:uid="{6C6DAB48-BA51-4B9E-B79E-B52811FE93A9}"/>
    <hyperlink ref="J292" r:id="rId821" display="1" xr:uid="{891BA860-965C-4119-B6AA-3C6B6DC3B735}"/>
    <hyperlink ref="N292" r:id="rId822" display="1" xr:uid="{0CE78F0F-5624-4C9B-ABE1-732238F540FF}"/>
    <hyperlink ref="D293" r:id="rId823" xr:uid="{B4E5ADF6-BF4E-431A-A055-A91498CAA2AB}"/>
    <hyperlink ref="J293" r:id="rId824" display="1" xr:uid="{BF2B34FC-3333-4E1E-8803-9A8F1274149D}"/>
    <hyperlink ref="N293" r:id="rId825" display="5" xr:uid="{2F393459-935C-4300-B659-6324A2A02377}"/>
    <hyperlink ref="D294" r:id="rId826" xr:uid="{178223D7-3E63-4BEF-B6BB-E15AF080EF6D}"/>
    <hyperlink ref="J294" r:id="rId827" display="1" xr:uid="{F0560BCF-03F2-4E30-8019-48EEA51A172E}"/>
    <hyperlink ref="N294" r:id="rId828" display="1" xr:uid="{DFEDFB32-89A8-4D19-A432-D19924A50B63}"/>
    <hyperlink ref="D295" r:id="rId829" xr:uid="{F7B708AB-4D8C-42AF-BD60-2FC345A319E8}"/>
    <hyperlink ref="J295" r:id="rId830" display="1" xr:uid="{4B5FFD2D-B686-4A7E-98D6-1124BB0E3D19}"/>
    <hyperlink ref="N295" r:id="rId831" display="6" xr:uid="{7BAB88BB-2973-4650-8223-0E01E47C1007}"/>
    <hyperlink ref="D296" r:id="rId832" xr:uid="{CAFFD5A7-006B-4CA6-A757-10AD6CD23C85}"/>
    <hyperlink ref="J296" r:id="rId833" display="1" xr:uid="{E95A88F9-9423-456A-97F3-E54CABAEAF93}"/>
    <hyperlink ref="N296" r:id="rId834" display="1" xr:uid="{4C8887AC-69CE-4D69-A3FB-EF4A891ED340}"/>
    <hyperlink ref="D297" r:id="rId835" xr:uid="{E0ED92E8-1BEF-4A53-9151-B993C29F5A42}"/>
    <hyperlink ref="J297" r:id="rId836" display="1" xr:uid="{90EFDA20-0A02-4C86-87DE-286A4EC533B0}"/>
    <hyperlink ref="N297" r:id="rId837" display="1" xr:uid="{803821B7-19A4-461D-B594-CDBC6D0E5B41}"/>
    <hyperlink ref="D298" r:id="rId838" xr:uid="{50E330AF-4E7A-47A9-B7EA-2A521CC46FD7}"/>
    <hyperlink ref="J298" r:id="rId839" display="1" xr:uid="{ECF6CDC6-13C0-4DE2-A885-29C8AD160951}"/>
    <hyperlink ref="N298" r:id="rId840" display="3" xr:uid="{65AAD11D-15F5-4A26-BC70-7D692EC8D6F1}"/>
    <hyperlink ref="D299" r:id="rId841" xr:uid="{FFFEC7AB-6C54-4532-9B1D-469685C3EF75}"/>
    <hyperlink ref="J299" r:id="rId842" display="1" xr:uid="{48BD3F32-82A1-4C71-93D3-F0E0A8B79500}"/>
    <hyperlink ref="N299" r:id="rId843" display="1" xr:uid="{61B42494-E291-40E1-A520-44A164AF6DFA}"/>
    <hyperlink ref="D300" r:id="rId844" xr:uid="{B411A9D5-FF80-44B7-845F-505664FB7DC9}"/>
    <hyperlink ref="J300" r:id="rId845" display="1" xr:uid="{F7364D01-5A63-40B6-AFE9-2C978D5FF734}"/>
    <hyperlink ref="N300" r:id="rId846" display="1" xr:uid="{84742147-7331-4AA9-8FF1-9EB253A9C6A0}"/>
    <hyperlink ref="D301" r:id="rId847" xr:uid="{9F8F4498-BCFC-4DB7-80E2-6702FF5A91EC}"/>
    <hyperlink ref="J301" r:id="rId848" display="1" xr:uid="{1563AECF-6697-4D02-9223-9C479827E6E9}"/>
    <hyperlink ref="N301" r:id="rId849" display="3" xr:uid="{CC77FC2C-6712-4E38-97EA-23A0E347B337}"/>
    <hyperlink ref="D302" r:id="rId850" xr:uid="{1F01D1FA-C60A-4A09-A063-1783C92238C8}"/>
    <hyperlink ref="J302" r:id="rId851" display="1" xr:uid="{34E24E52-74D3-4937-A3EE-D74D18DD686B}"/>
    <hyperlink ref="N302" r:id="rId852" display="1" xr:uid="{B77AF0BB-EAF7-42F8-A496-CD0040A00ECE}"/>
    <hyperlink ref="D303" r:id="rId853" xr:uid="{A6B351A6-F926-4B12-9AAC-C3231E90478C}"/>
    <hyperlink ref="J303" r:id="rId854" display="1" xr:uid="{6596C6CA-AACC-44EE-B920-C001B0750EAF}"/>
    <hyperlink ref="N303" r:id="rId855" display="1" xr:uid="{C029649E-271D-4456-8470-E81058A88C3A}"/>
    <hyperlink ref="D304" r:id="rId856" xr:uid="{315E6C20-FBDA-4375-BF82-A2817D90D33B}"/>
    <hyperlink ref="J304" r:id="rId857" display="1" xr:uid="{4D4F5AE1-7780-43B3-8B2D-8EE880237F97}"/>
    <hyperlink ref="N304" r:id="rId858" display="4" xr:uid="{645F6143-39B2-40AD-B0CB-D71C2BE29496}"/>
    <hyperlink ref="D305" r:id="rId859" xr:uid="{EAB134D0-F376-4BC3-B931-7FCA399F6D38}"/>
    <hyperlink ref="J305" r:id="rId860" display="1" xr:uid="{6560C35D-4352-4CA5-AA96-A36FDBDD78FE}"/>
    <hyperlink ref="N305" r:id="rId861" display="1" xr:uid="{B9F92708-9330-451D-8337-A2D009B46CE0}"/>
    <hyperlink ref="D306" r:id="rId862" xr:uid="{81B1D185-58C5-4117-A6C6-552306F53D02}"/>
    <hyperlink ref="J306" r:id="rId863" display="1" xr:uid="{0E91D646-E92B-480A-86F6-D205B979243C}"/>
    <hyperlink ref="N306" r:id="rId864" display="6" xr:uid="{FA5A996E-C789-4C8E-A998-F92F25D5DB58}"/>
    <hyperlink ref="D307" r:id="rId865" xr:uid="{4D0604C7-15FE-40B2-8382-72A203CB829F}"/>
    <hyperlink ref="J307" r:id="rId866" display="1" xr:uid="{42BB6382-D1AA-4E3B-AE07-4AD101663FEC}"/>
    <hyperlink ref="N307" r:id="rId867" display="4" xr:uid="{6E1C0ECD-2388-43DB-965E-648AB9174B9F}"/>
    <hyperlink ref="D308" r:id="rId868" xr:uid="{C08F7212-E06E-42FF-8417-374FA7128DFE}"/>
    <hyperlink ref="J308" r:id="rId869" display="1" xr:uid="{9EF61D89-1697-4795-BF65-2F81DD2DFBB2}"/>
    <hyperlink ref="N308" r:id="rId870" display="1" xr:uid="{66922E68-F869-40E8-9A31-41AFA4D42B65}"/>
    <hyperlink ref="D309" r:id="rId871" xr:uid="{1407CB65-2B05-4DA6-AE3B-C26A7729D28F}"/>
    <hyperlink ref="J309" r:id="rId872" display="1" xr:uid="{DD715ED3-80C4-437A-9FBA-ED7D645FC17D}"/>
    <hyperlink ref="N309" r:id="rId873" display="1" xr:uid="{ED271230-E590-4758-8F06-4E1469B7CCE5}"/>
    <hyperlink ref="D310" r:id="rId874" xr:uid="{9659E5A2-222C-4E1F-A72F-C089D8475A7C}"/>
    <hyperlink ref="J310" r:id="rId875" display="1" xr:uid="{6190DC54-3A8E-40E2-81AD-EA236335C0CA}"/>
    <hyperlink ref="N310" r:id="rId876" display="5" xr:uid="{51A06838-B093-4A29-975C-2A05DCA02DC5}"/>
    <hyperlink ref="D311" r:id="rId877" xr:uid="{82151B0B-759C-4A65-BC2D-67DEEB0A0F87}"/>
    <hyperlink ref="J311" r:id="rId878" display="1" xr:uid="{A86245B8-49B4-44FF-8F40-42693D24B229}"/>
    <hyperlink ref="N311" r:id="rId879" display="18" xr:uid="{BBF5755C-9992-472A-A733-31B231809B05}"/>
    <hyperlink ref="D312" r:id="rId880" xr:uid="{9D1FD3A7-380D-45B5-BD40-293784F5DF61}"/>
    <hyperlink ref="J312" r:id="rId881" display="1" xr:uid="{BDFB092D-52BB-42EF-A877-3ECEE0066FD1}"/>
    <hyperlink ref="N312" r:id="rId882" display="1" xr:uid="{88A344B9-110C-4AD2-A87A-49BB2418A382}"/>
    <hyperlink ref="D313" r:id="rId883" xr:uid="{794DF21E-94AF-47C3-B216-8DC69432B22A}"/>
    <hyperlink ref="J313" r:id="rId884" display="1" xr:uid="{136AAD3A-4CDB-48B8-91A8-8C89E6E4F47D}"/>
    <hyperlink ref="N313" r:id="rId885" display="8" xr:uid="{344E632F-F4B1-435D-A285-D57E78A7E933}"/>
    <hyperlink ref="D314" r:id="rId886" xr:uid="{940CEED6-99C2-46D1-8139-9DF5E78767AD}"/>
    <hyperlink ref="J314" r:id="rId887" display="1" xr:uid="{6A513835-961B-49CF-9523-9C5A718E1DD2}"/>
    <hyperlink ref="N314" r:id="rId888" display="3" xr:uid="{863295EC-EBF1-45BA-BD4E-887910E44B29}"/>
    <hyperlink ref="D315" r:id="rId889" xr:uid="{672B297A-39EC-4071-B8B9-A1EF3AE54662}"/>
    <hyperlink ref="J315" r:id="rId890" display="1" xr:uid="{7D275614-2448-4080-B529-F62270818569}"/>
    <hyperlink ref="N315" r:id="rId891" display="2" xr:uid="{425DC12A-DA2E-41E1-BF68-BCE21098789D}"/>
    <hyperlink ref="D316" r:id="rId892" xr:uid="{DD748E97-607D-4F43-A587-4F80F79420A5}"/>
    <hyperlink ref="J316" r:id="rId893" display="1" xr:uid="{43713C3F-615E-4D19-899D-35E74BF82E4A}"/>
    <hyperlink ref="N316" r:id="rId894" display="8" xr:uid="{4C87183E-E769-438E-93B1-8DB93FF97B72}"/>
    <hyperlink ref="D317" r:id="rId895" xr:uid="{6111BC46-0B9B-4052-9BD0-46D4E2738A3D}"/>
    <hyperlink ref="J317" r:id="rId896" display="1" xr:uid="{83F364B3-7D08-49DF-9682-47601716E8CC}"/>
    <hyperlink ref="N317" r:id="rId897" display="1" xr:uid="{B2C406CB-9B53-48B1-AA9E-F1F6AF40DAEB}"/>
    <hyperlink ref="D318" r:id="rId898" xr:uid="{F07A376A-B8F1-42D7-822E-3257014D1877}"/>
    <hyperlink ref="J318" r:id="rId899" display="1" xr:uid="{58E2759E-A7AA-41C7-96C4-A0C9A183DDA6}"/>
    <hyperlink ref="N318" r:id="rId900" display="1" xr:uid="{1D1212CE-052F-4D7E-A7ED-4F596D6BD8A4}"/>
    <hyperlink ref="D319" r:id="rId901" xr:uid="{63076ABF-9AE8-493F-BB6E-70236E997313}"/>
    <hyperlink ref="J319" r:id="rId902" display="1" xr:uid="{7B572532-E802-4111-8948-B480E812D006}"/>
    <hyperlink ref="N319" r:id="rId903" display="1" xr:uid="{6A301B85-E1BB-45E8-A4DF-B999B63DB22C}"/>
    <hyperlink ref="D342" r:id="rId904" xr:uid="{7F477DEF-E5DF-4198-A94F-BE43C8AB0BAE}"/>
    <hyperlink ref="J342" r:id="rId905" display="1" xr:uid="{107604E3-529D-4927-8298-D1609922FE5A}"/>
    <hyperlink ref="N342" r:id="rId906" display="1" xr:uid="{5A250787-1B2F-49BC-BAE1-F7415A705914}"/>
    <hyperlink ref="D343" r:id="rId907" xr:uid="{A1AFFF2A-2435-477C-8B37-8DF6579B6A68}"/>
    <hyperlink ref="J343" r:id="rId908" display="1" xr:uid="{9FC421FD-1B32-43FA-AC49-1AA136686160}"/>
    <hyperlink ref="N343" r:id="rId909" display="1" xr:uid="{55C8DCB0-58FE-4830-A255-132851646622}"/>
    <hyperlink ref="D344" r:id="rId910" xr:uid="{B94DFE2A-AF2B-40FA-947B-009774E26FF8}"/>
    <hyperlink ref="J344" r:id="rId911" display="1" xr:uid="{F80E709F-F80D-4E60-817C-F7AA4A5A75D4}"/>
    <hyperlink ref="N344" r:id="rId912" display="2" xr:uid="{792F470D-8AC1-408C-9A22-CA97619E8EC3}"/>
    <hyperlink ref="D336" r:id="rId913" xr:uid="{9FC568B5-6EBF-4032-AD5E-759BED295E83}"/>
    <hyperlink ref="J336" r:id="rId914" display="1" xr:uid="{41DE72BA-487A-4405-8EBC-F060DD94A1F7}"/>
    <hyperlink ref="N336" r:id="rId915" display="3" xr:uid="{5FEB603C-759E-4D24-8746-7B44EF99A695}"/>
    <hyperlink ref="D337" r:id="rId916" xr:uid="{53B21799-8D02-47CC-9E7B-ED2EE7A684CE}"/>
    <hyperlink ref="J337" r:id="rId917" display="1" xr:uid="{E8B7A9AD-7FE7-422A-8D25-B2BB47BB5606}"/>
    <hyperlink ref="N337" r:id="rId918" display="3" xr:uid="{4EF7BDD7-8EF8-4C8C-B61D-8409CD5FA3E3}"/>
    <hyperlink ref="D338" r:id="rId919" xr:uid="{144B6B6D-5248-4718-8178-79160CDC3853}"/>
    <hyperlink ref="J338" r:id="rId920" display="1" xr:uid="{6EC29142-DA47-4309-B2AE-6592E7536102}"/>
    <hyperlink ref="N338" r:id="rId921" display="8" xr:uid="{34B79445-8AE8-4BED-B7FB-A36B09D13932}"/>
    <hyperlink ref="D339" r:id="rId922" xr:uid="{549463C6-C7E6-4A76-A2CC-F2A51678A1FE}"/>
    <hyperlink ref="J339" r:id="rId923" display="1" xr:uid="{9D799C56-2E6C-4C61-AACD-1B9066E120E7}"/>
    <hyperlink ref="N339" r:id="rId924" display="4" xr:uid="{66F88640-15B9-4391-A101-DCCF4515BE37}"/>
    <hyperlink ref="D340" r:id="rId925" xr:uid="{3FAA996C-44FA-4AEE-84DD-46DA0BCF39E1}"/>
    <hyperlink ref="J340" r:id="rId926" display="1" xr:uid="{33D86716-9ED7-4079-96A2-E9820A5A462B}"/>
    <hyperlink ref="N340" r:id="rId927" display="2" xr:uid="{B4FEB1C8-DC3A-4051-9FB3-85973C53B7DD}"/>
    <hyperlink ref="D341" r:id="rId928" xr:uid="{5C35B96D-FD35-4A43-90AB-CE1B16A47F74}"/>
    <hyperlink ref="J341" r:id="rId929" display="1" xr:uid="{4E59B7CE-869F-4456-8755-1810DC2A4BD5}"/>
    <hyperlink ref="N341" r:id="rId930" display="2" xr:uid="{B6F14103-FD83-4A93-8C36-90689F0E9086}"/>
    <hyperlink ref="D345" r:id="rId931" xr:uid="{51E4B66C-3E55-4791-9753-8718E223ED46}"/>
    <hyperlink ref="J345" r:id="rId932" display="1" xr:uid="{9CDA2944-73BC-49F6-B255-034D2B291AEC}"/>
    <hyperlink ref="N345" r:id="rId933" display="2" xr:uid="{64E27F79-DE94-4F43-B706-33E0EF50B9E6}"/>
    <hyperlink ref="D346" r:id="rId934" xr:uid="{A9DA8C87-5A57-4DF7-836A-4E2B64EECF49}"/>
    <hyperlink ref="J346" r:id="rId935" display="1" xr:uid="{BB67A8E9-7FC7-4A9A-96C0-B45312445953}"/>
    <hyperlink ref="N346" r:id="rId936" display="10" xr:uid="{4385CE43-F192-4BBB-BCB2-AB7C505EF897}"/>
    <hyperlink ref="D347" r:id="rId937" xr:uid="{B949E2DA-07F6-4CB2-A65B-A1F5D53B353F}"/>
    <hyperlink ref="J347" r:id="rId938" display="1" xr:uid="{87BFF90E-6E89-414D-9993-792B1BEB8176}"/>
    <hyperlink ref="N347" r:id="rId939" display="7" xr:uid="{B4141E38-77CC-4B26-987E-6465CD065189}"/>
    <hyperlink ref="D348" r:id="rId940" xr:uid="{1C5964EA-B7FD-4EC6-984E-2D7C38C67359}"/>
    <hyperlink ref="J348" r:id="rId941" display="1" xr:uid="{D0E31814-0A4E-4668-B915-66032AD414B9}"/>
    <hyperlink ref="N348" r:id="rId942" display="61" xr:uid="{11DE9A9F-C2B3-4E43-8716-0F4C8455619E}"/>
    <hyperlink ref="D332" r:id="rId943" xr:uid="{A3C55FCF-8BB2-4C84-8637-B47A352BAD2B}"/>
    <hyperlink ref="J332" r:id="rId944" display="1" xr:uid="{6CC1BB67-43B2-45EA-A01C-4F4C563C39F2}"/>
    <hyperlink ref="N332" r:id="rId945" display="1" xr:uid="{B744F0AE-717D-4717-A6CC-DF93E11CF52A}"/>
    <hyperlink ref="D333" r:id="rId946" xr:uid="{FCDC2D3F-9DE1-4A14-9AF2-81D6FE0CDF28}"/>
    <hyperlink ref="J333" r:id="rId947" display="1" xr:uid="{CE960C1D-146F-4DED-B7E0-246057D55A31}"/>
    <hyperlink ref="N333" r:id="rId948" display="7" xr:uid="{A4A96D42-87DF-4FF4-BD49-2CDAD1769B35}"/>
    <hyperlink ref="D334" r:id="rId949" xr:uid="{E932687C-FDAF-4876-B827-364F50898E05}"/>
    <hyperlink ref="J334" r:id="rId950" display="1" xr:uid="{90945BCE-59FF-4C27-A06D-A2BC2138691D}"/>
    <hyperlink ref="N334" r:id="rId951" display="3" xr:uid="{653739E6-E693-467B-80B8-39111902D3A6}"/>
    <hyperlink ref="D349" r:id="rId952" xr:uid="{AC99B2C1-10C2-4FD3-BFF9-57F7D83BBE55}"/>
    <hyperlink ref="J349" r:id="rId953" display="1" xr:uid="{BE086EE2-670F-4E82-9170-0E12DD50D2FA}"/>
    <hyperlink ref="N349" r:id="rId954" display="1" xr:uid="{E2980984-A1DE-444B-961F-013D1A2CF3AE}"/>
    <hyperlink ref="D350" r:id="rId955" xr:uid="{89588CD7-0D9A-4D48-A49C-6E45E8991375}"/>
    <hyperlink ref="J350" r:id="rId956" display="1" xr:uid="{C75453FF-C350-412D-81F7-43CB46CBD72D}"/>
    <hyperlink ref="N350" r:id="rId957" display="1" xr:uid="{E9633230-E981-47ED-A92A-D345FCDE3337}"/>
    <hyperlink ref="D351" r:id="rId958" xr:uid="{05A2AE7F-F7D3-42DB-9ED2-FF08DB89DB6F}"/>
    <hyperlink ref="J351" r:id="rId959" display="1" xr:uid="{438723C7-B4FC-4D18-AA7F-C8EB02A2B66C}"/>
    <hyperlink ref="N351" r:id="rId960" display="1" xr:uid="{701F2ACA-3193-4C2B-94D6-F48DE6658593}"/>
    <hyperlink ref="D352" r:id="rId961" xr:uid="{825C30D9-79FF-4A7F-A150-912EF86ECC78}"/>
    <hyperlink ref="J352" r:id="rId962" display="1" xr:uid="{6DD3833D-4D2D-4B37-8819-C669E786438A}"/>
    <hyperlink ref="N352" r:id="rId963" display="2" xr:uid="{E662AA4C-E3E4-4B35-BCA5-2B0204C626DB}"/>
    <hyperlink ref="D353" r:id="rId964" xr:uid="{F9DA3AE1-0F35-4476-9F09-3960A69590B6}"/>
    <hyperlink ref="J353" r:id="rId965" display="1" xr:uid="{CEB284C1-8D1C-40DE-AAC7-1EB840B1D2CE}"/>
    <hyperlink ref="N353" r:id="rId966" display="2" xr:uid="{92E35F00-D692-463E-B75D-B158C3DF706E}"/>
    <hyperlink ref="D354" r:id="rId967" xr:uid="{DB686815-7BA2-4D2A-ADE7-ACE334678AA6}"/>
    <hyperlink ref="J354" r:id="rId968" display="1" xr:uid="{0DAC0F47-F2B4-4222-83FB-3C5A6EF82885}"/>
    <hyperlink ref="N354" r:id="rId969" display="2" xr:uid="{01CABD50-744B-4D53-BA0C-CD3D243E2CB0}"/>
    <hyperlink ref="D355" r:id="rId970" xr:uid="{AB73E0C4-B85B-49CA-BC35-87DCD3968C35}"/>
    <hyperlink ref="J355" r:id="rId971" display="1" xr:uid="{BC23C3B9-7573-433A-805C-850033B15053}"/>
    <hyperlink ref="N355" r:id="rId972" display="1" xr:uid="{41203243-2422-4D53-A7A2-7C403FC39B16}"/>
    <hyperlink ref="D325" r:id="rId973" xr:uid="{6DA34839-6585-4F8F-811F-0EB26448D4DF}"/>
    <hyperlink ref="J325" r:id="rId974" display="1" xr:uid="{96F958D2-E957-4609-918F-56F1113ED89B}"/>
    <hyperlink ref="N325" r:id="rId975" display="65" xr:uid="{07F32C1B-E9ED-4B99-ACED-6A413F7AE73C}"/>
    <hyperlink ref="D326" r:id="rId976" xr:uid="{38FC8A94-0D3C-4305-8AF3-801EDC48CB2B}"/>
    <hyperlink ref="J326" r:id="rId977" display="1" xr:uid="{3D16A93A-1095-4CB1-8984-C368B46AD566}"/>
    <hyperlink ref="N326" r:id="rId978" display="9" xr:uid="{DDD409D8-566D-4D9F-B819-D1CA36A36D1D}"/>
    <hyperlink ref="D327" r:id="rId979" xr:uid="{0FAA7107-17D8-4E7C-B8DB-C2FAD37D32F0}"/>
    <hyperlink ref="J327" r:id="rId980" display="1" xr:uid="{B3B405D5-D4A7-4496-AFAE-DAC58688B20B}"/>
    <hyperlink ref="N327" r:id="rId981" display="67" xr:uid="{1753F8AC-6E90-4A98-820C-3CB9C3D022D5}"/>
    <hyperlink ref="D328" r:id="rId982" xr:uid="{41BB07E2-576B-4637-8C5E-4550763B3920}"/>
    <hyperlink ref="J328" r:id="rId983" display="1" xr:uid="{ECB6571A-9349-4BF5-85BE-94F5AED72A63}"/>
    <hyperlink ref="N328" r:id="rId984" display="20" xr:uid="{A9749EAC-45C6-4ABA-B0BD-8F2947FD4DCD}"/>
    <hyperlink ref="D329" r:id="rId985" xr:uid="{A17A5FD5-AD5E-4591-9215-EC038670FB65}"/>
    <hyperlink ref="J329" r:id="rId986" display="1" xr:uid="{94E17D87-C262-45D0-B9D5-CAF1797AC4DB}"/>
    <hyperlink ref="N329" r:id="rId987" display="14" xr:uid="{40E62D63-28BE-421C-AD02-7C729EF8EEE8}"/>
    <hyperlink ref="D330" r:id="rId988" xr:uid="{78B0B1AC-7584-4017-972C-E838FB97FD3B}"/>
    <hyperlink ref="J330" r:id="rId989" display="1" xr:uid="{B159491E-D0AB-4D56-B02A-B6337F049A88}"/>
    <hyperlink ref="N330" r:id="rId990" display="19" xr:uid="{E26AB87B-F6FE-4301-BEEE-D108C5D4ECB7}"/>
    <hyperlink ref="D331" r:id="rId991" xr:uid="{FA758B03-1731-4A2B-8463-6082C2B843F9}"/>
    <hyperlink ref="J331" r:id="rId992" display="1" xr:uid="{B42D8123-BAB1-4366-988F-70F11EC631D1}"/>
    <hyperlink ref="N331" r:id="rId993" display="61" xr:uid="{8A751A63-156A-4BC7-85F8-A8B3D161A4E7}"/>
    <hyperlink ref="D356" r:id="rId994" xr:uid="{D5D6DA06-C767-4A68-9354-6180169FD992}"/>
    <hyperlink ref="J356" r:id="rId995" display="1" xr:uid="{6B146163-0096-4D2D-8B9B-BC3DD3174131}"/>
    <hyperlink ref="N356" r:id="rId996" display="3" xr:uid="{0677AC87-BE98-428B-8532-EE8FAAB8E324}"/>
    <hyperlink ref="D357" r:id="rId997" xr:uid="{AC8C9C8A-6DF4-453F-8D52-EA96E7DAB263}"/>
    <hyperlink ref="J357" r:id="rId998" display="1" xr:uid="{CFF6826E-6DF0-4071-A88B-45047CD9DF3A}"/>
    <hyperlink ref="N357" r:id="rId999" display="1" xr:uid="{A55E8958-E7F4-4891-A387-B32FDF9ECF63}"/>
    <hyperlink ref="D358" r:id="rId1000" xr:uid="{8F4AEB30-5153-4DF2-9A36-C3BA9310C4A2}"/>
    <hyperlink ref="J358" r:id="rId1001" display="1" xr:uid="{4FC98083-F2D3-45D7-AE1E-DC2997710A01}"/>
    <hyperlink ref="N358" r:id="rId1002" display="2" xr:uid="{24EBF178-C917-40CD-AFB7-ACF50F44D541}"/>
    <hyperlink ref="D359" r:id="rId1003" xr:uid="{D895FEEF-0B61-4B92-BA34-AB8032228F33}"/>
    <hyperlink ref="J359" r:id="rId1004" display="1" xr:uid="{67BA7EBB-E80A-4AAB-8A46-B82B56FCB72C}"/>
    <hyperlink ref="N359" r:id="rId1005" display="2" xr:uid="{061ADB4E-2B08-4F55-930A-8B2B40328BC4}"/>
    <hyperlink ref="D360" r:id="rId1006" xr:uid="{2099CADD-DCF4-4C46-A9A3-A48F99024B24}"/>
    <hyperlink ref="J360" r:id="rId1007" display="1" xr:uid="{7779216B-35D7-4BF2-A036-AFCF924A0E69}"/>
    <hyperlink ref="N360" r:id="rId1008" display="2" xr:uid="{78293F74-EFAD-4004-9D81-B8696C6E17E7}"/>
    <hyperlink ref="D361" r:id="rId1009" xr:uid="{840CC97A-36A3-46AB-BAA7-7F8FEA443459}"/>
    <hyperlink ref="J361" r:id="rId1010" display="1" xr:uid="{64297115-8EE9-43D4-81C1-707E5E2456FE}"/>
    <hyperlink ref="N361" r:id="rId1011" display="5" xr:uid="{4C38A9DB-60A1-4881-84EA-CA038D7DDD91}"/>
    <hyperlink ref="D362" r:id="rId1012" xr:uid="{29995622-B14C-4E7E-9E50-133A1040918B}"/>
    <hyperlink ref="J362" r:id="rId1013" display="1" xr:uid="{2BACF9E0-D594-4F5B-93A0-CBC792DC497D}"/>
    <hyperlink ref="N362" r:id="rId1014" display="1" xr:uid="{B7DD4072-640A-48BE-92BB-3FCCAA781875}"/>
    <hyperlink ref="D363" r:id="rId1015" xr:uid="{904BB267-49F5-4BEB-A193-82A70341A6A4}"/>
    <hyperlink ref="J363" r:id="rId1016" display="1" xr:uid="{FCADB05C-FC51-4A0D-9E5E-0BA45D7BF658}"/>
    <hyperlink ref="N363" r:id="rId1017" display="5" xr:uid="{F9BEEDBA-5317-4E60-87D9-91158FED89C0}"/>
    <hyperlink ref="D364" r:id="rId1018" xr:uid="{E2A4219D-E719-4B99-9FE8-EC0C48E632AA}"/>
    <hyperlink ref="J364" r:id="rId1019" display="1" xr:uid="{424E874E-2C22-4598-B321-A0D103DC7C4E}"/>
    <hyperlink ref="N364" r:id="rId1020" display="27" xr:uid="{6CF78834-9F47-446F-B593-B362A6F5CB7C}"/>
    <hyperlink ref="D365" r:id="rId1021" xr:uid="{EBD070B8-E8DD-42C0-AAB0-268E2BEFF140}"/>
    <hyperlink ref="J365" r:id="rId1022" display="1" xr:uid="{0D1C95D8-8D35-4EBA-BE4F-729EF2417D51}"/>
    <hyperlink ref="N365" r:id="rId1023" display="3" xr:uid="{5E0484FF-B6F0-413A-95C3-98AC8C754BBF}"/>
    <hyperlink ref="D366" r:id="rId1024" xr:uid="{1E7FAC90-8148-44CD-8A81-E6F90E4BC8F1}"/>
    <hyperlink ref="J366" r:id="rId1025" display="1" xr:uid="{DE4EA2F0-492B-4243-AA14-85335B0983B1}"/>
    <hyperlink ref="N366" r:id="rId1026" display="3" xr:uid="{91F14CA3-35E0-47FC-980A-F06E6169CF99}"/>
    <hyperlink ref="D367" r:id="rId1027" xr:uid="{6B01ACA5-25C2-4591-A713-01EC06C494B7}"/>
    <hyperlink ref="J367" r:id="rId1028" display="1" xr:uid="{8AB99FE2-EA93-43EC-8BA0-D89D3ABF2EC4}"/>
    <hyperlink ref="N367" r:id="rId1029" display="2" xr:uid="{97453552-3AB7-49BF-B124-FA51960C4FE9}"/>
    <hyperlink ref="D320" r:id="rId1030" xr:uid="{FD1750FD-662D-4BAD-8ABB-DFBB83652C0E}"/>
    <hyperlink ref="J320" r:id="rId1031" display="1" xr:uid="{D459E45C-133F-4525-AD93-CED04843091A}"/>
    <hyperlink ref="N320" r:id="rId1032" display="5" xr:uid="{5321F93D-2D58-43FD-981D-D520595CD310}"/>
    <hyperlink ref="D321" r:id="rId1033" xr:uid="{256E3EA6-333A-4F05-B36F-7117CA87F51E}"/>
    <hyperlink ref="J321" r:id="rId1034" display="1" xr:uid="{5C8F02DC-F875-432B-AFCF-86B4607FFD64}"/>
    <hyperlink ref="N321" r:id="rId1035" display="1" xr:uid="{91BDB6A4-A51D-4877-8720-B2281DE50934}"/>
    <hyperlink ref="D322" r:id="rId1036" xr:uid="{FB0880D7-728C-44EB-9614-9F566B236B60}"/>
    <hyperlink ref="J322" r:id="rId1037" display="1" xr:uid="{581C28EE-A10D-41D5-A835-1A8F8E1F8D71}"/>
    <hyperlink ref="N322" r:id="rId1038" display="35" xr:uid="{1688D5CE-6625-4866-8BAE-D38CE9A48498}"/>
    <hyperlink ref="D323" r:id="rId1039" xr:uid="{1EF3C1A4-8E5D-46AD-83D9-EC66F6D8C4D6}"/>
    <hyperlink ref="J323" r:id="rId1040" display="1" xr:uid="{72280AE8-0580-4BB7-8002-B481BFC41763}"/>
    <hyperlink ref="N323" r:id="rId1041" display="8" xr:uid="{6B4D00B6-C8DC-41C5-8A56-A818ADE985C0}"/>
    <hyperlink ref="D324" r:id="rId1042" xr:uid="{8ABDF852-F071-4FC5-A35B-958C12F6CC8E}"/>
    <hyperlink ref="J324" r:id="rId1043" display="1" xr:uid="{7C36F613-CD59-4F6E-8A45-F984E3FDB872}"/>
    <hyperlink ref="N324" r:id="rId1044" display="4" xr:uid="{B6DE9546-26DB-4015-93B7-C62EAC712DE9}"/>
    <hyperlink ref="D368" r:id="rId1045" xr:uid="{9BFD5F6A-43C8-4654-BD79-46321BFB888C}"/>
    <hyperlink ref="J368" r:id="rId1046" display="1" xr:uid="{CD991B2E-86CC-45A3-8356-6A3A35D3FBC7}"/>
    <hyperlink ref="N368" r:id="rId1047" display="4" xr:uid="{B2FE05AA-522C-4BCA-8F53-215A2F7A1018}"/>
    <hyperlink ref="D369" r:id="rId1048" xr:uid="{94FB993B-92A4-44D1-BFA6-515E0CB1210A}"/>
    <hyperlink ref="J369" r:id="rId1049" display="1" xr:uid="{45DFA697-2711-4A0B-A0B2-87DB7F6B8E15}"/>
    <hyperlink ref="N369" r:id="rId1050" display="5" xr:uid="{4FFD7FAB-DEE1-4304-B3D2-36F3AE4711A3}"/>
    <hyperlink ref="D370" r:id="rId1051" xr:uid="{6A60F926-7FC6-45E2-B3E0-C3196A6AE96D}"/>
    <hyperlink ref="J370" r:id="rId1052" display="1" xr:uid="{124A8378-D5C0-4947-BF29-B75F817EDDB9}"/>
    <hyperlink ref="N370" r:id="rId1053" display="33" xr:uid="{46BCDCBE-5B4A-4664-9252-BE4610F38E40}"/>
    <hyperlink ref="D371" r:id="rId1054" xr:uid="{2105AE24-7565-48D8-9784-D5F851D291BA}"/>
    <hyperlink ref="J371" r:id="rId1055" display="1" xr:uid="{F5BC7BA0-EFBB-4ED1-A403-8649AA02A751}"/>
    <hyperlink ref="N371" r:id="rId1056" display="2" xr:uid="{84DD6C3A-5958-42EF-A0D7-53D45E412BD4}"/>
    <hyperlink ref="D372" r:id="rId1057" xr:uid="{65D899E7-D9B5-465D-B28B-B4416176A35A}"/>
    <hyperlink ref="J372" r:id="rId1058" display="1" xr:uid="{A8DBC9B9-19F2-44D8-B8B4-9C98602CD137}"/>
    <hyperlink ref="N372" r:id="rId1059" display="13" xr:uid="{EC945A61-7DF2-4F11-B535-4934F7008941}"/>
    <hyperlink ref="D373" r:id="rId1060" xr:uid="{76E1CF08-D3E0-4594-9E09-7FB38F795B38}"/>
    <hyperlink ref="J373" r:id="rId1061" display="1" xr:uid="{B37E8BA8-321D-4464-A774-3375E2B9466F}"/>
    <hyperlink ref="N373" r:id="rId1062" display="1" xr:uid="{4D389E86-926E-4437-963C-422328DF026C}"/>
    <hyperlink ref="D374" r:id="rId1063" xr:uid="{E03D1ED6-4DD6-4B2B-8C4E-2F0AA1094572}"/>
    <hyperlink ref="J374" r:id="rId1064" display="1" xr:uid="{74733C46-FD0A-4702-8F7C-8904BA169702}"/>
    <hyperlink ref="N374" r:id="rId1065" display="9" xr:uid="{E5651925-4A47-482A-99BE-83DC9F0E7F1B}"/>
    <hyperlink ref="D375" r:id="rId1066" xr:uid="{53FE3290-7541-4D7C-8F32-41BD511EE9E8}"/>
    <hyperlink ref="J375" r:id="rId1067" display="1" xr:uid="{4B642028-9E04-4864-8482-80D3A882A666}"/>
    <hyperlink ref="N375" r:id="rId1068" display="4" xr:uid="{C2CA60C4-4E60-41C3-9C5C-164A453CB89A}"/>
    <hyperlink ref="D376" r:id="rId1069" xr:uid="{8EDE55D7-00F6-42DA-803B-721240A797CA}"/>
    <hyperlink ref="J376" r:id="rId1070" display="1" xr:uid="{CA95C783-E6F4-4CE7-A1C5-660CCC372296}"/>
    <hyperlink ref="N376" r:id="rId1071" display="15" xr:uid="{49A9722A-F272-4CBE-861B-55841182C835}"/>
    <hyperlink ref="D377" r:id="rId1072" xr:uid="{D3F0B485-7A0D-434D-A44A-EAF018EDB75E}"/>
    <hyperlink ref="J377" r:id="rId1073" display="1" xr:uid="{FC5AD9C3-7D2C-40B4-8206-803528EC1419}"/>
    <hyperlink ref="N377" r:id="rId1074" display="3" xr:uid="{6A886D0F-BBD0-4D66-B74D-BE618C40559A}"/>
    <hyperlink ref="D378" r:id="rId1075" xr:uid="{E5E5904A-BFFE-425B-BE75-1AB3C14AE76D}"/>
    <hyperlink ref="J378" r:id="rId1076" display="1" xr:uid="{C059AE6A-8D26-4B4A-A5B2-8E88EE9FCCE0}"/>
    <hyperlink ref="N378" r:id="rId1077" display="5" xr:uid="{D3E57724-7D68-4430-9109-F6F401BAF8D0}"/>
    <hyperlink ref="D379" r:id="rId1078" xr:uid="{47461663-68C2-4C26-8D05-77BC0D35F0BB}"/>
    <hyperlink ref="J379" r:id="rId1079" display="1" xr:uid="{F31AF2CA-599C-41E9-AD18-A56AE33B7150}"/>
    <hyperlink ref="N379" r:id="rId1080" display="31" xr:uid="{FA34451C-2177-4188-9A14-1AF1D0BC9A93}"/>
    <hyperlink ref="D380" r:id="rId1081" xr:uid="{FDD9DFA1-340A-44C4-AD25-27775F53B001}"/>
    <hyperlink ref="J380" r:id="rId1082" display="1" xr:uid="{CFB16E50-D9C5-4BC3-B2C3-2886EB507BDB}"/>
    <hyperlink ref="N380" r:id="rId1083" display="6" xr:uid="{F49EE5EB-1538-4D23-9BB9-C6F137A2F171}"/>
    <hyperlink ref="D381" r:id="rId1084" xr:uid="{B302C71B-6F41-4882-8636-3B9A48987A7E}"/>
    <hyperlink ref="J381" r:id="rId1085" display="1" xr:uid="{966AC191-1366-4CBD-9D0A-1A4089252BFE}"/>
    <hyperlink ref="N381" r:id="rId1086" display="5" xr:uid="{E126ACD8-F0FA-46C1-87EA-AF78C326F237}"/>
    <hyperlink ref="D382" r:id="rId1087" xr:uid="{E8E070B4-A506-46CC-927B-8CAD69A10059}"/>
    <hyperlink ref="J382" r:id="rId1088" display="1" xr:uid="{40400B87-7B9D-4F21-B3AE-5FF74BE63E3A}"/>
    <hyperlink ref="N382" r:id="rId1089" display="1" xr:uid="{148BCA6A-2B52-4CCF-8715-E3CBF5320B7B}"/>
    <hyperlink ref="D383" r:id="rId1090" xr:uid="{D31D2B9B-970A-476B-8109-0AF96523FF2A}"/>
    <hyperlink ref="J383" r:id="rId1091" display="1" xr:uid="{EAC42A62-842F-42D6-97F0-686B640F528D}"/>
    <hyperlink ref="N383" r:id="rId1092" display="5" xr:uid="{3A633EB9-19FC-469C-9FB3-25DE285AEECE}"/>
    <hyperlink ref="D384" r:id="rId1093" xr:uid="{E9E333A9-4B0E-4BF0-8DD1-8DA1ADEC5998}"/>
    <hyperlink ref="J384" r:id="rId1094" display="1" xr:uid="{AAA88BEC-1D86-4922-8FDE-F52C9DD4FD2B}"/>
    <hyperlink ref="N384" r:id="rId1095" display="65" xr:uid="{D354EF83-D1CC-429B-BCD0-10FB004D4C8A}"/>
    <hyperlink ref="D385" r:id="rId1096" xr:uid="{5C62967F-CCCD-4DD4-BDDE-E6ECC264FD94}"/>
    <hyperlink ref="J385" r:id="rId1097" display="1" xr:uid="{556FCE8F-DD6C-4B44-A239-29AA0664BCF7}"/>
    <hyperlink ref="N385" r:id="rId1098" display="35" xr:uid="{8FACFFFF-2FF7-44ED-BEB1-85337CF46145}"/>
    <hyperlink ref="D386" r:id="rId1099" xr:uid="{022D1467-CC02-4826-87C4-6E14FB4A23E7}"/>
    <hyperlink ref="J386" r:id="rId1100" display="1" xr:uid="{E649F287-F15D-4E97-9AE1-2998F43D171F}"/>
    <hyperlink ref="N386" r:id="rId1101" display="41" xr:uid="{7AA12164-99A0-4368-AA4A-2D17EED4078E}"/>
    <hyperlink ref="D387" r:id="rId1102" xr:uid="{76CCDC14-991D-46FB-AE61-EFC63918AF15}"/>
    <hyperlink ref="J387" r:id="rId1103" display="1" xr:uid="{4CA361C5-564E-4164-AF56-8906695FF2B7}"/>
    <hyperlink ref="N387" r:id="rId1104" display="19" xr:uid="{81472F84-65A2-4DAC-BC27-49B51B4FC011}"/>
    <hyperlink ref="D388" r:id="rId1105" xr:uid="{5E73ABA7-05D1-42D3-BE96-F749649FBEF0}"/>
    <hyperlink ref="J388" r:id="rId1106" display="1" xr:uid="{2E5B7888-D8AF-498D-AB5E-AD5881D26BD4}"/>
    <hyperlink ref="N388" r:id="rId1107" display="30" xr:uid="{21743B56-7571-4630-A6BF-106D1659B891}"/>
    <hyperlink ref="D389" r:id="rId1108" xr:uid="{13843B9B-A768-4C72-A5A5-6F538868205A}"/>
    <hyperlink ref="J389" r:id="rId1109" display="1" xr:uid="{F72F8EE0-A765-4BCE-89B6-D5CF7EEBBD1F}"/>
    <hyperlink ref="N389" r:id="rId1110" display="10" xr:uid="{49965CC2-42B8-4F17-8120-568FD8F067F2}"/>
    <hyperlink ref="D390" r:id="rId1111" xr:uid="{87F156E8-3F1B-4B5F-ABD1-FECD7094F0B7}"/>
    <hyperlink ref="J390" r:id="rId1112" display="1" xr:uid="{BC40BE45-14BB-45DA-914D-6B4557F61537}"/>
    <hyperlink ref="N390" r:id="rId1113" display="1" xr:uid="{EFD1A39B-3A39-4366-8755-5331174512AC}"/>
    <hyperlink ref="D391" r:id="rId1114" xr:uid="{24E42E51-4C69-4497-B2EA-C61D0047B235}"/>
    <hyperlink ref="J391" r:id="rId1115" display="1" xr:uid="{27B64FD1-46B1-4AA8-8A63-78907D5E31FB}"/>
    <hyperlink ref="N391" r:id="rId1116" display="3" xr:uid="{84EC9EC1-1032-4505-BE00-CB9CFF8C6ABB}"/>
    <hyperlink ref="D392" r:id="rId1117" xr:uid="{90C81399-878E-4ADC-A0FD-FED900DE7DC1}"/>
    <hyperlink ref="J392" r:id="rId1118" display="1" xr:uid="{3F61083A-4C12-4595-BA77-742F552EBCFC}"/>
    <hyperlink ref="N392" r:id="rId1119" display="9" xr:uid="{4F980158-881B-4E00-92E3-EC768916BD5F}"/>
    <hyperlink ref="D393" r:id="rId1120" xr:uid="{2473BFC0-D95C-49D3-823B-09ABCA384537}"/>
    <hyperlink ref="J393" r:id="rId1121" display="1" xr:uid="{995B528D-48A6-457E-8C65-521B6B4F19B9}"/>
    <hyperlink ref="N393" r:id="rId1122" display="6" xr:uid="{A911E65C-A270-467F-872F-7C5D09DCCEDE}"/>
    <hyperlink ref="D394" r:id="rId1123" xr:uid="{68D70C60-0543-46AD-8067-5DBA6287C65E}"/>
    <hyperlink ref="J394" r:id="rId1124" display="1" xr:uid="{CA621524-38C4-4C55-87BA-08D0416708D1}"/>
    <hyperlink ref="N394" r:id="rId1125" display="6" xr:uid="{0A087616-9FB4-4339-9653-97F71B3AA720}"/>
    <hyperlink ref="D395" r:id="rId1126" xr:uid="{A962DB2E-979B-4DFD-BC3C-4D5C3346CD20}"/>
    <hyperlink ref="J395" r:id="rId1127" display="1" xr:uid="{92FC73E4-71E3-4601-BB2B-687672CA19EE}"/>
    <hyperlink ref="N395" r:id="rId1128" display="21" xr:uid="{8FEC0DA2-C0AE-44E9-BF8E-92B5D28403B0}"/>
    <hyperlink ref="D396" r:id="rId1129" xr:uid="{BA192A8B-D084-4173-9B6E-3532C9885A31}"/>
    <hyperlink ref="J396" r:id="rId1130" display="1" xr:uid="{0787B7B8-EEA3-414B-B78C-0946FECEEEFC}"/>
    <hyperlink ref="N396" r:id="rId1131" display="39" xr:uid="{4A532A7F-511B-4D0F-9439-73EDCEE66213}"/>
    <hyperlink ref="D397" r:id="rId1132" xr:uid="{879B1292-82B0-4EF0-BBBD-BDCEE0A1CC78}"/>
    <hyperlink ref="J397" r:id="rId1133" display="1" xr:uid="{4DB330C3-14D5-4303-A1BD-51922FE23DC2}"/>
    <hyperlink ref="N397" r:id="rId1134" display="17" xr:uid="{CCBCBA56-5A4B-47B6-9EED-637271A02497}"/>
    <hyperlink ref="D398" r:id="rId1135" xr:uid="{C84F6CB7-80C1-4654-AC22-6E6F2BCDCC97}"/>
    <hyperlink ref="J398" r:id="rId1136" display="1" xr:uid="{8AF6B9F0-BB9E-412E-910A-C060FC951DF7}"/>
    <hyperlink ref="N398" r:id="rId1137" display="1" xr:uid="{DD3BAD09-F030-4652-A7D4-7859DF26C682}"/>
    <hyperlink ref="D399" r:id="rId1138" xr:uid="{17D98275-D60D-487A-94AE-28FD9B53014F}"/>
    <hyperlink ref="J399" r:id="rId1139" display="1" xr:uid="{2B4734DD-6BDA-4629-AEFB-0F3EA7B52755}"/>
    <hyperlink ref="N399" r:id="rId1140" display="9" xr:uid="{E9E78EF5-1BA2-41CD-B91C-513035E96F24}"/>
    <hyperlink ref="D400" r:id="rId1141" xr:uid="{B2DD4135-28F1-41D5-ADD0-4050BEC7549F}"/>
    <hyperlink ref="J400" r:id="rId1142" display="1" xr:uid="{3ACC45C4-527B-4ADE-B597-622113F4191F}"/>
    <hyperlink ref="N400" r:id="rId1143" display="3" xr:uid="{5DD94414-85E2-4712-9E0C-0DEF66D9810A}"/>
    <hyperlink ref="D401" r:id="rId1144" xr:uid="{0EE76836-7A3B-40C1-816B-72F863F4F036}"/>
    <hyperlink ref="J401" r:id="rId1145" display="1" xr:uid="{2AAC9FF1-F092-49EE-93F3-FEC00FD64BA0}"/>
    <hyperlink ref="N401" r:id="rId1146" display="3" xr:uid="{8429B492-407F-41E4-9412-F4915310F584}"/>
    <hyperlink ref="D402" r:id="rId1147" xr:uid="{C274D406-CB85-4518-82B6-B0D7D555B095}"/>
    <hyperlink ref="J402" r:id="rId1148" display="1" xr:uid="{EC521CF5-26B7-40C4-A8FB-A34F84310D7F}"/>
    <hyperlink ref="N402" r:id="rId1149" display="8" xr:uid="{985B8017-F610-4009-87CC-E14BEFF14CEF}"/>
    <hyperlink ref="D403" r:id="rId1150" xr:uid="{17F73EE7-E160-40AB-939B-E315DE1F846A}"/>
    <hyperlink ref="J403" r:id="rId1151" display="1" xr:uid="{0B44DB29-383F-414C-94F3-BAE1C50C99D6}"/>
    <hyperlink ref="N403" r:id="rId1152" display="1" xr:uid="{E31DD9A7-44B4-46D6-B7CD-0F0A384DB769}"/>
    <hyperlink ref="D404" r:id="rId1153" xr:uid="{4BC0B632-4BB4-43A6-BC72-2F388F4382DE}"/>
    <hyperlink ref="J404" r:id="rId1154" display="1" xr:uid="{F7147427-E378-4AAC-B7F2-6F0E62C1B924}"/>
    <hyperlink ref="N404" r:id="rId1155" display="11" xr:uid="{CAA48627-9CF1-47ED-BDB4-A1D715177D83}"/>
    <hyperlink ref="D405" r:id="rId1156" xr:uid="{D8E0FF79-221A-4E26-9775-69197ED6C68E}"/>
    <hyperlink ref="J405" r:id="rId1157" display="1" xr:uid="{EF4E3FF5-90C0-49AF-892A-167E90D04DCB}"/>
    <hyperlink ref="N405" r:id="rId1158" display="9" xr:uid="{B75BEBC5-C92B-4FCF-98B8-1F52B1C72712}"/>
    <hyperlink ref="D406" r:id="rId1159" xr:uid="{C18F4CDF-C911-49DB-A943-80786BA580C8}"/>
    <hyperlink ref="J406" r:id="rId1160" display="1" xr:uid="{F7481375-708A-4ACC-9983-92AEC9569F96}"/>
    <hyperlink ref="N406" r:id="rId1161" display="2" xr:uid="{D7FC47FB-3D4A-48F6-A3E0-23E8F1B048C0}"/>
    <hyperlink ref="D407" r:id="rId1162" xr:uid="{0E385C4A-A8DE-4531-AA9B-319C41DCD334}"/>
    <hyperlink ref="J407" r:id="rId1163" display="1" xr:uid="{055EEA61-6B05-4505-9FB6-C83EBD99F606}"/>
    <hyperlink ref="N407" r:id="rId1164" display="1" xr:uid="{5E250751-E003-4186-98CA-820F4401EC1E}"/>
    <hyperlink ref="D408" r:id="rId1165" xr:uid="{29EA7725-D583-4C7E-ACBA-D606896037D0}"/>
    <hyperlink ref="J408" r:id="rId1166" display="1" xr:uid="{EA1AE21D-B3C5-4210-BE87-56467EFDC647}"/>
    <hyperlink ref="N408" r:id="rId1167" display="1" xr:uid="{2C47DB51-D829-44D3-A1C2-A605571E9EAB}"/>
    <hyperlink ref="D409" r:id="rId1168" xr:uid="{C190EAC6-611F-471C-B8D1-CDE0EB788A41}"/>
    <hyperlink ref="J409" r:id="rId1169" display="1" xr:uid="{D4693FBF-7323-4E5C-804F-1F10DABDB8D0}"/>
    <hyperlink ref="N409" r:id="rId1170" display="1" xr:uid="{7D377703-A1A6-4969-B7B4-93F4A2391FAF}"/>
    <hyperlink ref="D410" r:id="rId1171" xr:uid="{0092F63D-725C-4362-9787-2BE89C000CE5}"/>
    <hyperlink ref="J410" r:id="rId1172" display="1" xr:uid="{7AECF47F-EE37-45B1-BD68-89B5E9AF4656}"/>
    <hyperlink ref="N410" r:id="rId1173" display="1" xr:uid="{132F5A84-CA1C-4667-A8F8-8D86C102B3F5}"/>
    <hyperlink ref="D411" r:id="rId1174" xr:uid="{E0325FA5-5AB9-4ECB-979A-BD474137B256}"/>
    <hyperlink ref="J411" r:id="rId1175" display="1" xr:uid="{004A929A-D245-41E0-B059-81BA154ED7DB}"/>
    <hyperlink ref="N411" r:id="rId1176" display="3" xr:uid="{6D398BD2-68F6-4187-948B-323C6D258572}"/>
    <hyperlink ref="D412" r:id="rId1177" xr:uid="{62E93C67-620D-4086-80EC-88B7D0AE44AB}"/>
    <hyperlink ref="J412" r:id="rId1178" display="1" xr:uid="{9C97DB6A-D943-4653-9FD0-D6A125D3C3D5}"/>
    <hyperlink ref="N412" r:id="rId1179" display="1" xr:uid="{DF582298-A278-4262-8C4A-CCDD68BC4B84}"/>
    <hyperlink ref="D413" r:id="rId1180" xr:uid="{44F4922A-1702-4EFC-BD54-2F78F06A1103}"/>
    <hyperlink ref="J413" r:id="rId1181" display="1" xr:uid="{E29B6036-1201-4FC2-B820-094C26780FC8}"/>
    <hyperlink ref="N413" r:id="rId1182" display="3" xr:uid="{AD06DAA8-9B41-438D-8B06-96252B31E0BB}"/>
    <hyperlink ref="D414" r:id="rId1183" xr:uid="{640CF44D-CE5E-4AC7-94ED-2DA24A9746A8}"/>
    <hyperlink ref="J414" r:id="rId1184" display="1" xr:uid="{4D232EC2-8CCE-485D-9187-D93A66D914DD}"/>
    <hyperlink ref="N414" r:id="rId1185" display="6" xr:uid="{658783A5-E068-481D-A62B-862B9B0FC959}"/>
    <hyperlink ref="D415" r:id="rId1186" xr:uid="{C696B76A-AAE8-4925-BE33-9A252696A87E}"/>
    <hyperlink ref="J415" r:id="rId1187" display="1" xr:uid="{137CAC08-CAA3-4EEB-85F8-31ACB0D0F3E8}"/>
    <hyperlink ref="N415" r:id="rId1188" display="1" xr:uid="{FECD3233-E996-44FD-8ED6-644F6E2A351F}"/>
    <hyperlink ref="D416" r:id="rId1189" xr:uid="{B0B7CE93-AD96-4005-833E-042213147ECB}"/>
    <hyperlink ref="J416" r:id="rId1190" display="1" xr:uid="{412459EA-724E-4FF2-BE70-2BA2D3B0D4B3}"/>
    <hyperlink ref="N416" r:id="rId1191" display="3" xr:uid="{C8B5AA54-A560-4027-A574-32E74BBD8F36}"/>
    <hyperlink ref="D417" r:id="rId1192" xr:uid="{579FEB65-93CC-40A3-A763-FAAB3D8F6AD3}"/>
    <hyperlink ref="J417" r:id="rId1193" display="1" xr:uid="{8B157BF4-CB4F-4153-B89F-880BECAECBCF}"/>
    <hyperlink ref="N417" r:id="rId1194" display="6" xr:uid="{55C43DAD-C580-4317-9400-CC3326319616}"/>
    <hyperlink ref="D418" r:id="rId1195" xr:uid="{C6B4F84C-4D6B-4D47-862B-EAAC790A8458}"/>
    <hyperlink ref="J418" r:id="rId1196" display="1" xr:uid="{D0DCD42C-9304-46EC-89B3-DDD16C100210}"/>
    <hyperlink ref="N418" r:id="rId1197" display="14" xr:uid="{31EA8EE9-70E9-4DD0-8E12-79A278360C52}"/>
    <hyperlink ref="D419" r:id="rId1198" xr:uid="{6C6288C8-CACA-4337-9E99-7394492DB059}"/>
    <hyperlink ref="J419" r:id="rId1199" display="1" xr:uid="{E3C1A50D-9BC9-4AB1-A1EA-998CEAFCA30C}"/>
    <hyperlink ref="N419" r:id="rId1200" display="1" xr:uid="{03A4F283-1A94-47EB-966D-8D499AECC311}"/>
    <hyperlink ref="D420" r:id="rId1201" xr:uid="{E9AF74A2-1F03-45D3-AE7B-CB414BD8E94F}"/>
    <hyperlink ref="J420" r:id="rId1202" display="1" xr:uid="{A97DB2BF-2BA2-47EC-BAD3-C39A040D6325}"/>
    <hyperlink ref="N420" r:id="rId1203" display="1" xr:uid="{EEE23DBF-B73B-4CC4-9772-12A527DDCE42}"/>
    <hyperlink ref="D421" r:id="rId1204" xr:uid="{DFC057BE-E600-4321-BF60-4EB3134C7847}"/>
    <hyperlink ref="J421" r:id="rId1205" display="1" xr:uid="{FF6D2A69-504B-43C3-8AAA-A984FFD8A13D}"/>
    <hyperlink ref="N421" r:id="rId1206" display="1" xr:uid="{2B8CDD76-6A91-4F24-B405-0BF10D1B3534}"/>
    <hyperlink ref="D422" r:id="rId1207" xr:uid="{F366CF67-52C2-413C-8012-2E72729A2AC2}"/>
    <hyperlink ref="J422" r:id="rId1208" display="1" xr:uid="{40F35F1A-C66D-43AE-BC9C-63E76086086D}"/>
    <hyperlink ref="N422" r:id="rId1209" display="1" xr:uid="{FAC13B85-6E59-4273-A426-8B6A8175AE0F}"/>
    <hyperlink ref="D423" r:id="rId1210" xr:uid="{390D38B0-D47E-432D-A296-BB0DFCF235D7}"/>
    <hyperlink ref="J423" r:id="rId1211" display="1" xr:uid="{8D90258E-693C-4292-8242-4495D1AFFA9A}"/>
    <hyperlink ref="N423" r:id="rId1212" display="85" xr:uid="{6983A36A-A183-41B3-84B7-C9ECCDD1EA0B}"/>
    <hyperlink ref="D424" r:id="rId1213" xr:uid="{EA3F04DB-6FCC-4E7A-8051-68CB3F8F4B86}"/>
    <hyperlink ref="J424" r:id="rId1214" display="1" xr:uid="{D8C76D9F-DFBE-400E-AE42-DE941D697BF0}"/>
    <hyperlink ref="N424" r:id="rId1215" display="180" xr:uid="{47354421-FA76-49E0-A83F-9C26E58AB42D}"/>
    <hyperlink ref="D425" r:id="rId1216" xr:uid="{B69349E1-6474-4185-BEE9-CCF5E4EB1147}"/>
    <hyperlink ref="J425" r:id="rId1217" display="1" xr:uid="{691A5FCA-C591-4EE8-8F8F-9DD246EBB744}"/>
    <hyperlink ref="N425" r:id="rId1218" display="47" xr:uid="{EF246524-17CF-499E-998C-C11B2005A41C}"/>
    <hyperlink ref="D426" r:id="rId1219" xr:uid="{4505C9F7-B76A-40A0-A945-0C25A705B0A0}"/>
    <hyperlink ref="J426" r:id="rId1220" display="1" xr:uid="{033A5AA7-3311-48F7-9E46-E5F6350F4213}"/>
    <hyperlink ref="N426" r:id="rId1221" display="1" xr:uid="{5266C661-2FA0-4480-9E6B-3400E9C87A1F}"/>
    <hyperlink ref="D427" r:id="rId1222" xr:uid="{DFB8782E-A364-4B93-A5CA-85A846267F8E}"/>
    <hyperlink ref="J427" r:id="rId1223" display="1" xr:uid="{8DDA0951-858C-48DD-92CB-968F63273BA8}"/>
    <hyperlink ref="N427" r:id="rId1224" display="13" xr:uid="{BE76022F-4672-45C2-A545-7926EFB8F9A0}"/>
    <hyperlink ref="D428" r:id="rId1225" xr:uid="{34DD8A79-1034-4D3B-ABB3-CFF4E594938A}"/>
    <hyperlink ref="J428" r:id="rId1226" display="1" xr:uid="{0EB5DD7C-2C30-4E29-8E44-A705CD5FD59D}"/>
    <hyperlink ref="N428" r:id="rId1227" display="1" xr:uid="{A767F4E9-50E6-46D2-B26F-E05E9647E410}"/>
    <hyperlink ref="D429" r:id="rId1228" xr:uid="{37D6D9AA-6C98-41F2-883D-4576879CD7DE}"/>
    <hyperlink ref="J429" r:id="rId1229" display="1" xr:uid="{00C4121F-3962-44A1-B542-A53300B006F4}"/>
    <hyperlink ref="N429" r:id="rId1230" display="1" xr:uid="{3719C2BE-F384-48DA-B5E7-0938E96995F9}"/>
    <hyperlink ref="D430" r:id="rId1231" xr:uid="{8D1EF115-E0F7-40A8-B4E5-382E5E762EDB}"/>
    <hyperlink ref="J430" r:id="rId1232" display="1" xr:uid="{FD269A20-3271-4E54-B8C1-6B13A2FB228D}"/>
    <hyperlink ref="N430" r:id="rId1233" display="3" xr:uid="{B17BD069-B2D7-4B56-AED2-D6AFF1DE628F}"/>
    <hyperlink ref="D431" r:id="rId1234" xr:uid="{1D79BE1E-FD79-4CCC-80E4-C78C48DC0890}"/>
    <hyperlink ref="J431" r:id="rId1235" display="1" xr:uid="{2F5A9059-4735-4F5E-86F5-0C3DEEF60CF1}"/>
    <hyperlink ref="N431" r:id="rId1236" display="3" xr:uid="{9BE38D30-65D4-4535-867D-7DB22C118FD5}"/>
    <hyperlink ref="D432" r:id="rId1237" xr:uid="{920942C0-0566-4D5A-906D-811CDC9C33F6}"/>
    <hyperlink ref="J432" r:id="rId1238" display="1" xr:uid="{498F713D-0CAF-40B1-B78E-A0ABF72E3D60}"/>
    <hyperlink ref="N432" r:id="rId1239" display="7" xr:uid="{F1EA5322-7813-4D67-B40B-800FF3BD07D4}"/>
    <hyperlink ref="D433" r:id="rId1240" xr:uid="{728A7330-80D2-46E8-A2BA-3DF536E51E99}"/>
    <hyperlink ref="J433" r:id="rId1241" display="1" xr:uid="{796F8F63-A633-4095-9CCE-D5938A6C274F}"/>
    <hyperlink ref="N433" r:id="rId1242" display="1" xr:uid="{8635CDB5-78EA-4825-B65A-439EF183F97E}"/>
    <hyperlink ref="D434" r:id="rId1243" xr:uid="{2C524FE2-8F45-4D46-9C23-FA07B49F7EAF}"/>
    <hyperlink ref="J434" r:id="rId1244" display="1" xr:uid="{C3A773CF-9309-4E27-A89D-8D4E569095F9}"/>
    <hyperlink ref="N434" r:id="rId1245" display="1" xr:uid="{B51AB982-BAD0-41A6-AC08-0DF3D9C03697}"/>
    <hyperlink ref="D435" r:id="rId1246" xr:uid="{1516B2F8-A9CA-4602-9FE0-F95632D5DC22}"/>
    <hyperlink ref="J435" r:id="rId1247" display="1" xr:uid="{25C8C459-A0F5-4A23-B8AA-ABFE77A36E57}"/>
    <hyperlink ref="N435" r:id="rId1248" display="2" xr:uid="{91912488-8CB5-436D-B150-F3CD2732AB33}"/>
    <hyperlink ref="D436" r:id="rId1249" xr:uid="{EA5EB6E7-FD87-495A-BDAD-01141F001EF1}"/>
    <hyperlink ref="J436" r:id="rId1250" display="1" xr:uid="{0993C9F9-C5DF-43FE-9062-C3C79691B472}"/>
    <hyperlink ref="N436" r:id="rId1251" display="1" xr:uid="{7F7721F8-F7DD-45EC-9710-B368BCEFDA69}"/>
    <hyperlink ref="D437" r:id="rId1252" xr:uid="{A8252DC6-83CA-4D92-8523-B6A51E61579C}"/>
    <hyperlink ref="J437" r:id="rId1253" display="1" xr:uid="{BFADA141-BE56-46B3-B790-B1E905504761}"/>
    <hyperlink ref="N437" r:id="rId1254" display="1" xr:uid="{6A2B0D5F-B540-4428-B838-687843F8FBC8}"/>
    <hyperlink ref="D438" r:id="rId1255" xr:uid="{3670CEA2-E78B-4076-99E4-75EFD034B237}"/>
    <hyperlink ref="J438" r:id="rId1256" display="1" xr:uid="{9A77EBAD-59F4-4F89-8DF9-84F9E47EFE86}"/>
    <hyperlink ref="N438" r:id="rId1257" display="2" xr:uid="{5460E060-78BC-483B-9842-462D1AB7FB2B}"/>
    <hyperlink ref="D439" r:id="rId1258" xr:uid="{EA230091-D917-42F7-8CD7-A9DB240C5021}"/>
    <hyperlink ref="J439" r:id="rId1259" display="1" xr:uid="{623AB952-9E7D-4698-8689-42DD8D8DF072}"/>
    <hyperlink ref="N439" r:id="rId1260" display="2" xr:uid="{919D333E-30D5-470C-8279-7E7A1033BD3F}"/>
    <hyperlink ref="D440" r:id="rId1261" xr:uid="{7F527AB9-33B4-4B47-AF26-87F06EBE3BCF}"/>
    <hyperlink ref="J440" r:id="rId1262" display="1" xr:uid="{1405A4FD-A63A-4AA5-AED7-1F382F9DD23E}"/>
    <hyperlink ref="N440" r:id="rId1263" display="2" xr:uid="{5AC0CD7F-A343-4B6F-B3A5-49086F99831C}"/>
    <hyperlink ref="D441" r:id="rId1264" xr:uid="{AECCB913-27AE-4CF5-9EC3-4710BA0E3D92}"/>
    <hyperlink ref="J441" r:id="rId1265" display="1" xr:uid="{75350489-0FC3-43B5-BA79-374FFA258CCE}"/>
    <hyperlink ref="N441" r:id="rId1266" display="2" xr:uid="{A02AFFB0-1822-46E5-BDFF-25D3A5C4271E}"/>
    <hyperlink ref="D442" r:id="rId1267" xr:uid="{AFB82246-47EB-4724-B7AD-E281656F6A1E}"/>
    <hyperlink ref="J442" r:id="rId1268" display="1" xr:uid="{A17C7F2E-8CE5-491E-9CF6-0E301C4EE35B}"/>
    <hyperlink ref="N442" r:id="rId1269" display="2" xr:uid="{95BD2314-0D9F-44D7-B3FB-3606A41E3B38}"/>
    <hyperlink ref="D443" r:id="rId1270" xr:uid="{436EFAFB-0818-4F2B-B6D9-A31E957D80FF}"/>
    <hyperlink ref="J443" r:id="rId1271" display="1" xr:uid="{CF85996F-D64A-4434-A2CF-65287C095722}"/>
    <hyperlink ref="N443" r:id="rId1272" display="1" xr:uid="{71AE6EF8-CFB0-432A-AA75-02CB7DF9CA93}"/>
    <hyperlink ref="D444" r:id="rId1273" xr:uid="{44344263-8B25-4577-B550-D4848299BBA0}"/>
    <hyperlink ref="J444" r:id="rId1274" display="1" xr:uid="{46533028-037A-494E-91C7-EB2D425BBB0D}"/>
    <hyperlink ref="N444" r:id="rId1275" display="1" xr:uid="{F55466F7-1FF5-4CF7-BE46-F1DE4915B963}"/>
    <hyperlink ref="D445" r:id="rId1276" xr:uid="{D2BDD586-549F-4503-96D6-4614EC93469F}"/>
    <hyperlink ref="J445" r:id="rId1277" display="1" xr:uid="{27D95023-A893-4D3A-9392-25F413A332EE}"/>
    <hyperlink ref="N445" r:id="rId1278" display="4" xr:uid="{1E302020-C8DE-4311-9F26-3E4904D22AF5}"/>
    <hyperlink ref="D446" r:id="rId1279" xr:uid="{9374263B-D174-4874-8578-49816EFD5BFE}"/>
    <hyperlink ref="J446" r:id="rId1280" display="1" xr:uid="{CAD27F96-9050-4512-AEBE-043278CB04FA}"/>
    <hyperlink ref="N446" r:id="rId1281" display="1" xr:uid="{537D4373-CB3F-4776-86CC-22BED9CAC00E}"/>
    <hyperlink ref="D447" r:id="rId1282" xr:uid="{6198F3D7-C7FB-40CC-8875-4F5BDC9550B4}"/>
    <hyperlink ref="J447" r:id="rId1283" display="1" xr:uid="{402821CF-73EB-42BE-926B-2058C63C3E85}"/>
    <hyperlink ref="N447" r:id="rId1284" display="17" xr:uid="{99DABAA0-C47E-41B1-8CC3-E2A3A582EC7C}"/>
    <hyperlink ref="D448" r:id="rId1285" xr:uid="{6EDA3364-0470-4AFB-B2E4-6C537C26F9B4}"/>
    <hyperlink ref="J448" r:id="rId1286" display="1" xr:uid="{ABB9624A-5252-475B-81A3-A61F8BA5DEC8}"/>
    <hyperlink ref="N448" r:id="rId1287" display="10" xr:uid="{0FF19A14-BF3B-4431-91B6-117EEE559FD1}"/>
    <hyperlink ref="D449" r:id="rId1288" xr:uid="{F2DB93A5-DF54-4DF3-8E5B-15F1A4148F6B}"/>
    <hyperlink ref="J449" r:id="rId1289" display="1" xr:uid="{1D83AA28-3B4C-4E38-9A17-69CC24DA3715}"/>
    <hyperlink ref="N449" r:id="rId1290" display="11" xr:uid="{6CC9BC0A-F5D2-4337-9624-0DC502880E8E}"/>
    <hyperlink ref="D450" r:id="rId1291" xr:uid="{14D3A866-8940-4439-AC7C-6065CB123C2C}"/>
    <hyperlink ref="J450" r:id="rId1292" display="1" xr:uid="{68DAA5F0-B883-4A2D-A6CA-4C9EE244020F}"/>
    <hyperlink ref="N450" r:id="rId1293" display="8" xr:uid="{1CB32CDD-2978-4134-BCC8-F81D32E35B4A}"/>
    <hyperlink ref="D451" r:id="rId1294" xr:uid="{2F0F99B1-A695-4CF3-968B-2D4ABEFCC12D}"/>
    <hyperlink ref="J451" r:id="rId1295" display="1" xr:uid="{9DB40EE2-DCA9-439F-AC90-6EE23F3C8103}"/>
    <hyperlink ref="N451" r:id="rId1296" display="1" xr:uid="{1463F5B5-4109-4420-87CC-0582E915091A}"/>
    <hyperlink ref="D452" r:id="rId1297" xr:uid="{1255DCA2-8C78-4EA7-8FFD-F5AC059BAEA6}"/>
    <hyperlink ref="J452" r:id="rId1298" display="1" xr:uid="{7E18BA8A-E041-4AAD-A80D-30DFA60D158A}"/>
    <hyperlink ref="N452" r:id="rId1299" display="2" xr:uid="{2EC3EA86-D247-4097-9013-80839B9A0C0D}"/>
    <hyperlink ref="D453" r:id="rId1300" xr:uid="{D2857D11-13CA-4FB5-8F70-63D5E956848D}"/>
    <hyperlink ref="J453" r:id="rId1301" display="1" xr:uid="{06CAAD70-CC4F-4075-B6A3-020A3125C4C2}"/>
    <hyperlink ref="N453" r:id="rId1302" display="1" xr:uid="{EC11FCE7-5548-43C2-ACF9-9623FA10272E}"/>
    <hyperlink ref="D454" r:id="rId1303" xr:uid="{F1B66D9C-FF26-41BF-9084-5F7A252E25B8}"/>
    <hyperlink ref="J454" r:id="rId1304" display="1" xr:uid="{C0501CA1-47A3-497C-AE21-DBB79F4CFB82}"/>
    <hyperlink ref="N454" r:id="rId1305" display="1" xr:uid="{D975D346-1160-493A-9C31-ED3BC02E6B00}"/>
    <hyperlink ref="D455" r:id="rId1306" xr:uid="{F07F143B-B09C-42F2-9C55-A7470615679E}"/>
    <hyperlink ref="J455" r:id="rId1307" display="1" xr:uid="{9875BED4-E9F4-4C60-8BEC-0EF1D14F026A}"/>
    <hyperlink ref="N455" r:id="rId1308" display="1" xr:uid="{F91EC6B9-8FCB-45C6-8983-C9D06D4945AC}"/>
    <hyperlink ref="D456" r:id="rId1309" xr:uid="{66C87163-3BCA-4164-A998-71EF2467891A}"/>
    <hyperlink ref="J456" r:id="rId1310" display="1" xr:uid="{CDDA9878-3C19-427E-B015-1EF3D2172B91}"/>
    <hyperlink ref="N456" r:id="rId1311" display="1" xr:uid="{DFC7FAE9-B915-4B19-8329-CE35935CCF55}"/>
    <hyperlink ref="D457" r:id="rId1312" xr:uid="{5E744FCD-B64B-4809-B962-3D7C71641D44}"/>
    <hyperlink ref="J457" r:id="rId1313" display="1" xr:uid="{9A8A983D-CCF1-4374-8857-F83DA1ADC077}"/>
    <hyperlink ref="N457" r:id="rId1314" display="1" xr:uid="{0061E392-D300-4E47-B686-08AEA782F1C7}"/>
    <hyperlink ref="D458" r:id="rId1315" xr:uid="{6C788786-D3C2-49DE-957F-AF001C290C18}"/>
    <hyperlink ref="J458" r:id="rId1316" display="1" xr:uid="{11592A1C-C49D-42B7-A589-27BAC9A0F767}"/>
    <hyperlink ref="N458" r:id="rId1317" display="1" xr:uid="{73D8C6F0-FCC0-4556-B7E2-68576B0CCBE2}"/>
    <hyperlink ref="D459" r:id="rId1318" xr:uid="{FD22105F-4319-4462-8845-818D8CB577CF}"/>
    <hyperlink ref="J459" r:id="rId1319" display="1" xr:uid="{02060376-6FDB-4BBC-A3B2-F5D1021E810E}"/>
    <hyperlink ref="N459" r:id="rId1320" display="1" xr:uid="{78467C89-D77E-4570-93AF-49DC0692040D}"/>
    <hyperlink ref="D460" r:id="rId1321" xr:uid="{9AC46181-4F9B-46D1-891E-2A1AF34E24A0}"/>
    <hyperlink ref="J460" r:id="rId1322" display="1" xr:uid="{62509038-5F65-444B-9992-E8AF0A8E954B}"/>
    <hyperlink ref="N460" r:id="rId1323" display="1" xr:uid="{54ED1F62-5F6A-4BDC-A824-E73CDF77BDC7}"/>
    <hyperlink ref="D461" r:id="rId1324" xr:uid="{6555E8F4-8C49-4C1A-89F9-3AF799D1A34E}"/>
    <hyperlink ref="J461" r:id="rId1325" display="1" xr:uid="{B4B8A670-FF24-46B6-AE97-614055728A1A}"/>
    <hyperlink ref="N461" r:id="rId1326" display="4" xr:uid="{00B75187-D05C-43FB-A937-C6B4D0D65993}"/>
    <hyperlink ref="D462" r:id="rId1327" xr:uid="{61FD5D95-0249-4EFA-8A61-71CF2324D23A}"/>
    <hyperlink ref="J462" r:id="rId1328" display="1" xr:uid="{2580C128-258D-4DE4-883A-14C61AB2E9CE}"/>
    <hyperlink ref="N462" r:id="rId1329" display="1" xr:uid="{C2B96F6C-F6A8-4397-9435-BE2683CF48C2}"/>
    <hyperlink ref="D463" r:id="rId1330" xr:uid="{F85D9A71-856F-4482-9893-E967C1113632}"/>
    <hyperlink ref="J463" r:id="rId1331" display="1" xr:uid="{FBA6114A-8762-4422-A94C-F60EE7C65D4B}"/>
    <hyperlink ref="N463" r:id="rId1332" display="10" xr:uid="{29FD1D54-A628-4F7E-81AC-8E2E5A1A0FF3}"/>
    <hyperlink ref="D464" r:id="rId1333" xr:uid="{096E75F9-FDC8-4EDE-8FE4-527C3A891FA9}"/>
    <hyperlink ref="J464" r:id="rId1334" display="1" xr:uid="{291BA715-D507-4261-9A04-A4EF5C54A1B6}"/>
    <hyperlink ref="N464" r:id="rId1335" display="8" xr:uid="{A4ACA716-B723-4D92-89B7-3DD86C403C6F}"/>
    <hyperlink ref="D465" r:id="rId1336" xr:uid="{4DB6D95A-08F0-46D5-AABF-AE528B31A99E}"/>
    <hyperlink ref="J465" r:id="rId1337" display="1" xr:uid="{175F9E74-5BB8-48D4-8ED6-11D980EFB0AB}"/>
    <hyperlink ref="N465" r:id="rId1338" display="42" xr:uid="{0AE1DA4C-7E20-42F3-B634-6E3B39E91CC7}"/>
    <hyperlink ref="D466" r:id="rId1339" xr:uid="{945D15A7-2B2D-4359-AB18-32112C44F823}"/>
    <hyperlink ref="J466" r:id="rId1340" display="1" xr:uid="{431AD101-7B13-4EB2-84A3-9E1D26B24FE9}"/>
    <hyperlink ref="N466" r:id="rId1341" display="7" xr:uid="{9CABA707-C722-4A32-9790-F64ADEA1D94C}"/>
    <hyperlink ref="D467" r:id="rId1342" xr:uid="{1ACE7C56-F1EB-4411-AEB5-F2D3403BD1EF}"/>
    <hyperlink ref="J467" r:id="rId1343" display="1" xr:uid="{3A4BBA7A-4D4A-46B6-A441-E1065D7B37F0}"/>
    <hyperlink ref="N467" r:id="rId1344" display="5" xr:uid="{72F12AE9-1052-4EE3-AAAE-A031B52D5C81}"/>
    <hyperlink ref="D468" r:id="rId1345" xr:uid="{DCF8A6A7-9311-4530-A695-0686254AE3B2}"/>
    <hyperlink ref="J468" r:id="rId1346" display="1" xr:uid="{19C054E0-2ABE-4D26-B303-230212518DF9}"/>
    <hyperlink ref="N468" r:id="rId1347" display="14" xr:uid="{0DAB153F-2B6D-4E2E-8B68-D7CB1B6C86FF}"/>
    <hyperlink ref="D469" r:id="rId1348" xr:uid="{B3AC3345-31A8-4F6B-A68A-053D5BD4339A}"/>
    <hyperlink ref="J469" r:id="rId1349" display="1" xr:uid="{F2111451-D4AB-458C-B36F-E3FC52A5184B}"/>
    <hyperlink ref="N469" r:id="rId1350" display="4" xr:uid="{90B56AAA-1B62-4393-84A9-260E2FCDA310}"/>
    <hyperlink ref="D470" r:id="rId1351" xr:uid="{ACCDB23B-A5B6-4800-B7E7-A53CEC67BBEC}"/>
    <hyperlink ref="J470" r:id="rId1352" display="1" xr:uid="{5C2AF2A1-14BC-48AC-860B-CFE629E9A451}"/>
    <hyperlink ref="N470" r:id="rId1353" display="1" xr:uid="{C17B9D79-2224-4A9E-BB1A-6A9C03F4E5BC}"/>
    <hyperlink ref="D471" r:id="rId1354" xr:uid="{4FAEC20C-56C9-4433-83BB-C7E6DF88D2A5}"/>
    <hyperlink ref="J471" r:id="rId1355" display="1" xr:uid="{3ECD8161-9621-48FE-B498-CAA064E7FE01}"/>
    <hyperlink ref="N471" r:id="rId1356" display="12" xr:uid="{40461F19-BCEE-4328-857A-5EB8E50CA1A2}"/>
    <hyperlink ref="D472" r:id="rId1357" xr:uid="{DB5745ED-A4FB-42BE-BF6F-081066DC13E5}"/>
    <hyperlink ref="J472" r:id="rId1358" display="1" xr:uid="{89B67F49-5884-4064-AC81-04A4F7A4C1FB}"/>
    <hyperlink ref="N472" r:id="rId1359" display="11" xr:uid="{BA57501A-4C38-4AA2-827B-994270AE5C7D}"/>
    <hyperlink ref="D473" r:id="rId1360" xr:uid="{FC624167-9911-4DE0-971A-32D3A5009F84}"/>
    <hyperlink ref="J473" r:id="rId1361" display="1" xr:uid="{B1666DB9-71C3-4227-8894-D7777BA17623}"/>
    <hyperlink ref="N473" r:id="rId1362" display="3" xr:uid="{C5CBB7DA-6478-4C36-8775-78E5A93DF392}"/>
    <hyperlink ref="D474" r:id="rId1363" xr:uid="{6564F713-94CC-4EE0-8B9B-FA2A0DE800D4}"/>
    <hyperlink ref="J474" r:id="rId1364" display="1" xr:uid="{1F3278BC-375F-41BF-86C8-E5CF85B310DE}"/>
    <hyperlink ref="N474" r:id="rId1365" display="1" xr:uid="{B100366E-6005-4B41-8241-8BC1D92911A9}"/>
    <hyperlink ref="D475" r:id="rId1366" xr:uid="{36A97E9E-9BA4-4E34-A856-2EE5264B3016}"/>
    <hyperlink ref="J475" r:id="rId1367" display="1" xr:uid="{0398CAAD-D8F8-45C6-8F76-25A3135C167B}"/>
    <hyperlink ref="N475" r:id="rId1368" display="3" xr:uid="{1E830057-2B3B-404E-B017-E7A3D05D6FCF}"/>
    <hyperlink ref="D476" r:id="rId1369" xr:uid="{974C6EBE-4819-4FCF-9F1D-589CC318A337}"/>
    <hyperlink ref="J476" r:id="rId1370" display="1" xr:uid="{985FFC09-5308-4C7F-A052-023E1714AC7C}"/>
    <hyperlink ref="N476" r:id="rId1371" display="1" xr:uid="{7130253C-F4F1-4949-838A-29A3FDDACF75}"/>
    <hyperlink ref="D477" r:id="rId1372" xr:uid="{107D7350-F3C7-4306-8766-B9B810AB6F9C}"/>
    <hyperlink ref="J477" r:id="rId1373" display="1" xr:uid="{8584BDDA-F142-43C7-B354-C1FCEFE8C9F1}"/>
    <hyperlink ref="N477" r:id="rId1374" display="1" xr:uid="{ADE8D799-C92D-4DFB-A962-7806E90D352C}"/>
    <hyperlink ref="D478" r:id="rId1375" xr:uid="{38C191B4-2C88-46C6-A0CB-252FDEE5C515}"/>
    <hyperlink ref="J478" r:id="rId1376" display="1" xr:uid="{BCF8F21C-9FF7-49CD-860E-AF985854899A}"/>
    <hyperlink ref="N478" r:id="rId1377" display="1" xr:uid="{A10EB0AB-6BDA-457F-8262-5601324243F8}"/>
    <hyperlink ref="D479" r:id="rId1378" xr:uid="{E543F0C8-2B9F-4D52-8CDB-CD96E585D830}"/>
    <hyperlink ref="J479" r:id="rId1379" display="1" xr:uid="{90D7C9B3-54D0-4FE5-A878-FFEF46EB6CE5}"/>
    <hyperlink ref="N479" r:id="rId1380" display="1" xr:uid="{B636D123-80B8-4989-9A9A-EEC7DBBB2EA4}"/>
    <hyperlink ref="D480" r:id="rId1381" xr:uid="{17BD8D76-0691-45CF-A9F1-CDB72F3DC943}"/>
    <hyperlink ref="J480" r:id="rId1382" display="1" xr:uid="{4A6FCC9D-0D87-4AB7-83DF-98368E88A9F5}"/>
    <hyperlink ref="N480" r:id="rId1383" display="1" xr:uid="{547AE58E-CCB0-4C79-8D30-E8578AFB33EB}"/>
    <hyperlink ref="D481" r:id="rId1384" xr:uid="{1E8FBA84-2B30-47EF-AB58-940D9D0A9E59}"/>
    <hyperlink ref="J481" r:id="rId1385" display="1" xr:uid="{9C2D436D-C4EB-477C-8DA3-6080C7A55470}"/>
    <hyperlink ref="N481" r:id="rId1386" display="2" xr:uid="{B6EECA7F-42B5-4122-85A2-4FBC71658231}"/>
    <hyperlink ref="D482" r:id="rId1387" xr:uid="{051F3F46-9B9F-489B-8D36-BB2E7F928A51}"/>
    <hyperlink ref="J482" r:id="rId1388" display="1" xr:uid="{D23AD730-F07B-4421-A408-69DB823892D2}"/>
    <hyperlink ref="N482" r:id="rId1389" display="1" xr:uid="{4C506E4D-806D-4EBE-8692-E91A2B1EFBDF}"/>
    <hyperlink ref="D483" r:id="rId1390" xr:uid="{244CEF33-D645-4CEA-8A86-6A4E586ADE96}"/>
    <hyperlink ref="J483" r:id="rId1391" display="1" xr:uid="{9BB53418-0C82-468C-8DF8-DBDB33D527B3}"/>
    <hyperlink ref="N483" r:id="rId1392" display="4" xr:uid="{E152E353-766B-4BDE-88D9-4F48502B1455}"/>
    <hyperlink ref="D484" r:id="rId1393" xr:uid="{EB26FA22-BBA4-4BD8-8B43-AF07E50213D9}"/>
    <hyperlink ref="J484" r:id="rId1394" display="1" xr:uid="{C283C93C-2E3C-4290-B8B6-CB7CB3569673}"/>
    <hyperlink ref="N484" r:id="rId1395" display="1" xr:uid="{D717CB17-ED40-4A86-A8F2-4CE610801C21}"/>
    <hyperlink ref="D485" r:id="rId1396" xr:uid="{318A0B17-1780-40B4-8E1E-B452C5C64E24}"/>
    <hyperlink ref="J485" r:id="rId1397" display="1" xr:uid="{3ACCD1F7-A1FE-4D5E-88D7-C735CB270753}"/>
    <hyperlink ref="N485" r:id="rId1398" display="1" xr:uid="{F5BF99C2-BBEF-423E-8286-EC4705739C78}"/>
    <hyperlink ref="D486" r:id="rId1399" xr:uid="{2278E852-1701-4E0E-A8F8-19616ADEDB1A}"/>
    <hyperlink ref="J486" r:id="rId1400" display="1" xr:uid="{F13479C2-ADFC-483E-B7BF-8C22FFFA5784}"/>
    <hyperlink ref="N486" r:id="rId1401" display="1" xr:uid="{8E7E1E9A-6A07-4C75-8030-AFE3961BE38F}"/>
    <hyperlink ref="D487" r:id="rId1402" xr:uid="{795D4EF4-D851-4D76-961F-18F241DD65C0}"/>
    <hyperlink ref="J487" r:id="rId1403" display="1" xr:uid="{649FA309-95DC-49A8-B687-36869F02F2B9}"/>
    <hyperlink ref="N487" r:id="rId1404" display="2" xr:uid="{63079CBB-77B4-4696-AC28-50B6B13CD6E9}"/>
    <hyperlink ref="D488" r:id="rId1405" xr:uid="{5E18D65A-FF39-4D4C-B53E-A3DE16A68267}"/>
    <hyperlink ref="J488" r:id="rId1406" display="1" xr:uid="{5DEEB0EF-4087-438D-B5F5-7D29264400F2}"/>
    <hyperlink ref="N488" r:id="rId1407" display="1" xr:uid="{0F0972F4-4D49-424D-85ED-6AE6AAC4CB76}"/>
    <hyperlink ref="D489" r:id="rId1408" xr:uid="{59BE213D-C200-4FD0-A85C-17858A66AD7F}"/>
    <hyperlink ref="J489" r:id="rId1409" display="1" xr:uid="{A9045AAA-99F5-405D-A0CD-7E5E84AE5BAE}"/>
    <hyperlink ref="N489" r:id="rId1410" display="2" xr:uid="{418E92B7-1A2B-497E-8BC4-121EFAECBE84}"/>
    <hyperlink ref="D490" r:id="rId1411" xr:uid="{2A339888-32C6-4C95-9A77-7D240F57DF44}"/>
    <hyperlink ref="J490" r:id="rId1412" display="1" xr:uid="{17229494-FA7A-4597-9082-9052E262C654}"/>
    <hyperlink ref="N490" r:id="rId1413" display="1" xr:uid="{2B40EA2D-4478-46ED-B451-256119934475}"/>
    <hyperlink ref="D491" r:id="rId1414" xr:uid="{BF2DBBAD-3048-4918-884E-57FAB27DA869}"/>
    <hyperlink ref="J491" r:id="rId1415" display="1" xr:uid="{BD53097C-3435-4DF1-9268-5BC054FE04EE}"/>
    <hyperlink ref="N491" r:id="rId1416" display="1" xr:uid="{C9E4FE01-3B6C-4685-ACC7-EB5D97F709E6}"/>
    <hyperlink ref="D492" r:id="rId1417" xr:uid="{AA3F189D-8BDB-4468-8C70-145A04C269AC}"/>
    <hyperlink ref="J492" r:id="rId1418" display="1" xr:uid="{A09E01B3-F307-4100-9478-B268E4CD6C57}"/>
    <hyperlink ref="N492" r:id="rId1419" display="1" xr:uid="{5FBD8BC7-A5CD-4E94-BD07-92FDD688D968}"/>
    <hyperlink ref="D493" r:id="rId1420" xr:uid="{23A21E19-F2D5-462C-9B4C-4BEA72ADD604}"/>
    <hyperlink ref="J493" r:id="rId1421" display="1" xr:uid="{F8842B28-3EC7-4FC4-AFEF-2B78825716D0}"/>
    <hyperlink ref="N493" r:id="rId1422" display="3" xr:uid="{70C6F21B-6173-46B3-9320-73E2FA46CFB4}"/>
    <hyperlink ref="D494" r:id="rId1423" xr:uid="{E48FBD3E-5DF6-4059-BCA5-A707C5375BF4}"/>
    <hyperlink ref="J494" r:id="rId1424" display="1" xr:uid="{289D4FC9-AE5B-4C16-850B-97387EB10FA7}"/>
    <hyperlink ref="N494" r:id="rId1425" display="1" xr:uid="{A31C3F9F-4412-4A4F-A452-2FAA136E62BD}"/>
    <hyperlink ref="D495" r:id="rId1426" xr:uid="{694650A3-C7B5-4AB1-8E24-E52C09FCBDE4}"/>
    <hyperlink ref="J495" r:id="rId1427" display="1" xr:uid="{38C91BA8-14E6-45DE-9247-4311AB831ABA}"/>
    <hyperlink ref="N495" r:id="rId1428" display="26" xr:uid="{CED7B0F4-69B7-4DB1-874D-06651A177FF8}"/>
    <hyperlink ref="D496" r:id="rId1429" xr:uid="{77CC6F3A-460D-4919-B5EE-034AA7EF89CE}"/>
    <hyperlink ref="J496" r:id="rId1430" display="1" xr:uid="{F60EA464-67D6-496E-9075-A2E342C95DDD}"/>
    <hyperlink ref="N496" r:id="rId1431" display="27" xr:uid="{90E222B2-FBB9-4F78-93CC-1736DF9AD465}"/>
    <hyperlink ref="D497" r:id="rId1432" xr:uid="{825ABAC2-F74B-43B3-A574-EA2C45BC1607}"/>
    <hyperlink ref="J497" r:id="rId1433" display="1" xr:uid="{EBAEC379-1A16-440E-ADBC-9980C2FA13B8}"/>
    <hyperlink ref="N497" r:id="rId1434" display="29" xr:uid="{F91B5497-EF9E-4DE6-A2C1-68ECC209A7CD}"/>
    <hyperlink ref="D498" r:id="rId1435" xr:uid="{E067BF42-08FC-44F4-8482-98BF0657DB1F}"/>
    <hyperlink ref="J498" r:id="rId1436" display="1" xr:uid="{37B8CFB9-1339-439C-8F0D-2044DE9BEB6F}"/>
    <hyperlink ref="N498" r:id="rId1437" display="2" xr:uid="{42A9C3FE-4262-45A4-874D-D9AF8DB055EF}"/>
    <hyperlink ref="D499" r:id="rId1438" xr:uid="{D37C32CD-3C24-46EF-A069-968FF098D8E2}"/>
    <hyperlink ref="J499" r:id="rId1439" display="1" xr:uid="{EE9D5AD9-EDAD-4F15-9EB8-FA42DC793D7B}"/>
    <hyperlink ref="N499" r:id="rId1440" display="3" xr:uid="{6157F87B-386C-44BE-A024-EB923BF3C8FE}"/>
    <hyperlink ref="D501" r:id="rId1441" xr:uid="{641A2C79-AC7A-4903-AE84-FEA9D1039865}"/>
    <hyperlink ref="J501" r:id="rId1442" display="1" xr:uid="{404DCBAD-929E-499F-BEC9-7F40608E44C2}"/>
    <hyperlink ref="N501" r:id="rId1443" display="2" xr:uid="{8FAABC1B-0A34-4634-BC75-BD9143676B14}"/>
    <hyperlink ref="D502" r:id="rId1444" xr:uid="{F114EF47-9FAE-4C98-A140-B242543036D9}"/>
    <hyperlink ref="J502" r:id="rId1445" display="1" xr:uid="{A5D7957F-4C5E-475E-927B-E48D4771B537}"/>
    <hyperlink ref="N502" r:id="rId1446" display="3" xr:uid="{0F23ED15-4949-4DB3-9849-5BCD78D9D336}"/>
    <hyperlink ref="D503" r:id="rId1447" xr:uid="{5F0E6311-962F-4178-9506-F64BC68E4CC4}"/>
    <hyperlink ref="J503" r:id="rId1448" display="1" xr:uid="{3AB29BDB-665F-4ABB-8361-255CDD2072CB}"/>
    <hyperlink ref="N503" r:id="rId1449" display="2" xr:uid="{AEF58267-AB84-45C3-A049-0139F4801FE2}"/>
    <hyperlink ref="D504" r:id="rId1450" xr:uid="{269182E2-EEF2-4BEE-AFAF-BFE377CA98F0}"/>
    <hyperlink ref="J504" r:id="rId1451" display="1" xr:uid="{045633A3-9175-434B-A439-915CC0EC1D45}"/>
    <hyperlink ref="N504" r:id="rId1452" display="1" xr:uid="{849CBE9C-A0F9-4193-804F-D34DB58BE05A}"/>
    <hyperlink ref="D505" r:id="rId1453" xr:uid="{9DADC042-DB11-43CC-9D1B-E52E6889D9BB}"/>
    <hyperlink ref="J505" r:id="rId1454" display="1" xr:uid="{9BFF149F-4015-4714-AE9B-F34E21C59D05}"/>
    <hyperlink ref="N505" r:id="rId1455" display="4" xr:uid="{DA3FE348-E2CF-45EE-86A3-C510BF45ED90}"/>
    <hyperlink ref="D506" r:id="rId1456" xr:uid="{41C75428-F7B4-4244-B69C-46133CFC1D2B}"/>
    <hyperlink ref="J506" r:id="rId1457" display="1" xr:uid="{8F54BE08-FC74-4909-84B4-643AD801C1CB}"/>
    <hyperlink ref="N506" r:id="rId1458" display="3" xr:uid="{67AB732A-54D6-48ED-908F-5D1018696243}"/>
    <hyperlink ref="D507" r:id="rId1459" xr:uid="{7F737491-36FA-48AB-BFC2-9B6530A06907}"/>
    <hyperlink ref="J507" r:id="rId1460" display="1" xr:uid="{5D2C733D-74FB-4FBD-9C82-D57552734ECB}"/>
    <hyperlink ref="N507" r:id="rId1461" display="2" xr:uid="{A3E4D559-0B00-45A0-9F19-7C596509C5EF}"/>
    <hyperlink ref="D508" r:id="rId1462" xr:uid="{A18332DD-59F4-4355-A2B1-3A0DB1BDA50B}"/>
    <hyperlink ref="J508" r:id="rId1463" display="1" xr:uid="{F978F8E0-B26F-4629-9BBF-D25313730544}"/>
    <hyperlink ref="N508" r:id="rId1464" display="4" xr:uid="{CBCDA965-FD33-4DE4-87CE-73E6136F455F}"/>
    <hyperlink ref="D509" r:id="rId1465" xr:uid="{1063D930-36DC-4269-B530-3C9A7410F3E7}"/>
    <hyperlink ref="J509" r:id="rId1466" display="1" xr:uid="{C63F082D-9D2E-4868-8F5F-7E60F6D9E68F}"/>
    <hyperlink ref="N509" r:id="rId1467" display="1" xr:uid="{C8DAADD0-D2CE-48EE-AE6A-3B06BF53280C}"/>
    <hyperlink ref="D510" r:id="rId1468" xr:uid="{A3CB6C96-DF76-4465-9A4C-27239B17EE72}"/>
    <hyperlink ref="J510" r:id="rId1469" display="1" xr:uid="{6FB0A5F5-1380-4376-A502-3D149C9E55FF}"/>
    <hyperlink ref="N510" r:id="rId1470" display="2" xr:uid="{6598281B-670E-461B-AFB5-08DF13A4BF18}"/>
    <hyperlink ref="D511" r:id="rId1471" xr:uid="{D09152FA-0BE5-405A-9D78-C9B6DB5BEE24}"/>
    <hyperlink ref="J511" r:id="rId1472" display="1" xr:uid="{2004B15F-69DF-4933-A474-EDDC593F2855}"/>
    <hyperlink ref="N511" r:id="rId1473" display="1" xr:uid="{DCCACDC5-71DD-434F-9CDE-FACA75D5C224}"/>
    <hyperlink ref="D512" r:id="rId1474" xr:uid="{783943E8-71FF-481F-A73C-68C31CB3C439}"/>
    <hyperlink ref="J512" r:id="rId1475" display="1" xr:uid="{A793D51D-A164-4BCF-9110-47031ECA13A0}"/>
    <hyperlink ref="N512" r:id="rId1476" display="1" xr:uid="{F9C661C2-6949-4858-9C47-0D1D0A0C7608}"/>
    <hyperlink ref="D513" r:id="rId1477" xr:uid="{1F8A59BB-ABAF-48C6-A337-AEA2C8B32E47}"/>
    <hyperlink ref="J513" r:id="rId1478" display="1" xr:uid="{51B8805F-F68C-4838-9061-4046FAE45A39}"/>
    <hyperlink ref="N513" r:id="rId1479" display="4" xr:uid="{9412EFEB-B46C-4EF5-81FB-961C5EDBFE34}"/>
    <hyperlink ref="D514" r:id="rId1480" xr:uid="{39C47F8B-F6B8-4B98-B7E2-B08C304AF116}"/>
    <hyperlink ref="J514" r:id="rId1481" display="1" xr:uid="{502C693F-311B-44A7-B8EA-61288B84E7BE}"/>
    <hyperlink ref="N514" r:id="rId1482" display="1" xr:uid="{D820DF87-99CE-4FBB-91A8-FD9D9E88BE5C}"/>
    <hyperlink ref="D516" r:id="rId1483" xr:uid="{9D15D43B-619F-4F0F-803D-6D4B3CF4A60C}"/>
    <hyperlink ref="J516" r:id="rId1484" display="1" xr:uid="{B0370946-DF99-4827-B474-2FFA351A3F31}"/>
    <hyperlink ref="N516" r:id="rId1485" display="2" xr:uid="{4F953245-820C-4514-96AB-C4C2A42DFD8A}"/>
    <hyperlink ref="D517" r:id="rId1486" xr:uid="{1F0BDE94-63CA-4337-B96A-EB0D56CE3178}"/>
    <hyperlink ref="J517" r:id="rId1487" display="1" xr:uid="{A6F0DF67-121B-4A77-9522-1FD8E9919551}"/>
    <hyperlink ref="N517" r:id="rId1488" display="2" xr:uid="{D1641949-C054-45DC-B111-554EBF626675}"/>
    <hyperlink ref="D518" r:id="rId1489" xr:uid="{3C838C7C-49F0-4855-BB85-C8E01689B0D4}"/>
    <hyperlink ref="J518" r:id="rId1490" display="1" xr:uid="{DAD57054-3FA4-4DBD-96F9-06E88B6FB50F}"/>
    <hyperlink ref="N518" r:id="rId1491" display="2" xr:uid="{A11639F5-99D5-46BF-8DF5-2BFB518397BD}"/>
    <hyperlink ref="D519" r:id="rId1492" xr:uid="{71E06B74-0332-430F-B119-9ECE2D5858D3}"/>
    <hyperlink ref="J519" r:id="rId1493" display="1" xr:uid="{36EA94EC-33BD-4719-881D-2EF873D91047}"/>
    <hyperlink ref="N519" r:id="rId1494" display="2" xr:uid="{091D43C0-3474-45AA-BAA4-E777CAFA6A59}"/>
    <hyperlink ref="D520" r:id="rId1495" xr:uid="{60ACCD99-8617-4D82-8C01-24DD4716FFD9}"/>
    <hyperlink ref="J520" r:id="rId1496" display="1" xr:uid="{39E3B51C-658E-4CFE-8563-8B7179BAFA49}"/>
    <hyperlink ref="N520" r:id="rId1497" display="1" xr:uid="{6CCE37AA-A5BF-49C5-84A7-73FD11181656}"/>
    <hyperlink ref="D521" r:id="rId1498" xr:uid="{1BF16F3E-0962-485E-A5DF-C37330BA9FA6}"/>
    <hyperlink ref="J521" r:id="rId1499" display="1" xr:uid="{A4DF126A-7CE8-4F8F-9C26-BD39E469F563}"/>
    <hyperlink ref="N521" r:id="rId1500" display="11" xr:uid="{B7CDBAF5-A24A-4FA4-B661-965BFA15D0A8}"/>
    <hyperlink ref="D522" r:id="rId1501" xr:uid="{195750DC-3D70-46E2-9DAC-FB16DA6BB9D6}"/>
    <hyperlink ref="J522" r:id="rId1502" display="1" xr:uid="{9422E734-C77F-4DDF-ADCB-B5E4BECCAEE2}"/>
    <hyperlink ref="N522" r:id="rId1503" display="6" xr:uid="{CB6D6EEB-2300-4C3B-831A-35DE3B86AA4F}"/>
    <hyperlink ref="D523" r:id="rId1504" xr:uid="{E9B76F2E-5360-4F03-B2F0-F70B70ADD6AD}"/>
    <hyperlink ref="J523" r:id="rId1505" display="1" xr:uid="{6103215F-6AAD-4C47-A385-D416EFC1E3EF}"/>
    <hyperlink ref="N523" r:id="rId1506" display="6" xr:uid="{B1B4508E-0A55-4438-BD2E-B324E16C0779}"/>
    <hyperlink ref="D524" r:id="rId1507" xr:uid="{372C017D-CBC0-4787-ABF2-7F23EF1B0F4F}"/>
    <hyperlink ref="J524" r:id="rId1508" display="1" xr:uid="{46FCEF95-7A35-4E0E-9734-8743EC8F10EF}"/>
    <hyperlink ref="N524" r:id="rId1509" display="1" xr:uid="{CCDF4405-3D4C-4BB6-B685-4D766A1AB842}"/>
    <hyperlink ref="D525" r:id="rId1510" xr:uid="{D774BA95-90C4-4345-90B0-41CF7DF84553}"/>
    <hyperlink ref="J525" r:id="rId1511" display="1" xr:uid="{584B71CE-FAD5-4922-AEA5-95315680B7B5}"/>
    <hyperlink ref="N525" r:id="rId1512" display="2" xr:uid="{F7D505A1-10DA-47D6-8FA4-6FECE00BA438}"/>
    <hyperlink ref="D526" r:id="rId1513" xr:uid="{6CB8EE8A-B308-4C16-9214-753DCB9B1CC6}"/>
    <hyperlink ref="J526" r:id="rId1514" display="1" xr:uid="{FB65E932-B12D-4475-93E0-9F55BE9CCEF2}"/>
    <hyperlink ref="N526" r:id="rId1515" display="2" xr:uid="{E000CE54-DB7C-4EC5-A455-AF7DC28FFBCF}"/>
    <hyperlink ref="D527" r:id="rId1516" xr:uid="{752929A0-9A3A-48D0-BC18-FF51F116F3B8}"/>
    <hyperlink ref="J527" r:id="rId1517" display="1" xr:uid="{964929E8-CAA2-4E41-811C-DEA23D1C9520}"/>
    <hyperlink ref="N527" r:id="rId1518" display="2" xr:uid="{7A754247-4A7C-4807-88D5-641BA818F69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89246-0CDE-4F40-B33D-68B96F028217}">
  <dimension ref="A1:MW12"/>
  <sheetViews>
    <sheetView workbookViewId="0">
      <selection activeCell="N8" sqref="N8"/>
    </sheetView>
  </sheetViews>
  <sheetFormatPr defaultRowHeight="15"/>
  <sheetData>
    <row r="1" spans="1:361">
      <c r="A1" s="12" t="s">
        <v>36</v>
      </c>
      <c r="B1" t="s">
        <v>46</v>
      </c>
      <c r="C1" t="s">
        <v>46</v>
      </c>
      <c r="D1" t="s">
        <v>59</v>
      </c>
      <c r="E1" t="s">
        <v>64</v>
      </c>
      <c r="F1" t="s">
        <v>67</v>
      </c>
      <c r="G1" t="s">
        <v>73</v>
      </c>
      <c r="H1" t="s">
        <v>76</v>
      </c>
      <c r="I1" t="s">
        <v>81</v>
      </c>
      <c r="J1" t="s">
        <v>81</v>
      </c>
      <c r="K1" t="s">
        <v>90</v>
      </c>
      <c r="L1" t="s">
        <v>90</v>
      </c>
      <c r="M1" t="s">
        <v>90</v>
      </c>
      <c r="N1" t="s">
        <v>90</v>
      </c>
      <c r="O1" t="s">
        <v>90</v>
      </c>
      <c r="P1" t="s">
        <v>90</v>
      </c>
      <c r="Q1" t="s">
        <v>90</v>
      </c>
      <c r="R1" t="s">
        <v>90</v>
      </c>
      <c r="S1" t="s">
        <v>76</v>
      </c>
      <c r="T1" t="s">
        <v>76</v>
      </c>
      <c r="U1" t="s">
        <v>76</v>
      </c>
      <c r="V1" t="s">
        <v>76</v>
      </c>
      <c r="W1" t="s">
        <v>76</v>
      </c>
      <c r="X1" t="s">
        <v>126</v>
      </c>
      <c r="Y1" t="s">
        <v>126</v>
      </c>
      <c r="Z1" t="s">
        <v>126</v>
      </c>
      <c r="AA1" s="14"/>
      <c r="AB1" s="14"/>
      <c r="AC1" t="s">
        <v>81</v>
      </c>
      <c r="AD1" s="14"/>
      <c r="AE1" t="s">
        <v>139</v>
      </c>
      <c r="AF1" t="s">
        <v>139</v>
      </c>
      <c r="AG1" t="s">
        <v>90</v>
      </c>
      <c r="AH1" t="s">
        <v>46</v>
      </c>
      <c r="AI1" t="s">
        <v>46</v>
      </c>
      <c r="AJ1" t="s">
        <v>46</v>
      </c>
      <c r="AK1" t="s">
        <v>155</v>
      </c>
      <c r="AL1" t="s">
        <v>159</v>
      </c>
      <c r="AM1" t="s">
        <v>81</v>
      </c>
      <c r="AN1" t="s">
        <v>81</v>
      </c>
      <c r="AO1" t="s">
        <v>172</v>
      </c>
      <c r="AP1" t="s">
        <v>90</v>
      </c>
      <c r="AQ1" t="s">
        <v>46</v>
      </c>
      <c r="AR1" t="s">
        <v>46</v>
      </c>
      <c r="AS1" t="s">
        <v>81</v>
      </c>
      <c r="AT1" t="s">
        <v>186</v>
      </c>
      <c r="AU1" t="s">
        <v>186</v>
      </c>
      <c r="AV1" t="s">
        <v>46</v>
      </c>
      <c r="AW1" t="s">
        <v>76</v>
      </c>
      <c r="AX1" s="14"/>
      <c r="AY1" t="s">
        <v>46</v>
      </c>
      <c r="AZ1" t="s">
        <v>81</v>
      </c>
      <c r="BA1" t="s">
        <v>81</v>
      </c>
      <c r="BB1" t="s">
        <v>81</v>
      </c>
      <c r="BC1" t="s">
        <v>81</v>
      </c>
      <c r="BD1" t="s">
        <v>81</v>
      </c>
      <c r="BE1" t="s">
        <v>217</v>
      </c>
      <c r="BF1" t="s">
        <v>81</v>
      </c>
      <c r="BG1" t="s">
        <v>46</v>
      </c>
      <c r="BH1" t="s">
        <v>46</v>
      </c>
      <c r="BI1" t="s">
        <v>46</v>
      </c>
      <c r="BJ1" s="14"/>
      <c r="BK1" s="14"/>
      <c r="BL1" t="s">
        <v>81</v>
      </c>
      <c r="BM1" t="s">
        <v>81</v>
      </c>
      <c r="BN1" s="14"/>
      <c r="BO1" s="14"/>
      <c r="BP1" t="s">
        <v>46</v>
      </c>
      <c r="BQ1" t="s">
        <v>46</v>
      </c>
      <c r="BR1" t="s">
        <v>46</v>
      </c>
      <c r="BS1" t="s">
        <v>46</v>
      </c>
      <c r="BT1" t="s">
        <v>81</v>
      </c>
      <c r="BU1" t="s">
        <v>81</v>
      </c>
      <c r="BV1" t="s">
        <v>81</v>
      </c>
      <c r="BW1" t="s">
        <v>263</v>
      </c>
      <c r="BX1" t="s">
        <v>46</v>
      </c>
      <c r="BY1" t="s">
        <v>46</v>
      </c>
      <c r="BZ1" t="s">
        <v>46</v>
      </c>
      <c r="CA1" t="s">
        <v>46</v>
      </c>
      <c r="CB1" t="s">
        <v>46</v>
      </c>
      <c r="CC1" t="s">
        <v>172</v>
      </c>
      <c r="CD1" t="s">
        <v>283</v>
      </c>
      <c r="CE1" t="s">
        <v>186</v>
      </c>
      <c r="CF1" t="s">
        <v>289</v>
      </c>
      <c r="CG1" s="14"/>
      <c r="CH1" t="s">
        <v>46</v>
      </c>
      <c r="CI1" t="s">
        <v>46</v>
      </c>
      <c r="CJ1" t="s">
        <v>46</v>
      </c>
      <c r="CK1" t="s">
        <v>172</v>
      </c>
      <c r="CL1" t="s">
        <v>283</v>
      </c>
      <c r="CM1" t="s">
        <v>304</v>
      </c>
      <c r="CN1" t="s">
        <v>263</v>
      </c>
      <c r="CO1" t="s">
        <v>289</v>
      </c>
      <c r="CP1" t="s">
        <v>186</v>
      </c>
      <c r="CQ1" s="14"/>
      <c r="CR1" t="s">
        <v>186</v>
      </c>
      <c r="CS1" t="s">
        <v>313</v>
      </c>
      <c r="CT1" s="14"/>
      <c r="CU1" t="s">
        <v>81</v>
      </c>
      <c r="CV1" t="s">
        <v>81</v>
      </c>
      <c r="CW1" t="s">
        <v>81</v>
      </c>
      <c r="CX1" t="s">
        <v>81</v>
      </c>
      <c r="CY1" t="s">
        <v>81</v>
      </c>
      <c r="CZ1" t="s">
        <v>81</v>
      </c>
      <c r="DA1" t="s">
        <v>81</v>
      </c>
      <c r="DB1" t="s">
        <v>81</v>
      </c>
      <c r="DC1" t="s">
        <v>81</v>
      </c>
      <c r="DD1" t="s">
        <v>81</v>
      </c>
      <c r="DE1" t="s">
        <v>81</v>
      </c>
      <c r="DF1" s="14"/>
      <c r="DG1" s="14"/>
      <c r="DH1" t="s">
        <v>81</v>
      </c>
      <c r="DI1" t="s">
        <v>283</v>
      </c>
      <c r="DJ1" t="s">
        <v>76</v>
      </c>
      <c r="DK1" t="s">
        <v>283</v>
      </c>
      <c r="DL1" t="s">
        <v>283</v>
      </c>
      <c r="DM1" t="s">
        <v>283</v>
      </c>
      <c r="DN1" t="s">
        <v>358</v>
      </c>
      <c r="DO1" t="s">
        <v>363</v>
      </c>
      <c r="DP1" t="s">
        <v>367</v>
      </c>
      <c r="DQ1" t="s">
        <v>186</v>
      </c>
      <c r="DR1" t="s">
        <v>186</v>
      </c>
      <c r="DS1" t="s">
        <v>186</v>
      </c>
      <c r="DT1" t="s">
        <v>186</v>
      </c>
      <c r="DU1" t="s">
        <v>186</v>
      </c>
      <c r="DV1" t="s">
        <v>384</v>
      </c>
      <c r="DW1" t="s">
        <v>46</v>
      </c>
      <c r="DX1" t="s">
        <v>46</v>
      </c>
      <c r="DY1" t="s">
        <v>46</v>
      </c>
      <c r="DZ1" t="s">
        <v>46</v>
      </c>
      <c r="EA1" t="s">
        <v>46</v>
      </c>
      <c r="EB1" t="s">
        <v>46</v>
      </c>
      <c r="EC1" t="s">
        <v>81</v>
      </c>
      <c r="ED1" t="s">
        <v>81</v>
      </c>
      <c r="EE1" t="s">
        <v>81</v>
      </c>
      <c r="EF1" t="s">
        <v>407</v>
      </c>
      <c r="EG1" t="s">
        <v>172</v>
      </c>
      <c r="EH1" t="s">
        <v>172</v>
      </c>
      <c r="EI1" s="14"/>
      <c r="EJ1" t="s">
        <v>172</v>
      </c>
      <c r="EK1" t="s">
        <v>81</v>
      </c>
      <c r="EL1" t="s">
        <v>81</v>
      </c>
      <c r="EM1" t="s">
        <v>425</v>
      </c>
      <c r="EN1" s="14"/>
      <c r="EO1" s="14"/>
      <c r="EP1" t="s">
        <v>73</v>
      </c>
      <c r="EQ1" t="s">
        <v>73</v>
      </c>
      <c r="ER1" t="s">
        <v>73</v>
      </c>
      <c r="ES1" t="s">
        <v>73</v>
      </c>
      <c r="ET1" t="s">
        <v>73</v>
      </c>
      <c r="EU1" t="s">
        <v>407</v>
      </c>
      <c r="EV1" t="s">
        <v>407</v>
      </c>
      <c r="EW1" t="s">
        <v>407</v>
      </c>
      <c r="EX1" t="s">
        <v>407</v>
      </c>
      <c r="EY1" t="s">
        <v>304</v>
      </c>
      <c r="EZ1" t="s">
        <v>304</v>
      </c>
      <c r="FA1" t="s">
        <v>304</v>
      </c>
      <c r="FB1" t="s">
        <v>440</v>
      </c>
      <c r="FC1" t="s">
        <v>440</v>
      </c>
      <c r="FD1" t="s">
        <v>155</v>
      </c>
      <c r="FE1" t="s">
        <v>447</v>
      </c>
      <c r="FF1" t="s">
        <v>449</v>
      </c>
      <c r="FG1" t="s">
        <v>452</v>
      </c>
      <c r="FH1" s="14"/>
      <c r="FI1" t="s">
        <v>46</v>
      </c>
      <c r="FJ1" t="s">
        <v>81</v>
      </c>
      <c r="FK1" t="s">
        <v>81</v>
      </c>
      <c r="FL1" t="s">
        <v>466</v>
      </c>
      <c r="FM1" t="s">
        <v>304</v>
      </c>
      <c r="FN1" t="s">
        <v>46</v>
      </c>
      <c r="FO1" t="s">
        <v>46</v>
      </c>
      <c r="FP1" t="s">
        <v>46</v>
      </c>
      <c r="FQ1" t="s">
        <v>46</v>
      </c>
      <c r="FR1" t="s">
        <v>81</v>
      </c>
      <c r="FS1" t="s">
        <v>81</v>
      </c>
      <c r="FT1" s="14"/>
      <c r="FU1" t="s">
        <v>81</v>
      </c>
      <c r="FV1" t="s">
        <v>81</v>
      </c>
      <c r="FW1" t="s">
        <v>90</v>
      </c>
      <c r="FX1" t="s">
        <v>186</v>
      </c>
      <c r="FY1" t="s">
        <v>502</v>
      </c>
      <c r="FZ1" t="s">
        <v>76</v>
      </c>
      <c r="GA1" t="s">
        <v>76</v>
      </c>
      <c r="GB1" t="s">
        <v>76</v>
      </c>
      <c r="GC1" t="s">
        <v>76</v>
      </c>
      <c r="GD1" t="s">
        <v>76</v>
      </c>
      <c r="GE1" t="s">
        <v>90</v>
      </c>
      <c r="GF1" t="s">
        <v>90</v>
      </c>
      <c r="GG1" t="s">
        <v>90</v>
      </c>
      <c r="GH1" t="s">
        <v>90</v>
      </c>
      <c r="GI1" t="s">
        <v>90</v>
      </c>
      <c r="GJ1" t="s">
        <v>90</v>
      </c>
      <c r="GK1" t="s">
        <v>46</v>
      </c>
      <c r="GL1" t="s">
        <v>517</v>
      </c>
      <c r="GM1" t="s">
        <v>81</v>
      </c>
      <c r="GN1" t="s">
        <v>81</v>
      </c>
      <c r="GO1" t="s">
        <v>81</v>
      </c>
      <c r="GP1" t="s">
        <v>172</v>
      </c>
      <c r="GQ1" s="14"/>
      <c r="GR1" s="14"/>
      <c r="GS1" t="s">
        <v>81</v>
      </c>
      <c r="GT1" s="14"/>
      <c r="GU1" t="s">
        <v>46</v>
      </c>
      <c r="GV1" t="s">
        <v>46</v>
      </c>
      <c r="GW1" t="s">
        <v>46</v>
      </c>
      <c r="GX1" t="s">
        <v>46</v>
      </c>
      <c r="GY1" t="s">
        <v>81</v>
      </c>
      <c r="GZ1" t="s">
        <v>81</v>
      </c>
      <c r="HA1" t="s">
        <v>81</v>
      </c>
      <c r="HB1" t="s">
        <v>556</v>
      </c>
      <c r="HC1" t="s">
        <v>46</v>
      </c>
      <c r="HD1" t="s">
        <v>46</v>
      </c>
      <c r="HE1" t="s">
        <v>46</v>
      </c>
      <c r="HF1" t="s">
        <v>46</v>
      </c>
      <c r="HG1" t="s">
        <v>46</v>
      </c>
      <c r="HH1" t="s">
        <v>46</v>
      </c>
      <c r="HI1" t="s">
        <v>46</v>
      </c>
      <c r="HJ1" t="s">
        <v>46</v>
      </c>
      <c r="HK1" t="s">
        <v>46</v>
      </c>
      <c r="HL1" t="s">
        <v>46</v>
      </c>
      <c r="HM1" t="s">
        <v>304</v>
      </c>
      <c r="HN1" t="s">
        <v>46</v>
      </c>
      <c r="HO1" t="s">
        <v>46</v>
      </c>
      <c r="HP1" t="s">
        <v>46</v>
      </c>
      <c r="HQ1" t="s">
        <v>46</v>
      </c>
      <c r="HR1" t="s">
        <v>46</v>
      </c>
      <c r="HS1" t="s">
        <v>46</v>
      </c>
      <c r="HT1" t="s">
        <v>46</v>
      </c>
      <c r="HU1" t="s">
        <v>578</v>
      </c>
      <c r="HV1" t="s">
        <v>46</v>
      </c>
      <c r="HW1" t="s">
        <v>46</v>
      </c>
      <c r="HX1" t="s">
        <v>46</v>
      </c>
      <c r="HY1" t="s">
        <v>304</v>
      </c>
      <c r="HZ1" t="s">
        <v>73</v>
      </c>
      <c r="IA1" t="s">
        <v>73</v>
      </c>
      <c r="IB1" t="s">
        <v>73</v>
      </c>
      <c r="IC1" t="s">
        <v>73</v>
      </c>
      <c r="ID1" t="s">
        <v>81</v>
      </c>
      <c r="IE1" t="s">
        <v>81</v>
      </c>
      <c r="IF1" t="s">
        <v>263</v>
      </c>
      <c r="IG1" t="s">
        <v>263</v>
      </c>
      <c r="IH1" t="s">
        <v>263</v>
      </c>
      <c r="II1" t="s">
        <v>263</v>
      </c>
      <c r="IJ1" t="s">
        <v>263</v>
      </c>
      <c r="IK1" t="s">
        <v>621</v>
      </c>
      <c r="IL1" t="s">
        <v>621</v>
      </c>
      <c r="IM1" t="s">
        <v>621</v>
      </c>
      <c r="IN1" t="s">
        <v>621</v>
      </c>
      <c r="IO1" t="s">
        <v>621</v>
      </c>
      <c r="IP1" t="s">
        <v>621</v>
      </c>
      <c r="IQ1" t="s">
        <v>621</v>
      </c>
      <c r="IR1" t="s">
        <v>621</v>
      </c>
      <c r="IS1" t="s">
        <v>283</v>
      </c>
      <c r="IT1" t="s">
        <v>283</v>
      </c>
      <c r="IU1" t="s">
        <v>283</v>
      </c>
      <c r="IV1" t="s">
        <v>283</v>
      </c>
      <c r="IW1" t="s">
        <v>283</v>
      </c>
      <c r="IX1" t="s">
        <v>283</v>
      </c>
      <c r="IY1" t="s">
        <v>283</v>
      </c>
      <c r="IZ1" t="s">
        <v>283</v>
      </c>
      <c r="JA1" t="s">
        <v>283</v>
      </c>
      <c r="JB1" t="s">
        <v>304</v>
      </c>
      <c r="JC1" t="s">
        <v>81</v>
      </c>
      <c r="JD1" t="s">
        <v>81</v>
      </c>
      <c r="JE1" t="s">
        <v>81</v>
      </c>
      <c r="JF1" t="s">
        <v>81</v>
      </c>
      <c r="JG1" t="s">
        <v>155</v>
      </c>
      <c r="JH1" s="14"/>
      <c r="JI1" t="s">
        <v>81</v>
      </c>
      <c r="JJ1" t="s">
        <v>81</v>
      </c>
      <c r="JK1" t="s">
        <v>46</v>
      </c>
      <c r="JL1" t="s">
        <v>46</v>
      </c>
      <c r="JM1" s="14"/>
      <c r="JN1" t="s">
        <v>81</v>
      </c>
      <c r="JO1" t="s">
        <v>81</v>
      </c>
      <c r="JP1" t="s">
        <v>172</v>
      </c>
      <c r="JQ1" t="s">
        <v>73</v>
      </c>
      <c r="JR1" t="s">
        <v>90</v>
      </c>
      <c r="JS1" s="14"/>
      <c r="JT1" t="s">
        <v>407</v>
      </c>
      <c r="JU1" t="s">
        <v>407</v>
      </c>
      <c r="JV1" t="s">
        <v>449</v>
      </c>
      <c r="JW1" s="14"/>
      <c r="JX1" t="s">
        <v>304</v>
      </c>
      <c r="JY1" t="s">
        <v>81</v>
      </c>
      <c r="JZ1" t="s">
        <v>81</v>
      </c>
      <c r="KA1" t="s">
        <v>683</v>
      </c>
      <c r="KB1" t="s">
        <v>126</v>
      </c>
      <c r="KC1" t="s">
        <v>46</v>
      </c>
      <c r="KD1" t="s">
        <v>693</v>
      </c>
      <c r="KE1" t="s">
        <v>81</v>
      </c>
      <c r="KF1" t="s">
        <v>81</v>
      </c>
      <c r="KG1" t="s">
        <v>81</v>
      </c>
      <c r="KH1" t="s">
        <v>81</v>
      </c>
      <c r="KI1" t="s">
        <v>81</v>
      </c>
      <c r="KJ1" t="s">
        <v>81</v>
      </c>
      <c r="KK1" t="s">
        <v>81</v>
      </c>
      <c r="KL1" t="s">
        <v>81</v>
      </c>
      <c r="KM1" t="s">
        <v>81</v>
      </c>
      <c r="KN1" t="s">
        <v>81</v>
      </c>
      <c r="KO1" t="s">
        <v>81</v>
      </c>
      <c r="KP1" t="s">
        <v>46</v>
      </c>
      <c r="KQ1" s="14"/>
      <c r="KR1" t="s">
        <v>46</v>
      </c>
      <c r="KS1" t="s">
        <v>46</v>
      </c>
      <c r="KT1" t="s">
        <v>46</v>
      </c>
      <c r="KU1" t="s">
        <v>46</v>
      </c>
      <c r="KV1" t="s">
        <v>46</v>
      </c>
      <c r="KW1" t="s">
        <v>46</v>
      </c>
      <c r="KX1" t="s">
        <v>46</v>
      </c>
      <c r="KY1" t="s">
        <v>90</v>
      </c>
      <c r="KZ1" t="s">
        <v>73</v>
      </c>
      <c r="LA1" t="s">
        <v>81</v>
      </c>
      <c r="LB1" t="s">
        <v>90</v>
      </c>
      <c r="LC1" t="s">
        <v>736</v>
      </c>
      <c r="LD1" t="s">
        <v>90</v>
      </c>
      <c r="LE1" t="s">
        <v>740</v>
      </c>
      <c r="LF1" t="s">
        <v>76</v>
      </c>
      <c r="LG1" t="s">
        <v>46</v>
      </c>
      <c r="LH1" t="s">
        <v>46</v>
      </c>
      <c r="LI1" t="s">
        <v>46</v>
      </c>
      <c r="LJ1" t="s">
        <v>46</v>
      </c>
      <c r="LK1" t="s">
        <v>46</v>
      </c>
      <c r="LL1" t="s">
        <v>759</v>
      </c>
      <c r="LM1" t="s">
        <v>81</v>
      </c>
      <c r="LN1" t="s">
        <v>46</v>
      </c>
      <c r="LO1" t="s">
        <v>76</v>
      </c>
      <c r="LP1" t="s">
        <v>772</v>
      </c>
      <c r="LQ1" s="14"/>
      <c r="LR1" t="s">
        <v>81</v>
      </c>
      <c r="LS1" t="s">
        <v>781</v>
      </c>
      <c r="LT1" s="14"/>
      <c r="LU1" t="s">
        <v>452</v>
      </c>
      <c r="LV1" t="s">
        <v>452</v>
      </c>
      <c r="LW1" t="s">
        <v>791</v>
      </c>
      <c r="LX1" t="s">
        <v>791</v>
      </c>
      <c r="LY1" t="s">
        <v>81</v>
      </c>
      <c r="LZ1" t="s">
        <v>76</v>
      </c>
      <c r="MA1" t="s">
        <v>76</v>
      </c>
      <c r="MB1" t="s">
        <v>46</v>
      </c>
      <c r="MC1" t="s">
        <v>781</v>
      </c>
      <c r="MD1" t="s">
        <v>781</v>
      </c>
      <c r="ME1" t="s">
        <v>813</v>
      </c>
      <c r="MF1" s="14"/>
      <c r="MG1" s="14"/>
      <c r="MH1" s="14"/>
      <c r="MI1" t="s">
        <v>46</v>
      </c>
      <c r="MJ1" t="s">
        <v>46</v>
      </c>
      <c r="MK1" t="s">
        <v>46</v>
      </c>
      <c r="ML1" t="s">
        <v>186</v>
      </c>
      <c r="MM1" t="s">
        <v>46</v>
      </c>
      <c r="MN1" t="s">
        <v>81</v>
      </c>
      <c r="MO1" s="14"/>
      <c r="MP1" t="s">
        <v>81</v>
      </c>
      <c r="MQ1" t="s">
        <v>304</v>
      </c>
      <c r="MR1" s="14"/>
      <c r="MS1" s="14"/>
      <c r="MT1" s="14"/>
      <c r="MU1" s="14"/>
      <c r="MV1" t="s">
        <v>850</v>
      </c>
      <c r="MW1" t="s">
        <v>850</v>
      </c>
    </row>
    <row r="2" spans="1:361">
      <c r="A2" s="12" t="s">
        <v>37</v>
      </c>
      <c r="B2" t="s">
        <v>47</v>
      </c>
      <c r="C2" t="s">
        <v>47</v>
      </c>
      <c r="D2" t="s">
        <v>47</v>
      </c>
      <c r="E2" t="s">
        <v>47</v>
      </c>
      <c r="F2" t="s">
        <v>47</v>
      </c>
      <c r="G2" t="s">
        <v>47</v>
      </c>
      <c r="H2" t="s">
        <v>47</v>
      </c>
      <c r="I2" t="s">
        <v>82</v>
      </c>
      <c r="J2" t="s">
        <v>87</v>
      </c>
      <c r="K2" t="s">
        <v>91</v>
      </c>
      <c r="L2" t="s">
        <v>91</v>
      </c>
      <c r="M2" t="s">
        <v>91</v>
      </c>
      <c r="N2" t="s">
        <v>91</v>
      </c>
      <c r="O2" t="s">
        <v>91</v>
      </c>
      <c r="P2" t="s">
        <v>91</v>
      </c>
      <c r="Q2" t="s">
        <v>91</v>
      </c>
      <c r="R2" t="s">
        <v>91</v>
      </c>
      <c r="S2" t="s">
        <v>91</v>
      </c>
      <c r="T2" t="s">
        <v>91</v>
      </c>
      <c r="U2" t="s">
        <v>91</v>
      </c>
      <c r="V2" t="s">
        <v>91</v>
      </c>
      <c r="W2" t="s">
        <v>91</v>
      </c>
      <c r="X2" t="s">
        <v>91</v>
      </c>
      <c r="Y2" t="s">
        <v>91</v>
      </c>
      <c r="Z2" t="s">
        <v>91</v>
      </c>
      <c r="AA2" s="14" t="s">
        <v>130</v>
      </c>
      <c r="AB2" s="14" t="s">
        <v>131</v>
      </c>
      <c r="AC2" t="s">
        <v>135</v>
      </c>
      <c r="AD2" s="14" t="s">
        <v>136</v>
      </c>
      <c r="AE2" t="s">
        <v>140</v>
      </c>
      <c r="AF2" t="s">
        <v>140</v>
      </c>
      <c r="AG2" t="s">
        <v>140</v>
      </c>
      <c r="AH2" t="s">
        <v>146</v>
      </c>
      <c r="AI2" t="s">
        <v>146</v>
      </c>
      <c r="AJ2" t="s">
        <v>146</v>
      </c>
      <c r="AK2" t="s">
        <v>146</v>
      </c>
      <c r="AL2" t="s">
        <v>160</v>
      </c>
      <c r="AM2" t="s">
        <v>163</v>
      </c>
      <c r="AN2" t="s">
        <v>163</v>
      </c>
      <c r="AO2" t="s">
        <v>163</v>
      </c>
      <c r="AP2" t="s">
        <v>163</v>
      </c>
      <c r="AQ2" t="s">
        <v>179</v>
      </c>
      <c r="AR2" t="s">
        <v>179</v>
      </c>
      <c r="AS2" t="s">
        <v>179</v>
      </c>
      <c r="AT2" t="s">
        <v>179</v>
      </c>
      <c r="AU2" t="s">
        <v>179</v>
      </c>
      <c r="AV2" t="s">
        <v>194</v>
      </c>
      <c r="AW2" t="s">
        <v>198</v>
      </c>
      <c r="AX2" s="14" t="s">
        <v>199</v>
      </c>
      <c r="AY2" t="s">
        <v>194</v>
      </c>
      <c r="AZ2" t="s">
        <v>204</v>
      </c>
      <c r="BA2" t="s">
        <v>204</v>
      </c>
      <c r="BB2" t="s">
        <v>204</v>
      </c>
      <c r="BC2" t="s">
        <v>204</v>
      </c>
      <c r="BD2" t="s">
        <v>204</v>
      </c>
      <c r="BE2" t="s">
        <v>204</v>
      </c>
      <c r="BF2" t="s">
        <v>204</v>
      </c>
      <c r="BG2" t="s">
        <v>223</v>
      </c>
      <c r="BH2" t="s">
        <v>223</v>
      </c>
      <c r="BI2" t="s">
        <v>223</v>
      </c>
      <c r="BJ2" s="14" t="s">
        <v>230</v>
      </c>
      <c r="BK2" s="14" t="s">
        <v>231</v>
      </c>
      <c r="BL2" t="s">
        <v>234</v>
      </c>
      <c r="BM2" t="s">
        <v>234</v>
      </c>
      <c r="BN2" s="14" t="s">
        <v>238</v>
      </c>
      <c r="BO2" s="14" t="s">
        <v>239</v>
      </c>
      <c r="BP2" t="s">
        <v>242</v>
      </c>
      <c r="BQ2" t="s">
        <v>242</v>
      </c>
      <c r="BR2" t="s">
        <v>247</v>
      </c>
      <c r="BS2" t="s">
        <v>247</v>
      </c>
      <c r="BT2" t="s">
        <v>247</v>
      </c>
      <c r="BU2" t="s">
        <v>247</v>
      </c>
      <c r="BV2" t="s">
        <v>247</v>
      </c>
      <c r="BW2" t="s">
        <v>247</v>
      </c>
      <c r="BX2" t="s">
        <v>268</v>
      </c>
      <c r="BY2" t="s">
        <v>268</v>
      </c>
      <c r="BZ2" t="s">
        <v>268</v>
      </c>
      <c r="CA2" t="s">
        <v>268</v>
      </c>
      <c r="CB2" t="s">
        <v>268</v>
      </c>
      <c r="CC2" t="s">
        <v>268</v>
      </c>
      <c r="CD2" t="s">
        <v>268</v>
      </c>
      <c r="CE2" t="s">
        <v>268</v>
      </c>
      <c r="CF2" t="s">
        <v>268</v>
      </c>
      <c r="CG2" s="14" t="s">
        <v>291</v>
      </c>
      <c r="CH2" t="s">
        <v>294</v>
      </c>
      <c r="CI2" t="s">
        <v>294</v>
      </c>
      <c r="CJ2" t="s">
        <v>294</v>
      </c>
      <c r="CK2" t="s">
        <v>302</v>
      </c>
      <c r="CL2" t="s">
        <v>302</v>
      </c>
      <c r="CM2" t="s">
        <v>302</v>
      </c>
      <c r="CN2" t="s">
        <v>302</v>
      </c>
      <c r="CO2" t="s">
        <v>302</v>
      </c>
      <c r="CP2" t="s">
        <v>302</v>
      </c>
      <c r="CQ2" s="14" t="s">
        <v>306</v>
      </c>
      <c r="CR2" t="s">
        <v>309</v>
      </c>
      <c r="CS2" t="s">
        <v>309</v>
      </c>
      <c r="CT2" s="14" t="s">
        <v>314</v>
      </c>
      <c r="CU2" t="s">
        <v>318</v>
      </c>
      <c r="CV2" t="s">
        <v>318</v>
      </c>
      <c r="CW2" t="s">
        <v>318</v>
      </c>
      <c r="CX2" t="s">
        <v>318</v>
      </c>
      <c r="CY2" t="s">
        <v>318</v>
      </c>
      <c r="CZ2" t="s">
        <v>318</v>
      </c>
      <c r="DA2" t="s">
        <v>318</v>
      </c>
      <c r="DB2" t="s">
        <v>318</v>
      </c>
      <c r="DC2" t="s">
        <v>318</v>
      </c>
      <c r="DD2" t="s">
        <v>318</v>
      </c>
      <c r="DE2" t="s">
        <v>318</v>
      </c>
      <c r="DF2" s="14" t="s">
        <v>340</v>
      </c>
      <c r="DG2" s="14" t="s">
        <v>341</v>
      </c>
      <c r="DH2" t="s">
        <v>344</v>
      </c>
      <c r="DI2" t="s">
        <v>349</v>
      </c>
      <c r="DJ2" t="s">
        <v>198</v>
      </c>
      <c r="DK2" t="s">
        <v>352</v>
      </c>
      <c r="DL2" t="s">
        <v>352</v>
      </c>
      <c r="DM2" t="s">
        <v>352</v>
      </c>
      <c r="DN2" t="s">
        <v>359</v>
      </c>
      <c r="DO2" t="s">
        <v>359</v>
      </c>
      <c r="DP2" t="s">
        <v>359</v>
      </c>
      <c r="DQ2" t="s">
        <v>359</v>
      </c>
      <c r="DR2" t="s">
        <v>359</v>
      </c>
      <c r="DS2" t="s">
        <v>359</v>
      </c>
      <c r="DT2" t="s">
        <v>359</v>
      </c>
      <c r="DU2" t="s">
        <v>359</v>
      </c>
      <c r="DV2" t="s">
        <v>385</v>
      </c>
      <c r="DW2" t="s">
        <v>388</v>
      </c>
      <c r="DX2" t="s">
        <v>388</v>
      </c>
      <c r="DY2" t="s">
        <v>388</v>
      </c>
      <c r="DZ2" t="s">
        <v>388</v>
      </c>
      <c r="EA2" t="s">
        <v>388</v>
      </c>
      <c r="EB2" t="s">
        <v>388</v>
      </c>
      <c r="EC2" t="s">
        <v>388</v>
      </c>
      <c r="ED2" t="s">
        <v>388</v>
      </c>
      <c r="EE2" t="s">
        <v>388</v>
      </c>
      <c r="EF2" t="s">
        <v>388</v>
      </c>
      <c r="EG2" t="s">
        <v>388</v>
      </c>
      <c r="EH2" t="s">
        <v>388</v>
      </c>
      <c r="EI2" s="14" t="s">
        <v>413</v>
      </c>
      <c r="EJ2" t="s">
        <v>416</v>
      </c>
      <c r="EK2" t="s">
        <v>416</v>
      </c>
      <c r="EL2" t="s">
        <v>416</v>
      </c>
      <c r="EM2" t="s">
        <v>416</v>
      </c>
      <c r="EN2" s="14" t="s">
        <v>427</v>
      </c>
      <c r="EO2" s="14" t="s">
        <v>428</v>
      </c>
      <c r="EP2" t="s">
        <v>431</v>
      </c>
      <c r="EQ2" t="s">
        <v>431</v>
      </c>
      <c r="ER2" t="s">
        <v>431</v>
      </c>
      <c r="ES2" t="s">
        <v>431</v>
      </c>
      <c r="ET2" t="s">
        <v>431</v>
      </c>
      <c r="EU2" t="s">
        <v>431</v>
      </c>
      <c r="EV2" t="s">
        <v>431</v>
      </c>
      <c r="EW2" t="s">
        <v>431</v>
      </c>
      <c r="EX2" t="s">
        <v>431</v>
      </c>
      <c r="EY2" t="s">
        <v>431</v>
      </c>
      <c r="EZ2" t="s">
        <v>431</v>
      </c>
      <c r="FA2" t="s">
        <v>431</v>
      </c>
      <c r="FB2" t="s">
        <v>431</v>
      </c>
      <c r="FC2" t="s">
        <v>431</v>
      </c>
      <c r="FD2" t="s">
        <v>431</v>
      </c>
      <c r="FE2" t="s">
        <v>431</v>
      </c>
      <c r="FF2" t="s">
        <v>431</v>
      </c>
      <c r="FG2" t="s">
        <v>453</v>
      </c>
      <c r="FH2" s="14" t="s">
        <v>455</v>
      </c>
      <c r="FI2" t="s">
        <v>458</v>
      </c>
      <c r="FJ2" t="s">
        <v>458</v>
      </c>
      <c r="FK2" t="s">
        <v>458</v>
      </c>
      <c r="FL2" t="s">
        <v>458</v>
      </c>
      <c r="FM2" t="s">
        <v>470</v>
      </c>
      <c r="FN2" t="s">
        <v>474</v>
      </c>
      <c r="FO2" t="s">
        <v>474</v>
      </c>
      <c r="FP2" t="s">
        <v>474</v>
      </c>
      <c r="FQ2" t="s">
        <v>483</v>
      </c>
      <c r="FR2" t="s">
        <v>483</v>
      </c>
      <c r="FS2" t="s">
        <v>483</v>
      </c>
      <c r="FT2" s="14" t="s">
        <v>486</v>
      </c>
      <c r="FU2" t="s">
        <v>489</v>
      </c>
      <c r="FV2" t="s">
        <v>493</v>
      </c>
      <c r="FW2" t="s">
        <v>493</v>
      </c>
      <c r="FX2" t="s">
        <v>493</v>
      </c>
      <c r="FY2" t="s">
        <v>493</v>
      </c>
      <c r="FZ2" t="s">
        <v>505</v>
      </c>
      <c r="GA2" t="s">
        <v>505</v>
      </c>
      <c r="GB2" t="s">
        <v>505</v>
      </c>
      <c r="GC2" t="s">
        <v>505</v>
      </c>
      <c r="GD2" t="s">
        <v>505</v>
      </c>
      <c r="GE2" t="s">
        <v>505</v>
      </c>
      <c r="GF2" t="s">
        <v>505</v>
      </c>
      <c r="GG2" t="s">
        <v>505</v>
      </c>
      <c r="GH2" t="s">
        <v>505</v>
      </c>
      <c r="GI2" t="s">
        <v>505</v>
      </c>
      <c r="GJ2" t="s">
        <v>505</v>
      </c>
      <c r="GK2" t="s">
        <v>505</v>
      </c>
      <c r="GL2" t="s">
        <v>505</v>
      </c>
      <c r="GM2" t="s">
        <v>520</v>
      </c>
      <c r="GN2" t="s">
        <v>520</v>
      </c>
      <c r="GO2" t="s">
        <v>520</v>
      </c>
      <c r="GP2" t="s">
        <v>520</v>
      </c>
      <c r="GQ2" s="14" t="s">
        <v>531</v>
      </c>
      <c r="GR2" s="14" t="s">
        <v>532</v>
      </c>
      <c r="GS2" t="s">
        <v>536</v>
      </c>
      <c r="GT2" s="14" t="s">
        <v>538</v>
      </c>
      <c r="GU2" t="s">
        <v>541</v>
      </c>
      <c r="GV2" t="s">
        <v>541</v>
      </c>
      <c r="GW2" t="s">
        <v>541</v>
      </c>
      <c r="GX2" t="s">
        <v>541</v>
      </c>
      <c r="GY2" t="s">
        <v>541</v>
      </c>
      <c r="GZ2" t="s">
        <v>541</v>
      </c>
      <c r="HA2" t="s">
        <v>541</v>
      </c>
      <c r="HB2" t="s">
        <v>541</v>
      </c>
      <c r="HC2" t="s">
        <v>559</v>
      </c>
      <c r="HD2" t="s">
        <v>559</v>
      </c>
      <c r="HE2" t="s">
        <v>559</v>
      </c>
      <c r="HF2" t="s">
        <v>559</v>
      </c>
      <c r="HG2" t="s">
        <v>566</v>
      </c>
      <c r="HH2" t="s">
        <v>566</v>
      </c>
      <c r="HI2" t="s">
        <v>566</v>
      </c>
      <c r="HJ2" t="s">
        <v>566</v>
      </c>
      <c r="HK2" t="s">
        <v>566</v>
      </c>
      <c r="HL2" t="s">
        <v>566</v>
      </c>
      <c r="HM2" t="s">
        <v>571</v>
      </c>
      <c r="HN2" t="s">
        <v>572</v>
      </c>
      <c r="HO2" t="s">
        <v>572</v>
      </c>
      <c r="HP2" t="s">
        <v>572</v>
      </c>
      <c r="HQ2" t="s">
        <v>575</v>
      </c>
      <c r="HR2" t="s">
        <v>575</v>
      </c>
      <c r="HS2" t="s">
        <v>575</v>
      </c>
      <c r="HT2" t="s">
        <v>575</v>
      </c>
      <c r="HU2" t="s">
        <v>579</v>
      </c>
      <c r="HV2" t="s">
        <v>583</v>
      </c>
      <c r="HW2" t="s">
        <v>583</v>
      </c>
      <c r="HX2" t="s">
        <v>583</v>
      </c>
      <c r="HY2" t="s">
        <v>591</v>
      </c>
      <c r="HZ2" t="s">
        <v>595</v>
      </c>
      <c r="IA2" t="s">
        <v>595</v>
      </c>
      <c r="IB2" t="s">
        <v>595</v>
      </c>
      <c r="IC2" t="s">
        <v>595</v>
      </c>
      <c r="ID2" t="s">
        <v>604</v>
      </c>
      <c r="IE2" t="s">
        <v>604</v>
      </c>
      <c r="IF2" t="s">
        <v>611</v>
      </c>
      <c r="IG2" t="s">
        <v>611</v>
      </c>
      <c r="IH2" t="s">
        <v>611</v>
      </c>
      <c r="II2" t="s">
        <v>611</v>
      </c>
      <c r="IJ2" t="s">
        <v>611</v>
      </c>
      <c r="IK2" t="s">
        <v>611</v>
      </c>
      <c r="IL2" t="s">
        <v>611</v>
      </c>
      <c r="IM2" t="s">
        <v>611</v>
      </c>
      <c r="IN2" t="s">
        <v>611</v>
      </c>
      <c r="IO2" t="s">
        <v>611</v>
      </c>
      <c r="IP2" t="s">
        <v>611</v>
      </c>
      <c r="IQ2" t="s">
        <v>611</v>
      </c>
      <c r="IR2" t="s">
        <v>611</v>
      </c>
      <c r="IS2" t="s">
        <v>611</v>
      </c>
      <c r="IT2" t="s">
        <v>611</v>
      </c>
      <c r="IU2" t="s">
        <v>611</v>
      </c>
      <c r="IV2" t="s">
        <v>611</v>
      </c>
      <c r="IW2" t="s">
        <v>611</v>
      </c>
      <c r="IX2" t="s">
        <v>611</v>
      </c>
      <c r="IY2" t="s">
        <v>611</v>
      </c>
      <c r="IZ2" t="s">
        <v>611</v>
      </c>
      <c r="JA2" t="s">
        <v>611</v>
      </c>
      <c r="JB2" t="s">
        <v>611</v>
      </c>
      <c r="JC2" t="s">
        <v>611</v>
      </c>
      <c r="JD2" t="s">
        <v>611</v>
      </c>
      <c r="JE2" t="s">
        <v>611</v>
      </c>
      <c r="JF2" t="s">
        <v>611</v>
      </c>
      <c r="JG2" t="s">
        <v>611</v>
      </c>
      <c r="JH2" s="14" t="s">
        <v>639</v>
      </c>
      <c r="JI2" t="s">
        <v>642</v>
      </c>
      <c r="JJ2" t="s">
        <v>642</v>
      </c>
      <c r="JK2" t="s">
        <v>642</v>
      </c>
      <c r="JL2" t="s">
        <v>642</v>
      </c>
      <c r="JM2" s="14" t="s">
        <v>649</v>
      </c>
      <c r="JN2" t="s">
        <v>652</v>
      </c>
      <c r="JO2" t="s">
        <v>652</v>
      </c>
      <c r="JP2" t="s">
        <v>652</v>
      </c>
      <c r="JQ2" t="s">
        <v>652</v>
      </c>
      <c r="JR2" t="s">
        <v>652</v>
      </c>
      <c r="JS2" s="14" t="s">
        <v>663</v>
      </c>
      <c r="JT2" t="s">
        <v>666</v>
      </c>
      <c r="JU2" t="s">
        <v>666</v>
      </c>
      <c r="JV2" t="s">
        <v>666</v>
      </c>
      <c r="JW2" s="14" t="s">
        <v>671</v>
      </c>
      <c r="JX2" t="s">
        <v>674</v>
      </c>
      <c r="JY2" t="s">
        <v>674</v>
      </c>
      <c r="JZ2" t="s">
        <v>679</v>
      </c>
      <c r="KA2" t="s">
        <v>679</v>
      </c>
      <c r="KB2" t="s">
        <v>679</v>
      </c>
      <c r="KC2" t="s">
        <v>689</v>
      </c>
      <c r="KD2" t="s">
        <v>689</v>
      </c>
      <c r="KE2" t="s">
        <v>696</v>
      </c>
      <c r="KF2" t="s">
        <v>696</v>
      </c>
      <c r="KG2" t="s">
        <v>696</v>
      </c>
      <c r="KH2" t="s">
        <v>696</v>
      </c>
      <c r="KI2" t="s">
        <v>696</v>
      </c>
      <c r="KJ2" t="s">
        <v>696</v>
      </c>
      <c r="KK2" t="s">
        <v>696</v>
      </c>
      <c r="KL2" t="s">
        <v>696</v>
      </c>
      <c r="KM2" t="s">
        <v>696</v>
      </c>
      <c r="KN2" t="s">
        <v>696</v>
      </c>
      <c r="KO2" t="s">
        <v>696</v>
      </c>
      <c r="KP2" t="s">
        <v>696</v>
      </c>
      <c r="KQ2" s="14" t="s">
        <v>719</v>
      </c>
      <c r="KR2" t="s">
        <v>722</v>
      </c>
      <c r="KS2" t="s">
        <v>722</v>
      </c>
      <c r="KT2" t="s">
        <v>722</v>
      </c>
      <c r="KU2" t="s">
        <v>722</v>
      </c>
      <c r="KV2" t="s">
        <v>722</v>
      </c>
      <c r="KW2" t="s">
        <v>722</v>
      </c>
      <c r="KX2" t="s">
        <v>722</v>
      </c>
      <c r="KY2" t="s">
        <v>722</v>
      </c>
      <c r="KZ2" t="s">
        <v>722</v>
      </c>
      <c r="LA2" t="s">
        <v>722</v>
      </c>
      <c r="LB2" t="s">
        <v>722</v>
      </c>
      <c r="LC2" t="s">
        <v>722</v>
      </c>
      <c r="LD2" t="s">
        <v>722</v>
      </c>
      <c r="LE2" t="s">
        <v>722</v>
      </c>
      <c r="LF2" t="s">
        <v>743</v>
      </c>
      <c r="LG2" t="s">
        <v>747</v>
      </c>
      <c r="LH2" t="s">
        <v>747</v>
      </c>
      <c r="LI2" t="s">
        <v>747</v>
      </c>
      <c r="LJ2" t="s">
        <v>747</v>
      </c>
      <c r="LK2" t="s">
        <v>747</v>
      </c>
      <c r="LL2" t="s">
        <v>760</v>
      </c>
      <c r="LM2" t="s">
        <v>763</v>
      </c>
      <c r="LN2" t="s">
        <v>763</v>
      </c>
      <c r="LO2" t="s">
        <v>763</v>
      </c>
      <c r="LP2" t="s">
        <v>773</v>
      </c>
      <c r="LQ2" s="14" t="s">
        <v>774</v>
      </c>
      <c r="LR2">
        <v>10252</v>
      </c>
      <c r="LS2">
        <v>10252</v>
      </c>
      <c r="LT2" s="14">
        <v>6996</v>
      </c>
      <c r="LU2">
        <v>4907</v>
      </c>
      <c r="LV2">
        <v>4907</v>
      </c>
      <c r="LW2">
        <v>5902</v>
      </c>
      <c r="LX2">
        <v>5902</v>
      </c>
      <c r="LY2">
        <v>5902</v>
      </c>
      <c r="LZ2">
        <v>5902</v>
      </c>
      <c r="MA2">
        <v>5902</v>
      </c>
      <c r="MB2">
        <v>5902</v>
      </c>
      <c r="MC2">
        <v>5902</v>
      </c>
      <c r="MD2">
        <v>5902</v>
      </c>
      <c r="ME2">
        <v>5902</v>
      </c>
      <c r="MF2" s="14">
        <v>6383</v>
      </c>
      <c r="MG2" s="14">
        <v>9536</v>
      </c>
      <c r="MH2" s="14">
        <v>2564</v>
      </c>
      <c r="MI2">
        <v>5979</v>
      </c>
      <c r="MJ2">
        <v>5979</v>
      </c>
      <c r="MK2">
        <v>5979</v>
      </c>
      <c r="ML2">
        <v>83483</v>
      </c>
      <c r="MM2">
        <v>83483</v>
      </c>
      <c r="MN2">
        <v>1734</v>
      </c>
      <c r="MO2" s="14">
        <v>10149</v>
      </c>
      <c r="MP2">
        <v>54997</v>
      </c>
      <c r="MQ2">
        <v>54997</v>
      </c>
      <c r="MR2" s="14">
        <v>1134</v>
      </c>
      <c r="MS2" s="14">
        <v>8612</v>
      </c>
      <c r="MT2" s="14">
        <v>150</v>
      </c>
      <c r="MU2" s="14">
        <v>27286</v>
      </c>
      <c r="MV2">
        <v>23017</v>
      </c>
      <c r="MW2">
        <v>23017</v>
      </c>
    </row>
    <row r="3" spans="1:361" ht="30">
      <c r="A3" s="12" t="s">
        <v>38</v>
      </c>
      <c r="B3">
        <v>7146</v>
      </c>
      <c r="C3">
        <v>7146</v>
      </c>
      <c r="D3">
        <v>7146</v>
      </c>
      <c r="E3">
        <v>7146</v>
      </c>
      <c r="F3">
        <v>7146</v>
      </c>
      <c r="G3">
        <v>7146</v>
      </c>
      <c r="H3">
        <v>7146</v>
      </c>
      <c r="I3">
        <v>3872</v>
      </c>
      <c r="J3">
        <v>3728</v>
      </c>
      <c r="K3">
        <v>2205</v>
      </c>
      <c r="L3">
        <v>2205</v>
      </c>
      <c r="M3">
        <v>2205</v>
      </c>
      <c r="N3">
        <v>2205</v>
      </c>
      <c r="O3">
        <v>2205</v>
      </c>
      <c r="P3">
        <v>2205</v>
      </c>
      <c r="Q3">
        <v>2205</v>
      </c>
      <c r="R3">
        <v>2205</v>
      </c>
      <c r="S3">
        <v>2205</v>
      </c>
      <c r="T3">
        <v>2205</v>
      </c>
      <c r="U3">
        <v>2205</v>
      </c>
      <c r="V3">
        <v>2205</v>
      </c>
      <c r="W3">
        <v>2205</v>
      </c>
      <c r="X3">
        <v>2205</v>
      </c>
      <c r="Y3">
        <v>2205</v>
      </c>
      <c r="Z3">
        <v>2205</v>
      </c>
      <c r="AA3" s="14">
        <v>2354</v>
      </c>
      <c r="AB3" s="14">
        <v>2353</v>
      </c>
      <c r="AC3">
        <v>1363</v>
      </c>
      <c r="AD3" s="14">
        <v>1958</v>
      </c>
      <c r="AE3">
        <v>753</v>
      </c>
      <c r="AF3">
        <v>753</v>
      </c>
      <c r="AG3">
        <v>753</v>
      </c>
      <c r="AH3">
        <v>9518</v>
      </c>
      <c r="AI3">
        <v>9518</v>
      </c>
      <c r="AJ3">
        <v>9518</v>
      </c>
      <c r="AK3">
        <v>9518</v>
      </c>
      <c r="AL3">
        <v>467</v>
      </c>
      <c r="AM3">
        <v>4832</v>
      </c>
      <c r="AN3">
        <v>4832</v>
      </c>
      <c r="AO3">
        <v>4832</v>
      </c>
      <c r="AP3">
        <v>4832</v>
      </c>
      <c r="AQ3">
        <v>2359</v>
      </c>
      <c r="AR3">
        <v>2359</v>
      </c>
      <c r="AS3">
        <v>2359</v>
      </c>
      <c r="AT3">
        <v>2359</v>
      </c>
      <c r="AU3">
        <v>2359</v>
      </c>
      <c r="AV3">
        <v>26287</v>
      </c>
      <c r="AW3">
        <v>57125</v>
      </c>
      <c r="AX3" s="14">
        <v>11075</v>
      </c>
      <c r="AY3">
        <v>26287</v>
      </c>
      <c r="AZ3">
        <v>6424</v>
      </c>
      <c r="BA3">
        <v>6424</v>
      </c>
      <c r="BB3">
        <v>6424</v>
      </c>
      <c r="BC3">
        <v>6424</v>
      </c>
      <c r="BD3">
        <v>6424</v>
      </c>
      <c r="BE3">
        <v>6424</v>
      </c>
      <c r="BF3">
        <v>6424</v>
      </c>
      <c r="BG3">
        <v>27306</v>
      </c>
      <c r="BH3">
        <v>27306</v>
      </c>
      <c r="BI3">
        <v>27306</v>
      </c>
      <c r="BJ3" s="14">
        <v>2940</v>
      </c>
      <c r="BK3" s="14">
        <v>2568</v>
      </c>
      <c r="BL3">
        <v>9229</v>
      </c>
      <c r="BM3">
        <v>9229</v>
      </c>
      <c r="BN3" s="14">
        <v>4222</v>
      </c>
      <c r="BO3" s="14">
        <v>5588</v>
      </c>
      <c r="BP3">
        <v>56934</v>
      </c>
      <c r="BQ3">
        <v>56934</v>
      </c>
      <c r="BR3">
        <v>7072</v>
      </c>
      <c r="BS3">
        <v>7072</v>
      </c>
      <c r="BT3">
        <v>7072</v>
      </c>
      <c r="BU3">
        <v>7072</v>
      </c>
      <c r="BV3">
        <v>7072</v>
      </c>
      <c r="BW3">
        <v>7072</v>
      </c>
      <c r="BX3">
        <v>2331</v>
      </c>
      <c r="BY3">
        <v>2331</v>
      </c>
      <c r="BZ3">
        <v>2331</v>
      </c>
      <c r="CA3">
        <v>2331</v>
      </c>
      <c r="CB3">
        <v>2331</v>
      </c>
      <c r="CC3">
        <v>2331</v>
      </c>
      <c r="CD3">
        <v>2331</v>
      </c>
      <c r="CE3">
        <v>2331</v>
      </c>
      <c r="CF3">
        <v>2331</v>
      </c>
      <c r="CG3" s="14">
        <v>54546</v>
      </c>
      <c r="CH3">
        <v>8913</v>
      </c>
      <c r="CI3">
        <v>8913</v>
      </c>
      <c r="CJ3">
        <v>8913</v>
      </c>
      <c r="CK3">
        <v>7832</v>
      </c>
      <c r="CL3">
        <v>7832</v>
      </c>
      <c r="CM3">
        <v>7832</v>
      </c>
      <c r="CN3">
        <v>7832</v>
      </c>
      <c r="CO3">
        <v>7832</v>
      </c>
      <c r="CP3">
        <v>7832</v>
      </c>
      <c r="CQ3" s="14">
        <v>1052</v>
      </c>
      <c r="CR3">
        <v>6935</v>
      </c>
      <c r="CS3">
        <v>6935</v>
      </c>
      <c r="CT3" s="14">
        <v>150094</v>
      </c>
      <c r="CU3">
        <v>650</v>
      </c>
      <c r="CV3">
        <v>650</v>
      </c>
      <c r="CW3">
        <v>650</v>
      </c>
      <c r="CX3">
        <v>650</v>
      </c>
      <c r="CY3">
        <v>650</v>
      </c>
      <c r="CZ3">
        <v>650</v>
      </c>
      <c r="DA3">
        <v>650</v>
      </c>
      <c r="DB3">
        <v>650</v>
      </c>
      <c r="DC3">
        <v>650</v>
      </c>
      <c r="DD3">
        <v>650</v>
      </c>
      <c r="DE3">
        <v>650</v>
      </c>
      <c r="DF3" s="14">
        <v>3563</v>
      </c>
      <c r="DG3" s="14">
        <v>7114</v>
      </c>
      <c r="DH3">
        <v>65993</v>
      </c>
      <c r="DI3">
        <v>9970</v>
      </c>
      <c r="DJ3">
        <v>57125</v>
      </c>
      <c r="DK3">
        <v>7050</v>
      </c>
      <c r="DL3">
        <v>7050</v>
      </c>
      <c r="DM3">
        <v>7050</v>
      </c>
      <c r="DN3">
        <v>5734</v>
      </c>
      <c r="DO3">
        <v>5734</v>
      </c>
      <c r="DP3">
        <v>5734</v>
      </c>
      <c r="DQ3">
        <v>5734</v>
      </c>
      <c r="DR3">
        <v>5734</v>
      </c>
      <c r="DS3">
        <v>5734</v>
      </c>
      <c r="DT3">
        <v>5734</v>
      </c>
      <c r="DU3">
        <v>5734</v>
      </c>
      <c r="DV3">
        <v>6695</v>
      </c>
      <c r="DW3">
        <v>558</v>
      </c>
      <c r="DX3">
        <v>558</v>
      </c>
      <c r="DY3">
        <v>558</v>
      </c>
      <c r="DZ3">
        <v>558</v>
      </c>
      <c r="EA3">
        <v>558</v>
      </c>
      <c r="EB3">
        <v>558</v>
      </c>
      <c r="EC3">
        <v>558</v>
      </c>
      <c r="ED3">
        <v>558</v>
      </c>
      <c r="EE3">
        <v>558</v>
      </c>
      <c r="EF3">
        <v>558</v>
      </c>
      <c r="EG3">
        <v>558</v>
      </c>
      <c r="EH3">
        <v>558</v>
      </c>
      <c r="EI3" s="14">
        <v>5518</v>
      </c>
      <c r="EJ3">
        <v>8743</v>
      </c>
      <c r="EK3">
        <v>8743</v>
      </c>
      <c r="EL3">
        <v>8743</v>
      </c>
      <c r="EM3">
        <v>8743</v>
      </c>
      <c r="EN3" s="14">
        <v>79728</v>
      </c>
      <c r="EO3" s="14">
        <v>5997</v>
      </c>
      <c r="EP3">
        <v>1544</v>
      </c>
      <c r="EQ3">
        <v>1544</v>
      </c>
      <c r="ER3">
        <v>1544</v>
      </c>
      <c r="ES3">
        <v>1544</v>
      </c>
      <c r="ET3">
        <v>1544</v>
      </c>
      <c r="EU3">
        <v>1544</v>
      </c>
      <c r="EV3">
        <v>1544</v>
      </c>
      <c r="EW3">
        <v>1544</v>
      </c>
      <c r="EX3">
        <v>1544</v>
      </c>
      <c r="EY3">
        <v>1544</v>
      </c>
      <c r="EZ3">
        <v>1544</v>
      </c>
      <c r="FA3">
        <v>1544</v>
      </c>
      <c r="FB3">
        <v>1544</v>
      </c>
      <c r="FC3">
        <v>1544</v>
      </c>
      <c r="FD3">
        <v>1544</v>
      </c>
      <c r="FE3">
        <v>1544</v>
      </c>
      <c r="FF3">
        <v>1544</v>
      </c>
      <c r="FG3">
        <v>2328</v>
      </c>
      <c r="FH3" s="14">
        <v>810</v>
      </c>
      <c r="FI3">
        <v>54360</v>
      </c>
      <c r="FJ3">
        <v>54360</v>
      </c>
      <c r="FK3">
        <v>54360</v>
      </c>
      <c r="FL3">
        <v>54360</v>
      </c>
      <c r="FM3">
        <v>9934</v>
      </c>
      <c r="FN3">
        <v>2252</v>
      </c>
      <c r="FO3">
        <v>2252</v>
      </c>
      <c r="FP3">
        <v>2252</v>
      </c>
      <c r="FQ3">
        <v>84818</v>
      </c>
      <c r="FR3">
        <v>84818</v>
      </c>
      <c r="FS3">
        <v>84818</v>
      </c>
      <c r="FT3" s="14">
        <v>24147</v>
      </c>
      <c r="FU3">
        <v>51669</v>
      </c>
      <c r="FV3">
        <v>8553</v>
      </c>
      <c r="FW3">
        <v>8553</v>
      </c>
      <c r="FX3">
        <v>8553</v>
      </c>
      <c r="FY3">
        <v>8553</v>
      </c>
      <c r="FZ3">
        <v>3428</v>
      </c>
      <c r="GA3">
        <v>3428</v>
      </c>
      <c r="GB3">
        <v>3428</v>
      </c>
      <c r="GC3">
        <v>3428</v>
      </c>
      <c r="GD3">
        <v>3428</v>
      </c>
      <c r="GE3">
        <v>3428</v>
      </c>
      <c r="GF3">
        <v>3428</v>
      </c>
      <c r="GG3">
        <v>3428</v>
      </c>
      <c r="GH3">
        <v>3428</v>
      </c>
      <c r="GI3">
        <v>3428</v>
      </c>
      <c r="GJ3">
        <v>3428</v>
      </c>
      <c r="GK3">
        <v>3428</v>
      </c>
      <c r="GL3">
        <v>3428</v>
      </c>
      <c r="GM3">
        <v>3726</v>
      </c>
      <c r="GN3">
        <v>3726</v>
      </c>
      <c r="GO3">
        <v>3726</v>
      </c>
      <c r="GP3">
        <v>3726</v>
      </c>
      <c r="GQ3" s="14">
        <v>7538</v>
      </c>
      <c r="GR3" s="14">
        <v>3725</v>
      </c>
      <c r="GS3">
        <v>56892</v>
      </c>
      <c r="GT3" s="14">
        <v>4929</v>
      </c>
      <c r="GU3">
        <v>10418</v>
      </c>
      <c r="GV3">
        <v>10418</v>
      </c>
      <c r="GW3">
        <v>10418</v>
      </c>
      <c r="GX3">
        <v>10418</v>
      </c>
      <c r="GY3">
        <v>10418</v>
      </c>
      <c r="GZ3">
        <v>10418</v>
      </c>
      <c r="HA3">
        <v>10418</v>
      </c>
      <c r="HB3">
        <v>10418</v>
      </c>
      <c r="HC3">
        <v>6351</v>
      </c>
      <c r="HD3">
        <v>6351</v>
      </c>
      <c r="HE3">
        <v>6351</v>
      </c>
      <c r="HF3">
        <v>6351</v>
      </c>
      <c r="HG3">
        <v>6348</v>
      </c>
      <c r="HH3">
        <v>6348</v>
      </c>
      <c r="HI3">
        <v>6348</v>
      </c>
      <c r="HJ3">
        <v>6348</v>
      </c>
      <c r="HK3">
        <v>6348</v>
      </c>
      <c r="HL3">
        <v>6348</v>
      </c>
      <c r="HM3">
        <v>79572</v>
      </c>
      <c r="HN3">
        <v>6349</v>
      </c>
      <c r="HO3">
        <v>6349</v>
      </c>
      <c r="HP3">
        <v>6349</v>
      </c>
      <c r="HQ3">
        <v>414062</v>
      </c>
      <c r="HR3">
        <v>414062</v>
      </c>
      <c r="HS3">
        <v>414062</v>
      </c>
      <c r="HT3">
        <v>414062</v>
      </c>
      <c r="HU3">
        <v>116</v>
      </c>
      <c r="HV3">
        <v>23767</v>
      </c>
      <c r="HW3">
        <v>23767</v>
      </c>
      <c r="HX3">
        <v>23767</v>
      </c>
      <c r="HY3">
        <v>5205</v>
      </c>
      <c r="HZ3">
        <v>64850</v>
      </c>
      <c r="IA3">
        <v>64850</v>
      </c>
      <c r="IB3">
        <v>64850</v>
      </c>
      <c r="IC3">
        <v>64850</v>
      </c>
      <c r="ID3">
        <v>5305</v>
      </c>
      <c r="IE3">
        <v>5305</v>
      </c>
      <c r="IF3">
        <v>286</v>
      </c>
      <c r="IG3">
        <v>286</v>
      </c>
      <c r="IH3">
        <v>286</v>
      </c>
      <c r="II3">
        <v>286</v>
      </c>
      <c r="IJ3">
        <v>286</v>
      </c>
      <c r="IK3">
        <v>286</v>
      </c>
      <c r="IL3">
        <v>286</v>
      </c>
      <c r="IM3">
        <v>286</v>
      </c>
      <c r="IN3">
        <v>286</v>
      </c>
      <c r="IO3">
        <v>286</v>
      </c>
      <c r="IP3">
        <v>286</v>
      </c>
      <c r="IQ3">
        <v>286</v>
      </c>
      <c r="IR3">
        <v>286</v>
      </c>
      <c r="IS3">
        <v>286</v>
      </c>
      <c r="IT3">
        <v>286</v>
      </c>
      <c r="IU3">
        <v>286</v>
      </c>
      <c r="IV3">
        <v>286</v>
      </c>
      <c r="IW3">
        <v>286</v>
      </c>
      <c r="IX3">
        <v>286</v>
      </c>
      <c r="IY3">
        <v>286</v>
      </c>
      <c r="IZ3">
        <v>286</v>
      </c>
      <c r="JA3">
        <v>286</v>
      </c>
      <c r="JB3">
        <v>286</v>
      </c>
      <c r="JC3">
        <v>286</v>
      </c>
      <c r="JD3">
        <v>286</v>
      </c>
      <c r="JE3">
        <v>286</v>
      </c>
      <c r="JF3">
        <v>286</v>
      </c>
      <c r="JG3">
        <v>286</v>
      </c>
      <c r="JH3" s="14">
        <v>8573</v>
      </c>
      <c r="JI3">
        <v>1306</v>
      </c>
      <c r="JJ3">
        <v>1306</v>
      </c>
      <c r="JK3">
        <v>1306</v>
      </c>
      <c r="JL3">
        <v>1306</v>
      </c>
      <c r="JM3" s="14">
        <v>1296</v>
      </c>
      <c r="JN3">
        <v>7373</v>
      </c>
      <c r="JO3">
        <v>7373</v>
      </c>
      <c r="JP3">
        <v>7373</v>
      </c>
      <c r="JQ3">
        <v>7373</v>
      </c>
      <c r="JR3">
        <v>7373</v>
      </c>
      <c r="JS3" s="14">
        <v>1287</v>
      </c>
      <c r="JT3">
        <v>3685</v>
      </c>
      <c r="JU3">
        <v>3685</v>
      </c>
      <c r="JV3">
        <v>3685</v>
      </c>
      <c r="JW3" s="14">
        <v>5445</v>
      </c>
      <c r="JX3">
        <v>667</v>
      </c>
      <c r="JY3">
        <v>667</v>
      </c>
      <c r="JZ3">
        <v>51778</v>
      </c>
      <c r="KA3">
        <v>51778</v>
      </c>
      <c r="KB3">
        <v>51778</v>
      </c>
      <c r="KC3">
        <v>815</v>
      </c>
      <c r="KD3">
        <v>815</v>
      </c>
      <c r="KE3">
        <v>9584</v>
      </c>
      <c r="KF3">
        <v>9584</v>
      </c>
      <c r="KG3">
        <v>9584</v>
      </c>
      <c r="KH3">
        <v>9584</v>
      </c>
      <c r="KI3">
        <v>9584</v>
      </c>
      <c r="KJ3">
        <v>9584</v>
      </c>
      <c r="KK3">
        <v>9584</v>
      </c>
      <c r="KL3">
        <v>9584</v>
      </c>
      <c r="KM3">
        <v>9584</v>
      </c>
      <c r="KN3">
        <v>9584</v>
      </c>
      <c r="KO3">
        <v>9584</v>
      </c>
      <c r="KP3">
        <v>9584</v>
      </c>
      <c r="KQ3" s="14">
        <v>7262</v>
      </c>
      <c r="KR3">
        <v>6272</v>
      </c>
      <c r="KS3">
        <v>6272</v>
      </c>
      <c r="KT3">
        <v>6272</v>
      </c>
      <c r="KU3">
        <v>6272</v>
      </c>
      <c r="KV3">
        <v>6272</v>
      </c>
      <c r="KW3">
        <v>6272</v>
      </c>
      <c r="KX3">
        <v>6272</v>
      </c>
      <c r="KY3">
        <v>6272</v>
      </c>
      <c r="KZ3">
        <v>6272</v>
      </c>
      <c r="LA3">
        <v>6272</v>
      </c>
      <c r="LB3">
        <v>6272</v>
      </c>
      <c r="LC3">
        <v>6272</v>
      </c>
      <c r="LD3">
        <v>6272</v>
      </c>
      <c r="LE3">
        <v>6272</v>
      </c>
      <c r="LF3">
        <v>51540</v>
      </c>
      <c r="LG3">
        <v>64499</v>
      </c>
      <c r="LH3">
        <v>64499</v>
      </c>
      <c r="LI3">
        <v>64499</v>
      </c>
      <c r="LJ3">
        <v>64499</v>
      </c>
      <c r="LK3">
        <v>64499</v>
      </c>
      <c r="LL3">
        <v>9379</v>
      </c>
      <c r="LM3">
        <v>5908</v>
      </c>
      <c r="LN3">
        <v>5908</v>
      </c>
      <c r="LO3">
        <v>5908</v>
      </c>
      <c r="LP3">
        <v>90865</v>
      </c>
      <c r="LQ3" s="14">
        <v>10179</v>
      </c>
      <c r="LR3" t="s">
        <v>777</v>
      </c>
      <c r="LS3" t="s">
        <v>777</v>
      </c>
      <c r="LT3" s="14" t="s">
        <v>783</v>
      </c>
      <c r="LU3" t="s">
        <v>786</v>
      </c>
      <c r="LV3" t="s">
        <v>786</v>
      </c>
      <c r="LW3" t="s">
        <v>792</v>
      </c>
      <c r="LX3" t="s">
        <v>792</v>
      </c>
      <c r="LY3" t="s">
        <v>792</v>
      </c>
      <c r="LZ3" t="s">
        <v>792</v>
      </c>
      <c r="MA3" t="s">
        <v>792</v>
      </c>
      <c r="MB3" t="s">
        <v>792</v>
      </c>
      <c r="MC3" t="s">
        <v>792</v>
      </c>
      <c r="MD3" t="s">
        <v>792</v>
      </c>
      <c r="ME3" t="s">
        <v>792</v>
      </c>
      <c r="MF3" s="14" t="s">
        <v>815</v>
      </c>
      <c r="MG3" s="14" t="s">
        <v>816</v>
      </c>
      <c r="MH3" s="14" t="s">
        <v>817</v>
      </c>
      <c r="MI3" t="s">
        <v>820</v>
      </c>
      <c r="MJ3" t="s">
        <v>820</v>
      </c>
      <c r="MK3" t="s">
        <v>820</v>
      </c>
      <c r="ML3" t="s">
        <v>827</v>
      </c>
      <c r="MM3" t="s">
        <v>827</v>
      </c>
      <c r="MN3" t="s">
        <v>834</v>
      </c>
      <c r="MO3" s="14" t="s">
        <v>836</v>
      </c>
      <c r="MP3" t="s">
        <v>839</v>
      </c>
      <c r="MQ3" t="s">
        <v>839</v>
      </c>
      <c r="MR3" s="14" t="s">
        <v>844</v>
      </c>
      <c r="MS3" s="14" t="s">
        <v>845</v>
      </c>
      <c r="MT3" s="14" t="s">
        <v>846</v>
      </c>
      <c r="MU3" s="14" t="s">
        <v>847</v>
      </c>
      <c r="MV3" t="s">
        <v>851</v>
      </c>
      <c r="MW3" t="s">
        <v>851</v>
      </c>
    </row>
    <row r="4" spans="1:361">
      <c r="A4" s="12" t="s">
        <v>39</v>
      </c>
      <c r="B4">
        <f>3*POWER(10, -116)</f>
        <v>2.9999999999999997E-116</v>
      </c>
      <c r="C4">
        <f>1*POWER(10, -15)</f>
        <v>1.0000000000000001E-15</v>
      </c>
      <c r="D4">
        <f>4*POWER(10, -72)</f>
        <v>4.0000000000000004E-72</v>
      </c>
      <c r="E4">
        <f>2*POWER(10, -17)</f>
        <v>2.0000000000000001E-17</v>
      </c>
      <c r="F4">
        <f>8*POWER(10, -66)</f>
        <v>8.0000000000000009E-66</v>
      </c>
      <c r="G4">
        <f>7*POWER(10, -17)</f>
        <v>7.0000000000000003E-17</v>
      </c>
      <c r="H4">
        <f>2*POWER(10, -8)</f>
        <v>2E-8</v>
      </c>
      <c r="I4">
        <f>2*POWER(10, -7)</f>
        <v>1.9999999999999999E-7</v>
      </c>
      <c r="J4">
        <f>5*POWER(10, -14)</f>
        <v>5.0000000000000002E-14</v>
      </c>
      <c r="K4">
        <f>4*POWER(10, -73)</f>
        <v>4E-73</v>
      </c>
      <c r="L4">
        <f>3*POWER(10, -10)</f>
        <v>3E-10</v>
      </c>
      <c r="M4">
        <f>2*POWER(10, -11)</f>
        <v>1.9999999999999999E-11</v>
      </c>
      <c r="N4">
        <f>4*POWER(10, -7)</f>
        <v>3.9999999999999998E-7</v>
      </c>
      <c r="O4">
        <f>1*POWER(10, -16)</f>
        <v>9.9999999999999998E-17</v>
      </c>
      <c r="P4">
        <f>8*POWER(10, -44)</f>
        <v>7.9999999999999996E-44</v>
      </c>
      <c r="Q4">
        <f>1*POWER(10, -27)</f>
        <v>1E-27</v>
      </c>
      <c r="R4">
        <f>1*POWER(10, -9)</f>
        <v>1.0000000000000001E-9</v>
      </c>
      <c r="S4">
        <f>5*POWER(10, -24)</f>
        <v>5.0000000000000005E-24</v>
      </c>
      <c r="T4">
        <f>4*POWER(10, -20)</f>
        <v>3.9999999999999998E-20</v>
      </c>
      <c r="U4">
        <f>4*POWER(10, -13)</f>
        <v>4.0000000000000001E-13</v>
      </c>
      <c r="V4">
        <f>2*POWER(10, -12)</f>
        <v>2E-12</v>
      </c>
      <c r="W4">
        <f>1*POWER(10, -12)</f>
        <v>9.9999999999999998E-13</v>
      </c>
      <c r="X4">
        <f>2*POWER(10, -11)</f>
        <v>1.9999999999999999E-11</v>
      </c>
      <c r="Y4">
        <f>2*POWER(10, -20)</f>
        <v>1.9999999999999999E-20</v>
      </c>
      <c r="Z4">
        <f>5*POWER(10, -26)</f>
        <v>4.9999999999999996E-26</v>
      </c>
      <c r="AA4" s="14"/>
      <c r="AB4" s="14"/>
      <c r="AC4">
        <f>2*POWER(10, -10)</f>
        <v>2.0000000000000001E-10</v>
      </c>
      <c r="AD4" s="14"/>
      <c r="AE4">
        <f>9*POWER(10, -9)</f>
        <v>9.0000000000000012E-9</v>
      </c>
      <c r="AF4">
        <f>2*POWER(10, -8)</f>
        <v>2E-8</v>
      </c>
      <c r="AG4">
        <f>7*POWER(10, -11)</f>
        <v>6.9999999999999991E-11</v>
      </c>
      <c r="AH4">
        <f>1*POWER(10, -34)</f>
        <v>1.0000000000000001E-34</v>
      </c>
      <c r="AI4">
        <f>3*POWER(10, -69)</f>
        <v>2.9999999999999999E-69</v>
      </c>
      <c r="AJ4">
        <f>1*POWER(10, -99)</f>
        <v>1E-99</v>
      </c>
      <c r="AK4">
        <f>5*POWER(10, -9)</f>
        <v>5.0000000000000001E-9</v>
      </c>
      <c r="AL4">
        <f>1*POWER(10, -8)</f>
        <v>1E-8</v>
      </c>
      <c r="AM4">
        <f>2*POWER(10, -9)</f>
        <v>2.0000000000000001E-9</v>
      </c>
      <c r="AN4">
        <f>5*POWER(10, -8)</f>
        <v>4.9999999999999998E-8</v>
      </c>
      <c r="AO4">
        <f>3*POWER(10, -13)</f>
        <v>3.0000000000000003E-13</v>
      </c>
      <c r="AP4">
        <f>6*POWER(10, -9)</f>
        <v>6.0000000000000008E-9</v>
      </c>
      <c r="AQ4">
        <f>4*POWER(10, -12)</f>
        <v>3.9999999999999999E-12</v>
      </c>
      <c r="AR4">
        <f>5*POWER(10, -21)</f>
        <v>4.9999999999999997E-21</v>
      </c>
      <c r="AS4">
        <f>1*POWER(10, -15)</f>
        <v>1.0000000000000001E-15</v>
      </c>
      <c r="AT4">
        <f>2*POWER(10, -6)</f>
        <v>1.9999999999999999E-6</v>
      </c>
      <c r="AU4">
        <f>3*POWER(10, -6)</f>
        <v>3.0000000000000001E-6</v>
      </c>
      <c r="AV4">
        <f>6*POWER(10, -6)</f>
        <v>6.0000000000000002E-6</v>
      </c>
      <c r="AW4">
        <f>3*POWER(10, -10)</f>
        <v>3E-10</v>
      </c>
      <c r="AX4" s="14"/>
      <c r="AY4">
        <f>6*POWER(10, -6)</f>
        <v>6.0000000000000002E-6</v>
      </c>
      <c r="AZ4">
        <f>7*POWER(10, -35)</f>
        <v>6.9999999999999999E-35</v>
      </c>
      <c r="BA4">
        <f>2*POWER(10, -21)</f>
        <v>1.9999999999999998E-21</v>
      </c>
      <c r="BB4">
        <f>3*POWER(10, -14)</f>
        <v>2.9999999999999998E-14</v>
      </c>
      <c r="BC4">
        <f>2*POWER(10, -9)</f>
        <v>2.0000000000000001E-9</v>
      </c>
      <c r="BD4">
        <f>3*POWER(10, -6)</f>
        <v>3.0000000000000001E-6</v>
      </c>
      <c r="BE4">
        <f>3*POWER(10, -6)</f>
        <v>3.0000000000000001E-6</v>
      </c>
      <c r="BF4">
        <f>1*POWER(10, -18)</f>
        <v>1.0000000000000001E-18</v>
      </c>
      <c r="BG4">
        <f>4*POWER(10, -59)</f>
        <v>4.0000000000000001E-59</v>
      </c>
      <c r="BH4">
        <f>1*POWER(10, -71)</f>
        <v>9.9999999999999992E-72</v>
      </c>
      <c r="BI4">
        <f>3*POWER(10, -60)</f>
        <v>3.0000000000000002E-60</v>
      </c>
      <c r="BJ4" s="14"/>
      <c r="BK4" s="14"/>
      <c r="BL4">
        <f>3*POWER(10, -10)</f>
        <v>3E-10</v>
      </c>
      <c r="BM4">
        <f>1*POWER(10, -10)</f>
        <v>1E-10</v>
      </c>
      <c r="BN4" s="14"/>
      <c r="BO4" s="14"/>
      <c r="BP4">
        <f>3*POWER(10, -19)</f>
        <v>2.9999999999999999E-19</v>
      </c>
      <c r="BQ4">
        <f>5*POWER(10, -10)</f>
        <v>5.0000000000000003E-10</v>
      </c>
      <c r="BR4">
        <f>9*POWER(10, -36)</f>
        <v>8.9999999999999991E-36</v>
      </c>
      <c r="BS4">
        <f>2*POWER(10, -57)</f>
        <v>1.9999999999999999E-57</v>
      </c>
      <c r="BT4">
        <f>9*POWER(10, -9)</f>
        <v>9.0000000000000012E-9</v>
      </c>
      <c r="BU4">
        <f>8*POWER(10, -6)</f>
        <v>7.9999999999999996E-6</v>
      </c>
      <c r="BV4">
        <f>8*POWER(10, -18)</f>
        <v>8.0000000000000006E-18</v>
      </c>
      <c r="BW4">
        <f>7*POWER(10, -9)</f>
        <v>7.0000000000000006E-9</v>
      </c>
      <c r="BX4">
        <f>3*POWER(10, -8)</f>
        <v>3.0000000000000004E-8</v>
      </c>
      <c r="BY4">
        <f>8*POWER(10, -20)</f>
        <v>7.9999999999999996E-20</v>
      </c>
      <c r="BZ4">
        <f>1*POWER(10, -673)</f>
        <v>0</v>
      </c>
      <c r="CA4">
        <f>2*POWER(10, -426)</f>
        <v>0</v>
      </c>
      <c r="CB4">
        <f>1*POWER(10, -34)</f>
        <v>1.0000000000000001E-34</v>
      </c>
      <c r="CC4">
        <f>3*POWER(10, -27)</f>
        <v>3.0000000000000001E-27</v>
      </c>
      <c r="CD4">
        <f>6*POWER(10, -14)</f>
        <v>5.9999999999999997E-14</v>
      </c>
      <c r="CE4">
        <f>3*POWER(10, -6)</f>
        <v>3.0000000000000001E-6</v>
      </c>
      <c r="CF4">
        <f>2*POWER(10, -8)</f>
        <v>2E-8</v>
      </c>
      <c r="CG4" s="14"/>
      <c r="CH4">
        <f>6*POWER(10, -6)</f>
        <v>6.0000000000000002E-6</v>
      </c>
      <c r="CI4">
        <f>9*POWER(10, -24)</f>
        <v>9.000000000000001E-24</v>
      </c>
      <c r="CJ4">
        <f>4*POWER(10, -81)</f>
        <v>4.0000000000000003E-81</v>
      </c>
      <c r="CK4">
        <f>3*POWER(10, -27)</f>
        <v>3.0000000000000001E-27</v>
      </c>
      <c r="CL4">
        <f>6*POWER(10, -14)</f>
        <v>5.9999999999999997E-14</v>
      </c>
      <c r="CM4">
        <f>3*POWER(10, -12)</f>
        <v>3.0000000000000001E-12</v>
      </c>
      <c r="CN4">
        <f>2*POWER(10, -12)</f>
        <v>2E-12</v>
      </c>
      <c r="CO4">
        <f>2*POWER(10, -8)</f>
        <v>2E-8</v>
      </c>
      <c r="CP4">
        <f>3*POWER(10, -6)</f>
        <v>3.0000000000000001E-6</v>
      </c>
      <c r="CQ4" s="14"/>
      <c r="CR4">
        <f>1*POWER(10, -11)</f>
        <v>9.9999999999999994E-12</v>
      </c>
      <c r="CS4">
        <f>4*POWER(10, -6)</f>
        <v>3.9999999999999998E-6</v>
      </c>
      <c r="CT4" s="14"/>
      <c r="CU4">
        <f>3*POWER(10, -19)</f>
        <v>2.9999999999999999E-19</v>
      </c>
      <c r="CV4">
        <f>3*POWER(10, -29)</f>
        <v>3.0000000000000003E-29</v>
      </c>
      <c r="CW4">
        <f>1*POWER(10, -6)</f>
        <v>9.9999999999999995E-7</v>
      </c>
      <c r="CX4">
        <f>6*POWER(10, -6)</f>
        <v>6.0000000000000002E-6</v>
      </c>
      <c r="CY4">
        <f>2*POWER(10, -24)</f>
        <v>2.0000000000000002E-24</v>
      </c>
      <c r="CZ4">
        <f>9*POWER(10, -15)</f>
        <v>9.0000000000000011E-15</v>
      </c>
      <c r="DA4">
        <f>2*POWER(10, -12)</f>
        <v>2E-12</v>
      </c>
      <c r="DB4">
        <f>2*POWER(10, -15)</f>
        <v>2.0000000000000002E-15</v>
      </c>
      <c r="DC4">
        <f>1*POWER(10, -17)</f>
        <v>1.0000000000000001E-17</v>
      </c>
      <c r="DD4">
        <f>2*POWER(10, -8)</f>
        <v>2E-8</v>
      </c>
      <c r="DE4">
        <f>1*POWER(10, -6)</f>
        <v>9.9999999999999995E-7</v>
      </c>
      <c r="DF4" s="14"/>
      <c r="DG4" s="14"/>
      <c r="DH4">
        <f>1*POWER(10, -15)</f>
        <v>1.0000000000000001E-15</v>
      </c>
      <c r="DI4">
        <f>8*POWER(10, -9)</f>
        <v>8.0000000000000005E-9</v>
      </c>
      <c r="DJ4">
        <f>3*POWER(10, -10)</f>
        <v>3E-10</v>
      </c>
      <c r="DK4">
        <f>1*POWER(10, -17)</f>
        <v>1.0000000000000001E-17</v>
      </c>
      <c r="DL4">
        <f>2*POWER(10, -15)</f>
        <v>2.0000000000000002E-15</v>
      </c>
      <c r="DM4">
        <f>1*POWER(10, -12)</f>
        <v>9.9999999999999998E-13</v>
      </c>
      <c r="DN4">
        <f>4*POWER(10, -84)</f>
        <v>3.9999999999999997E-84</v>
      </c>
      <c r="DO4">
        <f>5*POWER(10, -7)</f>
        <v>4.9999999999999998E-7</v>
      </c>
      <c r="DP4">
        <f>5*POWER(10, -14)</f>
        <v>5.0000000000000002E-14</v>
      </c>
      <c r="DQ4">
        <f>5*POWER(10, -25)</f>
        <v>4.9999999999999996E-25</v>
      </c>
      <c r="DR4">
        <f>3*POWER(10, -16)</f>
        <v>2.9999999999999999E-16</v>
      </c>
      <c r="DS4">
        <f>2*POWER(10, -7)</f>
        <v>1.9999999999999999E-7</v>
      </c>
      <c r="DT4">
        <f>2*POWER(10, -6)</f>
        <v>1.9999999999999999E-6</v>
      </c>
      <c r="DU4">
        <f>1*POWER(10, -9)</f>
        <v>1.0000000000000001E-9</v>
      </c>
      <c r="DV4">
        <f>2*POWER(10, -6)</f>
        <v>1.9999999999999999E-6</v>
      </c>
      <c r="DW4">
        <f>5*POWER(10, -25)</f>
        <v>4.9999999999999996E-25</v>
      </c>
      <c r="DX4">
        <f>1*POWER(10, -14)</f>
        <v>1E-14</v>
      </c>
      <c r="DY4">
        <f>4*POWER(10, -26)</f>
        <v>3.9999999999999996E-26</v>
      </c>
      <c r="DZ4">
        <f>2*POWER(10, -19)</f>
        <v>2E-19</v>
      </c>
      <c r="EA4">
        <f>1*POWER(10, -84)</f>
        <v>9.9999999999999992E-85</v>
      </c>
      <c r="EB4">
        <f>2*POWER(10, -78)</f>
        <v>2E-78</v>
      </c>
      <c r="EC4">
        <f>4*POWER(10, -10)</f>
        <v>4.0000000000000001E-10</v>
      </c>
      <c r="ED4">
        <f>5*POWER(10, -16)</f>
        <v>5.0000000000000004E-16</v>
      </c>
      <c r="EE4">
        <f>8*POWER(10, -60)</f>
        <v>8.0000000000000009E-60</v>
      </c>
      <c r="EF4">
        <f>2*POWER(10, -10)</f>
        <v>2.0000000000000001E-10</v>
      </c>
      <c r="EG4">
        <f>2*POWER(10, -18)</f>
        <v>2.0000000000000001E-18</v>
      </c>
      <c r="EH4">
        <f>2*POWER(10, -15)</f>
        <v>2.0000000000000002E-15</v>
      </c>
      <c r="EI4" s="14"/>
      <c r="EJ4">
        <f>3*POWER(10, -10)</f>
        <v>3E-10</v>
      </c>
      <c r="EK4">
        <f>4*POWER(10, -8)</f>
        <v>4.0000000000000001E-8</v>
      </c>
      <c r="EL4">
        <f>1*POWER(10, -6)</f>
        <v>9.9999999999999995E-7</v>
      </c>
      <c r="EM4">
        <f>1*POWER(10, -7)</f>
        <v>9.9999999999999995E-8</v>
      </c>
      <c r="EN4" s="14"/>
      <c r="EO4" s="14"/>
      <c r="EP4">
        <f>8*POWER(10, -34)</f>
        <v>8.0000000000000011E-34</v>
      </c>
      <c r="EQ4">
        <f>8*POWER(10, -20)</f>
        <v>7.9999999999999996E-20</v>
      </c>
      <c r="ER4">
        <f>2*POWER(10, -12)</f>
        <v>2E-12</v>
      </c>
      <c r="ES4">
        <f>1*POWER(10, -34)</f>
        <v>1.0000000000000001E-34</v>
      </c>
      <c r="ET4">
        <f>2*POWER(10, -18)</f>
        <v>2.0000000000000001E-18</v>
      </c>
      <c r="EU4">
        <f>1*POWER(10, -26)</f>
        <v>9.999999999999999E-27</v>
      </c>
      <c r="EV4">
        <f>8*POWER(10, -27)</f>
        <v>8.0000000000000003E-27</v>
      </c>
      <c r="EW4">
        <f>2*POWER(10, -32)</f>
        <v>1.9999999999999998E-32</v>
      </c>
      <c r="EX4">
        <f>3*POWER(10, -16)</f>
        <v>2.9999999999999999E-16</v>
      </c>
      <c r="EY4">
        <f>3*POWER(10, -10)</f>
        <v>3E-10</v>
      </c>
      <c r="EZ4">
        <f>3*POWER(10, -24)</f>
        <v>3.0000000000000003E-24</v>
      </c>
      <c r="FA4">
        <f>2*POWER(10, -25)</f>
        <v>1.9999999999999998E-25</v>
      </c>
      <c r="FB4">
        <f>6*POWER(10, -16)</f>
        <v>5.9999999999999999E-16</v>
      </c>
      <c r="FC4">
        <f>5*POWER(10, -22)</f>
        <v>5.0000000000000005E-22</v>
      </c>
      <c r="FD4">
        <f>9*POWER(10, -15)</f>
        <v>9.0000000000000011E-15</v>
      </c>
      <c r="FE4">
        <f>5*POWER(10, -9)</f>
        <v>5.0000000000000001E-9</v>
      </c>
      <c r="FF4">
        <f>1*POWER(10, -9)</f>
        <v>1.0000000000000001E-9</v>
      </c>
      <c r="FG4">
        <f>8*POWER(10, -14)</f>
        <v>8E-14</v>
      </c>
      <c r="FH4" s="14"/>
      <c r="FI4">
        <f>1*POWER(10, -32)</f>
        <v>9.9999999999999992E-33</v>
      </c>
      <c r="FJ4">
        <f>2*POWER(10, -28)</f>
        <v>2.0000000000000002E-28</v>
      </c>
      <c r="FK4">
        <f>4*POWER(10, -11)</f>
        <v>3.9999999999999998E-11</v>
      </c>
      <c r="FL4">
        <f>1*POWER(10, -7)</f>
        <v>9.9999999999999995E-8</v>
      </c>
      <c r="FM4">
        <f>5*POWER(10, -8)</f>
        <v>4.9999999999999998E-8</v>
      </c>
      <c r="FN4">
        <f>1*POWER(10, -8)</f>
        <v>1E-8</v>
      </c>
      <c r="FO4">
        <f>1*POWER(10, -6)</f>
        <v>9.9999999999999995E-7</v>
      </c>
      <c r="FP4">
        <f>7*POWER(10, -13)</f>
        <v>7.0000000000000005E-13</v>
      </c>
      <c r="FQ4">
        <f>2*POWER(10, -186)</f>
        <v>2.0000000000000002E-186</v>
      </c>
      <c r="FR4">
        <f>2*POWER(10, -80)</f>
        <v>1.9999999999999999E-80</v>
      </c>
      <c r="FS4">
        <f>2*POWER(10, -24)</f>
        <v>2.0000000000000002E-24</v>
      </c>
      <c r="FT4" s="14"/>
      <c r="FU4">
        <f>1*POWER(10, -9)</f>
        <v>1.0000000000000001E-9</v>
      </c>
      <c r="FV4">
        <f>2*POWER(10, -9)</f>
        <v>2.0000000000000001E-9</v>
      </c>
      <c r="FW4">
        <f>3*POWER(10, -12)</f>
        <v>3.0000000000000001E-12</v>
      </c>
      <c r="FX4">
        <f>6*POWER(10, -8)</f>
        <v>6.0000000000000008E-8</v>
      </c>
      <c r="FY4">
        <f>1*POWER(10, -6)</f>
        <v>9.9999999999999995E-7</v>
      </c>
      <c r="FZ4">
        <f>7*POWER(10, -69)</f>
        <v>7.0000000000000003E-69</v>
      </c>
      <c r="GA4">
        <f>1*POWER(10, -149)</f>
        <v>9.9999999999999998E-150</v>
      </c>
      <c r="GB4">
        <f>1*POWER(10, -130)</f>
        <v>9.9999999999999989E-131</v>
      </c>
      <c r="GC4">
        <f>5*POWER(10, -47)</f>
        <v>5.0000000000000001E-47</v>
      </c>
      <c r="GD4">
        <f>2*POWER(10, -44)</f>
        <v>1.9999999999999999E-44</v>
      </c>
      <c r="GE4">
        <f>4*POWER(10, -73)</f>
        <v>4E-73</v>
      </c>
      <c r="GF4">
        <f>3*POWER(10, -10)</f>
        <v>3E-10</v>
      </c>
      <c r="GG4">
        <f>3*POWER(10, -6)</f>
        <v>3.0000000000000001E-6</v>
      </c>
      <c r="GH4">
        <f>8*POWER(10, -44)</f>
        <v>7.9999999999999996E-44</v>
      </c>
      <c r="GI4">
        <f>1*POWER(10, -37)</f>
        <v>1.0000000000000001E-37</v>
      </c>
      <c r="GJ4">
        <f>1*POWER(10, -9)</f>
        <v>1.0000000000000001E-9</v>
      </c>
      <c r="GK4">
        <f>3*POWER(10, -49)</f>
        <v>3.0000000000000004E-49</v>
      </c>
      <c r="GL4">
        <f>8*POWER(10, -7)</f>
        <v>7.9999999999999996E-7</v>
      </c>
      <c r="GM4">
        <f>2*POWER(10, -8)</f>
        <v>2E-8</v>
      </c>
      <c r="GN4">
        <f>2*POWER(10, -19)</f>
        <v>2E-19</v>
      </c>
      <c r="GO4">
        <f>8*POWER(10, -10)</f>
        <v>8.0000000000000003E-10</v>
      </c>
      <c r="GP4">
        <f>4*POWER(10, -13)</f>
        <v>4.0000000000000001E-13</v>
      </c>
      <c r="GQ4" s="14"/>
      <c r="GR4" s="14"/>
      <c r="GS4">
        <f>8*POWER(10, -9)</f>
        <v>8.0000000000000005E-9</v>
      </c>
      <c r="GT4" s="14"/>
      <c r="GU4">
        <f>9*POWER(10, -19)</f>
        <v>9.0000000000000003E-19</v>
      </c>
      <c r="GV4">
        <f>1*POWER(10, -55)</f>
        <v>9.9999999999999999E-56</v>
      </c>
      <c r="GW4">
        <f>7*POWER(10, -18)</f>
        <v>6.9999999999999997E-18</v>
      </c>
      <c r="GX4">
        <f>2*POWER(10, -13)</f>
        <v>2.0000000000000001E-13</v>
      </c>
      <c r="GY4">
        <f>1*POWER(10, -12)</f>
        <v>9.9999999999999998E-13</v>
      </c>
      <c r="GZ4">
        <f>1*POWER(10, -8)</f>
        <v>1E-8</v>
      </c>
      <c r="HA4">
        <f>2*POWER(10, -9)</f>
        <v>2.0000000000000001E-9</v>
      </c>
      <c r="HB4">
        <f>9*POWER(10, -6)</f>
        <v>9.0000000000000002E-6</v>
      </c>
      <c r="HC4">
        <f>5*POWER(10, -18)</f>
        <v>5.0000000000000004E-18</v>
      </c>
      <c r="HD4">
        <f>1*POWER(10, -16)</f>
        <v>9.9999999999999998E-17</v>
      </c>
      <c r="HE4">
        <f>7*POWER(10, -124)</f>
        <v>7.0000000000000014E-124</v>
      </c>
      <c r="HF4">
        <f>1*POWER(10, -94)</f>
        <v>9.9999999999999996E-95</v>
      </c>
      <c r="HG4">
        <f>3*POWER(10, -73)</f>
        <v>3.0000000000000001E-73</v>
      </c>
      <c r="HH4">
        <f>2*POWER(10, -34)</f>
        <v>2.0000000000000003E-34</v>
      </c>
      <c r="HI4">
        <f>5*POWER(10, -18)</f>
        <v>5.0000000000000004E-18</v>
      </c>
      <c r="HJ4">
        <f>1*POWER(10, -16)</f>
        <v>9.9999999999999998E-17</v>
      </c>
      <c r="HK4">
        <f>7*POWER(10, -124)</f>
        <v>7.0000000000000014E-124</v>
      </c>
      <c r="HL4">
        <f>1*POWER(10, -94)</f>
        <v>9.9999999999999996E-95</v>
      </c>
      <c r="HM4">
        <f>6*POWER(10, -11)</f>
        <v>6E-11</v>
      </c>
      <c r="HN4">
        <f>3*POWER(10, -73)</f>
        <v>3.0000000000000001E-73</v>
      </c>
      <c r="HO4">
        <f>2*POWER(10, -34)</f>
        <v>2.0000000000000003E-34</v>
      </c>
      <c r="HP4">
        <f>3*POWER(10, -42)</f>
        <v>2.9999999999999996E-42</v>
      </c>
      <c r="HQ4">
        <f>5*POWER(10, -18)</f>
        <v>5.0000000000000004E-18</v>
      </c>
      <c r="HR4">
        <f>1*POWER(10, -16)</f>
        <v>9.9999999999999998E-17</v>
      </c>
      <c r="HS4">
        <f>7*POWER(10, -124)</f>
        <v>7.0000000000000014E-124</v>
      </c>
      <c r="HT4">
        <f>1*POWER(10, -94)</f>
        <v>9.9999999999999996E-95</v>
      </c>
      <c r="HU4">
        <f>1*POWER(10, -8)</f>
        <v>1E-8</v>
      </c>
      <c r="HV4">
        <f>3*POWER(10, -57)</f>
        <v>3E-57</v>
      </c>
      <c r="HW4">
        <f>1*POWER(10, -43)</f>
        <v>1.0000000000000001E-43</v>
      </c>
      <c r="HX4">
        <f>3*POWER(10, -57)</f>
        <v>3E-57</v>
      </c>
      <c r="HY4">
        <f>9*POWER(10, -16)</f>
        <v>9.0000000000000003E-16</v>
      </c>
      <c r="HZ4">
        <f>4*POWER(10, -16)</f>
        <v>3.9999999999999999E-16</v>
      </c>
      <c r="IA4">
        <f>6*POWER(10, -8)</f>
        <v>6.0000000000000008E-8</v>
      </c>
      <c r="IB4">
        <f>5*POWER(10, -9)</f>
        <v>5.0000000000000001E-9</v>
      </c>
      <c r="IC4">
        <f>1*POWER(10, -15)</f>
        <v>1.0000000000000001E-15</v>
      </c>
      <c r="ID4">
        <f>2*POWER(10, -12)</f>
        <v>2E-12</v>
      </c>
      <c r="IE4">
        <f>6*POWER(10, -14)</f>
        <v>5.9999999999999997E-14</v>
      </c>
      <c r="IF4">
        <f>2*POWER(10, -42)</f>
        <v>1.9999999999999998E-42</v>
      </c>
      <c r="IG4">
        <f>6*POWER(10, -21)</f>
        <v>5.9999999999999991E-21</v>
      </c>
      <c r="IH4">
        <f>2*POWER(10, -89)</f>
        <v>2.0000000000000001E-89</v>
      </c>
      <c r="II4">
        <f>4*POWER(10, -14)</f>
        <v>4E-14</v>
      </c>
      <c r="IJ4">
        <f>2*POWER(10, -57)</f>
        <v>1.9999999999999999E-57</v>
      </c>
      <c r="IK4">
        <f>2*POWER(10, -17)</f>
        <v>2.0000000000000001E-17</v>
      </c>
      <c r="IL4">
        <f>4*POWER(10, -43)</f>
        <v>4.0000000000000003E-43</v>
      </c>
      <c r="IM4">
        <f>7*POWER(10, -68)</f>
        <v>7.0000000000000003E-68</v>
      </c>
      <c r="IN4">
        <f>6*POWER(10, -12)</f>
        <v>6.0000000000000003E-12</v>
      </c>
      <c r="IO4">
        <f>1*POWER(10, -15)</f>
        <v>1.0000000000000001E-15</v>
      </c>
      <c r="IP4">
        <f>4*POWER(10, -27)</f>
        <v>4.0000000000000002E-27</v>
      </c>
      <c r="IQ4">
        <f>1*POWER(10, -10)</f>
        <v>1E-10</v>
      </c>
      <c r="IR4">
        <f>4*POWER(10, -62)</f>
        <v>4.0000000000000002E-62</v>
      </c>
      <c r="IS4">
        <f>3*POWER(10, -20)</f>
        <v>2.9999999999999997E-20</v>
      </c>
      <c r="IT4">
        <f>4*POWER(10, -11)</f>
        <v>3.9999999999999998E-11</v>
      </c>
      <c r="IU4">
        <f>6*POWER(10, -56)</f>
        <v>5.9999999999999998E-56</v>
      </c>
      <c r="IV4">
        <f>1*POWER(10, -53)</f>
        <v>1E-53</v>
      </c>
      <c r="IW4">
        <f>9*POWER(10, -50)</f>
        <v>8.9999999999999992E-50</v>
      </c>
      <c r="IX4">
        <f>3*POWER(10, -35)</f>
        <v>2.9999999999999999E-35</v>
      </c>
      <c r="IY4">
        <f>6*POWER(10, -12)</f>
        <v>6.0000000000000003E-12</v>
      </c>
      <c r="IZ4">
        <f>3*POWER(10, -43)</f>
        <v>3.0000000000000004E-43</v>
      </c>
      <c r="JA4">
        <f>8*POWER(10, -26)</f>
        <v>7.9999999999999992E-26</v>
      </c>
      <c r="JB4">
        <f>3*POWER(10, -11)</f>
        <v>3E-11</v>
      </c>
      <c r="JC4">
        <f>2*POWER(10, -11)</f>
        <v>1.9999999999999999E-11</v>
      </c>
      <c r="JD4">
        <f>1*POWER(10, -9)</f>
        <v>1.0000000000000001E-9</v>
      </c>
      <c r="JE4">
        <f>6*POWER(10, -10)</f>
        <v>6E-10</v>
      </c>
      <c r="JF4">
        <f>2*POWER(10, -17)</f>
        <v>2.0000000000000001E-17</v>
      </c>
      <c r="JG4">
        <f>6*POWER(10, -6)</f>
        <v>6.0000000000000002E-6</v>
      </c>
      <c r="JH4" s="14"/>
      <c r="JI4">
        <f>8*POWER(10, -7)</f>
        <v>7.9999999999999996E-7</v>
      </c>
      <c r="JJ4">
        <f>5*POWER(10, -24)</f>
        <v>5.0000000000000005E-24</v>
      </c>
      <c r="JK4">
        <f>2*POWER(10, -19)</f>
        <v>2E-19</v>
      </c>
      <c r="JL4">
        <f>2*POWER(10, -14)</f>
        <v>2E-14</v>
      </c>
      <c r="JM4" s="14"/>
      <c r="JN4">
        <f>3*POWER(10, -20)</f>
        <v>2.9999999999999997E-20</v>
      </c>
      <c r="JO4">
        <f>7*POWER(10, -19)</f>
        <v>6.9999999999999993E-19</v>
      </c>
      <c r="JP4">
        <f>5*POWER(10, -9)</f>
        <v>5.0000000000000001E-9</v>
      </c>
      <c r="JQ4">
        <f>2*POWER(10, -8)</f>
        <v>2E-8</v>
      </c>
      <c r="JR4">
        <f>7*POWER(10, -11)</f>
        <v>6.9999999999999991E-11</v>
      </c>
      <c r="JS4" s="14"/>
      <c r="JT4">
        <f>4*POWER(10, -6)</f>
        <v>3.9999999999999998E-6</v>
      </c>
      <c r="JU4">
        <f>8*POWER(10, -7)</f>
        <v>7.9999999999999996E-7</v>
      </c>
      <c r="JV4">
        <f>1*POWER(10, -6)</f>
        <v>9.9999999999999995E-7</v>
      </c>
      <c r="JW4" s="14"/>
      <c r="JX4">
        <f>3*POWER(10, -13)</f>
        <v>3.0000000000000003E-13</v>
      </c>
      <c r="JY4">
        <f>2*POWER(10, -8)</f>
        <v>2E-8</v>
      </c>
      <c r="JZ4">
        <f>7*POWER(10, -9)</f>
        <v>7.0000000000000006E-9</v>
      </c>
      <c r="KA4">
        <f>4*POWER(10, -6)</f>
        <v>3.9999999999999998E-6</v>
      </c>
      <c r="KB4">
        <f>8*POWER(10, -6)</f>
        <v>7.9999999999999996E-6</v>
      </c>
      <c r="KC4">
        <f>9*POWER(10, -588)</f>
        <v>0</v>
      </c>
      <c r="KD4">
        <f>5*POWER(10, -7)</f>
        <v>4.9999999999999998E-7</v>
      </c>
      <c r="KE4">
        <f>9*POWER(10, -78)</f>
        <v>9.0000000000000001E-78</v>
      </c>
      <c r="KF4">
        <f>1*POWER(10, -58)</f>
        <v>1E-58</v>
      </c>
      <c r="KG4">
        <f>1*POWER(10, -121)</f>
        <v>9.9999999999999998E-122</v>
      </c>
      <c r="KH4">
        <f>7*POWER(10, -16)</f>
        <v>6.9999999999999994E-16</v>
      </c>
      <c r="KI4">
        <f>3*POWER(10, -10)</f>
        <v>3E-10</v>
      </c>
      <c r="KJ4">
        <f>2*POWER(10, -18)</f>
        <v>2.0000000000000001E-18</v>
      </c>
      <c r="KK4">
        <f>8*POWER(10, -37)</f>
        <v>8.0000000000000005E-37</v>
      </c>
      <c r="KL4">
        <f>2*POWER(10, -12)</f>
        <v>2E-12</v>
      </c>
      <c r="KM4">
        <f>2*POWER(10, -11)</f>
        <v>1.9999999999999999E-11</v>
      </c>
      <c r="KN4">
        <f>2*POWER(10, -17)</f>
        <v>2.0000000000000001E-17</v>
      </c>
      <c r="KO4">
        <f>1*POWER(10, -13)</f>
        <v>1E-13</v>
      </c>
      <c r="KP4">
        <f>5*POWER(10, -157)</f>
        <v>4.9999999999999996E-157</v>
      </c>
      <c r="KQ4" s="14"/>
      <c r="KR4">
        <f>1*POWER(10, -14)</f>
        <v>1E-14</v>
      </c>
      <c r="KS4">
        <f>2*POWER(10, -18)</f>
        <v>2.0000000000000001E-18</v>
      </c>
      <c r="KT4">
        <f>2*POWER(10, -23)</f>
        <v>2.0000000000000002E-23</v>
      </c>
      <c r="KU4">
        <f>9*POWER(10, -230)</f>
        <v>9.0000000000000001E-230</v>
      </c>
      <c r="KV4">
        <f>7*POWER(10, -15)</f>
        <v>7.0000000000000001E-15</v>
      </c>
      <c r="KW4">
        <f>8*POWER(10, -211)</f>
        <v>8.0000000000000007E-211</v>
      </c>
      <c r="KX4">
        <f>2*POWER(10, -114)</f>
        <v>2.0000000000000001E-114</v>
      </c>
      <c r="KY4">
        <f>3*POWER(10, -9)</f>
        <v>3.0000000000000004E-9</v>
      </c>
      <c r="KZ4">
        <f>4*POWER(10, -15)</f>
        <v>4.0000000000000003E-15</v>
      </c>
      <c r="LA4">
        <f>2*POWER(10, -14)</f>
        <v>2E-14</v>
      </c>
      <c r="LB4">
        <f>3*POWER(10, -9)</f>
        <v>3.0000000000000004E-9</v>
      </c>
      <c r="LC4">
        <f>8*POWER(10, -9)</f>
        <v>8.0000000000000005E-9</v>
      </c>
      <c r="LD4">
        <f>3*POWER(10, -12)</f>
        <v>3.0000000000000001E-12</v>
      </c>
      <c r="LE4">
        <f>3*POWER(10, -9)</f>
        <v>3.0000000000000004E-9</v>
      </c>
      <c r="LF4">
        <f>1*POWER(10, -9)</f>
        <v>1.0000000000000001E-9</v>
      </c>
      <c r="LG4">
        <f>9*POWER(10, -114)</f>
        <v>9.0000000000000008E-114</v>
      </c>
      <c r="LH4">
        <f>1*POWER(10, -162)</f>
        <v>1.0000000000000001E-162</v>
      </c>
      <c r="LI4">
        <f>6*POWER(10, -250)</f>
        <v>6.0000000000000003E-250</v>
      </c>
      <c r="LJ4">
        <f>3*POWER(10, -287)</f>
        <v>2.9999999999999993E-287</v>
      </c>
      <c r="LK4">
        <f>2*POWER(10, -313)</f>
        <v>0</v>
      </c>
      <c r="LL4">
        <f>3*POWER(10, -63)</f>
        <v>2.9999999999999998E-63</v>
      </c>
      <c r="LM4">
        <f>1*POWER(10, -16)</f>
        <v>9.9999999999999998E-17</v>
      </c>
      <c r="LN4">
        <f>8*POWER(10, -12)</f>
        <v>7.9999999999999998E-12</v>
      </c>
      <c r="LO4">
        <f>3*POWER(10, -8)</f>
        <v>3.0000000000000004E-8</v>
      </c>
      <c r="LP4">
        <f>8*POWER(10, -6)</f>
        <v>7.9999999999999996E-6</v>
      </c>
      <c r="LQ4" s="14"/>
      <c r="LR4">
        <f>5*POWER(10, -16)</f>
        <v>5.0000000000000004E-16</v>
      </c>
      <c r="LS4">
        <f>3*POWER(10, -9)</f>
        <v>3.0000000000000004E-9</v>
      </c>
      <c r="LT4" s="14"/>
      <c r="LU4">
        <f>7*POWER(10, -13)</f>
        <v>7.0000000000000005E-13</v>
      </c>
      <c r="LV4">
        <f>1*POWER(10, -12)</f>
        <v>9.9999999999999998E-13</v>
      </c>
      <c r="LW4">
        <f>5*POWER(10, -178)</f>
        <v>4.9999999999999998E-178</v>
      </c>
      <c r="LX4">
        <f>1*POWER(10, -13)</f>
        <v>1E-13</v>
      </c>
      <c r="LY4">
        <f>3*POWER(10, -25)</f>
        <v>2.9999999999999998E-25</v>
      </c>
      <c r="LZ4">
        <f>9*POWER(10, -11)</f>
        <v>8.9999999999999999E-11</v>
      </c>
      <c r="MA4">
        <f>9*POWER(10, -25)</f>
        <v>9.0000000000000002E-25</v>
      </c>
      <c r="MB4">
        <f>35*POWER(10, -21)</f>
        <v>3.4999999999999994E-20</v>
      </c>
      <c r="MC4">
        <f>1*POWER(10, -11)</f>
        <v>9.9999999999999994E-12</v>
      </c>
      <c r="MD4">
        <f>3*POWER(10, -8)</f>
        <v>3.0000000000000004E-8</v>
      </c>
      <c r="ME4">
        <f>6*POWER(10, -6)</f>
        <v>6.0000000000000002E-6</v>
      </c>
      <c r="MF4" s="14"/>
      <c r="MG4" s="14"/>
      <c r="MH4" s="14"/>
      <c r="MI4">
        <f>3*POWER(10, -19)</f>
        <v>2.9999999999999999E-19</v>
      </c>
      <c r="MJ4">
        <f>4*POWER(10, -56)</f>
        <v>3.9999999999999997E-56</v>
      </c>
      <c r="MK4">
        <f>1*POWER(10, -19)</f>
        <v>9.9999999999999998E-20</v>
      </c>
      <c r="ML4">
        <f>2*POWER(10, -24)</f>
        <v>2.0000000000000002E-24</v>
      </c>
      <c r="MM4">
        <f>4*POWER(10, -6)</f>
        <v>3.9999999999999998E-6</v>
      </c>
      <c r="MN4">
        <f>2*POWER(10, -11)</f>
        <v>1.9999999999999999E-11</v>
      </c>
      <c r="MO4" s="14"/>
      <c r="MP4">
        <f>9*POWER(10, -30)</f>
        <v>8.9999999999999993E-30</v>
      </c>
      <c r="MQ4">
        <f>1*POWER(10, -8)</f>
        <v>1E-8</v>
      </c>
      <c r="MR4" s="14"/>
      <c r="MS4" s="14"/>
      <c r="MT4" s="14"/>
      <c r="MU4" s="14"/>
      <c r="MV4">
        <f>3*POWER(10, -98)</f>
        <v>3E-98</v>
      </c>
      <c r="MW4">
        <f>1*POWER(10, -287)</f>
        <v>9.9999999999999988E-288</v>
      </c>
    </row>
    <row r="10" spans="1:361">
      <c r="A10" s="12" t="s">
        <v>36</v>
      </c>
      <c r="B10" t="s">
        <v>46</v>
      </c>
      <c r="C10" t="s">
        <v>46</v>
      </c>
      <c r="D10" t="s">
        <v>59</v>
      </c>
      <c r="E10" t="s">
        <v>64</v>
      </c>
      <c r="F10" t="s">
        <v>67</v>
      </c>
      <c r="G10" t="s">
        <v>73</v>
      </c>
      <c r="H10" t="s">
        <v>76</v>
      </c>
      <c r="I10" t="s">
        <v>81</v>
      </c>
      <c r="J10" t="s">
        <v>81</v>
      </c>
      <c r="K10" t="s">
        <v>90</v>
      </c>
      <c r="L10" t="s">
        <v>90</v>
      </c>
      <c r="M10" t="s">
        <v>90</v>
      </c>
      <c r="N10" t="s">
        <v>90</v>
      </c>
      <c r="O10" t="s">
        <v>90</v>
      </c>
      <c r="P10" t="s">
        <v>90</v>
      </c>
      <c r="Q10" t="s">
        <v>90</v>
      </c>
      <c r="R10" t="s">
        <v>90</v>
      </c>
      <c r="S10" t="s">
        <v>76</v>
      </c>
      <c r="T10" t="s">
        <v>76</v>
      </c>
      <c r="U10" t="s">
        <v>76</v>
      </c>
      <c r="V10" t="s">
        <v>76</v>
      </c>
      <c r="W10" t="s">
        <v>76</v>
      </c>
      <c r="X10" t="s">
        <v>126</v>
      </c>
      <c r="Y10" t="s">
        <v>126</v>
      </c>
      <c r="Z10" t="s">
        <v>126</v>
      </c>
      <c r="AA10" s="14"/>
      <c r="AB10" s="14"/>
      <c r="AC10" t="s">
        <v>81</v>
      </c>
      <c r="AD10" s="14"/>
      <c r="AE10" t="s">
        <v>139</v>
      </c>
      <c r="AF10" t="s">
        <v>139</v>
      </c>
      <c r="AG10" t="s">
        <v>90</v>
      </c>
      <c r="AH10" t="s">
        <v>46</v>
      </c>
      <c r="AI10" t="s">
        <v>46</v>
      </c>
      <c r="AJ10" t="s">
        <v>46</v>
      </c>
      <c r="AK10" t="s">
        <v>155</v>
      </c>
      <c r="AL10" t="s">
        <v>159</v>
      </c>
      <c r="AM10" t="s">
        <v>81</v>
      </c>
      <c r="AN10" t="s">
        <v>81</v>
      </c>
      <c r="AO10" t="s">
        <v>172</v>
      </c>
      <c r="AP10" t="s">
        <v>90</v>
      </c>
      <c r="AQ10" t="s">
        <v>46</v>
      </c>
      <c r="AR10" t="s">
        <v>46</v>
      </c>
      <c r="AS10" t="s">
        <v>81</v>
      </c>
      <c r="AT10" t="s">
        <v>186</v>
      </c>
      <c r="AU10" t="s">
        <v>186</v>
      </c>
      <c r="AV10" t="s">
        <v>46</v>
      </c>
      <c r="AW10" t="s">
        <v>76</v>
      </c>
      <c r="AX10" s="14"/>
      <c r="AY10" t="s">
        <v>46</v>
      </c>
      <c r="AZ10" t="s">
        <v>81</v>
      </c>
      <c r="BA10" t="s">
        <v>81</v>
      </c>
      <c r="BB10" t="s">
        <v>81</v>
      </c>
      <c r="BC10" t="s">
        <v>81</v>
      </c>
      <c r="BD10" t="s">
        <v>81</v>
      </c>
      <c r="BE10" t="s">
        <v>217</v>
      </c>
      <c r="BF10" t="s">
        <v>81</v>
      </c>
      <c r="BG10" t="s">
        <v>46</v>
      </c>
      <c r="BH10" t="s">
        <v>46</v>
      </c>
      <c r="BI10" t="s">
        <v>46</v>
      </c>
      <c r="BJ10" s="14"/>
      <c r="BK10" s="14"/>
      <c r="BL10" t="s">
        <v>81</v>
      </c>
      <c r="BM10" t="s">
        <v>81</v>
      </c>
      <c r="BN10" s="14"/>
      <c r="BO10" s="14"/>
      <c r="BP10" t="s">
        <v>46</v>
      </c>
      <c r="BQ10" t="s">
        <v>46</v>
      </c>
      <c r="BR10" t="s">
        <v>46</v>
      </c>
      <c r="BS10" t="s">
        <v>46</v>
      </c>
      <c r="BT10" t="s">
        <v>81</v>
      </c>
      <c r="BU10" t="s">
        <v>81</v>
      </c>
      <c r="BV10" t="s">
        <v>81</v>
      </c>
      <c r="BW10" t="s">
        <v>263</v>
      </c>
      <c r="BX10" t="s">
        <v>46</v>
      </c>
      <c r="BY10" t="s">
        <v>46</v>
      </c>
      <c r="BZ10" t="s">
        <v>46</v>
      </c>
      <c r="CA10" t="s">
        <v>46</v>
      </c>
      <c r="CB10" t="s">
        <v>46</v>
      </c>
      <c r="CC10" t="s">
        <v>172</v>
      </c>
      <c r="CD10" t="s">
        <v>283</v>
      </c>
      <c r="CE10" t="s">
        <v>186</v>
      </c>
      <c r="CF10" t="s">
        <v>289</v>
      </c>
      <c r="CG10" s="14"/>
      <c r="CH10" t="s">
        <v>46</v>
      </c>
      <c r="CI10" t="s">
        <v>46</v>
      </c>
      <c r="CJ10" t="s">
        <v>46</v>
      </c>
      <c r="CK10" t="s">
        <v>172</v>
      </c>
      <c r="CL10" t="s">
        <v>283</v>
      </c>
      <c r="CM10" t="s">
        <v>304</v>
      </c>
      <c r="CN10" t="s">
        <v>263</v>
      </c>
      <c r="CO10" t="s">
        <v>289</v>
      </c>
      <c r="CP10" t="s">
        <v>186</v>
      </c>
      <c r="CQ10" s="14"/>
      <c r="CR10" t="s">
        <v>186</v>
      </c>
      <c r="CS10" t="s">
        <v>313</v>
      </c>
      <c r="CT10" s="14"/>
      <c r="CU10" t="s">
        <v>81</v>
      </c>
      <c r="CV10" t="s">
        <v>81</v>
      </c>
      <c r="CW10" t="s">
        <v>81</v>
      </c>
      <c r="CX10" t="s">
        <v>81</v>
      </c>
      <c r="CY10" t="s">
        <v>81</v>
      </c>
      <c r="CZ10" t="s">
        <v>81</v>
      </c>
      <c r="DA10" t="s">
        <v>81</v>
      </c>
      <c r="DB10" t="s">
        <v>81</v>
      </c>
      <c r="DC10" t="s">
        <v>81</v>
      </c>
      <c r="DD10" t="s">
        <v>81</v>
      </c>
      <c r="DE10" t="s">
        <v>81</v>
      </c>
      <c r="DF10" s="14"/>
      <c r="DG10" s="14"/>
      <c r="DH10" t="s">
        <v>81</v>
      </c>
      <c r="DI10" t="s">
        <v>283</v>
      </c>
      <c r="DJ10" t="s">
        <v>76</v>
      </c>
      <c r="DK10" t="s">
        <v>283</v>
      </c>
      <c r="DL10" t="s">
        <v>283</v>
      </c>
      <c r="DM10" t="s">
        <v>283</v>
      </c>
      <c r="DN10" t="s">
        <v>358</v>
      </c>
      <c r="DO10" t="s">
        <v>363</v>
      </c>
      <c r="DP10" t="s">
        <v>367</v>
      </c>
      <c r="DQ10" t="s">
        <v>186</v>
      </c>
      <c r="DR10" t="s">
        <v>186</v>
      </c>
      <c r="DS10" t="s">
        <v>186</v>
      </c>
      <c r="DT10" t="s">
        <v>186</v>
      </c>
      <c r="DU10" t="s">
        <v>186</v>
      </c>
      <c r="DV10" t="s">
        <v>384</v>
      </c>
      <c r="DW10" t="s">
        <v>46</v>
      </c>
      <c r="DX10" t="s">
        <v>46</v>
      </c>
      <c r="DY10" t="s">
        <v>46</v>
      </c>
      <c r="DZ10" t="s">
        <v>46</v>
      </c>
      <c r="EA10" t="s">
        <v>46</v>
      </c>
      <c r="EB10" t="s">
        <v>46</v>
      </c>
      <c r="EC10" t="s">
        <v>81</v>
      </c>
      <c r="ED10" t="s">
        <v>81</v>
      </c>
      <c r="EE10" t="s">
        <v>81</v>
      </c>
      <c r="EF10" t="s">
        <v>407</v>
      </c>
      <c r="EG10" t="s">
        <v>172</v>
      </c>
      <c r="EH10" t="s">
        <v>172</v>
      </c>
      <c r="EI10" s="14"/>
      <c r="EJ10" t="s">
        <v>172</v>
      </c>
      <c r="EK10" t="s">
        <v>81</v>
      </c>
      <c r="EL10" t="s">
        <v>81</v>
      </c>
      <c r="EM10" t="s">
        <v>425</v>
      </c>
      <c r="EN10" s="14"/>
      <c r="EO10" s="14"/>
      <c r="EP10" t="s">
        <v>73</v>
      </c>
      <c r="EQ10" t="s">
        <v>73</v>
      </c>
      <c r="ER10" t="s">
        <v>73</v>
      </c>
      <c r="ES10" t="s">
        <v>73</v>
      </c>
      <c r="ET10" t="s">
        <v>73</v>
      </c>
      <c r="EU10" t="s">
        <v>407</v>
      </c>
      <c r="EV10" t="s">
        <v>407</v>
      </c>
      <c r="EW10" t="s">
        <v>407</v>
      </c>
      <c r="EX10" t="s">
        <v>407</v>
      </c>
      <c r="EY10" t="s">
        <v>304</v>
      </c>
      <c r="EZ10" t="s">
        <v>304</v>
      </c>
      <c r="FA10" t="s">
        <v>304</v>
      </c>
      <c r="FB10" t="s">
        <v>440</v>
      </c>
      <c r="FC10" t="s">
        <v>440</v>
      </c>
      <c r="FD10" t="s">
        <v>155</v>
      </c>
      <c r="FE10" t="s">
        <v>447</v>
      </c>
      <c r="FF10" t="s">
        <v>449</v>
      </c>
      <c r="FG10" t="s">
        <v>452</v>
      </c>
      <c r="FH10" s="14"/>
      <c r="FI10" t="s">
        <v>46</v>
      </c>
      <c r="FJ10" t="s">
        <v>81</v>
      </c>
      <c r="FK10" t="s">
        <v>81</v>
      </c>
      <c r="FL10" t="s">
        <v>466</v>
      </c>
      <c r="FM10" t="s">
        <v>304</v>
      </c>
      <c r="FN10" t="s">
        <v>46</v>
      </c>
      <c r="FO10" t="s">
        <v>46</v>
      </c>
      <c r="FP10" t="s">
        <v>46</v>
      </c>
      <c r="FQ10" t="s">
        <v>46</v>
      </c>
      <c r="FR10" t="s">
        <v>81</v>
      </c>
      <c r="FS10" t="s">
        <v>81</v>
      </c>
      <c r="FT10" s="14"/>
      <c r="FU10" t="s">
        <v>81</v>
      </c>
      <c r="FV10" t="s">
        <v>81</v>
      </c>
      <c r="FW10" t="s">
        <v>90</v>
      </c>
      <c r="FX10" t="s">
        <v>186</v>
      </c>
      <c r="FY10" t="s">
        <v>502</v>
      </c>
      <c r="FZ10" t="s">
        <v>76</v>
      </c>
      <c r="GA10" t="s">
        <v>76</v>
      </c>
      <c r="GB10" t="s">
        <v>76</v>
      </c>
      <c r="GC10" t="s">
        <v>76</v>
      </c>
      <c r="GD10" t="s">
        <v>76</v>
      </c>
      <c r="GE10" t="s">
        <v>90</v>
      </c>
      <c r="GF10" t="s">
        <v>90</v>
      </c>
      <c r="GG10" t="s">
        <v>90</v>
      </c>
      <c r="GH10" t="s">
        <v>90</v>
      </c>
      <c r="GI10" t="s">
        <v>90</v>
      </c>
      <c r="GJ10" t="s">
        <v>90</v>
      </c>
      <c r="GK10" t="s">
        <v>46</v>
      </c>
      <c r="GL10" t="s">
        <v>517</v>
      </c>
      <c r="GM10" t="s">
        <v>81</v>
      </c>
      <c r="GN10" t="s">
        <v>81</v>
      </c>
      <c r="GO10" t="s">
        <v>81</v>
      </c>
      <c r="GP10" t="s">
        <v>172</v>
      </c>
      <c r="GQ10" s="14"/>
      <c r="GR10" s="14"/>
      <c r="GS10" t="s">
        <v>81</v>
      </c>
      <c r="GT10" s="14"/>
      <c r="GU10" t="s">
        <v>46</v>
      </c>
      <c r="GV10" t="s">
        <v>46</v>
      </c>
      <c r="GW10" t="s">
        <v>46</v>
      </c>
      <c r="GX10" t="s">
        <v>46</v>
      </c>
      <c r="GY10" t="s">
        <v>81</v>
      </c>
      <c r="GZ10" t="s">
        <v>81</v>
      </c>
      <c r="HA10" t="s">
        <v>81</v>
      </c>
      <c r="HB10" t="s">
        <v>556</v>
      </c>
      <c r="HC10" t="s">
        <v>46</v>
      </c>
      <c r="HD10" t="s">
        <v>46</v>
      </c>
      <c r="HE10" t="s">
        <v>46</v>
      </c>
      <c r="HF10" t="s">
        <v>46</v>
      </c>
      <c r="HG10" t="s">
        <v>46</v>
      </c>
      <c r="HH10" t="s">
        <v>46</v>
      </c>
      <c r="HI10" t="s">
        <v>46</v>
      </c>
      <c r="HJ10" t="s">
        <v>46</v>
      </c>
      <c r="HK10" t="s">
        <v>46</v>
      </c>
      <c r="HL10" t="s">
        <v>46</v>
      </c>
      <c r="HM10" t="s">
        <v>304</v>
      </c>
      <c r="HN10" t="s">
        <v>46</v>
      </c>
      <c r="HO10" t="s">
        <v>46</v>
      </c>
      <c r="HP10" t="s">
        <v>46</v>
      </c>
      <c r="HQ10" t="s">
        <v>46</v>
      </c>
      <c r="HR10" t="s">
        <v>46</v>
      </c>
      <c r="HS10" t="s">
        <v>46</v>
      </c>
      <c r="HT10" t="s">
        <v>46</v>
      </c>
      <c r="HU10" t="s">
        <v>578</v>
      </c>
      <c r="HV10" t="s">
        <v>46</v>
      </c>
      <c r="HW10" t="s">
        <v>46</v>
      </c>
      <c r="HX10" t="s">
        <v>46</v>
      </c>
      <c r="HY10" t="s">
        <v>304</v>
      </c>
      <c r="HZ10" t="s">
        <v>73</v>
      </c>
      <c r="IA10" t="s">
        <v>73</v>
      </c>
      <c r="IB10" t="s">
        <v>73</v>
      </c>
      <c r="IC10" t="s">
        <v>73</v>
      </c>
      <c r="ID10" t="s">
        <v>81</v>
      </c>
      <c r="IE10" t="s">
        <v>81</v>
      </c>
      <c r="IF10" t="s">
        <v>263</v>
      </c>
      <c r="IG10" t="s">
        <v>263</v>
      </c>
      <c r="IH10" t="s">
        <v>263</v>
      </c>
      <c r="II10" t="s">
        <v>263</v>
      </c>
      <c r="IJ10" t="s">
        <v>263</v>
      </c>
      <c r="IK10" t="s">
        <v>621</v>
      </c>
      <c r="IL10" t="s">
        <v>621</v>
      </c>
      <c r="IM10" t="s">
        <v>621</v>
      </c>
      <c r="IN10" t="s">
        <v>621</v>
      </c>
      <c r="IO10" t="s">
        <v>621</v>
      </c>
      <c r="IP10" t="s">
        <v>621</v>
      </c>
      <c r="IQ10" t="s">
        <v>621</v>
      </c>
      <c r="IR10" t="s">
        <v>621</v>
      </c>
      <c r="IS10" t="s">
        <v>283</v>
      </c>
      <c r="IT10" t="s">
        <v>283</v>
      </c>
      <c r="IU10" t="s">
        <v>283</v>
      </c>
      <c r="IV10" t="s">
        <v>283</v>
      </c>
      <c r="IW10" t="s">
        <v>283</v>
      </c>
      <c r="IX10" t="s">
        <v>283</v>
      </c>
      <c r="IY10" t="s">
        <v>283</v>
      </c>
      <c r="IZ10" t="s">
        <v>283</v>
      </c>
      <c r="JA10" t="s">
        <v>283</v>
      </c>
      <c r="JB10" t="s">
        <v>304</v>
      </c>
      <c r="JC10" t="s">
        <v>81</v>
      </c>
      <c r="JD10" t="s">
        <v>81</v>
      </c>
      <c r="JE10" t="s">
        <v>81</v>
      </c>
      <c r="JF10" t="s">
        <v>81</v>
      </c>
      <c r="JG10" t="s">
        <v>155</v>
      </c>
      <c r="JH10" s="14"/>
      <c r="JI10" t="s">
        <v>81</v>
      </c>
      <c r="JJ10" t="s">
        <v>81</v>
      </c>
      <c r="JK10" t="s">
        <v>46</v>
      </c>
      <c r="JL10" t="s">
        <v>46</v>
      </c>
      <c r="JM10" s="14"/>
      <c r="JN10" t="s">
        <v>81</v>
      </c>
      <c r="JO10" t="s">
        <v>81</v>
      </c>
      <c r="JP10" t="s">
        <v>172</v>
      </c>
      <c r="JQ10" t="s">
        <v>73</v>
      </c>
      <c r="JR10" t="s">
        <v>90</v>
      </c>
      <c r="JS10" s="14"/>
      <c r="JT10" t="s">
        <v>407</v>
      </c>
      <c r="JU10" t="s">
        <v>407</v>
      </c>
      <c r="JV10" t="s">
        <v>449</v>
      </c>
      <c r="JW10" s="14"/>
      <c r="JX10" t="s">
        <v>304</v>
      </c>
      <c r="JY10" t="s">
        <v>81</v>
      </c>
      <c r="JZ10" t="s">
        <v>81</v>
      </c>
      <c r="KA10" t="s">
        <v>683</v>
      </c>
      <c r="KB10" t="s">
        <v>126</v>
      </c>
      <c r="KC10" t="s">
        <v>46</v>
      </c>
      <c r="KD10" t="s">
        <v>693</v>
      </c>
      <c r="KE10" t="s">
        <v>81</v>
      </c>
      <c r="KF10" t="s">
        <v>81</v>
      </c>
      <c r="KG10" t="s">
        <v>81</v>
      </c>
      <c r="KH10" t="s">
        <v>81</v>
      </c>
      <c r="KI10" t="s">
        <v>81</v>
      </c>
      <c r="KJ10" t="s">
        <v>81</v>
      </c>
      <c r="KK10" t="s">
        <v>81</v>
      </c>
      <c r="KL10" t="s">
        <v>81</v>
      </c>
      <c r="KM10" t="s">
        <v>81</v>
      </c>
      <c r="KN10" t="s">
        <v>81</v>
      </c>
      <c r="KO10" t="s">
        <v>81</v>
      </c>
      <c r="KP10" t="s">
        <v>46</v>
      </c>
      <c r="KQ10" s="14"/>
      <c r="KR10" t="s">
        <v>46</v>
      </c>
      <c r="KS10" t="s">
        <v>46</v>
      </c>
      <c r="KT10" t="s">
        <v>46</v>
      </c>
      <c r="KU10" t="s">
        <v>46</v>
      </c>
      <c r="KV10" t="s">
        <v>46</v>
      </c>
      <c r="KW10" t="s">
        <v>46</v>
      </c>
      <c r="KX10" t="s">
        <v>46</v>
      </c>
      <c r="KY10" t="s">
        <v>90</v>
      </c>
      <c r="KZ10" t="s">
        <v>73</v>
      </c>
      <c r="LA10" t="s">
        <v>81</v>
      </c>
      <c r="LB10" t="s">
        <v>90</v>
      </c>
      <c r="LC10" t="s">
        <v>736</v>
      </c>
      <c r="LD10" t="s">
        <v>90</v>
      </c>
      <c r="LE10" t="s">
        <v>740</v>
      </c>
      <c r="LF10" t="s">
        <v>76</v>
      </c>
      <c r="LG10" t="s">
        <v>46</v>
      </c>
      <c r="LH10" t="s">
        <v>46</v>
      </c>
      <c r="LI10" t="s">
        <v>46</v>
      </c>
      <c r="LJ10" t="s">
        <v>46</v>
      </c>
      <c r="LK10" t="s">
        <v>46</v>
      </c>
      <c r="LL10" t="s">
        <v>759</v>
      </c>
      <c r="LM10" t="s">
        <v>81</v>
      </c>
      <c r="LN10" t="s">
        <v>46</v>
      </c>
      <c r="LO10" t="s">
        <v>76</v>
      </c>
      <c r="LP10" t="s">
        <v>772</v>
      </c>
      <c r="LQ10" s="14"/>
      <c r="LR10" t="s">
        <v>81</v>
      </c>
      <c r="LS10" t="s">
        <v>781</v>
      </c>
      <c r="LT10" s="14"/>
      <c r="LU10" t="s">
        <v>452</v>
      </c>
      <c r="LV10" t="s">
        <v>452</v>
      </c>
      <c r="LW10" t="s">
        <v>791</v>
      </c>
      <c r="LX10" t="s">
        <v>791</v>
      </c>
      <c r="LY10" t="s">
        <v>81</v>
      </c>
      <c r="LZ10" t="s">
        <v>76</v>
      </c>
      <c r="MA10" t="s">
        <v>76</v>
      </c>
      <c r="MB10" t="s">
        <v>46</v>
      </c>
      <c r="MC10" t="s">
        <v>781</v>
      </c>
      <c r="MD10" t="s">
        <v>781</v>
      </c>
      <c r="ME10" t="s">
        <v>813</v>
      </c>
      <c r="MF10" s="14"/>
      <c r="MG10" s="14"/>
      <c r="MH10" s="14"/>
      <c r="MI10" t="s">
        <v>46</v>
      </c>
      <c r="MJ10" t="s">
        <v>46</v>
      </c>
      <c r="MK10" t="s">
        <v>46</v>
      </c>
      <c r="ML10" t="s">
        <v>186</v>
      </c>
      <c r="MM10" t="s">
        <v>46</v>
      </c>
      <c r="MN10" t="s">
        <v>81</v>
      </c>
      <c r="MO10" s="14"/>
      <c r="MP10" t="s">
        <v>81</v>
      </c>
      <c r="MQ10" t="s">
        <v>304</v>
      </c>
      <c r="MR10" s="14"/>
      <c r="MS10" s="14"/>
      <c r="MT10" s="14"/>
      <c r="MU10" s="14"/>
      <c r="MV10" t="s">
        <v>850</v>
      </c>
      <c r="MW10" t="s">
        <v>850</v>
      </c>
    </row>
    <row r="11" spans="1:361">
      <c r="A11" s="12" t="s">
        <v>37</v>
      </c>
      <c r="B11" t="s">
        <v>47</v>
      </c>
      <c r="C11" t="s">
        <v>47</v>
      </c>
      <c r="D11" t="s">
        <v>47</v>
      </c>
      <c r="E11" t="s">
        <v>47</v>
      </c>
      <c r="F11" t="s">
        <v>47</v>
      </c>
      <c r="G11" t="s">
        <v>47</v>
      </c>
      <c r="H11" t="s">
        <v>47</v>
      </c>
      <c r="I11" t="s">
        <v>82</v>
      </c>
      <c r="J11" t="s">
        <v>87</v>
      </c>
      <c r="K11" t="s">
        <v>91</v>
      </c>
      <c r="L11" t="s">
        <v>91</v>
      </c>
      <c r="M11" t="s">
        <v>91</v>
      </c>
      <c r="N11" t="s">
        <v>91</v>
      </c>
      <c r="O11" t="s">
        <v>91</v>
      </c>
      <c r="P11" t="s">
        <v>91</v>
      </c>
      <c r="Q11" t="s">
        <v>91</v>
      </c>
      <c r="R11" t="s">
        <v>91</v>
      </c>
      <c r="S11" t="s">
        <v>91</v>
      </c>
      <c r="T11" t="s">
        <v>91</v>
      </c>
      <c r="U11" t="s">
        <v>91</v>
      </c>
      <c r="V11" t="s">
        <v>91</v>
      </c>
      <c r="W11" t="s">
        <v>91</v>
      </c>
      <c r="X11" t="s">
        <v>91</v>
      </c>
      <c r="Y11" t="s">
        <v>91</v>
      </c>
      <c r="Z11" t="s">
        <v>91</v>
      </c>
      <c r="AA11" s="14" t="s">
        <v>130</v>
      </c>
      <c r="AB11" s="14" t="s">
        <v>131</v>
      </c>
      <c r="AC11" t="s">
        <v>135</v>
      </c>
      <c r="AD11" s="14" t="s">
        <v>136</v>
      </c>
      <c r="AE11" t="s">
        <v>140</v>
      </c>
      <c r="AF11" t="s">
        <v>140</v>
      </c>
      <c r="AG11" t="s">
        <v>140</v>
      </c>
      <c r="AH11" t="s">
        <v>146</v>
      </c>
      <c r="AI11" t="s">
        <v>146</v>
      </c>
      <c r="AJ11" t="s">
        <v>146</v>
      </c>
      <c r="AK11" t="s">
        <v>146</v>
      </c>
      <c r="AL11" t="s">
        <v>160</v>
      </c>
      <c r="AM11" t="s">
        <v>163</v>
      </c>
      <c r="AN11" t="s">
        <v>163</v>
      </c>
      <c r="AO11" t="s">
        <v>163</v>
      </c>
      <c r="AP11" t="s">
        <v>163</v>
      </c>
      <c r="AQ11" t="s">
        <v>179</v>
      </c>
      <c r="AR11" t="s">
        <v>179</v>
      </c>
      <c r="AS11" t="s">
        <v>179</v>
      </c>
      <c r="AT11" t="s">
        <v>179</v>
      </c>
      <c r="AU11" t="s">
        <v>179</v>
      </c>
      <c r="AV11" t="s">
        <v>194</v>
      </c>
      <c r="AW11" t="s">
        <v>198</v>
      </c>
      <c r="AX11" s="14" t="s">
        <v>199</v>
      </c>
      <c r="AY11" t="s">
        <v>194</v>
      </c>
      <c r="AZ11" t="s">
        <v>204</v>
      </c>
      <c r="BA11" t="s">
        <v>204</v>
      </c>
      <c r="BB11" t="s">
        <v>204</v>
      </c>
      <c r="BC11" t="s">
        <v>204</v>
      </c>
      <c r="BD11" t="s">
        <v>204</v>
      </c>
      <c r="BE11" t="s">
        <v>204</v>
      </c>
      <c r="BF11" t="s">
        <v>204</v>
      </c>
      <c r="BG11" t="s">
        <v>223</v>
      </c>
      <c r="BH11" t="s">
        <v>223</v>
      </c>
      <c r="BI11" t="s">
        <v>223</v>
      </c>
      <c r="BJ11" s="14" t="s">
        <v>230</v>
      </c>
      <c r="BK11" s="14" t="s">
        <v>231</v>
      </c>
      <c r="BL11" t="s">
        <v>234</v>
      </c>
      <c r="BM11" t="s">
        <v>234</v>
      </c>
      <c r="BN11" s="14" t="s">
        <v>238</v>
      </c>
      <c r="BO11" s="14" t="s">
        <v>239</v>
      </c>
      <c r="BP11" t="s">
        <v>242</v>
      </c>
      <c r="BQ11" t="s">
        <v>242</v>
      </c>
      <c r="BR11" t="s">
        <v>247</v>
      </c>
      <c r="BS11" t="s">
        <v>247</v>
      </c>
      <c r="BT11" t="s">
        <v>247</v>
      </c>
      <c r="BU11" t="s">
        <v>247</v>
      </c>
      <c r="BV11" t="s">
        <v>247</v>
      </c>
      <c r="BW11" t="s">
        <v>247</v>
      </c>
      <c r="BX11" t="s">
        <v>268</v>
      </c>
      <c r="BY11" t="s">
        <v>268</v>
      </c>
      <c r="BZ11" t="s">
        <v>268</v>
      </c>
      <c r="CA11" t="s">
        <v>268</v>
      </c>
      <c r="CB11" t="s">
        <v>268</v>
      </c>
      <c r="CC11" t="s">
        <v>268</v>
      </c>
      <c r="CD11" t="s">
        <v>268</v>
      </c>
      <c r="CE11" t="s">
        <v>268</v>
      </c>
      <c r="CF11" t="s">
        <v>268</v>
      </c>
      <c r="CG11" s="14" t="s">
        <v>291</v>
      </c>
      <c r="CH11" t="s">
        <v>294</v>
      </c>
      <c r="CI11" t="s">
        <v>294</v>
      </c>
      <c r="CJ11" t="s">
        <v>294</v>
      </c>
      <c r="CK11" t="s">
        <v>302</v>
      </c>
      <c r="CL11" t="s">
        <v>302</v>
      </c>
      <c r="CM11" t="s">
        <v>302</v>
      </c>
      <c r="CN11" t="s">
        <v>302</v>
      </c>
      <c r="CO11" t="s">
        <v>302</v>
      </c>
      <c r="CP11" t="s">
        <v>302</v>
      </c>
      <c r="CQ11" s="14" t="s">
        <v>306</v>
      </c>
      <c r="CR11" t="s">
        <v>309</v>
      </c>
      <c r="CS11" t="s">
        <v>309</v>
      </c>
      <c r="CT11" s="14" t="s">
        <v>314</v>
      </c>
      <c r="CU11" t="s">
        <v>318</v>
      </c>
      <c r="CV11" t="s">
        <v>318</v>
      </c>
      <c r="CW11" t="s">
        <v>318</v>
      </c>
      <c r="CX11" t="s">
        <v>318</v>
      </c>
      <c r="CY11" t="s">
        <v>318</v>
      </c>
      <c r="CZ11" t="s">
        <v>318</v>
      </c>
      <c r="DA11" t="s">
        <v>318</v>
      </c>
      <c r="DB11" t="s">
        <v>318</v>
      </c>
      <c r="DC11" t="s">
        <v>318</v>
      </c>
      <c r="DD11" t="s">
        <v>318</v>
      </c>
      <c r="DE11" t="s">
        <v>318</v>
      </c>
      <c r="DF11" s="14" t="s">
        <v>340</v>
      </c>
      <c r="DG11" s="14" t="s">
        <v>341</v>
      </c>
      <c r="DH11" t="s">
        <v>344</v>
      </c>
      <c r="DI11" t="s">
        <v>349</v>
      </c>
      <c r="DJ11" t="s">
        <v>198</v>
      </c>
      <c r="DK11" t="s">
        <v>352</v>
      </c>
      <c r="DL11" t="s">
        <v>352</v>
      </c>
      <c r="DM11" t="s">
        <v>352</v>
      </c>
      <c r="DN11" t="s">
        <v>359</v>
      </c>
      <c r="DO11" t="s">
        <v>359</v>
      </c>
      <c r="DP11" t="s">
        <v>359</v>
      </c>
      <c r="DQ11" t="s">
        <v>359</v>
      </c>
      <c r="DR11" t="s">
        <v>359</v>
      </c>
      <c r="DS11" t="s">
        <v>359</v>
      </c>
      <c r="DT11" t="s">
        <v>359</v>
      </c>
      <c r="DU11" t="s">
        <v>359</v>
      </c>
      <c r="DV11" t="s">
        <v>385</v>
      </c>
      <c r="DW11" t="s">
        <v>388</v>
      </c>
      <c r="DX11" t="s">
        <v>388</v>
      </c>
      <c r="DY11" t="s">
        <v>388</v>
      </c>
      <c r="DZ11" t="s">
        <v>388</v>
      </c>
      <c r="EA11" t="s">
        <v>388</v>
      </c>
      <c r="EB11" t="s">
        <v>388</v>
      </c>
      <c r="EC11" t="s">
        <v>388</v>
      </c>
      <c r="ED11" t="s">
        <v>388</v>
      </c>
      <c r="EE11" t="s">
        <v>388</v>
      </c>
      <c r="EF11" t="s">
        <v>388</v>
      </c>
      <c r="EG11" t="s">
        <v>388</v>
      </c>
      <c r="EH11" t="s">
        <v>388</v>
      </c>
      <c r="EI11" s="14" t="s">
        <v>413</v>
      </c>
      <c r="EJ11" t="s">
        <v>416</v>
      </c>
      <c r="EK11" t="s">
        <v>416</v>
      </c>
      <c r="EL11" t="s">
        <v>416</v>
      </c>
      <c r="EM11" t="s">
        <v>416</v>
      </c>
      <c r="EN11" s="14" t="s">
        <v>427</v>
      </c>
      <c r="EO11" s="14" t="s">
        <v>428</v>
      </c>
      <c r="EP11" t="s">
        <v>431</v>
      </c>
      <c r="EQ11" t="s">
        <v>431</v>
      </c>
      <c r="ER11" t="s">
        <v>431</v>
      </c>
      <c r="ES11" t="s">
        <v>431</v>
      </c>
      <c r="ET11" t="s">
        <v>431</v>
      </c>
      <c r="EU11" t="s">
        <v>431</v>
      </c>
      <c r="EV11" t="s">
        <v>431</v>
      </c>
      <c r="EW11" t="s">
        <v>431</v>
      </c>
      <c r="EX11" t="s">
        <v>431</v>
      </c>
      <c r="EY11" t="s">
        <v>431</v>
      </c>
      <c r="EZ11" t="s">
        <v>431</v>
      </c>
      <c r="FA11" t="s">
        <v>431</v>
      </c>
      <c r="FB11" t="s">
        <v>431</v>
      </c>
      <c r="FC11" t="s">
        <v>431</v>
      </c>
      <c r="FD11" t="s">
        <v>431</v>
      </c>
      <c r="FE11" t="s">
        <v>431</v>
      </c>
      <c r="FF11" t="s">
        <v>431</v>
      </c>
      <c r="FG11" t="s">
        <v>453</v>
      </c>
      <c r="FH11" s="14" t="s">
        <v>455</v>
      </c>
      <c r="FI11" t="s">
        <v>458</v>
      </c>
      <c r="FJ11" t="s">
        <v>458</v>
      </c>
      <c r="FK11" t="s">
        <v>458</v>
      </c>
      <c r="FL11" t="s">
        <v>458</v>
      </c>
      <c r="FM11" t="s">
        <v>470</v>
      </c>
      <c r="FN11" t="s">
        <v>474</v>
      </c>
      <c r="FO11" t="s">
        <v>474</v>
      </c>
      <c r="FP11" t="s">
        <v>474</v>
      </c>
      <c r="FQ11" t="s">
        <v>483</v>
      </c>
      <c r="FR11" t="s">
        <v>483</v>
      </c>
      <c r="FS11" t="s">
        <v>483</v>
      </c>
      <c r="FT11" s="14" t="s">
        <v>486</v>
      </c>
      <c r="FU11" t="s">
        <v>489</v>
      </c>
      <c r="FV11" t="s">
        <v>493</v>
      </c>
      <c r="FW11" t="s">
        <v>493</v>
      </c>
      <c r="FX11" t="s">
        <v>493</v>
      </c>
      <c r="FY11" t="s">
        <v>493</v>
      </c>
      <c r="FZ11" t="s">
        <v>505</v>
      </c>
      <c r="GA11" t="s">
        <v>505</v>
      </c>
      <c r="GB11" t="s">
        <v>505</v>
      </c>
      <c r="GC11" t="s">
        <v>505</v>
      </c>
      <c r="GD11" t="s">
        <v>505</v>
      </c>
      <c r="GE11" t="s">
        <v>505</v>
      </c>
      <c r="GF11" t="s">
        <v>505</v>
      </c>
      <c r="GG11" t="s">
        <v>505</v>
      </c>
      <c r="GH11" t="s">
        <v>505</v>
      </c>
      <c r="GI11" t="s">
        <v>505</v>
      </c>
      <c r="GJ11" t="s">
        <v>505</v>
      </c>
      <c r="GK11" t="s">
        <v>505</v>
      </c>
      <c r="GL11" t="s">
        <v>505</v>
      </c>
      <c r="GM11" t="s">
        <v>520</v>
      </c>
      <c r="GN11" t="s">
        <v>520</v>
      </c>
      <c r="GO11" t="s">
        <v>520</v>
      </c>
      <c r="GP11" t="s">
        <v>520</v>
      </c>
      <c r="GQ11" s="14" t="s">
        <v>531</v>
      </c>
      <c r="GR11" s="14" t="s">
        <v>532</v>
      </c>
      <c r="GS11" t="s">
        <v>536</v>
      </c>
      <c r="GT11" s="14" t="s">
        <v>538</v>
      </c>
      <c r="GU11" t="s">
        <v>541</v>
      </c>
      <c r="GV11" t="s">
        <v>541</v>
      </c>
      <c r="GW11" t="s">
        <v>541</v>
      </c>
      <c r="GX11" t="s">
        <v>541</v>
      </c>
      <c r="GY11" t="s">
        <v>541</v>
      </c>
      <c r="GZ11" t="s">
        <v>541</v>
      </c>
      <c r="HA11" t="s">
        <v>541</v>
      </c>
      <c r="HB11" t="s">
        <v>541</v>
      </c>
      <c r="HC11" t="s">
        <v>559</v>
      </c>
      <c r="HD11" t="s">
        <v>559</v>
      </c>
      <c r="HE11" t="s">
        <v>559</v>
      </c>
      <c r="HF11" t="s">
        <v>559</v>
      </c>
      <c r="HG11" t="s">
        <v>566</v>
      </c>
      <c r="HH11" t="s">
        <v>566</v>
      </c>
      <c r="HI11" t="s">
        <v>566</v>
      </c>
      <c r="HJ11" t="s">
        <v>566</v>
      </c>
      <c r="HK11" t="s">
        <v>566</v>
      </c>
      <c r="HL11" t="s">
        <v>566</v>
      </c>
      <c r="HM11" t="s">
        <v>571</v>
      </c>
      <c r="HN11" t="s">
        <v>572</v>
      </c>
      <c r="HO11" t="s">
        <v>572</v>
      </c>
      <c r="HP11" t="s">
        <v>572</v>
      </c>
      <c r="HQ11" t="s">
        <v>575</v>
      </c>
      <c r="HR11" t="s">
        <v>575</v>
      </c>
      <c r="HS11" t="s">
        <v>575</v>
      </c>
      <c r="HT11" t="s">
        <v>575</v>
      </c>
      <c r="HU11" t="s">
        <v>579</v>
      </c>
      <c r="HV11" t="s">
        <v>583</v>
      </c>
      <c r="HW11" t="s">
        <v>583</v>
      </c>
      <c r="HX11" t="s">
        <v>583</v>
      </c>
      <c r="HY11" t="s">
        <v>591</v>
      </c>
      <c r="HZ11" t="s">
        <v>595</v>
      </c>
      <c r="IA11" t="s">
        <v>595</v>
      </c>
      <c r="IB11" t="s">
        <v>595</v>
      </c>
      <c r="IC11" t="s">
        <v>595</v>
      </c>
      <c r="ID11" t="s">
        <v>604</v>
      </c>
      <c r="IE11" t="s">
        <v>604</v>
      </c>
      <c r="IF11" t="s">
        <v>611</v>
      </c>
      <c r="IG11" t="s">
        <v>611</v>
      </c>
      <c r="IH11" t="s">
        <v>611</v>
      </c>
      <c r="II11" t="s">
        <v>611</v>
      </c>
      <c r="IJ11" t="s">
        <v>611</v>
      </c>
      <c r="IK11" t="s">
        <v>611</v>
      </c>
      <c r="IL11" t="s">
        <v>611</v>
      </c>
      <c r="IM11" t="s">
        <v>611</v>
      </c>
      <c r="IN11" t="s">
        <v>611</v>
      </c>
      <c r="IO11" t="s">
        <v>611</v>
      </c>
      <c r="IP11" t="s">
        <v>611</v>
      </c>
      <c r="IQ11" t="s">
        <v>611</v>
      </c>
      <c r="IR11" t="s">
        <v>611</v>
      </c>
      <c r="IS11" t="s">
        <v>611</v>
      </c>
      <c r="IT11" t="s">
        <v>611</v>
      </c>
      <c r="IU11" t="s">
        <v>611</v>
      </c>
      <c r="IV11" t="s">
        <v>611</v>
      </c>
      <c r="IW11" t="s">
        <v>611</v>
      </c>
      <c r="IX11" t="s">
        <v>611</v>
      </c>
      <c r="IY11" t="s">
        <v>611</v>
      </c>
      <c r="IZ11" t="s">
        <v>611</v>
      </c>
      <c r="JA11" t="s">
        <v>611</v>
      </c>
      <c r="JB11" t="s">
        <v>611</v>
      </c>
      <c r="JC11" t="s">
        <v>611</v>
      </c>
      <c r="JD11" t="s">
        <v>611</v>
      </c>
      <c r="JE11" t="s">
        <v>611</v>
      </c>
      <c r="JF11" t="s">
        <v>611</v>
      </c>
      <c r="JG11" t="s">
        <v>611</v>
      </c>
      <c r="JH11" s="14" t="s">
        <v>639</v>
      </c>
      <c r="JI11" t="s">
        <v>642</v>
      </c>
      <c r="JJ11" t="s">
        <v>642</v>
      </c>
      <c r="JK11" t="s">
        <v>642</v>
      </c>
      <c r="JL11" t="s">
        <v>642</v>
      </c>
      <c r="JM11" s="14" t="s">
        <v>649</v>
      </c>
      <c r="JN11" t="s">
        <v>652</v>
      </c>
      <c r="JO11" t="s">
        <v>652</v>
      </c>
      <c r="JP11" t="s">
        <v>652</v>
      </c>
      <c r="JQ11" t="s">
        <v>652</v>
      </c>
      <c r="JR11" t="s">
        <v>652</v>
      </c>
      <c r="JS11" s="14" t="s">
        <v>663</v>
      </c>
      <c r="JT11" t="s">
        <v>666</v>
      </c>
      <c r="JU11" t="s">
        <v>666</v>
      </c>
      <c r="JV11" t="s">
        <v>666</v>
      </c>
      <c r="JW11" s="14" t="s">
        <v>671</v>
      </c>
      <c r="JX11" t="s">
        <v>674</v>
      </c>
      <c r="JY11" t="s">
        <v>674</v>
      </c>
      <c r="JZ11" t="s">
        <v>679</v>
      </c>
      <c r="KA11" t="s">
        <v>679</v>
      </c>
      <c r="KB11" t="s">
        <v>679</v>
      </c>
      <c r="KC11" t="s">
        <v>689</v>
      </c>
      <c r="KD11" t="s">
        <v>689</v>
      </c>
      <c r="KE11" t="s">
        <v>696</v>
      </c>
      <c r="KF11" t="s">
        <v>696</v>
      </c>
      <c r="KG11" t="s">
        <v>696</v>
      </c>
      <c r="KH11" t="s">
        <v>696</v>
      </c>
      <c r="KI11" t="s">
        <v>696</v>
      </c>
      <c r="KJ11" t="s">
        <v>696</v>
      </c>
      <c r="KK11" t="s">
        <v>696</v>
      </c>
      <c r="KL11" t="s">
        <v>696</v>
      </c>
      <c r="KM11" t="s">
        <v>696</v>
      </c>
      <c r="KN11" t="s">
        <v>696</v>
      </c>
      <c r="KO11" t="s">
        <v>696</v>
      </c>
      <c r="KP11" t="s">
        <v>696</v>
      </c>
      <c r="KQ11" s="14" t="s">
        <v>719</v>
      </c>
      <c r="KR11" t="s">
        <v>722</v>
      </c>
      <c r="KS11" t="s">
        <v>722</v>
      </c>
      <c r="KT11" t="s">
        <v>722</v>
      </c>
      <c r="KU11" t="s">
        <v>722</v>
      </c>
      <c r="KV11" t="s">
        <v>722</v>
      </c>
      <c r="KW11" t="s">
        <v>722</v>
      </c>
      <c r="KX11" t="s">
        <v>722</v>
      </c>
      <c r="KY11" t="s">
        <v>722</v>
      </c>
      <c r="KZ11" t="s">
        <v>722</v>
      </c>
      <c r="LA11" t="s">
        <v>722</v>
      </c>
      <c r="LB11" t="s">
        <v>722</v>
      </c>
      <c r="LC11" t="s">
        <v>722</v>
      </c>
      <c r="LD11" t="s">
        <v>722</v>
      </c>
      <c r="LE11" t="s">
        <v>722</v>
      </c>
      <c r="LF11" t="s">
        <v>743</v>
      </c>
      <c r="LG11" t="s">
        <v>747</v>
      </c>
      <c r="LH11" t="s">
        <v>747</v>
      </c>
      <c r="LI11" t="s">
        <v>747</v>
      </c>
      <c r="LJ11" t="s">
        <v>747</v>
      </c>
      <c r="LK11" t="s">
        <v>747</v>
      </c>
      <c r="LL11" t="s">
        <v>760</v>
      </c>
      <c r="LM11" t="s">
        <v>763</v>
      </c>
      <c r="LN11" t="s">
        <v>763</v>
      </c>
      <c r="LO11" t="s">
        <v>763</v>
      </c>
      <c r="LP11" t="s">
        <v>773</v>
      </c>
      <c r="LQ11" s="14" t="s">
        <v>774</v>
      </c>
      <c r="LR11">
        <v>10252</v>
      </c>
      <c r="LS11">
        <v>10252</v>
      </c>
      <c r="LT11" s="14">
        <v>6996</v>
      </c>
      <c r="LU11">
        <v>4907</v>
      </c>
      <c r="LV11">
        <v>4907</v>
      </c>
      <c r="LW11">
        <v>5902</v>
      </c>
      <c r="LX11">
        <v>5902</v>
      </c>
      <c r="LY11">
        <v>5902</v>
      </c>
      <c r="LZ11">
        <v>5902</v>
      </c>
      <c r="MA11">
        <v>5902</v>
      </c>
      <c r="MB11">
        <v>5902</v>
      </c>
      <c r="MC11">
        <v>5902</v>
      </c>
      <c r="MD11">
        <v>5902</v>
      </c>
      <c r="ME11">
        <v>5902</v>
      </c>
      <c r="MF11" s="14">
        <v>6383</v>
      </c>
      <c r="MG11" s="14">
        <v>9536</v>
      </c>
      <c r="MH11" s="14">
        <v>2564</v>
      </c>
      <c r="MI11">
        <v>5979</v>
      </c>
      <c r="MJ11">
        <v>5979</v>
      </c>
      <c r="MK11">
        <v>5979</v>
      </c>
      <c r="ML11">
        <v>83483</v>
      </c>
      <c r="MM11">
        <v>83483</v>
      </c>
      <c r="MN11">
        <v>1734</v>
      </c>
      <c r="MO11" s="14">
        <v>10149</v>
      </c>
      <c r="MP11">
        <v>54997</v>
      </c>
      <c r="MQ11">
        <v>54997</v>
      </c>
      <c r="MR11" s="14">
        <v>1134</v>
      </c>
      <c r="MS11" s="14">
        <v>8612</v>
      </c>
      <c r="MT11" s="14">
        <v>150</v>
      </c>
      <c r="MU11" s="14">
        <v>27286</v>
      </c>
      <c r="MV11">
        <v>23017</v>
      </c>
      <c r="MW11">
        <v>23017</v>
      </c>
    </row>
    <row r="12" spans="1:361">
      <c r="A12" s="12" t="s">
        <v>39</v>
      </c>
      <c r="B12">
        <f>3*POWER(10, -116)</f>
        <v>2.9999999999999997E-116</v>
      </c>
      <c r="C12">
        <f>1*POWER(10, -15)</f>
        <v>1.0000000000000001E-15</v>
      </c>
      <c r="D12">
        <f>4*POWER(10, -72)</f>
        <v>4.0000000000000004E-72</v>
      </c>
      <c r="E12">
        <f>2*POWER(10, -17)</f>
        <v>2.0000000000000001E-17</v>
      </c>
      <c r="F12">
        <f>8*POWER(10, -66)</f>
        <v>8.0000000000000009E-66</v>
      </c>
      <c r="G12">
        <f>7*POWER(10, -17)</f>
        <v>7.0000000000000003E-17</v>
      </c>
      <c r="H12">
        <f>2*POWER(10, -8)</f>
        <v>2E-8</v>
      </c>
      <c r="I12">
        <f>2*POWER(10, -7)</f>
        <v>1.9999999999999999E-7</v>
      </c>
      <c r="J12">
        <f>5*POWER(10, -14)</f>
        <v>5.0000000000000002E-14</v>
      </c>
      <c r="K12">
        <f>4*POWER(10, -73)</f>
        <v>4E-73</v>
      </c>
      <c r="L12">
        <f>3*POWER(10, -10)</f>
        <v>3E-10</v>
      </c>
      <c r="M12">
        <f>2*POWER(10, -11)</f>
        <v>1.9999999999999999E-11</v>
      </c>
      <c r="N12">
        <f>4*POWER(10, -7)</f>
        <v>3.9999999999999998E-7</v>
      </c>
      <c r="O12">
        <f>1*POWER(10, -16)</f>
        <v>9.9999999999999998E-17</v>
      </c>
      <c r="P12">
        <f>8*POWER(10, -44)</f>
        <v>7.9999999999999996E-44</v>
      </c>
      <c r="Q12">
        <f>1*POWER(10, -27)</f>
        <v>1E-27</v>
      </c>
      <c r="R12">
        <f>1*POWER(10, -9)</f>
        <v>1.0000000000000001E-9</v>
      </c>
      <c r="S12">
        <f>5*POWER(10, -24)</f>
        <v>5.0000000000000005E-24</v>
      </c>
      <c r="T12">
        <f>4*POWER(10, -20)</f>
        <v>3.9999999999999998E-20</v>
      </c>
      <c r="U12">
        <f>4*POWER(10, -13)</f>
        <v>4.0000000000000001E-13</v>
      </c>
      <c r="V12">
        <f>2*POWER(10, -12)</f>
        <v>2E-12</v>
      </c>
      <c r="W12">
        <f>1*POWER(10, -12)</f>
        <v>9.9999999999999998E-13</v>
      </c>
      <c r="X12">
        <f>2*POWER(10, -11)</f>
        <v>1.9999999999999999E-11</v>
      </c>
      <c r="Y12">
        <f>2*POWER(10, -20)</f>
        <v>1.9999999999999999E-20</v>
      </c>
      <c r="Z12">
        <f>5*POWER(10, -26)</f>
        <v>4.9999999999999996E-26</v>
      </c>
      <c r="AA12" s="14"/>
      <c r="AB12" s="14"/>
      <c r="AC12">
        <f>2*POWER(10, -10)</f>
        <v>2.0000000000000001E-10</v>
      </c>
      <c r="AD12" s="14"/>
      <c r="AE12">
        <f>9*POWER(10, -9)</f>
        <v>9.0000000000000012E-9</v>
      </c>
      <c r="AF12">
        <f>2*POWER(10, -8)</f>
        <v>2E-8</v>
      </c>
      <c r="AG12">
        <f>7*POWER(10, -11)</f>
        <v>6.9999999999999991E-11</v>
      </c>
      <c r="AH12">
        <f>1*POWER(10, -34)</f>
        <v>1.0000000000000001E-34</v>
      </c>
      <c r="AI12">
        <f>3*POWER(10, -69)</f>
        <v>2.9999999999999999E-69</v>
      </c>
      <c r="AJ12">
        <f>1*POWER(10, -99)</f>
        <v>1E-99</v>
      </c>
      <c r="AK12">
        <f>5*POWER(10, -9)</f>
        <v>5.0000000000000001E-9</v>
      </c>
      <c r="AL12">
        <f>1*POWER(10, -8)</f>
        <v>1E-8</v>
      </c>
      <c r="AM12">
        <f>2*POWER(10, -9)</f>
        <v>2.0000000000000001E-9</v>
      </c>
      <c r="AN12">
        <f>5*POWER(10, -8)</f>
        <v>4.9999999999999998E-8</v>
      </c>
      <c r="AO12">
        <f>3*POWER(10, -13)</f>
        <v>3.0000000000000003E-13</v>
      </c>
      <c r="AP12">
        <f>6*POWER(10, -9)</f>
        <v>6.0000000000000008E-9</v>
      </c>
      <c r="AQ12">
        <f>4*POWER(10, -12)</f>
        <v>3.9999999999999999E-12</v>
      </c>
      <c r="AR12">
        <f>5*POWER(10, -21)</f>
        <v>4.9999999999999997E-21</v>
      </c>
      <c r="AS12">
        <f>1*POWER(10, -15)</f>
        <v>1.0000000000000001E-15</v>
      </c>
      <c r="AT12">
        <f>2*POWER(10, -6)</f>
        <v>1.9999999999999999E-6</v>
      </c>
      <c r="AU12">
        <f>3*POWER(10, -6)</f>
        <v>3.0000000000000001E-6</v>
      </c>
      <c r="AV12">
        <f>6*POWER(10, -6)</f>
        <v>6.0000000000000002E-6</v>
      </c>
      <c r="AW12">
        <f>3*POWER(10, -10)</f>
        <v>3E-10</v>
      </c>
      <c r="AX12" s="14"/>
      <c r="AY12">
        <f>6*POWER(10, -6)</f>
        <v>6.0000000000000002E-6</v>
      </c>
      <c r="AZ12">
        <f>7*POWER(10, -35)</f>
        <v>6.9999999999999999E-35</v>
      </c>
      <c r="BA12">
        <f>2*POWER(10, -21)</f>
        <v>1.9999999999999998E-21</v>
      </c>
      <c r="BB12">
        <f>3*POWER(10, -14)</f>
        <v>2.9999999999999998E-14</v>
      </c>
      <c r="BC12">
        <f>2*POWER(10, -9)</f>
        <v>2.0000000000000001E-9</v>
      </c>
      <c r="BD12">
        <f>3*POWER(10, -6)</f>
        <v>3.0000000000000001E-6</v>
      </c>
      <c r="BE12">
        <f>3*POWER(10, -6)</f>
        <v>3.0000000000000001E-6</v>
      </c>
      <c r="BF12">
        <f>1*POWER(10, -18)</f>
        <v>1.0000000000000001E-18</v>
      </c>
      <c r="BG12">
        <f>4*POWER(10, -59)</f>
        <v>4.0000000000000001E-59</v>
      </c>
      <c r="BH12">
        <f>1*POWER(10, -71)</f>
        <v>9.9999999999999992E-72</v>
      </c>
      <c r="BI12">
        <f>3*POWER(10, -60)</f>
        <v>3.0000000000000002E-60</v>
      </c>
      <c r="BJ12" s="14"/>
      <c r="BK12" s="14"/>
      <c r="BL12">
        <f>3*POWER(10, -10)</f>
        <v>3E-10</v>
      </c>
      <c r="BM12">
        <f>1*POWER(10, -10)</f>
        <v>1E-10</v>
      </c>
      <c r="BN12" s="14"/>
      <c r="BO12" s="14"/>
      <c r="BP12">
        <f>3*POWER(10, -19)</f>
        <v>2.9999999999999999E-19</v>
      </c>
      <c r="BQ12">
        <f>5*POWER(10, -10)</f>
        <v>5.0000000000000003E-10</v>
      </c>
      <c r="BR12">
        <f>9*POWER(10, -36)</f>
        <v>8.9999999999999991E-36</v>
      </c>
      <c r="BS12">
        <f>2*POWER(10, -57)</f>
        <v>1.9999999999999999E-57</v>
      </c>
      <c r="BT12">
        <f>9*POWER(10, -9)</f>
        <v>9.0000000000000012E-9</v>
      </c>
      <c r="BU12">
        <f>8*POWER(10, -6)</f>
        <v>7.9999999999999996E-6</v>
      </c>
      <c r="BV12">
        <f>8*POWER(10, -18)</f>
        <v>8.0000000000000006E-18</v>
      </c>
      <c r="BW12">
        <f>7*POWER(10, -9)</f>
        <v>7.0000000000000006E-9</v>
      </c>
      <c r="BX12">
        <f>3*POWER(10, -8)</f>
        <v>3.0000000000000004E-8</v>
      </c>
      <c r="BY12">
        <f>8*POWER(10, -20)</f>
        <v>7.9999999999999996E-20</v>
      </c>
      <c r="BZ12">
        <f>1*POWER(10, -673)</f>
        <v>0</v>
      </c>
      <c r="CA12">
        <f>2*POWER(10, -426)</f>
        <v>0</v>
      </c>
      <c r="CB12">
        <f>1*POWER(10, -34)</f>
        <v>1.0000000000000001E-34</v>
      </c>
      <c r="CC12">
        <f>3*POWER(10, -27)</f>
        <v>3.0000000000000001E-27</v>
      </c>
      <c r="CD12">
        <f>6*POWER(10, -14)</f>
        <v>5.9999999999999997E-14</v>
      </c>
      <c r="CE12">
        <f>3*POWER(10, -6)</f>
        <v>3.0000000000000001E-6</v>
      </c>
      <c r="CF12">
        <f>2*POWER(10, -8)</f>
        <v>2E-8</v>
      </c>
      <c r="CG12" s="14"/>
      <c r="CH12">
        <f>6*POWER(10, -6)</f>
        <v>6.0000000000000002E-6</v>
      </c>
      <c r="CI12">
        <f>9*POWER(10, -24)</f>
        <v>9.000000000000001E-24</v>
      </c>
      <c r="CJ12">
        <f>4*POWER(10, -81)</f>
        <v>4.0000000000000003E-81</v>
      </c>
      <c r="CK12">
        <f>3*POWER(10, -27)</f>
        <v>3.0000000000000001E-27</v>
      </c>
      <c r="CL12">
        <f>6*POWER(10, -14)</f>
        <v>5.9999999999999997E-14</v>
      </c>
      <c r="CM12">
        <f>3*POWER(10, -12)</f>
        <v>3.0000000000000001E-12</v>
      </c>
      <c r="CN12">
        <f>2*POWER(10, -12)</f>
        <v>2E-12</v>
      </c>
      <c r="CO12">
        <f>2*POWER(10, -8)</f>
        <v>2E-8</v>
      </c>
      <c r="CP12">
        <f>3*POWER(10, -6)</f>
        <v>3.0000000000000001E-6</v>
      </c>
      <c r="CQ12" s="14"/>
      <c r="CR12">
        <f>1*POWER(10, -11)</f>
        <v>9.9999999999999994E-12</v>
      </c>
      <c r="CS12">
        <f>4*POWER(10, -6)</f>
        <v>3.9999999999999998E-6</v>
      </c>
      <c r="CT12" s="14"/>
      <c r="CU12">
        <f>3*POWER(10, -19)</f>
        <v>2.9999999999999999E-19</v>
      </c>
      <c r="CV12">
        <f>3*POWER(10, -29)</f>
        <v>3.0000000000000003E-29</v>
      </c>
      <c r="CW12">
        <f>1*POWER(10, -6)</f>
        <v>9.9999999999999995E-7</v>
      </c>
      <c r="CX12">
        <f>6*POWER(10, -6)</f>
        <v>6.0000000000000002E-6</v>
      </c>
      <c r="CY12">
        <f>2*POWER(10, -24)</f>
        <v>2.0000000000000002E-24</v>
      </c>
      <c r="CZ12">
        <f>9*POWER(10, -15)</f>
        <v>9.0000000000000011E-15</v>
      </c>
      <c r="DA12">
        <f>2*POWER(10, -12)</f>
        <v>2E-12</v>
      </c>
      <c r="DB12">
        <f>2*POWER(10, -15)</f>
        <v>2.0000000000000002E-15</v>
      </c>
      <c r="DC12">
        <f>1*POWER(10, -17)</f>
        <v>1.0000000000000001E-17</v>
      </c>
      <c r="DD12">
        <f>2*POWER(10, -8)</f>
        <v>2E-8</v>
      </c>
      <c r="DE12">
        <f>1*POWER(10, -6)</f>
        <v>9.9999999999999995E-7</v>
      </c>
      <c r="DF12" s="14"/>
      <c r="DG12" s="14"/>
      <c r="DH12">
        <f>1*POWER(10, -15)</f>
        <v>1.0000000000000001E-15</v>
      </c>
      <c r="DI12">
        <f>8*POWER(10, -9)</f>
        <v>8.0000000000000005E-9</v>
      </c>
      <c r="DJ12">
        <f>3*POWER(10, -10)</f>
        <v>3E-10</v>
      </c>
      <c r="DK12">
        <f>1*POWER(10, -17)</f>
        <v>1.0000000000000001E-17</v>
      </c>
      <c r="DL12">
        <f>2*POWER(10, -15)</f>
        <v>2.0000000000000002E-15</v>
      </c>
      <c r="DM12">
        <f>1*POWER(10, -12)</f>
        <v>9.9999999999999998E-13</v>
      </c>
      <c r="DN12">
        <f>4*POWER(10, -84)</f>
        <v>3.9999999999999997E-84</v>
      </c>
      <c r="DO12">
        <f>5*POWER(10, -7)</f>
        <v>4.9999999999999998E-7</v>
      </c>
      <c r="DP12">
        <f>5*POWER(10, -14)</f>
        <v>5.0000000000000002E-14</v>
      </c>
      <c r="DQ12">
        <f>5*POWER(10, -25)</f>
        <v>4.9999999999999996E-25</v>
      </c>
      <c r="DR12">
        <f>3*POWER(10, -16)</f>
        <v>2.9999999999999999E-16</v>
      </c>
      <c r="DS12">
        <f>2*POWER(10, -7)</f>
        <v>1.9999999999999999E-7</v>
      </c>
      <c r="DT12">
        <f>2*POWER(10, -6)</f>
        <v>1.9999999999999999E-6</v>
      </c>
      <c r="DU12">
        <f>1*POWER(10, -9)</f>
        <v>1.0000000000000001E-9</v>
      </c>
      <c r="DV12">
        <f>2*POWER(10, -6)</f>
        <v>1.9999999999999999E-6</v>
      </c>
      <c r="DW12">
        <f>5*POWER(10, -25)</f>
        <v>4.9999999999999996E-25</v>
      </c>
      <c r="DX12">
        <f>1*POWER(10, -14)</f>
        <v>1E-14</v>
      </c>
      <c r="DY12">
        <f>4*POWER(10, -26)</f>
        <v>3.9999999999999996E-26</v>
      </c>
      <c r="DZ12">
        <f>2*POWER(10, -19)</f>
        <v>2E-19</v>
      </c>
      <c r="EA12">
        <f>1*POWER(10, -84)</f>
        <v>9.9999999999999992E-85</v>
      </c>
      <c r="EB12">
        <f>2*POWER(10, -78)</f>
        <v>2E-78</v>
      </c>
      <c r="EC12">
        <f>4*POWER(10, -10)</f>
        <v>4.0000000000000001E-10</v>
      </c>
      <c r="ED12">
        <f>5*POWER(10, -16)</f>
        <v>5.0000000000000004E-16</v>
      </c>
      <c r="EE12">
        <f>8*POWER(10, -60)</f>
        <v>8.0000000000000009E-60</v>
      </c>
      <c r="EF12">
        <f>2*POWER(10, -10)</f>
        <v>2.0000000000000001E-10</v>
      </c>
      <c r="EG12">
        <f>2*POWER(10, -18)</f>
        <v>2.0000000000000001E-18</v>
      </c>
      <c r="EH12">
        <f>2*POWER(10, -15)</f>
        <v>2.0000000000000002E-15</v>
      </c>
      <c r="EI12" s="14"/>
      <c r="EJ12">
        <f>3*POWER(10, -10)</f>
        <v>3E-10</v>
      </c>
      <c r="EK12">
        <f>4*POWER(10, -8)</f>
        <v>4.0000000000000001E-8</v>
      </c>
      <c r="EL12">
        <f>1*POWER(10, -6)</f>
        <v>9.9999999999999995E-7</v>
      </c>
      <c r="EM12">
        <f>1*POWER(10, -7)</f>
        <v>9.9999999999999995E-8</v>
      </c>
      <c r="EN12" s="14"/>
      <c r="EO12" s="14"/>
      <c r="EP12">
        <f>8*POWER(10, -34)</f>
        <v>8.0000000000000011E-34</v>
      </c>
      <c r="EQ12">
        <f>8*POWER(10, -20)</f>
        <v>7.9999999999999996E-20</v>
      </c>
      <c r="ER12">
        <f>2*POWER(10, -12)</f>
        <v>2E-12</v>
      </c>
      <c r="ES12">
        <f>1*POWER(10, -34)</f>
        <v>1.0000000000000001E-34</v>
      </c>
      <c r="ET12">
        <f>2*POWER(10, -18)</f>
        <v>2.0000000000000001E-18</v>
      </c>
      <c r="EU12">
        <f>1*POWER(10, -26)</f>
        <v>9.999999999999999E-27</v>
      </c>
      <c r="EV12">
        <f>8*POWER(10, -27)</f>
        <v>8.0000000000000003E-27</v>
      </c>
      <c r="EW12">
        <f>2*POWER(10, -32)</f>
        <v>1.9999999999999998E-32</v>
      </c>
      <c r="EX12">
        <f>3*POWER(10, -16)</f>
        <v>2.9999999999999999E-16</v>
      </c>
      <c r="EY12">
        <f>3*POWER(10, -10)</f>
        <v>3E-10</v>
      </c>
      <c r="EZ12">
        <f>3*POWER(10, -24)</f>
        <v>3.0000000000000003E-24</v>
      </c>
      <c r="FA12">
        <f>2*POWER(10, -25)</f>
        <v>1.9999999999999998E-25</v>
      </c>
      <c r="FB12">
        <f>6*POWER(10, -16)</f>
        <v>5.9999999999999999E-16</v>
      </c>
      <c r="FC12">
        <f>5*POWER(10, -22)</f>
        <v>5.0000000000000005E-22</v>
      </c>
      <c r="FD12">
        <f>9*POWER(10, -15)</f>
        <v>9.0000000000000011E-15</v>
      </c>
      <c r="FE12">
        <f>5*POWER(10, -9)</f>
        <v>5.0000000000000001E-9</v>
      </c>
      <c r="FF12">
        <f>1*POWER(10, -9)</f>
        <v>1.0000000000000001E-9</v>
      </c>
      <c r="FG12">
        <f>8*POWER(10, -14)</f>
        <v>8E-14</v>
      </c>
      <c r="FH12" s="14"/>
      <c r="FI12">
        <f>1*POWER(10, -32)</f>
        <v>9.9999999999999992E-33</v>
      </c>
      <c r="FJ12">
        <f>2*POWER(10, -28)</f>
        <v>2.0000000000000002E-28</v>
      </c>
      <c r="FK12">
        <f>4*POWER(10, -11)</f>
        <v>3.9999999999999998E-11</v>
      </c>
      <c r="FL12">
        <f>1*POWER(10, -7)</f>
        <v>9.9999999999999995E-8</v>
      </c>
      <c r="FM12">
        <f>5*POWER(10, -8)</f>
        <v>4.9999999999999998E-8</v>
      </c>
      <c r="FN12">
        <f>1*POWER(10, -8)</f>
        <v>1E-8</v>
      </c>
      <c r="FO12">
        <f>1*POWER(10, -6)</f>
        <v>9.9999999999999995E-7</v>
      </c>
      <c r="FP12">
        <f>7*POWER(10, -13)</f>
        <v>7.0000000000000005E-13</v>
      </c>
      <c r="FQ12">
        <f>2*POWER(10, -186)</f>
        <v>2.0000000000000002E-186</v>
      </c>
      <c r="FR12">
        <f>2*POWER(10, -80)</f>
        <v>1.9999999999999999E-80</v>
      </c>
      <c r="FS12">
        <f>2*POWER(10, -24)</f>
        <v>2.0000000000000002E-24</v>
      </c>
      <c r="FT12" s="14"/>
      <c r="FU12">
        <f>1*POWER(10, -9)</f>
        <v>1.0000000000000001E-9</v>
      </c>
      <c r="FV12">
        <f>2*POWER(10, -9)</f>
        <v>2.0000000000000001E-9</v>
      </c>
      <c r="FW12">
        <f>3*POWER(10, -12)</f>
        <v>3.0000000000000001E-12</v>
      </c>
      <c r="FX12">
        <f>6*POWER(10, -8)</f>
        <v>6.0000000000000008E-8</v>
      </c>
      <c r="FY12">
        <f>1*POWER(10, -6)</f>
        <v>9.9999999999999995E-7</v>
      </c>
      <c r="FZ12">
        <f>7*POWER(10, -69)</f>
        <v>7.0000000000000003E-69</v>
      </c>
      <c r="GA12">
        <f>1*POWER(10, -149)</f>
        <v>9.9999999999999998E-150</v>
      </c>
      <c r="GB12">
        <f>1*POWER(10, -130)</f>
        <v>9.9999999999999989E-131</v>
      </c>
      <c r="GC12">
        <f>5*POWER(10, -47)</f>
        <v>5.0000000000000001E-47</v>
      </c>
      <c r="GD12">
        <f>2*POWER(10, -44)</f>
        <v>1.9999999999999999E-44</v>
      </c>
      <c r="GE12">
        <f>4*POWER(10, -73)</f>
        <v>4E-73</v>
      </c>
      <c r="GF12">
        <f>3*POWER(10, -10)</f>
        <v>3E-10</v>
      </c>
      <c r="GG12">
        <f>3*POWER(10, -6)</f>
        <v>3.0000000000000001E-6</v>
      </c>
      <c r="GH12">
        <f>8*POWER(10, -44)</f>
        <v>7.9999999999999996E-44</v>
      </c>
      <c r="GI12">
        <f>1*POWER(10, -37)</f>
        <v>1.0000000000000001E-37</v>
      </c>
      <c r="GJ12">
        <f>1*POWER(10, -9)</f>
        <v>1.0000000000000001E-9</v>
      </c>
      <c r="GK12">
        <f>3*POWER(10, -49)</f>
        <v>3.0000000000000004E-49</v>
      </c>
      <c r="GL12">
        <f>8*POWER(10, -7)</f>
        <v>7.9999999999999996E-7</v>
      </c>
      <c r="GM12">
        <f>2*POWER(10, -8)</f>
        <v>2E-8</v>
      </c>
      <c r="GN12">
        <f>2*POWER(10, -19)</f>
        <v>2E-19</v>
      </c>
      <c r="GO12">
        <f>8*POWER(10, -10)</f>
        <v>8.0000000000000003E-10</v>
      </c>
      <c r="GP12">
        <f>4*POWER(10, -13)</f>
        <v>4.0000000000000001E-13</v>
      </c>
      <c r="GQ12" s="14"/>
      <c r="GR12" s="14"/>
      <c r="GS12">
        <f>8*POWER(10, -9)</f>
        <v>8.0000000000000005E-9</v>
      </c>
      <c r="GT12" s="14"/>
      <c r="GU12">
        <f>9*POWER(10, -19)</f>
        <v>9.0000000000000003E-19</v>
      </c>
      <c r="GV12">
        <f>1*POWER(10, -55)</f>
        <v>9.9999999999999999E-56</v>
      </c>
      <c r="GW12">
        <f>7*POWER(10, -18)</f>
        <v>6.9999999999999997E-18</v>
      </c>
      <c r="GX12">
        <f>2*POWER(10, -13)</f>
        <v>2.0000000000000001E-13</v>
      </c>
      <c r="GY12">
        <f>1*POWER(10, -12)</f>
        <v>9.9999999999999998E-13</v>
      </c>
      <c r="GZ12">
        <f>1*POWER(10, -8)</f>
        <v>1E-8</v>
      </c>
      <c r="HA12">
        <f>2*POWER(10, -9)</f>
        <v>2.0000000000000001E-9</v>
      </c>
      <c r="HB12">
        <f>9*POWER(10, -6)</f>
        <v>9.0000000000000002E-6</v>
      </c>
      <c r="HC12">
        <f>5*POWER(10, -18)</f>
        <v>5.0000000000000004E-18</v>
      </c>
      <c r="HD12">
        <f>1*POWER(10, -16)</f>
        <v>9.9999999999999998E-17</v>
      </c>
      <c r="HE12">
        <f>7*POWER(10, -124)</f>
        <v>7.0000000000000014E-124</v>
      </c>
      <c r="HF12">
        <f>1*POWER(10, -94)</f>
        <v>9.9999999999999996E-95</v>
      </c>
      <c r="HG12">
        <f>3*POWER(10, -73)</f>
        <v>3.0000000000000001E-73</v>
      </c>
      <c r="HH12">
        <f>2*POWER(10, -34)</f>
        <v>2.0000000000000003E-34</v>
      </c>
      <c r="HI12">
        <f>5*POWER(10, -18)</f>
        <v>5.0000000000000004E-18</v>
      </c>
      <c r="HJ12">
        <f>1*POWER(10, -16)</f>
        <v>9.9999999999999998E-17</v>
      </c>
      <c r="HK12">
        <f>7*POWER(10, -124)</f>
        <v>7.0000000000000014E-124</v>
      </c>
      <c r="HL12">
        <f>1*POWER(10, -94)</f>
        <v>9.9999999999999996E-95</v>
      </c>
      <c r="HM12">
        <f>6*POWER(10, -11)</f>
        <v>6E-11</v>
      </c>
      <c r="HN12">
        <f>3*POWER(10, -73)</f>
        <v>3.0000000000000001E-73</v>
      </c>
      <c r="HO12">
        <f>2*POWER(10, -34)</f>
        <v>2.0000000000000003E-34</v>
      </c>
      <c r="HP12">
        <f>3*POWER(10, -42)</f>
        <v>2.9999999999999996E-42</v>
      </c>
      <c r="HQ12">
        <f>5*POWER(10, -18)</f>
        <v>5.0000000000000004E-18</v>
      </c>
      <c r="HR12">
        <f>1*POWER(10, -16)</f>
        <v>9.9999999999999998E-17</v>
      </c>
      <c r="HS12">
        <f>7*POWER(10, -124)</f>
        <v>7.0000000000000014E-124</v>
      </c>
      <c r="HT12">
        <f>1*POWER(10, -94)</f>
        <v>9.9999999999999996E-95</v>
      </c>
      <c r="HU12">
        <f>1*POWER(10, -8)</f>
        <v>1E-8</v>
      </c>
      <c r="HV12">
        <f>3*POWER(10, -57)</f>
        <v>3E-57</v>
      </c>
      <c r="HW12">
        <f>1*POWER(10, -43)</f>
        <v>1.0000000000000001E-43</v>
      </c>
      <c r="HX12">
        <f>3*POWER(10, -57)</f>
        <v>3E-57</v>
      </c>
      <c r="HY12">
        <f>9*POWER(10, -16)</f>
        <v>9.0000000000000003E-16</v>
      </c>
      <c r="HZ12">
        <f>4*POWER(10, -16)</f>
        <v>3.9999999999999999E-16</v>
      </c>
      <c r="IA12">
        <f>6*POWER(10, -8)</f>
        <v>6.0000000000000008E-8</v>
      </c>
      <c r="IB12">
        <f>5*POWER(10, -9)</f>
        <v>5.0000000000000001E-9</v>
      </c>
      <c r="IC12">
        <f>1*POWER(10, -15)</f>
        <v>1.0000000000000001E-15</v>
      </c>
      <c r="ID12">
        <f>2*POWER(10, -12)</f>
        <v>2E-12</v>
      </c>
      <c r="IE12">
        <f>6*POWER(10, -14)</f>
        <v>5.9999999999999997E-14</v>
      </c>
      <c r="IF12">
        <f>2*POWER(10, -42)</f>
        <v>1.9999999999999998E-42</v>
      </c>
      <c r="IG12">
        <f>6*POWER(10, -21)</f>
        <v>5.9999999999999991E-21</v>
      </c>
      <c r="IH12">
        <f>2*POWER(10, -89)</f>
        <v>2.0000000000000001E-89</v>
      </c>
      <c r="II12">
        <f>4*POWER(10, -14)</f>
        <v>4E-14</v>
      </c>
      <c r="IJ12">
        <f>2*POWER(10, -57)</f>
        <v>1.9999999999999999E-57</v>
      </c>
      <c r="IK12">
        <f>2*POWER(10, -17)</f>
        <v>2.0000000000000001E-17</v>
      </c>
      <c r="IL12">
        <f>4*POWER(10, -43)</f>
        <v>4.0000000000000003E-43</v>
      </c>
      <c r="IM12">
        <f>7*POWER(10, -68)</f>
        <v>7.0000000000000003E-68</v>
      </c>
      <c r="IN12">
        <f>6*POWER(10, -12)</f>
        <v>6.0000000000000003E-12</v>
      </c>
      <c r="IO12">
        <f>1*POWER(10, -15)</f>
        <v>1.0000000000000001E-15</v>
      </c>
      <c r="IP12">
        <f>4*POWER(10, -27)</f>
        <v>4.0000000000000002E-27</v>
      </c>
      <c r="IQ12">
        <f>1*POWER(10, -10)</f>
        <v>1E-10</v>
      </c>
      <c r="IR12">
        <f>4*POWER(10, -62)</f>
        <v>4.0000000000000002E-62</v>
      </c>
      <c r="IS12">
        <f>3*POWER(10, -20)</f>
        <v>2.9999999999999997E-20</v>
      </c>
      <c r="IT12">
        <f>4*POWER(10, -11)</f>
        <v>3.9999999999999998E-11</v>
      </c>
      <c r="IU12">
        <f>6*POWER(10, -56)</f>
        <v>5.9999999999999998E-56</v>
      </c>
      <c r="IV12">
        <f>1*POWER(10, -53)</f>
        <v>1E-53</v>
      </c>
      <c r="IW12">
        <f>9*POWER(10, -50)</f>
        <v>8.9999999999999992E-50</v>
      </c>
      <c r="IX12">
        <f>3*POWER(10, -35)</f>
        <v>2.9999999999999999E-35</v>
      </c>
      <c r="IY12">
        <f>6*POWER(10, -12)</f>
        <v>6.0000000000000003E-12</v>
      </c>
      <c r="IZ12">
        <f>3*POWER(10, -43)</f>
        <v>3.0000000000000004E-43</v>
      </c>
      <c r="JA12">
        <f>8*POWER(10, -26)</f>
        <v>7.9999999999999992E-26</v>
      </c>
      <c r="JB12">
        <f>3*POWER(10, -11)</f>
        <v>3E-11</v>
      </c>
      <c r="JC12">
        <f>2*POWER(10, -11)</f>
        <v>1.9999999999999999E-11</v>
      </c>
      <c r="JD12">
        <f>1*POWER(10, -9)</f>
        <v>1.0000000000000001E-9</v>
      </c>
      <c r="JE12">
        <f>6*POWER(10, -10)</f>
        <v>6E-10</v>
      </c>
      <c r="JF12">
        <f>2*POWER(10, -17)</f>
        <v>2.0000000000000001E-17</v>
      </c>
      <c r="JG12">
        <f>6*POWER(10, -6)</f>
        <v>6.0000000000000002E-6</v>
      </c>
      <c r="JH12" s="14"/>
      <c r="JI12">
        <f>8*POWER(10, -7)</f>
        <v>7.9999999999999996E-7</v>
      </c>
      <c r="JJ12">
        <f>5*POWER(10, -24)</f>
        <v>5.0000000000000005E-24</v>
      </c>
      <c r="JK12">
        <f>2*POWER(10, -19)</f>
        <v>2E-19</v>
      </c>
      <c r="JL12">
        <f>2*POWER(10, -14)</f>
        <v>2E-14</v>
      </c>
      <c r="JM12" s="14"/>
      <c r="JN12">
        <f>3*POWER(10, -20)</f>
        <v>2.9999999999999997E-20</v>
      </c>
      <c r="JO12">
        <f>7*POWER(10, -19)</f>
        <v>6.9999999999999993E-19</v>
      </c>
      <c r="JP12">
        <f>5*POWER(10, -9)</f>
        <v>5.0000000000000001E-9</v>
      </c>
      <c r="JQ12">
        <f>2*POWER(10, -8)</f>
        <v>2E-8</v>
      </c>
      <c r="JR12">
        <f>7*POWER(10, -11)</f>
        <v>6.9999999999999991E-11</v>
      </c>
      <c r="JS12" s="14"/>
      <c r="JT12">
        <f>4*POWER(10, -6)</f>
        <v>3.9999999999999998E-6</v>
      </c>
      <c r="JU12">
        <f>8*POWER(10, -7)</f>
        <v>7.9999999999999996E-7</v>
      </c>
      <c r="JV12">
        <f>1*POWER(10, -6)</f>
        <v>9.9999999999999995E-7</v>
      </c>
      <c r="JW12" s="14"/>
      <c r="JX12">
        <f>3*POWER(10, -13)</f>
        <v>3.0000000000000003E-13</v>
      </c>
      <c r="JY12">
        <f>2*POWER(10, -8)</f>
        <v>2E-8</v>
      </c>
      <c r="JZ12">
        <f>7*POWER(10, -9)</f>
        <v>7.0000000000000006E-9</v>
      </c>
      <c r="KA12">
        <f>4*POWER(10, -6)</f>
        <v>3.9999999999999998E-6</v>
      </c>
      <c r="KB12">
        <f>8*POWER(10, -6)</f>
        <v>7.9999999999999996E-6</v>
      </c>
      <c r="KC12">
        <f>9*POWER(10, -588)</f>
        <v>0</v>
      </c>
      <c r="KD12">
        <f>5*POWER(10, -7)</f>
        <v>4.9999999999999998E-7</v>
      </c>
      <c r="KE12">
        <f>9*POWER(10, -78)</f>
        <v>9.0000000000000001E-78</v>
      </c>
      <c r="KF12">
        <f>1*POWER(10, -58)</f>
        <v>1E-58</v>
      </c>
      <c r="KG12">
        <f>1*POWER(10, -121)</f>
        <v>9.9999999999999998E-122</v>
      </c>
      <c r="KH12">
        <f>7*POWER(10, -16)</f>
        <v>6.9999999999999994E-16</v>
      </c>
      <c r="KI12">
        <f>3*POWER(10, -10)</f>
        <v>3E-10</v>
      </c>
      <c r="KJ12">
        <f>2*POWER(10, -18)</f>
        <v>2.0000000000000001E-18</v>
      </c>
      <c r="KK12">
        <f>8*POWER(10, -37)</f>
        <v>8.0000000000000005E-37</v>
      </c>
      <c r="KL12">
        <f>2*POWER(10, -12)</f>
        <v>2E-12</v>
      </c>
      <c r="KM12">
        <f>2*POWER(10, -11)</f>
        <v>1.9999999999999999E-11</v>
      </c>
      <c r="KN12">
        <f>2*POWER(10, -17)</f>
        <v>2.0000000000000001E-17</v>
      </c>
      <c r="KO12">
        <f>1*POWER(10, -13)</f>
        <v>1E-13</v>
      </c>
      <c r="KP12">
        <f>5*POWER(10, -157)</f>
        <v>4.9999999999999996E-157</v>
      </c>
      <c r="KQ12" s="14"/>
      <c r="KR12">
        <f>1*POWER(10, -14)</f>
        <v>1E-14</v>
      </c>
      <c r="KS12">
        <f>2*POWER(10, -18)</f>
        <v>2.0000000000000001E-18</v>
      </c>
      <c r="KT12">
        <f>2*POWER(10, -23)</f>
        <v>2.0000000000000002E-23</v>
      </c>
      <c r="KU12">
        <f>9*POWER(10, -230)</f>
        <v>9.0000000000000001E-230</v>
      </c>
      <c r="KV12">
        <f>7*POWER(10, -15)</f>
        <v>7.0000000000000001E-15</v>
      </c>
      <c r="KW12">
        <f>8*POWER(10, -211)</f>
        <v>8.0000000000000007E-211</v>
      </c>
      <c r="KX12">
        <f>2*POWER(10, -114)</f>
        <v>2.0000000000000001E-114</v>
      </c>
      <c r="KY12">
        <f>3*POWER(10, -9)</f>
        <v>3.0000000000000004E-9</v>
      </c>
      <c r="KZ12">
        <f>4*POWER(10, -15)</f>
        <v>4.0000000000000003E-15</v>
      </c>
      <c r="LA12">
        <f>2*POWER(10, -14)</f>
        <v>2E-14</v>
      </c>
      <c r="LB12">
        <f>3*POWER(10, -9)</f>
        <v>3.0000000000000004E-9</v>
      </c>
      <c r="LC12">
        <f>8*POWER(10, -9)</f>
        <v>8.0000000000000005E-9</v>
      </c>
      <c r="LD12">
        <f>3*POWER(10, -12)</f>
        <v>3.0000000000000001E-12</v>
      </c>
      <c r="LE12">
        <f>3*POWER(10, -9)</f>
        <v>3.0000000000000004E-9</v>
      </c>
      <c r="LF12">
        <f>1*POWER(10, -9)</f>
        <v>1.0000000000000001E-9</v>
      </c>
      <c r="LG12">
        <f>9*POWER(10, -114)</f>
        <v>9.0000000000000008E-114</v>
      </c>
      <c r="LH12">
        <f>1*POWER(10, -162)</f>
        <v>1.0000000000000001E-162</v>
      </c>
      <c r="LI12">
        <f>6*POWER(10, -250)</f>
        <v>6.0000000000000003E-250</v>
      </c>
      <c r="LJ12">
        <f>3*POWER(10, -287)</f>
        <v>2.9999999999999993E-287</v>
      </c>
      <c r="LK12">
        <f>2*POWER(10, -313)</f>
        <v>0</v>
      </c>
      <c r="LL12">
        <f>3*POWER(10, -63)</f>
        <v>2.9999999999999998E-63</v>
      </c>
      <c r="LM12">
        <f>1*POWER(10, -16)</f>
        <v>9.9999999999999998E-17</v>
      </c>
      <c r="LN12">
        <f>8*POWER(10, -12)</f>
        <v>7.9999999999999998E-12</v>
      </c>
      <c r="LO12">
        <f>3*POWER(10, -8)</f>
        <v>3.0000000000000004E-8</v>
      </c>
      <c r="LP12">
        <f>8*POWER(10, -6)</f>
        <v>7.9999999999999996E-6</v>
      </c>
      <c r="LQ12" s="14"/>
      <c r="LR12">
        <f>5*POWER(10, -16)</f>
        <v>5.0000000000000004E-16</v>
      </c>
      <c r="LS12">
        <f>3*POWER(10, -9)</f>
        <v>3.0000000000000004E-9</v>
      </c>
      <c r="LT12" s="14"/>
      <c r="LU12">
        <f>7*POWER(10, -13)</f>
        <v>7.0000000000000005E-13</v>
      </c>
      <c r="LV12">
        <f>1*POWER(10, -12)</f>
        <v>9.9999999999999998E-13</v>
      </c>
      <c r="LW12">
        <f>5*POWER(10, -178)</f>
        <v>4.9999999999999998E-178</v>
      </c>
      <c r="LX12">
        <f>1*POWER(10, -13)</f>
        <v>1E-13</v>
      </c>
      <c r="LY12">
        <f>3*POWER(10, -25)</f>
        <v>2.9999999999999998E-25</v>
      </c>
      <c r="LZ12">
        <f>9*POWER(10, -11)</f>
        <v>8.9999999999999999E-11</v>
      </c>
      <c r="MA12">
        <f>9*POWER(10, -25)</f>
        <v>9.0000000000000002E-25</v>
      </c>
      <c r="MB12">
        <f>35*POWER(10, -21)</f>
        <v>3.4999999999999994E-20</v>
      </c>
      <c r="MC12">
        <f>1*POWER(10, -11)</f>
        <v>9.9999999999999994E-12</v>
      </c>
      <c r="MD12">
        <f>3*POWER(10, -8)</f>
        <v>3.0000000000000004E-8</v>
      </c>
      <c r="ME12">
        <f>6*POWER(10, -6)</f>
        <v>6.0000000000000002E-6</v>
      </c>
      <c r="MF12" s="14"/>
      <c r="MG12" s="14"/>
      <c r="MH12" s="14"/>
      <c r="MI12">
        <f>3*POWER(10, -19)</f>
        <v>2.9999999999999999E-19</v>
      </c>
      <c r="MJ12">
        <f>4*POWER(10, -56)</f>
        <v>3.9999999999999997E-56</v>
      </c>
      <c r="MK12">
        <f>1*POWER(10, -19)</f>
        <v>9.9999999999999998E-20</v>
      </c>
      <c r="ML12">
        <f>2*POWER(10, -24)</f>
        <v>2.0000000000000002E-24</v>
      </c>
      <c r="MM12">
        <f>4*POWER(10, -6)</f>
        <v>3.9999999999999998E-6</v>
      </c>
      <c r="MN12">
        <f>2*POWER(10, -11)</f>
        <v>1.9999999999999999E-11</v>
      </c>
      <c r="MO12" s="14"/>
      <c r="MP12">
        <f>9*POWER(10, -30)</f>
        <v>8.9999999999999993E-30</v>
      </c>
      <c r="MQ12">
        <f>1*POWER(10, -8)</f>
        <v>1E-8</v>
      </c>
      <c r="MR12" s="14"/>
      <c r="MS12" s="14"/>
      <c r="MT12" s="14"/>
      <c r="MU12" s="14"/>
      <c r="MV12">
        <f>3*POWER(10, -98)</f>
        <v>3E-98</v>
      </c>
      <c r="MW12">
        <f>1*POWER(10, -287)</f>
        <v>9.9999999999999988E-288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D1CFD-A7D0-4DD1-A69D-318DAFC29938}">
  <dimension ref="A1:B20"/>
  <sheetViews>
    <sheetView workbookViewId="0">
      <selection activeCell="L5" sqref="L5"/>
    </sheetView>
  </sheetViews>
  <sheetFormatPr defaultColWidth="11.42578125" defaultRowHeight="15"/>
  <cols>
    <col min="1" max="1" width="15.140625" style="10" customWidth="1"/>
  </cols>
  <sheetData>
    <row r="1" spans="1:2">
      <c r="A1" s="10" t="s">
        <v>943</v>
      </c>
      <c r="B1" t="s">
        <v>2476</v>
      </c>
    </row>
    <row r="2" spans="1:2">
      <c r="A2" s="10" t="s">
        <v>955</v>
      </c>
      <c r="B2" t="s">
        <v>2477</v>
      </c>
    </row>
    <row r="5" spans="1:2">
      <c r="A5" s="10" t="s">
        <v>2478</v>
      </c>
      <c r="B5" t="s">
        <v>2479</v>
      </c>
    </row>
    <row r="8" spans="1:2">
      <c r="A8" s="10" t="s">
        <v>939</v>
      </c>
      <c r="B8" t="s">
        <v>2480</v>
      </c>
    </row>
    <row r="11" spans="1:2">
      <c r="A11" s="10" t="s">
        <v>2481</v>
      </c>
      <c r="B11" t="s">
        <v>2482</v>
      </c>
    </row>
    <row r="14" spans="1:2">
      <c r="A14" s="10" t="s">
        <v>2483</v>
      </c>
      <c r="B14" t="s">
        <v>2484</v>
      </c>
    </row>
    <row r="15" spans="1:2">
      <c r="A15" s="10" t="s">
        <v>2485</v>
      </c>
      <c r="B15" t="s">
        <v>2486</v>
      </c>
    </row>
    <row r="19" spans="1:2">
      <c r="A19" s="10" t="s">
        <v>959</v>
      </c>
      <c r="B19" t="s">
        <v>2487</v>
      </c>
    </row>
    <row r="20" spans="1:2">
      <c r="A20" s="10" t="s">
        <v>2488</v>
      </c>
      <c r="B20" t="s">
        <v>2489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4A6FE-87E5-4128-9997-BF5BDCF52A66}">
  <dimension ref="A1:C19"/>
  <sheetViews>
    <sheetView workbookViewId="0">
      <selection activeCell="B15" sqref="B15"/>
    </sheetView>
  </sheetViews>
  <sheetFormatPr defaultRowHeight="15"/>
  <cols>
    <col min="3" max="3" width="53.28515625" customWidth="1"/>
  </cols>
  <sheetData>
    <row r="1" spans="1:3" ht="21.75" customHeight="1">
      <c r="A1" t="s">
        <v>38</v>
      </c>
      <c r="B1" s="7" t="s">
        <v>853</v>
      </c>
      <c r="C1" s="7" t="s">
        <v>2490</v>
      </c>
    </row>
    <row r="2" spans="1:3">
      <c r="A2">
        <v>7146</v>
      </c>
      <c r="B2" t="s">
        <v>47</v>
      </c>
      <c r="C2" t="s">
        <v>2491</v>
      </c>
    </row>
    <row r="3" spans="1:3">
      <c r="A3">
        <v>3872</v>
      </c>
      <c r="B3" t="s">
        <v>82</v>
      </c>
      <c r="C3" t="s">
        <v>2492</v>
      </c>
    </row>
    <row r="4" spans="1:3">
      <c r="A4">
        <v>3728</v>
      </c>
      <c r="B4" t="s">
        <v>87</v>
      </c>
      <c r="C4" t="s">
        <v>2493</v>
      </c>
    </row>
    <row r="5" spans="1:3">
      <c r="A5">
        <v>2205</v>
      </c>
      <c r="B5" t="s">
        <v>91</v>
      </c>
      <c r="C5" t="s">
        <v>2494</v>
      </c>
    </row>
    <row r="6" spans="1:3">
      <c r="A6">
        <v>2354</v>
      </c>
      <c r="B6" t="s">
        <v>130</v>
      </c>
      <c r="C6" t="s">
        <v>2495</v>
      </c>
    </row>
    <row r="7" spans="1:3">
      <c r="A7">
        <v>2353</v>
      </c>
      <c r="B7" t="s">
        <v>131</v>
      </c>
      <c r="C7" t="s">
        <v>2496</v>
      </c>
    </row>
    <row r="8" spans="1:3">
      <c r="A8">
        <v>1363</v>
      </c>
      <c r="B8" t="s">
        <v>135</v>
      </c>
      <c r="C8" t="s">
        <v>2497</v>
      </c>
    </row>
    <row r="9" spans="1:3">
      <c r="A9">
        <v>1958</v>
      </c>
      <c r="B9" t="s">
        <v>136</v>
      </c>
      <c r="C9" t="s">
        <v>2498</v>
      </c>
    </row>
    <row r="10" spans="1:3">
      <c r="A10">
        <v>753</v>
      </c>
      <c r="B10" t="s">
        <v>140</v>
      </c>
      <c r="C10" t="s">
        <v>2499</v>
      </c>
    </row>
    <row r="11" spans="1:3">
      <c r="A11">
        <v>9518</v>
      </c>
      <c r="B11" t="s">
        <v>146</v>
      </c>
      <c r="C11" t="s">
        <v>2500</v>
      </c>
    </row>
    <row r="12" spans="1:3">
      <c r="A12">
        <v>467</v>
      </c>
      <c r="B12" t="s">
        <v>160</v>
      </c>
      <c r="C12" t="s">
        <v>2501</v>
      </c>
    </row>
    <row r="13" spans="1:3">
      <c r="A13">
        <v>4832</v>
      </c>
      <c r="B13" t="s">
        <v>163</v>
      </c>
      <c r="C13" t="s">
        <v>2502</v>
      </c>
    </row>
    <row r="14" spans="1:3">
      <c r="A14">
        <v>2359</v>
      </c>
      <c r="B14" t="s">
        <v>179</v>
      </c>
      <c r="C14" t="s">
        <v>2503</v>
      </c>
    </row>
    <row r="15" spans="1:3">
      <c r="A15">
        <v>7072</v>
      </c>
      <c r="B15" t="s">
        <v>247</v>
      </c>
      <c r="C15" t="s">
        <v>2504</v>
      </c>
    </row>
    <row r="16" spans="1:3">
      <c r="A16">
        <v>26287</v>
      </c>
      <c r="B16" t="s">
        <v>194</v>
      </c>
      <c r="C16" t="s">
        <v>2505</v>
      </c>
    </row>
    <row r="17" spans="1:3">
      <c r="A17">
        <v>57125</v>
      </c>
      <c r="B17" t="s">
        <v>198</v>
      </c>
      <c r="C17" t="s">
        <v>2506</v>
      </c>
    </row>
    <row r="18" spans="1:3">
      <c r="A18">
        <v>6424</v>
      </c>
      <c r="B18" t="s">
        <v>204</v>
      </c>
      <c r="C18" t="s">
        <v>2507</v>
      </c>
    </row>
    <row r="19" spans="1:3">
      <c r="A19">
        <v>11075</v>
      </c>
      <c r="B19" t="s">
        <v>199</v>
      </c>
      <c r="C19" t="s">
        <v>2508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19DBE-2F5C-4013-A36A-B8DED5A8F0D4}">
  <dimension ref="A1:C46"/>
  <sheetViews>
    <sheetView topLeftCell="A2" workbookViewId="0">
      <selection activeCell="A2" sqref="A2"/>
    </sheetView>
  </sheetViews>
  <sheetFormatPr defaultRowHeight="15"/>
  <cols>
    <col min="3" max="3" width="79.28515625" customWidth="1"/>
    <col min="4" max="4" width="22.42578125" customWidth="1"/>
  </cols>
  <sheetData>
    <row r="1" spans="1:3" ht="21.75" customHeight="1">
      <c r="A1" t="s">
        <v>38</v>
      </c>
      <c r="B1" s="7" t="s">
        <v>853</v>
      </c>
      <c r="C1" s="7" t="s">
        <v>2490</v>
      </c>
    </row>
    <row r="2" spans="1:3">
      <c r="A2">
        <v>26287</v>
      </c>
      <c r="B2" t="s">
        <v>194</v>
      </c>
      <c r="C2" t="s">
        <v>2505</v>
      </c>
    </row>
    <row r="3" spans="1:3">
      <c r="A3">
        <v>2354</v>
      </c>
      <c r="B3" t="s">
        <v>130</v>
      </c>
      <c r="C3" t="s">
        <v>2495</v>
      </c>
    </row>
    <row r="4" spans="1:3">
      <c r="A4">
        <v>6424</v>
      </c>
      <c r="B4" t="s">
        <v>204</v>
      </c>
      <c r="C4" t="s">
        <v>2507</v>
      </c>
    </row>
    <row r="5" spans="1:3">
      <c r="A5">
        <v>11075</v>
      </c>
      <c r="B5" t="s">
        <v>199</v>
      </c>
      <c r="C5" t="s">
        <v>2508</v>
      </c>
    </row>
    <row r="6" spans="1:3">
      <c r="A6">
        <v>1363</v>
      </c>
      <c r="B6" t="s">
        <v>135</v>
      </c>
      <c r="C6" t="s">
        <v>2497</v>
      </c>
    </row>
    <row r="7" spans="1:3">
      <c r="A7">
        <v>2205</v>
      </c>
      <c r="B7" t="s">
        <v>91</v>
      </c>
      <c r="C7" t="s">
        <v>2494</v>
      </c>
    </row>
    <row r="8" spans="1:3">
      <c r="A8">
        <v>3872</v>
      </c>
      <c r="B8" t="s">
        <v>82</v>
      </c>
      <c r="C8" t="s">
        <v>2492</v>
      </c>
    </row>
    <row r="9" spans="1:3">
      <c r="A9">
        <v>3728</v>
      </c>
      <c r="B9" t="s">
        <v>87</v>
      </c>
      <c r="C9" t="s">
        <v>2493</v>
      </c>
    </row>
    <row r="10" spans="1:3">
      <c r="A10">
        <v>27306</v>
      </c>
      <c r="B10" t="s">
        <v>223</v>
      </c>
      <c r="C10" t="s">
        <v>2509</v>
      </c>
    </row>
    <row r="11" spans="1:3">
      <c r="A11">
        <v>2940</v>
      </c>
      <c r="B11" t="s">
        <v>230</v>
      </c>
      <c r="C11" t="s">
        <v>2510</v>
      </c>
    </row>
    <row r="12" spans="1:3">
      <c r="A12">
        <v>2568</v>
      </c>
      <c r="B12" t="s">
        <v>231</v>
      </c>
      <c r="C12" t="s">
        <v>2511</v>
      </c>
    </row>
    <row r="13" spans="1:3">
      <c r="A13">
        <v>9229</v>
      </c>
      <c r="B13" t="s">
        <v>234</v>
      </c>
      <c r="C13" t="s">
        <v>2512</v>
      </c>
    </row>
    <row r="14" spans="1:3">
      <c r="A14">
        <v>7146</v>
      </c>
      <c r="B14" t="s">
        <v>47</v>
      </c>
      <c r="C14" t="s">
        <v>2491</v>
      </c>
    </row>
    <row r="15" spans="1:3">
      <c r="A15">
        <v>4222</v>
      </c>
      <c r="B15" t="s">
        <v>238</v>
      </c>
      <c r="C15" t="s">
        <v>2513</v>
      </c>
    </row>
    <row r="16" spans="1:3">
      <c r="A16">
        <v>5588</v>
      </c>
      <c r="B16" t="s">
        <v>239</v>
      </c>
      <c r="C16" t="s">
        <v>2514</v>
      </c>
    </row>
    <row r="17" spans="1:3">
      <c r="A17">
        <v>56934</v>
      </c>
      <c r="B17" t="s">
        <v>242</v>
      </c>
      <c r="C17" t="s">
        <v>2515</v>
      </c>
    </row>
    <row r="18" spans="1:3">
      <c r="A18">
        <v>7072</v>
      </c>
      <c r="B18" t="s">
        <v>247</v>
      </c>
      <c r="C18" t="s">
        <v>2504</v>
      </c>
    </row>
    <row r="19" spans="1:3">
      <c r="A19">
        <v>2331</v>
      </c>
      <c r="B19" t="s">
        <v>268</v>
      </c>
      <c r="C19" t="s">
        <v>2516</v>
      </c>
    </row>
    <row r="20" spans="1:3">
      <c r="A20">
        <v>2353</v>
      </c>
      <c r="B20" t="s">
        <v>131</v>
      </c>
      <c r="C20" t="s">
        <v>2496</v>
      </c>
    </row>
    <row r="21" spans="1:3">
      <c r="A21">
        <v>54546</v>
      </c>
      <c r="B21" t="s">
        <v>291</v>
      </c>
      <c r="C21" t="s">
        <v>2517</v>
      </c>
    </row>
    <row r="22" spans="1:3">
      <c r="A22">
        <v>1958</v>
      </c>
      <c r="B22" t="s">
        <v>136</v>
      </c>
      <c r="C22" t="s">
        <v>2498</v>
      </c>
    </row>
    <row r="23" spans="1:3">
      <c r="A23">
        <v>753</v>
      </c>
      <c r="B23" t="s">
        <v>140</v>
      </c>
      <c r="C23" t="s">
        <v>2499</v>
      </c>
    </row>
    <row r="24" spans="1:3">
      <c r="A24">
        <v>8913</v>
      </c>
      <c r="B24" t="s">
        <v>294</v>
      </c>
      <c r="C24" t="s">
        <v>2518</v>
      </c>
    </row>
    <row r="25" spans="1:3">
      <c r="A25">
        <v>9518</v>
      </c>
      <c r="B25" t="s">
        <v>146</v>
      </c>
      <c r="C25" t="s">
        <v>2500</v>
      </c>
    </row>
    <row r="26" spans="1:3">
      <c r="A26">
        <v>467</v>
      </c>
      <c r="B26" t="s">
        <v>160</v>
      </c>
      <c r="C26" t="s">
        <v>2501</v>
      </c>
    </row>
    <row r="27" spans="1:3">
      <c r="A27">
        <v>7832</v>
      </c>
      <c r="B27" t="s">
        <v>302</v>
      </c>
      <c r="C27" t="s">
        <v>2519</v>
      </c>
    </row>
    <row r="28" spans="1:3">
      <c r="A28">
        <v>1052</v>
      </c>
      <c r="B28" t="s">
        <v>306</v>
      </c>
      <c r="C28" t="s">
        <v>2520</v>
      </c>
    </row>
    <row r="29" spans="1:3">
      <c r="A29">
        <v>6935</v>
      </c>
      <c r="B29" t="s">
        <v>309</v>
      </c>
      <c r="C29" t="s">
        <v>2521</v>
      </c>
    </row>
    <row r="30" spans="1:3">
      <c r="A30">
        <v>150094</v>
      </c>
      <c r="B30" t="s">
        <v>314</v>
      </c>
      <c r="C30" t="s">
        <v>2522</v>
      </c>
    </row>
    <row r="31" spans="1:3">
      <c r="A31">
        <v>650</v>
      </c>
      <c r="B31" t="s">
        <v>318</v>
      </c>
      <c r="C31" t="s">
        <v>2523</v>
      </c>
    </row>
    <row r="32" spans="1:3">
      <c r="A32">
        <v>3563</v>
      </c>
      <c r="B32" t="s">
        <v>340</v>
      </c>
      <c r="C32" t="s">
        <v>2524</v>
      </c>
    </row>
    <row r="33" spans="1:3">
      <c r="A33">
        <v>7114</v>
      </c>
      <c r="B33" t="s">
        <v>341</v>
      </c>
      <c r="C33" t="s">
        <v>2525</v>
      </c>
    </row>
    <row r="34" spans="1:3">
      <c r="A34">
        <v>4832</v>
      </c>
      <c r="B34" t="s">
        <v>163</v>
      </c>
      <c r="C34" t="s">
        <v>2502</v>
      </c>
    </row>
    <row r="35" spans="1:3">
      <c r="A35">
        <v>65993</v>
      </c>
      <c r="B35" t="s">
        <v>344</v>
      </c>
      <c r="C35" t="s">
        <v>2526</v>
      </c>
    </row>
    <row r="36" spans="1:3">
      <c r="A36">
        <v>9970</v>
      </c>
      <c r="B36" t="s">
        <v>349</v>
      </c>
      <c r="C36" t="s">
        <v>2527</v>
      </c>
    </row>
    <row r="37" spans="1:3">
      <c r="A37">
        <v>57125</v>
      </c>
      <c r="B37" t="s">
        <v>198</v>
      </c>
      <c r="C37" t="s">
        <v>2506</v>
      </c>
    </row>
    <row r="38" spans="1:3">
      <c r="A38">
        <v>7050</v>
      </c>
      <c r="B38" t="s">
        <v>352</v>
      </c>
      <c r="C38" t="s">
        <v>2528</v>
      </c>
    </row>
    <row r="39" spans="1:3">
      <c r="A39">
        <v>5734</v>
      </c>
      <c r="B39" t="s">
        <v>359</v>
      </c>
      <c r="C39" t="s">
        <v>2529</v>
      </c>
    </row>
    <row r="40" spans="1:3">
      <c r="A40">
        <v>6695</v>
      </c>
      <c r="B40" t="s">
        <v>385</v>
      </c>
      <c r="C40" t="s">
        <v>2530</v>
      </c>
    </row>
    <row r="41" spans="1:3">
      <c r="A41">
        <v>558</v>
      </c>
      <c r="B41" t="s">
        <v>388</v>
      </c>
      <c r="C41" t="s">
        <v>2531</v>
      </c>
    </row>
    <row r="42" spans="1:3">
      <c r="A42">
        <v>2359</v>
      </c>
      <c r="B42" t="s">
        <v>179</v>
      </c>
      <c r="C42" t="s">
        <v>2503</v>
      </c>
    </row>
    <row r="43" spans="1:3">
      <c r="A43">
        <v>5518</v>
      </c>
      <c r="B43" t="s">
        <v>413</v>
      </c>
      <c r="C43" t="s">
        <v>2532</v>
      </c>
    </row>
    <row r="44" spans="1:3">
      <c r="A44">
        <v>8743</v>
      </c>
      <c r="B44" t="s">
        <v>416</v>
      </c>
      <c r="C44" t="s">
        <v>2533</v>
      </c>
    </row>
    <row r="45" spans="1:3">
      <c r="A45">
        <v>79728</v>
      </c>
      <c r="B45" t="s">
        <v>427</v>
      </c>
      <c r="C45" t="s">
        <v>2534</v>
      </c>
    </row>
    <row r="46" spans="1:3">
      <c r="A46">
        <v>5997</v>
      </c>
      <c r="B46" t="s">
        <v>428</v>
      </c>
      <c r="C46" t="s">
        <v>2535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666C9-1E02-4090-9C0D-EC78782BC99B}">
  <dimension ref="A1:C14"/>
  <sheetViews>
    <sheetView workbookViewId="0">
      <selection activeCell="A2" sqref="A2"/>
    </sheetView>
  </sheetViews>
  <sheetFormatPr defaultRowHeight="15"/>
  <sheetData>
    <row r="1" spans="1:3">
      <c r="A1" t="s">
        <v>38</v>
      </c>
      <c r="B1" t="s">
        <v>853</v>
      </c>
      <c r="C1" t="s">
        <v>2490</v>
      </c>
    </row>
    <row r="2" spans="1:3">
      <c r="A2">
        <v>6996</v>
      </c>
      <c r="B2" t="s">
        <v>783</v>
      </c>
      <c r="C2" t="s">
        <v>2536</v>
      </c>
    </row>
    <row r="3" spans="1:3">
      <c r="A3">
        <v>6935</v>
      </c>
      <c r="B3" t="s">
        <v>309</v>
      </c>
      <c r="C3" t="s">
        <v>2521</v>
      </c>
    </row>
    <row r="4" spans="1:3">
      <c r="A4">
        <v>827</v>
      </c>
      <c r="B4" t="s">
        <v>2537</v>
      </c>
      <c r="C4" t="s">
        <v>2538</v>
      </c>
    </row>
    <row r="5" spans="1:3">
      <c r="A5">
        <v>11075</v>
      </c>
      <c r="B5" t="s">
        <v>199</v>
      </c>
      <c r="C5" t="s">
        <v>2508</v>
      </c>
    </row>
    <row r="6" spans="1:3">
      <c r="A6">
        <v>11223</v>
      </c>
      <c r="B6" t="s">
        <v>2539</v>
      </c>
      <c r="C6" t="s">
        <v>2540</v>
      </c>
    </row>
    <row r="7" spans="1:3">
      <c r="A7">
        <v>56833</v>
      </c>
      <c r="B7" t="s">
        <v>2541</v>
      </c>
      <c r="C7" t="s">
        <v>2542</v>
      </c>
    </row>
    <row r="8" spans="1:3">
      <c r="A8">
        <v>1544</v>
      </c>
      <c r="B8" t="s">
        <v>431</v>
      </c>
      <c r="C8" t="s">
        <v>2543</v>
      </c>
    </row>
    <row r="9" spans="1:3">
      <c r="A9">
        <v>57125</v>
      </c>
      <c r="B9" t="s">
        <v>198</v>
      </c>
      <c r="C9" t="s">
        <v>2506</v>
      </c>
    </row>
    <row r="10" spans="1:3">
      <c r="A10">
        <v>56934</v>
      </c>
      <c r="B10" t="s">
        <v>242</v>
      </c>
      <c r="C10" t="s">
        <v>2515</v>
      </c>
    </row>
    <row r="11" spans="1:3">
      <c r="A11">
        <v>4832</v>
      </c>
      <c r="B11" t="s">
        <v>163</v>
      </c>
      <c r="C11" t="s">
        <v>2502</v>
      </c>
    </row>
    <row r="12" spans="1:3">
      <c r="A12">
        <v>7851</v>
      </c>
      <c r="B12" t="s">
        <v>2544</v>
      </c>
      <c r="C12" t="s">
        <v>2545</v>
      </c>
    </row>
    <row r="13" spans="1:3">
      <c r="A13">
        <v>54829</v>
      </c>
      <c r="B13" t="s">
        <v>2546</v>
      </c>
      <c r="C13" t="s">
        <v>2547</v>
      </c>
    </row>
    <row r="14" spans="1:3">
      <c r="A14">
        <v>26256</v>
      </c>
      <c r="B14" t="s">
        <v>2548</v>
      </c>
      <c r="C14" t="s">
        <v>2549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2021-01-17T12:44:58Z</dcterms:created>
  <dcterms:modified xsi:type="dcterms:W3CDTF">2021-06-03T12:56:27Z</dcterms:modified>
  <cp:category/>
  <cp:contentStatus/>
</cp:coreProperties>
</file>