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easurements" sheetId="1" r:id="rId1"/>
    <sheet name="Remarks" sheetId="2" r:id="rId2"/>
  </sheets>
  <calcPr calcId="124519" fullCalcOnLoad="1"/>
</workbook>
</file>

<file path=xl/sharedStrings.xml><?xml version="1.0" encoding="utf-8"?>
<sst xmlns="http://schemas.openxmlformats.org/spreadsheetml/2006/main" count="2878" uniqueCount="721">
  <si>
    <t>File opened</t>
  </si>
  <si>
    <t>2024-04-25 10:53:13</t>
  </si>
  <si>
    <t>Console s/n</t>
  </si>
  <si>
    <t>68C-022579</t>
  </si>
  <si>
    <t>Console ver</t>
  </si>
  <si>
    <t>Bluestem v.2.1.09</t>
  </si>
  <si>
    <t>Scripts ver</t>
  </si>
  <si>
    <t>2022.06  2.1.09, Dec 2022</t>
  </si>
  <si>
    <t>Head s/n</t>
  </si>
  <si>
    <t>68H-422569</t>
  </si>
  <si>
    <t>Head ver</t>
  </si>
  <si>
    <t>1.4.22</t>
  </si>
  <si>
    <t>Head cal</t>
  </si>
  <si>
    <t>{"oxygen": "21", "co2azero": "0.953182", "co2aspan1": "1.0007", "co2aspan2": "-0.0241478", "co2aspan2a": "0.320658", "co2aspan2b": "0.318399", "co2aspanconc1": "2491", "co2aspanconc2": "303.6", "co2bzero": "0.942748", "co2bspan1": "1.00024", "co2bspan2": "-0.0240419", "co2bspan2a": "0.321302", "co2bspan2b": "0.318896", "co2bspanconc1": "2491", "co2bspanconc2": "303.6", "h2oazero": "1.04539", "h2oaspan1": "1.00536", "h2oaspan2": "0", "h2oaspan2a": "0.0681292", "h2oaspan2b": "0.0684947", "h2oaspanconc1": "12.16", "h2oaspanconc2": "0", "h2obzero": "1.05523", "h2obspan1": "1.00305", "h2obspan2": "0", "h2obspan2a": "0.0685762", "h2obspan2b": "0.0687854", "h2obspanconc1": "12.16", "h2obspanconc2": "0", "tazero": "0.154137", "tbzero": "0.259335", "flowmeterzero": "2.48881", "flowazero": "0.29412", "flowbzero": "0.30539", "chamberpressurezero": "2.55489", "ssa_ref": "37836.8", "ssb_ref": "35909.7"}</t>
  </si>
  <si>
    <t>CO2 rangematch</t>
  </si>
  <si>
    <t>Tue Apr 23 10:36</t>
  </si>
  <si>
    <t>H2O rangematch</t>
  </si>
  <si>
    <t>Tue Apr 23 10:46</t>
  </si>
  <si>
    <t>Chamber type</t>
  </si>
  <si>
    <t>6800-01A</t>
  </si>
  <si>
    <t>Chamber s/n</t>
  </si>
  <si>
    <t>MPF-842225</t>
  </si>
  <si>
    <t>Chamber rev</t>
  </si>
  <si>
    <t>0</t>
  </si>
  <si>
    <t>Chamber cal</t>
  </si>
  <si>
    <t>Fluorometer</t>
  </si>
  <si>
    <t>Flr. Version</t>
  </si>
  <si>
    <t>1.4.7</t>
  </si>
  <si>
    <t>10:53:13</t>
  </si>
  <si>
    <t>Stability Definition:	ΔCO2 (Meas2): Slp&lt;0.1 Per=20	ΔH2O (Meas2): Slp&lt;0.1 Per=20</t>
  </si>
  <si>
    <t>SysConst</t>
  </si>
  <si>
    <t>AvgTime</t>
  </si>
  <si>
    <t>4</t>
  </si>
  <si>
    <t>Oxygen</t>
  </si>
  <si>
    <t>ChambConst</t>
  </si>
  <si>
    <t>Chamber</t>
  </si>
  <si>
    <t>Aperture</t>
  </si>
  <si>
    <t>6 cm²</t>
  </si>
  <si>
    <t>blc_a</t>
  </si>
  <si>
    <t>blc_b</t>
  </si>
  <si>
    <t>blc_c</t>
  </si>
  <si>
    <t>blc_d</t>
  </si>
  <si>
    <t>blc_e</t>
  </si>
  <si>
    <t>blc_minS</t>
  </si>
  <si>
    <t>blc_maxS</t>
  </si>
  <si>
    <t>blc_Po</t>
  </si>
  <si>
    <t>LTConst</t>
  </si>
  <si>
    <t>deltaTw</t>
  </si>
  <si>
    <t>fT1</t>
  </si>
  <si>
    <t>fT2</t>
  </si>
  <si>
    <t>fTeb</t>
  </si>
  <si>
    <t>LQConst</t>
  </si>
  <si>
    <t>Leaf</t>
  </si>
  <si>
    <t>standard</t>
  </si>
  <si>
    <t>Ambient</t>
  </si>
  <si>
    <t>Fluorescent</t>
  </si>
  <si>
    <t>abs_ambient</t>
  </si>
  <si>
    <t>abs_redLED</t>
  </si>
  <si>
    <t>abs_greenLED</t>
  </si>
  <si>
    <t>abs_blueLED</t>
  </si>
  <si>
    <t>abs_whiteLED</t>
  </si>
  <si>
    <t>abs_redFlr</t>
  </si>
  <si>
    <t>abs_blueFlr</t>
  </si>
  <si>
    <t>k_ambient</t>
  </si>
  <si>
    <t>k_redLED</t>
  </si>
  <si>
    <t>k_greenLED</t>
  </si>
  <si>
    <t>k_blueLED</t>
  </si>
  <si>
    <t>k_whiteLED</t>
  </si>
  <si>
    <t>k_redFlr</t>
  </si>
  <si>
    <t>k_blueFlr</t>
  </si>
  <si>
    <t>QConst</t>
  </si>
  <si>
    <t>fQ_Amb_in</t>
  </si>
  <si>
    <t>fQ_Amb_out</t>
  </si>
  <si>
    <t>fQ_HeadLS</t>
  </si>
  <si>
    <t>fQ_ConsoleLS</t>
  </si>
  <si>
    <t>fQ_Flr</t>
  </si>
  <si>
    <t>LeakConst</t>
  </si>
  <si>
    <t>fan_a</t>
  </si>
  <si>
    <t>fan_b</t>
  </si>
  <si>
    <t>fan_c</t>
  </si>
  <si>
    <t>fan_d</t>
  </si>
  <si>
    <t>Fs_meas</t>
  </si>
  <si>
    <t>3.8443 203.273 362.436 576.246 855.552 1052.15 1257.23 1382.9</t>
  </si>
  <si>
    <t>Fs_true</t>
  </si>
  <si>
    <t>-0.789728 226.514 390.197 582.942 808.273 1001.62 1201.91 1400.9</t>
  </si>
  <si>
    <t>leak_wt</t>
  </si>
  <si>
    <t>SysObs</t>
  </si>
  <si>
    <t>UserDefCon</t>
  </si>
  <si>
    <t>GasEx</t>
  </si>
  <si>
    <t>Dynamic</t>
  </si>
  <si>
    <t>Leak</t>
  </si>
  <si>
    <t>LeafQ</t>
  </si>
  <si>
    <t>Const</t>
  </si>
  <si>
    <t>Meas</t>
  </si>
  <si>
    <t>Meas2</t>
  </si>
  <si>
    <t>FlrLS</t>
  </si>
  <si>
    <t>MchEvent</t>
  </si>
  <si>
    <t>Stability</t>
  </si>
  <si>
    <t>Raw</t>
  </si>
  <si>
    <t>Status2</t>
  </si>
  <si>
    <t>Auxiliary</t>
  </si>
  <si>
    <t>MchStatus</t>
  </si>
  <si>
    <t>ConStatus</t>
  </si>
  <si>
    <t>Status</t>
  </si>
  <si>
    <t>obs</t>
  </si>
  <si>
    <t>time</t>
  </si>
  <si>
    <t>elapsed</t>
  </si>
  <si>
    <t>date</t>
  </si>
  <si>
    <t>hhmmss</t>
  </si>
  <si>
    <t>averaging</t>
  </si>
  <si>
    <t>plant.id</t>
  </si>
  <si>
    <t>TIME</t>
  </si>
  <si>
    <t>E</t>
  </si>
  <si>
    <t>Emm</t>
  </si>
  <si>
    <t>A</t>
  </si>
  <si>
    <t>Ca</t>
  </si>
  <si>
    <t>Ci</t>
  </si>
  <si>
    <t>Pci</t>
  </si>
  <si>
    <t>Pca</t>
  </si>
  <si>
    <t>gsw</t>
  </si>
  <si>
    <t>gbw</t>
  </si>
  <si>
    <t>gtw</t>
  </si>
  <si>
    <t>gtc</t>
  </si>
  <si>
    <t>Rabs</t>
  </si>
  <si>
    <t>TleafEB</t>
  </si>
  <si>
    <t>TleafCnd</t>
  </si>
  <si>
    <t>SVPleaf</t>
  </si>
  <si>
    <t>RHcham</t>
  </si>
  <si>
    <t>VPcham</t>
  </si>
  <si>
    <t>SVPcham</t>
  </si>
  <si>
    <t>VPDleaf</t>
  </si>
  <si>
    <t>LatHFlux</t>
  </si>
  <si>
    <t>SenHFlux</t>
  </si>
  <si>
    <t>NetTherm</t>
  </si>
  <si>
    <t>EBSum</t>
  </si>
  <si>
    <t>Asty</t>
  </si>
  <si>
    <t>Esty</t>
  </si>
  <si>
    <t>Adyn</t>
  </si>
  <si>
    <t>Crd</t>
  </si>
  <si>
    <t>Csd</t>
  </si>
  <si>
    <t>dCsd/dt</t>
  </si>
  <si>
    <t>αVc</t>
  </si>
  <si>
    <t>Edyn</t>
  </si>
  <si>
    <t>Hr</t>
  </si>
  <si>
    <t>Hs</t>
  </si>
  <si>
    <t>dHs/dt</t>
  </si>
  <si>
    <t>αVh</t>
  </si>
  <si>
    <t>LeakPct</t>
  </si>
  <si>
    <t>CorrFact</t>
  </si>
  <si>
    <t>CorrFactPct</t>
  </si>
  <si>
    <t>Fan</t>
  </si>
  <si>
    <t>Qin</t>
  </si>
  <si>
    <t>Qabs</t>
  </si>
  <si>
    <t>alpha</t>
  </si>
  <si>
    <t>convert</t>
  </si>
  <si>
    <t>S</t>
  </si>
  <si>
    <t>K</t>
  </si>
  <si>
    <t>Geometry</t>
  </si>
  <si>
    <t>Custom</t>
  </si>
  <si>
    <t>UseDynamic</t>
  </si>
  <si>
    <t>CO2_s</t>
  </si>
  <si>
    <t>CO2_r</t>
  </si>
  <si>
    <t>H2O_s</t>
  </si>
  <si>
    <t>H2O_r</t>
  </si>
  <si>
    <t>CO2_a</t>
  </si>
  <si>
    <t>H2O_a</t>
  </si>
  <si>
    <t>Flow</t>
  </si>
  <si>
    <t>Pa</t>
  </si>
  <si>
    <t>ΔPcham</t>
  </si>
  <si>
    <t>Tair</t>
  </si>
  <si>
    <t>Tleaf</t>
  </si>
  <si>
    <t>Tleaf2</t>
  </si>
  <si>
    <t>Offset</t>
  </si>
  <si>
    <t>Offset2</t>
  </si>
  <si>
    <t>Fan_speed</t>
  </si>
  <si>
    <t>Qamb_in</t>
  </si>
  <si>
    <t>Qamb_out</t>
  </si>
  <si>
    <t>ΔCO2</t>
  </si>
  <si>
    <t>CO2_s_d</t>
  </si>
  <si>
    <t>CO2_r_d</t>
  </si>
  <si>
    <t>ΔH2O</t>
  </si>
  <si>
    <t>CO2_b</t>
  </si>
  <si>
    <t>H2O_b</t>
  </si>
  <si>
    <t>e_s</t>
  </si>
  <si>
    <t>e_r</t>
  </si>
  <si>
    <t>Td_s</t>
  </si>
  <si>
    <t>Td_r</t>
  </si>
  <si>
    <t>Q</t>
  </si>
  <si>
    <t>f_red</t>
  </si>
  <si>
    <t>f_blue</t>
  </si>
  <si>
    <t>f_farred</t>
  </si>
  <si>
    <t>F</t>
  </si>
  <si>
    <t>Q_modavg</t>
  </si>
  <si>
    <t>F_dc</t>
  </si>
  <si>
    <t>Pc</t>
  </si>
  <si>
    <t>Tled</t>
  </si>
  <si>
    <t>TDigital</t>
  </si>
  <si>
    <t>TPreamp</t>
  </si>
  <si>
    <t>TPwrSpy</t>
  </si>
  <si>
    <t>TDrive</t>
  </si>
  <si>
    <t>Q_red</t>
  </si>
  <si>
    <t>Q_blue</t>
  </si>
  <si>
    <t>Q_farred</t>
  </si>
  <si>
    <t>TSPF</t>
  </si>
  <si>
    <t>state</t>
  </si>
  <si>
    <t>co2_t</t>
  </si>
  <si>
    <t>h2o_t</t>
  </si>
  <si>
    <t>count</t>
  </si>
  <si>
    <t>co2_adj</t>
  </si>
  <si>
    <t>h2o_adj</t>
  </si>
  <si>
    <t>co2_match</t>
  </si>
  <si>
    <t>h2o_match</t>
  </si>
  <si>
    <t>co2_at</t>
  </si>
  <si>
    <t>h2o_at</t>
  </si>
  <si>
    <t>co2_cv</t>
  </si>
  <si>
    <t>h2o_cv</t>
  </si>
  <si>
    <t>ΔCO2:MN</t>
  </si>
  <si>
    <t>ΔCO2:SLP</t>
  </si>
  <si>
    <t>ΔCO2:SD</t>
  </si>
  <si>
    <t>ΔCO2:OK</t>
  </si>
  <si>
    <t>ΔH2O:MN</t>
  </si>
  <si>
    <t>ΔH2O:SLP</t>
  </si>
  <si>
    <t>ΔH2O:SD</t>
  </si>
  <si>
    <t>ΔH2O:OK</t>
  </si>
  <si>
    <t>Stable</t>
  </si>
  <si>
    <t>Total</t>
  </si>
  <si>
    <t>State</t>
  </si>
  <si>
    <t>Vflow</t>
  </si>
  <si>
    <t>VPchamber</t>
  </si>
  <si>
    <t>abs_c_a</t>
  </si>
  <si>
    <t>abs_c_b</t>
  </si>
  <si>
    <t>abs_h_a</t>
  </si>
  <si>
    <t>abs_h_b</t>
  </si>
  <si>
    <t>Wc_s</t>
  </si>
  <si>
    <t>Wc_r</t>
  </si>
  <si>
    <t>Wco_s</t>
  </si>
  <si>
    <t>Wco_r</t>
  </si>
  <si>
    <t>Ww_s</t>
  </si>
  <si>
    <t>Ww_r</t>
  </si>
  <si>
    <t>Wwo_s</t>
  </si>
  <si>
    <t>Wwo_r</t>
  </si>
  <si>
    <t>Flow_s_v</t>
  </si>
  <si>
    <t>Flow_r_v</t>
  </si>
  <si>
    <t>Tleaf_mv</t>
  </si>
  <si>
    <t>Tleaf2_mv</t>
  </si>
  <si>
    <t>Tleaf_j</t>
  </si>
  <si>
    <t>Tleaf2_j</t>
  </si>
  <si>
    <t>Console_RH</t>
  </si>
  <si>
    <t>Console_T</t>
  </si>
  <si>
    <t>Console_H2O</t>
  </si>
  <si>
    <t>Fan_%</t>
  </si>
  <si>
    <t>Flow_%</t>
  </si>
  <si>
    <t>Pump</t>
  </si>
  <si>
    <t>Tchp_pwm</t>
  </si>
  <si>
    <t>Txchg_pwm</t>
  </si>
  <si>
    <t>diag_20v</t>
  </si>
  <si>
    <t>diag_5_4v</t>
  </si>
  <si>
    <t>diag_12v</t>
  </si>
  <si>
    <t>diag_5va</t>
  </si>
  <si>
    <t>diag_3_3vf</t>
  </si>
  <si>
    <t>AccCO2_soda</t>
  </si>
  <si>
    <t>AccH2O_des</t>
  </si>
  <si>
    <t>AccH2O_hum</t>
  </si>
  <si>
    <t>CO2_hrs</t>
  </si>
  <si>
    <t>ADC_CH1</t>
  </si>
  <si>
    <t>ADC_CH2</t>
  </si>
  <si>
    <t>ADC_CH3</t>
  </si>
  <si>
    <t>ADC_CH4</t>
  </si>
  <si>
    <t>ADC_CH5</t>
  </si>
  <si>
    <t>ADC_CH6</t>
  </si>
  <si>
    <t>ADC_CH7</t>
  </si>
  <si>
    <t>ADC_CH8</t>
  </si>
  <si>
    <t>DAC_1</t>
  </si>
  <si>
    <t>DAC_2</t>
  </si>
  <si>
    <t>DAC_3</t>
  </si>
  <si>
    <t>DAC_4</t>
  </si>
  <si>
    <t>GPIO</t>
  </si>
  <si>
    <t>GPIO_dir</t>
  </si>
  <si>
    <t>excit_5v</t>
  </si>
  <si>
    <t>power_12v</t>
  </si>
  <si>
    <t>power_5v</t>
  </si>
  <si>
    <t>ch1_pullup</t>
  </si>
  <si>
    <t>AuxPower</t>
  </si>
  <si>
    <t>MatchValveR</t>
  </si>
  <si>
    <t>MatchValveS</t>
  </si>
  <si>
    <t>MatchCO2</t>
  </si>
  <si>
    <t>MatchH2O</t>
  </si>
  <si>
    <t>cf_co2_a</t>
  </si>
  <si>
    <t>cf_co2_b</t>
  </si>
  <si>
    <t>cf_co2_c</t>
  </si>
  <si>
    <t>cf_co2_d</t>
  </si>
  <si>
    <t>cf_h2o_a</t>
  </si>
  <si>
    <t>cf_h2o_b</t>
  </si>
  <si>
    <t>cf_h2o_c</t>
  </si>
  <si>
    <t>cf_h2o_d</t>
  </si>
  <si>
    <t>co2_fit_low</t>
  </si>
  <si>
    <t>co2_fit_high</t>
  </si>
  <si>
    <t>h2o_fit_low</t>
  </si>
  <si>
    <t>h2o_fit_high</t>
  </si>
  <si>
    <t>co2_elapsed</t>
  </si>
  <si>
    <t>h2o_elapsed</t>
  </si>
  <si>
    <t>CO2_f</t>
  </si>
  <si>
    <t>CO2_f_s</t>
  </si>
  <si>
    <t>Pump_f</t>
  </si>
  <si>
    <t>Pump_f_s</t>
  </si>
  <si>
    <t>Pump_p</t>
  </si>
  <si>
    <t>Pump_p_s</t>
  </si>
  <si>
    <t>Tboard</t>
  </si>
  <si>
    <t>V_system</t>
  </si>
  <si>
    <t>DIAG</t>
  </si>
  <si>
    <t>Flow_s</t>
  </si>
  <si>
    <t>Flow_r</t>
  </si>
  <si>
    <t>Txchg</t>
  </si>
  <si>
    <t>Tirga</t>
  </si>
  <si>
    <t>Tchopper</t>
  </si>
  <si>
    <t>Ts</t>
  </si>
  <si>
    <t>Tr</t>
  </si>
  <si>
    <t>CO2_%</t>
  </si>
  <si>
    <t>Desiccant_%</t>
  </si>
  <si>
    <t>Humidifier_%</t>
  </si>
  <si>
    <t>Txchg_sp</t>
  </si>
  <si>
    <t>CO2_r_sp</t>
  </si>
  <si>
    <t>H2O_r_sp</t>
  </si>
  <si>
    <t>SS_s</t>
  </si>
  <si>
    <t>SS_r</t>
  </si>
  <si>
    <t>s</t>
  </si>
  <si>
    <t>mol m⁻² s⁻¹</t>
  </si>
  <si>
    <t>mmol m⁻² s⁻¹</t>
  </si>
  <si>
    <t>µmol m⁻² s⁻¹</t>
  </si>
  <si>
    <t>µmol mol⁻¹</t>
  </si>
  <si>
    <t>W m⁻²</t>
  </si>
  <si>
    <t>°C</t>
  </si>
  <si>
    <t>kPa</t>
  </si>
  <si>
    <t>%</t>
  </si>
  <si>
    <t>µmol mol⁻¹ s⁻¹</t>
  </si>
  <si>
    <t>cm³</t>
  </si>
  <si>
    <t>mmol mol⁻¹</t>
  </si>
  <si>
    <t>mmol mol⁻¹ s⁻¹</t>
  </si>
  <si>
    <t>µmol s⁻¹</t>
  </si>
  <si>
    <t>J/µmol</t>
  </si>
  <si>
    <t>cm²</t>
  </si>
  <si>
    <t>rpm</t>
  </si>
  <si>
    <t>secs</t>
  </si>
  <si>
    <t>µmol/mol</t>
  </si>
  <si>
    <t>mmol/mol</t>
  </si>
  <si>
    <t>µmol mol⁻¹ min⁻¹</t>
  </si>
  <si>
    <t>mmol mol⁻¹ min⁻¹</t>
  </si>
  <si>
    <t>V</t>
  </si>
  <si>
    <t>mV</t>
  </si>
  <si>
    <t>mg</t>
  </si>
  <si>
    <t>hrs</t>
  </si>
  <si>
    <t>min</t>
  </si>
  <si>
    <t>20240425 11:08:12</t>
  </si>
  <si>
    <t>11:08:12</t>
  </si>
  <si>
    <t>1: Needles</t>
  </si>
  <si>
    <t>11:08:36</t>
  </si>
  <si>
    <t>0/2</t>
  </si>
  <si>
    <t>10111111</t>
  </si>
  <si>
    <t>oioooooo</t>
  </si>
  <si>
    <t>on</t>
  </si>
  <si>
    <t>20240425 11:08:37</t>
  </si>
  <si>
    <t>11:08:37</t>
  </si>
  <si>
    <t>11:08:58</t>
  </si>
  <si>
    <t>1/2</t>
  </si>
  <si>
    <t>20240425 11:08:59</t>
  </si>
  <si>
    <t>11:08:59</t>
  </si>
  <si>
    <t>11:09:19</t>
  </si>
  <si>
    <t>20240425 11:10:38</t>
  </si>
  <si>
    <t>11:10:38</t>
  </si>
  <si>
    <t>smoke_2</t>
  </si>
  <si>
    <t>11:11:06</t>
  </si>
  <si>
    <t>20240425 11:11:24</t>
  </si>
  <si>
    <t>11:11:24</t>
  </si>
  <si>
    <t>11:11:43</t>
  </si>
  <si>
    <t>20240425 11:11:44</t>
  </si>
  <si>
    <t>11:11:44</t>
  </si>
  <si>
    <t>11:12:15</t>
  </si>
  <si>
    <t>20240425 11:12:50</t>
  </si>
  <si>
    <t>11:12:50</t>
  </si>
  <si>
    <t>11:13:16</t>
  </si>
  <si>
    <t>20240425 11:14:22</t>
  </si>
  <si>
    <t>11:14:22</t>
  </si>
  <si>
    <t>smoke_3</t>
  </si>
  <si>
    <t>11:14:42</t>
  </si>
  <si>
    <t>20240425 11:14:56</t>
  </si>
  <si>
    <t>11:14:56</t>
  </si>
  <si>
    <t>11:15:15</t>
  </si>
  <si>
    <t>20240425 11:15:16</t>
  </si>
  <si>
    <t>11:15:16</t>
  </si>
  <si>
    <t>11:15:40</t>
  </si>
  <si>
    <t>20240425 11:15:41</t>
  </si>
  <si>
    <t>11:15:41</t>
  </si>
  <si>
    <t>11:16:01</t>
  </si>
  <si>
    <t>20240425 11:16:16</t>
  </si>
  <si>
    <t>11:16:16</t>
  </si>
  <si>
    <t>11:16:36</t>
  </si>
  <si>
    <t>20240425 11:17:56</t>
  </si>
  <si>
    <t>11:17:56</t>
  </si>
  <si>
    <t>smoke_4</t>
  </si>
  <si>
    <t>20240425 11:18:20</t>
  </si>
  <si>
    <t>11:18:20</t>
  </si>
  <si>
    <t>11:18:38</t>
  </si>
  <si>
    <t>20240425 11:18:39</t>
  </si>
  <si>
    <t>11:18:39</t>
  </si>
  <si>
    <t>11:19:02</t>
  </si>
  <si>
    <t>20240425 11:19:03</t>
  </si>
  <si>
    <t>11:19:03</t>
  </si>
  <si>
    <t>11:19:29</t>
  </si>
  <si>
    <t>20240425 11:21:02</t>
  </si>
  <si>
    <t>11:21:02</t>
  </si>
  <si>
    <t>smoke_1</t>
  </si>
  <si>
    <t>11:21:20</t>
  </si>
  <si>
    <t>20240425 11:21:48</t>
  </si>
  <si>
    <t>11:21:48</t>
  </si>
  <si>
    <t>11:22:05</t>
  </si>
  <si>
    <t>20240425 11:22:06</t>
  </si>
  <si>
    <t>11:22:06</t>
  </si>
  <si>
    <t>11:22:30</t>
  </si>
  <si>
    <t>20240425 11:22:31</t>
  </si>
  <si>
    <t>11:22:31</t>
  </si>
  <si>
    <t>11:22:51</t>
  </si>
  <si>
    <t>20240425 11:27:20</t>
  </si>
  <si>
    <t>11:27:20</t>
  </si>
  <si>
    <t>11:27:45</t>
  </si>
  <si>
    <t>20240425 11:27:56</t>
  </si>
  <si>
    <t>11:27:56</t>
  </si>
  <si>
    <t>11:28:22</t>
  </si>
  <si>
    <t>20240425 11:28:23</t>
  </si>
  <si>
    <t>11:28:23</t>
  </si>
  <si>
    <t>11:28:43</t>
  </si>
  <si>
    <t>20240425 11:28:44</t>
  </si>
  <si>
    <t>11:28:44</t>
  </si>
  <si>
    <t>11:29:15</t>
  </si>
  <si>
    <t>20240425 11:30:03</t>
  </si>
  <si>
    <t>11:30:03</t>
  </si>
  <si>
    <t>11:30:21</t>
  </si>
  <si>
    <t>20240425 11:30:35</t>
  </si>
  <si>
    <t>11:30:35</t>
  </si>
  <si>
    <t>11:30:48</t>
  </si>
  <si>
    <t>20240425 11:30:49</t>
  </si>
  <si>
    <t>11:30:49</t>
  </si>
  <si>
    <t>11:31:11</t>
  </si>
  <si>
    <t>20240425 11:31:12</t>
  </si>
  <si>
    <t>11:31:12</t>
  </si>
  <si>
    <t>11:31:38</t>
  </si>
  <si>
    <t>20240425 11:31:43</t>
  </si>
  <si>
    <t>11:31:43</t>
  </si>
  <si>
    <t>11:32:08</t>
  </si>
  <si>
    <t>20240425 11:32:52</t>
  </si>
  <si>
    <t>11:32:52</t>
  </si>
  <si>
    <t>11:33:09</t>
  </si>
  <si>
    <t>20240425 11:33:10</t>
  </si>
  <si>
    <t>11:33:10</t>
  </si>
  <si>
    <t>11:33:35</t>
  </si>
  <si>
    <t>20240425 11:33:36</t>
  </si>
  <si>
    <t>11:33:36</t>
  </si>
  <si>
    <t>11:33:57</t>
  </si>
  <si>
    <t>20240425 11:34:37</t>
  </si>
  <si>
    <t>11:34:37</t>
  </si>
  <si>
    <t>11:34:54</t>
  </si>
  <si>
    <t>20240425 11:35:17</t>
  </si>
  <si>
    <t>11:35:17</t>
  </si>
  <si>
    <t>11:35:37</t>
  </si>
  <si>
    <t>20240425 11:36:55</t>
  </si>
  <si>
    <t>11:36:55</t>
  </si>
  <si>
    <t>smoke_6</t>
  </si>
  <si>
    <t>11:37:11</t>
  </si>
  <si>
    <t>20240425 11:37:32</t>
  </si>
  <si>
    <t>11:37:32</t>
  </si>
  <si>
    <t>11:37:49</t>
  </si>
  <si>
    <t>20240425 11:38:10</t>
  </si>
  <si>
    <t>11:38:10</t>
  </si>
  <si>
    <t>11:38:30</t>
  </si>
  <si>
    <t>20240425 11:39:03</t>
  </si>
  <si>
    <t>11:39:03</t>
  </si>
  <si>
    <t>smoke_5</t>
  </si>
  <si>
    <t>11:39:19</t>
  </si>
  <si>
    <t>20240425 11:39:52</t>
  </si>
  <si>
    <t>11:39:52</t>
  </si>
  <si>
    <t>11:40:11</t>
  </si>
  <si>
    <t>20240425 11:40:30</t>
  </si>
  <si>
    <t>11:40:30</t>
  </si>
  <si>
    <t>11:40:50</t>
  </si>
  <si>
    <t>20240425 11:41:53</t>
  </si>
  <si>
    <t>11:41:53</t>
  </si>
  <si>
    <t>11:42:13</t>
  </si>
  <si>
    <t>20240425 11:42:44</t>
  </si>
  <si>
    <t>11:42:44</t>
  </si>
  <si>
    <t>11:43:02</t>
  </si>
  <si>
    <t>20240425 11:43:29</t>
  </si>
  <si>
    <t>11:43:29</t>
  </si>
  <si>
    <t>11:43:47</t>
  </si>
  <si>
    <t>20240425 12:15:04</t>
  </si>
  <si>
    <t>12:15:04</t>
  </si>
  <si>
    <t>nosmoke_1</t>
  </si>
  <si>
    <t>12:15:27</t>
  </si>
  <si>
    <t>20240425 12:15:49</t>
  </si>
  <si>
    <t>12:15:49</t>
  </si>
  <si>
    <t>12:16:06</t>
  </si>
  <si>
    <t>20240425 12:17:59</t>
  </si>
  <si>
    <t>12:17:59</t>
  </si>
  <si>
    <t>nosmoke_2</t>
  </si>
  <si>
    <t>12:18:18</t>
  </si>
  <si>
    <t>20240425 12:19:20</t>
  </si>
  <si>
    <t>12:19:20</t>
  </si>
  <si>
    <t>12:19:37</t>
  </si>
  <si>
    <t>20240425 12:25:12</t>
  </si>
  <si>
    <t>12:25:12</t>
  </si>
  <si>
    <t>nosmoke_3</t>
  </si>
  <si>
    <t>12:25:31</t>
  </si>
  <si>
    <t>20240425 12:26:06</t>
  </si>
  <si>
    <t>12:26:06</t>
  </si>
  <si>
    <t>12:26:24</t>
  </si>
  <si>
    <t>2/2</t>
  </si>
  <si>
    <t>20240425 12:28:54</t>
  </si>
  <si>
    <t>12:28:54</t>
  </si>
  <si>
    <t>nosmoke_4</t>
  </si>
  <si>
    <t>12:29:15</t>
  </si>
  <si>
    <t>20240425 12:29:57</t>
  </si>
  <si>
    <t>12:29:57</t>
  </si>
  <si>
    <t>12:30:14</t>
  </si>
  <si>
    <t>20240425 12:33:00</t>
  </si>
  <si>
    <t>12:33:00</t>
  </si>
  <si>
    <t>nosmoke_5</t>
  </si>
  <si>
    <t>12:33:17</t>
  </si>
  <si>
    <t>20240425 12:34:32</t>
  </si>
  <si>
    <t>12:34:32</t>
  </si>
  <si>
    <t>12:34:49</t>
  </si>
  <si>
    <t>20240425 12:36:25</t>
  </si>
  <si>
    <t>12:36:25</t>
  </si>
  <si>
    <t>nosmoke_6</t>
  </si>
  <si>
    <t>12:36:43</t>
  </si>
  <si>
    <t>20240425 12:37:36</t>
  </si>
  <si>
    <t>12:37:36</t>
  </si>
  <si>
    <t>12:37:55</t>
  </si>
  <si>
    <t>20240425 12:44:29</t>
  </si>
  <si>
    <t>12:44:29</t>
  </si>
  <si>
    <t>12:44:50</t>
  </si>
  <si>
    <t>20240425 12:45:16</t>
  </si>
  <si>
    <t>12:45:16</t>
  </si>
  <si>
    <t>smoke_7</t>
  </si>
  <si>
    <t>12:45:32</t>
  </si>
  <si>
    <t>20240425 12:47:31</t>
  </si>
  <si>
    <t>12:47:31</t>
  </si>
  <si>
    <t>smoke_8</t>
  </si>
  <si>
    <t>12:47:52</t>
  </si>
  <si>
    <t>20240425 12:49:02</t>
  </si>
  <si>
    <t>12:49:02</t>
  </si>
  <si>
    <t>12:49:20</t>
  </si>
  <si>
    <t>20240425 12:50:54</t>
  </si>
  <si>
    <t>12:50:54</t>
  </si>
  <si>
    <t>smoke_9</t>
  </si>
  <si>
    <t>12:51:11</t>
  </si>
  <si>
    <t>20240425 12:51:51</t>
  </si>
  <si>
    <t>12:51:51</t>
  </si>
  <si>
    <t>12:52:09</t>
  </si>
  <si>
    <t>20240425 12:55:44</t>
  </si>
  <si>
    <t>12:55:44</t>
  </si>
  <si>
    <t>12:56:01</t>
  </si>
  <si>
    <t>20240425 12:56:43</t>
  </si>
  <si>
    <t>12:56:43</t>
  </si>
  <si>
    <t>12:57:08</t>
  </si>
  <si>
    <t>20240425 12:58:56</t>
  </si>
  <si>
    <t>12:58:56</t>
  </si>
  <si>
    <t>smoke_11</t>
  </si>
  <si>
    <t>12:59:18</t>
  </si>
  <si>
    <t>20240425 13:02:09</t>
  </si>
  <si>
    <t>13:02:09</t>
  </si>
  <si>
    <t>smoke_12</t>
  </si>
  <si>
    <t>13:02:28</t>
  </si>
  <si>
    <t>20240425 13:44:10</t>
  </si>
  <si>
    <t>13:44:10</t>
  </si>
  <si>
    <t>13:44:29</t>
  </si>
  <si>
    <t>20240425 13:48:44</t>
  </si>
  <si>
    <t>13:48:44</t>
  </si>
  <si>
    <t>nosmoke_7</t>
  </si>
  <si>
    <t>13:49:06</t>
  </si>
  <si>
    <t>20240425 13:51:00</t>
  </si>
  <si>
    <t>13:51:00</t>
  </si>
  <si>
    <t>13:51:19</t>
  </si>
  <si>
    <t>20240425 13:52:27</t>
  </si>
  <si>
    <t>13:52:27</t>
  </si>
  <si>
    <t>nosmoke_9</t>
  </si>
  <si>
    <t>13:52:44</t>
  </si>
  <si>
    <t>20240425 13:54:54</t>
  </si>
  <si>
    <t>13:54:54</t>
  </si>
  <si>
    <t>nosmoke_10</t>
  </si>
  <si>
    <t>13:55:15</t>
  </si>
  <si>
    <t>20240425 13:57:45</t>
  </si>
  <si>
    <t>13:57:45</t>
  </si>
  <si>
    <t>nosmoke_11</t>
  </si>
  <si>
    <t>13:58:02</t>
  </si>
  <si>
    <t>20240425 13:59:42</t>
  </si>
  <si>
    <t>13:59:42</t>
  </si>
  <si>
    <t>nosmoke_12</t>
  </si>
  <si>
    <t>13:59:59</t>
  </si>
  <si>
    <t>20240425 14:51:12</t>
  </si>
  <si>
    <t>14:51:12</t>
  </si>
  <si>
    <t>14:51:36</t>
  </si>
  <si>
    <t>20240425 14:52:21</t>
  </si>
  <si>
    <t>14:52:21</t>
  </si>
  <si>
    <t>14:52:42</t>
  </si>
  <si>
    <t>20240425 14:54:52</t>
  </si>
  <si>
    <t>14:54:52</t>
  </si>
  <si>
    <t>14:55:13</t>
  </si>
  <si>
    <t>20240425 14:55:29</t>
  </si>
  <si>
    <t>14:55:29</t>
  </si>
  <si>
    <t>14:56:09</t>
  </si>
  <si>
    <t>20240425 14:57:05</t>
  </si>
  <si>
    <t>14:57:05</t>
  </si>
  <si>
    <t>14:57:24</t>
  </si>
  <si>
    <t>20240425 14:58:06</t>
  </si>
  <si>
    <t>14:58:06</t>
  </si>
  <si>
    <t>20240425 14:59:45</t>
  </si>
  <si>
    <t>14:59:45</t>
  </si>
  <si>
    <t>15:00:24</t>
  </si>
  <si>
    <t>20240425 15:00:47</t>
  </si>
  <si>
    <t>15:00:47</t>
  </si>
  <si>
    <t>20240425 15:02:51</t>
  </si>
  <si>
    <t>15:02:51</t>
  </si>
  <si>
    <t>15:03:16</t>
  </si>
  <si>
    <t>20240425 15:03:53</t>
  </si>
  <si>
    <t>15:03:53</t>
  </si>
  <si>
    <t>15:04:26</t>
  </si>
  <si>
    <t>20240425 15:06:02</t>
  </si>
  <si>
    <t>15:06:02</t>
  </si>
  <si>
    <t>15:06:27</t>
  </si>
  <si>
    <t>20240425 15:07:04</t>
  </si>
  <si>
    <t>15:07:04</t>
  </si>
  <si>
    <t>15:07:24</t>
  </si>
  <si>
    <t>20240425 15:18:19</t>
  </si>
  <si>
    <t>15:18:19</t>
  </si>
  <si>
    <t>15:18:37</t>
  </si>
  <si>
    <t>20240425 15:21:07</t>
  </si>
  <si>
    <t>15:21:07</t>
  </si>
  <si>
    <t>15:21:25</t>
  </si>
  <si>
    <t>20240425 15:31:10</t>
  </si>
  <si>
    <t>15:31:10</t>
  </si>
  <si>
    <t>15:31:27</t>
  </si>
  <si>
    <t>20240425 15:34:06</t>
  </si>
  <si>
    <t>15:34:06</t>
  </si>
  <si>
    <t>15:34:36</t>
  </si>
  <si>
    <t>20240425 15:36:37</t>
  </si>
  <si>
    <t>15:36:37</t>
  </si>
  <si>
    <t>15:36:54</t>
  </si>
  <si>
    <t>20240425 15:38:45</t>
  </si>
  <si>
    <t>15:38:45</t>
  </si>
  <si>
    <t>15:39:03</t>
  </si>
  <si>
    <t>20240425 15:50:34</t>
  </si>
  <si>
    <t>15:50:34</t>
  </si>
  <si>
    <t>15:50:50</t>
  </si>
  <si>
    <t>20240425 15:51:46</t>
  </si>
  <si>
    <t>15:51:46</t>
  </si>
  <si>
    <t>15:52:03</t>
  </si>
  <si>
    <t>20240425 15:52:46</t>
  </si>
  <si>
    <t>15:52:46</t>
  </si>
  <si>
    <t>15:53:07</t>
  </si>
  <si>
    <t>20240425 15:54:26</t>
  </si>
  <si>
    <t>15:54:26</t>
  </si>
  <si>
    <t>15:54:43</t>
  </si>
  <si>
    <t>20240425 15:55:27</t>
  </si>
  <si>
    <t>15:55:27</t>
  </si>
  <si>
    <t>15:55:49</t>
  </si>
  <si>
    <t>20240425 15:59:00</t>
  </si>
  <si>
    <t>15:59:00</t>
  </si>
  <si>
    <t>15:59:20</t>
  </si>
  <si>
    <t>20240425 16:00:02</t>
  </si>
  <si>
    <t>16:00:02</t>
  </si>
  <si>
    <t>16:00:22</t>
  </si>
  <si>
    <t>20240425 16:01:32</t>
  </si>
  <si>
    <t>16:01:32</t>
  </si>
  <si>
    <t>16:01:55</t>
  </si>
  <si>
    <t>20240425 16:03:41</t>
  </si>
  <si>
    <t>16:03:41</t>
  </si>
  <si>
    <t>16:03:57</t>
  </si>
  <si>
    <t>20240425 16:04:52</t>
  </si>
  <si>
    <t>16:04:52</t>
  </si>
  <si>
    <t>16:05:15</t>
  </si>
  <si>
    <t>20240425 16:06:13</t>
  </si>
  <si>
    <t>16:06:13</t>
  </si>
  <si>
    <t>16:06:38</t>
  </si>
  <si>
    <t>20240425 16:08:40</t>
  </si>
  <si>
    <t>16:08:40</t>
  </si>
  <si>
    <t>smoke_10</t>
  </si>
  <si>
    <t>16:08:59</t>
  </si>
  <si>
    <t>20240425 16:09:29</t>
  </si>
  <si>
    <t>16:09:29</t>
  </si>
  <si>
    <t>16:09:48</t>
  </si>
  <si>
    <t>20240425 16:10:38</t>
  </si>
  <si>
    <t>16:10:38</t>
  </si>
  <si>
    <t>16:11:02</t>
  </si>
  <si>
    <t>20240425 16:14:14</t>
  </si>
  <si>
    <t>16:14:14</t>
  </si>
  <si>
    <t>16:14:33</t>
  </si>
  <si>
    <t>20240425 16:15:15</t>
  </si>
  <si>
    <t>16:15:15</t>
  </si>
  <si>
    <t>16:15:31</t>
  </si>
  <si>
    <t>20240425 16:16:16</t>
  </si>
  <si>
    <t>16:16:16</t>
  </si>
  <si>
    <t>16:16:49</t>
  </si>
  <si>
    <t>20240425 16:47:06</t>
  </si>
  <si>
    <t>16:47:06</t>
  </si>
  <si>
    <t>16:47:42</t>
  </si>
  <si>
    <t>20240425 16:49:33</t>
  </si>
  <si>
    <t>16:49:33</t>
  </si>
  <si>
    <t>16:49:50</t>
  </si>
  <si>
    <t>20240425 16:52:33</t>
  </si>
  <si>
    <t>16:52:33</t>
  </si>
  <si>
    <t>16:52:51</t>
  </si>
  <si>
    <t>20240425 16:55:05</t>
  </si>
  <si>
    <t>16:55:05</t>
  </si>
  <si>
    <t>16:55:22</t>
  </si>
  <si>
    <t>20240425 16:57:45</t>
  </si>
  <si>
    <t>16:57:45</t>
  </si>
  <si>
    <t>16:58:10</t>
  </si>
  <si>
    <t>20240425 17:01:27</t>
  </si>
  <si>
    <t>17:01:27</t>
  </si>
  <si>
    <t>17:01:53</t>
  </si>
  <si>
    <t>20240425 17:05:47</t>
  </si>
  <si>
    <t>17:05:47</t>
  </si>
  <si>
    <t>17:06:04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</si>
</sst>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HQ130"/>
  <sheetViews>
    <sheetView tabSelected="1" workbookViewId="0"/>
  </sheetViews>
  <sheetFormatPr defaultRowHeight="15"/>
  <sheetData>
    <row r="2" spans="1:225">
      <c r="A2" t="s">
        <v>30</v>
      </c>
      <c r="B2" t="s">
        <v>31</v>
      </c>
      <c r="C2" t="s">
        <v>33</v>
      </c>
    </row>
    <row r="3" spans="1:225">
      <c r="B3" t="s">
        <v>32</v>
      </c>
      <c r="C3">
        <v>21</v>
      </c>
    </row>
    <row r="4" spans="1:225">
      <c r="A4" t="s">
        <v>34</v>
      </c>
      <c r="B4" t="s">
        <v>35</v>
      </c>
      <c r="C4" t="s">
        <v>36</v>
      </c>
      <c r="D4" t="s">
        <v>38</v>
      </c>
      <c r="E4" t="s">
        <v>39</v>
      </c>
      <c r="F4" t="s">
        <v>40</v>
      </c>
      <c r="G4" t="s">
        <v>41</v>
      </c>
      <c r="H4" t="s">
        <v>42</v>
      </c>
      <c r="I4" t="s">
        <v>43</v>
      </c>
      <c r="J4" t="s">
        <v>44</v>
      </c>
      <c r="K4" t="s">
        <v>45</v>
      </c>
    </row>
    <row r="5" spans="1:225">
      <c r="B5" t="s">
        <v>19</v>
      </c>
      <c r="C5" t="s">
        <v>37</v>
      </c>
      <c r="D5">
        <v>0.578</v>
      </c>
      <c r="E5">
        <v>0.5229739</v>
      </c>
      <c r="F5">
        <v>0.003740252</v>
      </c>
      <c r="G5">
        <v>-0.06197961</v>
      </c>
      <c r="H5">
        <v>-0.005608586</v>
      </c>
      <c r="I5">
        <v>1</v>
      </c>
      <c r="J5">
        <v>6</v>
      </c>
      <c r="K5">
        <v>96.90000000000001</v>
      </c>
    </row>
    <row r="6" spans="1:225">
      <c r="A6" t="s">
        <v>46</v>
      </c>
      <c r="B6" t="s">
        <v>47</v>
      </c>
      <c r="C6" t="s">
        <v>48</v>
      </c>
      <c r="D6" t="s">
        <v>49</v>
      </c>
      <c r="E6" t="s">
        <v>50</v>
      </c>
    </row>
    <row r="7" spans="1:225">
      <c r="B7">
        <v>0</v>
      </c>
      <c r="C7">
        <v>1</v>
      </c>
      <c r="D7">
        <v>0</v>
      </c>
      <c r="E7">
        <v>0</v>
      </c>
    </row>
    <row r="8" spans="1:225">
      <c r="A8" t="s">
        <v>51</v>
      </c>
      <c r="B8" t="s">
        <v>52</v>
      </c>
      <c r="C8" t="s">
        <v>54</v>
      </c>
      <c r="D8" t="s">
        <v>56</v>
      </c>
      <c r="E8" t="s">
        <v>57</v>
      </c>
      <c r="F8" t="s">
        <v>58</v>
      </c>
      <c r="G8" t="s">
        <v>59</v>
      </c>
      <c r="H8" t="s">
        <v>60</v>
      </c>
      <c r="I8" t="s">
        <v>61</v>
      </c>
      <c r="J8" t="s">
        <v>62</v>
      </c>
      <c r="K8" t="s">
        <v>63</v>
      </c>
      <c r="L8" t="s">
        <v>64</v>
      </c>
      <c r="M8" t="s">
        <v>65</v>
      </c>
      <c r="N8" t="s">
        <v>66</v>
      </c>
      <c r="O8" t="s">
        <v>67</v>
      </c>
      <c r="P8" t="s">
        <v>68</v>
      </c>
      <c r="Q8" t="s">
        <v>69</v>
      </c>
    </row>
    <row r="9" spans="1:225">
      <c r="B9" t="s">
        <v>53</v>
      </c>
      <c r="C9" t="s">
        <v>55</v>
      </c>
      <c r="D9">
        <v>0.76</v>
      </c>
      <c r="E9">
        <v>0.84</v>
      </c>
      <c r="F9">
        <v>0.7</v>
      </c>
      <c r="G9">
        <v>0.87</v>
      </c>
      <c r="H9">
        <v>0.75</v>
      </c>
      <c r="I9">
        <v>0.84</v>
      </c>
      <c r="J9">
        <v>0.87</v>
      </c>
      <c r="K9">
        <v>0.1725</v>
      </c>
      <c r="L9">
        <v>0.1512</v>
      </c>
      <c r="M9">
        <v>0.161</v>
      </c>
      <c r="N9">
        <v>0.2262</v>
      </c>
      <c r="O9">
        <v>0.1575</v>
      </c>
      <c r="P9">
        <v>0.1596</v>
      </c>
      <c r="Q9">
        <v>0.2175</v>
      </c>
    </row>
    <row r="10" spans="1:225">
      <c r="A10" t="s">
        <v>70</v>
      </c>
      <c r="B10" t="s">
        <v>71</v>
      </c>
      <c r="C10" t="s">
        <v>72</v>
      </c>
      <c r="D10" t="s">
        <v>73</v>
      </c>
      <c r="E10" t="s">
        <v>74</v>
      </c>
      <c r="F10" t="s">
        <v>75</v>
      </c>
    </row>
    <row r="11" spans="1:225">
      <c r="B11">
        <v>0</v>
      </c>
      <c r="C11">
        <v>0</v>
      </c>
      <c r="D11">
        <v>0</v>
      </c>
      <c r="E11">
        <v>0</v>
      </c>
      <c r="F11">
        <v>1</v>
      </c>
    </row>
    <row r="12" spans="1:225">
      <c r="A12" t="s">
        <v>76</v>
      </c>
      <c r="B12" t="s">
        <v>77</v>
      </c>
      <c r="C12" t="s">
        <v>78</v>
      </c>
      <c r="D12" t="s">
        <v>79</v>
      </c>
      <c r="E12" t="s">
        <v>80</v>
      </c>
      <c r="F12" t="s">
        <v>81</v>
      </c>
      <c r="G12" t="s">
        <v>83</v>
      </c>
      <c r="H12" t="s">
        <v>85</v>
      </c>
    </row>
    <row r="13" spans="1:225">
      <c r="B13">
        <v>-6276</v>
      </c>
      <c r="C13">
        <v>6.6</v>
      </c>
      <c r="D13">
        <v>1.709E-05</v>
      </c>
      <c r="E13">
        <v>3.11</v>
      </c>
      <c r="F13" t="s">
        <v>82</v>
      </c>
      <c r="G13" t="s">
        <v>84</v>
      </c>
      <c r="H13">
        <v>0</v>
      </c>
    </row>
    <row r="14" spans="1:225">
      <c r="A14" t="s">
        <v>86</v>
      </c>
      <c r="B14" t="s">
        <v>86</v>
      </c>
      <c r="C14" t="s">
        <v>86</v>
      </c>
      <c r="D14" t="s">
        <v>86</v>
      </c>
      <c r="E14" t="s">
        <v>86</v>
      </c>
      <c r="F14" t="s">
        <v>86</v>
      </c>
      <c r="G14" t="s">
        <v>87</v>
      </c>
      <c r="H14" t="s">
        <v>88</v>
      </c>
      <c r="I14" t="s">
        <v>88</v>
      </c>
      <c r="J14" t="s">
        <v>88</v>
      </c>
      <c r="K14" t="s">
        <v>88</v>
      </c>
      <c r="L14" t="s">
        <v>88</v>
      </c>
      <c r="M14" t="s">
        <v>88</v>
      </c>
      <c r="N14" t="s">
        <v>88</v>
      </c>
      <c r="O14" t="s">
        <v>88</v>
      </c>
      <c r="P14" t="s">
        <v>88</v>
      </c>
      <c r="Q14" t="s">
        <v>88</v>
      </c>
      <c r="R14" t="s">
        <v>88</v>
      </c>
      <c r="S14" t="s">
        <v>88</v>
      </c>
      <c r="T14" t="s">
        <v>88</v>
      </c>
      <c r="U14" t="s">
        <v>88</v>
      </c>
      <c r="V14" t="s">
        <v>88</v>
      </c>
      <c r="W14" t="s">
        <v>88</v>
      </c>
      <c r="X14" t="s">
        <v>88</v>
      </c>
      <c r="Y14" t="s">
        <v>88</v>
      </c>
      <c r="Z14" t="s">
        <v>88</v>
      </c>
      <c r="AA14" t="s">
        <v>88</v>
      </c>
      <c r="AB14" t="s">
        <v>88</v>
      </c>
      <c r="AC14" t="s">
        <v>88</v>
      </c>
      <c r="AD14" t="s">
        <v>88</v>
      </c>
      <c r="AE14" t="s">
        <v>88</v>
      </c>
      <c r="AF14" t="s">
        <v>88</v>
      </c>
      <c r="AG14" t="s">
        <v>88</v>
      </c>
      <c r="AH14" t="s">
        <v>89</v>
      </c>
      <c r="AI14" t="s">
        <v>89</v>
      </c>
      <c r="AJ14" t="s">
        <v>89</v>
      </c>
      <c r="AK14" t="s">
        <v>89</v>
      </c>
      <c r="AL14" t="s">
        <v>89</v>
      </c>
      <c r="AM14" t="s">
        <v>89</v>
      </c>
      <c r="AN14" t="s">
        <v>89</v>
      </c>
      <c r="AO14" t="s">
        <v>89</v>
      </c>
      <c r="AP14" t="s">
        <v>89</v>
      </c>
      <c r="AQ14" t="s">
        <v>89</v>
      </c>
      <c r="AR14" t="s">
        <v>90</v>
      </c>
      <c r="AS14" t="s">
        <v>90</v>
      </c>
      <c r="AT14" t="s">
        <v>90</v>
      </c>
      <c r="AU14" t="s">
        <v>90</v>
      </c>
      <c r="AV14" t="s">
        <v>90</v>
      </c>
      <c r="AW14" t="s">
        <v>91</v>
      </c>
      <c r="AX14" t="s">
        <v>91</v>
      </c>
      <c r="AY14" t="s">
        <v>91</v>
      </c>
      <c r="AZ14" t="s">
        <v>91</v>
      </c>
      <c r="BA14" t="s">
        <v>92</v>
      </c>
      <c r="BB14" t="s">
        <v>92</v>
      </c>
      <c r="BC14" t="s">
        <v>92</v>
      </c>
      <c r="BD14" t="s">
        <v>92</v>
      </c>
      <c r="BE14" t="s">
        <v>92</v>
      </c>
      <c r="BF14" t="s">
        <v>93</v>
      </c>
      <c r="BG14" t="s">
        <v>93</v>
      </c>
      <c r="BH14" t="s">
        <v>93</v>
      </c>
      <c r="BI14" t="s">
        <v>93</v>
      </c>
      <c r="BJ14" t="s">
        <v>93</v>
      </c>
      <c r="BK14" t="s">
        <v>93</v>
      </c>
      <c r="BL14" t="s">
        <v>93</v>
      </c>
      <c r="BM14" t="s">
        <v>93</v>
      </c>
      <c r="BN14" t="s">
        <v>93</v>
      </c>
      <c r="BO14" t="s">
        <v>93</v>
      </c>
      <c r="BP14" t="s">
        <v>93</v>
      </c>
      <c r="BQ14" t="s">
        <v>93</v>
      </c>
      <c r="BR14" t="s">
        <v>93</v>
      </c>
      <c r="BS14" t="s">
        <v>93</v>
      </c>
      <c r="BT14" t="s">
        <v>93</v>
      </c>
      <c r="BU14" t="s">
        <v>93</v>
      </c>
      <c r="BV14" t="s">
        <v>93</v>
      </c>
      <c r="BW14" t="s">
        <v>93</v>
      </c>
      <c r="BX14" t="s">
        <v>94</v>
      </c>
      <c r="BY14" t="s">
        <v>94</v>
      </c>
      <c r="BZ14" t="s">
        <v>94</v>
      </c>
      <c r="CA14" t="s">
        <v>94</v>
      </c>
      <c r="CB14" t="s">
        <v>94</v>
      </c>
      <c r="CC14" t="s">
        <v>94</v>
      </c>
      <c r="CD14" t="s">
        <v>94</v>
      </c>
      <c r="CE14" t="s">
        <v>94</v>
      </c>
      <c r="CF14" t="s">
        <v>94</v>
      </c>
      <c r="CG14" t="s">
        <v>94</v>
      </c>
      <c r="CH14" t="s">
        <v>95</v>
      </c>
      <c r="CI14" t="s">
        <v>95</v>
      </c>
      <c r="CJ14" t="s">
        <v>95</v>
      </c>
      <c r="CK14" t="s">
        <v>95</v>
      </c>
      <c r="CL14" t="s">
        <v>95</v>
      </c>
      <c r="CM14" t="s">
        <v>95</v>
      </c>
      <c r="CN14" t="s">
        <v>95</v>
      </c>
      <c r="CO14" t="s">
        <v>95</v>
      </c>
      <c r="CP14" t="s">
        <v>95</v>
      </c>
      <c r="CQ14" t="s">
        <v>95</v>
      </c>
      <c r="CR14" t="s">
        <v>95</v>
      </c>
      <c r="CS14" t="s">
        <v>95</v>
      </c>
      <c r="CT14" t="s">
        <v>95</v>
      </c>
      <c r="CU14" t="s">
        <v>95</v>
      </c>
      <c r="CV14" t="s">
        <v>95</v>
      </c>
      <c r="CW14" t="s">
        <v>95</v>
      </c>
      <c r="CX14" t="s">
        <v>95</v>
      </c>
      <c r="CY14" t="s">
        <v>95</v>
      </c>
      <c r="CZ14" t="s">
        <v>96</v>
      </c>
      <c r="DA14" t="s">
        <v>96</v>
      </c>
      <c r="DB14" t="s">
        <v>96</v>
      </c>
      <c r="DC14" t="s">
        <v>96</v>
      </c>
      <c r="DD14" t="s">
        <v>96</v>
      </c>
      <c r="DE14" t="s">
        <v>96</v>
      </c>
      <c r="DF14" t="s">
        <v>96</v>
      </c>
      <c r="DG14" t="s">
        <v>96</v>
      </c>
      <c r="DH14" t="s">
        <v>96</v>
      </c>
      <c r="DI14" t="s">
        <v>96</v>
      </c>
      <c r="DJ14" t="s">
        <v>96</v>
      </c>
      <c r="DK14" t="s">
        <v>96</v>
      </c>
      <c r="DL14" t="s">
        <v>96</v>
      </c>
      <c r="DM14" t="s">
        <v>97</v>
      </c>
      <c r="DN14" t="s">
        <v>97</v>
      </c>
      <c r="DO14" t="s">
        <v>97</v>
      </c>
      <c r="DP14" t="s">
        <v>97</v>
      </c>
      <c r="DQ14" t="s">
        <v>97</v>
      </c>
      <c r="DR14" t="s">
        <v>97</v>
      </c>
      <c r="DS14" t="s">
        <v>97</v>
      </c>
      <c r="DT14" t="s">
        <v>97</v>
      </c>
      <c r="DU14" t="s">
        <v>97</v>
      </c>
      <c r="DV14" t="s">
        <v>97</v>
      </c>
      <c r="DW14" t="s">
        <v>97</v>
      </c>
      <c r="DX14" t="s">
        <v>98</v>
      </c>
      <c r="DY14" t="s">
        <v>98</v>
      </c>
      <c r="DZ14" t="s">
        <v>98</v>
      </c>
      <c r="EA14" t="s">
        <v>98</v>
      </c>
      <c r="EB14" t="s">
        <v>98</v>
      </c>
      <c r="EC14" t="s">
        <v>98</v>
      </c>
      <c r="ED14" t="s">
        <v>98</v>
      </c>
      <c r="EE14" t="s">
        <v>98</v>
      </c>
      <c r="EF14" t="s">
        <v>98</v>
      </c>
      <c r="EG14" t="s">
        <v>98</v>
      </c>
      <c r="EH14" t="s">
        <v>98</v>
      </c>
      <c r="EI14" t="s">
        <v>98</v>
      </c>
      <c r="EJ14" t="s">
        <v>98</v>
      </c>
      <c r="EK14" t="s">
        <v>98</v>
      </c>
      <c r="EL14" t="s">
        <v>98</v>
      </c>
      <c r="EM14" t="s">
        <v>98</v>
      </c>
      <c r="EN14" t="s">
        <v>98</v>
      </c>
      <c r="EO14" t="s">
        <v>98</v>
      </c>
      <c r="EP14" t="s">
        <v>99</v>
      </c>
      <c r="EQ14" t="s">
        <v>99</v>
      </c>
      <c r="ER14" t="s">
        <v>99</v>
      </c>
      <c r="ES14" t="s">
        <v>99</v>
      </c>
      <c r="ET14" t="s">
        <v>99</v>
      </c>
      <c r="EU14" t="s">
        <v>99</v>
      </c>
      <c r="EV14" t="s">
        <v>99</v>
      </c>
      <c r="EW14" t="s">
        <v>99</v>
      </c>
      <c r="EX14" t="s">
        <v>99</v>
      </c>
      <c r="EY14" t="s">
        <v>99</v>
      </c>
      <c r="EZ14" t="s">
        <v>99</v>
      </c>
      <c r="FA14" t="s">
        <v>99</v>
      </c>
      <c r="FB14" t="s">
        <v>99</v>
      </c>
      <c r="FC14" t="s">
        <v>99</v>
      </c>
      <c r="FD14" t="s">
        <v>99</v>
      </c>
      <c r="FE14" t="s">
        <v>99</v>
      </c>
      <c r="FF14" t="s">
        <v>99</v>
      </c>
      <c r="FG14" t="s">
        <v>99</v>
      </c>
      <c r="FH14" t="s">
        <v>99</v>
      </c>
      <c r="FI14" t="s">
        <v>100</v>
      </c>
      <c r="FJ14" t="s">
        <v>100</v>
      </c>
      <c r="FK14" t="s">
        <v>100</v>
      </c>
      <c r="FL14" t="s">
        <v>100</v>
      </c>
      <c r="FM14" t="s">
        <v>100</v>
      </c>
      <c r="FN14" t="s">
        <v>100</v>
      </c>
      <c r="FO14" t="s">
        <v>100</v>
      </c>
      <c r="FP14" t="s">
        <v>100</v>
      </c>
      <c r="FQ14" t="s">
        <v>100</v>
      </c>
      <c r="FR14" t="s">
        <v>100</v>
      </c>
      <c r="FS14" t="s">
        <v>100</v>
      </c>
      <c r="FT14" t="s">
        <v>100</v>
      </c>
      <c r="FU14" t="s">
        <v>100</v>
      </c>
      <c r="FV14" t="s">
        <v>100</v>
      </c>
      <c r="FW14" t="s">
        <v>100</v>
      </c>
      <c r="FX14" t="s">
        <v>100</v>
      </c>
      <c r="FY14" t="s">
        <v>100</v>
      </c>
      <c r="FZ14" t="s">
        <v>100</v>
      </c>
      <c r="GA14" t="s">
        <v>100</v>
      </c>
      <c r="GB14" t="s">
        <v>101</v>
      </c>
      <c r="GC14" t="s">
        <v>101</v>
      </c>
      <c r="GD14" t="s">
        <v>101</v>
      </c>
      <c r="GE14" t="s">
        <v>101</v>
      </c>
      <c r="GF14" t="s">
        <v>101</v>
      </c>
      <c r="GG14" t="s">
        <v>101</v>
      </c>
      <c r="GH14" t="s">
        <v>101</v>
      </c>
      <c r="GI14" t="s">
        <v>101</v>
      </c>
      <c r="GJ14" t="s">
        <v>101</v>
      </c>
      <c r="GK14" t="s">
        <v>101</v>
      </c>
      <c r="GL14" t="s">
        <v>101</v>
      </c>
      <c r="GM14" t="s">
        <v>101</v>
      </c>
      <c r="GN14" t="s">
        <v>101</v>
      </c>
      <c r="GO14" t="s">
        <v>101</v>
      </c>
      <c r="GP14" t="s">
        <v>101</v>
      </c>
      <c r="GQ14" t="s">
        <v>101</v>
      </c>
      <c r="GR14" t="s">
        <v>101</v>
      </c>
      <c r="GS14" t="s">
        <v>101</v>
      </c>
      <c r="GT14" t="s">
        <v>102</v>
      </c>
      <c r="GU14" t="s">
        <v>102</v>
      </c>
      <c r="GV14" t="s">
        <v>102</v>
      </c>
      <c r="GW14" t="s">
        <v>102</v>
      </c>
      <c r="GX14" t="s">
        <v>102</v>
      </c>
      <c r="GY14" t="s">
        <v>102</v>
      </c>
      <c r="GZ14" t="s">
        <v>102</v>
      </c>
      <c r="HA14" t="s">
        <v>102</v>
      </c>
      <c r="HB14" t="s">
        <v>103</v>
      </c>
      <c r="HC14" t="s">
        <v>103</v>
      </c>
      <c r="HD14" t="s">
        <v>103</v>
      </c>
      <c r="HE14" t="s">
        <v>103</v>
      </c>
      <c r="HF14" t="s">
        <v>103</v>
      </c>
      <c r="HG14" t="s">
        <v>103</v>
      </c>
      <c r="HH14" t="s">
        <v>103</v>
      </c>
      <c r="HI14" t="s">
        <v>103</v>
      </c>
      <c r="HJ14" t="s">
        <v>103</v>
      </c>
      <c r="HK14" t="s">
        <v>103</v>
      </c>
      <c r="HL14" t="s">
        <v>103</v>
      </c>
      <c r="HM14" t="s">
        <v>103</v>
      </c>
      <c r="HN14" t="s">
        <v>103</v>
      </c>
      <c r="HO14" t="s">
        <v>103</v>
      </c>
      <c r="HP14" t="s">
        <v>103</v>
      </c>
      <c r="HQ14" t="s">
        <v>103</v>
      </c>
    </row>
    <row r="15" spans="1:225">
      <c r="A15" t="s">
        <v>104</v>
      </c>
      <c r="B15" t="s">
        <v>105</v>
      </c>
      <c r="C15" t="s">
        <v>106</v>
      </c>
      <c r="D15" t="s">
        <v>107</v>
      </c>
      <c r="E15" t="s">
        <v>108</v>
      </c>
      <c r="F15" t="s">
        <v>109</v>
      </c>
      <c r="G15" t="s">
        <v>110</v>
      </c>
      <c r="H15" t="s">
        <v>111</v>
      </c>
      <c r="I15" t="s">
        <v>112</v>
      </c>
      <c r="J15" t="s">
        <v>113</v>
      </c>
      <c r="K15" t="s">
        <v>114</v>
      </c>
      <c r="L15" t="s">
        <v>115</v>
      </c>
      <c r="M15" t="s">
        <v>116</v>
      </c>
      <c r="N15" t="s">
        <v>117</v>
      </c>
      <c r="O15" t="s">
        <v>118</v>
      </c>
      <c r="P15" t="s">
        <v>119</v>
      </c>
      <c r="Q15" t="s">
        <v>120</v>
      </c>
      <c r="R15" t="s">
        <v>121</v>
      </c>
      <c r="S15" t="s">
        <v>122</v>
      </c>
      <c r="T15" t="s">
        <v>123</v>
      </c>
      <c r="U15" t="s">
        <v>124</v>
      </c>
      <c r="V15" t="s">
        <v>125</v>
      </c>
      <c r="W15" t="s">
        <v>126</v>
      </c>
      <c r="X15" t="s">
        <v>127</v>
      </c>
      <c r="Y15" t="s">
        <v>128</v>
      </c>
      <c r="Z15" t="s">
        <v>129</v>
      </c>
      <c r="AA15" t="s">
        <v>130</v>
      </c>
      <c r="AB15" t="s">
        <v>131</v>
      </c>
      <c r="AC15" t="s">
        <v>132</v>
      </c>
      <c r="AD15" t="s">
        <v>133</v>
      </c>
      <c r="AE15" t="s">
        <v>134</v>
      </c>
      <c r="AF15" t="s">
        <v>135</v>
      </c>
      <c r="AG15" t="s">
        <v>136</v>
      </c>
      <c r="AH15" t="s">
        <v>137</v>
      </c>
      <c r="AI15" t="s">
        <v>138</v>
      </c>
      <c r="AJ15" t="s">
        <v>139</v>
      </c>
      <c r="AK15" t="s">
        <v>140</v>
      </c>
      <c r="AL15" t="s">
        <v>141</v>
      </c>
      <c r="AM15" t="s">
        <v>142</v>
      </c>
      <c r="AN15" t="s">
        <v>143</v>
      </c>
      <c r="AO15" t="s">
        <v>144</v>
      </c>
      <c r="AP15" t="s">
        <v>145</v>
      </c>
      <c r="AQ15" t="s">
        <v>146</v>
      </c>
      <c r="AR15" t="s">
        <v>90</v>
      </c>
      <c r="AS15" t="s">
        <v>147</v>
      </c>
      <c r="AT15" t="s">
        <v>148</v>
      </c>
      <c r="AU15" t="s">
        <v>149</v>
      </c>
      <c r="AV15" t="s">
        <v>150</v>
      </c>
      <c r="AW15" t="s">
        <v>151</v>
      </c>
      <c r="AX15" t="s">
        <v>152</v>
      </c>
      <c r="AY15" t="s">
        <v>153</v>
      </c>
      <c r="AZ15" t="s">
        <v>154</v>
      </c>
      <c r="BA15" t="s">
        <v>155</v>
      </c>
      <c r="BB15" t="s">
        <v>156</v>
      </c>
      <c r="BC15" t="s">
        <v>157</v>
      </c>
      <c r="BD15" t="s">
        <v>158</v>
      </c>
      <c r="BE15" t="s">
        <v>159</v>
      </c>
      <c r="BF15" t="s">
        <v>111</v>
      </c>
      <c r="BG15" t="s">
        <v>160</v>
      </c>
      <c r="BH15" t="s">
        <v>161</v>
      </c>
      <c r="BI15" t="s">
        <v>162</v>
      </c>
      <c r="BJ15" t="s">
        <v>163</v>
      </c>
      <c r="BK15" t="s">
        <v>164</v>
      </c>
      <c r="BL15" t="s">
        <v>165</v>
      </c>
      <c r="BM15" t="s">
        <v>166</v>
      </c>
      <c r="BN15" t="s">
        <v>167</v>
      </c>
      <c r="BO15" t="s">
        <v>168</v>
      </c>
      <c r="BP15" t="s">
        <v>169</v>
      </c>
      <c r="BQ15" t="s">
        <v>170</v>
      </c>
      <c r="BR15" t="s">
        <v>171</v>
      </c>
      <c r="BS15" t="s">
        <v>172</v>
      </c>
      <c r="BT15" t="s">
        <v>173</v>
      </c>
      <c r="BU15" t="s">
        <v>174</v>
      </c>
      <c r="BV15" t="s">
        <v>175</v>
      </c>
      <c r="BW15" t="s">
        <v>176</v>
      </c>
      <c r="BX15" t="s">
        <v>177</v>
      </c>
      <c r="BY15" t="s">
        <v>178</v>
      </c>
      <c r="BZ15" t="s">
        <v>179</v>
      </c>
      <c r="CA15" t="s">
        <v>180</v>
      </c>
      <c r="CB15" t="s">
        <v>181</v>
      </c>
      <c r="CC15" t="s">
        <v>182</v>
      </c>
      <c r="CD15" t="s">
        <v>183</v>
      </c>
      <c r="CE15" t="s">
        <v>184</v>
      </c>
      <c r="CF15" t="s">
        <v>185</v>
      </c>
      <c r="CG15" t="s">
        <v>186</v>
      </c>
      <c r="CH15" t="s">
        <v>187</v>
      </c>
      <c r="CI15" t="s">
        <v>188</v>
      </c>
      <c r="CJ15" t="s">
        <v>189</v>
      </c>
      <c r="CK15" t="s">
        <v>190</v>
      </c>
      <c r="CL15" t="s">
        <v>191</v>
      </c>
      <c r="CM15" t="s">
        <v>192</v>
      </c>
      <c r="CN15" t="s">
        <v>193</v>
      </c>
      <c r="CO15" t="s">
        <v>194</v>
      </c>
      <c r="CP15" t="s">
        <v>195</v>
      </c>
      <c r="CQ15" t="s">
        <v>196</v>
      </c>
      <c r="CR15" t="s">
        <v>197</v>
      </c>
      <c r="CS15" t="s">
        <v>198</v>
      </c>
      <c r="CT15" t="s">
        <v>199</v>
      </c>
      <c r="CU15" t="s">
        <v>200</v>
      </c>
      <c r="CV15" t="s">
        <v>201</v>
      </c>
      <c r="CW15" t="s">
        <v>202</v>
      </c>
      <c r="CX15" t="s">
        <v>203</v>
      </c>
      <c r="CY15" t="s">
        <v>204</v>
      </c>
      <c r="CZ15" t="s">
        <v>105</v>
      </c>
      <c r="DA15" t="s">
        <v>108</v>
      </c>
      <c r="DB15" t="s">
        <v>205</v>
      </c>
      <c r="DC15" t="s">
        <v>206</v>
      </c>
      <c r="DD15" t="s">
        <v>207</v>
      </c>
      <c r="DE15" t="s">
        <v>208</v>
      </c>
      <c r="DF15" t="s">
        <v>209</v>
      </c>
      <c r="DG15" t="s">
        <v>210</v>
      </c>
      <c r="DH15" t="s">
        <v>211</v>
      </c>
      <c r="DI15" t="s">
        <v>212</v>
      </c>
      <c r="DJ15" t="s">
        <v>213</v>
      </c>
      <c r="DK15" t="s">
        <v>214</v>
      </c>
      <c r="DL15" t="s">
        <v>215</v>
      </c>
      <c r="DM15" t="s">
        <v>216</v>
      </c>
      <c r="DN15" t="s">
        <v>217</v>
      </c>
      <c r="DO15" t="s">
        <v>218</v>
      </c>
      <c r="DP15" t="s">
        <v>219</v>
      </c>
      <c r="DQ15" t="s">
        <v>220</v>
      </c>
      <c r="DR15" t="s">
        <v>221</v>
      </c>
      <c r="DS15" t="s">
        <v>222</v>
      </c>
      <c r="DT15" t="s">
        <v>223</v>
      </c>
      <c r="DU15" t="s">
        <v>224</v>
      </c>
      <c r="DV15" t="s">
        <v>225</v>
      </c>
      <c r="DW15" t="s">
        <v>226</v>
      </c>
      <c r="DX15" t="s">
        <v>227</v>
      </c>
      <c r="DY15" t="s">
        <v>228</v>
      </c>
      <c r="DZ15" t="s">
        <v>229</v>
      </c>
      <c r="EA15" t="s">
        <v>230</v>
      </c>
      <c r="EB15" t="s">
        <v>231</v>
      </c>
      <c r="EC15" t="s">
        <v>232</v>
      </c>
      <c r="ED15" t="s">
        <v>233</v>
      </c>
      <c r="EE15" t="s">
        <v>234</v>
      </c>
      <c r="EF15" t="s">
        <v>235</v>
      </c>
      <c r="EG15" t="s">
        <v>236</v>
      </c>
      <c r="EH15" t="s">
        <v>237</v>
      </c>
      <c r="EI15" t="s">
        <v>238</v>
      </c>
      <c r="EJ15" t="s">
        <v>239</v>
      </c>
      <c r="EK15" t="s">
        <v>240</v>
      </c>
      <c r="EL15" t="s">
        <v>241</v>
      </c>
      <c r="EM15" t="s">
        <v>242</v>
      </c>
      <c r="EN15" t="s">
        <v>243</v>
      </c>
      <c r="EO15" t="s">
        <v>244</v>
      </c>
      <c r="EP15" t="s">
        <v>245</v>
      </c>
      <c r="EQ15" t="s">
        <v>246</v>
      </c>
      <c r="ER15" t="s">
        <v>247</v>
      </c>
      <c r="ES15" t="s">
        <v>248</v>
      </c>
      <c r="ET15" t="s">
        <v>249</v>
      </c>
      <c r="EU15" t="s">
        <v>250</v>
      </c>
      <c r="EV15" t="s">
        <v>251</v>
      </c>
      <c r="EW15" t="s">
        <v>252</v>
      </c>
      <c r="EX15" t="s">
        <v>253</v>
      </c>
      <c r="EY15" t="s">
        <v>254</v>
      </c>
      <c r="EZ15" t="s">
        <v>255</v>
      </c>
      <c r="FA15" t="s">
        <v>256</v>
      </c>
      <c r="FB15" t="s">
        <v>257</v>
      </c>
      <c r="FC15" t="s">
        <v>258</v>
      </c>
      <c r="FD15" t="s">
        <v>259</v>
      </c>
      <c r="FE15" t="s">
        <v>260</v>
      </c>
      <c r="FF15" t="s">
        <v>261</v>
      </c>
      <c r="FG15" t="s">
        <v>262</v>
      </c>
      <c r="FH15" t="s">
        <v>263</v>
      </c>
      <c r="FI15" t="s">
        <v>264</v>
      </c>
      <c r="FJ15" t="s">
        <v>265</v>
      </c>
      <c r="FK15" t="s">
        <v>266</v>
      </c>
      <c r="FL15" t="s">
        <v>267</v>
      </c>
      <c r="FM15" t="s">
        <v>268</v>
      </c>
      <c r="FN15" t="s">
        <v>269</v>
      </c>
      <c r="FO15" t="s">
        <v>270</v>
      </c>
      <c r="FP15" t="s">
        <v>271</v>
      </c>
      <c r="FQ15" t="s">
        <v>272</v>
      </c>
      <c r="FR15" t="s">
        <v>273</v>
      </c>
      <c r="FS15" t="s">
        <v>274</v>
      </c>
      <c r="FT15" t="s">
        <v>275</v>
      </c>
      <c r="FU15" t="s">
        <v>276</v>
      </c>
      <c r="FV15" t="s">
        <v>277</v>
      </c>
      <c r="FW15" t="s">
        <v>278</v>
      </c>
      <c r="FX15" t="s">
        <v>279</v>
      </c>
      <c r="FY15" t="s">
        <v>280</v>
      </c>
      <c r="FZ15" t="s">
        <v>281</v>
      </c>
      <c r="GA15" t="s">
        <v>282</v>
      </c>
      <c r="GB15" t="s">
        <v>283</v>
      </c>
      <c r="GC15" t="s">
        <v>284</v>
      </c>
      <c r="GD15" t="s">
        <v>285</v>
      </c>
      <c r="GE15" t="s">
        <v>286</v>
      </c>
      <c r="GF15" t="s">
        <v>287</v>
      </c>
      <c r="GG15" t="s">
        <v>288</v>
      </c>
      <c r="GH15" t="s">
        <v>289</v>
      </c>
      <c r="GI15" t="s">
        <v>290</v>
      </c>
      <c r="GJ15" t="s">
        <v>291</v>
      </c>
      <c r="GK15" t="s">
        <v>292</v>
      </c>
      <c r="GL15" t="s">
        <v>293</v>
      </c>
      <c r="GM15" t="s">
        <v>294</v>
      </c>
      <c r="GN15" t="s">
        <v>295</v>
      </c>
      <c r="GO15" t="s">
        <v>296</v>
      </c>
      <c r="GP15" t="s">
        <v>297</v>
      </c>
      <c r="GQ15" t="s">
        <v>298</v>
      </c>
      <c r="GR15" t="s">
        <v>299</v>
      </c>
      <c r="GS15" t="s">
        <v>300</v>
      </c>
      <c r="GT15" t="s">
        <v>301</v>
      </c>
      <c r="GU15" t="s">
        <v>302</v>
      </c>
      <c r="GV15" t="s">
        <v>303</v>
      </c>
      <c r="GW15" t="s">
        <v>304</v>
      </c>
      <c r="GX15" t="s">
        <v>305</v>
      </c>
      <c r="GY15" t="s">
        <v>306</v>
      </c>
      <c r="GZ15" t="s">
        <v>307</v>
      </c>
      <c r="HA15" t="s">
        <v>308</v>
      </c>
      <c r="HB15" t="s">
        <v>309</v>
      </c>
      <c r="HC15" t="s">
        <v>310</v>
      </c>
      <c r="HD15" t="s">
        <v>311</v>
      </c>
      <c r="HE15" t="s">
        <v>312</v>
      </c>
      <c r="HF15" t="s">
        <v>313</v>
      </c>
      <c r="HG15" t="s">
        <v>314</v>
      </c>
      <c r="HH15" t="s">
        <v>315</v>
      </c>
      <c r="HI15" t="s">
        <v>316</v>
      </c>
      <c r="HJ15" t="s">
        <v>317</v>
      </c>
      <c r="HK15" t="s">
        <v>318</v>
      </c>
      <c r="HL15" t="s">
        <v>319</v>
      </c>
      <c r="HM15" t="s">
        <v>320</v>
      </c>
      <c r="HN15" t="s">
        <v>321</v>
      </c>
      <c r="HO15" t="s">
        <v>322</v>
      </c>
      <c r="HP15" t="s">
        <v>323</v>
      </c>
      <c r="HQ15" t="s">
        <v>324</v>
      </c>
    </row>
    <row r="16" spans="1:225">
      <c r="B16" t="s">
        <v>325</v>
      </c>
      <c r="C16" t="s">
        <v>325</v>
      </c>
      <c r="F16" t="s">
        <v>325</v>
      </c>
      <c r="H16" t="s">
        <v>325</v>
      </c>
      <c r="I16" t="s">
        <v>326</v>
      </c>
      <c r="J16" t="s">
        <v>327</v>
      </c>
      <c r="K16" t="s">
        <v>328</v>
      </c>
      <c r="L16" t="s">
        <v>329</v>
      </c>
      <c r="M16" t="s">
        <v>329</v>
      </c>
      <c r="N16" t="s">
        <v>167</v>
      </c>
      <c r="O16" t="s">
        <v>167</v>
      </c>
      <c r="P16" t="s">
        <v>326</v>
      </c>
      <c r="Q16" t="s">
        <v>326</v>
      </c>
      <c r="R16" t="s">
        <v>326</v>
      </c>
      <c r="S16" t="s">
        <v>326</v>
      </c>
      <c r="T16" t="s">
        <v>330</v>
      </c>
      <c r="U16" t="s">
        <v>331</v>
      </c>
      <c r="V16" t="s">
        <v>331</v>
      </c>
      <c r="W16" t="s">
        <v>332</v>
      </c>
      <c r="X16" t="s">
        <v>333</v>
      </c>
      <c r="Y16" t="s">
        <v>332</v>
      </c>
      <c r="Z16" t="s">
        <v>332</v>
      </c>
      <c r="AA16" t="s">
        <v>332</v>
      </c>
      <c r="AB16" t="s">
        <v>330</v>
      </c>
      <c r="AC16" t="s">
        <v>330</v>
      </c>
      <c r="AD16" t="s">
        <v>330</v>
      </c>
      <c r="AE16" t="s">
        <v>330</v>
      </c>
      <c r="AF16" t="s">
        <v>328</v>
      </c>
      <c r="AG16" t="s">
        <v>327</v>
      </c>
      <c r="AH16" t="s">
        <v>328</v>
      </c>
      <c r="AI16" t="s">
        <v>329</v>
      </c>
      <c r="AJ16" t="s">
        <v>329</v>
      </c>
      <c r="AK16" t="s">
        <v>334</v>
      </c>
      <c r="AL16" t="s">
        <v>335</v>
      </c>
      <c r="AM16" t="s">
        <v>327</v>
      </c>
      <c r="AN16" t="s">
        <v>336</v>
      </c>
      <c r="AO16" t="s">
        <v>336</v>
      </c>
      <c r="AP16" t="s">
        <v>337</v>
      </c>
      <c r="AQ16" t="s">
        <v>335</v>
      </c>
      <c r="AR16" t="s">
        <v>338</v>
      </c>
      <c r="AS16" t="s">
        <v>333</v>
      </c>
      <c r="AU16" t="s">
        <v>333</v>
      </c>
      <c r="AV16" t="s">
        <v>338</v>
      </c>
      <c r="AW16" t="s">
        <v>328</v>
      </c>
      <c r="AX16" t="s">
        <v>328</v>
      </c>
      <c r="AZ16" t="s">
        <v>339</v>
      </c>
      <c r="BA16" t="s">
        <v>340</v>
      </c>
      <c r="BD16" t="s">
        <v>326</v>
      </c>
      <c r="BF16" t="s">
        <v>325</v>
      </c>
      <c r="BG16" t="s">
        <v>329</v>
      </c>
      <c r="BH16" t="s">
        <v>329</v>
      </c>
      <c r="BI16" t="s">
        <v>336</v>
      </c>
      <c r="BJ16" t="s">
        <v>336</v>
      </c>
      <c r="BK16" t="s">
        <v>329</v>
      </c>
      <c r="BL16" t="s">
        <v>336</v>
      </c>
      <c r="BM16" t="s">
        <v>338</v>
      </c>
      <c r="BN16" t="s">
        <v>332</v>
      </c>
      <c r="BO16" t="s">
        <v>332</v>
      </c>
      <c r="BP16" t="s">
        <v>331</v>
      </c>
      <c r="BQ16" t="s">
        <v>331</v>
      </c>
      <c r="BR16" t="s">
        <v>331</v>
      </c>
      <c r="BS16" t="s">
        <v>331</v>
      </c>
      <c r="BT16" t="s">
        <v>331</v>
      </c>
      <c r="BU16" t="s">
        <v>341</v>
      </c>
      <c r="BV16" t="s">
        <v>328</v>
      </c>
      <c r="BW16" t="s">
        <v>328</v>
      </c>
      <c r="BX16" t="s">
        <v>329</v>
      </c>
      <c r="BY16" t="s">
        <v>329</v>
      </c>
      <c r="BZ16" t="s">
        <v>329</v>
      </c>
      <c r="CA16" t="s">
        <v>336</v>
      </c>
      <c r="CB16" t="s">
        <v>329</v>
      </c>
      <c r="CC16" t="s">
        <v>336</v>
      </c>
      <c r="CD16" t="s">
        <v>332</v>
      </c>
      <c r="CE16" t="s">
        <v>332</v>
      </c>
      <c r="CF16" t="s">
        <v>331</v>
      </c>
      <c r="CG16" t="s">
        <v>331</v>
      </c>
      <c r="CH16" t="s">
        <v>328</v>
      </c>
      <c r="CM16" t="s">
        <v>328</v>
      </c>
      <c r="CP16" t="s">
        <v>331</v>
      </c>
      <c r="CQ16" t="s">
        <v>331</v>
      </c>
      <c r="CR16" t="s">
        <v>331</v>
      </c>
      <c r="CS16" t="s">
        <v>331</v>
      </c>
      <c r="CT16" t="s">
        <v>331</v>
      </c>
      <c r="CU16" t="s">
        <v>328</v>
      </c>
      <c r="CV16" t="s">
        <v>328</v>
      </c>
      <c r="CW16" t="s">
        <v>328</v>
      </c>
      <c r="CX16" t="s">
        <v>325</v>
      </c>
      <c r="CZ16" t="s">
        <v>342</v>
      </c>
      <c r="DB16" t="s">
        <v>325</v>
      </c>
      <c r="DC16" t="s">
        <v>325</v>
      </c>
      <c r="DE16" t="s">
        <v>343</v>
      </c>
      <c r="DF16" t="s">
        <v>344</v>
      </c>
      <c r="DG16" t="s">
        <v>343</v>
      </c>
      <c r="DH16" t="s">
        <v>344</v>
      </c>
      <c r="DI16" t="s">
        <v>343</v>
      </c>
      <c r="DJ16" t="s">
        <v>344</v>
      </c>
      <c r="DK16" t="s">
        <v>333</v>
      </c>
      <c r="DL16" t="s">
        <v>333</v>
      </c>
      <c r="DM16" t="s">
        <v>329</v>
      </c>
      <c r="DN16" t="s">
        <v>345</v>
      </c>
      <c r="DO16" t="s">
        <v>329</v>
      </c>
      <c r="DQ16" t="s">
        <v>336</v>
      </c>
      <c r="DR16" t="s">
        <v>346</v>
      </c>
      <c r="DS16" t="s">
        <v>336</v>
      </c>
      <c r="DX16" t="s">
        <v>347</v>
      </c>
      <c r="DY16" t="s">
        <v>347</v>
      </c>
      <c r="EL16" t="s">
        <v>347</v>
      </c>
      <c r="EM16" t="s">
        <v>347</v>
      </c>
      <c r="EN16" t="s">
        <v>348</v>
      </c>
      <c r="EO16" t="s">
        <v>348</v>
      </c>
      <c r="EP16" t="s">
        <v>331</v>
      </c>
      <c r="EQ16" t="s">
        <v>331</v>
      </c>
      <c r="ER16" t="s">
        <v>333</v>
      </c>
      <c r="ES16" t="s">
        <v>331</v>
      </c>
      <c r="ET16" t="s">
        <v>336</v>
      </c>
      <c r="EU16" t="s">
        <v>333</v>
      </c>
      <c r="EV16" t="s">
        <v>333</v>
      </c>
      <c r="EX16" t="s">
        <v>347</v>
      </c>
      <c r="EY16" t="s">
        <v>347</v>
      </c>
      <c r="EZ16" t="s">
        <v>347</v>
      </c>
      <c r="FA16" t="s">
        <v>347</v>
      </c>
      <c r="FB16" t="s">
        <v>347</v>
      </c>
      <c r="FC16" t="s">
        <v>347</v>
      </c>
      <c r="FD16" t="s">
        <v>347</v>
      </c>
      <c r="FE16" t="s">
        <v>349</v>
      </c>
      <c r="FF16" t="s">
        <v>349</v>
      </c>
      <c r="FG16" t="s">
        <v>349</v>
      </c>
      <c r="FH16" t="s">
        <v>350</v>
      </c>
      <c r="FI16" t="s">
        <v>347</v>
      </c>
      <c r="FJ16" t="s">
        <v>347</v>
      </c>
      <c r="FK16" t="s">
        <v>347</v>
      </c>
      <c r="FL16" t="s">
        <v>347</v>
      </c>
      <c r="FM16" t="s">
        <v>347</v>
      </c>
      <c r="FN16" t="s">
        <v>347</v>
      </c>
      <c r="FO16" t="s">
        <v>347</v>
      </c>
      <c r="FP16" t="s">
        <v>347</v>
      </c>
      <c r="FQ16" t="s">
        <v>347</v>
      </c>
      <c r="FR16" t="s">
        <v>347</v>
      </c>
      <c r="FS16" t="s">
        <v>347</v>
      </c>
      <c r="FT16" t="s">
        <v>347</v>
      </c>
      <c r="GA16" t="s">
        <v>347</v>
      </c>
      <c r="GB16" t="s">
        <v>333</v>
      </c>
      <c r="GC16" t="s">
        <v>333</v>
      </c>
      <c r="GD16" t="s">
        <v>343</v>
      </c>
      <c r="GE16" t="s">
        <v>344</v>
      </c>
      <c r="GF16" t="s">
        <v>344</v>
      </c>
      <c r="GJ16" t="s">
        <v>344</v>
      </c>
      <c r="GN16" t="s">
        <v>329</v>
      </c>
      <c r="GO16" t="s">
        <v>329</v>
      </c>
      <c r="GP16" t="s">
        <v>336</v>
      </c>
      <c r="GQ16" t="s">
        <v>336</v>
      </c>
      <c r="GR16" t="s">
        <v>351</v>
      </c>
      <c r="GS16" t="s">
        <v>351</v>
      </c>
      <c r="GT16" t="s">
        <v>347</v>
      </c>
      <c r="GU16" t="s">
        <v>347</v>
      </c>
      <c r="GV16" t="s">
        <v>347</v>
      </c>
      <c r="GW16" t="s">
        <v>347</v>
      </c>
      <c r="GX16" t="s">
        <v>347</v>
      </c>
      <c r="GY16" t="s">
        <v>347</v>
      </c>
      <c r="GZ16" t="s">
        <v>331</v>
      </c>
      <c r="HA16" t="s">
        <v>347</v>
      </c>
      <c r="HC16" t="s">
        <v>338</v>
      </c>
      <c r="HD16" t="s">
        <v>338</v>
      </c>
      <c r="HE16" t="s">
        <v>331</v>
      </c>
      <c r="HF16" t="s">
        <v>331</v>
      </c>
      <c r="HG16" t="s">
        <v>331</v>
      </c>
      <c r="HH16" t="s">
        <v>331</v>
      </c>
      <c r="HI16" t="s">
        <v>331</v>
      </c>
      <c r="HJ16" t="s">
        <v>333</v>
      </c>
      <c r="HK16" t="s">
        <v>333</v>
      </c>
      <c r="HL16" t="s">
        <v>333</v>
      </c>
      <c r="HM16" t="s">
        <v>331</v>
      </c>
      <c r="HN16" t="s">
        <v>329</v>
      </c>
      <c r="HO16" t="s">
        <v>336</v>
      </c>
      <c r="HP16" t="s">
        <v>333</v>
      </c>
      <c r="HQ16" t="s">
        <v>333</v>
      </c>
    </row>
    <row r="17" spans="1:225">
      <c r="A17">
        <v>1</v>
      </c>
      <c r="B17">
        <v>1714068492</v>
      </c>
      <c r="C17">
        <v>0</v>
      </c>
      <c r="D17" t="s">
        <v>352</v>
      </c>
      <c r="E17" t="s">
        <v>353</v>
      </c>
      <c r="F17">
        <v>5</v>
      </c>
      <c r="H17">
        <v>1714068484</v>
      </c>
      <c r="I17">
        <f>(J17)/1000</f>
        <v>0</v>
      </c>
      <c r="J17">
        <f>IF(BE17, AM17, AG17)</f>
        <v>0</v>
      </c>
      <c r="K17">
        <f>IF(BE17, AH17, AF17)</f>
        <v>0</v>
      </c>
      <c r="L17">
        <f>BG17 - IF(AT17&gt;1, K17*BA17*100.0/(AV17*BU17), 0)</f>
        <v>0</v>
      </c>
      <c r="M17">
        <f>((S17-I17/2)*L17-K17)/(S17+I17/2)</f>
        <v>0</v>
      </c>
      <c r="N17">
        <f>M17*(BN17+BO17)/1000.0</f>
        <v>0</v>
      </c>
      <c r="O17">
        <f>(BG17 - IF(AT17&gt;1, K17*BA17*100.0/(AV17*BU17), 0))*(BN17+BO17)/1000.0</f>
        <v>0</v>
      </c>
      <c r="P17">
        <f>2.0/((1/R17-1/Q17)+SIGN(R17)*SQRT((1/R17-1/Q17)*(1/R17-1/Q17) + 4*BB17/((BB17+1)*(BB17+1))*(2*1/R17*1/Q17-1/Q17*1/Q17)))</f>
        <v>0</v>
      </c>
      <c r="Q17">
        <f>IF(LEFT(BC17,1)&lt;&gt;"0",IF(LEFT(BC17,1)="1",3.0,BD17),$D$5+$E$5*(BU17*BN17/($K$5*1000))+$F$5*(BU17*BN17/($K$5*1000))*MAX(MIN(BA17,$J$5),$I$5)*MAX(MIN(BA17,$J$5),$I$5)+$G$5*MAX(MIN(BA17,$J$5),$I$5)*(BU17*BN17/($K$5*1000))+$H$5*(BU17*BN17/($K$5*1000))*(BU17*BN17/($K$5*1000)))</f>
        <v>0</v>
      </c>
      <c r="R17">
        <f>I17*(1000-(1000*0.61365*exp(17.502*V17/(240.97+V17))/(BN17+BO17)+BI17)/2)/(1000*0.61365*exp(17.502*V17/(240.97+V17))/(BN17+BO17)-BI17)</f>
        <v>0</v>
      </c>
      <c r="S17">
        <f>1/((BB17+1)/(P17/1.6)+1/(Q17/1.37)) + BB17/((BB17+1)/(P17/1.6) + BB17/(Q17/1.37))</f>
        <v>0</v>
      </c>
      <c r="T17">
        <f>(AW17*AZ17)</f>
        <v>0</v>
      </c>
      <c r="U17">
        <f>(BP17+(T17+2*0.95*5.67E-8*(((BP17+$B$7)+273)^4-(BP17+273)^4)-44100*I17)/(1.84*29.3*Q17+8*0.95*5.67E-8*(BP17+273)^3))</f>
        <v>0</v>
      </c>
      <c r="V17">
        <f>($C$7*BQ17+$D$7*BR17+$E$7*U17)</f>
        <v>0</v>
      </c>
      <c r="W17">
        <f>0.61365*exp(17.502*V17/(240.97+V17))</f>
        <v>0</v>
      </c>
      <c r="X17">
        <f>(Y17/Z17*100)</f>
        <v>0</v>
      </c>
      <c r="Y17">
        <f>BI17*(BN17+BO17)/1000</f>
        <v>0</v>
      </c>
      <c r="Z17">
        <f>0.61365*exp(17.502*BP17/(240.97+BP17))</f>
        <v>0</v>
      </c>
      <c r="AA17">
        <f>(W17-BI17*(BN17+BO17)/1000)</f>
        <v>0</v>
      </c>
      <c r="AB17">
        <f>(-I17*44100)</f>
        <v>0</v>
      </c>
      <c r="AC17">
        <f>2*29.3*Q17*0.92*(BP17-V17)</f>
        <v>0</v>
      </c>
      <c r="AD17">
        <f>2*0.95*5.67E-8*(((BP17+$B$7)+273)^4-(V17+273)^4)</f>
        <v>0</v>
      </c>
      <c r="AE17">
        <f>T17+AD17+AB17+AC17</f>
        <v>0</v>
      </c>
      <c r="AF17">
        <f>BM17*AT17*(BH17-BG17*(1000-AT17*BJ17)/(1000-AT17*BI17))/(100*BA17)</f>
        <v>0</v>
      </c>
      <c r="AG17">
        <f>1000*BM17*AT17*(BI17-BJ17)/(100*BA17*(1000-AT17*BI17))</f>
        <v>0</v>
      </c>
      <c r="AH17">
        <f>(AI17 - AJ17 - BN17*1E3/(8.314*(BP17+273.15)) * AL17/BM17 * AK17) * BM17/(100*BA17) * (1000 - BJ17)/1000</f>
        <v>0</v>
      </c>
      <c r="AI17">
        <v>390.4935573201383</v>
      </c>
      <c r="AJ17">
        <v>392.4594181818182</v>
      </c>
      <c r="AK17">
        <v>-0.7906378576074966</v>
      </c>
      <c r="AL17">
        <v>67.15819787380205</v>
      </c>
      <c r="AM17">
        <f>(AO17 - AN17 + BN17*1E3/(8.314*(BP17+273.15)) * AQ17/BM17 * AP17) * BM17/(100*BA17) * 1000/(1000 - AO17)</f>
        <v>0</v>
      </c>
      <c r="AN17">
        <v>13.93645062925548</v>
      </c>
      <c r="AO17">
        <v>14.25222666666666</v>
      </c>
      <c r="AP17">
        <v>0.01558591015468167</v>
      </c>
      <c r="AQ17">
        <v>78.54667046598149</v>
      </c>
      <c r="AR17">
        <v>45</v>
      </c>
      <c r="AS17">
        <v>8</v>
      </c>
      <c r="AT17">
        <f>IF(AR17*$H$13&gt;=AV17,1.0,(AV17/(AV17-AR17*$H$13)))</f>
        <v>0</v>
      </c>
      <c r="AU17">
        <f>(AT17-1)*100</f>
        <v>0</v>
      </c>
      <c r="AV17">
        <f>MAX(0,($B$13+$C$13*BU17)/(1+$D$13*BU17)*BN17/(BP17+273)*$E$13)</f>
        <v>0</v>
      </c>
      <c r="AW17">
        <f>$B$11*BV17+$C$11*BW17+$F$11*CH17*(1-CK17)</f>
        <v>0</v>
      </c>
      <c r="AX17">
        <f>AW17*AY17</f>
        <v>0</v>
      </c>
      <c r="AY17">
        <f>($B$11*$D$9+$C$11*$D$9+$F$11*((CU17+CM17)/MAX(CU17+CM17+CV17, 0.1)*$I$9+CV17/MAX(CU17+CM17+CV17, 0.1)*$J$9))/($B$11+$C$11+$F$11)</f>
        <v>0</v>
      </c>
      <c r="AZ17">
        <f>($B$11*$K$9+$C$11*$K$9+$F$11*((CU17+CM17)/MAX(CU17+CM17+CV17, 0.1)*$P$9+CV17/MAX(CU17+CM17+CV17, 0.1)*$Q$9))/($B$11+$C$11+$F$11)</f>
        <v>0</v>
      </c>
      <c r="BA17">
        <v>6</v>
      </c>
      <c r="BB17">
        <v>0.5</v>
      </c>
      <c r="BC17" t="s">
        <v>354</v>
      </c>
      <c r="BD17">
        <v>2</v>
      </c>
      <c r="BE17" t="b">
        <v>1</v>
      </c>
      <c r="BF17">
        <v>1714068484</v>
      </c>
      <c r="BG17">
        <v>400.5284838709677</v>
      </c>
      <c r="BH17">
        <v>384.9931935483871</v>
      </c>
      <c r="BI17">
        <v>14.07789032258064</v>
      </c>
      <c r="BJ17">
        <v>13.9467064516129</v>
      </c>
      <c r="BK17">
        <v>402.9084838709677</v>
      </c>
      <c r="BL17">
        <v>14.11185806451613</v>
      </c>
      <c r="BM17">
        <v>600.2695483870966</v>
      </c>
      <c r="BN17">
        <v>101.8801935483871</v>
      </c>
      <c r="BO17">
        <v>0.1000458774193548</v>
      </c>
      <c r="BP17">
        <v>21.58525806451613</v>
      </c>
      <c r="BQ17">
        <v>21.6335870967742</v>
      </c>
      <c r="BR17">
        <v>999.9000000000003</v>
      </c>
      <c r="BS17">
        <v>0</v>
      </c>
      <c r="BT17">
        <v>0</v>
      </c>
      <c r="BU17">
        <v>10002.14129032258</v>
      </c>
      <c r="BV17">
        <v>0</v>
      </c>
      <c r="BW17">
        <v>248.4009354838709</v>
      </c>
      <c r="BX17">
        <v>15.30626096774193</v>
      </c>
      <c r="BY17">
        <v>406.0136129032257</v>
      </c>
      <c r="BZ17">
        <v>390.4385161290322</v>
      </c>
      <c r="CA17">
        <v>0.1311787829032258</v>
      </c>
      <c r="CB17">
        <v>384.9931935483871</v>
      </c>
      <c r="CC17">
        <v>13.9467064516129</v>
      </c>
      <c r="CD17">
        <v>1.43425870967742</v>
      </c>
      <c r="CE17">
        <v>1.420893548387097</v>
      </c>
      <c r="CF17">
        <v>12.28409677419355</v>
      </c>
      <c r="CG17">
        <v>12.14245483870968</v>
      </c>
      <c r="CH17">
        <v>430.0054193548388</v>
      </c>
      <c r="CI17">
        <v>0.9070219999999997</v>
      </c>
      <c r="CJ17">
        <v>0.0929777</v>
      </c>
      <c r="CK17">
        <v>0</v>
      </c>
      <c r="CL17">
        <v>425.2003870967741</v>
      </c>
      <c r="CM17">
        <v>5.00098</v>
      </c>
      <c r="CN17">
        <v>1926.770967741935</v>
      </c>
      <c r="CO17">
        <v>3942.771612903226</v>
      </c>
      <c r="CP17">
        <v>36.39896774193548</v>
      </c>
      <c r="CQ17">
        <v>38.78603225806452</v>
      </c>
      <c r="CR17">
        <v>38.02390322580644</v>
      </c>
      <c r="CS17">
        <v>38.57438709677418</v>
      </c>
      <c r="CT17">
        <v>37.76990322580645</v>
      </c>
      <c r="CU17">
        <v>385.4877419354839</v>
      </c>
      <c r="CV17">
        <v>39.51967741935484</v>
      </c>
      <c r="CW17">
        <v>0</v>
      </c>
      <c r="CX17">
        <v>1714068579.2</v>
      </c>
      <c r="CY17">
        <v>0</v>
      </c>
      <c r="CZ17">
        <v>1714068516.6</v>
      </c>
      <c r="DA17" t="s">
        <v>355</v>
      </c>
      <c r="DB17">
        <v>1714068516.6</v>
      </c>
      <c r="DC17">
        <v>1714068024.5</v>
      </c>
      <c r="DD17">
        <v>2</v>
      </c>
      <c r="DE17">
        <v>0.16</v>
      </c>
      <c r="DF17">
        <v>-0.014</v>
      </c>
      <c r="DG17">
        <v>-2.38</v>
      </c>
      <c r="DH17">
        <v>-0.031</v>
      </c>
      <c r="DI17">
        <v>385</v>
      </c>
      <c r="DJ17">
        <v>16</v>
      </c>
      <c r="DK17">
        <v>0.28</v>
      </c>
      <c r="DL17">
        <v>0.18</v>
      </c>
      <c r="DM17">
        <v>17.61761841463415</v>
      </c>
      <c r="DN17">
        <v>-74.67049906620208</v>
      </c>
      <c r="DO17">
        <v>13.88138162766338</v>
      </c>
      <c r="DP17">
        <v>0</v>
      </c>
      <c r="DQ17">
        <v>0.07556771878048781</v>
      </c>
      <c r="DR17">
        <v>1.325541595609756</v>
      </c>
      <c r="DS17">
        <v>0.1585212056822289</v>
      </c>
      <c r="DT17">
        <v>0</v>
      </c>
      <c r="DU17">
        <v>0</v>
      </c>
      <c r="DV17">
        <v>2</v>
      </c>
      <c r="DW17" t="s">
        <v>356</v>
      </c>
      <c r="DX17">
        <v>3.22929</v>
      </c>
      <c r="DY17">
        <v>2.70438</v>
      </c>
      <c r="DZ17">
        <v>0.100824</v>
      </c>
      <c r="EA17">
        <v>0.100316</v>
      </c>
      <c r="EB17">
        <v>0.08080370000000001</v>
      </c>
      <c r="EC17">
        <v>0.0798576</v>
      </c>
      <c r="ED17">
        <v>29518.6</v>
      </c>
      <c r="EE17">
        <v>28874.8</v>
      </c>
      <c r="EF17">
        <v>31423.2</v>
      </c>
      <c r="EG17">
        <v>30407.9</v>
      </c>
      <c r="EH17">
        <v>38704.6</v>
      </c>
      <c r="EI17">
        <v>37003.7</v>
      </c>
      <c r="EJ17">
        <v>44052.1</v>
      </c>
      <c r="EK17">
        <v>42469.3</v>
      </c>
      <c r="EL17">
        <v>2.09347</v>
      </c>
      <c r="EM17">
        <v>1.9776</v>
      </c>
      <c r="EN17">
        <v>0.0478849</v>
      </c>
      <c r="EO17">
        <v>0</v>
      </c>
      <c r="EP17">
        <v>20.8394</v>
      </c>
      <c r="EQ17">
        <v>999.9</v>
      </c>
      <c r="ER17">
        <v>57.9</v>
      </c>
      <c r="ES17">
        <v>26.4</v>
      </c>
      <c r="ET17">
        <v>19.6339</v>
      </c>
      <c r="EU17">
        <v>61.61</v>
      </c>
      <c r="EV17">
        <v>22.8686</v>
      </c>
      <c r="EW17">
        <v>1</v>
      </c>
      <c r="EX17">
        <v>-0.275607</v>
      </c>
      <c r="EY17">
        <v>1.26837</v>
      </c>
      <c r="EZ17">
        <v>20.2009</v>
      </c>
      <c r="FA17">
        <v>5.22897</v>
      </c>
      <c r="FB17">
        <v>11.9962</v>
      </c>
      <c r="FC17">
        <v>4.96765</v>
      </c>
      <c r="FD17">
        <v>3.297</v>
      </c>
      <c r="FE17">
        <v>9999</v>
      </c>
      <c r="FF17">
        <v>9999</v>
      </c>
      <c r="FG17">
        <v>9999</v>
      </c>
      <c r="FH17">
        <v>19.7</v>
      </c>
      <c r="FI17">
        <v>4.97106</v>
      </c>
      <c r="FJ17">
        <v>1.86768</v>
      </c>
      <c r="FK17">
        <v>1.85884</v>
      </c>
      <c r="FL17">
        <v>1.86501</v>
      </c>
      <c r="FM17">
        <v>1.86309</v>
      </c>
      <c r="FN17">
        <v>1.86437</v>
      </c>
      <c r="FO17">
        <v>1.85977</v>
      </c>
      <c r="FP17">
        <v>1.86386</v>
      </c>
      <c r="FQ17">
        <v>0</v>
      </c>
      <c r="FR17">
        <v>0</v>
      </c>
      <c r="FS17">
        <v>0</v>
      </c>
      <c r="FT17">
        <v>0</v>
      </c>
      <c r="FU17" t="s">
        <v>357</v>
      </c>
      <c r="FV17" t="s">
        <v>358</v>
      </c>
      <c r="FW17" t="s">
        <v>359</v>
      </c>
      <c r="FX17" t="s">
        <v>359</v>
      </c>
      <c r="FY17" t="s">
        <v>359</v>
      </c>
      <c r="FZ17" t="s">
        <v>359</v>
      </c>
      <c r="GA17">
        <v>0</v>
      </c>
      <c r="GB17">
        <v>100</v>
      </c>
      <c r="GC17">
        <v>100</v>
      </c>
      <c r="GD17">
        <v>-2.38</v>
      </c>
      <c r="GE17">
        <v>-0.0337</v>
      </c>
      <c r="GF17">
        <v>-0.8408708538929168</v>
      </c>
      <c r="GG17">
        <v>-0.004200780211792431</v>
      </c>
      <c r="GH17">
        <v>-6.086107273994438E-07</v>
      </c>
      <c r="GI17">
        <v>3.538391214060535E-10</v>
      </c>
      <c r="GJ17">
        <v>-0.05557139227577904</v>
      </c>
      <c r="GK17">
        <v>0.006682484536868237</v>
      </c>
      <c r="GL17">
        <v>-0.0007200357986506558</v>
      </c>
      <c r="GM17">
        <v>2.515042002614049E-05</v>
      </c>
      <c r="GN17">
        <v>15</v>
      </c>
      <c r="GO17">
        <v>1944</v>
      </c>
      <c r="GP17">
        <v>3</v>
      </c>
      <c r="GQ17">
        <v>20</v>
      </c>
      <c r="GR17">
        <v>7.8</v>
      </c>
      <c r="GS17">
        <v>7.8</v>
      </c>
      <c r="GT17">
        <v>1.0498</v>
      </c>
      <c r="GU17">
        <v>2.39746</v>
      </c>
      <c r="GV17">
        <v>1.44775</v>
      </c>
      <c r="GW17">
        <v>2.30469</v>
      </c>
      <c r="GX17">
        <v>1.55151</v>
      </c>
      <c r="GY17">
        <v>2.42432</v>
      </c>
      <c r="GZ17">
        <v>30.8902</v>
      </c>
      <c r="HA17">
        <v>14.7537</v>
      </c>
      <c r="HB17">
        <v>18</v>
      </c>
      <c r="HC17">
        <v>545.0890000000001</v>
      </c>
      <c r="HD17">
        <v>476.993</v>
      </c>
      <c r="HE17">
        <v>19.0025</v>
      </c>
      <c r="HF17">
        <v>23.4662</v>
      </c>
      <c r="HG17">
        <v>30.0005</v>
      </c>
      <c r="HH17">
        <v>23.6114</v>
      </c>
      <c r="HI17">
        <v>23.5868</v>
      </c>
      <c r="HJ17">
        <v>21.0286</v>
      </c>
      <c r="HK17">
        <v>38.8409</v>
      </c>
      <c r="HL17">
        <v>72.57510000000001</v>
      </c>
      <c r="HM17">
        <v>19</v>
      </c>
      <c r="HN17">
        <v>385</v>
      </c>
      <c r="HO17">
        <v>13.7159</v>
      </c>
      <c r="HP17">
        <v>99.7379</v>
      </c>
      <c r="HQ17">
        <v>101.473</v>
      </c>
    </row>
    <row r="18" spans="1:225">
      <c r="A18">
        <v>2</v>
      </c>
      <c r="B18">
        <v>1714068517.6</v>
      </c>
      <c r="C18">
        <v>25.59999990463257</v>
      </c>
      <c r="D18" t="s">
        <v>360</v>
      </c>
      <c r="E18" t="s">
        <v>361</v>
      </c>
      <c r="F18">
        <v>5</v>
      </c>
      <c r="H18">
        <v>1714068517.1</v>
      </c>
      <c r="I18">
        <f>(J18)/1000</f>
        <v>0</v>
      </c>
      <c r="J18">
        <f>IF(BE18, AM18, AG18)</f>
        <v>0</v>
      </c>
      <c r="K18">
        <f>IF(BE18, AH18, AF18)</f>
        <v>0</v>
      </c>
      <c r="L18">
        <f>BG18 - IF(AT18&gt;1, K18*BA18*100.0/(AV18*BU18), 0)</f>
        <v>0</v>
      </c>
      <c r="M18">
        <f>((S18-I18/2)*L18-K18)/(S18+I18/2)</f>
        <v>0</v>
      </c>
      <c r="N18">
        <f>M18*(BN18+BO18)/1000.0</f>
        <v>0</v>
      </c>
      <c r="O18">
        <f>(BG18 - IF(AT18&gt;1, K18*BA18*100.0/(AV18*BU18), 0))*(BN18+BO18)/1000.0</f>
        <v>0</v>
      </c>
      <c r="P18">
        <f>2.0/((1/R18-1/Q18)+SIGN(R18)*SQRT((1/R18-1/Q18)*(1/R18-1/Q18) + 4*BB18/((BB18+1)*(BB18+1))*(2*1/R18*1/Q18-1/Q18*1/Q18)))</f>
        <v>0</v>
      </c>
      <c r="Q18">
        <f>IF(LEFT(BC18,1)&lt;&gt;"0",IF(LEFT(BC18,1)="1",3.0,BD18),$D$5+$E$5*(BU18*BN18/($K$5*1000))+$F$5*(BU18*BN18/($K$5*1000))*MAX(MIN(BA18,$J$5),$I$5)*MAX(MIN(BA18,$J$5),$I$5)+$G$5*MAX(MIN(BA18,$J$5),$I$5)*(BU18*BN18/($K$5*1000))+$H$5*(BU18*BN18/($K$5*1000))*(BU18*BN18/($K$5*1000)))</f>
        <v>0</v>
      </c>
      <c r="R18">
        <f>I18*(1000-(1000*0.61365*exp(17.502*V18/(240.97+V18))/(BN18+BO18)+BI18)/2)/(1000*0.61365*exp(17.502*V18/(240.97+V18))/(BN18+BO18)-BI18)</f>
        <v>0</v>
      </c>
      <c r="S18">
        <f>1/((BB18+1)/(P18/1.6)+1/(Q18/1.37)) + BB18/((BB18+1)/(P18/1.6) + BB18/(Q18/1.37))</f>
        <v>0</v>
      </c>
      <c r="T18">
        <f>(AW18*AZ18)</f>
        <v>0</v>
      </c>
      <c r="U18">
        <f>(BP18+(T18+2*0.95*5.67E-8*(((BP18+$B$7)+273)^4-(BP18+273)^4)-44100*I18)/(1.84*29.3*Q18+8*0.95*5.67E-8*(BP18+273)^3))</f>
        <v>0</v>
      </c>
      <c r="V18">
        <f>($C$7*BQ18+$D$7*BR18+$E$7*U18)</f>
        <v>0</v>
      </c>
      <c r="W18">
        <f>0.61365*exp(17.502*V18/(240.97+V18))</f>
        <v>0</v>
      </c>
      <c r="X18">
        <f>(Y18/Z18*100)</f>
        <v>0</v>
      </c>
      <c r="Y18">
        <f>BI18*(BN18+BO18)/1000</f>
        <v>0</v>
      </c>
      <c r="Z18">
        <f>0.61365*exp(17.502*BP18/(240.97+BP18))</f>
        <v>0</v>
      </c>
      <c r="AA18">
        <f>(W18-BI18*(BN18+BO18)/1000)</f>
        <v>0</v>
      </c>
      <c r="AB18">
        <f>(-I18*44100)</f>
        <v>0</v>
      </c>
      <c r="AC18">
        <f>2*29.3*Q18*0.92*(BP18-V18)</f>
        <v>0</v>
      </c>
      <c r="AD18">
        <f>2*0.95*5.67E-8*(((BP18+$B$7)+273)^4-(V18+273)^4)</f>
        <v>0</v>
      </c>
      <c r="AE18">
        <f>T18+AD18+AB18+AC18</f>
        <v>0</v>
      </c>
      <c r="AF18">
        <f>BM18*AT18*(BH18-BG18*(1000-AT18*BJ18)/(1000-AT18*BI18))/(100*BA18)</f>
        <v>0</v>
      </c>
      <c r="AG18">
        <f>1000*BM18*AT18*(BI18-BJ18)/(100*BA18*(1000-AT18*BI18))</f>
        <v>0</v>
      </c>
      <c r="AH18">
        <f>(AI18 - AJ18 - BN18*1E3/(8.314*(BP18+273.15)) * AL18/BM18 * AK18) * BM18/(100*BA18) * (1000 - BJ18)/1000</f>
        <v>0</v>
      </c>
      <c r="AI18">
        <v>390.449695638489</v>
      </c>
      <c r="AJ18">
        <v>390.323709090909</v>
      </c>
      <c r="AK18">
        <v>0.03047827862067528</v>
      </c>
      <c r="AL18">
        <v>67.04295012416547</v>
      </c>
      <c r="AM18">
        <f>(AO18 - AN18 + BN18*1E3/(8.314*(BP18+273.15)) * AQ18/BM18 * AP18) * BM18/(100*BA18) * 1000/(1000 - AO18)</f>
        <v>0</v>
      </c>
      <c r="AN18">
        <v>13.79735360325022</v>
      </c>
      <c r="AO18">
        <v>13.7880206060606</v>
      </c>
      <c r="AP18">
        <v>-0.0001978421478632147</v>
      </c>
      <c r="AQ18">
        <v>78.31790560715882</v>
      </c>
      <c r="AR18">
        <v>361</v>
      </c>
      <c r="AS18">
        <v>60</v>
      </c>
      <c r="AT18">
        <f>IF(AR18*$H$13&gt;=AV18,1.0,(AV18/(AV18-AR18*$H$13)))</f>
        <v>0</v>
      </c>
      <c r="AU18">
        <f>(AT18-1)*100</f>
        <v>0</v>
      </c>
      <c r="AV18">
        <f>MAX(0,($B$13+$C$13*BU18)/(1+$D$13*BU18)*BN18/(BP18+273)*$E$13)</f>
        <v>0</v>
      </c>
      <c r="AW18">
        <f>$B$11*BV18+$C$11*BW18+$F$11*CH18*(1-CK18)</f>
        <v>0</v>
      </c>
      <c r="AX18">
        <f>AW18*AY18</f>
        <v>0</v>
      </c>
      <c r="AY18">
        <f>($B$11*$D$9+$C$11*$D$9+$F$11*((CU18+CM18)/MAX(CU18+CM18+CV18, 0.1)*$I$9+CV18/MAX(CU18+CM18+CV18, 0.1)*$J$9))/($B$11+$C$11+$F$11)</f>
        <v>0</v>
      </c>
      <c r="AZ18">
        <f>($B$11*$K$9+$C$11*$K$9+$F$11*((CU18+CM18)/MAX(CU18+CM18+CV18, 0.1)*$P$9+CV18/MAX(CU18+CM18+CV18, 0.1)*$Q$9))/($B$11+$C$11+$F$11)</f>
        <v>0</v>
      </c>
      <c r="BA18">
        <v>6</v>
      </c>
      <c r="BB18">
        <v>0.5</v>
      </c>
      <c r="BC18" t="s">
        <v>354</v>
      </c>
      <c r="BD18">
        <v>2</v>
      </c>
      <c r="BE18" t="b">
        <v>1</v>
      </c>
      <c r="BF18">
        <v>1714068517.1</v>
      </c>
      <c r="BG18">
        <v>385.122</v>
      </c>
      <c r="BH18">
        <v>385.089</v>
      </c>
      <c r="BI18">
        <v>13.7881</v>
      </c>
      <c r="BJ18">
        <v>13.7946</v>
      </c>
      <c r="BK18">
        <v>387.476</v>
      </c>
      <c r="BL18">
        <v>13.8224</v>
      </c>
      <c r="BM18">
        <v>599.958</v>
      </c>
      <c r="BN18">
        <v>101.882</v>
      </c>
      <c r="BO18">
        <v>0.09995569999999999</v>
      </c>
      <c r="BP18">
        <v>21.5957</v>
      </c>
      <c r="BQ18">
        <v>21.6499</v>
      </c>
      <c r="BR18">
        <v>999.9</v>
      </c>
      <c r="BS18">
        <v>0</v>
      </c>
      <c r="BT18">
        <v>0</v>
      </c>
      <c r="BU18">
        <v>9997.5</v>
      </c>
      <c r="BV18">
        <v>0</v>
      </c>
      <c r="BW18">
        <v>246.88</v>
      </c>
      <c r="BX18">
        <v>-0.151947</v>
      </c>
      <c r="BY18">
        <v>390.319</v>
      </c>
      <c r="BZ18">
        <v>390.475</v>
      </c>
      <c r="CA18">
        <v>-0.00651455</v>
      </c>
      <c r="CB18">
        <v>385.089</v>
      </c>
      <c r="CC18">
        <v>13.7946</v>
      </c>
      <c r="CD18">
        <v>1.40476</v>
      </c>
      <c r="CE18">
        <v>1.40542</v>
      </c>
      <c r="CF18">
        <v>11.9691</v>
      </c>
      <c r="CG18">
        <v>11.9763</v>
      </c>
      <c r="CH18">
        <v>430.064</v>
      </c>
      <c r="CI18">
        <v>0.907026</v>
      </c>
      <c r="CJ18">
        <v>0.09297370000000001</v>
      </c>
      <c r="CK18">
        <v>0</v>
      </c>
      <c r="CL18">
        <v>357.415</v>
      </c>
      <c r="CM18">
        <v>5.00098</v>
      </c>
      <c r="CN18">
        <v>1627.75</v>
      </c>
      <c r="CO18">
        <v>3943.32</v>
      </c>
      <c r="CP18">
        <v>35.812</v>
      </c>
      <c r="CQ18">
        <v>38.062</v>
      </c>
      <c r="CR18">
        <v>37.437</v>
      </c>
      <c r="CS18">
        <v>37.562</v>
      </c>
      <c r="CT18">
        <v>37.125</v>
      </c>
      <c r="CU18">
        <v>385.54</v>
      </c>
      <c r="CV18">
        <v>39.52</v>
      </c>
      <c r="CW18">
        <v>0</v>
      </c>
      <c r="CX18">
        <v>1714068605</v>
      </c>
      <c r="CY18">
        <v>0</v>
      </c>
      <c r="CZ18">
        <v>1714068538.6</v>
      </c>
      <c r="DA18" t="s">
        <v>362</v>
      </c>
      <c r="DB18">
        <v>1714068538.6</v>
      </c>
      <c r="DC18">
        <v>1714068024.5</v>
      </c>
      <c r="DD18">
        <v>3</v>
      </c>
      <c r="DE18">
        <v>0.025</v>
      </c>
      <c r="DF18">
        <v>-0.014</v>
      </c>
      <c r="DG18">
        <v>-2.354</v>
      </c>
      <c r="DH18">
        <v>-0.031</v>
      </c>
      <c r="DI18">
        <v>385</v>
      </c>
      <c r="DJ18">
        <v>16</v>
      </c>
      <c r="DK18">
        <v>0.3</v>
      </c>
      <c r="DL18">
        <v>0.18</v>
      </c>
      <c r="DM18">
        <v>-0.128663615</v>
      </c>
      <c r="DN18">
        <v>-0.420304872045028</v>
      </c>
      <c r="DO18">
        <v>0.05684495665778343</v>
      </c>
      <c r="DP18">
        <v>0</v>
      </c>
      <c r="DQ18">
        <v>-0.001733398975</v>
      </c>
      <c r="DR18">
        <v>-0.04560497586866791</v>
      </c>
      <c r="DS18">
        <v>0.007557021252582501</v>
      </c>
      <c r="DT18">
        <v>1</v>
      </c>
      <c r="DU18">
        <v>1</v>
      </c>
      <c r="DV18">
        <v>2</v>
      </c>
      <c r="DW18" t="s">
        <v>363</v>
      </c>
      <c r="DX18">
        <v>3.22907</v>
      </c>
      <c r="DY18">
        <v>2.70377</v>
      </c>
      <c r="DZ18">
        <v>0.100491</v>
      </c>
      <c r="EA18">
        <v>0.100327</v>
      </c>
      <c r="EB18">
        <v>0.0788199</v>
      </c>
      <c r="EC18">
        <v>0.07920430000000001</v>
      </c>
      <c r="ED18">
        <v>29526.7</v>
      </c>
      <c r="EE18">
        <v>28871.6</v>
      </c>
      <c r="EF18">
        <v>31420.3</v>
      </c>
      <c r="EG18">
        <v>30405.1</v>
      </c>
      <c r="EH18">
        <v>38784.9</v>
      </c>
      <c r="EI18">
        <v>37026.7</v>
      </c>
      <c r="EJ18">
        <v>44047.7</v>
      </c>
      <c r="EK18">
        <v>42465.3</v>
      </c>
      <c r="EL18">
        <v>1.37925</v>
      </c>
      <c r="EM18">
        <v>1.42043</v>
      </c>
      <c r="EN18">
        <v>0.0438392</v>
      </c>
      <c r="EO18">
        <v>0</v>
      </c>
      <c r="EP18">
        <v>20.9225</v>
      </c>
      <c r="EQ18">
        <v>999.9</v>
      </c>
      <c r="ER18">
        <v>57.8</v>
      </c>
      <c r="ES18">
        <v>26.4</v>
      </c>
      <c r="ET18">
        <v>19.6016</v>
      </c>
      <c r="EU18">
        <v>61.1882</v>
      </c>
      <c r="EV18">
        <v>22.8125</v>
      </c>
      <c r="EW18">
        <v>1</v>
      </c>
      <c r="EX18">
        <v>-0.27294</v>
      </c>
      <c r="EY18">
        <v>1.31771</v>
      </c>
      <c r="EZ18">
        <v>20.1994</v>
      </c>
      <c r="FA18">
        <v>5.22313</v>
      </c>
      <c r="FB18">
        <v>11.9968</v>
      </c>
      <c r="FC18">
        <v>4.96575</v>
      </c>
      <c r="FD18">
        <v>3.29588</v>
      </c>
      <c r="FE18">
        <v>9999</v>
      </c>
      <c r="FF18">
        <v>9999</v>
      </c>
      <c r="FG18">
        <v>9999</v>
      </c>
      <c r="FH18">
        <v>19.7</v>
      </c>
      <c r="FI18">
        <v>4.97104</v>
      </c>
      <c r="FJ18">
        <v>1.86768</v>
      </c>
      <c r="FK18">
        <v>1.85884</v>
      </c>
      <c r="FL18">
        <v>1.86499</v>
      </c>
      <c r="FM18">
        <v>1.86308</v>
      </c>
      <c r="FN18">
        <v>1.86434</v>
      </c>
      <c r="FO18">
        <v>1.85977</v>
      </c>
      <c r="FP18">
        <v>1.86386</v>
      </c>
      <c r="FQ18">
        <v>0</v>
      </c>
      <c r="FR18">
        <v>0</v>
      </c>
      <c r="FS18">
        <v>0</v>
      </c>
      <c r="FT18">
        <v>0</v>
      </c>
      <c r="FU18" t="s">
        <v>357</v>
      </c>
      <c r="FV18" t="s">
        <v>358</v>
      </c>
      <c r="FW18" t="s">
        <v>359</v>
      </c>
      <c r="FX18" t="s">
        <v>359</v>
      </c>
      <c r="FY18" t="s">
        <v>359</v>
      </c>
      <c r="FZ18" t="s">
        <v>359</v>
      </c>
      <c r="GA18">
        <v>0</v>
      </c>
      <c r="GB18">
        <v>100</v>
      </c>
      <c r="GC18">
        <v>100</v>
      </c>
      <c r="GD18">
        <v>-2.354</v>
      </c>
      <c r="GE18">
        <v>-0.0343</v>
      </c>
      <c r="GF18">
        <v>-0.6813404793180406</v>
      </c>
      <c r="GG18">
        <v>-0.004200780211792431</v>
      </c>
      <c r="GH18">
        <v>-6.086107273994438E-07</v>
      </c>
      <c r="GI18">
        <v>3.538391214060535E-10</v>
      </c>
      <c r="GJ18">
        <v>-0.05557139227577904</v>
      </c>
      <c r="GK18">
        <v>0.006682484536868237</v>
      </c>
      <c r="GL18">
        <v>-0.0007200357986506558</v>
      </c>
      <c r="GM18">
        <v>2.515042002614049E-05</v>
      </c>
      <c r="GN18">
        <v>15</v>
      </c>
      <c r="GO18">
        <v>1944</v>
      </c>
      <c r="GP18">
        <v>3</v>
      </c>
      <c r="GQ18">
        <v>20</v>
      </c>
      <c r="GR18">
        <v>0</v>
      </c>
      <c r="GS18">
        <v>8.199999999999999</v>
      </c>
      <c r="GT18">
        <v>1.05103</v>
      </c>
      <c r="GU18">
        <v>2.41089</v>
      </c>
      <c r="GV18">
        <v>1.44775</v>
      </c>
      <c r="GW18">
        <v>2.30469</v>
      </c>
      <c r="GX18">
        <v>1.55151</v>
      </c>
      <c r="GY18">
        <v>2.36938</v>
      </c>
      <c r="GZ18">
        <v>30.8686</v>
      </c>
      <c r="HA18">
        <v>14.7975</v>
      </c>
      <c r="HB18">
        <v>18</v>
      </c>
      <c r="HC18">
        <v>215.07</v>
      </c>
      <c r="HD18">
        <v>215.216</v>
      </c>
      <c r="HE18">
        <v>19.002</v>
      </c>
      <c r="HF18">
        <v>23.4865</v>
      </c>
      <c r="HG18">
        <v>30.0007</v>
      </c>
      <c r="HH18">
        <v>23.626</v>
      </c>
      <c r="HI18">
        <v>23.6143</v>
      </c>
      <c r="HJ18">
        <v>21.0272</v>
      </c>
      <c r="HK18">
        <v>38.2721</v>
      </c>
      <c r="HL18">
        <v>72.57510000000001</v>
      </c>
      <c r="HM18">
        <v>19</v>
      </c>
      <c r="HN18">
        <v>385</v>
      </c>
      <c r="HO18">
        <v>13.9986</v>
      </c>
      <c r="HP18">
        <v>99.7283</v>
      </c>
      <c r="HQ18">
        <v>101.463</v>
      </c>
    </row>
    <row r="19" spans="1:225">
      <c r="A19">
        <v>3</v>
      </c>
      <c r="B19">
        <v>1714068539.6</v>
      </c>
      <c r="C19">
        <v>47.59999990463257</v>
      </c>
      <c r="D19" t="s">
        <v>364</v>
      </c>
      <c r="E19" t="s">
        <v>365</v>
      </c>
      <c r="F19">
        <v>5</v>
      </c>
      <c r="H19">
        <v>1714068539.1</v>
      </c>
      <c r="I19">
        <f>(J19)/1000</f>
        <v>0</v>
      </c>
      <c r="J19">
        <f>IF(BE19, AM19, AG19)</f>
        <v>0</v>
      </c>
      <c r="K19">
        <f>IF(BE19, AH19, AF19)</f>
        <v>0</v>
      </c>
      <c r="L19">
        <f>BG19 - IF(AT19&gt;1, K19*BA19*100.0/(AV19*BU19), 0)</f>
        <v>0</v>
      </c>
      <c r="M19">
        <f>((S19-I19/2)*L19-K19)/(S19+I19/2)</f>
        <v>0</v>
      </c>
      <c r="N19">
        <f>M19*(BN19+BO19)/1000.0</f>
        <v>0</v>
      </c>
      <c r="O19">
        <f>(BG19 - IF(AT19&gt;1, K19*BA19*100.0/(AV19*BU19), 0))*(BN19+BO19)/1000.0</f>
        <v>0</v>
      </c>
      <c r="P19">
        <f>2.0/((1/R19-1/Q19)+SIGN(R19)*SQRT((1/R19-1/Q19)*(1/R19-1/Q19) + 4*BB19/((BB19+1)*(BB19+1))*(2*1/R19*1/Q19-1/Q19*1/Q19)))</f>
        <v>0</v>
      </c>
      <c r="Q19">
        <f>IF(LEFT(BC19,1)&lt;&gt;"0",IF(LEFT(BC19,1)="1",3.0,BD19),$D$5+$E$5*(BU19*BN19/($K$5*1000))+$F$5*(BU19*BN19/($K$5*1000))*MAX(MIN(BA19,$J$5),$I$5)*MAX(MIN(BA19,$J$5),$I$5)+$G$5*MAX(MIN(BA19,$J$5),$I$5)*(BU19*BN19/($K$5*1000))+$H$5*(BU19*BN19/($K$5*1000))*(BU19*BN19/($K$5*1000)))</f>
        <v>0</v>
      </c>
      <c r="R19">
        <f>I19*(1000-(1000*0.61365*exp(17.502*V19/(240.97+V19))/(BN19+BO19)+BI19)/2)/(1000*0.61365*exp(17.502*V19/(240.97+V19))/(BN19+BO19)-BI19)</f>
        <v>0</v>
      </c>
      <c r="S19">
        <f>1/((BB19+1)/(P19/1.6)+1/(Q19/1.37)) + BB19/((BB19+1)/(P19/1.6) + BB19/(Q19/1.37))</f>
        <v>0</v>
      </c>
      <c r="T19">
        <f>(AW19*AZ19)</f>
        <v>0</v>
      </c>
      <c r="U19">
        <f>(BP19+(T19+2*0.95*5.67E-8*(((BP19+$B$7)+273)^4-(BP19+273)^4)-44100*I19)/(1.84*29.3*Q19+8*0.95*5.67E-8*(BP19+273)^3))</f>
        <v>0</v>
      </c>
      <c r="V19">
        <f>($C$7*BQ19+$D$7*BR19+$E$7*U19)</f>
        <v>0</v>
      </c>
      <c r="W19">
        <f>0.61365*exp(17.502*V19/(240.97+V19))</f>
        <v>0</v>
      </c>
      <c r="X19">
        <f>(Y19/Z19*100)</f>
        <v>0</v>
      </c>
      <c r="Y19">
        <f>BI19*(BN19+BO19)/1000</f>
        <v>0</v>
      </c>
      <c r="Z19">
        <f>0.61365*exp(17.502*BP19/(240.97+BP19))</f>
        <v>0</v>
      </c>
      <c r="AA19">
        <f>(W19-BI19*(BN19+BO19)/1000)</f>
        <v>0</v>
      </c>
      <c r="AB19">
        <f>(-I19*44100)</f>
        <v>0</v>
      </c>
      <c r="AC19">
        <f>2*29.3*Q19*0.92*(BP19-V19)</f>
        <v>0</v>
      </c>
      <c r="AD19">
        <f>2*0.95*5.67E-8*(((BP19+$B$7)+273)^4-(V19+273)^4)</f>
        <v>0</v>
      </c>
      <c r="AE19">
        <f>T19+AD19+AB19+AC19</f>
        <v>0</v>
      </c>
      <c r="AF19">
        <f>BM19*AT19*(BH19-BG19*(1000-AT19*BJ19)/(1000-AT19*BI19))/(100*BA19)</f>
        <v>0</v>
      </c>
      <c r="AG19">
        <f>1000*BM19*AT19*(BI19-BJ19)/(100*BA19*(1000-AT19*BI19))</f>
        <v>0</v>
      </c>
      <c r="AH19">
        <f>(AI19 - AJ19 - BN19*1E3/(8.314*(BP19+273.15)) * AL19/BM19 * AK19) * BM19/(100*BA19) * (1000 - BJ19)/1000</f>
        <v>0</v>
      </c>
      <c r="AI19">
        <v>390.3895758671256</v>
      </c>
      <c r="AJ19">
        <v>390.3632424242423</v>
      </c>
      <c r="AK19">
        <v>0.004477934110521413</v>
      </c>
      <c r="AL19">
        <v>67.04456796841653</v>
      </c>
      <c r="AM19">
        <f>(AO19 - AN19 + BN19*1E3/(8.314*(BP19+273.15)) * AQ19/BM19 * AP19) * BM19/(100*BA19) * 1000/(1000 - AO19)</f>
        <v>0</v>
      </c>
      <c r="AN19">
        <v>13.78439351079549</v>
      </c>
      <c r="AO19">
        <v>13.77879393939393</v>
      </c>
      <c r="AP19">
        <v>-5.630758883206969E-05</v>
      </c>
      <c r="AQ19">
        <v>78.32024836944184</v>
      </c>
      <c r="AR19">
        <v>360</v>
      </c>
      <c r="AS19">
        <v>60</v>
      </c>
      <c r="AT19">
        <f>IF(AR19*$H$13&gt;=AV19,1.0,(AV19/(AV19-AR19*$H$13)))</f>
        <v>0</v>
      </c>
      <c r="AU19">
        <f>(AT19-1)*100</f>
        <v>0</v>
      </c>
      <c r="AV19">
        <f>MAX(0,($B$13+$C$13*BU19)/(1+$D$13*BU19)*BN19/(BP19+273)*$E$13)</f>
        <v>0</v>
      </c>
      <c r="AW19">
        <f>$B$11*BV19+$C$11*BW19+$F$11*CH19*(1-CK19)</f>
        <v>0</v>
      </c>
      <c r="AX19">
        <f>AW19*AY19</f>
        <v>0</v>
      </c>
      <c r="AY19">
        <f>($B$11*$D$9+$C$11*$D$9+$F$11*((CU19+CM19)/MAX(CU19+CM19+CV19, 0.1)*$I$9+CV19/MAX(CU19+CM19+CV19, 0.1)*$J$9))/($B$11+$C$11+$F$11)</f>
        <v>0</v>
      </c>
      <c r="AZ19">
        <f>($B$11*$K$9+$C$11*$K$9+$F$11*((CU19+CM19)/MAX(CU19+CM19+CV19, 0.1)*$P$9+CV19/MAX(CU19+CM19+CV19, 0.1)*$Q$9))/($B$11+$C$11+$F$11)</f>
        <v>0</v>
      </c>
      <c r="BA19">
        <v>6</v>
      </c>
      <c r="BB19">
        <v>0.5</v>
      </c>
      <c r="BC19" t="s">
        <v>354</v>
      </c>
      <c r="BD19">
        <v>2</v>
      </c>
      <c r="BE19" t="b">
        <v>1</v>
      </c>
      <c r="BF19">
        <v>1714068539.1</v>
      </c>
      <c r="BG19">
        <v>385.014</v>
      </c>
      <c r="BH19">
        <v>385.023</v>
      </c>
      <c r="BI19">
        <v>13.7789</v>
      </c>
      <c r="BJ19">
        <v>13.7829</v>
      </c>
      <c r="BK19">
        <v>387.363</v>
      </c>
      <c r="BL19">
        <v>13.8133</v>
      </c>
      <c r="BM19">
        <v>600.032</v>
      </c>
      <c r="BN19">
        <v>101.883</v>
      </c>
      <c r="BO19">
        <v>0.0996408</v>
      </c>
      <c r="BP19">
        <v>21.6057</v>
      </c>
      <c r="BQ19">
        <v>21.6666</v>
      </c>
      <c r="BR19">
        <v>999.9</v>
      </c>
      <c r="BS19">
        <v>0</v>
      </c>
      <c r="BT19">
        <v>0</v>
      </c>
      <c r="BU19">
        <v>10021.9</v>
      </c>
      <c r="BV19">
        <v>0</v>
      </c>
      <c r="BW19">
        <v>278.45</v>
      </c>
      <c r="BX19">
        <v>-0.0395508</v>
      </c>
      <c r="BY19">
        <v>390.363</v>
      </c>
      <c r="BZ19">
        <v>390.404</v>
      </c>
      <c r="CA19">
        <v>-0.00402546</v>
      </c>
      <c r="CB19">
        <v>385.023</v>
      </c>
      <c r="CC19">
        <v>13.7829</v>
      </c>
      <c r="CD19">
        <v>1.40384</v>
      </c>
      <c r="CE19">
        <v>1.40425</v>
      </c>
      <c r="CF19">
        <v>11.9591</v>
      </c>
      <c r="CG19">
        <v>11.9636</v>
      </c>
      <c r="CH19">
        <v>429.975</v>
      </c>
      <c r="CI19">
        <v>0.907029</v>
      </c>
      <c r="CJ19">
        <v>0.0929712</v>
      </c>
      <c r="CK19">
        <v>0</v>
      </c>
      <c r="CL19">
        <v>335.556</v>
      </c>
      <c r="CM19">
        <v>5.00098</v>
      </c>
      <c r="CN19">
        <v>1529.77</v>
      </c>
      <c r="CO19">
        <v>3942.5</v>
      </c>
      <c r="CP19">
        <v>35.75</v>
      </c>
      <c r="CQ19">
        <v>38.5</v>
      </c>
      <c r="CR19">
        <v>37.437</v>
      </c>
      <c r="CS19">
        <v>37.812</v>
      </c>
      <c r="CT19">
        <v>37.375</v>
      </c>
      <c r="CU19">
        <v>385.46</v>
      </c>
      <c r="CV19">
        <v>39.51</v>
      </c>
      <c r="CW19">
        <v>0</v>
      </c>
      <c r="CX19">
        <v>1714068626.6</v>
      </c>
      <c r="CY19">
        <v>0</v>
      </c>
      <c r="CZ19">
        <v>1714068559.6</v>
      </c>
      <c r="DA19" t="s">
        <v>366</v>
      </c>
      <c r="DB19">
        <v>1714068559.6</v>
      </c>
      <c r="DC19">
        <v>1714068024.5</v>
      </c>
      <c r="DD19">
        <v>4</v>
      </c>
      <c r="DE19">
        <v>0.005</v>
      </c>
      <c r="DF19">
        <v>-0.014</v>
      </c>
      <c r="DG19">
        <v>-2.349</v>
      </c>
      <c r="DH19">
        <v>-0.031</v>
      </c>
      <c r="DI19">
        <v>385</v>
      </c>
      <c r="DJ19">
        <v>16</v>
      </c>
      <c r="DK19">
        <v>0.23</v>
      </c>
      <c r="DL19">
        <v>0.18</v>
      </c>
      <c r="DM19">
        <v>-0.4078449810450001</v>
      </c>
      <c r="DN19">
        <v>4.813855100508067</v>
      </c>
      <c r="DO19">
        <v>0.6142571868456562</v>
      </c>
      <c r="DP19">
        <v>0</v>
      </c>
      <c r="DQ19">
        <v>0.0939781183</v>
      </c>
      <c r="DR19">
        <v>-1.205786200120076</v>
      </c>
      <c r="DS19">
        <v>0.1479720684574268</v>
      </c>
      <c r="DT19">
        <v>0</v>
      </c>
      <c r="DU19">
        <v>0</v>
      </c>
      <c r="DV19">
        <v>2</v>
      </c>
      <c r="DW19" t="s">
        <v>356</v>
      </c>
      <c r="DX19">
        <v>3.2292</v>
      </c>
      <c r="DY19">
        <v>2.70389</v>
      </c>
      <c r="DZ19">
        <v>0.100467</v>
      </c>
      <c r="EA19">
        <v>0.100312</v>
      </c>
      <c r="EB19">
        <v>0.0787771</v>
      </c>
      <c r="EC19">
        <v>0.0791521</v>
      </c>
      <c r="ED19">
        <v>29526.8</v>
      </c>
      <c r="EE19">
        <v>28870</v>
      </c>
      <c r="EF19">
        <v>31419.7</v>
      </c>
      <c r="EG19">
        <v>30403.1</v>
      </c>
      <c r="EH19">
        <v>38786.2</v>
      </c>
      <c r="EI19">
        <v>37027.3</v>
      </c>
      <c r="EJ19">
        <v>44047.2</v>
      </c>
      <c r="EK19">
        <v>42463.5</v>
      </c>
      <c r="EL19">
        <v>1.38355</v>
      </c>
      <c r="EM19">
        <v>1.4151</v>
      </c>
      <c r="EN19">
        <v>0.0410937</v>
      </c>
      <c r="EO19">
        <v>0</v>
      </c>
      <c r="EP19">
        <v>20.9912</v>
      </c>
      <c r="EQ19">
        <v>999.9</v>
      </c>
      <c r="ER19">
        <v>57.7</v>
      </c>
      <c r="ES19">
        <v>26.4</v>
      </c>
      <c r="ET19">
        <v>19.5661</v>
      </c>
      <c r="EU19">
        <v>62.0182</v>
      </c>
      <c r="EV19">
        <v>22.3998</v>
      </c>
      <c r="EW19">
        <v>1</v>
      </c>
      <c r="EX19">
        <v>-0.269568</v>
      </c>
      <c r="EY19">
        <v>1.35554</v>
      </c>
      <c r="EZ19">
        <v>20.2012</v>
      </c>
      <c r="FA19">
        <v>5.22343</v>
      </c>
      <c r="FB19">
        <v>11.9971</v>
      </c>
      <c r="FC19">
        <v>4.96625</v>
      </c>
      <c r="FD19">
        <v>3.29598</v>
      </c>
      <c r="FE19">
        <v>9999</v>
      </c>
      <c r="FF19">
        <v>9999</v>
      </c>
      <c r="FG19">
        <v>9999</v>
      </c>
      <c r="FH19">
        <v>19.7</v>
      </c>
      <c r="FI19">
        <v>4.97106</v>
      </c>
      <c r="FJ19">
        <v>1.86768</v>
      </c>
      <c r="FK19">
        <v>1.85884</v>
      </c>
      <c r="FL19">
        <v>1.86501</v>
      </c>
      <c r="FM19">
        <v>1.86309</v>
      </c>
      <c r="FN19">
        <v>1.86434</v>
      </c>
      <c r="FO19">
        <v>1.85979</v>
      </c>
      <c r="FP19">
        <v>1.86386</v>
      </c>
      <c r="FQ19">
        <v>0</v>
      </c>
      <c r="FR19">
        <v>0</v>
      </c>
      <c r="FS19">
        <v>0</v>
      </c>
      <c r="FT19">
        <v>0</v>
      </c>
      <c r="FU19" t="s">
        <v>357</v>
      </c>
      <c r="FV19" t="s">
        <v>358</v>
      </c>
      <c r="FW19" t="s">
        <v>359</v>
      </c>
      <c r="FX19" t="s">
        <v>359</v>
      </c>
      <c r="FY19" t="s">
        <v>359</v>
      </c>
      <c r="FZ19" t="s">
        <v>359</v>
      </c>
      <c r="GA19">
        <v>0</v>
      </c>
      <c r="GB19">
        <v>100</v>
      </c>
      <c r="GC19">
        <v>100</v>
      </c>
      <c r="GD19">
        <v>-2.349</v>
      </c>
      <c r="GE19">
        <v>-0.0343</v>
      </c>
      <c r="GF19">
        <v>-0.6563973944128982</v>
      </c>
      <c r="GG19">
        <v>-0.004200780211792431</v>
      </c>
      <c r="GH19">
        <v>-6.086107273994438E-07</v>
      </c>
      <c r="GI19">
        <v>3.538391214060535E-10</v>
      </c>
      <c r="GJ19">
        <v>-0.05557139227577904</v>
      </c>
      <c r="GK19">
        <v>0.006682484536868237</v>
      </c>
      <c r="GL19">
        <v>-0.0007200357986506558</v>
      </c>
      <c r="GM19">
        <v>2.515042002614049E-05</v>
      </c>
      <c r="GN19">
        <v>15</v>
      </c>
      <c r="GO19">
        <v>1944</v>
      </c>
      <c r="GP19">
        <v>3</v>
      </c>
      <c r="GQ19">
        <v>20</v>
      </c>
      <c r="GR19">
        <v>0</v>
      </c>
      <c r="GS19">
        <v>8.6</v>
      </c>
      <c r="GT19">
        <v>1.05103</v>
      </c>
      <c r="GU19">
        <v>2.3938</v>
      </c>
      <c r="GV19">
        <v>1.44775</v>
      </c>
      <c r="GW19">
        <v>2.30469</v>
      </c>
      <c r="GX19">
        <v>1.55151</v>
      </c>
      <c r="GY19">
        <v>2.43164</v>
      </c>
      <c r="GZ19">
        <v>30.8686</v>
      </c>
      <c r="HA19">
        <v>14.8062</v>
      </c>
      <c r="HB19">
        <v>18</v>
      </c>
      <c r="HC19">
        <v>216.508</v>
      </c>
      <c r="HD19">
        <v>213.498</v>
      </c>
      <c r="HE19">
        <v>19.0017</v>
      </c>
      <c r="HF19">
        <v>23.517</v>
      </c>
      <c r="HG19">
        <v>30.0009</v>
      </c>
      <c r="HH19">
        <v>23.6479</v>
      </c>
      <c r="HI19">
        <v>23.6359</v>
      </c>
      <c r="HJ19">
        <v>21.0278</v>
      </c>
      <c r="HK19">
        <v>38.9796</v>
      </c>
      <c r="HL19">
        <v>72.1995</v>
      </c>
      <c r="HM19">
        <v>19</v>
      </c>
      <c r="HN19">
        <v>385</v>
      </c>
      <c r="HO19">
        <v>13.8515</v>
      </c>
      <c r="HP19">
        <v>99.7269</v>
      </c>
      <c r="HQ19">
        <v>101.458</v>
      </c>
    </row>
    <row r="20" spans="1:225">
      <c r="A20">
        <v>4</v>
      </c>
      <c r="B20">
        <v>1714068638.6</v>
      </c>
      <c r="C20">
        <v>146.5999999046326</v>
      </c>
      <c r="D20" t="s">
        <v>367</v>
      </c>
      <c r="E20" t="s">
        <v>368</v>
      </c>
      <c r="F20">
        <v>5</v>
      </c>
      <c r="G20" t="s">
        <v>369</v>
      </c>
      <c r="H20">
        <v>1714068630.599999</v>
      </c>
      <c r="I20">
        <f>(J20)/1000</f>
        <v>0</v>
      </c>
      <c r="J20">
        <f>IF(BE20, AM20, AG20)</f>
        <v>0</v>
      </c>
      <c r="K20">
        <f>IF(BE20, AH20, AF20)</f>
        <v>0</v>
      </c>
      <c r="L20">
        <f>BG20 - IF(AT20&gt;1, K20*BA20*100.0/(AV20*BU20), 0)</f>
        <v>0</v>
      </c>
      <c r="M20">
        <f>((S20-I20/2)*L20-K20)/(S20+I20/2)</f>
        <v>0</v>
      </c>
      <c r="N20">
        <f>M20*(BN20+BO20)/1000.0</f>
        <v>0</v>
      </c>
      <c r="O20">
        <f>(BG20 - IF(AT20&gt;1, K20*BA20*100.0/(AV20*BU20), 0))*(BN20+BO20)/1000.0</f>
        <v>0</v>
      </c>
      <c r="P20">
        <f>2.0/((1/R20-1/Q20)+SIGN(R20)*SQRT((1/R20-1/Q20)*(1/R20-1/Q20) + 4*BB20/((BB20+1)*(BB20+1))*(2*1/R20*1/Q20-1/Q20*1/Q20)))</f>
        <v>0</v>
      </c>
      <c r="Q20">
        <f>IF(LEFT(BC20,1)&lt;&gt;"0",IF(LEFT(BC20,1)="1",3.0,BD20),$D$5+$E$5*(BU20*BN20/($K$5*1000))+$F$5*(BU20*BN20/($K$5*1000))*MAX(MIN(BA20,$J$5),$I$5)*MAX(MIN(BA20,$J$5),$I$5)+$G$5*MAX(MIN(BA20,$J$5),$I$5)*(BU20*BN20/($K$5*1000))+$H$5*(BU20*BN20/($K$5*1000))*(BU20*BN20/($K$5*1000)))</f>
        <v>0</v>
      </c>
      <c r="R20">
        <f>I20*(1000-(1000*0.61365*exp(17.502*V20/(240.97+V20))/(BN20+BO20)+BI20)/2)/(1000*0.61365*exp(17.502*V20/(240.97+V20))/(BN20+BO20)-BI20)</f>
        <v>0</v>
      </c>
      <c r="S20">
        <f>1/((BB20+1)/(P20/1.6)+1/(Q20/1.37)) + BB20/((BB20+1)/(P20/1.6) + BB20/(Q20/1.37))</f>
        <v>0</v>
      </c>
      <c r="T20">
        <f>(AW20*AZ20)</f>
        <v>0</v>
      </c>
      <c r="U20">
        <f>(BP20+(T20+2*0.95*5.67E-8*(((BP20+$B$7)+273)^4-(BP20+273)^4)-44100*I20)/(1.84*29.3*Q20+8*0.95*5.67E-8*(BP20+273)^3))</f>
        <v>0</v>
      </c>
      <c r="V20">
        <f>($C$7*BQ20+$D$7*BR20+$E$7*U20)</f>
        <v>0</v>
      </c>
      <c r="W20">
        <f>0.61365*exp(17.502*V20/(240.97+V20))</f>
        <v>0</v>
      </c>
      <c r="X20">
        <f>(Y20/Z20*100)</f>
        <v>0</v>
      </c>
      <c r="Y20">
        <f>BI20*(BN20+BO20)/1000</f>
        <v>0</v>
      </c>
      <c r="Z20">
        <f>0.61365*exp(17.502*BP20/(240.97+BP20))</f>
        <v>0</v>
      </c>
      <c r="AA20">
        <f>(W20-BI20*(BN20+BO20)/1000)</f>
        <v>0</v>
      </c>
      <c r="AB20">
        <f>(-I20*44100)</f>
        <v>0</v>
      </c>
      <c r="AC20">
        <f>2*29.3*Q20*0.92*(BP20-V20)</f>
        <v>0</v>
      </c>
      <c r="AD20">
        <f>2*0.95*5.67E-8*(((BP20+$B$7)+273)^4-(V20+273)^4)</f>
        <v>0</v>
      </c>
      <c r="AE20">
        <f>T20+AD20+AB20+AC20</f>
        <v>0</v>
      </c>
      <c r="AF20">
        <f>BM20*AT20*(BH20-BG20*(1000-AT20*BJ20)/(1000-AT20*BI20))/(100*BA20)</f>
        <v>0</v>
      </c>
      <c r="AG20">
        <f>1000*BM20*AT20*(BI20-BJ20)/(100*BA20*(1000-AT20*BI20))</f>
        <v>0</v>
      </c>
      <c r="AH20">
        <f>(AI20 - AJ20 - BN20*1E3/(8.314*(BP20+273.15)) * AL20/BM20 * AK20) * BM20/(100*BA20) * (1000 - BJ20)/1000</f>
        <v>0</v>
      </c>
      <c r="AI20">
        <v>390.1862769685091</v>
      </c>
      <c r="AJ20">
        <v>387.9772727272726</v>
      </c>
      <c r="AK20">
        <v>0.0009202054023672121</v>
      </c>
      <c r="AL20">
        <v>67.15189595797432</v>
      </c>
      <c r="AM20">
        <f>(AO20 - AN20 + BN20*1E3/(8.314*(BP20+273.15)) * AQ20/BM20 * AP20) * BM20/(100*BA20) * 1000/(1000 - AO20)</f>
        <v>0</v>
      </c>
      <c r="AN20">
        <v>13.38280520697519</v>
      </c>
      <c r="AO20">
        <v>14.01372787878787</v>
      </c>
      <c r="AP20">
        <v>6.090455849261043E-06</v>
      </c>
      <c r="AQ20">
        <v>78.54465639590175</v>
      </c>
      <c r="AR20">
        <v>481</v>
      </c>
      <c r="AS20">
        <v>85</v>
      </c>
      <c r="AT20">
        <f>IF(AR20*$H$13&gt;=AV20,1.0,(AV20/(AV20-AR20*$H$13)))</f>
        <v>0</v>
      </c>
      <c r="AU20">
        <f>(AT20-1)*100</f>
        <v>0</v>
      </c>
      <c r="AV20">
        <f>MAX(0,($B$13+$C$13*BU20)/(1+$D$13*BU20)*BN20/(BP20+273)*$E$13)</f>
        <v>0</v>
      </c>
      <c r="AW20">
        <f>$B$11*BV20+$C$11*BW20+$F$11*CH20*(1-CK20)</f>
        <v>0</v>
      </c>
      <c r="AX20">
        <f>AW20*AY20</f>
        <v>0</v>
      </c>
      <c r="AY20">
        <f>($B$11*$D$9+$C$11*$D$9+$F$11*((CU20+CM20)/MAX(CU20+CM20+CV20, 0.1)*$I$9+CV20/MAX(CU20+CM20+CV20, 0.1)*$J$9))/($B$11+$C$11+$F$11)</f>
        <v>0</v>
      </c>
      <c r="AZ20">
        <f>($B$11*$K$9+$C$11*$K$9+$F$11*((CU20+CM20)/MAX(CU20+CM20+CV20, 0.1)*$P$9+CV20/MAX(CU20+CM20+CV20, 0.1)*$Q$9))/($B$11+$C$11+$F$11)</f>
        <v>0</v>
      </c>
      <c r="BA20">
        <v>6</v>
      </c>
      <c r="BB20">
        <v>0.5</v>
      </c>
      <c r="BC20" t="s">
        <v>354</v>
      </c>
      <c r="BD20">
        <v>2</v>
      </c>
      <c r="BE20" t="b">
        <v>1</v>
      </c>
      <c r="BF20">
        <v>1714068630.599999</v>
      </c>
      <c r="BG20">
        <v>382.4254193548388</v>
      </c>
      <c r="BH20">
        <v>384.9808064516129</v>
      </c>
      <c r="BI20">
        <v>14.00819032258064</v>
      </c>
      <c r="BJ20">
        <v>13.37428387096774</v>
      </c>
      <c r="BK20">
        <v>384.8564193548388</v>
      </c>
      <c r="BL20">
        <v>14.04225806451613</v>
      </c>
      <c r="BM20">
        <v>598.9750967741936</v>
      </c>
      <c r="BN20">
        <v>101.8912580645161</v>
      </c>
      <c r="BO20">
        <v>0.002392151493548387</v>
      </c>
      <c r="BP20">
        <v>21.5061064516129</v>
      </c>
      <c r="BQ20">
        <v>21.29714516129032</v>
      </c>
      <c r="BR20">
        <v>999.9000000000003</v>
      </c>
      <c r="BS20">
        <v>0</v>
      </c>
      <c r="BT20">
        <v>0</v>
      </c>
      <c r="BU20">
        <v>10003.13290322581</v>
      </c>
      <c r="BV20">
        <v>0</v>
      </c>
      <c r="BW20">
        <v>260.0409032258064</v>
      </c>
      <c r="BX20">
        <v>-2.462378064516129</v>
      </c>
      <c r="BY20">
        <v>387.952806451613</v>
      </c>
      <c r="BZ20">
        <v>390.1993870967742</v>
      </c>
      <c r="CA20">
        <v>0.6339057741935482</v>
      </c>
      <c r="CB20">
        <v>384.9808064516129</v>
      </c>
      <c r="CC20">
        <v>13.37428387096774</v>
      </c>
      <c r="CD20">
        <v>1.427312903225806</v>
      </c>
      <c r="CE20">
        <v>1.362722258064516</v>
      </c>
      <c r="CF20">
        <v>12.21095483870968</v>
      </c>
      <c r="CG20">
        <v>11.50907096774193</v>
      </c>
      <c r="CH20">
        <v>430.2242258064517</v>
      </c>
      <c r="CI20">
        <v>0.9069910967741938</v>
      </c>
      <c r="CJ20">
        <v>0.09300888387096773</v>
      </c>
      <c r="CK20">
        <v>0</v>
      </c>
      <c r="CL20">
        <v>38.12098387096774</v>
      </c>
      <c r="CM20">
        <v>5.00098</v>
      </c>
      <c r="CN20">
        <v>8289.588903225807</v>
      </c>
      <c r="CO20">
        <v>3944.761612903227</v>
      </c>
      <c r="CP20">
        <v>36.4351935483871</v>
      </c>
      <c r="CQ20">
        <v>39.98358064516128</v>
      </c>
      <c r="CR20">
        <v>38.16099999999999</v>
      </c>
      <c r="CS20">
        <v>40.04816129032256</v>
      </c>
      <c r="CT20">
        <v>38.49770967741934</v>
      </c>
      <c r="CU20">
        <v>385.6738709677419</v>
      </c>
      <c r="CV20">
        <v>39.55</v>
      </c>
      <c r="CW20">
        <v>0</v>
      </c>
      <c r="CX20">
        <v>1714068725.6</v>
      </c>
      <c r="CY20">
        <v>0</v>
      </c>
      <c r="CZ20">
        <v>1714068666.6</v>
      </c>
      <c r="DA20" t="s">
        <v>370</v>
      </c>
      <c r="DB20">
        <v>1714068666.6</v>
      </c>
      <c r="DC20">
        <v>1714068024.5</v>
      </c>
      <c r="DD20">
        <v>5</v>
      </c>
      <c r="DE20">
        <v>-0.082</v>
      </c>
      <c r="DF20">
        <v>-0.014</v>
      </c>
      <c r="DG20">
        <v>-2.431</v>
      </c>
      <c r="DH20">
        <v>-0.031</v>
      </c>
      <c r="DI20">
        <v>385</v>
      </c>
      <c r="DJ20">
        <v>16</v>
      </c>
      <c r="DK20">
        <v>0.29</v>
      </c>
      <c r="DL20">
        <v>0.18</v>
      </c>
      <c r="DM20">
        <v>-2.47405425</v>
      </c>
      <c r="DN20">
        <v>0.2699350469043127</v>
      </c>
      <c r="DO20">
        <v>0.03299306411107492</v>
      </c>
      <c r="DP20">
        <v>0</v>
      </c>
      <c r="DQ20">
        <v>0.628417275</v>
      </c>
      <c r="DR20">
        <v>0.1070201988742962</v>
      </c>
      <c r="DS20">
        <v>0.01368076438286161</v>
      </c>
      <c r="DT20">
        <v>0</v>
      </c>
      <c r="DU20">
        <v>0</v>
      </c>
      <c r="DV20">
        <v>2</v>
      </c>
      <c r="DW20" t="s">
        <v>356</v>
      </c>
      <c r="DX20">
        <v>3.19262</v>
      </c>
      <c r="DY20">
        <v>2.70117</v>
      </c>
      <c r="DZ20">
        <v>0.100064</v>
      </c>
      <c r="EA20">
        <v>0.100259</v>
      </c>
      <c r="EB20">
        <v>0.079737</v>
      </c>
      <c r="EC20">
        <v>0.0774446</v>
      </c>
      <c r="ED20">
        <v>29523.1</v>
      </c>
      <c r="EE20">
        <v>28854</v>
      </c>
      <c r="EF20">
        <v>31403.1</v>
      </c>
      <c r="EG20">
        <v>30385.9</v>
      </c>
      <c r="EH20">
        <v>38722.7</v>
      </c>
      <c r="EI20">
        <v>37076.1</v>
      </c>
      <c r="EJ20">
        <v>44021.3</v>
      </c>
      <c r="EK20">
        <v>42440.1</v>
      </c>
      <c r="EL20">
        <v>0.5813</v>
      </c>
      <c r="EM20">
        <v>2.0216</v>
      </c>
      <c r="EN20">
        <v>0.0262111</v>
      </c>
      <c r="EO20">
        <v>0</v>
      </c>
      <c r="EP20">
        <v>21.1374</v>
      </c>
      <c r="EQ20">
        <v>999.9</v>
      </c>
      <c r="ER20">
        <v>57.1</v>
      </c>
      <c r="ES20">
        <v>26.4</v>
      </c>
      <c r="ET20">
        <v>19.3614</v>
      </c>
      <c r="EU20">
        <v>61.7482</v>
      </c>
      <c r="EV20">
        <v>28.2372</v>
      </c>
      <c r="EW20">
        <v>1</v>
      </c>
      <c r="EX20">
        <v>-0.251161</v>
      </c>
      <c r="EY20">
        <v>1.44903</v>
      </c>
      <c r="EZ20">
        <v>20.201</v>
      </c>
      <c r="FA20">
        <v>5.22448</v>
      </c>
      <c r="FB20">
        <v>11.9978</v>
      </c>
      <c r="FC20">
        <v>4.96695</v>
      </c>
      <c r="FD20">
        <v>3.29648</v>
      </c>
      <c r="FE20">
        <v>9999</v>
      </c>
      <c r="FF20">
        <v>9999</v>
      </c>
      <c r="FG20">
        <v>9999</v>
      </c>
      <c r="FH20">
        <v>19.7</v>
      </c>
      <c r="FI20">
        <v>4.97104</v>
      </c>
      <c r="FJ20">
        <v>1.86768</v>
      </c>
      <c r="FK20">
        <v>1.85883</v>
      </c>
      <c r="FL20">
        <v>1.86502</v>
      </c>
      <c r="FM20">
        <v>1.86306</v>
      </c>
      <c r="FN20">
        <v>1.86434</v>
      </c>
      <c r="FO20">
        <v>1.85977</v>
      </c>
      <c r="FP20">
        <v>1.86386</v>
      </c>
      <c r="FQ20">
        <v>0</v>
      </c>
      <c r="FR20">
        <v>0</v>
      </c>
      <c r="FS20">
        <v>0</v>
      </c>
      <c r="FT20">
        <v>0</v>
      </c>
      <c r="FU20" t="s">
        <v>357</v>
      </c>
      <c r="FV20" t="s">
        <v>358</v>
      </c>
      <c r="FW20" t="s">
        <v>359</v>
      </c>
      <c r="FX20" t="s">
        <v>359</v>
      </c>
      <c r="FY20" t="s">
        <v>359</v>
      </c>
      <c r="FZ20" t="s">
        <v>359</v>
      </c>
      <c r="GA20">
        <v>0</v>
      </c>
      <c r="GB20">
        <v>100</v>
      </c>
      <c r="GC20">
        <v>100</v>
      </c>
      <c r="GD20">
        <v>-2.431</v>
      </c>
      <c r="GE20">
        <v>-0.0341</v>
      </c>
      <c r="GF20">
        <v>-0.6514107651931307</v>
      </c>
      <c r="GG20">
        <v>-0.004200780211792431</v>
      </c>
      <c r="GH20">
        <v>-6.086107273994438E-07</v>
      </c>
      <c r="GI20">
        <v>3.538391214060535E-10</v>
      </c>
      <c r="GJ20">
        <v>-0.05557139227577904</v>
      </c>
      <c r="GK20">
        <v>0.006682484536868237</v>
      </c>
      <c r="GL20">
        <v>-0.0007200357986506558</v>
      </c>
      <c r="GM20">
        <v>2.515042002614049E-05</v>
      </c>
      <c r="GN20">
        <v>15</v>
      </c>
      <c r="GO20">
        <v>1944</v>
      </c>
      <c r="GP20">
        <v>3</v>
      </c>
      <c r="GQ20">
        <v>20</v>
      </c>
      <c r="GR20">
        <v>1.3</v>
      </c>
      <c r="GS20">
        <v>10.2</v>
      </c>
      <c r="GT20">
        <v>1.05103</v>
      </c>
      <c r="GU20">
        <v>2.41333</v>
      </c>
      <c r="GV20">
        <v>1.44775</v>
      </c>
      <c r="GW20">
        <v>2.30347</v>
      </c>
      <c r="GX20">
        <v>1.55151</v>
      </c>
      <c r="GY20">
        <v>2.39136</v>
      </c>
      <c r="GZ20">
        <v>30.7604</v>
      </c>
      <c r="HA20">
        <v>14.7887</v>
      </c>
      <c r="HB20">
        <v>18</v>
      </c>
      <c r="HC20">
        <v>80.48399999999999</v>
      </c>
      <c r="HD20">
        <v>513.778</v>
      </c>
      <c r="HE20">
        <v>19.0003</v>
      </c>
      <c r="HF20">
        <v>23.7455</v>
      </c>
      <c r="HG20">
        <v>30.001</v>
      </c>
      <c r="HH20">
        <v>23.9246</v>
      </c>
      <c r="HI20">
        <v>23.79</v>
      </c>
      <c r="HJ20">
        <v>21.0419</v>
      </c>
      <c r="HK20">
        <v>39.8007</v>
      </c>
      <c r="HL20">
        <v>70.699</v>
      </c>
      <c r="HM20">
        <v>19</v>
      </c>
      <c r="HN20">
        <v>385</v>
      </c>
      <c r="HO20">
        <v>13.4452</v>
      </c>
      <c r="HP20">
        <v>99.6707</v>
      </c>
      <c r="HQ20">
        <v>101.401</v>
      </c>
    </row>
    <row r="21" spans="1:225">
      <c r="A21">
        <v>5</v>
      </c>
      <c r="B21">
        <v>1714068684.1</v>
      </c>
      <c r="C21">
        <v>192.0999999046326</v>
      </c>
      <c r="D21" t="s">
        <v>371</v>
      </c>
      <c r="E21" t="s">
        <v>372</v>
      </c>
      <c r="F21">
        <v>5</v>
      </c>
      <c r="G21" t="s">
        <v>369</v>
      </c>
      <c r="H21">
        <v>1714068676.349999</v>
      </c>
      <c r="I21">
        <f>(J21)/1000</f>
        <v>0</v>
      </c>
      <c r="J21">
        <f>IF(BE21, AM21, AG21)</f>
        <v>0</v>
      </c>
      <c r="K21">
        <f>IF(BE21, AH21, AF21)</f>
        <v>0</v>
      </c>
      <c r="L21">
        <f>BG21 - IF(AT21&gt;1, K21*BA21*100.0/(AV21*BU21), 0)</f>
        <v>0</v>
      </c>
      <c r="M21">
        <f>((S21-I21/2)*L21-K21)/(S21+I21/2)</f>
        <v>0</v>
      </c>
      <c r="N21">
        <f>M21*(BN21+BO21)/1000.0</f>
        <v>0</v>
      </c>
      <c r="O21">
        <f>(BG21 - IF(AT21&gt;1, K21*BA21*100.0/(AV21*BU21), 0))*(BN21+BO21)/1000.0</f>
        <v>0</v>
      </c>
      <c r="P21">
        <f>2.0/((1/R21-1/Q21)+SIGN(R21)*SQRT((1/R21-1/Q21)*(1/R21-1/Q21) + 4*BB21/((BB21+1)*(BB21+1))*(2*1/R21*1/Q21-1/Q21*1/Q21)))</f>
        <v>0</v>
      </c>
      <c r="Q21">
        <f>IF(LEFT(BC21,1)&lt;&gt;"0",IF(LEFT(BC21,1)="1",3.0,BD21),$D$5+$E$5*(BU21*BN21/($K$5*1000))+$F$5*(BU21*BN21/($K$5*1000))*MAX(MIN(BA21,$J$5),$I$5)*MAX(MIN(BA21,$J$5),$I$5)+$G$5*MAX(MIN(BA21,$J$5),$I$5)*(BU21*BN21/($K$5*1000))+$H$5*(BU21*BN21/($K$5*1000))*(BU21*BN21/($K$5*1000)))</f>
        <v>0</v>
      </c>
      <c r="R21">
        <f>I21*(1000-(1000*0.61365*exp(17.502*V21/(240.97+V21))/(BN21+BO21)+BI21)/2)/(1000*0.61365*exp(17.502*V21/(240.97+V21))/(BN21+BO21)-BI21)</f>
        <v>0</v>
      </c>
      <c r="S21">
        <f>1/((BB21+1)/(P21/1.6)+1/(Q21/1.37)) + BB21/((BB21+1)/(P21/1.6) + BB21/(Q21/1.37))</f>
        <v>0</v>
      </c>
      <c r="T21">
        <f>(AW21*AZ21)</f>
        <v>0</v>
      </c>
      <c r="U21">
        <f>(BP21+(T21+2*0.95*5.67E-8*(((BP21+$B$7)+273)^4-(BP21+273)^4)-44100*I21)/(1.84*29.3*Q21+8*0.95*5.67E-8*(BP21+273)^3))</f>
        <v>0</v>
      </c>
      <c r="V21">
        <f>($C$7*BQ21+$D$7*BR21+$E$7*U21)</f>
        <v>0</v>
      </c>
      <c r="W21">
        <f>0.61365*exp(17.502*V21/(240.97+V21))</f>
        <v>0</v>
      </c>
      <c r="X21">
        <f>(Y21/Z21*100)</f>
        <v>0</v>
      </c>
      <c r="Y21">
        <f>BI21*(BN21+BO21)/1000</f>
        <v>0</v>
      </c>
      <c r="Z21">
        <f>0.61365*exp(17.502*BP21/(240.97+BP21))</f>
        <v>0</v>
      </c>
      <c r="AA21">
        <f>(W21-BI21*(BN21+BO21)/1000)</f>
        <v>0</v>
      </c>
      <c r="AB21">
        <f>(-I21*44100)</f>
        <v>0</v>
      </c>
      <c r="AC21">
        <f>2*29.3*Q21*0.92*(BP21-V21)</f>
        <v>0</v>
      </c>
      <c r="AD21">
        <f>2*0.95*5.67E-8*(((BP21+$B$7)+273)^4-(V21+273)^4)</f>
        <v>0</v>
      </c>
      <c r="AE21">
        <f>T21+AD21+AB21+AC21</f>
        <v>0</v>
      </c>
      <c r="AF21">
        <f>BM21*AT21*(BH21-BG21*(1000-AT21*BJ21)/(1000-AT21*BI21))/(100*BA21)</f>
        <v>0</v>
      </c>
      <c r="AG21">
        <f>1000*BM21*AT21*(BI21-BJ21)/(100*BA21*(1000-AT21*BI21))</f>
        <v>0</v>
      </c>
      <c r="AH21">
        <f>(AI21 - AJ21 - BN21*1E3/(8.314*(BP21+273.15)) * AL21/BM21 * AK21) * BM21/(100*BA21) * (1000 - BJ21)/1000</f>
        <v>0</v>
      </c>
      <c r="AI21">
        <v>390.2639765650362</v>
      </c>
      <c r="AJ21">
        <v>388.5464242424239</v>
      </c>
      <c r="AK21">
        <v>-0.02602672770734628</v>
      </c>
      <c r="AL21">
        <v>67.22891055873153</v>
      </c>
      <c r="AM21">
        <f>(AO21 - AN21 + BN21*1E3/(8.314*(BP21+273.15)) * AQ21/BM21 * AP21) * BM21/(100*BA21) * 1000/(1000 - AO21)</f>
        <v>0</v>
      </c>
      <c r="AN21">
        <v>13.59729054990506</v>
      </c>
      <c r="AO21">
        <v>13.96264727272727</v>
      </c>
      <c r="AP21">
        <v>0.009847538678448755</v>
      </c>
      <c r="AQ21">
        <v>78.52120563814837</v>
      </c>
      <c r="AR21">
        <v>0</v>
      </c>
      <c r="AS21">
        <v>0</v>
      </c>
      <c r="AT21">
        <f>IF(AR21*$H$13&gt;=AV21,1.0,(AV21/(AV21-AR21*$H$13)))</f>
        <v>0</v>
      </c>
      <c r="AU21">
        <f>(AT21-1)*100</f>
        <v>0</v>
      </c>
      <c r="AV21">
        <f>MAX(0,($B$13+$C$13*BU21)/(1+$D$13*BU21)*BN21/(BP21+273)*$E$13)</f>
        <v>0</v>
      </c>
      <c r="AW21">
        <f>$B$11*BV21+$C$11*BW21+$F$11*CH21*(1-CK21)</f>
        <v>0</v>
      </c>
      <c r="AX21">
        <f>AW21*AY21</f>
        <v>0</v>
      </c>
      <c r="AY21">
        <f>($B$11*$D$9+$C$11*$D$9+$F$11*((CU21+CM21)/MAX(CU21+CM21+CV21, 0.1)*$I$9+CV21/MAX(CU21+CM21+CV21, 0.1)*$J$9))/($B$11+$C$11+$F$11)</f>
        <v>0</v>
      </c>
      <c r="AZ21">
        <f>($B$11*$K$9+$C$11*$K$9+$F$11*((CU21+CM21)/MAX(CU21+CM21+CV21, 0.1)*$P$9+CV21/MAX(CU21+CM21+CV21, 0.1)*$Q$9))/($B$11+$C$11+$F$11)</f>
        <v>0</v>
      </c>
      <c r="BA21">
        <v>6</v>
      </c>
      <c r="BB21">
        <v>0.5</v>
      </c>
      <c r="BC21" t="s">
        <v>354</v>
      </c>
      <c r="BD21">
        <v>2</v>
      </c>
      <c r="BE21" t="b">
        <v>1</v>
      </c>
      <c r="BF21">
        <v>1714068676.349999</v>
      </c>
      <c r="BG21">
        <v>383.5028666666666</v>
      </c>
      <c r="BH21">
        <v>384.9652666666667</v>
      </c>
      <c r="BI21">
        <v>13.83407666666667</v>
      </c>
      <c r="BJ21">
        <v>13.55986333333333</v>
      </c>
      <c r="BK21">
        <v>385.9758666666667</v>
      </c>
      <c r="BL21">
        <v>13.86837</v>
      </c>
      <c r="BM21">
        <v>600.0768666666667</v>
      </c>
      <c r="BN21">
        <v>101.8906</v>
      </c>
      <c r="BO21">
        <v>0.09929163333333335</v>
      </c>
      <c r="BP21">
        <v>21.66872666666666</v>
      </c>
      <c r="BQ21">
        <v>21.83214</v>
      </c>
      <c r="BR21">
        <v>999.9000000000002</v>
      </c>
      <c r="BS21">
        <v>0</v>
      </c>
      <c r="BT21">
        <v>0</v>
      </c>
      <c r="BU21">
        <v>9974.645666666667</v>
      </c>
      <c r="BV21">
        <v>0</v>
      </c>
      <c r="BW21">
        <v>283.2111666666667</v>
      </c>
      <c r="BX21">
        <v>-1.414146066666667</v>
      </c>
      <c r="BY21">
        <v>388.9315333333333</v>
      </c>
      <c r="BZ21">
        <v>390.2572</v>
      </c>
      <c r="CA21">
        <v>0.2742087666666667</v>
      </c>
      <c r="CB21">
        <v>384.9652666666667</v>
      </c>
      <c r="CC21">
        <v>13.55986333333333</v>
      </c>
      <c r="CD21">
        <v>1.409563</v>
      </c>
      <c r="CE21">
        <v>1.381624</v>
      </c>
      <c r="CF21">
        <v>12.02032666666667</v>
      </c>
      <c r="CG21">
        <v>11.71721</v>
      </c>
      <c r="CH21">
        <v>429.9859333333334</v>
      </c>
      <c r="CI21">
        <v>0.9069680333333333</v>
      </c>
      <c r="CJ21">
        <v>0.09303220666666664</v>
      </c>
      <c r="CK21">
        <v>0</v>
      </c>
      <c r="CL21">
        <v>156.2450333333333</v>
      </c>
      <c r="CM21">
        <v>5.00098</v>
      </c>
      <c r="CN21">
        <v>749.3350333333334</v>
      </c>
      <c r="CO21">
        <v>3942.518333333333</v>
      </c>
      <c r="CP21">
        <v>36.73316666666666</v>
      </c>
      <c r="CQ21">
        <v>40.44556666666666</v>
      </c>
      <c r="CR21">
        <v>38.46849999999999</v>
      </c>
      <c r="CS21">
        <v>40.90806666666666</v>
      </c>
      <c r="CT21">
        <v>38.87063333333333</v>
      </c>
      <c r="CU21">
        <v>385.4470000000001</v>
      </c>
      <c r="CV21">
        <v>39.538</v>
      </c>
      <c r="CW21">
        <v>0</v>
      </c>
      <c r="CX21">
        <v>1714068771.2</v>
      </c>
      <c r="CY21">
        <v>0</v>
      </c>
      <c r="CZ21">
        <v>1714068703.1</v>
      </c>
      <c r="DA21" t="s">
        <v>373</v>
      </c>
      <c r="DB21">
        <v>1714068703.1</v>
      </c>
      <c r="DC21">
        <v>1714068024.5</v>
      </c>
      <c r="DD21">
        <v>6</v>
      </c>
      <c r="DE21">
        <v>-0.042</v>
      </c>
      <c r="DF21">
        <v>-0.014</v>
      </c>
      <c r="DG21">
        <v>-2.473</v>
      </c>
      <c r="DH21">
        <v>-0.031</v>
      </c>
      <c r="DI21">
        <v>385</v>
      </c>
      <c r="DJ21">
        <v>16</v>
      </c>
      <c r="DK21">
        <v>0.55</v>
      </c>
      <c r="DL21">
        <v>0.18</v>
      </c>
      <c r="DM21">
        <v>-1.01659943097561</v>
      </c>
      <c r="DN21">
        <v>-7.455753916306618</v>
      </c>
      <c r="DO21">
        <v>0.7719460708715636</v>
      </c>
      <c r="DP21">
        <v>0</v>
      </c>
      <c r="DQ21">
        <v>0.2021507626097561</v>
      </c>
      <c r="DR21">
        <v>1.251736872919861</v>
      </c>
      <c r="DS21">
        <v>0.1314770590595631</v>
      </c>
      <c r="DT21">
        <v>0</v>
      </c>
      <c r="DU21">
        <v>0</v>
      </c>
      <c r="DV21">
        <v>2</v>
      </c>
      <c r="DW21" t="s">
        <v>356</v>
      </c>
      <c r="DX21">
        <v>3.22917</v>
      </c>
      <c r="DY21">
        <v>2.70422</v>
      </c>
      <c r="DZ21">
        <v>0.100038</v>
      </c>
      <c r="EA21">
        <v>0.100253</v>
      </c>
      <c r="EB21">
        <v>0.0795208</v>
      </c>
      <c r="EC21">
        <v>0.07832450000000001</v>
      </c>
      <c r="ED21">
        <v>29518.5</v>
      </c>
      <c r="EE21">
        <v>28848.1</v>
      </c>
      <c r="EF21">
        <v>31397.9</v>
      </c>
      <c r="EG21">
        <v>30380.2</v>
      </c>
      <c r="EH21">
        <v>38728.1</v>
      </c>
      <c r="EI21">
        <v>37032.8</v>
      </c>
      <c r="EJ21">
        <v>44017.1</v>
      </c>
      <c r="EK21">
        <v>42431.1</v>
      </c>
      <c r="EL21">
        <v>2.17353</v>
      </c>
      <c r="EM21">
        <v>1.97005</v>
      </c>
      <c r="EN21">
        <v>0.0423267</v>
      </c>
      <c r="EO21">
        <v>0</v>
      </c>
      <c r="EP21">
        <v>21.1392</v>
      </c>
      <c r="EQ21">
        <v>999.9</v>
      </c>
      <c r="ER21">
        <v>57</v>
      </c>
      <c r="ES21">
        <v>26.4</v>
      </c>
      <c r="ET21">
        <v>19.3262</v>
      </c>
      <c r="EU21">
        <v>61.6182</v>
      </c>
      <c r="EV21">
        <v>22.4319</v>
      </c>
      <c r="EW21">
        <v>1</v>
      </c>
      <c r="EX21">
        <v>-0.242363</v>
      </c>
      <c r="EY21">
        <v>1.47018</v>
      </c>
      <c r="EZ21">
        <v>20.2015</v>
      </c>
      <c r="FA21">
        <v>5.22702</v>
      </c>
      <c r="FB21">
        <v>11.998</v>
      </c>
      <c r="FC21">
        <v>4.9675</v>
      </c>
      <c r="FD21">
        <v>3.297</v>
      </c>
      <c r="FE21">
        <v>9999</v>
      </c>
      <c r="FF21">
        <v>9999</v>
      </c>
      <c r="FG21">
        <v>9999</v>
      </c>
      <c r="FH21">
        <v>19.7</v>
      </c>
      <c r="FI21">
        <v>4.97104</v>
      </c>
      <c r="FJ21">
        <v>1.86768</v>
      </c>
      <c r="FK21">
        <v>1.85885</v>
      </c>
      <c r="FL21">
        <v>1.86499</v>
      </c>
      <c r="FM21">
        <v>1.86307</v>
      </c>
      <c r="FN21">
        <v>1.86432</v>
      </c>
      <c r="FO21">
        <v>1.85975</v>
      </c>
      <c r="FP21">
        <v>1.86386</v>
      </c>
      <c r="FQ21">
        <v>0</v>
      </c>
      <c r="FR21">
        <v>0</v>
      </c>
      <c r="FS21">
        <v>0</v>
      </c>
      <c r="FT21">
        <v>0</v>
      </c>
      <c r="FU21" t="s">
        <v>357</v>
      </c>
      <c r="FV21" t="s">
        <v>358</v>
      </c>
      <c r="FW21" t="s">
        <v>359</v>
      </c>
      <c r="FX21" t="s">
        <v>359</v>
      </c>
      <c r="FY21" t="s">
        <v>359</v>
      </c>
      <c r="FZ21" t="s">
        <v>359</v>
      </c>
      <c r="GA21">
        <v>0</v>
      </c>
      <c r="GB21">
        <v>100</v>
      </c>
      <c r="GC21">
        <v>100</v>
      </c>
      <c r="GD21">
        <v>-2.473</v>
      </c>
      <c r="GE21">
        <v>-0.0341</v>
      </c>
      <c r="GF21">
        <v>-0.7329001887911162</v>
      </c>
      <c r="GG21">
        <v>-0.004200780211792431</v>
      </c>
      <c r="GH21">
        <v>-6.086107273994438E-07</v>
      </c>
      <c r="GI21">
        <v>3.538391214060535E-10</v>
      </c>
      <c r="GJ21">
        <v>-0.05557139227577904</v>
      </c>
      <c r="GK21">
        <v>0.006682484536868237</v>
      </c>
      <c r="GL21">
        <v>-0.0007200357986506558</v>
      </c>
      <c r="GM21">
        <v>2.515042002614049E-05</v>
      </c>
      <c r="GN21">
        <v>15</v>
      </c>
      <c r="GO21">
        <v>1944</v>
      </c>
      <c r="GP21">
        <v>3</v>
      </c>
      <c r="GQ21">
        <v>20</v>
      </c>
      <c r="GR21">
        <v>0.3</v>
      </c>
      <c r="GS21">
        <v>11</v>
      </c>
      <c r="GT21">
        <v>1.05103</v>
      </c>
      <c r="GU21">
        <v>2.41211</v>
      </c>
      <c r="GV21">
        <v>1.44775</v>
      </c>
      <c r="GW21">
        <v>2.30347</v>
      </c>
      <c r="GX21">
        <v>1.55151</v>
      </c>
      <c r="GY21">
        <v>2.4353</v>
      </c>
      <c r="GZ21">
        <v>30.7388</v>
      </c>
      <c r="HA21">
        <v>14.78</v>
      </c>
      <c r="HB21">
        <v>18</v>
      </c>
      <c r="HC21">
        <v>601.736</v>
      </c>
      <c r="HD21">
        <v>474.894</v>
      </c>
      <c r="HE21">
        <v>19.0003</v>
      </c>
      <c r="HF21">
        <v>23.8602</v>
      </c>
      <c r="HG21">
        <v>30.001</v>
      </c>
      <c r="HH21">
        <v>23.9126</v>
      </c>
      <c r="HI21">
        <v>23.8781</v>
      </c>
      <c r="HJ21">
        <v>21.0404</v>
      </c>
      <c r="HK21">
        <v>38.5641</v>
      </c>
      <c r="HL21">
        <v>70.3215</v>
      </c>
      <c r="HM21">
        <v>19</v>
      </c>
      <c r="HN21">
        <v>385</v>
      </c>
      <c r="HO21">
        <v>13.6435</v>
      </c>
      <c r="HP21">
        <v>99.65819999999999</v>
      </c>
      <c r="HQ21">
        <v>101.381</v>
      </c>
    </row>
    <row r="22" spans="1:225">
      <c r="A22">
        <v>6</v>
      </c>
      <c r="B22">
        <v>1714068704.1</v>
      </c>
      <c r="C22">
        <v>212.0999999046326</v>
      </c>
      <c r="D22" t="s">
        <v>374</v>
      </c>
      <c r="E22" t="s">
        <v>375</v>
      </c>
      <c r="F22">
        <v>5</v>
      </c>
      <c r="G22" t="s">
        <v>369</v>
      </c>
      <c r="H22">
        <v>1714068703.6</v>
      </c>
      <c r="I22">
        <f>(J22)/1000</f>
        <v>0</v>
      </c>
      <c r="J22">
        <f>IF(BE22, AM22, AG22)</f>
        <v>0</v>
      </c>
      <c r="K22">
        <f>IF(BE22, AH22, AF22)</f>
        <v>0</v>
      </c>
      <c r="L22">
        <f>BG22 - IF(AT22&gt;1, K22*BA22*100.0/(AV22*BU22), 0)</f>
        <v>0</v>
      </c>
      <c r="M22">
        <f>((S22-I22/2)*L22-K22)/(S22+I22/2)</f>
        <v>0</v>
      </c>
      <c r="N22">
        <f>M22*(BN22+BO22)/1000.0</f>
        <v>0</v>
      </c>
      <c r="O22">
        <f>(BG22 - IF(AT22&gt;1, K22*BA22*100.0/(AV22*BU22), 0))*(BN22+BO22)/1000.0</f>
        <v>0</v>
      </c>
      <c r="P22">
        <f>2.0/((1/R22-1/Q22)+SIGN(R22)*SQRT((1/R22-1/Q22)*(1/R22-1/Q22) + 4*BB22/((BB22+1)*(BB22+1))*(2*1/R22*1/Q22-1/Q22*1/Q22)))</f>
        <v>0</v>
      </c>
      <c r="Q22">
        <f>IF(LEFT(BC22,1)&lt;&gt;"0",IF(LEFT(BC22,1)="1",3.0,BD22),$D$5+$E$5*(BU22*BN22/($K$5*1000))+$F$5*(BU22*BN22/($K$5*1000))*MAX(MIN(BA22,$J$5),$I$5)*MAX(MIN(BA22,$J$5),$I$5)+$G$5*MAX(MIN(BA22,$J$5),$I$5)*(BU22*BN22/($K$5*1000))+$H$5*(BU22*BN22/($K$5*1000))*(BU22*BN22/($K$5*1000)))</f>
        <v>0</v>
      </c>
      <c r="R22">
        <f>I22*(1000-(1000*0.61365*exp(17.502*V22/(240.97+V22))/(BN22+BO22)+BI22)/2)/(1000*0.61365*exp(17.502*V22/(240.97+V22))/(BN22+BO22)-BI22)</f>
        <v>0</v>
      </c>
      <c r="S22">
        <f>1/((BB22+1)/(P22/1.6)+1/(Q22/1.37)) + BB22/((BB22+1)/(P22/1.6) + BB22/(Q22/1.37))</f>
        <v>0</v>
      </c>
      <c r="T22">
        <f>(AW22*AZ22)</f>
        <v>0</v>
      </c>
      <c r="U22">
        <f>(BP22+(T22+2*0.95*5.67E-8*(((BP22+$B$7)+273)^4-(BP22+273)^4)-44100*I22)/(1.84*29.3*Q22+8*0.95*5.67E-8*(BP22+273)^3))</f>
        <v>0</v>
      </c>
      <c r="V22">
        <f>($C$7*BQ22+$D$7*BR22+$E$7*U22)</f>
        <v>0</v>
      </c>
      <c r="W22">
        <f>0.61365*exp(17.502*V22/(240.97+V22))</f>
        <v>0</v>
      </c>
      <c r="X22">
        <f>(Y22/Z22*100)</f>
        <v>0</v>
      </c>
      <c r="Y22">
        <f>BI22*(BN22+BO22)/1000</f>
        <v>0</v>
      </c>
      <c r="Z22">
        <f>0.61365*exp(17.502*BP22/(240.97+BP22))</f>
        <v>0</v>
      </c>
      <c r="AA22">
        <f>(W22-BI22*(BN22+BO22)/1000)</f>
        <v>0</v>
      </c>
      <c r="AB22">
        <f>(-I22*44100)</f>
        <v>0</v>
      </c>
      <c r="AC22">
        <f>2*29.3*Q22*0.92*(BP22-V22)</f>
        <v>0</v>
      </c>
      <c r="AD22">
        <f>2*0.95*5.67E-8*(((BP22+$B$7)+273)^4-(V22+273)^4)</f>
        <v>0</v>
      </c>
      <c r="AE22">
        <f>T22+AD22+AB22+AC22</f>
        <v>0</v>
      </c>
      <c r="AF22">
        <f>BM22*AT22*(BH22-BG22*(1000-AT22*BJ22)/(1000-AT22*BI22))/(100*BA22)</f>
        <v>0</v>
      </c>
      <c r="AG22">
        <f>1000*BM22*AT22*(BI22-BJ22)/(100*BA22*(1000-AT22*BI22))</f>
        <v>0</v>
      </c>
      <c r="AH22">
        <f>(AI22 - AJ22 - BN22*1E3/(8.314*(BP22+273.15)) * AL22/BM22 * AK22) * BM22/(100*BA22) * (1000 - BJ22)/1000</f>
        <v>0</v>
      </c>
      <c r="AI22">
        <v>390.184918570622</v>
      </c>
      <c r="AJ22">
        <v>390.2081818181819</v>
      </c>
      <c r="AK22">
        <v>-0.001038430264344438</v>
      </c>
      <c r="AL22">
        <v>67.04257522264282</v>
      </c>
      <c r="AM22">
        <f>(AO22 - AN22 + BN22*1E3/(8.314*(BP22+273.15)) * AQ22/BM22 * AP22) * BM22/(100*BA22) * 1000/(1000 - AO22)</f>
        <v>0</v>
      </c>
      <c r="AN22">
        <v>13.59818792659775</v>
      </c>
      <c r="AO22">
        <v>13.59390545454545</v>
      </c>
      <c r="AP22">
        <v>-6.480156636762233E-05</v>
      </c>
      <c r="AQ22">
        <v>78.31690280618196</v>
      </c>
      <c r="AR22">
        <v>360</v>
      </c>
      <c r="AS22">
        <v>60</v>
      </c>
      <c r="AT22">
        <f>IF(AR22*$H$13&gt;=AV22,1.0,(AV22/(AV22-AR22*$H$13)))</f>
        <v>0</v>
      </c>
      <c r="AU22">
        <f>(AT22-1)*100</f>
        <v>0</v>
      </c>
      <c r="AV22">
        <f>MAX(0,($B$13+$C$13*BU22)/(1+$D$13*BU22)*BN22/(BP22+273)*$E$13)</f>
        <v>0</v>
      </c>
      <c r="AW22">
        <f>$B$11*BV22+$C$11*BW22+$F$11*CH22*(1-CK22)</f>
        <v>0</v>
      </c>
      <c r="AX22">
        <f>AW22*AY22</f>
        <v>0</v>
      </c>
      <c r="AY22">
        <f>($B$11*$D$9+$C$11*$D$9+$F$11*((CU22+CM22)/MAX(CU22+CM22+CV22, 0.1)*$I$9+CV22/MAX(CU22+CM22+CV22, 0.1)*$J$9))/($B$11+$C$11+$F$11)</f>
        <v>0</v>
      </c>
      <c r="AZ22">
        <f>($B$11*$K$9+$C$11*$K$9+$F$11*((CU22+CM22)/MAX(CU22+CM22+CV22, 0.1)*$P$9+CV22/MAX(CU22+CM22+CV22, 0.1)*$Q$9))/($B$11+$C$11+$F$11)</f>
        <v>0</v>
      </c>
      <c r="BA22">
        <v>6</v>
      </c>
      <c r="BB22">
        <v>0.5</v>
      </c>
      <c r="BC22" t="s">
        <v>354</v>
      </c>
      <c r="BD22">
        <v>2</v>
      </c>
      <c r="BE22" t="b">
        <v>1</v>
      </c>
      <c r="BF22">
        <v>1714068703.6</v>
      </c>
      <c r="BG22">
        <v>384.893</v>
      </c>
      <c r="BH22">
        <v>384.852</v>
      </c>
      <c r="BI22">
        <v>13.594</v>
      </c>
      <c r="BJ22">
        <v>13.5975</v>
      </c>
      <c r="BK22">
        <v>387.343</v>
      </c>
      <c r="BL22">
        <v>13.6285</v>
      </c>
      <c r="BM22">
        <v>599.904</v>
      </c>
      <c r="BN22">
        <v>101.891</v>
      </c>
      <c r="BO22">
        <v>0.0996932</v>
      </c>
      <c r="BP22">
        <v>21.6709</v>
      </c>
      <c r="BQ22">
        <v>21.8348</v>
      </c>
      <c r="BR22">
        <v>999.9</v>
      </c>
      <c r="BS22">
        <v>0</v>
      </c>
      <c r="BT22">
        <v>0</v>
      </c>
      <c r="BU22">
        <v>10010</v>
      </c>
      <c r="BV22">
        <v>0</v>
      </c>
      <c r="BW22">
        <v>276.597</v>
      </c>
      <c r="BX22">
        <v>0.0608521</v>
      </c>
      <c r="BY22">
        <v>390.217</v>
      </c>
      <c r="BZ22">
        <v>390.157</v>
      </c>
      <c r="CA22">
        <v>-0.00348854</v>
      </c>
      <c r="CB22">
        <v>384.852</v>
      </c>
      <c r="CC22">
        <v>13.5975</v>
      </c>
      <c r="CD22">
        <v>1.3851</v>
      </c>
      <c r="CE22">
        <v>1.38545</v>
      </c>
      <c r="CF22">
        <v>11.7555</v>
      </c>
      <c r="CG22">
        <v>11.7594</v>
      </c>
      <c r="CH22">
        <v>429.913</v>
      </c>
      <c r="CI22">
        <v>0.907021</v>
      </c>
      <c r="CJ22">
        <v>0.0929788</v>
      </c>
      <c r="CK22">
        <v>0</v>
      </c>
      <c r="CL22">
        <v>153.104</v>
      </c>
      <c r="CM22">
        <v>5.00098</v>
      </c>
      <c r="CN22">
        <v>737.732</v>
      </c>
      <c r="CO22">
        <v>3941.91</v>
      </c>
      <c r="CP22">
        <v>36.937</v>
      </c>
      <c r="CQ22">
        <v>40.687</v>
      </c>
      <c r="CR22">
        <v>38.687</v>
      </c>
      <c r="CS22">
        <v>41.375</v>
      </c>
      <c r="CT22">
        <v>39.062</v>
      </c>
      <c r="CU22">
        <v>385.4</v>
      </c>
      <c r="CV22">
        <v>39.51</v>
      </c>
      <c r="CW22">
        <v>0</v>
      </c>
      <c r="CX22">
        <v>1714068791</v>
      </c>
      <c r="CY22">
        <v>0</v>
      </c>
      <c r="CZ22">
        <v>1714068735.1</v>
      </c>
      <c r="DA22" t="s">
        <v>376</v>
      </c>
      <c r="DB22">
        <v>1714068735.1</v>
      </c>
      <c r="DC22">
        <v>1714068024.5</v>
      </c>
      <c r="DD22">
        <v>7</v>
      </c>
      <c r="DE22">
        <v>0.022</v>
      </c>
      <c r="DF22">
        <v>-0.014</v>
      </c>
      <c r="DG22">
        <v>-2.45</v>
      </c>
      <c r="DH22">
        <v>-0.031</v>
      </c>
      <c r="DI22">
        <v>385</v>
      </c>
      <c r="DJ22">
        <v>16</v>
      </c>
      <c r="DK22">
        <v>0.72</v>
      </c>
      <c r="DL22">
        <v>0.18</v>
      </c>
      <c r="DM22">
        <v>-0.348104886525</v>
      </c>
      <c r="DN22">
        <v>5.466057192686681</v>
      </c>
      <c r="DO22">
        <v>0.6905594475605786</v>
      </c>
      <c r="DP22">
        <v>0</v>
      </c>
      <c r="DQ22">
        <v>0.0828096923</v>
      </c>
      <c r="DR22">
        <v>-1.167581421388367</v>
      </c>
      <c r="DS22">
        <v>0.1399901521864573</v>
      </c>
      <c r="DT22">
        <v>0</v>
      </c>
      <c r="DU22">
        <v>0</v>
      </c>
      <c r="DV22">
        <v>2</v>
      </c>
      <c r="DW22" t="s">
        <v>356</v>
      </c>
      <c r="DX22">
        <v>3.22898</v>
      </c>
      <c r="DY22">
        <v>2.70381</v>
      </c>
      <c r="DZ22">
        <v>0.100384</v>
      </c>
      <c r="EA22">
        <v>0.100203</v>
      </c>
      <c r="EB22">
        <v>0.07793849999999999</v>
      </c>
      <c r="EC22">
        <v>0.0783074</v>
      </c>
      <c r="ED22">
        <v>29506.2</v>
      </c>
      <c r="EE22">
        <v>28846.1</v>
      </c>
      <c r="EF22">
        <v>31397.1</v>
      </c>
      <c r="EG22">
        <v>30376.7</v>
      </c>
      <c r="EH22">
        <v>38794.2</v>
      </c>
      <c r="EI22">
        <v>37029.5</v>
      </c>
      <c r="EJ22">
        <v>44016</v>
      </c>
      <c r="EK22">
        <v>42426.6</v>
      </c>
      <c r="EL22">
        <v>1.37865</v>
      </c>
      <c r="EM22">
        <v>1.4211</v>
      </c>
      <c r="EN22">
        <v>0.0440329</v>
      </c>
      <c r="EO22">
        <v>0</v>
      </c>
      <c r="EP22">
        <v>21.1046</v>
      </c>
      <c r="EQ22">
        <v>999.9</v>
      </c>
      <c r="ER22">
        <v>56.9</v>
      </c>
      <c r="ES22">
        <v>26.4</v>
      </c>
      <c r="ET22">
        <v>19.294</v>
      </c>
      <c r="EU22">
        <v>61.1482</v>
      </c>
      <c r="EV22">
        <v>22.6643</v>
      </c>
      <c r="EW22">
        <v>1</v>
      </c>
      <c r="EX22">
        <v>-0.238933</v>
      </c>
      <c r="EY22">
        <v>1.46542</v>
      </c>
      <c r="EZ22">
        <v>20.2003</v>
      </c>
      <c r="FA22">
        <v>5.22133</v>
      </c>
      <c r="FB22">
        <v>11.998</v>
      </c>
      <c r="FC22">
        <v>4.9654</v>
      </c>
      <c r="FD22">
        <v>3.29573</v>
      </c>
      <c r="FE22">
        <v>9999</v>
      </c>
      <c r="FF22">
        <v>9999</v>
      </c>
      <c r="FG22">
        <v>9999</v>
      </c>
      <c r="FH22">
        <v>19.7</v>
      </c>
      <c r="FI22">
        <v>4.97104</v>
      </c>
      <c r="FJ22">
        <v>1.86768</v>
      </c>
      <c r="FK22">
        <v>1.85884</v>
      </c>
      <c r="FL22">
        <v>1.86499</v>
      </c>
      <c r="FM22">
        <v>1.86308</v>
      </c>
      <c r="FN22">
        <v>1.86433</v>
      </c>
      <c r="FO22">
        <v>1.85976</v>
      </c>
      <c r="FP22">
        <v>1.86386</v>
      </c>
      <c r="FQ22">
        <v>0</v>
      </c>
      <c r="FR22">
        <v>0</v>
      </c>
      <c r="FS22">
        <v>0</v>
      </c>
      <c r="FT22">
        <v>0</v>
      </c>
      <c r="FU22" t="s">
        <v>357</v>
      </c>
      <c r="FV22" t="s">
        <v>358</v>
      </c>
      <c r="FW22" t="s">
        <v>359</v>
      </c>
      <c r="FX22" t="s">
        <v>359</v>
      </c>
      <c r="FY22" t="s">
        <v>359</v>
      </c>
      <c r="FZ22" t="s">
        <v>359</v>
      </c>
      <c r="GA22">
        <v>0</v>
      </c>
      <c r="GB22">
        <v>100</v>
      </c>
      <c r="GC22">
        <v>100</v>
      </c>
      <c r="GD22">
        <v>-2.45</v>
      </c>
      <c r="GE22">
        <v>-0.0346</v>
      </c>
      <c r="GF22">
        <v>-0.7745277259661696</v>
      </c>
      <c r="GG22">
        <v>-0.004200780211792431</v>
      </c>
      <c r="GH22">
        <v>-6.086107273994438E-07</v>
      </c>
      <c r="GI22">
        <v>3.538391214060535E-10</v>
      </c>
      <c r="GJ22">
        <v>-0.05557139227577904</v>
      </c>
      <c r="GK22">
        <v>0.006682484536868237</v>
      </c>
      <c r="GL22">
        <v>-0.0007200357986506558</v>
      </c>
      <c r="GM22">
        <v>2.515042002614049E-05</v>
      </c>
      <c r="GN22">
        <v>15</v>
      </c>
      <c r="GO22">
        <v>1944</v>
      </c>
      <c r="GP22">
        <v>3</v>
      </c>
      <c r="GQ22">
        <v>20</v>
      </c>
      <c r="GR22">
        <v>0</v>
      </c>
      <c r="GS22">
        <v>11.3</v>
      </c>
      <c r="GT22">
        <v>1.05103</v>
      </c>
      <c r="GU22">
        <v>2.40479</v>
      </c>
      <c r="GV22">
        <v>1.44775</v>
      </c>
      <c r="GW22">
        <v>2.30347</v>
      </c>
      <c r="GX22">
        <v>1.55151</v>
      </c>
      <c r="GY22">
        <v>2.36328</v>
      </c>
      <c r="GZ22">
        <v>30.7172</v>
      </c>
      <c r="HA22">
        <v>14.78</v>
      </c>
      <c r="HB22">
        <v>18</v>
      </c>
      <c r="HC22">
        <v>215.948</v>
      </c>
      <c r="HD22">
        <v>216.862</v>
      </c>
      <c r="HE22">
        <v>18.9999</v>
      </c>
      <c r="HF22">
        <v>23.9116</v>
      </c>
      <c r="HG22">
        <v>30.0009</v>
      </c>
      <c r="HH22">
        <v>23.9655</v>
      </c>
      <c r="HI22">
        <v>23.9426</v>
      </c>
      <c r="HJ22">
        <v>21.0441</v>
      </c>
      <c r="HK22">
        <v>37.9398</v>
      </c>
      <c r="HL22">
        <v>70.3215</v>
      </c>
      <c r="HM22">
        <v>19</v>
      </c>
      <c r="HN22">
        <v>385</v>
      </c>
      <c r="HO22">
        <v>13.8704</v>
      </c>
      <c r="HP22">
        <v>99.6558</v>
      </c>
      <c r="HQ22">
        <v>101.37</v>
      </c>
    </row>
    <row r="23" spans="1:225">
      <c r="A23">
        <v>7</v>
      </c>
      <c r="B23">
        <v>1714068770.6</v>
      </c>
      <c r="C23">
        <v>278.5999999046326</v>
      </c>
      <c r="D23" t="s">
        <v>377</v>
      </c>
      <c r="E23" t="s">
        <v>378</v>
      </c>
      <c r="F23">
        <v>5</v>
      </c>
      <c r="G23" t="s">
        <v>369</v>
      </c>
      <c r="H23">
        <v>1714068762.849999</v>
      </c>
      <c r="I23">
        <f>(J23)/1000</f>
        <v>0</v>
      </c>
      <c r="J23">
        <f>IF(BE23, AM23, AG23)</f>
        <v>0</v>
      </c>
      <c r="K23">
        <f>IF(BE23, AH23, AF23)</f>
        <v>0</v>
      </c>
      <c r="L23">
        <f>BG23 - IF(AT23&gt;1, K23*BA23*100.0/(AV23*BU23), 0)</f>
        <v>0</v>
      </c>
      <c r="M23">
        <f>((S23-I23/2)*L23-K23)/(S23+I23/2)</f>
        <v>0</v>
      </c>
      <c r="N23">
        <f>M23*(BN23+BO23)/1000.0</f>
        <v>0</v>
      </c>
      <c r="O23">
        <f>(BG23 - IF(AT23&gt;1, K23*BA23*100.0/(AV23*BU23), 0))*(BN23+BO23)/1000.0</f>
        <v>0</v>
      </c>
      <c r="P23">
        <f>2.0/((1/R23-1/Q23)+SIGN(R23)*SQRT((1/R23-1/Q23)*(1/R23-1/Q23) + 4*BB23/((BB23+1)*(BB23+1))*(2*1/R23*1/Q23-1/Q23*1/Q23)))</f>
        <v>0</v>
      </c>
      <c r="Q23">
        <f>IF(LEFT(BC23,1)&lt;&gt;"0",IF(LEFT(BC23,1)="1",3.0,BD23),$D$5+$E$5*(BU23*BN23/($K$5*1000))+$F$5*(BU23*BN23/($K$5*1000))*MAX(MIN(BA23,$J$5),$I$5)*MAX(MIN(BA23,$J$5),$I$5)+$G$5*MAX(MIN(BA23,$J$5),$I$5)*(BU23*BN23/($K$5*1000))+$H$5*(BU23*BN23/($K$5*1000))*(BU23*BN23/($K$5*1000)))</f>
        <v>0</v>
      </c>
      <c r="R23">
        <f>I23*(1000-(1000*0.61365*exp(17.502*V23/(240.97+V23))/(BN23+BO23)+BI23)/2)/(1000*0.61365*exp(17.502*V23/(240.97+V23))/(BN23+BO23)-BI23)</f>
        <v>0</v>
      </c>
      <c r="S23">
        <f>1/((BB23+1)/(P23/1.6)+1/(Q23/1.37)) + BB23/((BB23+1)/(P23/1.6) + BB23/(Q23/1.37))</f>
        <v>0</v>
      </c>
      <c r="T23">
        <f>(AW23*AZ23)</f>
        <v>0</v>
      </c>
      <c r="U23">
        <f>(BP23+(T23+2*0.95*5.67E-8*(((BP23+$B$7)+273)^4-(BP23+273)^4)-44100*I23)/(1.84*29.3*Q23+8*0.95*5.67E-8*(BP23+273)^3))</f>
        <v>0</v>
      </c>
      <c r="V23">
        <f>($C$7*BQ23+$D$7*BR23+$E$7*U23)</f>
        <v>0</v>
      </c>
      <c r="W23">
        <f>0.61365*exp(17.502*V23/(240.97+V23))</f>
        <v>0</v>
      </c>
      <c r="X23">
        <f>(Y23/Z23*100)</f>
        <v>0</v>
      </c>
      <c r="Y23">
        <f>BI23*(BN23+BO23)/1000</f>
        <v>0</v>
      </c>
      <c r="Z23">
        <f>0.61365*exp(17.502*BP23/(240.97+BP23))</f>
        <v>0</v>
      </c>
      <c r="AA23">
        <f>(W23-BI23*(BN23+BO23)/1000)</f>
        <v>0</v>
      </c>
      <c r="AB23">
        <f>(-I23*44100)</f>
        <v>0</v>
      </c>
      <c r="AC23">
        <f>2*29.3*Q23*0.92*(BP23-V23)</f>
        <v>0</v>
      </c>
      <c r="AD23">
        <f>2*0.95*5.67E-8*(((BP23+$B$7)+273)^4-(V23+273)^4)</f>
        <v>0</v>
      </c>
      <c r="AE23">
        <f>T23+AD23+AB23+AC23</f>
        <v>0</v>
      </c>
      <c r="AF23">
        <f>BM23*AT23*(BH23-BG23*(1000-AT23*BJ23)/(1000-AT23*BI23))/(100*BA23)</f>
        <v>0</v>
      </c>
      <c r="AG23">
        <f>1000*BM23*AT23*(BI23-BJ23)/(100*BA23*(1000-AT23*BI23))</f>
        <v>0</v>
      </c>
      <c r="AH23">
        <f>(AI23 - AJ23 - BN23*1E3/(8.314*(BP23+273.15)) * AL23/BM23 * AK23) * BM23/(100*BA23) * (1000 - BJ23)/1000</f>
        <v>0</v>
      </c>
      <c r="AI23">
        <v>390.2799642652836</v>
      </c>
      <c r="AJ23">
        <v>388.269181818182</v>
      </c>
      <c r="AK23">
        <v>-7.672084967594009E-05</v>
      </c>
      <c r="AL23">
        <v>67.16353082383813</v>
      </c>
      <c r="AM23">
        <f>(AO23 - AN23 + BN23*1E3/(8.314*(BP23+273.15)) * AQ23/BM23 * AP23) * BM23/(100*BA23) * 1000/(1000 - AO23)</f>
        <v>0</v>
      </c>
      <c r="AN23">
        <v>13.56430177774872</v>
      </c>
      <c r="AO23">
        <v>14.04388848484848</v>
      </c>
      <c r="AP23">
        <v>-0.001054121460697285</v>
      </c>
      <c r="AQ23">
        <v>78.54897679813615</v>
      </c>
      <c r="AR23">
        <v>0</v>
      </c>
      <c r="AS23">
        <v>0</v>
      </c>
      <c r="AT23">
        <f>IF(AR23*$H$13&gt;=AV23,1.0,(AV23/(AV23-AR23*$H$13)))</f>
        <v>0</v>
      </c>
      <c r="AU23">
        <f>(AT23-1)*100</f>
        <v>0</v>
      </c>
      <c r="AV23">
        <f>MAX(0,($B$13+$C$13*BU23)/(1+$D$13*BU23)*BN23/(BP23+273)*$E$13)</f>
        <v>0</v>
      </c>
      <c r="AW23">
        <f>$B$11*BV23+$C$11*BW23+$F$11*CH23*(1-CK23)</f>
        <v>0</v>
      </c>
      <c r="AX23">
        <f>AW23*AY23</f>
        <v>0</v>
      </c>
      <c r="AY23">
        <f>($B$11*$D$9+$C$11*$D$9+$F$11*((CU23+CM23)/MAX(CU23+CM23+CV23, 0.1)*$I$9+CV23/MAX(CU23+CM23+CV23, 0.1)*$J$9))/($B$11+$C$11+$F$11)</f>
        <v>0</v>
      </c>
      <c r="AZ23">
        <f>($B$11*$K$9+$C$11*$K$9+$F$11*((CU23+CM23)/MAX(CU23+CM23+CV23, 0.1)*$P$9+CV23/MAX(CU23+CM23+CV23, 0.1)*$Q$9))/($B$11+$C$11+$F$11)</f>
        <v>0</v>
      </c>
      <c r="BA23">
        <v>6</v>
      </c>
      <c r="BB23">
        <v>0.5</v>
      </c>
      <c r="BC23" t="s">
        <v>354</v>
      </c>
      <c r="BD23">
        <v>2</v>
      </c>
      <c r="BE23" t="b">
        <v>1</v>
      </c>
      <c r="BF23">
        <v>1714068762.849999</v>
      </c>
      <c r="BG23">
        <v>382.9431</v>
      </c>
      <c r="BH23">
        <v>384.9938333333333</v>
      </c>
      <c r="BI23">
        <v>14.07293333333333</v>
      </c>
      <c r="BJ23">
        <v>13.57740666666666</v>
      </c>
      <c r="BK23">
        <v>385.2901</v>
      </c>
      <c r="BL23">
        <v>14.10692333333333</v>
      </c>
      <c r="BM23">
        <v>600.0804666666667</v>
      </c>
      <c r="BN23">
        <v>101.8923666666667</v>
      </c>
      <c r="BO23">
        <v>0.10008856</v>
      </c>
      <c r="BP23">
        <v>21.67331</v>
      </c>
      <c r="BQ23">
        <v>21.82905333333333</v>
      </c>
      <c r="BR23">
        <v>999.9000000000002</v>
      </c>
      <c r="BS23">
        <v>0</v>
      </c>
      <c r="BT23">
        <v>0</v>
      </c>
      <c r="BU23">
        <v>9994.872666666666</v>
      </c>
      <c r="BV23">
        <v>0</v>
      </c>
      <c r="BW23">
        <v>254.7701333333333</v>
      </c>
      <c r="BX23">
        <v>-2.144669666666666</v>
      </c>
      <c r="BY23">
        <v>388.3139333333334</v>
      </c>
      <c r="BZ23">
        <v>390.2929666666666</v>
      </c>
      <c r="CA23">
        <v>0.4955320666666667</v>
      </c>
      <c r="CB23">
        <v>384.9938333333333</v>
      </c>
      <c r="CC23">
        <v>13.57740666666666</v>
      </c>
      <c r="CD23">
        <v>1.433923666666666</v>
      </c>
      <c r="CE23">
        <v>1.383433666666667</v>
      </c>
      <c r="CF23">
        <v>12.28119666666666</v>
      </c>
      <c r="CG23">
        <v>11.73723666666667</v>
      </c>
      <c r="CH23">
        <v>430.0470333333334</v>
      </c>
      <c r="CI23">
        <v>0.9069841000000002</v>
      </c>
      <c r="CJ23">
        <v>0.09301590333333334</v>
      </c>
      <c r="CK23">
        <v>0</v>
      </c>
      <c r="CL23">
        <v>150.8854333333333</v>
      </c>
      <c r="CM23">
        <v>5.00098</v>
      </c>
      <c r="CN23">
        <v>725.6356666666668</v>
      </c>
      <c r="CO23">
        <v>3943.109333333333</v>
      </c>
      <c r="CP23">
        <v>37.14559999999999</v>
      </c>
      <c r="CQ23">
        <v>40.44139999999999</v>
      </c>
      <c r="CR23">
        <v>38.83726666666666</v>
      </c>
      <c r="CS23">
        <v>41.33719999999999</v>
      </c>
      <c r="CT23">
        <v>39.02059999999999</v>
      </c>
      <c r="CU23">
        <v>385.51</v>
      </c>
      <c r="CV23">
        <v>39.53633333333332</v>
      </c>
      <c r="CW23">
        <v>0</v>
      </c>
      <c r="CX23">
        <v>1714068857.6</v>
      </c>
      <c r="CY23">
        <v>0</v>
      </c>
      <c r="CZ23">
        <v>1714068796.6</v>
      </c>
      <c r="DA23" t="s">
        <v>379</v>
      </c>
      <c r="DB23">
        <v>1714068796.6</v>
      </c>
      <c r="DC23">
        <v>1714068024.5</v>
      </c>
      <c r="DD23">
        <v>8</v>
      </c>
      <c r="DE23">
        <v>0.104</v>
      </c>
      <c r="DF23">
        <v>-0.014</v>
      </c>
      <c r="DG23">
        <v>-2.347</v>
      </c>
      <c r="DH23">
        <v>-0.031</v>
      </c>
      <c r="DI23">
        <v>385</v>
      </c>
      <c r="DJ23">
        <v>16</v>
      </c>
      <c r="DK23">
        <v>0.82</v>
      </c>
      <c r="DL23">
        <v>0.18</v>
      </c>
      <c r="DM23">
        <v>-2.139589512195122</v>
      </c>
      <c r="DN23">
        <v>-0.1561743554006973</v>
      </c>
      <c r="DO23">
        <v>0.03025204431320138</v>
      </c>
      <c r="DP23">
        <v>0</v>
      </c>
      <c r="DQ23">
        <v>0.4882355365853658</v>
      </c>
      <c r="DR23">
        <v>0.07837783275261255</v>
      </c>
      <c r="DS23">
        <v>0.01593957025019359</v>
      </c>
      <c r="DT23">
        <v>1</v>
      </c>
      <c r="DU23">
        <v>1</v>
      </c>
      <c r="DV23">
        <v>2</v>
      </c>
      <c r="DW23" t="s">
        <v>363</v>
      </c>
      <c r="DX23">
        <v>3.22897</v>
      </c>
      <c r="DY23">
        <v>2.70419</v>
      </c>
      <c r="DZ23">
        <v>0.0999318</v>
      </c>
      <c r="EA23">
        <v>0.100206</v>
      </c>
      <c r="EB23">
        <v>0.07980619999999999</v>
      </c>
      <c r="EC23">
        <v>0.0781319</v>
      </c>
      <c r="ED23">
        <v>29509.2</v>
      </c>
      <c r="EE23">
        <v>28831.7</v>
      </c>
      <c r="EF23">
        <v>31385.6</v>
      </c>
      <c r="EG23">
        <v>30362.8</v>
      </c>
      <c r="EH23">
        <v>38698.3</v>
      </c>
      <c r="EI23">
        <v>37020.1</v>
      </c>
      <c r="EJ23">
        <v>43997.1</v>
      </c>
      <c r="EK23">
        <v>42407.5</v>
      </c>
      <c r="EL23">
        <v>2.17185</v>
      </c>
      <c r="EM23">
        <v>1.9666</v>
      </c>
      <c r="EN23">
        <v>0.0516251</v>
      </c>
      <c r="EO23">
        <v>0</v>
      </c>
      <c r="EP23">
        <v>20.9775</v>
      </c>
      <c r="EQ23">
        <v>999.9</v>
      </c>
      <c r="ER23">
        <v>56.7</v>
      </c>
      <c r="ES23">
        <v>26.4</v>
      </c>
      <c r="ET23">
        <v>19.226</v>
      </c>
      <c r="EU23">
        <v>61.6882</v>
      </c>
      <c r="EV23">
        <v>22.6122</v>
      </c>
      <c r="EW23">
        <v>1</v>
      </c>
      <c r="EX23">
        <v>-0.223371</v>
      </c>
      <c r="EY23">
        <v>1.47125</v>
      </c>
      <c r="EZ23">
        <v>20.199</v>
      </c>
      <c r="FA23">
        <v>5.22448</v>
      </c>
      <c r="FB23">
        <v>11.998</v>
      </c>
      <c r="FC23">
        <v>4.9662</v>
      </c>
      <c r="FD23">
        <v>3.29638</v>
      </c>
      <c r="FE23">
        <v>9999</v>
      </c>
      <c r="FF23">
        <v>9999</v>
      </c>
      <c r="FG23">
        <v>9999</v>
      </c>
      <c r="FH23">
        <v>19.8</v>
      </c>
      <c r="FI23">
        <v>4.97105</v>
      </c>
      <c r="FJ23">
        <v>1.86768</v>
      </c>
      <c r="FK23">
        <v>1.85884</v>
      </c>
      <c r="FL23">
        <v>1.86499</v>
      </c>
      <c r="FM23">
        <v>1.86302</v>
      </c>
      <c r="FN23">
        <v>1.86433</v>
      </c>
      <c r="FO23">
        <v>1.85975</v>
      </c>
      <c r="FP23">
        <v>1.86387</v>
      </c>
      <c r="FQ23">
        <v>0</v>
      </c>
      <c r="FR23">
        <v>0</v>
      </c>
      <c r="FS23">
        <v>0</v>
      </c>
      <c r="FT23">
        <v>0</v>
      </c>
      <c r="FU23" t="s">
        <v>357</v>
      </c>
      <c r="FV23" t="s">
        <v>358</v>
      </c>
      <c r="FW23" t="s">
        <v>359</v>
      </c>
      <c r="FX23" t="s">
        <v>359</v>
      </c>
      <c r="FY23" t="s">
        <v>359</v>
      </c>
      <c r="FZ23" t="s">
        <v>359</v>
      </c>
      <c r="GA23">
        <v>0</v>
      </c>
      <c r="GB23">
        <v>100</v>
      </c>
      <c r="GC23">
        <v>100</v>
      </c>
      <c r="GD23">
        <v>-2.347</v>
      </c>
      <c r="GE23">
        <v>-0.0341</v>
      </c>
      <c r="GF23">
        <v>-0.7522882739201935</v>
      </c>
      <c r="GG23">
        <v>-0.004200780211792431</v>
      </c>
      <c r="GH23">
        <v>-6.086107273994438E-07</v>
      </c>
      <c r="GI23">
        <v>3.538391214060535E-10</v>
      </c>
      <c r="GJ23">
        <v>-0.05557139227577904</v>
      </c>
      <c r="GK23">
        <v>0.006682484536868237</v>
      </c>
      <c r="GL23">
        <v>-0.0007200357986506558</v>
      </c>
      <c r="GM23">
        <v>2.515042002614049E-05</v>
      </c>
      <c r="GN23">
        <v>15</v>
      </c>
      <c r="GO23">
        <v>1944</v>
      </c>
      <c r="GP23">
        <v>3</v>
      </c>
      <c r="GQ23">
        <v>20</v>
      </c>
      <c r="GR23">
        <v>0.6</v>
      </c>
      <c r="GS23">
        <v>12.4</v>
      </c>
      <c r="GT23">
        <v>1.05103</v>
      </c>
      <c r="GU23">
        <v>2.40479</v>
      </c>
      <c r="GV23">
        <v>1.44775</v>
      </c>
      <c r="GW23">
        <v>2.30347</v>
      </c>
      <c r="GX23">
        <v>1.55151</v>
      </c>
      <c r="GY23">
        <v>2.33398</v>
      </c>
      <c r="GZ23">
        <v>30.674</v>
      </c>
      <c r="HA23">
        <v>14.7449</v>
      </c>
      <c r="HB23">
        <v>18</v>
      </c>
      <c r="HC23">
        <v>602.865</v>
      </c>
      <c r="HD23">
        <v>474.613</v>
      </c>
      <c r="HE23">
        <v>19.0006</v>
      </c>
      <c r="HF23">
        <v>24.0998</v>
      </c>
      <c r="HG23">
        <v>30.0013</v>
      </c>
      <c r="HH23">
        <v>24.1233</v>
      </c>
      <c r="HI23">
        <v>24.0875</v>
      </c>
      <c r="HJ23">
        <v>21.0486</v>
      </c>
      <c r="HK23">
        <v>38.3376</v>
      </c>
      <c r="HL23">
        <v>69.5801</v>
      </c>
      <c r="HM23">
        <v>19</v>
      </c>
      <c r="HN23">
        <v>385</v>
      </c>
      <c r="HO23">
        <v>13.5768</v>
      </c>
      <c r="HP23">
        <v>99.6156</v>
      </c>
      <c r="HQ23">
        <v>101.324</v>
      </c>
    </row>
    <row r="24" spans="1:225">
      <c r="A24">
        <v>8</v>
      </c>
      <c r="B24">
        <v>1714068862.1</v>
      </c>
      <c r="C24">
        <v>370.0999999046326</v>
      </c>
      <c r="D24" t="s">
        <v>380</v>
      </c>
      <c r="E24" t="s">
        <v>381</v>
      </c>
      <c r="F24">
        <v>5</v>
      </c>
      <c r="G24" t="s">
        <v>382</v>
      </c>
      <c r="H24">
        <v>1714068854.349999</v>
      </c>
      <c r="I24">
        <f>(J24)/1000</f>
        <v>0</v>
      </c>
      <c r="J24">
        <f>IF(BE24, AM24, AG24)</f>
        <v>0</v>
      </c>
      <c r="K24">
        <f>IF(BE24, AH24, AF24)</f>
        <v>0</v>
      </c>
      <c r="L24">
        <f>BG24 - IF(AT24&gt;1, K24*BA24*100.0/(AV24*BU24), 0)</f>
        <v>0</v>
      </c>
      <c r="M24">
        <f>((S24-I24/2)*L24-K24)/(S24+I24/2)</f>
        <v>0</v>
      </c>
      <c r="N24">
        <f>M24*(BN24+BO24)/1000.0</f>
        <v>0</v>
      </c>
      <c r="O24">
        <f>(BG24 - IF(AT24&gt;1, K24*BA24*100.0/(AV24*BU24), 0))*(BN24+BO24)/1000.0</f>
        <v>0</v>
      </c>
      <c r="P24">
        <f>2.0/((1/R24-1/Q24)+SIGN(R24)*SQRT((1/R24-1/Q24)*(1/R24-1/Q24) + 4*BB24/((BB24+1)*(BB24+1))*(2*1/R24*1/Q24-1/Q24*1/Q24)))</f>
        <v>0</v>
      </c>
      <c r="Q24">
        <f>IF(LEFT(BC24,1)&lt;&gt;"0",IF(LEFT(BC24,1)="1",3.0,BD24),$D$5+$E$5*(BU24*BN24/($K$5*1000))+$F$5*(BU24*BN24/($K$5*1000))*MAX(MIN(BA24,$J$5),$I$5)*MAX(MIN(BA24,$J$5),$I$5)+$G$5*MAX(MIN(BA24,$J$5),$I$5)*(BU24*BN24/($K$5*1000))+$H$5*(BU24*BN24/($K$5*1000))*(BU24*BN24/($K$5*1000)))</f>
        <v>0</v>
      </c>
      <c r="R24">
        <f>I24*(1000-(1000*0.61365*exp(17.502*V24/(240.97+V24))/(BN24+BO24)+BI24)/2)/(1000*0.61365*exp(17.502*V24/(240.97+V24))/(BN24+BO24)-BI24)</f>
        <v>0</v>
      </c>
      <c r="S24">
        <f>1/((BB24+1)/(P24/1.6)+1/(Q24/1.37)) + BB24/((BB24+1)/(P24/1.6) + BB24/(Q24/1.37))</f>
        <v>0</v>
      </c>
      <c r="T24">
        <f>(AW24*AZ24)</f>
        <v>0</v>
      </c>
      <c r="U24">
        <f>(BP24+(T24+2*0.95*5.67E-8*(((BP24+$B$7)+273)^4-(BP24+273)^4)-44100*I24)/(1.84*29.3*Q24+8*0.95*5.67E-8*(BP24+273)^3))</f>
        <v>0</v>
      </c>
      <c r="V24">
        <f>($C$7*BQ24+$D$7*BR24+$E$7*U24)</f>
        <v>0</v>
      </c>
      <c r="W24">
        <f>0.61365*exp(17.502*V24/(240.97+V24))</f>
        <v>0</v>
      </c>
      <c r="X24">
        <f>(Y24/Z24*100)</f>
        <v>0</v>
      </c>
      <c r="Y24">
        <f>BI24*(BN24+BO24)/1000</f>
        <v>0</v>
      </c>
      <c r="Z24">
        <f>0.61365*exp(17.502*BP24/(240.97+BP24))</f>
        <v>0</v>
      </c>
      <c r="AA24">
        <f>(W24-BI24*(BN24+BO24)/1000)</f>
        <v>0</v>
      </c>
      <c r="AB24">
        <f>(-I24*44100)</f>
        <v>0</v>
      </c>
      <c r="AC24">
        <f>2*29.3*Q24*0.92*(BP24-V24)</f>
        <v>0</v>
      </c>
      <c r="AD24">
        <f>2*0.95*5.67E-8*(((BP24+$B$7)+273)^4-(V24+273)^4)</f>
        <v>0</v>
      </c>
      <c r="AE24">
        <f>T24+AD24+AB24+AC24</f>
        <v>0</v>
      </c>
      <c r="AF24">
        <f>BM24*AT24*(BH24-BG24*(1000-AT24*BJ24)/(1000-AT24*BI24))/(100*BA24)</f>
        <v>0</v>
      </c>
      <c r="AG24">
        <f>1000*BM24*AT24*(BI24-BJ24)/(100*BA24*(1000-AT24*BI24))</f>
        <v>0</v>
      </c>
      <c r="AH24">
        <f>(AI24 - AJ24 - BN24*1E3/(8.314*(BP24+273.15)) * AL24/BM24 * AK24) * BM24/(100*BA24) * (1000 - BJ24)/1000</f>
        <v>0</v>
      </c>
      <c r="AI24">
        <v>390.4140496805138</v>
      </c>
      <c r="AJ24">
        <v>397.6368242424242</v>
      </c>
      <c r="AK24">
        <v>-1.98300531663339</v>
      </c>
      <c r="AL24">
        <v>67.16487114063176</v>
      </c>
      <c r="AM24">
        <f>(AO24 - AN24 + BN24*1E3/(8.314*(BP24+273.15)) * AQ24/BM24 * AP24) * BM24/(100*BA24) * 1000/(1000 - AO24)</f>
        <v>0</v>
      </c>
      <c r="AN24">
        <v>13.85164181455357</v>
      </c>
      <c r="AO24">
        <v>13.95093212121213</v>
      </c>
      <c r="AP24">
        <v>0.02962919144110579</v>
      </c>
      <c r="AQ24">
        <v>78.54884393080597</v>
      </c>
      <c r="AR24">
        <v>0</v>
      </c>
      <c r="AS24">
        <v>0</v>
      </c>
      <c r="AT24">
        <f>IF(AR24*$H$13&gt;=AV24,1.0,(AV24/(AV24-AR24*$H$13)))</f>
        <v>0</v>
      </c>
      <c r="AU24">
        <f>(AT24-1)*100</f>
        <v>0</v>
      </c>
      <c r="AV24">
        <f>MAX(0,($B$13+$C$13*BU24)/(1+$D$13*BU24)*BN24/(BP24+273)*$E$13)</f>
        <v>0</v>
      </c>
      <c r="AW24">
        <f>$B$11*BV24+$C$11*BW24+$F$11*CH24*(1-CK24)</f>
        <v>0</v>
      </c>
      <c r="AX24">
        <f>AW24*AY24</f>
        <v>0</v>
      </c>
      <c r="AY24">
        <f>($B$11*$D$9+$C$11*$D$9+$F$11*((CU24+CM24)/MAX(CU24+CM24+CV24, 0.1)*$I$9+CV24/MAX(CU24+CM24+CV24, 0.1)*$J$9))/($B$11+$C$11+$F$11)</f>
        <v>0</v>
      </c>
      <c r="AZ24">
        <f>($B$11*$K$9+$C$11*$K$9+$F$11*((CU24+CM24)/MAX(CU24+CM24+CV24, 0.1)*$P$9+CV24/MAX(CU24+CM24+CV24, 0.1)*$Q$9))/($B$11+$C$11+$F$11)</f>
        <v>0</v>
      </c>
      <c r="BA24">
        <v>6</v>
      </c>
      <c r="BB24">
        <v>0.5</v>
      </c>
      <c r="BC24" t="s">
        <v>354</v>
      </c>
      <c r="BD24">
        <v>2</v>
      </c>
      <c r="BE24" t="b">
        <v>1</v>
      </c>
      <c r="BF24">
        <v>1714068854.349999</v>
      </c>
      <c r="BG24">
        <v>423.8117666666667</v>
      </c>
      <c r="BH24">
        <v>384.9923666666667</v>
      </c>
      <c r="BI24">
        <v>13.64079</v>
      </c>
      <c r="BJ24">
        <v>13.85717333333333</v>
      </c>
      <c r="BK24">
        <v>426.1787666666667</v>
      </c>
      <c r="BL24">
        <v>13.67526333333333</v>
      </c>
      <c r="BM24">
        <v>600.3654666666667</v>
      </c>
      <c r="BN24">
        <v>101.8985333333333</v>
      </c>
      <c r="BO24">
        <v>0.1000323066666667</v>
      </c>
      <c r="BP24">
        <v>21.74962</v>
      </c>
      <c r="BQ24">
        <v>21.83638</v>
      </c>
      <c r="BR24">
        <v>999.9000000000002</v>
      </c>
      <c r="BS24">
        <v>0</v>
      </c>
      <c r="BT24">
        <v>0</v>
      </c>
      <c r="BU24">
        <v>9999.082666666665</v>
      </c>
      <c r="BV24">
        <v>0</v>
      </c>
      <c r="BW24">
        <v>287.6193</v>
      </c>
      <c r="BX24">
        <v>38.66411833333333</v>
      </c>
      <c r="BY24">
        <v>429.5078666666667</v>
      </c>
      <c r="BZ24">
        <v>390.4021</v>
      </c>
      <c r="CA24">
        <v>-0.2164048436666667</v>
      </c>
      <c r="CB24">
        <v>384.9923666666667</v>
      </c>
      <c r="CC24">
        <v>13.85717333333333</v>
      </c>
      <c r="CD24">
        <v>1.389974</v>
      </c>
      <c r="CE24">
        <v>1.412024666666666</v>
      </c>
      <c r="CF24">
        <v>11.80633666666666</v>
      </c>
      <c r="CG24">
        <v>12.04738666666667</v>
      </c>
      <c r="CH24">
        <v>430.0004999999999</v>
      </c>
      <c r="CI24">
        <v>0.9069965000000001</v>
      </c>
      <c r="CJ24">
        <v>0.09300338000000001</v>
      </c>
      <c r="CK24">
        <v>0</v>
      </c>
      <c r="CL24">
        <v>303.3744333333333</v>
      </c>
      <c r="CM24">
        <v>5.00098</v>
      </c>
      <c r="CN24">
        <v>1382.481666666667</v>
      </c>
      <c r="CO24">
        <v>3942.692666666667</v>
      </c>
      <c r="CP24">
        <v>35.5913</v>
      </c>
      <c r="CQ24">
        <v>38.06019999999999</v>
      </c>
      <c r="CR24">
        <v>37.20173333333333</v>
      </c>
      <c r="CS24">
        <v>37.71849999999999</v>
      </c>
      <c r="CT24">
        <v>37.06846666666666</v>
      </c>
      <c r="CU24">
        <v>385.4736666666666</v>
      </c>
      <c r="CV24">
        <v>39.52433333333332</v>
      </c>
      <c r="CW24">
        <v>0</v>
      </c>
      <c r="CX24">
        <v>1714068948.8</v>
      </c>
      <c r="CY24">
        <v>0</v>
      </c>
      <c r="CZ24">
        <v>1714068882.6</v>
      </c>
      <c r="DA24" t="s">
        <v>383</v>
      </c>
      <c r="DB24">
        <v>1714068882.6</v>
      </c>
      <c r="DC24">
        <v>1714068024.5</v>
      </c>
      <c r="DD24">
        <v>9</v>
      </c>
      <c r="DE24">
        <v>-0.02</v>
      </c>
      <c r="DF24">
        <v>-0.014</v>
      </c>
      <c r="DG24">
        <v>-2.367</v>
      </c>
      <c r="DH24">
        <v>-0.031</v>
      </c>
      <c r="DI24">
        <v>385</v>
      </c>
      <c r="DJ24">
        <v>16</v>
      </c>
      <c r="DK24">
        <v>0.23</v>
      </c>
      <c r="DL24">
        <v>0.18</v>
      </c>
      <c r="DM24">
        <v>48.54259625</v>
      </c>
      <c r="DN24">
        <v>-231.5796010131333</v>
      </c>
      <c r="DO24">
        <v>35.02800257334499</v>
      </c>
      <c r="DP24">
        <v>0</v>
      </c>
      <c r="DQ24">
        <v>-0.30893070775</v>
      </c>
      <c r="DR24">
        <v>2.241419450994374</v>
      </c>
      <c r="DS24">
        <v>0.278415440288755</v>
      </c>
      <c r="DT24">
        <v>0</v>
      </c>
      <c r="DU24">
        <v>0</v>
      </c>
      <c r="DV24">
        <v>2</v>
      </c>
      <c r="DW24" t="s">
        <v>356</v>
      </c>
      <c r="DX24">
        <v>3.22897</v>
      </c>
      <c r="DY24">
        <v>2.70424</v>
      </c>
      <c r="DZ24">
        <v>0.101542</v>
      </c>
      <c r="EA24">
        <v>0.100146</v>
      </c>
      <c r="EB24">
        <v>0.0794062</v>
      </c>
      <c r="EC24">
        <v>0.07925459999999999</v>
      </c>
      <c r="ED24">
        <v>29438.4</v>
      </c>
      <c r="EE24">
        <v>28813.1</v>
      </c>
      <c r="EF24">
        <v>31368.1</v>
      </c>
      <c r="EG24">
        <v>30343.1</v>
      </c>
      <c r="EH24">
        <v>38691.3</v>
      </c>
      <c r="EI24">
        <v>36951.5</v>
      </c>
      <c r="EJ24">
        <v>43970</v>
      </c>
      <c r="EK24">
        <v>42380.7</v>
      </c>
      <c r="EL24">
        <v>2.16402</v>
      </c>
      <c r="EM24">
        <v>1.96215</v>
      </c>
      <c r="EN24">
        <v>0.0345521</v>
      </c>
      <c r="EO24">
        <v>0</v>
      </c>
      <c r="EP24">
        <v>21.2403</v>
      </c>
      <c r="EQ24">
        <v>999.9</v>
      </c>
      <c r="ER24">
        <v>56.3</v>
      </c>
      <c r="ES24">
        <v>26.3</v>
      </c>
      <c r="ET24">
        <v>18.975</v>
      </c>
      <c r="EU24">
        <v>61.2782</v>
      </c>
      <c r="EV24">
        <v>22.4279</v>
      </c>
      <c r="EW24">
        <v>1</v>
      </c>
      <c r="EX24">
        <v>-0.200109</v>
      </c>
      <c r="EY24">
        <v>1.60123</v>
      </c>
      <c r="EZ24">
        <v>20.2011</v>
      </c>
      <c r="FA24">
        <v>5.22687</v>
      </c>
      <c r="FB24">
        <v>11.998</v>
      </c>
      <c r="FC24">
        <v>4.9669</v>
      </c>
      <c r="FD24">
        <v>3.297</v>
      </c>
      <c r="FE24">
        <v>9999</v>
      </c>
      <c r="FF24">
        <v>9999</v>
      </c>
      <c r="FG24">
        <v>9999</v>
      </c>
      <c r="FH24">
        <v>19.8</v>
      </c>
      <c r="FI24">
        <v>4.97103</v>
      </c>
      <c r="FJ24">
        <v>1.86768</v>
      </c>
      <c r="FK24">
        <v>1.85883</v>
      </c>
      <c r="FL24">
        <v>1.86498</v>
      </c>
      <c r="FM24">
        <v>1.86306</v>
      </c>
      <c r="FN24">
        <v>1.86434</v>
      </c>
      <c r="FO24">
        <v>1.85976</v>
      </c>
      <c r="FP24">
        <v>1.86386</v>
      </c>
      <c r="FQ24">
        <v>0</v>
      </c>
      <c r="FR24">
        <v>0</v>
      </c>
      <c r="FS24">
        <v>0</v>
      </c>
      <c r="FT24">
        <v>0</v>
      </c>
      <c r="FU24" t="s">
        <v>357</v>
      </c>
      <c r="FV24" t="s">
        <v>358</v>
      </c>
      <c r="FW24" t="s">
        <v>359</v>
      </c>
      <c r="FX24" t="s">
        <v>359</v>
      </c>
      <c r="FY24" t="s">
        <v>359</v>
      </c>
      <c r="FZ24" t="s">
        <v>359</v>
      </c>
      <c r="GA24">
        <v>0</v>
      </c>
      <c r="GB24">
        <v>100</v>
      </c>
      <c r="GC24">
        <v>100</v>
      </c>
      <c r="GD24">
        <v>-2.367</v>
      </c>
      <c r="GE24">
        <v>-0.0341</v>
      </c>
      <c r="GF24">
        <v>-0.6487303393907824</v>
      </c>
      <c r="GG24">
        <v>-0.004200780211792431</v>
      </c>
      <c r="GH24">
        <v>-6.086107273994438E-07</v>
      </c>
      <c r="GI24">
        <v>3.538391214060535E-10</v>
      </c>
      <c r="GJ24">
        <v>-0.05557139227577904</v>
      </c>
      <c r="GK24">
        <v>0.006682484536868237</v>
      </c>
      <c r="GL24">
        <v>-0.0007200357986506558</v>
      </c>
      <c r="GM24">
        <v>2.515042002614049E-05</v>
      </c>
      <c r="GN24">
        <v>15</v>
      </c>
      <c r="GO24">
        <v>1944</v>
      </c>
      <c r="GP24">
        <v>3</v>
      </c>
      <c r="GQ24">
        <v>20</v>
      </c>
      <c r="GR24">
        <v>1.1</v>
      </c>
      <c r="GS24">
        <v>14</v>
      </c>
      <c r="GT24">
        <v>1.05225</v>
      </c>
      <c r="GU24">
        <v>2.39746</v>
      </c>
      <c r="GV24">
        <v>1.44775</v>
      </c>
      <c r="GW24">
        <v>2.30347</v>
      </c>
      <c r="GX24">
        <v>1.55151</v>
      </c>
      <c r="GY24">
        <v>2.44019</v>
      </c>
      <c r="GZ24">
        <v>30.6093</v>
      </c>
      <c r="HA24">
        <v>14.7362</v>
      </c>
      <c r="HB24">
        <v>18</v>
      </c>
      <c r="HC24">
        <v>600.348</v>
      </c>
      <c r="HD24">
        <v>474.14</v>
      </c>
      <c r="HE24">
        <v>19.0022</v>
      </c>
      <c r="HF24">
        <v>24.3998</v>
      </c>
      <c r="HG24">
        <v>30.0012</v>
      </c>
      <c r="HH24">
        <v>24.3944</v>
      </c>
      <c r="HI24">
        <v>24.3468</v>
      </c>
      <c r="HJ24">
        <v>21.0601</v>
      </c>
      <c r="HK24">
        <v>36.1805</v>
      </c>
      <c r="HL24">
        <v>68.4635</v>
      </c>
      <c r="HM24">
        <v>19</v>
      </c>
      <c r="HN24">
        <v>385</v>
      </c>
      <c r="HO24">
        <v>13.7996</v>
      </c>
      <c r="HP24">
        <v>99.5566</v>
      </c>
      <c r="HQ24">
        <v>101.259</v>
      </c>
    </row>
    <row r="25" spans="1:225">
      <c r="A25">
        <v>9</v>
      </c>
      <c r="B25">
        <v>1714068896.6</v>
      </c>
      <c r="C25">
        <v>404.5999999046326</v>
      </c>
      <c r="D25" t="s">
        <v>384</v>
      </c>
      <c r="E25" t="s">
        <v>385</v>
      </c>
      <c r="F25">
        <v>5</v>
      </c>
      <c r="G25" t="s">
        <v>382</v>
      </c>
      <c r="H25">
        <v>1714068889.6</v>
      </c>
      <c r="I25">
        <f>(J25)/1000</f>
        <v>0</v>
      </c>
      <c r="J25">
        <f>IF(BE25, AM25, AG25)</f>
        <v>0</v>
      </c>
      <c r="K25">
        <f>IF(BE25, AH25, AF25)</f>
        <v>0</v>
      </c>
      <c r="L25">
        <f>BG25 - IF(AT25&gt;1, K25*BA25*100.0/(AV25*BU25), 0)</f>
        <v>0</v>
      </c>
      <c r="M25">
        <f>((S25-I25/2)*L25-K25)/(S25+I25/2)</f>
        <v>0</v>
      </c>
      <c r="N25">
        <f>M25*(BN25+BO25)/1000.0</f>
        <v>0</v>
      </c>
      <c r="O25">
        <f>(BG25 - IF(AT25&gt;1, K25*BA25*100.0/(AV25*BU25), 0))*(BN25+BO25)/1000.0</f>
        <v>0</v>
      </c>
      <c r="P25">
        <f>2.0/((1/R25-1/Q25)+SIGN(R25)*SQRT((1/R25-1/Q25)*(1/R25-1/Q25) + 4*BB25/((BB25+1)*(BB25+1))*(2*1/R25*1/Q25-1/Q25*1/Q25)))</f>
        <v>0</v>
      </c>
      <c r="Q25">
        <f>IF(LEFT(BC25,1)&lt;&gt;"0",IF(LEFT(BC25,1)="1",3.0,BD25),$D$5+$E$5*(BU25*BN25/($K$5*1000))+$F$5*(BU25*BN25/($K$5*1000))*MAX(MIN(BA25,$J$5),$I$5)*MAX(MIN(BA25,$J$5),$I$5)+$G$5*MAX(MIN(BA25,$J$5),$I$5)*(BU25*BN25/($K$5*1000))+$H$5*(BU25*BN25/($K$5*1000))*(BU25*BN25/($K$5*1000)))</f>
        <v>0</v>
      </c>
      <c r="R25">
        <f>I25*(1000-(1000*0.61365*exp(17.502*V25/(240.97+V25))/(BN25+BO25)+BI25)/2)/(1000*0.61365*exp(17.502*V25/(240.97+V25))/(BN25+BO25)-BI25)</f>
        <v>0</v>
      </c>
      <c r="S25">
        <f>1/((BB25+1)/(P25/1.6)+1/(Q25/1.37)) + BB25/((BB25+1)/(P25/1.6) + BB25/(Q25/1.37))</f>
        <v>0</v>
      </c>
      <c r="T25">
        <f>(AW25*AZ25)</f>
        <v>0</v>
      </c>
      <c r="U25">
        <f>(BP25+(T25+2*0.95*5.67E-8*(((BP25+$B$7)+273)^4-(BP25+273)^4)-44100*I25)/(1.84*29.3*Q25+8*0.95*5.67E-8*(BP25+273)^3))</f>
        <v>0</v>
      </c>
      <c r="V25">
        <f>($C$7*BQ25+$D$7*BR25+$E$7*U25)</f>
        <v>0</v>
      </c>
      <c r="W25">
        <f>0.61365*exp(17.502*V25/(240.97+V25))</f>
        <v>0</v>
      </c>
      <c r="X25">
        <f>(Y25/Z25*100)</f>
        <v>0</v>
      </c>
      <c r="Y25">
        <f>BI25*(BN25+BO25)/1000</f>
        <v>0</v>
      </c>
      <c r="Z25">
        <f>0.61365*exp(17.502*BP25/(240.97+BP25))</f>
        <v>0</v>
      </c>
      <c r="AA25">
        <f>(W25-BI25*(BN25+BO25)/1000)</f>
        <v>0</v>
      </c>
      <c r="AB25">
        <f>(-I25*44100)</f>
        <v>0</v>
      </c>
      <c r="AC25">
        <f>2*29.3*Q25*0.92*(BP25-V25)</f>
        <v>0</v>
      </c>
      <c r="AD25">
        <f>2*0.95*5.67E-8*(((BP25+$B$7)+273)^4-(V25+273)^4)</f>
        <v>0</v>
      </c>
      <c r="AE25">
        <f>T25+AD25+AB25+AC25</f>
        <v>0</v>
      </c>
      <c r="AF25">
        <f>BM25*AT25*(BH25-BG25*(1000-AT25*BJ25)/(1000-AT25*BI25))/(100*BA25)</f>
        <v>0</v>
      </c>
      <c r="AG25">
        <f>1000*BM25*AT25*(BI25-BJ25)/(100*BA25*(1000-AT25*BI25))</f>
        <v>0</v>
      </c>
      <c r="AH25">
        <f>(AI25 - AJ25 - BN25*1E3/(8.314*(BP25+273.15)) * AL25/BM25 * AK25) * BM25/(100*BA25) * (1000 - BJ25)/1000</f>
        <v>0</v>
      </c>
      <c r="AI25">
        <v>390.3631225980582</v>
      </c>
      <c r="AJ25">
        <v>387.813412121212</v>
      </c>
      <c r="AK25">
        <v>-0.001276464031454053</v>
      </c>
      <c r="AL25">
        <v>67.16563709524945</v>
      </c>
      <c r="AM25">
        <f>(AO25 - AN25 + BN25*1E3/(8.314*(BP25+273.15)) * AQ25/BM25 * AP25) * BM25/(100*BA25) * 1000/(1000 - AO25)</f>
        <v>0</v>
      </c>
      <c r="AN25">
        <v>13.79924044017927</v>
      </c>
      <c r="AO25">
        <v>14.13535818181818</v>
      </c>
      <c r="AP25">
        <v>-7.223456038809719E-05</v>
      </c>
      <c r="AQ25">
        <v>78.5493986165809</v>
      </c>
      <c r="AR25">
        <v>0</v>
      </c>
      <c r="AS25">
        <v>0</v>
      </c>
      <c r="AT25">
        <f>IF(AR25*$H$13&gt;=AV25,1.0,(AV25/(AV25-AR25*$H$13)))</f>
        <v>0</v>
      </c>
      <c r="AU25">
        <f>(AT25-1)*100</f>
        <v>0</v>
      </c>
      <c r="AV25">
        <f>MAX(0,($B$13+$C$13*BU25)/(1+$D$13*BU25)*BN25/(BP25+273)*$E$13)</f>
        <v>0</v>
      </c>
      <c r="AW25">
        <f>$B$11*BV25+$C$11*BW25+$F$11*CH25*(1-CK25)</f>
        <v>0</v>
      </c>
      <c r="AX25">
        <f>AW25*AY25</f>
        <v>0</v>
      </c>
      <c r="AY25">
        <f>($B$11*$D$9+$C$11*$D$9+$F$11*((CU25+CM25)/MAX(CU25+CM25+CV25, 0.1)*$I$9+CV25/MAX(CU25+CM25+CV25, 0.1)*$J$9))/($B$11+$C$11+$F$11)</f>
        <v>0</v>
      </c>
      <c r="AZ25">
        <f>($B$11*$K$9+$C$11*$K$9+$F$11*((CU25+CM25)/MAX(CU25+CM25+CV25, 0.1)*$P$9+CV25/MAX(CU25+CM25+CV25, 0.1)*$Q$9))/($B$11+$C$11+$F$11)</f>
        <v>0</v>
      </c>
      <c r="BA25">
        <v>6</v>
      </c>
      <c r="BB25">
        <v>0.5</v>
      </c>
      <c r="BC25" t="s">
        <v>354</v>
      </c>
      <c r="BD25">
        <v>2</v>
      </c>
      <c r="BE25" t="b">
        <v>1</v>
      </c>
      <c r="BF25">
        <v>1714068889.6</v>
      </c>
      <c r="BG25">
        <v>382.9743703703704</v>
      </c>
      <c r="BH25">
        <v>384.9759999999999</v>
      </c>
      <c r="BI25">
        <v>14.06259259259259</v>
      </c>
      <c r="BJ25">
        <v>13.81672222222222</v>
      </c>
      <c r="BK25">
        <v>385.3353703703704</v>
      </c>
      <c r="BL25">
        <v>14.09658518518519</v>
      </c>
      <c r="BM25">
        <v>600.0932592592593</v>
      </c>
      <c r="BN25">
        <v>101.9004074074074</v>
      </c>
      <c r="BO25">
        <v>0.09893990370370372</v>
      </c>
      <c r="BP25">
        <v>21.73748518518519</v>
      </c>
      <c r="BQ25">
        <v>21.80747407407407</v>
      </c>
      <c r="BR25">
        <v>999.9000000000001</v>
      </c>
      <c r="BS25">
        <v>0</v>
      </c>
      <c r="BT25">
        <v>0</v>
      </c>
      <c r="BU25">
        <v>9989.933703703702</v>
      </c>
      <c r="BV25">
        <v>0</v>
      </c>
      <c r="BW25">
        <v>289.9007037037037</v>
      </c>
      <c r="BX25">
        <v>-1.996799074814815</v>
      </c>
      <c r="BY25">
        <v>388.4417037037036</v>
      </c>
      <c r="BZ25">
        <v>390.3696666666667</v>
      </c>
      <c r="CA25">
        <v>0.245859187037037</v>
      </c>
      <c r="CB25">
        <v>384.9759999999999</v>
      </c>
      <c r="CC25">
        <v>13.81672222222222</v>
      </c>
      <c r="CD25">
        <v>1.432981111111111</v>
      </c>
      <c r="CE25">
        <v>1.407928148148148</v>
      </c>
      <c r="CF25">
        <v>12.27077407407407</v>
      </c>
      <c r="CG25">
        <v>12.00329259259259</v>
      </c>
      <c r="CH25">
        <v>430.0304074074073</v>
      </c>
      <c r="CI25">
        <v>0.9069800740740739</v>
      </c>
      <c r="CJ25">
        <v>0.09301962592592593</v>
      </c>
      <c r="CK25">
        <v>0</v>
      </c>
      <c r="CL25">
        <v>267.5782962962963</v>
      </c>
      <c r="CM25">
        <v>5.00098</v>
      </c>
      <c r="CN25">
        <v>1230.047407407407</v>
      </c>
      <c r="CO25">
        <v>3942.947777777778</v>
      </c>
      <c r="CP25">
        <v>35.81459259259259</v>
      </c>
      <c r="CQ25">
        <v>38.96496296296296</v>
      </c>
      <c r="CR25">
        <v>37.57851851851851</v>
      </c>
      <c r="CS25">
        <v>38.60862962962963</v>
      </c>
      <c r="CT25">
        <v>37.74277777777777</v>
      </c>
      <c r="CU25">
        <v>385.4940740740741</v>
      </c>
      <c r="CV25">
        <v>39.53518518518518</v>
      </c>
      <c r="CW25">
        <v>0</v>
      </c>
      <c r="CX25">
        <v>1714068983.6</v>
      </c>
      <c r="CY25">
        <v>0</v>
      </c>
      <c r="CZ25">
        <v>1714068915.1</v>
      </c>
      <c r="DA25" t="s">
        <v>386</v>
      </c>
      <c r="DB25">
        <v>1714068915.1</v>
      </c>
      <c r="DC25">
        <v>1714068024.5</v>
      </c>
      <c r="DD25">
        <v>10</v>
      </c>
      <c r="DE25">
        <v>0.006</v>
      </c>
      <c r="DF25">
        <v>-0.014</v>
      </c>
      <c r="DG25">
        <v>-2.361</v>
      </c>
      <c r="DH25">
        <v>-0.031</v>
      </c>
      <c r="DI25">
        <v>385</v>
      </c>
      <c r="DJ25">
        <v>16</v>
      </c>
      <c r="DK25">
        <v>0.28</v>
      </c>
      <c r="DL25">
        <v>0.18</v>
      </c>
      <c r="DM25">
        <v>-1.34269258575</v>
      </c>
      <c r="DN25">
        <v>-11.72166278622889</v>
      </c>
      <c r="DO25">
        <v>1.219969813333521</v>
      </c>
      <c r="DP25">
        <v>0</v>
      </c>
      <c r="DQ25">
        <v>0.16366575175</v>
      </c>
      <c r="DR25">
        <v>1.521380298123828</v>
      </c>
      <c r="DS25">
        <v>0.1558750893370335</v>
      </c>
      <c r="DT25">
        <v>0</v>
      </c>
      <c r="DU25">
        <v>0</v>
      </c>
      <c r="DV25">
        <v>2</v>
      </c>
      <c r="DW25" t="s">
        <v>356</v>
      </c>
      <c r="DX25">
        <v>3.22896</v>
      </c>
      <c r="DY25">
        <v>2.70433</v>
      </c>
      <c r="DZ25">
        <v>0.09972839999999999</v>
      </c>
      <c r="EA25">
        <v>0.100118</v>
      </c>
      <c r="EB25">
        <v>0.08011749999999999</v>
      </c>
      <c r="EC25">
        <v>0.0789299</v>
      </c>
      <c r="ED25">
        <v>29491.8</v>
      </c>
      <c r="EE25">
        <v>28807.5</v>
      </c>
      <c r="EF25">
        <v>31362.3</v>
      </c>
      <c r="EG25">
        <v>30336.9</v>
      </c>
      <c r="EH25">
        <v>38653.9</v>
      </c>
      <c r="EI25">
        <v>36957.6</v>
      </c>
      <c r="EJ25">
        <v>43961.8</v>
      </c>
      <c r="EK25">
        <v>42372.7</v>
      </c>
      <c r="EL25">
        <v>2.1634</v>
      </c>
      <c r="EM25">
        <v>1.9596</v>
      </c>
      <c r="EN25">
        <v>0.0303909</v>
      </c>
      <c r="EO25">
        <v>0</v>
      </c>
      <c r="EP25">
        <v>21.3078</v>
      </c>
      <c r="EQ25">
        <v>999.9</v>
      </c>
      <c r="ER25">
        <v>56.2</v>
      </c>
      <c r="ES25">
        <v>26.3</v>
      </c>
      <c r="ET25">
        <v>18.9426</v>
      </c>
      <c r="EU25">
        <v>61.6282</v>
      </c>
      <c r="EV25">
        <v>22.492</v>
      </c>
      <c r="EW25">
        <v>1</v>
      </c>
      <c r="EX25">
        <v>-0.192482</v>
      </c>
      <c r="EY25">
        <v>1.65976</v>
      </c>
      <c r="EZ25">
        <v>20.2006</v>
      </c>
      <c r="FA25">
        <v>5.22687</v>
      </c>
      <c r="FB25">
        <v>11.998</v>
      </c>
      <c r="FC25">
        <v>4.967</v>
      </c>
      <c r="FD25">
        <v>3.297</v>
      </c>
      <c r="FE25">
        <v>9999</v>
      </c>
      <c r="FF25">
        <v>9999</v>
      </c>
      <c r="FG25">
        <v>9999</v>
      </c>
      <c r="FH25">
        <v>19.8</v>
      </c>
      <c r="FI25">
        <v>4.97103</v>
      </c>
      <c r="FJ25">
        <v>1.86768</v>
      </c>
      <c r="FK25">
        <v>1.85883</v>
      </c>
      <c r="FL25">
        <v>1.86495</v>
      </c>
      <c r="FM25">
        <v>1.86305</v>
      </c>
      <c r="FN25">
        <v>1.86433</v>
      </c>
      <c r="FO25">
        <v>1.85975</v>
      </c>
      <c r="FP25">
        <v>1.86386</v>
      </c>
      <c r="FQ25">
        <v>0</v>
      </c>
      <c r="FR25">
        <v>0</v>
      </c>
      <c r="FS25">
        <v>0</v>
      </c>
      <c r="FT25">
        <v>0</v>
      </c>
      <c r="FU25" t="s">
        <v>357</v>
      </c>
      <c r="FV25" t="s">
        <v>358</v>
      </c>
      <c r="FW25" t="s">
        <v>359</v>
      </c>
      <c r="FX25" t="s">
        <v>359</v>
      </c>
      <c r="FY25" t="s">
        <v>359</v>
      </c>
      <c r="FZ25" t="s">
        <v>359</v>
      </c>
      <c r="GA25">
        <v>0</v>
      </c>
      <c r="GB25">
        <v>100</v>
      </c>
      <c r="GC25">
        <v>100</v>
      </c>
      <c r="GD25">
        <v>-2.361</v>
      </c>
      <c r="GE25">
        <v>-0.0339</v>
      </c>
      <c r="GF25">
        <v>-0.6687163490335892</v>
      </c>
      <c r="GG25">
        <v>-0.004200780211792431</v>
      </c>
      <c r="GH25">
        <v>-6.086107273994438E-07</v>
      </c>
      <c r="GI25">
        <v>3.538391214060535E-10</v>
      </c>
      <c r="GJ25">
        <v>-0.05557139227577904</v>
      </c>
      <c r="GK25">
        <v>0.006682484536868237</v>
      </c>
      <c r="GL25">
        <v>-0.0007200357986506558</v>
      </c>
      <c r="GM25">
        <v>2.515042002614049E-05</v>
      </c>
      <c r="GN25">
        <v>15</v>
      </c>
      <c r="GO25">
        <v>1944</v>
      </c>
      <c r="GP25">
        <v>3</v>
      </c>
      <c r="GQ25">
        <v>20</v>
      </c>
      <c r="GR25">
        <v>0.2</v>
      </c>
      <c r="GS25">
        <v>14.5</v>
      </c>
      <c r="GT25">
        <v>1.05225</v>
      </c>
      <c r="GU25">
        <v>2.39868</v>
      </c>
      <c r="GV25">
        <v>1.44775</v>
      </c>
      <c r="GW25">
        <v>2.30469</v>
      </c>
      <c r="GX25">
        <v>1.55151</v>
      </c>
      <c r="GY25">
        <v>2.41821</v>
      </c>
      <c r="GZ25">
        <v>30.5877</v>
      </c>
      <c r="HA25">
        <v>14.7362</v>
      </c>
      <c r="HB25">
        <v>18</v>
      </c>
      <c r="HC25">
        <v>600.894</v>
      </c>
      <c r="HD25">
        <v>473.307</v>
      </c>
      <c r="HE25">
        <v>19.002</v>
      </c>
      <c r="HF25">
        <v>24.5026</v>
      </c>
      <c r="HG25">
        <v>30.0012</v>
      </c>
      <c r="HH25">
        <v>24.4854</v>
      </c>
      <c r="HI25">
        <v>24.433</v>
      </c>
      <c r="HJ25">
        <v>21.0618</v>
      </c>
      <c r="HK25">
        <v>36.7638</v>
      </c>
      <c r="HL25">
        <v>68.09229999999999</v>
      </c>
      <c r="HM25">
        <v>19</v>
      </c>
      <c r="HN25">
        <v>385</v>
      </c>
      <c r="HO25">
        <v>13.6992</v>
      </c>
      <c r="HP25">
        <v>99.5381</v>
      </c>
      <c r="HQ25">
        <v>101.239</v>
      </c>
    </row>
    <row r="26" spans="1:225">
      <c r="A26">
        <v>10</v>
      </c>
      <c r="B26">
        <v>1714068916.1</v>
      </c>
      <c r="C26">
        <v>424.0999999046326</v>
      </c>
      <c r="D26" t="s">
        <v>387</v>
      </c>
      <c r="E26" t="s">
        <v>388</v>
      </c>
      <c r="F26">
        <v>5</v>
      </c>
      <c r="G26" t="s">
        <v>382</v>
      </c>
      <c r="H26">
        <v>1714068915.6</v>
      </c>
      <c r="I26">
        <f>(J26)/1000</f>
        <v>0</v>
      </c>
      <c r="J26">
        <f>IF(BE26, AM26, AG26)</f>
        <v>0</v>
      </c>
      <c r="K26">
        <f>IF(BE26, AH26, AF26)</f>
        <v>0</v>
      </c>
      <c r="L26">
        <f>BG26 - IF(AT26&gt;1, K26*BA26*100.0/(AV26*BU26), 0)</f>
        <v>0</v>
      </c>
      <c r="M26">
        <f>((S26-I26/2)*L26-K26)/(S26+I26/2)</f>
        <v>0</v>
      </c>
      <c r="N26">
        <f>M26*(BN26+BO26)/1000.0</f>
        <v>0</v>
      </c>
      <c r="O26">
        <f>(BG26 - IF(AT26&gt;1, K26*BA26*100.0/(AV26*BU26), 0))*(BN26+BO26)/1000.0</f>
        <v>0</v>
      </c>
      <c r="P26">
        <f>2.0/((1/R26-1/Q26)+SIGN(R26)*SQRT((1/R26-1/Q26)*(1/R26-1/Q26) + 4*BB26/((BB26+1)*(BB26+1))*(2*1/R26*1/Q26-1/Q26*1/Q26)))</f>
        <v>0</v>
      </c>
      <c r="Q26">
        <f>IF(LEFT(BC26,1)&lt;&gt;"0",IF(LEFT(BC26,1)="1",3.0,BD26),$D$5+$E$5*(BU26*BN26/($K$5*1000))+$F$5*(BU26*BN26/($K$5*1000))*MAX(MIN(BA26,$J$5),$I$5)*MAX(MIN(BA26,$J$5),$I$5)+$G$5*MAX(MIN(BA26,$J$5),$I$5)*(BU26*BN26/($K$5*1000))+$H$5*(BU26*BN26/($K$5*1000))*(BU26*BN26/($K$5*1000)))</f>
        <v>0</v>
      </c>
      <c r="R26">
        <f>I26*(1000-(1000*0.61365*exp(17.502*V26/(240.97+V26))/(BN26+BO26)+BI26)/2)/(1000*0.61365*exp(17.502*V26/(240.97+V26))/(BN26+BO26)-BI26)</f>
        <v>0</v>
      </c>
      <c r="S26">
        <f>1/((BB26+1)/(P26/1.6)+1/(Q26/1.37)) + BB26/((BB26+1)/(P26/1.6) + BB26/(Q26/1.37))</f>
        <v>0</v>
      </c>
      <c r="T26">
        <f>(AW26*AZ26)</f>
        <v>0</v>
      </c>
      <c r="U26">
        <f>(BP26+(T26+2*0.95*5.67E-8*(((BP26+$B$7)+273)^4-(BP26+273)^4)-44100*I26)/(1.84*29.3*Q26+8*0.95*5.67E-8*(BP26+273)^3))</f>
        <v>0</v>
      </c>
      <c r="V26">
        <f>($C$7*BQ26+$D$7*BR26+$E$7*U26)</f>
        <v>0</v>
      </c>
      <c r="W26">
        <f>0.61365*exp(17.502*V26/(240.97+V26))</f>
        <v>0</v>
      </c>
      <c r="X26">
        <f>(Y26/Z26*100)</f>
        <v>0</v>
      </c>
      <c r="Y26">
        <f>BI26*(BN26+BO26)/1000</f>
        <v>0</v>
      </c>
      <c r="Z26">
        <f>0.61365*exp(17.502*BP26/(240.97+BP26))</f>
        <v>0</v>
      </c>
      <c r="AA26">
        <f>(W26-BI26*(BN26+BO26)/1000)</f>
        <v>0</v>
      </c>
      <c r="AB26">
        <f>(-I26*44100)</f>
        <v>0</v>
      </c>
      <c r="AC26">
        <f>2*29.3*Q26*0.92*(BP26-V26)</f>
        <v>0</v>
      </c>
      <c r="AD26">
        <f>2*0.95*5.67E-8*(((BP26+$B$7)+273)^4-(V26+273)^4)</f>
        <v>0</v>
      </c>
      <c r="AE26">
        <f>T26+AD26+AB26+AC26</f>
        <v>0</v>
      </c>
      <c r="AF26">
        <f>BM26*AT26*(BH26-BG26*(1000-AT26*BJ26)/(1000-AT26*BI26))/(100*BA26)</f>
        <v>0</v>
      </c>
      <c r="AG26">
        <f>1000*BM26*AT26*(BI26-BJ26)/(100*BA26*(1000-AT26*BI26))</f>
        <v>0</v>
      </c>
      <c r="AH26">
        <f>(AI26 - AJ26 - BN26*1E3/(8.314*(BP26+273.15)) * AL26/BM26 * AK26) * BM26/(100*BA26) * (1000 - BJ26)/1000</f>
        <v>0</v>
      </c>
      <c r="AI26">
        <v>390.3133759687173</v>
      </c>
      <c r="AJ26">
        <v>390.367127272727</v>
      </c>
      <c r="AK26">
        <v>0.03133308346056052</v>
      </c>
      <c r="AL26">
        <v>67.04242708561104</v>
      </c>
      <c r="AM26">
        <f>(AO26 - AN26 + BN26*1E3/(8.314*(BP26+273.15)) * AQ26/BM26 * AP26) * BM26/(100*BA26) * 1000/(1000 - AO26)</f>
        <v>0</v>
      </c>
      <c r="AN26">
        <v>13.68893129945949</v>
      </c>
      <c r="AO26">
        <v>13.68481454545454</v>
      </c>
      <c r="AP26">
        <v>-5.702560323293871E-05</v>
      </c>
      <c r="AQ26">
        <v>78.31612085135522</v>
      </c>
      <c r="AR26">
        <v>360</v>
      </c>
      <c r="AS26">
        <v>60</v>
      </c>
      <c r="AT26">
        <f>IF(AR26*$H$13&gt;=AV26,1.0,(AV26/(AV26-AR26*$H$13)))</f>
        <v>0</v>
      </c>
      <c r="AU26">
        <f>(AT26-1)*100</f>
        <v>0</v>
      </c>
      <c r="AV26">
        <f>MAX(0,($B$13+$C$13*BU26)/(1+$D$13*BU26)*BN26/(BP26+273)*$E$13)</f>
        <v>0</v>
      </c>
      <c r="AW26">
        <f>$B$11*BV26+$C$11*BW26+$F$11*CH26*(1-CK26)</f>
        <v>0</v>
      </c>
      <c r="AX26">
        <f>AW26*AY26</f>
        <v>0</v>
      </c>
      <c r="AY26">
        <f>($B$11*$D$9+$C$11*$D$9+$F$11*((CU26+CM26)/MAX(CU26+CM26+CV26, 0.1)*$I$9+CV26/MAX(CU26+CM26+CV26, 0.1)*$J$9))/($B$11+$C$11+$F$11)</f>
        <v>0</v>
      </c>
      <c r="AZ26">
        <f>($B$11*$K$9+$C$11*$K$9+$F$11*((CU26+CM26)/MAX(CU26+CM26+CV26, 0.1)*$P$9+CV26/MAX(CU26+CM26+CV26, 0.1)*$Q$9))/($B$11+$C$11+$F$11)</f>
        <v>0</v>
      </c>
      <c r="BA26">
        <v>6</v>
      </c>
      <c r="BB26">
        <v>0.5</v>
      </c>
      <c r="BC26" t="s">
        <v>354</v>
      </c>
      <c r="BD26">
        <v>2</v>
      </c>
      <c r="BE26" t="b">
        <v>1</v>
      </c>
      <c r="BF26">
        <v>1714068915.6</v>
      </c>
      <c r="BG26">
        <v>385.02</v>
      </c>
      <c r="BH26">
        <v>385.006</v>
      </c>
      <c r="BI26">
        <v>13.6847</v>
      </c>
      <c r="BJ26">
        <v>13.6887</v>
      </c>
      <c r="BK26">
        <v>387.394</v>
      </c>
      <c r="BL26">
        <v>13.7192</v>
      </c>
      <c r="BM26">
        <v>599.9349999999999</v>
      </c>
      <c r="BN26">
        <v>101.899</v>
      </c>
      <c r="BO26">
        <v>0.100059</v>
      </c>
      <c r="BP26">
        <v>21.7463</v>
      </c>
      <c r="BQ26">
        <v>21.8133</v>
      </c>
      <c r="BR26">
        <v>999.9</v>
      </c>
      <c r="BS26">
        <v>0</v>
      </c>
      <c r="BT26">
        <v>0</v>
      </c>
      <c r="BU26">
        <v>9985.620000000001</v>
      </c>
      <c r="BV26">
        <v>0</v>
      </c>
      <c r="BW26">
        <v>295.817</v>
      </c>
      <c r="BX26">
        <v>0.0209351</v>
      </c>
      <c r="BY26">
        <v>390.369</v>
      </c>
      <c r="BZ26">
        <v>390.35</v>
      </c>
      <c r="CA26">
        <v>-0.003932</v>
      </c>
      <c r="CB26">
        <v>385.006</v>
      </c>
      <c r="CC26">
        <v>13.6887</v>
      </c>
      <c r="CD26">
        <v>1.39445</v>
      </c>
      <c r="CE26">
        <v>1.39486</v>
      </c>
      <c r="CF26">
        <v>11.8575</v>
      </c>
      <c r="CG26">
        <v>11.8618</v>
      </c>
      <c r="CH26">
        <v>430.121</v>
      </c>
      <c r="CI26">
        <v>0.907026</v>
      </c>
      <c r="CJ26">
        <v>0.09297370000000001</v>
      </c>
      <c r="CK26">
        <v>0</v>
      </c>
      <c r="CL26">
        <v>260.163</v>
      </c>
      <c r="CM26">
        <v>5.00098</v>
      </c>
      <c r="CN26">
        <v>1200.4</v>
      </c>
      <c r="CO26">
        <v>3943.85</v>
      </c>
      <c r="CP26">
        <v>36.062</v>
      </c>
      <c r="CQ26">
        <v>39.437</v>
      </c>
      <c r="CR26">
        <v>37.875</v>
      </c>
      <c r="CS26">
        <v>39.312</v>
      </c>
      <c r="CT26">
        <v>38.062</v>
      </c>
      <c r="CU26">
        <v>385.59</v>
      </c>
      <c r="CV26">
        <v>39.52</v>
      </c>
      <c r="CW26">
        <v>0</v>
      </c>
      <c r="CX26">
        <v>1714069003.4</v>
      </c>
      <c r="CY26">
        <v>0</v>
      </c>
      <c r="CZ26">
        <v>1714068940.1</v>
      </c>
      <c r="DA26" t="s">
        <v>389</v>
      </c>
      <c r="DB26">
        <v>1714068940.1</v>
      </c>
      <c r="DC26">
        <v>1714068024.5</v>
      </c>
      <c r="DD26">
        <v>11</v>
      </c>
      <c r="DE26">
        <v>-0.013</v>
      </c>
      <c r="DF26">
        <v>-0.014</v>
      </c>
      <c r="DG26">
        <v>-2.374</v>
      </c>
      <c r="DH26">
        <v>-0.031</v>
      </c>
      <c r="DI26">
        <v>385</v>
      </c>
      <c r="DJ26">
        <v>16</v>
      </c>
      <c r="DK26">
        <v>0.44</v>
      </c>
      <c r="DL26">
        <v>0.18</v>
      </c>
      <c r="DM26">
        <v>-0.6827091947499999</v>
      </c>
      <c r="DN26">
        <v>8.911718971294565</v>
      </c>
      <c r="DO26">
        <v>1.041396424782159</v>
      </c>
      <c r="DP26">
        <v>0</v>
      </c>
      <c r="DQ26">
        <v>0.09375288712499999</v>
      </c>
      <c r="DR26">
        <v>-1.268571546585367</v>
      </c>
      <c r="DS26">
        <v>0.1482188523961005</v>
      </c>
      <c r="DT26">
        <v>0</v>
      </c>
      <c r="DU26">
        <v>0</v>
      </c>
      <c r="DV26">
        <v>2</v>
      </c>
      <c r="DW26" t="s">
        <v>356</v>
      </c>
      <c r="DX26">
        <v>3.22873</v>
      </c>
      <c r="DY26">
        <v>2.70388</v>
      </c>
      <c r="DZ26">
        <v>0.100254</v>
      </c>
      <c r="EA26">
        <v>0.100098</v>
      </c>
      <c r="EB26">
        <v>0.0782117</v>
      </c>
      <c r="EC26">
        <v>0.0785923</v>
      </c>
      <c r="ED26">
        <v>29472.5</v>
      </c>
      <c r="EE26">
        <v>28804.2</v>
      </c>
      <c r="EF26">
        <v>31360.3</v>
      </c>
      <c r="EG26">
        <v>30333.1</v>
      </c>
      <c r="EH26">
        <v>38731.6</v>
      </c>
      <c r="EI26">
        <v>36966.7</v>
      </c>
      <c r="EJ26">
        <v>43958.4</v>
      </c>
      <c r="EK26">
        <v>42367.3</v>
      </c>
      <c r="EL26">
        <v>1.3729</v>
      </c>
      <c r="EM26">
        <v>1.40887</v>
      </c>
      <c r="EN26">
        <v>0.0289679</v>
      </c>
      <c r="EO26">
        <v>0</v>
      </c>
      <c r="EP26">
        <v>21.3386</v>
      </c>
      <c r="EQ26">
        <v>999.9</v>
      </c>
      <c r="ER26">
        <v>56.1</v>
      </c>
      <c r="ES26">
        <v>26.3</v>
      </c>
      <c r="ET26">
        <v>18.9093</v>
      </c>
      <c r="EU26">
        <v>61.4882</v>
      </c>
      <c r="EV26">
        <v>22.5761</v>
      </c>
      <c r="EW26">
        <v>1</v>
      </c>
      <c r="EX26">
        <v>-0.188653</v>
      </c>
      <c r="EY26">
        <v>1.68275</v>
      </c>
      <c r="EZ26">
        <v>20.1992</v>
      </c>
      <c r="FA26">
        <v>5.22118</v>
      </c>
      <c r="FB26">
        <v>11.998</v>
      </c>
      <c r="FC26">
        <v>4.96545</v>
      </c>
      <c r="FD26">
        <v>3.29595</v>
      </c>
      <c r="FE26">
        <v>9999</v>
      </c>
      <c r="FF26">
        <v>9999</v>
      </c>
      <c r="FG26">
        <v>9999</v>
      </c>
      <c r="FH26">
        <v>19.8</v>
      </c>
      <c r="FI26">
        <v>4.97101</v>
      </c>
      <c r="FJ26">
        <v>1.86768</v>
      </c>
      <c r="FK26">
        <v>1.85883</v>
      </c>
      <c r="FL26">
        <v>1.86495</v>
      </c>
      <c r="FM26">
        <v>1.86304</v>
      </c>
      <c r="FN26">
        <v>1.86433</v>
      </c>
      <c r="FO26">
        <v>1.85976</v>
      </c>
      <c r="FP26">
        <v>1.86386</v>
      </c>
      <c r="FQ26">
        <v>0</v>
      </c>
      <c r="FR26">
        <v>0</v>
      </c>
      <c r="FS26">
        <v>0</v>
      </c>
      <c r="FT26">
        <v>0</v>
      </c>
      <c r="FU26" t="s">
        <v>357</v>
      </c>
      <c r="FV26" t="s">
        <v>358</v>
      </c>
      <c r="FW26" t="s">
        <v>359</v>
      </c>
      <c r="FX26" t="s">
        <v>359</v>
      </c>
      <c r="FY26" t="s">
        <v>359</v>
      </c>
      <c r="FZ26" t="s">
        <v>359</v>
      </c>
      <c r="GA26">
        <v>0</v>
      </c>
      <c r="GB26">
        <v>100</v>
      </c>
      <c r="GC26">
        <v>100</v>
      </c>
      <c r="GD26">
        <v>-2.374</v>
      </c>
      <c r="GE26">
        <v>-0.0345</v>
      </c>
      <c r="GF26">
        <v>-0.6629524203062809</v>
      </c>
      <c r="GG26">
        <v>-0.004200780211792431</v>
      </c>
      <c r="GH26">
        <v>-6.086107273994438E-07</v>
      </c>
      <c r="GI26">
        <v>3.538391214060535E-10</v>
      </c>
      <c r="GJ26">
        <v>-0.05557139227577904</v>
      </c>
      <c r="GK26">
        <v>0.006682484536868237</v>
      </c>
      <c r="GL26">
        <v>-0.0007200357986506558</v>
      </c>
      <c r="GM26">
        <v>2.515042002614049E-05</v>
      </c>
      <c r="GN26">
        <v>15</v>
      </c>
      <c r="GO26">
        <v>1944</v>
      </c>
      <c r="GP26">
        <v>3</v>
      </c>
      <c r="GQ26">
        <v>20</v>
      </c>
      <c r="GR26">
        <v>0</v>
      </c>
      <c r="GS26">
        <v>14.9</v>
      </c>
      <c r="GT26">
        <v>1.05225</v>
      </c>
      <c r="GU26">
        <v>2.41943</v>
      </c>
      <c r="GV26">
        <v>1.44897</v>
      </c>
      <c r="GW26">
        <v>2.30347</v>
      </c>
      <c r="GX26">
        <v>1.55151</v>
      </c>
      <c r="GY26">
        <v>2.28149</v>
      </c>
      <c r="GZ26">
        <v>30.5877</v>
      </c>
      <c r="HA26">
        <v>14.7274</v>
      </c>
      <c r="HB26">
        <v>18</v>
      </c>
      <c r="HC26">
        <v>215.878</v>
      </c>
      <c r="HD26">
        <v>214.41</v>
      </c>
      <c r="HE26">
        <v>19.001</v>
      </c>
      <c r="HF26">
        <v>24.5564</v>
      </c>
      <c r="HG26">
        <v>30.001</v>
      </c>
      <c r="HH26">
        <v>24.5496</v>
      </c>
      <c r="HI26">
        <v>24.5068</v>
      </c>
      <c r="HJ26">
        <v>21.0605</v>
      </c>
      <c r="HK26">
        <v>36.2895</v>
      </c>
      <c r="HL26">
        <v>68.09229999999999</v>
      </c>
      <c r="HM26">
        <v>19</v>
      </c>
      <c r="HN26">
        <v>385</v>
      </c>
      <c r="HO26">
        <v>13.9361</v>
      </c>
      <c r="HP26">
        <v>99.5311</v>
      </c>
      <c r="HQ26">
        <v>101.227</v>
      </c>
    </row>
    <row r="27" spans="1:225">
      <c r="A27">
        <v>11</v>
      </c>
      <c r="B27">
        <v>1714068941.1</v>
      </c>
      <c r="C27">
        <v>449.0999999046326</v>
      </c>
      <c r="D27" t="s">
        <v>390</v>
      </c>
      <c r="E27" t="s">
        <v>391</v>
      </c>
      <c r="F27">
        <v>5</v>
      </c>
      <c r="G27" t="s">
        <v>382</v>
      </c>
      <c r="H27">
        <v>1714068940.6</v>
      </c>
      <c r="I27">
        <f>(J27)/1000</f>
        <v>0</v>
      </c>
      <c r="J27">
        <f>IF(BE27, AM27, AG27)</f>
        <v>0</v>
      </c>
      <c r="K27">
        <f>IF(BE27, AH27, AF27)</f>
        <v>0</v>
      </c>
      <c r="L27">
        <f>BG27 - IF(AT27&gt;1, K27*BA27*100.0/(AV27*BU27), 0)</f>
        <v>0</v>
      </c>
      <c r="M27">
        <f>((S27-I27/2)*L27-K27)/(S27+I27/2)</f>
        <v>0</v>
      </c>
      <c r="N27">
        <f>M27*(BN27+BO27)/1000.0</f>
        <v>0</v>
      </c>
      <c r="O27">
        <f>(BG27 - IF(AT27&gt;1, K27*BA27*100.0/(AV27*BU27), 0))*(BN27+BO27)/1000.0</f>
        <v>0</v>
      </c>
      <c r="P27">
        <f>2.0/((1/R27-1/Q27)+SIGN(R27)*SQRT((1/R27-1/Q27)*(1/R27-1/Q27) + 4*BB27/((BB27+1)*(BB27+1))*(2*1/R27*1/Q27-1/Q27*1/Q27)))</f>
        <v>0</v>
      </c>
      <c r="Q27">
        <f>IF(LEFT(BC27,1)&lt;&gt;"0",IF(LEFT(BC27,1)="1",3.0,BD27),$D$5+$E$5*(BU27*BN27/($K$5*1000))+$F$5*(BU27*BN27/($K$5*1000))*MAX(MIN(BA27,$J$5),$I$5)*MAX(MIN(BA27,$J$5),$I$5)+$G$5*MAX(MIN(BA27,$J$5),$I$5)*(BU27*BN27/($K$5*1000))+$H$5*(BU27*BN27/($K$5*1000))*(BU27*BN27/($K$5*1000)))</f>
        <v>0</v>
      </c>
      <c r="R27">
        <f>I27*(1000-(1000*0.61365*exp(17.502*V27/(240.97+V27))/(BN27+BO27)+BI27)/2)/(1000*0.61365*exp(17.502*V27/(240.97+V27))/(BN27+BO27)-BI27)</f>
        <v>0</v>
      </c>
      <c r="S27">
        <f>1/((BB27+1)/(P27/1.6)+1/(Q27/1.37)) + BB27/((BB27+1)/(P27/1.6) + BB27/(Q27/1.37))</f>
        <v>0</v>
      </c>
      <c r="T27">
        <f>(AW27*AZ27)</f>
        <v>0</v>
      </c>
      <c r="U27">
        <f>(BP27+(T27+2*0.95*5.67E-8*(((BP27+$B$7)+273)^4-(BP27+273)^4)-44100*I27)/(1.84*29.3*Q27+8*0.95*5.67E-8*(BP27+273)^3))</f>
        <v>0</v>
      </c>
      <c r="V27">
        <f>($C$7*BQ27+$D$7*BR27+$E$7*U27)</f>
        <v>0</v>
      </c>
      <c r="W27">
        <f>0.61365*exp(17.502*V27/(240.97+V27))</f>
        <v>0</v>
      </c>
      <c r="X27">
        <f>(Y27/Z27*100)</f>
        <v>0</v>
      </c>
      <c r="Y27">
        <f>BI27*(BN27+BO27)/1000</f>
        <v>0</v>
      </c>
      <c r="Z27">
        <f>0.61365*exp(17.502*BP27/(240.97+BP27))</f>
        <v>0</v>
      </c>
      <c r="AA27">
        <f>(W27-BI27*(BN27+BO27)/1000)</f>
        <v>0</v>
      </c>
      <c r="AB27">
        <f>(-I27*44100)</f>
        <v>0</v>
      </c>
      <c r="AC27">
        <f>2*29.3*Q27*0.92*(BP27-V27)</f>
        <v>0</v>
      </c>
      <c r="AD27">
        <f>2*0.95*5.67E-8*(((BP27+$B$7)+273)^4-(V27+273)^4)</f>
        <v>0</v>
      </c>
      <c r="AE27">
        <f>T27+AD27+AB27+AC27</f>
        <v>0</v>
      </c>
      <c r="AF27">
        <f>BM27*AT27*(BH27-BG27*(1000-AT27*BJ27)/(1000-AT27*BI27))/(100*BA27)</f>
        <v>0</v>
      </c>
      <c r="AG27">
        <f>1000*BM27*AT27*(BI27-BJ27)/(100*BA27*(1000-AT27*BI27))</f>
        <v>0</v>
      </c>
      <c r="AH27">
        <f>(AI27 - AJ27 - BN27*1E3/(8.314*(BP27+273.15)) * AL27/BM27 * AK27) * BM27/(100*BA27) * (1000 - BJ27)/1000</f>
        <v>0</v>
      </c>
      <c r="AI27">
        <v>390.3274014298849</v>
      </c>
      <c r="AJ27">
        <v>390.375818181818</v>
      </c>
      <c r="AK27">
        <v>0.03226376459580783</v>
      </c>
      <c r="AL27">
        <v>67.04420209264697</v>
      </c>
      <c r="AM27">
        <f>(AO27 - AN27 + BN27*1E3/(8.314*(BP27+273.15)) * AQ27/BM27 * AP27) * BM27/(100*BA27) * 1000/(1000 - AO27)</f>
        <v>0</v>
      </c>
      <c r="AN27">
        <v>13.74556281677578</v>
      </c>
      <c r="AO27">
        <v>13.73835575757575</v>
      </c>
      <c r="AP27">
        <v>-7.505866793176705E-05</v>
      </c>
      <c r="AQ27">
        <v>78.31964272001439</v>
      </c>
      <c r="AR27">
        <v>361</v>
      </c>
      <c r="AS27">
        <v>60</v>
      </c>
      <c r="AT27">
        <f>IF(AR27*$H$13&gt;=AV27,1.0,(AV27/(AV27-AR27*$H$13)))</f>
        <v>0</v>
      </c>
      <c r="AU27">
        <f>(AT27-1)*100</f>
        <v>0</v>
      </c>
      <c r="AV27">
        <f>MAX(0,($B$13+$C$13*BU27)/(1+$D$13*BU27)*BN27/(BP27+273)*$E$13)</f>
        <v>0</v>
      </c>
      <c r="AW27">
        <f>$B$11*BV27+$C$11*BW27+$F$11*CH27*(1-CK27)</f>
        <v>0</v>
      </c>
      <c r="AX27">
        <f>AW27*AY27</f>
        <v>0</v>
      </c>
      <c r="AY27">
        <f>($B$11*$D$9+$C$11*$D$9+$F$11*((CU27+CM27)/MAX(CU27+CM27+CV27, 0.1)*$I$9+CV27/MAX(CU27+CM27+CV27, 0.1)*$J$9))/($B$11+$C$11+$F$11)</f>
        <v>0</v>
      </c>
      <c r="AZ27">
        <f>($B$11*$K$9+$C$11*$K$9+$F$11*((CU27+CM27)/MAX(CU27+CM27+CV27, 0.1)*$P$9+CV27/MAX(CU27+CM27+CV27, 0.1)*$Q$9))/($B$11+$C$11+$F$11)</f>
        <v>0</v>
      </c>
      <c r="BA27">
        <v>6</v>
      </c>
      <c r="BB27">
        <v>0.5</v>
      </c>
      <c r="BC27" t="s">
        <v>354</v>
      </c>
      <c r="BD27">
        <v>2</v>
      </c>
      <c r="BE27" t="b">
        <v>1</v>
      </c>
      <c r="BF27">
        <v>1714068940.6</v>
      </c>
      <c r="BG27">
        <v>384.981</v>
      </c>
      <c r="BH27">
        <v>384.966</v>
      </c>
      <c r="BI27">
        <v>13.7383</v>
      </c>
      <c r="BJ27">
        <v>13.7441</v>
      </c>
      <c r="BK27">
        <v>387.364</v>
      </c>
      <c r="BL27">
        <v>13.7727</v>
      </c>
      <c r="BM27">
        <v>600.0410000000001</v>
      </c>
      <c r="BN27">
        <v>101.898</v>
      </c>
      <c r="BO27">
        <v>0.100012</v>
      </c>
      <c r="BP27">
        <v>21.7592</v>
      </c>
      <c r="BQ27">
        <v>21.8339</v>
      </c>
      <c r="BR27">
        <v>999.9</v>
      </c>
      <c r="BS27">
        <v>0</v>
      </c>
      <c r="BT27">
        <v>0</v>
      </c>
      <c r="BU27">
        <v>9999.379999999999</v>
      </c>
      <c r="BV27">
        <v>0</v>
      </c>
      <c r="BW27">
        <v>298.675</v>
      </c>
      <c r="BX27">
        <v>0.0372314</v>
      </c>
      <c r="BY27">
        <v>390.366</v>
      </c>
      <c r="BZ27">
        <v>390.331</v>
      </c>
      <c r="CA27">
        <v>-0.00579071</v>
      </c>
      <c r="CB27">
        <v>384.966</v>
      </c>
      <c r="CC27">
        <v>13.7441</v>
      </c>
      <c r="CD27">
        <v>1.39991</v>
      </c>
      <c r="CE27">
        <v>1.4005</v>
      </c>
      <c r="CF27">
        <v>11.9166</v>
      </c>
      <c r="CG27">
        <v>11.923</v>
      </c>
      <c r="CH27">
        <v>430.069</v>
      </c>
      <c r="CI27">
        <v>0.906964</v>
      </c>
      <c r="CJ27">
        <v>0.0930357</v>
      </c>
      <c r="CK27">
        <v>0</v>
      </c>
      <c r="CL27">
        <v>256.692</v>
      </c>
      <c r="CM27">
        <v>5.00098</v>
      </c>
      <c r="CN27">
        <v>1185.87</v>
      </c>
      <c r="CO27">
        <v>3943.29</v>
      </c>
      <c r="CP27">
        <v>36.25</v>
      </c>
      <c r="CQ27">
        <v>39.875</v>
      </c>
      <c r="CR27">
        <v>38.062</v>
      </c>
      <c r="CS27">
        <v>39.875</v>
      </c>
      <c r="CT27">
        <v>38.312</v>
      </c>
      <c r="CU27">
        <v>385.52</v>
      </c>
      <c r="CV27">
        <v>39.55</v>
      </c>
      <c r="CW27">
        <v>0</v>
      </c>
      <c r="CX27">
        <v>1714069028</v>
      </c>
      <c r="CY27">
        <v>0</v>
      </c>
      <c r="CZ27">
        <v>1714068961.1</v>
      </c>
      <c r="DA27" t="s">
        <v>392</v>
      </c>
      <c r="DB27">
        <v>1714068961.1</v>
      </c>
      <c r="DC27">
        <v>1714068024.5</v>
      </c>
      <c r="DD27">
        <v>12</v>
      </c>
      <c r="DE27">
        <v>-0.008999999999999999</v>
      </c>
      <c r="DF27">
        <v>-0.014</v>
      </c>
      <c r="DG27">
        <v>-2.383</v>
      </c>
      <c r="DH27">
        <v>-0.031</v>
      </c>
      <c r="DI27">
        <v>385</v>
      </c>
      <c r="DJ27">
        <v>16</v>
      </c>
      <c r="DK27">
        <v>0.22</v>
      </c>
      <c r="DL27">
        <v>0.18</v>
      </c>
      <c r="DM27">
        <v>-0.3367304667317073</v>
      </c>
      <c r="DN27">
        <v>5.150099429226477</v>
      </c>
      <c r="DO27">
        <v>0.7462173433076736</v>
      </c>
      <c r="DP27">
        <v>0</v>
      </c>
      <c r="DQ27">
        <v>0.03474657497073171</v>
      </c>
      <c r="DR27">
        <v>-0.5979340492264804</v>
      </c>
      <c r="DS27">
        <v>0.08675988350396951</v>
      </c>
      <c r="DT27">
        <v>0</v>
      </c>
      <c r="DU27">
        <v>0</v>
      </c>
      <c r="DV27">
        <v>2</v>
      </c>
      <c r="DW27" t="s">
        <v>356</v>
      </c>
      <c r="DX27">
        <v>3.2288</v>
      </c>
      <c r="DY27">
        <v>2.704</v>
      </c>
      <c r="DZ27">
        <v>0.100232</v>
      </c>
      <c r="EA27">
        <v>0.100077</v>
      </c>
      <c r="EB27">
        <v>0.07843029999999999</v>
      </c>
      <c r="EC27">
        <v>0.0788196</v>
      </c>
      <c r="ED27">
        <v>29470.3</v>
      </c>
      <c r="EE27">
        <v>28801.4</v>
      </c>
      <c r="EF27">
        <v>31357.6</v>
      </c>
      <c r="EG27">
        <v>30329.8</v>
      </c>
      <c r="EH27">
        <v>38718.7</v>
      </c>
      <c r="EI27">
        <v>36953.6</v>
      </c>
      <c r="EJ27">
        <v>43954.3</v>
      </c>
      <c r="EK27">
        <v>42362.9</v>
      </c>
      <c r="EL27">
        <v>1.3721</v>
      </c>
      <c r="EM27">
        <v>1.4068</v>
      </c>
      <c r="EN27">
        <v>0.0287294</v>
      </c>
      <c r="EO27">
        <v>0</v>
      </c>
      <c r="EP27">
        <v>21.3609</v>
      </c>
      <c r="EQ27">
        <v>999.9</v>
      </c>
      <c r="ER27">
        <v>56</v>
      </c>
      <c r="ES27">
        <v>26.3</v>
      </c>
      <c r="ET27">
        <v>18.8772</v>
      </c>
      <c r="EU27">
        <v>61.9582</v>
      </c>
      <c r="EV27">
        <v>22.3758</v>
      </c>
      <c r="EW27">
        <v>1</v>
      </c>
      <c r="EX27">
        <v>-0.18451</v>
      </c>
      <c r="EY27">
        <v>1.70841</v>
      </c>
      <c r="EZ27">
        <v>20.1995</v>
      </c>
      <c r="FA27">
        <v>5.22418</v>
      </c>
      <c r="FB27">
        <v>11.998</v>
      </c>
      <c r="FC27">
        <v>4.96655</v>
      </c>
      <c r="FD27">
        <v>3.29663</v>
      </c>
      <c r="FE27">
        <v>9999</v>
      </c>
      <c r="FF27">
        <v>9999</v>
      </c>
      <c r="FG27">
        <v>9999</v>
      </c>
      <c r="FH27">
        <v>19.8</v>
      </c>
      <c r="FI27">
        <v>4.97102</v>
      </c>
      <c r="FJ27">
        <v>1.86768</v>
      </c>
      <c r="FK27">
        <v>1.85883</v>
      </c>
      <c r="FL27">
        <v>1.86497</v>
      </c>
      <c r="FM27">
        <v>1.86304</v>
      </c>
      <c r="FN27">
        <v>1.86433</v>
      </c>
      <c r="FO27">
        <v>1.85975</v>
      </c>
      <c r="FP27">
        <v>1.86386</v>
      </c>
      <c r="FQ27">
        <v>0</v>
      </c>
      <c r="FR27">
        <v>0</v>
      </c>
      <c r="FS27">
        <v>0</v>
      </c>
      <c r="FT27">
        <v>0</v>
      </c>
      <c r="FU27" t="s">
        <v>357</v>
      </c>
      <c r="FV27" t="s">
        <v>358</v>
      </c>
      <c r="FW27" t="s">
        <v>359</v>
      </c>
      <c r="FX27" t="s">
        <v>359</v>
      </c>
      <c r="FY27" t="s">
        <v>359</v>
      </c>
      <c r="FZ27" t="s">
        <v>359</v>
      </c>
      <c r="GA27">
        <v>0</v>
      </c>
      <c r="GB27">
        <v>100</v>
      </c>
      <c r="GC27">
        <v>100</v>
      </c>
      <c r="GD27">
        <v>-2.383</v>
      </c>
      <c r="GE27">
        <v>-0.0344</v>
      </c>
      <c r="GF27">
        <v>-0.6761146012410844</v>
      </c>
      <c r="GG27">
        <v>-0.004200780211792431</v>
      </c>
      <c r="GH27">
        <v>-6.086107273994438E-07</v>
      </c>
      <c r="GI27">
        <v>3.538391214060535E-10</v>
      </c>
      <c r="GJ27">
        <v>-0.05557139227577904</v>
      </c>
      <c r="GK27">
        <v>0.006682484536868237</v>
      </c>
      <c r="GL27">
        <v>-0.0007200357986506558</v>
      </c>
      <c r="GM27">
        <v>2.515042002614049E-05</v>
      </c>
      <c r="GN27">
        <v>15</v>
      </c>
      <c r="GO27">
        <v>1944</v>
      </c>
      <c r="GP27">
        <v>3</v>
      </c>
      <c r="GQ27">
        <v>20</v>
      </c>
      <c r="GR27">
        <v>0</v>
      </c>
      <c r="GS27">
        <v>15.3</v>
      </c>
      <c r="GT27">
        <v>1.05225</v>
      </c>
      <c r="GU27">
        <v>2.41943</v>
      </c>
      <c r="GV27">
        <v>1.44897</v>
      </c>
      <c r="GW27">
        <v>2.30225</v>
      </c>
      <c r="GX27">
        <v>1.55151</v>
      </c>
      <c r="GY27">
        <v>2.24731</v>
      </c>
      <c r="GZ27">
        <v>30.5662</v>
      </c>
      <c r="HA27">
        <v>14.7187</v>
      </c>
      <c r="HB27">
        <v>18</v>
      </c>
      <c r="HC27">
        <v>215.795</v>
      </c>
      <c r="HD27">
        <v>213.887</v>
      </c>
      <c r="HE27">
        <v>19.0013</v>
      </c>
      <c r="HF27">
        <v>24.6184</v>
      </c>
      <c r="HG27">
        <v>30.0008</v>
      </c>
      <c r="HH27">
        <v>24.6065</v>
      </c>
      <c r="HI27">
        <v>24.5598</v>
      </c>
      <c r="HJ27">
        <v>21.064</v>
      </c>
      <c r="HK27">
        <v>36.1032</v>
      </c>
      <c r="HL27">
        <v>68.09229999999999</v>
      </c>
      <c r="HM27">
        <v>19</v>
      </c>
      <c r="HN27">
        <v>385</v>
      </c>
      <c r="HO27">
        <v>13.9277</v>
      </c>
      <c r="HP27">
        <v>99.52200000000001</v>
      </c>
      <c r="HQ27">
        <v>101.216</v>
      </c>
    </row>
    <row r="28" spans="1:225">
      <c r="A28">
        <v>12</v>
      </c>
      <c r="B28">
        <v>1714068976.1</v>
      </c>
      <c r="C28">
        <v>484.0999999046326</v>
      </c>
      <c r="D28" t="s">
        <v>393</v>
      </c>
      <c r="E28" t="s">
        <v>394</v>
      </c>
      <c r="F28">
        <v>5</v>
      </c>
      <c r="G28" t="s">
        <v>382</v>
      </c>
      <c r="H28">
        <v>1714068968.599999</v>
      </c>
      <c r="I28">
        <f>(J28)/1000</f>
        <v>0</v>
      </c>
      <c r="J28">
        <f>IF(BE28, AM28, AG28)</f>
        <v>0</v>
      </c>
      <c r="K28">
        <f>IF(BE28, AH28, AF28)</f>
        <v>0</v>
      </c>
      <c r="L28">
        <f>BG28 - IF(AT28&gt;1, K28*BA28*100.0/(AV28*BU28), 0)</f>
        <v>0</v>
      </c>
      <c r="M28">
        <f>((S28-I28/2)*L28-K28)/(S28+I28/2)</f>
        <v>0</v>
      </c>
      <c r="N28">
        <f>M28*(BN28+BO28)/1000.0</f>
        <v>0</v>
      </c>
      <c r="O28">
        <f>(BG28 - IF(AT28&gt;1, K28*BA28*100.0/(AV28*BU28), 0))*(BN28+BO28)/1000.0</f>
        <v>0</v>
      </c>
      <c r="P28">
        <f>2.0/((1/R28-1/Q28)+SIGN(R28)*SQRT((1/R28-1/Q28)*(1/R28-1/Q28) + 4*BB28/((BB28+1)*(BB28+1))*(2*1/R28*1/Q28-1/Q28*1/Q28)))</f>
        <v>0</v>
      </c>
      <c r="Q28">
        <f>IF(LEFT(BC28,1)&lt;&gt;"0",IF(LEFT(BC28,1)="1",3.0,BD28),$D$5+$E$5*(BU28*BN28/($K$5*1000))+$F$5*(BU28*BN28/($K$5*1000))*MAX(MIN(BA28,$J$5),$I$5)*MAX(MIN(BA28,$J$5),$I$5)+$G$5*MAX(MIN(BA28,$J$5),$I$5)*(BU28*BN28/($K$5*1000))+$H$5*(BU28*BN28/($K$5*1000))*(BU28*BN28/($K$5*1000)))</f>
        <v>0</v>
      </c>
      <c r="R28">
        <f>I28*(1000-(1000*0.61365*exp(17.502*V28/(240.97+V28))/(BN28+BO28)+BI28)/2)/(1000*0.61365*exp(17.502*V28/(240.97+V28))/(BN28+BO28)-BI28)</f>
        <v>0</v>
      </c>
      <c r="S28">
        <f>1/((BB28+1)/(P28/1.6)+1/(Q28/1.37)) + BB28/((BB28+1)/(P28/1.6) + BB28/(Q28/1.37))</f>
        <v>0</v>
      </c>
      <c r="T28">
        <f>(AW28*AZ28)</f>
        <v>0</v>
      </c>
      <c r="U28">
        <f>(BP28+(T28+2*0.95*5.67E-8*(((BP28+$B$7)+273)^4-(BP28+273)^4)-44100*I28)/(1.84*29.3*Q28+8*0.95*5.67E-8*(BP28+273)^3))</f>
        <v>0</v>
      </c>
      <c r="V28">
        <f>($C$7*BQ28+$D$7*BR28+$E$7*U28)</f>
        <v>0</v>
      </c>
      <c r="W28">
        <f>0.61365*exp(17.502*V28/(240.97+V28))</f>
        <v>0</v>
      </c>
      <c r="X28">
        <f>(Y28/Z28*100)</f>
        <v>0</v>
      </c>
      <c r="Y28">
        <f>BI28*(BN28+BO28)/1000</f>
        <v>0</v>
      </c>
      <c r="Z28">
        <f>0.61365*exp(17.502*BP28/(240.97+BP28))</f>
        <v>0</v>
      </c>
      <c r="AA28">
        <f>(W28-BI28*(BN28+BO28)/1000)</f>
        <v>0</v>
      </c>
      <c r="AB28">
        <f>(-I28*44100)</f>
        <v>0</v>
      </c>
      <c r="AC28">
        <f>2*29.3*Q28*0.92*(BP28-V28)</f>
        <v>0</v>
      </c>
      <c r="AD28">
        <f>2*0.95*5.67E-8*(((BP28+$B$7)+273)^4-(V28+273)^4)</f>
        <v>0</v>
      </c>
      <c r="AE28">
        <f>T28+AD28+AB28+AC28</f>
        <v>0</v>
      </c>
      <c r="AF28">
        <f>BM28*AT28*(BH28-BG28*(1000-AT28*BJ28)/(1000-AT28*BI28))/(100*BA28)</f>
        <v>0</v>
      </c>
      <c r="AG28">
        <f>1000*BM28*AT28*(BI28-BJ28)/(100*BA28*(1000-AT28*BI28))</f>
        <v>0</v>
      </c>
      <c r="AH28">
        <f>(AI28 - AJ28 - BN28*1E3/(8.314*(BP28+273.15)) * AL28/BM28 * AK28) * BM28/(100*BA28) * (1000 - BJ28)/1000</f>
        <v>0</v>
      </c>
      <c r="AI28">
        <v>390.3476899390646</v>
      </c>
      <c r="AJ28">
        <v>387.5997393939394</v>
      </c>
      <c r="AK28">
        <v>-0.001281161033753014</v>
      </c>
      <c r="AL28">
        <v>67.16533715448952</v>
      </c>
      <c r="AM28">
        <f>(AO28 - AN28 + BN28*1E3/(8.314*(BP28+273.15)) * AQ28/BM28 * AP28) * BM28/(100*BA28) * 1000/(1000 - AO28)</f>
        <v>0</v>
      </c>
      <c r="AN28">
        <v>13.83099252460857</v>
      </c>
      <c r="AO28">
        <v>14.16773636363635</v>
      </c>
      <c r="AP28">
        <v>0.002516835447064533</v>
      </c>
      <c r="AQ28">
        <v>78.54934777457591</v>
      </c>
      <c r="AR28">
        <v>0</v>
      </c>
      <c r="AS28">
        <v>0</v>
      </c>
      <c r="AT28">
        <f>IF(AR28*$H$13&gt;=AV28,1.0,(AV28/(AV28-AR28*$H$13)))</f>
        <v>0</v>
      </c>
      <c r="AU28">
        <f>(AT28-1)*100</f>
        <v>0</v>
      </c>
      <c r="AV28">
        <f>MAX(0,($B$13+$C$13*BU28)/(1+$D$13*BU28)*BN28/(BP28+273)*$E$13)</f>
        <v>0</v>
      </c>
      <c r="AW28">
        <f>$B$11*BV28+$C$11*BW28+$F$11*CH28*(1-CK28)</f>
        <v>0</v>
      </c>
      <c r="AX28">
        <f>AW28*AY28</f>
        <v>0</v>
      </c>
      <c r="AY28">
        <f>($B$11*$D$9+$C$11*$D$9+$F$11*((CU28+CM28)/MAX(CU28+CM28+CV28, 0.1)*$I$9+CV28/MAX(CU28+CM28+CV28, 0.1)*$J$9))/($B$11+$C$11+$F$11)</f>
        <v>0</v>
      </c>
      <c r="AZ28">
        <f>($B$11*$K$9+$C$11*$K$9+$F$11*((CU28+CM28)/MAX(CU28+CM28+CV28, 0.1)*$P$9+CV28/MAX(CU28+CM28+CV28, 0.1)*$Q$9))/($B$11+$C$11+$F$11)</f>
        <v>0</v>
      </c>
      <c r="BA28">
        <v>6</v>
      </c>
      <c r="BB28">
        <v>0.5</v>
      </c>
      <c r="BC28" t="s">
        <v>354</v>
      </c>
      <c r="BD28">
        <v>2</v>
      </c>
      <c r="BE28" t="b">
        <v>1</v>
      </c>
      <c r="BF28">
        <v>1714068968.599999</v>
      </c>
      <c r="BG28">
        <v>382.6707586206897</v>
      </c>
      <c r="BH28">
        <v>384.9753793103447</v>
      </c>
      <c r="BI28">
        <v>14.06336551724138</v>
      </c>
      <c r="BJ28">
        <v>13.80790344827586</v>
      </c>
      <c r="BK28">
        <v>385.0967586206897</v>
      </c>
      <c r="BL28">
        <v>14.0973724137931</v>
      </c>
      <c r="BM28">
        <v>600.0649655172413</v>
      </c>
      <c r="BN28">
        <v>101.8981034482759</v>
      </c>
      <c r="BO28">
        <v>0.09890501034482757</v>
      </c>
      <c r="BP28">
        <v>21.77316896551724</v>
      </c>
      <c r="BQ28">
        <v>21.84047586206897</v>
      </c>
      <c r="BR28">
        <v>999.9000000000002</v>
      </c>
      <c r="BS28">
        <v>0</v>
      </c>
      <c r="BT28">
        <v>0</v>
      </c>
      <c r="BU28">
        <v>10009.79517241379</v>
      </c>
      <c r="BV28">
        <v>0</v>
      </c>
      <c r="BW28">
        <v>286.1465862068966</v>
      </c>
      <c r="BX28">
        <v>-2.250608019655172</v>
      </c>
      <c r="BY28">
        <v>388.1838275862069</v>
      </c>
      <c r="BZ28">
        <v>390.3655172413793</v>
      </c>
      <c r="CA28">
        <v>0.2554502527586207</v>
      </c>
      <c r="CB28">
        <v>384.9753793103447</v>
      </c>
      <c r="CC28">
        <v>13.80790344827586</v>
      </c>
      <c r="CD28">
        <v>1.433031034482759</v>
      </c>
      <c r="CE28">
        <v>1.407002068965518</v>
      </c>
      <c r="CF28">
        <v>12.27111379310345</v>
      </c>
      <c r="CG28">
        <v>11.9933</v>
      </c>
      <c r="CH28">
        <v>430.0025172413793</v>
      </c>
      <c r="CI28">
        <v>0.9070110344827582</v>
      </c>
      <c r="CJ28">
        <v>0.09298866551724139</v>
      </c>
      <c r="CK28">
        <v>0</v>
      </c>
      <c r="CL28">
        <v>252.9414827586207</v>
      </c>
      <c r="CM28">
        <v>5.00098</v>
      </c>
      <c r="CN28">
        <v>1173.310689655172</v>
      </c>
      <c r="CO28">
        <v>3942.731034482758</v>
      </c>
      <c r="CP28">
        <v>36.45655172413793</v>
      </c>
      <c r="CQ28">
        <v>40.19806896551724</v>
      </c>
      <c r="CR28">
        <v>38.2885172413793</v>
      </c>
      <c r="CS28">
        <v>40.44579310344827</v>
      </c>
      <c r="CT28">
        <v>38.60962068965516</v>
      </c>
      <c r="CU28">
        <v>385.4810344827587</v>
      </c>
      <c r="CV28">
        <v>39.52206896551724</v>
      </c>
      <c r="CW28">
        <v>0</v>
      </c>
      <c r="CX28">
        <v>1714069062.8</v>
      </c>
      <c r="CY28">
        <v>0</v>
      </c>
      <c r="CZ28">
        <v>1714068996.1</v>
      </c>
      <c r="DA28" t="s">
        <v>395</v>
      </c>
      <c r="DB28">
        <v>1714068996.1</v>
      </c>
      <c r="DC28">
        <v>1714068024.5</v>
      </c>
      <c r="DD28">
        <v>13</v>
      </c>
      <c r="DE28">
        <v>-0.043</v>
      </c>
      <c r="DF28">
        <v>-0.014</v>
      </c>
      <c r="DG28">
        <v>-2.426</v>
      </c>
      <c r="DH28">
        <v>-0.031</v>
      </c>
      <c r="DI28">
        <v>385</v>
      </c>
      <c r="DJ28">
        <v>16</v>
      </c>
      <c r="DK28">
        <v>1.13</v>
      </c>
      <c r="DL28">
        <v>0.18</v>
      </c>
      <c r="DM28">
        <v>-1.587069466585366</v>
      </c>
      <c r="DN28">
        <v>-12.29910189930313</v>
      </c>
      <c r="DO28">
        <v>1.330452115588123</v>
      </c>
      <c r="DP28">
        <v>0</v>
      </c>
      <c r="DQ28">
        <v>0.1790825014634146</v>
      </c>
      <c r="DR28">
        <v>1.41918929163763</v>
      </c>
      <c r="DS28">
        <v>0.1522459352256461</v>
      </c>
      <c r="DT28">
        <v>0</v>
      </c>
      <c r="DU28">
        <v>0</v>
      </c>
      <c r="DV28">
        <v>2</v>
      </c>
      <c r="DW28" t="s">
        <v>356</v>
      </c>
      <c r="DX28">
        <v>3.22879</v>
      </c>
      <c r="DY28">
        <v>2.70435</v>
      </c>
      <c r="DZ28">
        <v>0.09964149999999999</v>
      </c>
      <c r="EA28">
        <v>0.100066</v>
      </c>
      <c r="EB28">
        <v>0.0802327</v>
      </c>
      <c r="EC28">
        <v>0.07918119999999999</v>
      </c>
      <c r="ED28">
        <v>29487</v>
      </c>
      <c r="EE28">
        <v>28797.7</v>
      </c>
      <c r="EF28">
        <v>31355.2</v>
      </c>
      <c r="EG28">
        <v>30326.1</v>
      </c>
      <c r="EH28">
        <v>38639.5</v>
      </c>
      <c r="EI28">
        <v>36934.5</v>
      </c>
      <c r="EJ28">
        <v>43951.1</v>
      </c>
      <c r="EK28">
        <v>42357.7</v>
      </c>
      <c r="EL28">
        <v>2.1614</v>
      </c>
      <c r="EM28">
        <v>1.95758</v>
      </c>
      <c r="EN28">
        <v>0.0281632</v>
      </c>
      <c r="EO28">
        <v>0</v>
      </c>
      <c r="EP28">
        <v>21.3682</v>
      </c>
      <c r="EQ28">
        <v>999.9</v>
      </c>
      <c r="ER28">
        <v>56</v>
      </c>
      <c r="ES28">
        <v>26.3</v>
      </c>
      <c r="ET28">
        <v>18.8761</v>
      </c>
      <c r="EU28">
        <v>61.9382</v>
      </c>
      <c r="EV28">
        <v>22.2155</v>
      </c>
      <c r="EW28">
        <v>1</v>
      </c>
      <c r="EX28">
        <v>-0.179764</v>
      </c>
      <c r="EY28">
        <v>1.73885</v>
      </c>
      <c r="EZ28">
        <v>20.1997</v>
      </c>
      <c r="FA28">
        <v>5.22717</v>
      </c>
      <c r="FB28">
        <v>11.998</v>
      </c>
      <c r="FC28">
        <v>4.967</v>
      </c>
      <c r="FD28">
        <v>3.297</v>
      </c>
      <c r="FE28">
        <v>9999</v>
      </c>
      <c r="FF28">
        <v>9999</v>
      </c>
      <c r="FG28">
        <v>9999</v>
      </c>
      <c r="FH28">
        <v>19.8</v>
      </c>
      <c r="FI28">
        <v>4.97104</v>
      </c>
      <c r="FJ28">
        <v>1.86768</v>
      </c>
      <c r="FK28">
        <v>1.85883</v>
      </c>
      <c r="FL28">
        <v>1.86498</v>
      </c>
      <c r="FM28">
        <v>1.86306</v>
      </c>
      <c r="FN28">
        <v>1.86434</v>
      </c>
      <c r="FO28">
        <v>1.85976</v>
      </c>
      <c r="FP28">
        <v>1.86386</v>
      </c>
      <c r="FQ28">
        <v>0</v>
      </c>
      <c r="FR28">
        <v>0</v>
      </c>
      <c r="FS28">
        <v>0</v>
      </c>
      <c r="FT28">
        <v>0</v>
      </c>
      <c r="FU28" t="s">
        <v>357</v>
      </c>
      <c r="FV28" t="s">
        <v>358</v>
      </c>
      <c r="FW28" t="s">
        <v>359</v>
      </c>
      <c r="FX28" t="s">
        <v>359</v>
      </c>
      <c r="FY28" t="s">
        <v>359</v>
      </c>
      <c r="FZ28" t="s">
        <v>359</v>
      </c>
      <c r="GA28">
        <v>0</v>
      </c>
      <c r="GB28">
        <v>100</v>
      </c>
      <c r="GC28">
        <v>100</v>
      </c>
      <c r="GD28">
        <v>-2.426</v>
      </c>
      <c r="GE28">
        <v>-0.0339</v>
      </c>
      <c r="GF28">
        <v>-0.6848689256054719</v>
      </c>
      <c r="GG28">
        <v>-0.004200780211792431</v>
      </c>
      <c r="GH28">
        <v>-6.086107273994438E-07</v>
      </c>
      <c r="GI28">
        <v>3.538391214060535E-10</v>
      </c>
      <c r="GJ28">
        <v>-0.05557139227577904</v>
      </c>
      <c r="GK28">
        <v>0.006682484536868237</v>
      </c>
      <c r="GL28">
        <v>-0.0007200357986506558</v>
      </c>
      <c r="GM28">
        <v>2.515042002614049E-05</v>
      </c>
      <c r="GN28">
        <v>15</v>
      </c>
      <c r="GO28">
        <v>1944</v>
      </c>
      <c r="GP28">
        <v>3</v>
      </c>
      <c r="GQ28">
        <v>20</v>
      </c>
      <c r="GR28">
        <v>0.2</v>
      </c>
      <c r="GS28">
        <v>15.9</v>
      </c>
      <c r="GT28">
        <v>1.05225</v>
      </c>
      <c r="GU28">
        <v>2.40723</v>
      </c>
      <c r="GV28">
        <v>1.44775</v>
      </c>
      <c r="GW28">
        <v>2.30225</v>
      </c>
      <c r="GX28">
        <v>1.55151</v>
      </c>
      <c r="GY28">
        <v>2.43774</v>
      </c>
      <c r="GZ28">
        <v>30.5231</v>
      </c>
      <c r="HA28">
        <v>14.7274</v>
      </c>
      <c r="HB28">
        <v>18</v>
      </c>
      <c r="HC28">
        <v>601.348</v>
      </c>
      <c r="HD28">
        <v>473.473</v>
      </c>
      <c r="HE28">
        <v>19.0013</v>
      </c>
      <c r="HF28">
        <v>24.6903</v>
      </c>
      <c r="HG28">
        <v>30.0008</v>
      </c>
      <c r="HH28">
        <v>24.6572</v>
      </c>
      <c r="HI28">
        <v>24.5949</v>
      </c>
      <c r="HJ28">
        <v>21.0652</v>
      </c>
      <c r="HK28">
        <v>35.8152</v>
      </c>
      <c r="HL28">
        <v>68.09229999999999</v>
      </c>
      <c r="HM28">
        <v>19</v>
      </c>
      <c r="HN28">
        <v>385</v>
      </c>
      <c r="HO28">
        <v>13.7722</v>
      </c>
      <c r="HP28">
        <v>99.5146</v>
      </c>
      <c r="HQ28">
        <v>101.203</v>
      </c>
    </row>
    <row r="29" spans="1:225">
      <c r="A29">
        <v>13</v>
      </c>
      <c r="B29">
        <v>1714069076.1</v>
      </c>
      <c r="C29">
        <v>584.0999999046326</v>
      </c>
      <c r="D29" t="s">
        <v>396</v>
      </c>
      <c r="E29" t="s">
        <v>397</v>
      </c>
      <c r="F29">
        <v>5</v>
      </c>
      <c r="G29" t="s">
        <v>398</v>
      </c>
      <c r="H29">
        <v>1714069068.099999</v>
      </c>
      <c r="I29">
        <f>(J29)/1000</f>
        <v>0</v>
      </c>
      <c r="J29">
        <f>IF(BE29, AM29, AG29)</f>
        <v>0</v>
      </c>
      <c r="K29">
        <f>IF(BE29, AH29, AF29)</f>
        <v>0</v>
      </c>
      <c r="L29">
        <f>BG29 - IF(AT29&gt;1, K29*BA29*100.0/(AV29*BU29), 0)</f>
        <v>0</v>
      </c>
      <c r="M29">
        <f>((S29-I29/2)*L29-K29)/(S29+I29/2)</f>
        <v>0</v>
      </c>
      <c r="N29">
        <f>M29*(BN29+BO29)/1000.0</f>
        <v>0</v>
      </c>
      <c r="O29">
        <f>(BG29 - IF(AT29&gt;1, K29*BA29*100.0/(AV29*BU29), 0))*(BN29+BO29)/1000.0</f>
        <v>0</v>
      </c>
      <c r="P29">
        <f>2.0/((1/R29-1/Q29)+SIGN(R29)*SQRT((1/R29-1/Q29)*(1/R29-1/Q29) + 4*BB29/((BB29+1)*(BB29+1))*(2*1/R29*1/Q29-1/Q29*1/Q29)))</f>
        <v>0</v>
      </c>
      <c r="Q29">
        <f>IF(LEFT(BC29,1)&lt;&gt;"0",IF(LEFT(BC29,1)="1",3.0,BD29),$D$5+$E$5*(BU29*BN29/($K$5*1000))+$F$5*(BU29*BN29/($K$5*1000))*MAX(MIN(BA29,$J$5),$I$5)*MAX(MIN(BA29,$J$5),$I$5)+$G$5*MAX(MIN(BA29,$J$5),$I$5)*(BU29*BN29/($K$5*1000))+$H$5*(BU29*BN29/($K$5*1000))*(BU29*BN29/($K$5*1000)))</f>
        <v>0</v>
      </c>
      <c r="R29">
        <f>I29*(1000-(1000*0.61365*exp(17.502*V29/(240.97+V29))/(BN29+BO29)+BI29)/2)/(1000*0.61365*exp(17.502*V29/(240.97+V29))/(BN29+BO29)-BI29)</f>
        <v>0</v>
      </c>
      <c r="S29">
        <f>1/((BB29+1)/(P29/1.6)+1/(Q29/1.37)) + BB29/((BB29+1)/(P29/1.6) + BB29/(Q29/1.37))</f>
        <v>0</v>
      </c>
      <c r="T29">
        <f>(AW29*AZ29)</f>
        <v>0</v>
      </c>
      <c r="U29">
        <f>(BP29+(T29+2*0.95*5.67E-8*(((BP29+$B$7)+273)^4-(BP29+273)^4)-44100*I29)/(1.84*29.3*Q29+8*0.95*5.67E-8*(BP29+273)^3))</f>
        <v>0</v>
      </c>
      <c r="V29">
        <f>($C$7*BQ29+$D$7*BR29+$E$7*U29)</f>
        <v>0</v>
      </c>
      <c r="W29">
        <f>0.61365*exp(17.502*V29/(240.97+V29))</f>
        <v>0</v>
      </c>
      <c r="X29">
        <f>(Y29/Z29*100)</f>
        <v>0</v>
      </c>
      <c r="Y29">
        <f>BI29*(BN29+BO29)/1000</f>
        <v>0</v>
      </c>
      <c r="Z29">
        <f>0.61365*exp(17.502*BP29/(240.97+BP29))</f>
        <v>0</v>
      </c>
      <c r="AA29">
        <f>(W29-BI29*(BN29+BO29)/1000)</f>
        <v>0</v>
      </c>
      <c r="AB29">
        <f>(-I29*44100)</f>
        <v>0</v>
      </c>
      <c r="AC29">
        <f>2*29.3*Q29*0.92*(BP29-V29)</f>
        <v>0</v>
      </c>
      <c r="AD29">
        <f>2*0.95*5.67E-8*(((BP29+$B$7)+273)^4-(V29+273)^4)</f>
        <v>0</v>
      </c>
      <c r="AE29">
        <f>T29+AD29+AB29+AC29</f>
        <v>0</v>
      </c>
      <c r="AF29">
        <f>BM29*AT29*(BH29-BG29*(1000-AT29*BJ29)/(1000-AT29*BI29))/(100*BA29)</f>
        <v>0</v>
      </c>
      <c r="AG29">
        <f>1000*BM29*AT29*(BI29-BJ29)/(100*BA29*(1000-AT29*BI29))</f>
        <v>0</v>
      </c>
      <c r="AH29">
        <f>(AI29 - AJ29 - BN29*1E3/(8.314*(BP29+273.15)) * AL29/BM29 * AK29) * BM29/(100*BA29) * (1000 - BJ29)/1000</f>
        <v>0</v>
      </c>
      <c r="AI29">
        <v>390.6394824272592</v>
      </c>
      <c r="AJ29">
        <v>406.4840121212119</v>
      </c>
      <c r="AK29">
        <v>-3.511278227592524</v>
      </c>
      <c r="AL29">
        <v>67.16951777113167</v>
      </c>
      <c r="AM29">
        <f>(AO29 - AN29 + BN29*1E3/(8.314*(BP29+273.15)) * AQ29/BM29 * AP29) * BM29/(100*BA29) * 1000/(1000 - AO29)</f>
        <v>0</v>
      </c>
      <c r="AN29">
        <v>14.12892121790437</v>
      </c>
      <c r="AO29">
        <v>14.01322666666667</v>
      </c>
      <c r="AP29">
        <v>0.05246576560736259</v>
      </c>
      <c r="AQ29">
        <v>78.54870885655794</v>
      </c>
      <c r="AR29">
        <v>0</v>
      </c>
      <c r="AS29">
        <v>0</v>
      </c>
      <c r="AT29">
        <f>IF(AR29*$H$13&gt;=AV29,1.0,(AV29/(AV29-AR29*$H$13)))</f>
        <v>0</v>
      </c>
      <c r="AU29">
        <f>(AT29-1)*100</f>
        <v>0</v>
      </c>
      <c r="AV29">
        <f>MAX(0,($B$13+$C$13*BU29)/(1+$D$13*BU29)*BN29/(BP29+273)*$E$13)</f>
        <v>0</v>
      </c>
      <c r="AW29">
        <f>$B$11*BV29+$C$11*BW29+$F$11*CH29*(1-CK29)</f>
        <v>0</v>
      </c>
      <c r="AX29">
        <f>AW29*AY29</f>
        <v>0</v>
      </c>
      <c r="AY29">
        <f>($B$11*$D$9+$C$11*$D$9+$F$11*((CU29+CM29)/MAX(CU29+CM29+CV29, 0.1)*$I$9+CV29/MAX(CU29+CM29+CV29, 0.1)*$J$9))/($B$11+$C$11+$F$11)</f>
        <v>0</v>
      </c>
      <c r="AZ29">
        <f>($B$11*$K$9+$C$11*$K$9+$F$11*((CU29+CM29)/MAX(CU29+CM29+CV29, 0.1)*$P$9+CV29/MAX(CU29+CM29+CV29, 0.1)*$Q$9))/($B$11+$C$11+$F$11)</f>
        <v>0</v>
      </c>
      <c r="BA29">
        <v>6</v>
      </c>
      <c r="BB29">
        <v>0.5</v>
      </c>
      <c r="BC29" t="s">
        <v>354</v>
      </c>
      <c r="BD29">
        <v>2</v>
      </c>
      <c r="BE29" t="b">
        <v>1</v>
      </c>
      <c r="BF29">
        <v>1714069068.099999</v>
      </c>
      <c r="BG29">
        <v>425.542935483871</v>
      </c>
      <c r="BH29">
        <v>385.0914838709678</v>
      </c>
      <c r="BI29">
        <v>13.74786129032258</v>
      </c>
      <c r="BJ29">
        <v>14.12963870967742</v>
      </c>
      <c r="BK29">
        <v>428.1531935483872</v>
      </c>
      <c r="BL29">
        <v>13.78224193548387</v>
      </c>
      <c r="BM29">
        <v>595.0777096774193</v>
      </c>
      <c r="BN29">
        <v>101.8969032258065</v>
      </c>
      <c r="BO29">
        <v>0.1101521548387097</v>
      </c>
      <c r="BP29">
        <v>21.78242580645162</v>
      </c>
      <c r="BQ29">
        <v>21.7824</v>
      </c>
      <c r="BR29">
        <v>999.9000000000003</v>
      </c>
      <c r="BS29">
        <v>0</v>
      </c>
      <c r="BT29">
        <v>0</v>
      </c>
      <c r="BU29">
        <v>9998.650322580645</v>
      </c>
      <c r="BV29">
        <v>0</v>
      </c>
      <c r="BW29">
        <v>444.9885483870968</v>
      </c>
      <c r="BX29">
        <v>40.45160416129033</v>
      </c>
      <c r="BY29">
        <v>431.4687096774194</v>
      </c>
      <c r="BZ29">
        <v>390.6105161290323</v>
      </c>
      <c r="CA29">
        <v>-0.3817861308387097</v>
      </c>
      <c r="CB29">
        <v>385.0914838709678</v>
      </c>
      <c r="CC29">
        <v>14.12963870967742</v>
      </c>
      <c r="CD29">
        <v>1.400863225806452</v>
      </c>
      <c r="CE29">
        <v>1.439765483870968</v>
      </c>
      <c r="CF29">
        <v>11.92485483870968</v>
      </c>
      <c r="CG29">
        <v>12.34305806451613</v>
      </c>
      <c r="CH29">
        <v>430.2102903225806</v>
      </c>
      <c r="CI29">
        <v>0.9070017419354836</v>
      </c>
      <c r="CJ29">
        <v>0.09299828709677417</v>
      </c>
      <c r="CK29">
        <v>0</v>
      </c>
      <c r="CL29">
        <v>164.9949032258065</v>
      </c>
      <c r="CM29">
        <v>5.00098</v>
      </c>
      <c r="CN29">
        <v>793.1503548387096</v>
      </c>
      <c r="CO29">
        <v>3944.644838709678</v>
      </c>
      <c r="CP29">
        <v>37.157</v>
      </c>
      <c r="CQ29">
        <v>40.99183870967742</v>
      </c>
      <c r="CR29">
        <v>38.95938709677418</v>
      </c>
      <c r="CS29">
        <v>41.8828387096774</v>
      </c>
      <c r="CT29">
        <v>39.27593548387095</v>
      </c>
      <c r="CU29">
        <v>385.6654838709678</v>
      </c>
      <c r="CV29">
        <v>39.54354838709677</v>
      </c>
      <c r="CW29">
        <v>0</v>
      </c>
      <c r="CX29">
        <v>1714069163</v>
      </c>
      <c r="CY29">
        <v>0</v>
      </c>
      <c r="CZ29">
        <v>1714068996.1</v>
      </c>
      <c r="DA29" t="s">
        <v>395</v>
      </c>
      <c r="DB29">
        <v>1714068996.1</v>
      </c>
      <c r="DC29">
        <v>1714068024.5</v>
      </c>
      <c r="DD29">
        <v>13</v>
      </c>
      <c r="DE29">
        <v>-0.043</v>
      </c>
      <c r="DF29">
        <v>-0.014</v>
      </c>
      <c r="DG29">
        <v>-2.426</v>
      </c>
      <c r="DH29">
        <v>-0.031</v>
      </c>
      <c r="DI29">
        <v>385</v>
      </c>
      <c r="DJ29">
        <v>16</v>
      </c>
      <c r="DK29">
        <v>1.13</v>
      </c>
      <c r="DL29">
        <v>0.18</v>
      </c>
      <c r="DM29">
        <v>29.95046841463414</v>
      </c>
      <c r="DN29">
        <v>142.9250865156794</v>
      </c>
      <c r="DO29">
        <v>27.71102828526276</v>
      </c>
      <c r="DP29">
        <v>0</v>
      </c>
      <c r="DQ29">
        <v>-0.2773729048536585</v>
      </c>
      <c r="DR29">
        <v>-1.478486347630662</v>
      </c>
      <c r="DS29">
        <v>0.2795654421034147</v>
      </c>
      <c r="DT29">
        <v>0</v>
      </c>
      <c r="DU29">
        <v>0</v>
      </c>
      <c r="DV29">
        <v>2</v>
      </c>
      <c r="DW29" t="s">
        <v>356</v>
      </c>
      <c r="DX29">
        <v>3.22909</v>
      </c>
      <c r="DY29">
        <v>2.70418</v>
      </c>
      <c r="DZ29">
        <v>0.103065</v>
      </c>
      <c r="EA29">
        <v>0.100044</v>
      </c>
      <c r="EB29">
        <v>0.07963240000000001</v>
      </c>
      <c r="EC29">
        <v>0.080417</v>
      </c>
      <c r="ED29">
        <v>29374.4</v>
      </c>
      <c r="EE29">
        <v>28794.9</v>
      </c>
      <c r="EF29">
        <v>31355.2</v>
      </c>
      <c r="EG29">
        <v>30323</v>
      </c>
      <c r="EH29">
        <v>38664.9</v>
      </c>
      <c r="EI29">
        <v>36881.6</v>
      </c>
      <c r="EJ29">
        <v>43951</v>
      </c>
      <c r="EK29">
        <v>42354.2</v>
      </c>
      <c r="EL29">
        <v>2.15342</v>
      </c>
      <c r="EM29">
        <v>1.95928</v>
      </c>
      <c r="EN29">
        <v>0.0396781</v>
      </c>
      <c r="EO29">
        <v>0</v>
      </c>
      <c r="EP29">
        <v>21.1855</v>
      </c>
      <c r="EQ29">
        <v>999.9</v>
      </c>
      <c r="ER29">
        <v>55.7</v>
      </c>
      <c r="ES29">
        <v>26.3</v>
      </c>
      <c r="ET29">
        <v>18.7739</v>
      </c>
      <c r="EU29">
        <v>61.1482</v>
      </c>
      <c r="EV29">
        <v>21.9311</v>
      </c>
      <c r="EW29">
        <v>1</v>
      </c>
      <c r="EX29">
        <v>-0.174372</v>
      </c>
      <c r="EY29">
        <v>1.64949</v>
      </c>
      <c r="EZ29">
        <v>20.1985</v>
      </c>
      <c r="FA29">
        <v>5.22762</v>
      </c>
      <c r="FB29">
        <v>11.998</v>
      </c>
      <c r="FC29">
        <v>4.9671</v>
      </c>
      <c r="FD29">
        <v>3.297</v>
      </c>
      <c r="FE29">
        <v>9999</v>
      </c>
      <c r="FF29">
        <v>9999</v>
      </c>
      <c r="FG29">
        <v>9999</v>
      </c>
      <c r="FH29">
        <v>19.8</v>
      </c>
      <c r="FI29">
        <v>4.97105</v>
      </c>
      <c r="FJ29">
        <v>1.86768</v>
      </c>
      <c r="FK29">
        <v>1.85883</v>
      </c>
      <c r="FL29">
        <v>1.86498</v>
      </c>
      <c r="FM29">
        <v>1.86306</v>
      </c>
      <c r="FN29">
        <v>1.86435</v>
      </c>
      <c r="FO29">
        <v>1.85977</v>
      </c>
      <c r="FP29">
        <v>1.86386</v>
      </c>
      <c r="FQ29">
        <v>0</v>
      </c>
      <c r="FR29">
        <v>0</v>
      </c>
      <c r="FS29">
        <v>0</v>
      </c>
      <c r="FT29">
        <v>0</v>
      </c>
      <c r="FU29" t="s">
        <v>357</v>
      </c>
      <c r="FV29" t="s">
        <v>358</v>
      </c>
      <c r="FW29" t="s">
        <v>359</v>
      </c>
      <c r="FX29" t="s">
        <v>359</v>
      </c>
      <c r="FY29" t="s">
        <v>359</v>
      </c>
      <c r="FZ29" t="s">
        <v>359</v>
      </c>
      <c r="GA29">
        <v>0</v>
      </c>
      <c r="GB29">
        <v>100</v>
      </c>
      <c r="GC29">
        <v>100</v>
      </c>
      <c r="GD29">
        <v>-2.491</v>
      </c>
      <c r="GE29">
        <v>-0.034</v>
      </c>
      <c r="GF29">
        <v>-0.7278186629388241</v>
      </c>
      <c r="GG29">
        <v>-0.004200780211792431</v>
      </c>
      <c r="GH29">
        <v>-6.086107273994438E-07</v>
      </c>
      <c r="GI29">
        <v>3.538391214060535E-10</v>
      </c>
      <c r="GJ29">
        <v>-0.05557139227577904</v>
      </c>
      <c r="GK29">
        <v>0.006682484536868237</v>
      </c>
      <c r="GL29">
        <v>-0.0007200357986506558</v>
      </c>
      <c r="GM29">
        <v>2.515042002614049E-05</v>
      </c>
      <c r="GN29">
        <v>15</v>
      </c>
      <c r="GO29">
        <v>1944</v>
      </c>
      <c r="GP29">
        <v>3</v>
      </c>
      <c r="GQ29">
        <v>20</v>
      </c>
      <c r="GR29">
        <v>1.3</v>
      </c>
      <c r="GS29">
        <v>17.5</v>
      </c>
      <c r="GT29">
        <v>1.05225</v>
      </c>
      <c r="GU29">
        <v>2.40479</v>
      </c>
      <c r="GV29">
        <v>1.44897</v>
      </c>
      <c r="GW29">
        <v>2.30347</v>
      </c>
      <c r="GX29">
        <v>1.55151</v>
      </c>
      <c r="GY29">
        <v>2.30835</v>
      </c>
      <c r="GZ29">
        <v>30.48</v>
      </c>
      <c r="HA29">
        <v>14.6924</v>
      </c>
      <c r="HB29">
        <v>18</v>
      </c>
      <c r="HC29">
        <v>597.071</v>
      </c>
      <c r="HD29">
        <v>475.542</v>
      </c>
      <c r="HE29">
        <v>18.9993</v>
      </c>
      <c r="HF29">
        <v>24.7925</v>
      </c>
      <c r="HG29">
        <v>30</v>
      </c>
      <c r="HH29">
        <v>24.7764</v>
      </c>
      <c r="HI29">
        <v>24.7075</v>
      </c>
      <c r="HJ29">
        <v>21.0749</v>
      </c>
      <c r="HK29">
        <v>33.3827</v>
      </c>
      <c r="HL29">
        <v>66.97280000000001</v>
      </c>
      <c r="HM29">
        <v>19</v>
      </c>
      <c r="HN29">
        <v>385</v>
      </c>
      <c r="HO29">
        <v>14.1435</v>
      </c>
      <c r="HP29">
        <v>99.5145</v>
      </c>
      <c r="HQ29">
        <v>101.194</v>
      </c>
    </row>
    <row r="30" spans="1:225">
      <c r="A30">
        <v>14</v>
      </c>
      <c r="B30">
        <v>1714069100.6</v>
      </c>
      <c r="C30">
        <v>608.5999999046326</v>
      </c>
      <c r="D30" t="s">
        <v>399</v>
      </c>
      <c r="E30" t="s">
        <v>400</v>
      </c>
      <c r="F30">
        <v>5</v>
      </c>
      <c r="G30" t="s">
        <v>398</v>
      </c>
      <c r="H30">
        <v>1714069092.849999</v>
      </c>
      <c r="I30">
        <f>(J30)/1000</f>
        <v>0</v>
      </c>
      <c r="J30">
        <f>IF(BE30, AM30, AG30)</f>
        <v>0</v>
      </c>
      <c r="K30">
        <f>IF(BE30, AH30, AF30)</f>
        <v>0</v>
      </c>
      <c r="L30">
        <f>BG30 - IF(AT30&gt;1, K30*BA30*100.0/(AV30*BU30), 0)</f>
        <v>0</v>
      </c>
      <c r="M30">
        <f>((S30-I30/2)*L30-K30)/(S30+I30/2)</f>
        <v>0</v>
      </c>
      <c r="N30">
        <f>M30*(BN30+BO30)/1000.0</f>
        <v>0</v>
      </c>
      <c r="O30">
        <f>(BG30 - IF(AT30&gt;1, K30*BA30*100.0/(AV30*BU30), 0))*(BN30+BO30)/1000.0</f>
        <v>0</v>
      </c>
      <c r="P30">
        <f>2.0/((1/R30-1/Q30)+SIGN(R30)*SQRT((1/R30-1/Q30)*(1/R30-1/Q30) + 4*BB30/((BB30+1)*(BB30+1))*(2*1/R30*1/Q30-1/Q30*1/Q30)))</f>
        <v>0</v>
      </c>
      <c r="Q30">
        <f>IF(LEFT(BC30,1)&lt;&gt;"0",IF(LEFT(BC30,1)="1",3.0,BD30),$D$5+$E$5*(BU30*BN30/($K$5*1000))+$F$5*(BU30*BN30/($K$5*1000))*MAX(MIN(BA30,$J$5),$I$5)*MAX(MIN(BA30,$J$5),$I$5)+$G$5*MAX(MIN(BA30,$J$5),$I$5)*(BU30*BN30/($K$5*1000))+$H$5*(BU30*BN30/($K$5*1000))*(BU30*BN30/($K$5*1000)))</f>
        <v>0</v>
      </c>
      <c r="R30">
        <f>I30*(1000-(1000*0.61365*exp(17.502*V30/(240.97+V30))/(BN30+BO30)+BI30)/2)/(1000*0.61365*exp(17.502*V30/(240.97+V30))/(BN30+BO30)-BI30)</f>
        <v>0</v>
      </c>
      <c r="S30">
        <f>1/((BB30+1)/(P30/1.6)+1/(Q30/1.37)) + BB30/((BB30+1)/(P30/1.6) + BB30/(Q30/1.37))</f>
        <v>0</v>
      </c>
      <c r="T30">
        <f>(AW30*AZ30)</f>
        <v>0</v>
      </c>
      <c r="U30">
        <f>(BP30+(T30+2*0.95*5.67E-8*(((BP30+$B$7)+273)^4-(BP30+273)^4)-44100*I30)/(1.84*29.3*Q30+8*0.95*5.67E-8*(BP30+273)^3))</f>
        <v>0</v>
      </c>
      <c r="V30">
        <f>($C$7*BQ30+$D$7*BR30+$E$7*U30)</f>
        <v>0</v>
      </c>
      <c r="W30">
        <f>0.61365*exp(17.502*V30/(240.97+V30))</f>
        <v>0</v>
      </c>
      <c r="X30">
        <f>(Y30/Z30*100)</f>
        <v>0</v>
      </c>
      <c r="Y30">
        <f>BI30*(BN30+BO30)/1000</f>
        <v>0</v>
      </c>
      <c r="Z30">
        <f>0.61365*exp(17.502*BP30/(240.97+BP30))</f>
        <v>0</v>
      </c>
      <c r="AA30">
        <f>(W30-BI30*(BN30+BO30)/1000)</f>
        <v>0</v>
      </c>
      <c r="AB30">
        <f>(-I30*44100)</f>
        <v>0</v>
      </c>
      <c r="AC30">
        <f>2*29.3*Q30*0.92*(BP30-V30)</f>
        <v>0</v>
      </c>
      <c r="AD30">
        <f>2*0.95*5.67E-8*(((BP30+$B$7)+273)^4-(V30+273)^4)</f>
        <v>0</v>
      </c>
      <c r="AE30">
        <f>T30+AD30+AB30+AC30</f>
        <v>0</v>
      </c>
      <c r="AF30">
        <f>BM30*AT30*(BH30-BG30*(1000-AT30*BJ30)/(1000-AT30*BI30))/(100*BA30)</f>
        <v>0</v>
      </c>
      <c r="AG30">
        <f>1000*BM30*AT30*(BI30-BJ30)/(100*BA30*(1000-AT30*BI30))</f>
        <v>0</v>
      </c>
      <c r="AH30">
        <f>(AI30 - AJ30 - BN30*1E3/(8.314*(BP30+273.15)) * AL30/BM30 * AK30) * BM30/(100*BA30) * (1000 - BJ30)/1000</f>
        <v>0</v>
      </c>
      <c r="AI30">
        <v>390.0430382624612</v>
      </c>
      <c r="AJ30">
        <v>389.601139393939</v>
      </c>
      <c r="AK30">
        <v>-0.04904879510277562</v>
      </c>
      <c r="AL30">
        <v>67.16951777113167</v>
      </c>
      <c r="AM30">
        <f>(AO30 - AN30 + BN30*1E3/(8.314*(BP30+273.15)) * AQ30/BM30 * AP30) * BM30/(100*BA30) * 1000/(1000 - AO30)</f>
        <v>0</v>
      </c>
      <c r="AN30">
        <v>14.06032821548112</v>
      </c>
      <c r="AO30">
        <v>14.26264181818181</v>
      </c>
      <c r="AP30">
        <v>-0.0001128853550421227</v>
      </c>
      <c r="AQ30">
        <v>78.54870885655794</v>
      </c>
      <c r="AR30">
        <v>0</v>
      </c>
      <c r="AS30">
        <v>0</v>
      </c>
      <c r="AT30">
        <f>IF(AR30*$H$13&gt;=AV30,1.0,(AV30/(AV30-AR30*$H$13)))</f>
        <v>0</v>
      </c>
      <c r="AU30">
        <f>(AT30-1)*100</f>
        <v>0</v>
      </c>
      <c r="AV30">
        <f>MAX(0,($B$13+$C$13*BU30)/(1+$D$13*BU30)*BN30/(BP30+273)*$E$13)</f>
        <v>0</v>
      </c>
      <c r="AW30">
        <f>$B$11*BV30+$C$11*BW30+$F$11*CH30*(1-CK30)</f>
        <v>0</v>
      </c>
      <c r="AX30">
        <f>AW30*AY30</f>
        <v>0</v>
      </c>
      <c r="AY30">
        <f>($B$11*$D$9+$C$11*$D$9+$F$11*((CU30+CM30)/MAX(CU30+CM30+CV30, 0.1)*$I$9+CV30/MAX(CU30+CM30+CV30, 0.1)*$J$9))/($B$11+$C$11+$F$11)</f>
        <v>0</v>
      </c>
      <c r="AZ30">
        <f>($B$11*$K$9+$C$11*$K$9+$F$11*((CU30+CM30)/MAX(CU30+CM30+CV30, 0.1)*$P$9+CV30/MAX(CU30+CM30+CV30, 0.1)*$Q$9))/($B$11+$C$11+$F$11)</f>
        <v>0</v>
      </c>
      <c r="BA30">
        <v>6</v>
      </c>
      <c r="BB30">
        <v>0.5</v>
      </c>
      <c r="BC30" t="s">
        <v>354</v>
      </c>
      <c r="BD30">
        <v>2</v>
      </c>
      <c r="BE30" t="b">
        <v>1</v>
      </c>
      <c r="BF30">
        <v>1714069092.849999</v>
      </c>
      <c r="BG30">
        <v>385.0669</v>
      </c>
      <c r="BH30">
        <v>384.9398666666665</v>
      </c>
      <c r="BI30">
        <v>14.25318666666667</v>
      </c>
      <c r="BJ30">
        <v>14.0721</v>
      </c>
      <c r="BK30">
        <v>387.4259</v>
      </c>
      <c r="BL30">
        <v>14.28691333333333</v>
      </c>
      <c r="BM30">
        <v>599.9830333333334</v>
      </c>
      <c r="BN30">
        <v>101.8970333333333</v>
      </c>
      <c r="BO30">
        <v>0.09993791666666667</v>
      </c>
      <c r="BP30">
        <v>21.81947333333333</v>
      </c>
      <c r="BQ30">
        <v>21.84802000000001</v>
      </c>
      <c r="BR30">
        <v>999.9000000000002</v>
      </c>
      <c r="BS30">
        <v>0</v>
      </c>
      <c r="BT30">
        <v>0</v>
      </c>
      <c r="BU30">
        <v>9992.994333333332</v>
      </c>
      <c r="BV30">
        <v>0</v>
      </c>
      <c r="BW30">
        <v>419.8223000000001</v>
      </c>
      <c r="BX30">
        <v>0.0599151419</v>
      </c>
      <c r="BY30">
        <v>390.5666000000001</v>
      </c>
      <c r="BZ30">
        <v>390.4341666666667</v>
      </c>
      <c r="CA30">
        <v>0.1810853</v>
      </c>
      <c r="CB30">
        <v>384.9398666666665</v>
      </c>
      <c r="CC30">
        <v>14.0721</v>
      </c>
      <c r="CD30">
        <v>1.452357333333333</v>
      </c>
      <c r="CE30">
        <v>1.433904666666667</v>
      </c>
      <c r="CF30">
        <v>12.47559333333334</v>
      </c>
      <c r="CG30">
        <v>12.28099666666667</v>
      </c>
      <c r="CH30">
        <v>430.0346000000001</v>
      </c>
      <c r="CI30">
        <v>0.9069977999999997</v>
      </c>
      <c r="CJ30">
        <v>0.09300204000000002</v>
      </c>
      <c r="CK30">
        <v>0</v>
      </c>
      <c r="CL30">
        <v>140.9045333333333</v>
      </c>
      <c r="CM30">
        <v>5.00098</v>
      </c>
      <c r="CN30">
        <v>681.3886333333332</v>
      </c>
      <c r="CO30">
        <v>3943.010333333334</v>
      </c>
      <c r="CP30">
        <v>36.82893333333332</v>
      </c>
      <c r="CQ30">
        <v>39.93726666666666</v>
      </c>
      <c r="CR30">
        <v>38.55799999999999</v>
      </c>
      <c r="CS30">
        <v>40.48313333333332</v>
      </c>
      <c r="CT30">
        <v>38.51219999999999</v>
      </c>
      <c r="CU30">
        <v>385.5036666666667</v>
      </c>
      <c r="CV30">
        <v>39.52933333333333</v>
      </c>
      <c r="CW30">
        <v>0</v>
      </c>
      <c r="CX30">
        <v>1714069187.6</v>
      </c>
      <c r="CY30">
        <v>0</v>
      </c>
      <c r="CZ30">
        <v>1714069118.6</v>
      </c>
      <c r="DA30" t="s">
        <v>401</v>
      </c>
      <c r="DB30">
        <v>1714069118.6</v>
      </c>
      <c r="DC30">
        <v>1714068024.5</v>
      </c>
      <c r="DD30">
        <v>14</v>
      </c>
      <c r="DE30">
        <v>0.062</v>
      </c>
      <c r="DF30">
        <v>-0.014</v>
      </c>
      <c r="DG30">
        <v>-2.359</v>
      </c>
      <c r="DH30">
        <v>-0.031</v>
      </c>
      <c r="DI30">
        <v>384</v>
      </c>
      <c r="DJ30">
        <v>16</v>
      </c>
      <c r="DK30">
        <v>0.43</v>
      </c>
      <c r="DL30">
        <v>0.18</v>
      </c>
      <c r="DM30">
        <v>1.423970591634146</v>
      </c>
      <c r="DN30">
        <v>-20.80968208582578</v>
      </c>
      <c r="DO30">
        <v>2.273881133055192</v>
      </c>
      <c r="DP30">
        <v>0</v>
      </c>
      <c r="DQ30">
        <v>0.1470205804878049</v>
      </c>
      <c r="DR30">
        <v>0.5737584209059233</v>
      </c>
      <c r="DS30">
        <v>0.05814855768523652</v>
      </c>
      <c r="DT30">
        <v>0</v>
      </c>
      <c r="DU30">
        <v>0</v>
      </c>
      <c r="DV30">
        <v>2</v>
      </c>
      <c r="DW30" t="s">
        <v>356</v>
      </c>
      <c r="DX30">
        <v>3.22909</v>
      </c>
      <c r="DY30">
        <v>2.70421</v>
      </c>
      <c r="DZ30">
        <v>0.100005</v>
      </c>
      <c r="EA30">
        <v>0.100275</v>
      </c>
      <c r="EB30">
        <v>0.08058</v>
      </c>
      <c r="EC30">
        <v>0.0797409</v>
      </c>
      <c r="ED30">
        <v>29474.3</v>
      </c>
      <c r="EE30">
        <v>28789.5</v>
      </c>
      <c r="EF30">
        <v>31355</v>
      </c>
      <c r="EG30">
        <v>30325.1</v>
      </c>
      <c r="EH30">
        <v>38625.2</v>
      </c>
      <c r="EI30">
        <v>36909.7</v>
      </c>
      <c r="EJ30">
        <v>43951.5</v>
      </c>
      <c r="EK30">
        <v>42355</v>
      </c>
      <c r="EL30">
        <v>2.15433</v>
      </c>
      <c r="EM30">
        <v>1.95933</v>
      </c>
      <c r="EN30">
        <v>0.0415593</v>
      </c>
      <c r="EO30">
        <v>0</v>
      </c>
      <c r="EP30">
        <v>21.1743</v>
      </c>
      <c r="EQ30">
        <v>999.9</v>
      </c>
      <c r="ER30">
        <v>55.6</v>
      </c>
      <c r="ES30">
        <v>26.3</v>
      </c>
      <c r="ET30">
        <v>18.7413</v>
      </c>
      <c r="EU30">
        <v>61.2682</v>
      </c>
      <c r="EV30">
        <v>21.9551</v>
      </c>
      <c r="EW30">
        <v>1</v>
      </c>
      <c r="EX30">
        <v>-0.174141</v>
      </c>
      <c r="EY30">
        <v>1.65998</v>
      </c>
      <c r="EZ30">
        <v>20.1985</v>
      </c>
      <c r="FA30">
        <v>5.22807</v>
      </c>
      <c r="FB30">
        <v>11.998</v>
      </c>
      <c r="FC30">
        <v>4.96735</v>
      </c>
      <c r="FD30">
        <v>3.297</v>
      </c>
      <c r="FE30">
        <v>9999</v>
      </c>
      <c r="FF30">
        <v>9999</v>
      </c>
      <c r="FG30">
        <v>9999</v>
      </c>
      <c r="FH30">
        <v>19.8</v>
      </c>
      <c r="FI30">
        <v>4.97106</v>
      </c>
      <c r="FJ30">
        <v>1.86768</v>
      </c>
      <c r="FK30">
        <v>1.85883</v>
      </c>
      <c r="FL30">
        <v>1.86497</v>
      </c>
      <c r="FM30">
        <v>1.86309</v>
      </c>
      <c r="FN30">
        <v>1.86433</v>
      </c>
      <c r="FO30">
        <v>1.85977</v>
      </c>
      <c r="FP30">
        <v>1.86386</v>
      </c>
      <c r="FQ30">
        <v>0</v>
      </c>
      <c r="FR30">
        <v>0</v>
      </c>
      <c r="FS30">
        <v>0</v>
      </c>
      <c r="FT30">
        <v>0</v>
      </c>
      <c r="FU30" t="s">
        <v>357</v>
      </c>
      <c r="FV30" t="s">
        <v>358</v>
      </c>
      <c r="FW30" t="s">
        <v>359</v>
      </c>
      <c r="FX30" t="s">
        <v>359</v>
      </c>
      <c r="FY30" t="s">
        <v>359</v>
      </c>
      <c r="FZ30" t="s">
        <v>359</v>
      </c>
      <c r="GA30">
        <v>0</v>
      </c>
      <c r="GB30">
        <v>100</v>
      </c>
      <c r="GC30">
        <v>100</v>
      </c>
      <c r="GD30">
        <v>-2.359</v>
      </c>
      <c r="GE30">
        <v>-0.0337</v>
      </c>
      <c r="GF30">
        <v>-0.7278186629388241</v>
      </c>
      <c r="GG30">
        <v>-0.004200780211792431</v>
      </c>
      <c r="GH30">
        <v>-6.086107273994438E-07</v>
      </c>
      <c r="GI30">
        <v>3.538391214060535E-10</v>
      </c>
      <c r="GJ30">
        <v>-0.05557139227577904</v>
      </c>
      <c r="GK30">
        <v>0.006682484536868237</v>
      </c>
      <c r="GL30">
        <v>-0.0007200357986506558</v>
      </c>
      <c r="GM30">
        <v>2.515042002614049E-05</v>
      </c>
      <c r="GN30">
        <v>15</v>
      </c>
      <c r="GO30">
        <v>1944</v>
      </c>
      <c r="GP30">
        <v>3</v>
      </c>
      <c r="GQ30">
        <v>20</v>
      </c>
      <c r="GR30">
        <v>1.7</v>
      </c>
      <c r="GS30">
        <v>17.9</v>
      </c>
      <c r="GT30">
        <v>1.05103</v>
      </c>
      <c r="GU30">
        <v>2.41821</v>
      </c>
      <c r="GV30">
        <v>1.44897</v>
      </c>
      <c r="GW30">
        <v>2.30225</v>
      </c>
      <c r="GX30">
        <v>1.55151</v>
      </c>
      <c r="GY30">
        <v>2.30835</v>
      </c>
      <c r="GZ30">
        <v>30.4584</v>
      </c>
      <c r="HA30">
        <v>14.6924</v>
      </c>
      <c r="HB30">
        <v>18</v>
      </c>
      <c r="HC30">
        <v>597.843</v>
      </c>
      <c r="HD30">
        <v>475.739</v>
      </c>
      <c r="HE30">
        <v>19.0007</v>
      </c>
      <c r="HF30">
        <v>24.8008</v>
      </c>
      <c r="HG30">
        <v>30.0001</v>
      </c>
      <c r="HH30">
        <v>24.7903</v>
      </c>
      <c r="HI30">
        <v>24.7262</v>
      </c>
      <c r="HJ30">
        <v>21.0291</v>
      </c>
      <c r="HK30">
        <v>34.6555</v>
      </c>
      <c r="HL30">
        <v>66.97280000000001</v>
      </c>
      <c r="HM30">
        <v>19</v>
      </c>
      <c r="HN30">
        <v>385</v>
      </c>
      <c r="HO30">
        <v>13.8457</v>
      </c>
      <c r="HP30">
        <v>99.5149</v>
      </c>
      <c r="HQ30">
        <v>101.198</v>
      </c>
    </row>
    <row r="31" spans="1:225">
      <c r="A31">
        <v>15</v>
      </c>
      <c r="B31">
        <v>1714069119.6</v>
      </c>
      <c r="C31">
        <v>627.5999999046326</v>
      </c>
      <c r="D31" t="s">
        <v>402</v>
      </c>
      <c r="E31" t="s">
        <v>403</v>
      </c>
      <c r="F31">
        <v>5</v>
      </c>
      <c r="G31" t="s">
        <v>398</v>
      </c>
      <c r="H31">
        <v>1714069119.1</v>
      </c>
      <c r="I31">
        <f>(J31)/1000</f>
        <v>0</v>
      </c>
      <c r="J31">
        <f>IF(BE31, AM31, AG31)</f>
        <v>0</v>
      </c>
      <c r="K31">
        <f>IF(BE31, AH31, AF31)</f>
        <v>0</v>
      </c>
      <c r="L31">
        <f>BG31 - IF(AT31&gt;1, K31*BA31*100.0/(AV31*BU31), 0)</f>
        <v>0</v>
      </c>
      <c r="M31">
        <f>((S31-I31/2)*L31-K31)/(S31+I31/2)</f>
        <v>0</v>
      </c>
      <c r="N31">
        <f>M31*(BN31+BO31)/1000.0</f>
        <v>0</v>
      </c>
      <c r="O31">
        <f>(BG31 - IF(AT31&gt;1, K31*BA31*100.0/(AV31*BU31), 0))*(BN31+BO31)/1000.0</f>
        <v>0</v>
      </c>
      <c r="P31">
        <f>2.0/((1/R31-1/Q31)+SIGN(R31)*SQRT((1/R31-1/Q31)*(1/R31-1/Q31) + 4*BB31/((BB31+1)*(BB31+1))*(2*1/R31*1/Q31-1/Q31*1/Q31)))</f>
        <v>0</v>
      </c>
      <c r="Q31">
        <f>IF(LEFT(BC31,1)&lt;&gt;"0",IF(LEFT(BC31,1)="1",3.0,BD31),$D$5+$E$5*(BU31*BN31/($K$5*1000))+$F$5*(BU31*BN31/($K$5*1000))*MAX(MIN(BA31,$J$5),$I$5)*MAX(MIN(BA31,$J$5),$I$5)+$G$5*MAX(MIN(BA31,$J$5),$I$5)*(BU31*BN31/($K$5*1000))+$H$5*(BU31*BN31/($K$5*1000))*(BU31*BN31/($K$5*1000)))</f>
        <v>0</v>
      </c>
      <c r="R31">
        <f>I31*(1000-(1000*0.61365*exp(17.502*V31/(240.97+V31))/(BN31+BO31)+BI31)/2)/(1000*0.61365*exp(17.502*V31/(240.97+V31))/(BN31+BO31)-BI31)</f>
        <v>0</v>
      </c>
      <c r="S31">
        <f>1/((BB31+1)/(P31/1.6)+1/(Q31/1.37)) + BB31/((BB31+1)/(P31/1.6) + BB31/(Q31/1.37))</f>
        <v>0</v>
      </c>
      <c r="T31">
        <f>(AW31*AZ31)</f>
        <v>0</v>
      </c>
      <c r="U31">
        <f>(BP31+(T31+2*0.95*5.67E-8*(((BP31+$B$7)+273)^4-(BP31+273)^4)-44100*I31)/(1.84*29.3*Q31+8*0.95*5.67E-8*(BP31+273)^3))</f>
        <v>0</v>
      </c>
      <c r="V31">
        <f>($C$7*BQ31+$D$7*BR31+$E$7*U31)</f>
        <v>0</v>
      </c>
      <c r="W31">
        <f>0.61365*exp(17.502*V31/(240.97+V31))</f>
        <v>0</v>
      </c>
      <c r="X31">
        <f>(Y31/Z31*100)</f>
        <v>0</v>
      </c>
      <c r="Y31">
        <f>BI31*(BN31+BO31)/1000</f>
        <v>0</v>
      </c>
      <c r="Z31">
        <f>0.61365*exp(17.502*BP31/(240.97+BP31))</f>
        <v>0</v>
      </c>
      <c r="AA31">
        <f>(W31-BI31*(BN31+BO31)/1000)</f>
        <v>0</v>
      </c>
      <c r="AB31">
        <f>(-I31*44100)</f>
        <v>0</v>
      </c>
      <c r="AC31">
        <f>2*29.3*Q31*0.92*(BP31-V31)</f>
        <v>0</v>
      </c>
      <c r="AD31">
        <f>2*0.95*5.67E-8*(((BP31+$B$7)+273)^4-(V31+273)^4)</f>
        <v>0</v>
      </c>
      <c r="AE31">
        <f>T31+AD31+AB31+AC31</f>
        <v>0</v>
      </c>
      <c r="AF31">
        <f>BM31*AT31*(BH31-BG31*(1000-AT31*BJ31)/(1000-AT31*BI31))/(100*BA31)</f>
        <v>0</v>
      </c>
      <c r="AG31">
        <f>1000*BM31*AT31*(BI31-BJ31)/(100*BA31*(1000-AT31*BI31))</f>
        <v>0</v>
      </c>
      <c r="AH31">
        <f>(AI31 - AJ31 - BN31*1E3/(8.314*(BP31+273.15)) * AL31/BM31 * AK31) * BM31/(100*BA31) * (1000 - BJ31)/1000</f>
        <v>0</v>
      </c>
      <c r="AI31">
        <v>389.3993954588976</v>
      </c>
      <c r="AJ31">
        <v>389.3485333333333</v>
      </c>
      <c r="AK31">
        <v>0.001184733216105175</v>
      </c>
      <c r="AL31">
        <v>67.04280996243415</v>
      </c>
      <c r="AM31">
        <f>(AO31 - AN31 + BN31*1E3/(8.314*(BP31+273.15)) * AQ31/BM31 * AP31) * BM31/(100*BA31) * 1000/(1000 - AO31)</f>
        <v>0</v>
      </c>
      <c r="AN31">
        <v>13.90824233293406</v>
      </c>
      <c r="AO31">
        <v>13.90474060606059</v>
      </c>
      <c r="AP31">
        <v>-0.0001250302178818616</v>
      </c>
      <c r="AQ31">
        <v>78.31651305759202</v>
      </c>
      <c r="AR31">
        <v>359</v>
      </c>
      <c r="AS31">
        <v>60</v>
      </c>
      <c r="AT31">
        <f>IF(AR31*$H$13&gt;=AV31,1.0,(AV31/(AV31-AR31*$H$13)))</f>
        <v>0</v>
      </c>
      <c r="AU31">
        <f>(AT31-1)*100</f>
        <v>0</v>
      </c>
      <c r="AV31">
        <f>MAX(0,($B$13+$C$13*BU31)/(1+$D$13*BU31)*BN31/(BP31+273)*$E$13)</f>
        <v>0</v>
      </c>
      <c r="AW31">
        <f>$B$11*BV31+$C$11*BW31+$F$11*CH31*(1-CK31)</f>
        <v>0</v>
      </c>
      <c r="AX31">
        <f>AW31*AY31</f>
        <v>0</v>
      </c>
      <c r="AY31">
        <f>($B$11*$D$9+$C$11*$D$9+$F$11*((CU31+CM31)/MAX(CU31+CM31+CV31, 0.1)*$I$9+CV31/MAX(CU31+CM31+CV31, 0.1)*$J$9))/($B$11+$C$11+$F$11)</f>
        <v>0</v>
      </c>
      <c r="AZ31">
        <f>($B$11*$K$9+$C$11*$K$9+$F$11*((CU31+CM31)/MAX(CU31+CM31+CV31, 0.1)*$P$9+CV31/MAX(CU31+CM31+CV31, 0.1)*$Q$9))/($B$11+$C$11+$F$11)</f>
        <v>0</v>
      </c>
      <c r="BA31">
        <v>6</v>
      </c>
      <c r="BB31">
        <v>0.5</v>
      </c>
      <c r="BC31" t="s">
        <v>354</v>
      </c>
      <c r="BD31">
        <v>2</v>
      </c>
      <c r="BE31" t="b">
        <v>1</v>
      </c>
      <c r="BF31">
        <v>1714069119.1</v>
      </c>
      <c r="BG31">
        <v>384.013</v>
      </c>
      <c r="BH31">
        <v>383.984</v>
      </c>
      <c r="BI31">
        <v>13.9047</v>
      </c>
      <c r="BJ31">
        <v>13.907</v>
      </c>
      <c r="BK31">
        <v>386.359</v>
      </c>
      <c r="BL31">
        <v>13.9389</v>
      </c>
      <c r="BM31">
        <v>599.962</v>
      </c>
      <c r="BN31">
        <v>101.899</v>
      </c>
      <c r="BO31">
        <v>0.0996305</v>
      </c>
      <c r="BP31">
        <v>21.839</v>
      </c>
      <c r="BQ31">
        <v>21.8702</v>
      </c>
      <c r="BR31">
        <v>999.9</v>
      </c>
      <c r="BS31">
        <v>0</v>
      </c>
      <c r="BT31">
        <v>0</v>
      </c>
      <c r="BU31">
        <v>10006.9</v>
      </c>
      <c r="BV31">
        <v>0</v>
      </c>
      <c r="BW31">
        <v>417.69</v>
      </c>
      <c r="BX31">
        <v>-0.0461426</v>
      </c>
      <c r="BY31">
        <v>389.352</v>
      </c>
      <c r="BZ31">
        <v>389.4</v>
      </c>
      <c r="CA31">
        <v>-0.00231171</v>
      </c>
      <c r="CB31">
        <v>383.984</v>
      </c>
      <c r="CC31">
        <v>13.907</v>
      </c>
      <c r="CD31">
        <v>1.41688</v>
      </c>
      <c r="CE31">
        <v>1.41711</v>
      </c>
      <c r="CF31">
        <v>12.0995</v>
      </c>
      <c r="CG31">
        <v>12.102</v>
      </c>
      <c r="CH31">
        <v>430.184</v>
      </c>
      <c r="CI31">
        <v>0.907016</v>
      </c>
      <c r="CJ31">
        <v>0.09298389999999999</v>
      </c>
      <c r="CK31">
        <v>0</v>
      </c>
      <c r="CL31">
        <v>133.103</v>
      </c>
      <c r="CM31">
        <v>5.00098</v>
      </c>
      <c r="CN31">
        <v>646.271</v>
      </c>
      <c r="CO31">
        <v>3944.42</v>
      </c>
      <c r="CP31">
        <v>36.375</v>
      </c>
      <c r="CQ31">
        <v>39.125</v>
      </c>
      <c r="CR31">
        <v>38.062</v>
      </c>
      <c r="CS31">
        <v>39.187</v>
      </c>
      <c r="CT31">
        <v>37.875</v>
      </c>
      <c r="CU31">
        <v>385.65</v>
      </c>
      <c r="CV31">
        <v>39.54</v>
      </c>
      <c r="CW31">
        <v>0</v>
      </c>
      <c r="CX31">
        <v>1714069206.8</v>
      </c>
      <c r="CY31">
        <v>0</v>
      </c>
      <c r="CZ31">
        <v>1714069142.1</v>
      </c>
      <c r="DA31" t="s">
        <v>404</v>
      </c>
      <c r="DB31">
        <v>1714069142.1</v>
      </c>
      <c r="DC31">
        <v>1714068024.5</v>
      </c>
      <c r="DD31">
        <v>15</v>
      </c>
      <c r="DE31">
        <v>0.019</v>
      </c>
      <c r="DF31">
        <v>-0.014</v>
      </c>
      <c r="DG31">
        <v>-2.346</v>
      </c>
      <c r="DH31">
        <v>-0.031</v>
      </c>
      <c r="DI31">
        <v>385</v>
      </c>
      <c r="DJ31">
        <v>16</v>
      </c>
      <c r="DK31">
        <v>0.67</v>
      </c>
      <c r="DL31">
        <v>0.18</v>
      </c>
      <c r="DM31">
        <v>-0.4583836170731707</v>
      </c>
      <c r="DN31">
        <v>5.429260174912891</v>
      </c>
      <c r="DO31">
        <v>0.8843835774700399</v>
      </c>
      <c r="DP31">
        <v>0</v>
      </c>
      <c r="DQ31">
        <v>0.08694083578048779</v>
      </c>
      <c r="DR31">
        <v>-1.035415477797909</v>
      </c>
      <c r="DS31">
        <v>0.1218162939969455</v>
      </c>
      <c r="DT31">
        <v>0</v>
      </c>
      <c r="DU31">
        <v>0</v>
      </c>
      <c r="DV31">
        <v>2</v>
      </c>
      <c r="DW31" t="s">
        <v>356</v>
      </c>
      <c r="DX31">
        <v>3.22871</v>
      </c>
      <c r="DY31">
        <v>2.70368</v>
      </c>
      <c r="DZ31">
        <v>0.0999776</v>
      </c>
      <c r="EA31">
        <v>0.09982779999999999</v>
      </c>
      <c r="EB31">
        <v>0.07909049999999999</v>
      </c>
      <c r="EC31">
        <v>0.0794733</v>
      </c>
      <c r="ED31">
        <v>29475.2</v>
      </c>
      <c r="EE31">
        <v>28801.4</v>
      </c>
      <c r="EF31">
        <v>31355</v>
      </c>
      <c r="EG31">
        <v>30322.6</v>
      </c>
      <c r="EH31">
        <v>38688.2</v>
      </c>
      <c r="EI31">
        <v>36919.7</v>
      </c>
      <c r="EJ31">
        <v>43951.5</v>
      </c>
      <c r="EK31">
        <v>42354.1</v>
      </c>
      <c r="EL31">
        <v>1.37573</v>
      </c>
      <c r="EM31">
        <v>1.40542</v>
      </c>
      <c r="EN31">
        <v>0.0417084</v>
      </c>
      <c r="EO31">
        <v>0</v>
      </c>
      <c r="EP31">
        <v>21.1826</v>
      </c>
      <c r="EQ31">
        <v>999.9</v>
      </c>
      <c r="ER31">
        <v>55.6</v>
      </c>
      <c r="ES31">
        <v>26.3</v>
      </c>
      <c r="ET31">
        <v>18.7411</v>
      </c>
      <c r="EU31">
        <v>61.5882</v>
      </c>
      <c r="EV31">
        <v>22.5681</v>
      </c>
      <c r="EW31">
        <v>1</v>
      </c>
      <c r="EX31">
        <v>-0.174047</v>
      </c>
      <c r="EY31">
        <v>1.67688</v>
      </c>
      <c r="EZ31">
        <v>20.1971</v>
      </c>
      <c r="FA31">
        <v>5.22118</v>
      </c>
      <c r="FB31">
        <v>11.998</v>
      </c>
      <c r="FC31">
        <v>4.9652</v>
      </c>
      <c r="FD31">
        <v>3.2958</v>
      </c>
      <c r="FE31">
        <v>9999</v>
      </c>
      <c r="FF31">
        <v>9999</v>
      </c>
      <c r="FG31">
        <v>9999</v>
      </c>
      <c r="FH31">
        <v>19.9</v>
      </c>
      <c r="FI31">
        <v>4.97106</v>
      </c>
      <c r="FJ31">
        <v>1.86768</v>
      </c>
      <c r="FK31">
        <v>1.85883</v>
      </c>
      <c r="FL31">
        <v>1.86496</v>
      </c>
      <c r="FM31">
        <v>1.86305</v>
      </c>
      <c r="FN31">
        <v>1.86434</v>
      </c>
      <c r="FO31">
        <v>1.85978</v>
      </c>
      <c r="FP31">
        <v>1.86386</v>
      </c>
      <c r="FQ31">
        <v>0</v>
      </c>
      <c r="FR31">
        <v>0</v>
      </c>
      <c r="FS31">
        <v>0</v>
      </c>
      <c r="FT31">
        <v>0</v>
      </c>
      <c r="FU31" t="s">
        <v>357</v>
      </c>
      <c r="FV31" t="s">
        <v>358</v>
      </c>
      <c r="FW31" t="s">
        <v>359</v>
      </c>
      <c r="FX31" t="s">
        <v>359</v>
      </c>
      <c r="FY31" t="s">
        <v>359</v>
      </c>
      <c r="FZ31" t="s">
        <v>359</v>
      </c>
      <c r="GA31">
        <v>0</v>
      </c>
      <c r="GB31">
        <v>100</v>
      </c>
      <c r="GC31">
        <v>100</v>
      </c>
      <c r="GD31">
        <v>-2.346</v>
      </c>
      <c r="GE31">
        <v>-0.0342</v>
      </c>
      <c r="GF31">
        <v>-0.665886743173117</v>
      </c>
      <c r="GG31">
        <v>-0.004200780211792431</v>
      </c>
      <c r="GH31">
        <v>-6.086107273994438E-07</v>
      </c>
      <c r="GI31">
        <v>3.538391214060535E-10</v>
      </c>
      <c r="GJ31">
        <v>-0.05557139227577904</v>
      </c>
      <c r="GK31">
        <v>0.006682484536868237</v>
      </c>
      <c r="GL31">
        <v>-0.0007200357986506558</v>
      </c>
      <c r="GM31">
        <v>2.515042002614049E-05</v>
      </c>
      <c r="GN31">
        <v>15</v>
      </c>
      <c r="GO31">
        <v>1944</v>
      </c>
      <c r="GP31">
        <v>3</v>
      </c>
      <c r="GQ31">
        <v>20</v>
      </c>
      <c r="GR31">
        <v>0</v>
      </c>
      <c r="GS31">
        <v>18.3</v>
      </c>
      <c r="GT31">
        <v>1.05225</v>
      </c>
      <c r="GU31">
        <v>2.40967</v>
      </c>
      <c r="GV31">
        <v>1.44775</v>
      </c>
      <c r="GW31">
        <v>2.30347</v>
      </c>
      <c r="GX31">
        <v>1.55151</v>
      </c>
      <c r="GY31">
        <v>2.4292</v>
      </c>
      <c r="GZ31">
        <v>30.4584</v>
      </c>
      <c r="HA31">
        <v>14.6924</v>
      </c>
      <c r="HB31">
        <v>18</v>
      </c>
      <c r="HC31">
        <v>217.621</v>
      </c>
      <c r="HD31">
        <v>214.147</v>
      </c>
      <c r="HE31">
        <v>19.001</v>
      </c>
      <c r="HF31">
        <v>24.8071</v>
      </c>
      <c r="HG31">
        <v>30.0002</v>
      </c>
      <c r="HH31">
        <v>24.82</v>
      </c>
      <c r="HI31">
        <v>24.7716</v>
      </c>
      <c r="HJ31">
        <v>21.0572</v>
      </c>
      <c r="HK31">
        <v>34.3655</v>
      </c>
      <c r="HL31">
        <v>66.5971</v>
      </c>
      <c r="HM31">
        <v>19</v>
      </c>
      <c r="HN31">
        <v>385</v>
      </c>
      <c r="HO31">
        <v>14.0623</v>
      </c>
      <c r="HP31">
        <v>99.515</v>
      </c>
      <c r="HQ31">
        <v>101.194</v>
      </c>
    </row>
    <row r="32" spans="1:225">
      <c r="A32">
        <v>16</v>
      </c>
      <c r="B32">
        <v>1714069143.1</v>
      </c>
      <c r="C32">
        <v>651.0999999046326</v>
      </c>
      <c r="D32" t="s">
        <v>405</v>
      </c>
      <c r="E32" t="s">
        <v>406</v>
      </c>
      <c r="F32">
        <v>5</v>
      </c>
      <c r="G32" t="s">
        <v>398</v>
      </c>
      <c r="H32">
        <v>1714069142.6</v>
      </c>
      <c r="I32">
        <f>(J32)/1000</f>
        <v>0</v>
      </c>
      <c r="J32">
        <f>IF(BE32, AM32, AG32)</f>
        <v>0</v>
      </c>
      <c r="K32">
        <f>IF(BE32, AH32, AF32)</f>
        <v>0</v>
      </c>
      <c r="L32">
        <f>BG32 - IF(AT32&gt;1, K32*BA32*100.0/(AV32*BU32), 0)</f>
        <v>0</v>
      </c>
      <c r="M32">
        <f>((S32-I32/2)*L32-K32)/(S32+I32/2)</f>
        <v>0</v>
      </c>
      <c r="N32">
        <f>M32*(BN32+BO32)/1000.0</f>
        <v>0</v>
      </c>
      <c r="O32">
        <f>(BG32 - IF(AT32&gt;1, K32*BA32*100.0/(AV32*BU32), 0))*(BN32+BO32)/1000.0</f>
        <v>0</v>
      </c>
      <c r="P32">
        <f>2.0/((1/R32-1/Q32)+SIGN(R32)*SQRT((1/R32-1/Q32)*(1/R32-1/Q32) + 4*BB32/((BB32+1)*(BB32+1))*(2*1/R32*1/Q32-1/Q32*1/Q32)))</f>
        <v>0</v>
      </c>
      <c r="Q32">
        <f>IF(LEFT(BC32,1)&lt;&gt;"0",IF(LEFT(BC32,1)="1",3.0,BD32),$D$5+$E$5*(BU32*BN32/($K$5*1000))+$F$5*(BU32*BN32/($K$5*1000))*MAX(MIN(BA32,$J$5),$I$5)*MAX(MIN(BA32,$J$5),$I$5)+$G$5*MAX(MIN(BA32,$J$5),$I$5)*(BU32*BN32/($K$5*1000))+$H$5*(BU32*BN32/($K$5*1000))*(BU32*BN32/($K$5*1000)))</f>
        <v>0</v>
      </c>
      <c r="R32">
        <f>I32*(1000-(1000*0.61365*exp(17.502*V32/(240.97+V32))/(BN32+BO32)+BI32)/2)/(1000*0.61365*exp(17.502*V32/(240.97+V32))/(BN32+BO32)-BI32)</f>
        <v>0</v>
      </c>
      <c r="S32">
        <f>1/((BB32+1)/(P32/1.6)+1/(Q32/1.37)) + BB32/((BB32+1)/(P32/1.6) + BB32/(Q32/1.37))</f>
        <v>0</v>
      </c>
      <c r="T32">
        <f>(AW32*AZ32)</f>
        <v>0</v>
      </c>
      <c r="U32">
        <f>(BP32+(T32+2*0.95*5.67E-8*(((BP32+$B$7)+273)^4-(BP32+273)^4)-44100*I32)/(1.84*29.3*Q32+8*0.95*5.67E-8*(BP32+273)^3))</f>
        <v>0</v>
      </c>
      <c r="V32">
        <f>($C$7*BQ32+$D$7*BR32+$E$7*U32)</f>
        <v>0</v>
      </c>
      <c r="W32">
        <f>0.61365*exp(17.502*V32/(240.97+V32))</f>
        <v>0</v>
      </c>
      <c r="X32">
        <f>(Y32/Z32*100)</f>
        <v>0</v>
      </c>
      <c r="Y32">
        <f>BI32*(BN32+BO32)/1000</f>
        <v>0</v>
      </c>
      <c r="Z32">
        <f>0.61365*exp(17.502*BP32/(240.97+BP32))</f>
        <v>0</v>
      </c>
      <c r="AA32">
        <f>(W32-BI32*(BN32+BO32)/1000)</f>
        <v>0</v>
      </c>
      <c r="AB32">
        <f>(-I32*44100)</f>
        <v>0</v>
      </c>
      <c r="AC32">
        <f>2*29.3*Q32*0.92*(BP32-V32)</f>
        <v>0</v>
      </c>
      <c r="AD32">
        <f>2*0.95*5.67E-8*(((BP32+$B$7)+273)^4-(V32+273)^4)</f>
        <v>0</v>
      </c>
      <c r="AE32">
        <f>T32+AD32+AB32+AC32</f>
        <v>0</v>
      </c>
      <c r="AF32">
        <f>BM32*AT32*(BH32-BG32*(1000-AT32*BJ32)/(1000-AT32*BI32))/(100*BA32)</f>
        <v>0</v>
      </c>
      <c r="AG32">
        <f>1000*BM32*AT32*(BI32-BJ32)/(100*BA32*(1000-AT32*BI32))</f>
        <v>0</v>
      </c>
      <c r="AH32">
        <f>(AI32 - AJ32 - BN32*1E3/(8.314*(BP32+273.15)) * AL32/BM32 * AK32) * BM32/(100*BA32) * (1000 - BJ32)/1000</f>
        <v>0</v>
      </c>
      <c r="AI32">
        <v>390.5712051059264</v>
      </c>
      <c r="AJ32">
        <v>390.5810181818181</v>
      </c>
      <c r="AK32">
        <v>0.003460411548384119</v>
      </c>
      <c r="AL32">
        <v>66.99600061500277</v>
      </c>
      <c r="AM32">
        <f>(AO32 - AN32 + BN32*1E3/(8.314*(BP32+273.15)) * AQ32/BM32 * AP32) * BM32/(100*BA32) * 1000/(1000 - AO32)</f>
        <v>0</v>
      </c>
      <c r="AN32">
        <v>13.92192813808159</v>
      </c>
      <c r="AO32">
        <v>13.91834545454545</v>
      </c>
      <c r="AP32">
        <v>-1.08707948552829E-05</v>
      </c>
      <c r="AQ32">
        <v>78.32373327794707</v>
      </c>
      <c r="AR32">
        <v>360</v>
      </c>
      <c r="AS32">
        <v>60</v>
      </c>
      <c r="AT32">
        <f>IF(AR32*$H$13&gt;=AV32,1.0,(AV32/(AV32-AR32*$H$13)))</f>
        <v>0</v>
      </c>
      <c r="AU32">
        <f>(AT32-1)*100</f>
        <v>0</v>
      </c>
      <c r="AV32">
        <f>MAX(0,($B$13+$C$13*BU32)/(1+$D$13*BU32)*BN32/(BP32+273)*$E$13)</f>
        <v>0</v>
      </c>
      <c r="AW32">
        <f>$B$11*BV32+$C$11*BW32+$F$11*CH32*(1-CK32)</f>
        <v>0</v>
      </c>
      <c r="AX32">
        <f>AW32*AY32</f>
        <v>0</v>
      </c>
      <c r="AY32">
        <f>($B$11*$D$9+$C$11*$D$9+$F$11*((CU32+CM32)/MAX(CU32+CM32+CV32, 0.1)*$I$9+CV32/MAX(CU32+CM32+CV32, 0.1)*$J$9))/($B$11+$C$11+$F$11)</f>
        <v>0</v>
      </c>
      <c r="AZ32">
        <f>($B$11*$K$9+$C$11*$K$9+$F$11*((CU32+CM32)/MAX(CU32+CM32+CV32, 0.1)*$P$9+CV32/MAX(CU32+CM32+CV32, 0.1)*$Q$9))/($B$11+$C$11+$F$11)</f>
        <v>0</v>
      </c>
      <c r="BA32">
        <v>6</v>
      </c>
      <c r="BB32">
        <v>0.5</v>
      </c>
      <c r="BC32" t="s">
        <v>354</v>
      </c>
      <c r="BD32">
        <v>2</v>
      </c>
      <c r="BE32" t="b">
        <v>1</v>
      </c>
      <c r="BF32">
        <v>1714069142.6</v>
      </c>
      <c r="BG32">
        <v>385.173</v>
      </c>
      <c r="BH32">
        <v>385.127</v>
      </c>
      <c r="BI32">
        <v>13.9183</v>
      </c>
      <c r="BJ32">
        <v>13.9225</v>
      </c>
      <c r="BK32">
        <v>387.512</v>
      </c>
      <c r="BL32">
        <v>13.9525</v>
      </c>
      <c r="BM32">
        <v>600.0170000000001</v>
      </c>
      <c r="BN32">
        <v>101.899</v>
      </c>
      <c r="BO32">
        <v>0.100043</v>
      </c>
      <c r="BP32">
        <v>21.85</v>
      </c>
      <c r="BQ32">
        <v>21.8828</v>
      </c>
      <c r="BR32">
        <v>999.9</v>
      </c>
      <c r="BS32">
        <v>0</v>
      </c>
      <c r="BT32">
        <v>0</v>
      </c>
      <c r="BU32">
        <v>9973.75</v>
      </c>
      <c r="BV32">
        <v>0</v>
      </c>
      <c r="BW32">
        <v>414.969</v>
      </c>
      <c r="BX32">
        <v>0.0204468</v>
      </c>
      <c r="BY32">
        <v>390.583</v>
      </c>
      <c r="BZ32">
        <v>390.564</v>
      </c>
      <c r="CA32">
        <v>-0.00424576</v>
      </c>
      <c r="CB32">
        <v>385.127</v>
      </c>
      <c r="CC32">
        <v>13.9225</v>
      </c>
      <c r="CD32">
        <v>1.41826</v>
      </c>
      <c r="CE32">
        <v>1.41869</v>
      </c>
      <c r="CF32">
        <v>12.1143</v>
      </c>
      <c r="CG32">
        <v>12.1189</v>
      </c>
      <c r="CH32">
        <v>429.948</v>
      </c>
      <c r="CI32">
        <v>0.906956</v>
      </c>
      <c r="CJ32">
        <v>0.0930443</v>
      </c>
      <c r="CK32">
        <v>0</v>
      </c>
      <c r="CL32">
        <v>129.597</v>
      </c>
      <c r="CM32">
        <v>5.00098</v>
      </c>
      <c r="CN32">
        <v>629.4349999999999</v>
      </c>
      <c r="CO32">
        <v>3942.15</v>
      </c>
      <c r="CP32">
        <v>36</v>
      </c>
      <c r="CQ32">
        <v>38.625</v>
      </c>
      <c r="CR32">
        <v>37.625</v>
      </c>
      <c r="CS32">
        <v>38.437</v>
      </c>
      <c r="CT32">
        <v>37.437</v>
      </c>
      <c r="CU32">
        <v>385.41</v>
      </c>
      <c r="CV32">
        <v>39.54</v>
      </c>
      <c r="CW32">
        <v>0</v>
      </c>
      <c r="CX32">
        <v>1714069230.2</v>
      </c>
      <c r="CY32">
        <v>0</v>
      </c>
      <c r="CZ32">
        <v>1714069169.6</v>
      </c>
      <c r="DA32" t="s">
        <v>407</v>
      </c>
      <c r="DB32">
        <v>1714069169.6</v>
      </c>
      <c r="DC32">
        <v>1714068024.5</v>
      </c>
      <c r="DD32">
        <v>16</v>
      </c>
      <c r="DE32">
        <v>0.005</v>
      </c>
      <c r="DF32">
        <v>-0.014</v>
      </c>
      <c r="DG32">
        <v>-2.339</v>
      </c>
      <c r="DH32">
        <v>-0.031</v>
      </c>
      <c r="DI32">
        <v>385</v>
      </c>
      <c r="DJ32">
        <v>16</v>
      </c>
      <c r="DK32">
        <v>0.49</v>
      </c>
      <c r="DL32">
        <v>0.18</v>
      </c>
      <c r="DM32">
        <v>-0.3212138143902439</v>
      </c>
      <c r="DN32">
        <v>4.076307116236933</v>
      </c>
      <c r="DO32">
        <v>0.5430247256177878</v>
      </c>
      <c r="DP32">
        <v>0</v>
      </c>
      <c r="DQ32">
        <v>0.04287149675609755</v>
      </c>
      <c r="DR32">
        <v>-0.6276093030522649</v>
      </c>
      <c r="DS32">
        <v>0.08052005181434292</v>
      </c>
      <c r="DT32">
        <v>0</v>
      </c>
      <c r="DU32">
        <v>0</v>
      </c>
      <c r="DV32">
        <v>2</v>
      </c>
      <c r="DW32" t="s">
        <v>356</v>
      </c>
      <c r="DX32">
        <v>3.22868</v>
      </c>
      <c r="DY32">
        <v>2.70385</v>
      </c>
      <c r="DZ32">
        <v>0.100205</v>
      </c>
      <c r="EA32">
        <v>0.10005</v>
      </c>
      <c r="EB32">
        <v>0.0791439</v>
      </c>
      <c r="EC32">
        <v>0.0795273</v>
      </c>
      <c r="ED32">
        <v>29468.3</v>
      </c>
      <c r="EE32">
        <v>28794.9</v>
      </c>
      <c r="EF32">
        <v>31355.6</v>
      </c>
      <c r="EG32">
        <v>30323.3</v>
      </c>
      <c r="EH32">
        <v>38686.5</v>
      </c>
      <c r="EI32">
        <v>36918.2</v>
      </c>
      <c r="EJ32">
        <v>43952.2</v>
      </c>
      <c r="EK32">
        <v>42354.8</v>
      </c>
      <c r="EL32">
        <v>1.37018</v>
      </c>
      <c r="EM32">
        <v>1.40865</v>
      </c>
      <c r="EN32">
        <v>0.0413507</v>
      </c>
      <c r="EO32">
        <v>0</v>
      </c>
      <c r="EP32">
        <v>21.2007</v>
      </c>
      <c r="EQ32">
        <v>999.9</v>
      </c>
      <c r="ER32">
        <v>55.6</v>
      </c>
      <c r="ES32">
        <v>26.2</v>
      </c>
      <c r="ET32">
        <v>18.6305</v>
      </c>
      <c r="EU32">
        <v>61.0182</v>
      </c>
      <c r="EV32">
        <v>22.5962</v>
      </c>
      <c r="EW32">
        <v>1</v>
      </c>
      <c r="EX32">
        <v>-0.17361</v>
      </c>
      <c r="EY32">
        <v>1.69482</v>
      </c>
      <c r="EZ32">
        <v>20.1978</v>
      </c>
      <c r="FA32">
        <v>5.22568</v>
      </c>
      <c r="FB32">
        <v>11.998</v>
      </c>
      <c r="FC32">
        <v>4.96675</v>
      </c>
      <c r="FD32">
        <v>3.29663</v>
      </c>
      <c r="FE32">
        <v>9999</v>
      </c>
      <c r="FF32">
        <v>9999</v>
      </c>
      <c r="FG32">
        <v>9999</v>
      </c>
      <c r="FH32">
        <v>19.9</v>
      </c>
      <c r="FI32">
        <v>4.97104</v>
      </c>
      <c r="FJ32">
        <v>1.86768</v>
      </c>
      <c r="FK32">
        <v>1.85884</v>
      </c>
      <c r="FL32">
        <v>1.865</v>
      </c>
      <c r="FM32">
        <v>1.86309</v>
      </c>
      <c r="FN32">
        <v>1.86432</v>
      </c>
      <c r="FO32">
        <v>1.85977</v>
      </c>
      <c r="FP32">
        <v>1.86386</v>
      </c>
      <c r="FQ32">
        <v>0</v>
      </c>
      <c r="FR32">
        <v>0</v>
      </c>
      <c r="FS32">
        <v>0</v>
      </c>
      <c r="FT32">
        <v>0</v>
      </c>
      <c r="FU32" t="s">
        <v>357</v>
      </c>
      <c r="FV32" t="s">
        <v>358</v>
      </c>
      <c r="FW32" t="s">
        <v>359</v>
      </c>
      <c r="FX32" t="s">
        <v>359</v>
      </c>
      <c r="FY32" t="s">
        <v>359</v>
      </c>
      <c r="FZ32" t="s">
        <v>359</v>
      </c>
      <c r="GA32">
        <v>0</v>
      </c>
      <c r="GB32">
        <v>100</v>
      </c>
      <c r="GC32">
        <v>100</v>
      </c>
      <c r="GD32">
        <v>-2.339</v>
      </c>
      <c r="GE32">
        <v>-0.0342</v>
      </c>
      <c r="GF32">
        <v>-0.6471295995109638</v>
      </c>
      <c r="GG32">
        <v>-0.004200780211792431</v>
      </c>
      <c r="GH32">
        <v>-6.086107273994438E-07</v>
      </c>
      <c r="GI32">
        <v>3.538391214060535E-10</v>
      </c>
      <c r="GJ32">
        <v>-0.05557139227577904</v>
      </c>
      <c r="GK32">
        <v>0.006682484536868237</v>
      </c>
      <c r="GL32">
        <v>-0.0007200357986506558</v>
      </c>
      <c r="GM32">
        <v>2.515042002614049E-05</v>
      </c>
      <c r="GN32">
        <v>15</v>
      </c>
      <c r="GO32">
        <v>1944</v>
      </c>
      <c r="GP32">
        <v>3</v>
      </c>
      <c r="GQ32">
        <v>20</v>
      </c>
      <c r="GR32">
        <v>0</v>
      </c>
      <c r="GS32">
        <v>18.6</v>
      </c>
      <c r="GT32">
        <v>1.05347</v>
      </c>
      <c r="GU32">
        <v>2.41333</v>
      </c>
      <c r="GV32">
        <v>1.44775</v>
      </c>
      <c r="GW32">
        <v>2.30225</v>
      </c>
      <c r="GX32">
        <v>1.55151</v>
      </c>
      <c r="GY32">
        <v>2.37915</v>
      </c>
      <c r="GZ32">
        <v>30.4584</v>
      </c>
      <c r="HA32">
        <v>14.6924</v>
      </c>
      <c r="HB32">
        <v>18</v>
      </c>
      <c r="HC32">
        <v>215.876</v>
      </c>
      <c r="HD32">
        <v>215.314</v>
      </c>
      <c r="HE32">
        <v>19.0008</v>
      </c>
      <c r="HF32">
        <v>24.8176</v>
      </c>
      <c r="HG32">
        <v>30.0002</v>
      </c>
      <c r="HH32">
        <v>24.8369</v>
      </c>
      <c r="HI32">
        <v>24.7915</v>
      </c>
      <c r="HJ32">
        <v>21.0748</v>
      </c>
      <c r="HK32">
        <v>34.3655</v>
      </c>
      <c r="HL32">
        <v>66.5971</v>
      </c>
      <c r="HM32">
        <v>19</v>
      </c>
      <c r="HN32">
        <v>385</v>
      </c>
      <c r="HO32">
        <v>14.0435</v>
      </c>
      <c r="HP32">
        <v>99.5166</v>
      </c>
      <c r="HQ32">
        <v>101.196</v>
      </c>
    </row>
    <row r="33" spans="1:225">
      <c r="A33">
        <v>17</v>
      </c>
      <c r="B33">
        <v>1714069262.1</v>
      </c>
      <c r="C33">
        <v>770.0999999046326</v>
      </c>
      <c r="D33" t="s">
        <v>408</v>
      </c>
      <c r="E33" t="s">
        <v>409</v>
      </c>
      <c r="F33">
        <v>5</v>
      </c>
      <c r="G33" t="s">
        <v>410</v>
      </c>
      <c r="H33">
        <v>1714069254.349999</v>
      </c>
      <c r="I33">
        <f>(J33)/1000</f>
        <v>0</v>
      </c>
      <c r="J33">
        <f>IF(BE33, AM33, AG33)</f>
        <v>0</v>
      </c>
      <c r="K33">
        <f>IF(BE33, AH33, AF33)</f>
        <v>0</v>
      </c>
      <c r="L33">
        <f>BG33 - IF(AT33&gt;1, K33*BA33*100.0/(AV33*BU33), 0)</f>
        <v>0</v>
      </c>
      <c r="M33">
        <f>((S33-I33/2)*L33-K33)/(S33+I33/2)</f>
        <v>0</v>
      </c>
      <c r="N33">
        <f>M33*(BN33+BO33)/1000.0</f>
        <v>0</v>
      </c>
      <c r="O33">
        <f>(BG33 - IF(AT33&gt;1, K33*BA33*100.0/(AV33*BU33), 0))*(BN33+BO33)/1000.0</f>
        <v>0</v>
      </c>
      <c r="P33">
        <f>2.0/((1/R33-1/Q33)+SIGN(R33)*SQRT((1/R33-1/Q33)*(1/R33-1/Q33) + 4*BB33/((BB33+1)*(BB33+1))*(2*1/R33*1/Q33-1/Q33*1/Q33)))</f>
        <v>0</v>
      </c>
      <c r="Q33">
        <f>IF(LEFT(BC33,1)&lt;&gt;"0",IF(LEFT(BC33,1)="1",3.0,BD33),$D$5+$E$5*(BU33*BN33/($K$5*1000))+$F$5*(BU33*BN33/($K$5*1000))*MAX(MIN(BA33,$J$5),$I$5)*MAX(MIN(BA33,$J$5),$I$5)+$G$5*MAX(MIN(BA33,$J$5),$I$5)*(BU33*BN33/($K$5*1000))+$H$5*(BU33*BN33/($K$5*1000))*(BU33*BN33/($K$5*1000)))</f>
        <v>0</v>
      </c>
      <c r="R33">
        <f>I33*(1000-(1000*0.61365*exp(17.502*V33/(240.97+V33))/(BN33+BO33)+BI33)/2)/(1000*0.61365*exp(17.502*V33/(240.97+V33))/(BN33+BO33)-BI33)</f>
        <v>0</v>
      </c>
      <c r="S33">
        <f>1/((BB33+1)/(P33/1.6)+1/(Q33/1.37)) + BB33/((BB33+1)/(P33/1.6) + BB33/(Q33/1.37))</f>
        <v>0</v>
      </c>
      <c r="T33">
        <f>(AW33*AZ33)</f>
        <v>0</v>
      </c>
      <c r="U33">
        <f>(BP33+(T33+2*0.95*5.67E-8*(((BP33+$B$7)+273)^4-(BP33+273)^4)-44100*I33)/(1.84*29.3*Q33+8*0.95*5.67E-8*(BP33+273)^3))</f>
        <v>0</v>
      </c>
      <c r="V33">
        <f>($C$7*BQ33+$D$7*BR33+$E$7*U33)</f>
        <v>0</v>
      </c>
      <c r="W33">
        <f>0.61365*exp(17.502*V33/(240.97+V33))</f>
        <v>0</v>
      </c>
      <c r="X33">
        <f>(Y33/Z33*100)</f>
        <v>0</v>
      </c>
      <c r="Y33">
        <f>BI33*(BN33+BO33)/1000</f>
        <v>0</v>
      </c>
      <c r="Z33">
        <f>0.61365*exp(17.502*BP33/(240.97+BP33))</f>
        <v>0</v>
      </c>
      <c r="AA33">
        <f>(W33-BI33*(BN33+BO33)/1000)</f>
        <v>0</v>
      </c>
      <c r="AB33">
        <f>(-I33*44100)</f>
        <v>0</v>
      </c>
      <c r="AC33">
        <f>2*29.3*Q33*0.92*(BP33-V33)</f>
        <v>0</v>
      </c>
      <c r="AD33">
        <f>2*0.95*5.67E-8*(((BP33+$B$7)+273)^4-(V33+273)^4)</f>
        <v>0</v>
      </c>
      <c r="AE33">
        <f>T33+AD33+AB33+AC33</f>
        <v>0</v>
      </c>
      <c r="AF33">
        <f>BM33*AT33*(BH33-BG33*(1000-AT33*BJ33)/(1000-AT33*BI33))/(100*BA33)</f>
        <v>0</v>
      </c>
      <c r="AG33">
        <f>1000*BM33*AT33*(BI33-BJ33)/(100*BA33*(1000-AT33*BI33))</f>
        <v>0</v>
      </c>
      <c r="AH33">
        <f>(AI33 - AJ33 - BN33*1E3/(8.314*(BP33+273.15)) * AL33/BM33 * AK33) * BM33/(100*BA33) * (1000 - BJ33)/1000</f>
        <v>0</v>
      </c>
      <c r="AI33">
        <v>425.9393923616946</v>
      </c>
      <c r="AJ33">
        <v>424.4365878787879</v>
      </c>
      <c r="AK33">
        <v>-0.2303643482139391</v>
      </c>
      <c r="AL33">
        <v>67.16756759204469</v>
      </c>
      <c r="AM33">
        <f>(AO33 - AN33 + BN33*1E3/(8.314*(BP33+273.15)) * AQ33/BM33 * AP33) * BM33/(100*BA33) * 1000/(1000 - AO33)</f>
        <v>0</v>
      </c>
      <c r="AN33">
        <v>13.89989510053201</v>
      </c>
      <c r="AO33">
        <v>14.26783030303029</v>
      </c>
      <c r="AP33">
        <v>0.01484015757665078</v>
      </c>
      <c r="AQ33">
        <v>78.54915795334976</v>
      </c>
      <c r="AR33">
        <v>0</v>
      </c>
      <c r="AS33">
        <v>0</v>
      </c>
      <c r="AT33">
        <f>IF(AR33*$H$13&gt;=AV33,1.0,(AV33/(AV33-AR33*$H$13)))</f>
        <v>0</v>
      </c>
      <c r="AU33">
        <f>(AT33-1)*100</f>
        <v>0</v>
      </c>
      <c r="AV33">
        <f>MAX(0,($B$13+$C$13*BU33)/(1+$D$13*BU33)*BN33/(BP33+273)*$E$13)</f>
        <v>0</v>
      </c>
      <c r="AW33">
        <f>$B$11*BV33+$C$11*BW33+$F$11*CH33*(1-CK33)</f>
        <v>0</v>
      </c>
      <c r="AX33">
        <f>AW33*AY33</f>
        <v>0</v>
      </c>
      <c r="AY33">
        <f>($B$11*$D$9+$C$11*$D$9+$F$11*((CU33+CM33)/MAX(CU33+CM33+CV33, 0.1)*$I$9+CV33/MAX(CU33+CM33+CV33, 0.1)*$J$9))/($B$11+$C$11+$F$11)</f>
        <v>0</v>
      </c>
      <c r="AZ33">
        <f>($B$11*$K$9+$C$11*$K$9+$F$11*((CU33+CM33)/MAX(CU33+CM33+CV33, 0.1)*$P$9+CV33/MAX(CU33+CM33+CV33, 0.1)*$Q$9))/($B$11+$C$11+$F$11)</f>
        <v>0</v>
      </c>
      <c r="BA33">
        <v>6</v>
      </c>
      <c r="BB33">
        <v>0.5</v>
      </c>
      <c r="BC33" t="s">
        <v>354</v>
      </c>
      <c r="BD33">
        <v>2</v>
      </c>
      <c r="BE33" t="b">
        <v>1</v>
      </c>
      <c r="BF33">
        <v>1714069254.349999</v>
      </c>
      <c r="BG33">
        <v>422.1409333333333</v>
      </c>
      <c r="BH33">
        <v>420.0126333333334</v>
      </c>
      <c r="BI33">
        <v>14.11574333333333</v>
      </c>
      <c r="BJ33">
        <v>13.90669</v>
      </c>
      <c r="BK33">
        <v>424.6269333333333</v>
      </c>
      <c r="BL33">
        <v>14.14965</v>
      </c>
      <c r="BM33">
        <v>599.9654000000002</v>
      </c>
      <c r="BN33">
        <v>101.9013666666666</v>
      </c>
      <c r="BO33">
        <v>0.09977250666666666</v>
      </c>
      <c r="BP33">
        <v>21.70917999999999</v>
      </c>
      <c r="BQ33">
        <v>21.75868</v>
      </c>
      <c r="BR33">
        <v>999.9000000000002</v>
      </c>
      <c r="BS33">
        <v>0</v>
      </c>
      <c r="BT33">
        <v>0</v>
      </c>
      <c r="BU33">
        <v>10005.07966666666</v>
      </c>
      <c r="BV33">
        <v>0</v>
      </c>
      <c r="BW33">
        <v>243.8959333333333</v>
      </c>
      <c r="BX33">
        <v>2.10562129</v>
      </c>
      <c r="BY33">
        <v>428.1615666666668</v>
      </c>
      <c r="BZ33">
        <v>425.9359</v>
      </c>
      <c r="CA33">
        <v>0.2090379786666667</v>
      </c>
      <c r="CB33">
        <v>420.0126333333334</v>
      </c>
      <c r="CC33">
        <v>13.90669</v>
      </c>
      <c r="CD33">
        <v>1.438410333333333</v>
      </c>
      <c r="CE33">
        <v>1.417109</v>
      </c>
      <c r="CF33">
        <v>12.32820333333333</v>
      </c>
      <c r="CG33">
        <v>12.10195333333333</v>
      </c>
      <c r="CH33">
        <v>429.9911666666667</v>
      </c>
      <c r="CI33">
        <v>0.9069896666666667</v>
      </c>
      <c r="CJ33">
        <v>0.09300993333333332</v>
      </c>
      <c r="CK33">
        <v>0</v>
      </c>
      <c r="CL33">
        <v>308.2984666666667</v>
      </c>
      <c r="CM33">
        <v>5.00098</v>
      </c>
      <c r="CN33">
        <v>1433.829333333333</v>
      </c>
      <c r="CO33">
        <v>3942.598</v>
      </c>
      <c r="CP33">
        <v>36.00396666666666</v>
      </c>
      <c r="CQ33">
        <v>39.69979999999999</v>
      </c>
      <c r="CR33">
        <v>37.81636666666667</v>
      </c>
      <c r="CS33">
        <v>39.52266666666665</v>
      </c>
      <c r="CT33">
        <v>38.09349999999998</v>
      </c>
      <c r="CU33">
        <v>385.462</v>
      </c>
      <c r="CV33">
        <v>39.52966666666666</v>
      </c>
      <c r="CW33">
        <v>0</v>
      </c>
      <c r="CX33">
        <v>1714069349</v>
      </c>
      <c r="CY33">
        <v>0</v>
      </c>
      <c r="CZ33">
        <v>1714069280.6</v>
      </c>
      <c r="DA33" t="s">
        <v>411</v>
      </c>
      <c r="DB33">
        <v>1714069280.6</v>
      </c>
      <c r="DC33">
        <v>1714068024.5</v>
      </c>
      <c r="DD33">
        <v>17</v>
      </c>
      <c r="DE33">
        <v>0.014</v>
      </c>
      <c r="DF33">
        <v>-0.014</v>
      </c>
      <c r="DG33">
        <v>-2.486</v>
      </c>
      <c r="DH33">
        <v>-0.031</v>
      </c>
      <c r="DI33">
        <v>420</v>
      </c>
      <c r="DJ33">
        <v>16</v>
      </c>
      <c r="DK33">
        <v>0.31</v>
      </c>
      <c r="DL33">
        <v>0.18</v>
      </c>
      <c r="DM33">
        <v>6.537425334146342</v>
      </c>
      <c r="DN33">
        <v>-77.9815159170732</v>
      </c>
      <c r="DO33">
        <v>8.287541300705739</v>
      </c>
      <c r="DP33">
        <v>0</v>
      </c>
      <c r="DQ33">
        <v>0.06953659414634146</v>
      </c>
      <c r="DR33">
        <v>2.597156384947735</v>
      </c>
      <c r="DS33">
        <v>0.2660080513881383</v>
      </c>
      <c r="DT33">
        <v>0</v>
      </c>
      <c r="DU33">
        <v>0</v>
      </c>
      <c r="DV33">
        <v>2</v>
      </c>
      <c r="DW33" t="s">
        <v>356</v>
      </c>
      <c r="DX33">
        <v>3.2287</v>
      </c>
      <c r="DY33">
        <v>2.70421</v>
      </c>
      <c r="DZ33">
        <v>0.106705</v>
      </c>
      <c r="EA33">
        <v>0.106897</v>
      </c>
      <c r="EB33">
        <v>0.0806079</v>
      </c>
      <c r="EC33">
        <v>0.07920240000000001</v>
      </c>
      <c r="ED33">
        <v>29252.4</v>
      </c>
      <c r="EE33">
        <v>28572.8</v>
      </c>
      <c r="EF33">
        <v>31352.7</v>
      </c>
      <c r="EG33">
        <v>30320.4</v>
      </c>
      <c r="EH33">
        <v>38620.5</v>
      </c>
      <c r="EI33">
        <v>36928.1</v>
      </c>
      <c r="EJ33">
        <v>43947.4</v>
      </c>
      <c r="EK33">
        <v>42350.9</v>
      </c>
      <c r="EL33">
        <v>2.16338</v>
      </c>
      <c r="EM33">
        <v>1.95643</v>
      </c>
      <c r="EN33">
        <v>0.0304542</v>
      </c>
      <c r="EO33">
        <v>0</v>
      </c>
      <c r="EP33">
        <v>21.2669</v>
      </c>
      <c r="EQ33">
        <v>999.9</v>
      </c>
      <c r="ER33">
        <v>55.3</v>
      </c>
      <c r="ES33">
        <v>26.2</v>
      </c>
      <c r="ET33">
        <v>18.5296</v>
      </c>
      <c r="EU33">
        <v>60.9682</v>
      </c>
      <c r="EV33">
        <v>22.1675</v>
      </c>
      <c r="EW33">
        <v>1</v>
      </c>
      <c r="EX33">
        <v>-0.169187</v>
      </c>
      <c r="EY33">
        <v>1.73976</v>
      </c>
      <c r="EZ33">
        <v>20.1993</v>
      </c>
      <c r="FA33">
        <v>5.22448</v>
      </c>
      <c r="FB33">
        <v>11.998</v>
      </c>
      <c r="FC33">
        <v>4.9658</v>
      </c>
      <c r="FD33">
        <v>3.29633</v>
      </c>
      <c r="FE33">
        <v>9999</v>
      </c>
      <c r="FF33">
        <v>9999</v>
      </c>
      <c r="FG33">
        <v>9999</v>
      </c>
      <c r="FH33">
        <v>19.9</v>
      </c>
      <c r="FI33">
        <v>4.97106</v>
      </c>
      <c r="FJ33">
        <v>1.86768</v>
      </c>
      <c r="FK33">
        <v>1.85883</v>
      </c>
      <c r="FL33">
        <v>1.86499</v>
      </c>
      <c r="FM33">
        <v>1.86306</v>
      </c>
      <c r="FN33">
        <v>1.86434</v>
      </c>
      <c r="FO33">
        <v>1.85976</v>
      </c>
      <c r="FP33">
        <v>1.86386</v>
      </c>
      <c r="FQ33">
        <v>0</v>
      </c>
      <c r="FR33">
        <v>0</v>
      </c>
      <c r="FS33">
        <v>0</v>
      </c>
      <c r="FT33">
        <v>0</v>
      </c>
      <c r="FU33" t="s">
        <v>357</v>
      </c>
      <c r="FV33" t="s">
        <v>358</v>
      </c>
      <c r="FW33" t="s">
        <v>359</v>
      </c>
      <c r="FX33" t="s">
        <v>359</v>
      </c>
      <c r="FY33" t="s">
        <v>359</v>
      </c>
      <c r="FZ33" t="s">
        <v>359</v>
      </c>
      <c r="GA33">
        <v>0</v>
      </c>
      <c r="GB33">
        <v>100</v>
      </c>
      <c r="GC33">
        <v>100</v>
      </c>
      <c r="GD33">
        <v>-2.486</v>
      </c>
      <c r="GE33">
        <v>-0.0337</v>
      </c>
      <c r="GF33">
        <v>-0.6423713419497339</v>
      </c>
      <c r="GG33">
        <v>-0.004200780211792431</v>
      </c>
      <c r="GH33">
        <v>-6.086107273994438E-07</v>
      </c>
      <c r="GI33">
        <v>3.538391214060535E-10</v>
      </c>
      <c r="GJ33">
        <v>-0.05557139227577904</v>
      </c>
      <c r="GK33">
        <v>0.006682484536868237</v>
      </c>
      <c r="GL33">
        <v>-0.0007200357986506558</v>
      </c>
      <c r="GM33">
        <v>2.515042002614049E-05</v>
      </c>
      <c r="GN33">
        <v>15</v>
      </c>
      <c r="GO33">
        <v>1944</v>
      </c>
      <c r="GP33">
        <v>3</v>
      </c>
      <c r="GQ33">
        <v>20</v>
      </c>
      <c r="GR33">
        <v>1.5</v>
      </c>
      <c r="GS33">
        <v>20.6</v>
      </c>
      <c r="GT33">
        <v>1.12793</v>
      </c>
      <c r="GU33">
        <v>2.40845</v>
      </c>
      <c r="GV33">
        <v>1.44775</v>
      </c>
      <c r="GW33">
        <v>2.30225</v>
      </c>
      <c r="GX33">
        <v>1.55151</v>
      </c>
      <c r="GY33">
        <v>2.44507</v>
      </c>
      <c r="GZ33">
        <v>30.48</v>
      </c>
      <c r="HA33">
        <v>14.6749</v>
      </c>
      <c r="HB33">
        <v>18</v>
      </c>
      <c r="HC33">
        <v>605.537</v>
      </c>
      <c r="HD33">
        <v>475.212</v>
      </c>
      <c r="HE33">
        <v>19.0016</v>
      </c>
      <c r="HF33">
        <v>24.885</v>
      </c>
      <c r="HG33">
        <v>30.0003</v>
      </c>
      <c r="HH33">
        <v>24.9176</v>
      </c>
      <c r="HI33">
        <v>24.8732</v>
      </c>
      <c r="HJ33">
        <v>22.5898</v>
      </c>
      <c r="HK33">
        <v>35.016</v>
      </c>
      <c r="HL33">
        <v>65.47239999999999</v>
      </c>
      <c r="HM33">
        <v>19</v>
      </c>
      <c r="HN33">
        <v>420</v>
      </c>
      <c r="HO33">
        <v>13.6685</v>
      </c>
      <c r="HP33">
        <v>99.5063</v>
      </c>
      <c r="HQ33">
        <v>101.186</v>
      </c>
    </row>
    <row r="34" spans="1:225">
      <c r="A34">
        <v>18</v>
      </c>
      <c r="B34">
        <v>1714069308.1</v>
      </c>
      <c r="C34">
        <v>816.0999999046326</v>
      </c>
      <c r="D34" t="s">
        <v>412</v>
      </c>
      <c r="E34" t="s">
        <v>413</v>
      </c>
      <c r="F34">
        <v>5</v>
      </c>
      <c r="G34" t="s">
        <v>410</v>
      </c>
      <c r="H34">
        <v>1714069300.349999</v>
      </c>
      <c r="I34">
        <f>(J34)/1000</f>
        <v>0</v>
      </c>
      <c r="J34">
        <f>IF(BE34, AM34, AG34)</f>
        <v>0</v>
      </c>
      <c r="K34">
        <f>IF(BE34, AH34, AF34)</f>
        <v>0</v>
      </c>
      <c r="L34">
        <f>BG34 - IF(AT34&gt;1, K34*BA34*100.0/(AV34*BU34), 0)</f>
        <v>0</v>
      </c>
      <c r="M34">
        <f>((S34-I34/2)*L34-K34)/(S34+I34/2)</f>
        <v>0</v>
      </c>
      <c r="N34">
        <f>M34*(BN34+BO34)/1000.0</f>
        <v>0</v>
      </c>
      <c r="O34">
        <f>(BG34 - IF(AT34&gt;1, K34*BA34*100.0/(AV34*BU34), 0))*(BN34+BO34)/1000.0</f>
        <v>0</v>
      </c>
      <c r="P34">
        <f>2.0/((1/R34-1/Q34)+SIGN(R34)*SQRT((1/R34-1/Q34)*(1/R34-1/Q34) + 4*BB34/((BB34+1)*(BB34+1))*(2*1/R34*1/Q34-1/Q34*1/Q34)))</f>
        <v>0</v>
      </c>
      <c r="Q34">
        <f>IF(LEFT(BC34,1)&lt;&gt;"0",IF(LEFT(BC34,1)="1",3.0,BD34),$D$5+$E$5*(BU34*BN34/($K$5*1000))+$F$5*(BU34*BN34/($K$5*1000))*MAX(MIN(BA34,$J$5),$I$5)*MAX(MIN(BA34,$J$5),$I$5)+$G$5*MAX(MIN(BA34,$J$5),$I$5)*(BU34*BN34/($K$5*1000))+$H$5*(BU34*BN34/($K$5*1000))*(BU34*BN34/($K$5*1000)))</f>
        <v>0</v>
      </c>
      <c r="R34">
        <f>I34*(1000-(1000*0.61365*exp(17.502*V34/(240.97+V34))/(BN34+BO34)+BI34)/2)/(1000*0.61365*exp(17.502*V34/(240.97+V34))/(BN34+BO34)-BI34)</f>
        <v>0</v>
      </c>
      <c r="S34">
        <f>1/((BB34+1)/(P34/1.6)+1/(Q34/1.37)) + BB34/((BB34+1)/(P34/1.6) + BB34/(Q34/1.37))</f>
        <v>0</v>
      </c>
      <c r="T34">
        <f>(AW34*AZ34)</f>
        <v>0</v>
      </c>
      <c r="U34">
        <f>(BP34+(T34+2*0.95*5.67E-8*(((BP34+$B$7)+273)^4-(BP34+273)^4)-44100*I34)/(1.84*29.3*Q34+8*0.95*5.67E-8*(BP34+273)^3))</f>
        <v>0</v>
      </c>
      <c r="V34">
        <f>($C$7*BQ34+$D$7*BR34+$E$7*U34)</f>
        <v>0</v>
      </c>
      <c r="W34">
        <f>0.61365*exp(17.502*V34/(240.97+V34))</f>
        <v>0</v>
      </c>
      <c r="X34">
        <f>(Y34/Z34*100)</f>
        <v>0</v>
      </c>
      <c r="Y34">
        <f>BI34*(BN34+BO34)/1000</f>
        <v>0</v>
      </c>
      <c r="Z34">
        <f>0.61365*exp(17.502*BP34/(240.97+BP34))</f>
        <v>0</v>
      </c>
      <c r="AA34">
        <f>(W34-BI34*(BN34+BO34)/1000)</f>
        <v>0</v>
      </c>
      <c r="AB34">
        <f>(-I34*44100)</f>
        <v>0</v>
      </c>
      <c r="AC34">
        <f>2*29.3*Q34*0.92*(BP34-V34)</f>
        <v>0</v>
      </c>
      <c r="AD34">
        <f>2*0.95*5.67E-8*(((BP34+$B$7)+273)^4-(V34+273)^4)</f>
        <v>0</v>
      </c>
      <c r="AE34">
        <f>T34+AD34+AB34+AC34</f>
        <v>0</v>
      </c>
      <c r="AF34">
        <f>BM34*AT34*(BH34-BG34*(1000-AT34*BJ34)/(1000-AT34*BI34))/(100*BA34)</f>
        <v>0</v>
      </c>
      <c r="AG34">
        <f>1000*BM34*AT34*(BI34-BJ34)/(100*BA34*(1000-AT34*BI34))</f>
        <v>0</v>
      </c>
      <c r="AH34">
        <f>(AI34 - AJ34 - BN34*1E3/(8.314*(BP34+273.15)) * AL34/BM34 * AK34) * BM34/(100*BA34) * (1000 - BJ34)/1000</f>
        <v>0</v>
      </c>
      <c r="AI34">
        <v>425.8132922715293</v>
      </c>
      <c r="AJ34">
        <v>422.9653636363637</v>
      </c>
      <c r="AK34">
        <v>-0.0004461567033209911</v>
      </c>
      <c r="AL34">
        <v>67.16318281724611</v>
      </c>
      <c r="AM34">
        <f>(AO34 - AN34 + BN34*1E3/(8.314*(BP34+273.15)) * AQ34/BM34 * AP34) * BM34/(100*BA34) * 1000/(1000 - AO34)</f>
        <v>0</v>
      </c>
      <c r="AN34">
        <v>13.59285074687668</v>
      </c>
      <c r="AO34">
        <v>14.16779151515151</v>
      </c>
      <c r="AP34">
        <v>-0.007275762246979535</v>
      </c>
      <c r="AQ34">
        <v>78.54888795229272</v>
      </c>
      <c r="AR34">
        <v>0</v>
      </c>
      <c r="AS34">
        <v>0</v>
      </c>
      <c r="AT34">
        <f>IF(AR34*$H$13&gt;=AV34,1.0,(AV34/(AV34-AR34*$H$13)))</f>
        <v>0</v>
      </c>
      <c r="AU34">
        <f>(AT34-1)*100</f>
        <v>0</v>
      </c>
      <c r="AV34">
        <f>MAX(0,($B$13+$C$13*BU34)/(1+$D$13*BU34)*BN34/(BP34+273)*$E$13)</f>
        <v>0</v>
      </c>
      <c r="AW34">
        <f>$B$11*BV34+$C$11*BW34+$F$11*CH34*(1-CK34)</f>
        <v>0</v>
      </c>
      <c r="AX34">
        <f>AW34*AY34</f>
        <v>0</v>
      </c>
      <c r="AY34">
        <f>($B$11*$D$9+$C$11*$D$9+$F$11*((CU34+CM34)/MAX(CU34+CM34+CV34, 0.1)*$I$9+CV34/MAX(CU34+CM34+CV34, 0.1)*$J$9))/($B$11+$C$11+$F$11)</f>
        <v>0</v>
      </c>
      <c r="AZ34">
        <f>($B$11*$K$9+$C$11*$K$9+$F$11*((CU34+CM34)/MAX(CU34+CM34+CV34, 0.1)*$P$9+CV34/MAX(CU34+CM34+CV34, 0.1)*$Q$9))/($B$11+$C$11+$F$11)</f>
        <v>0</v>
      </c>
      <c r="BA34">
        <v>6</v>
      </c>
      <c r="BB34">
        <v>0.5</v>
      </c>
      <c r="BC34" t="s">
        <v>354</v>
      </c>
      <c r="BD34">
        <v>2</v>
      </c>
      <c r="BE34" t="b">
        <v>1</v>
      </c>
      <c r="BF34">
        <v>1714069300.349999</v>
      </c>
      <c r="BG34">
        <v>416.9818333333333</v>
      </c>
      <c r="BH34">
        <v>420.0292666666666</v>
      </c>
      <c r="BI34">
        <v>14.21445</v>
      </c>
      <c r="BJ34">
        <v>13.64845333333333</v>
      </c>
      <c r="BK34">
        <v>419.4768333333333</v>
      </c>
      <c r="BL34">
        <v>14.24823333333333</v>
      </c>
      <c r="BM34">
        <v>600.0056</v>
      </c>
      <c r="BN34">
        <v>101.9059333333333</v>
      </c>
      <c r="BO34">
        <v>0.10001556</v>
      </c>
      <c r="BP34">
        <v>21.73411333333333</v>
      </c>
      <c r="BQ34">
        <v>21.78254666666667</v>
      </c>
      <c r="BR34">
        <v>999.9000000000002</v>
      </c>
      <c r="BS34">
        <v>0</v>
      </c>
      <c r="BT34">
        <v>0</v>
      </c>
      <c r="BU34">
        <v>10000.55833333333</v>
      </c>
      <c r="BV34">
        <v>0</v>
      </c>
      <c r="BW34">
        <v>259.3542333333334</v>
      </c>
      <c r="BX34">
        <v>-3.024049333333333</v>
      </c>
      <c r="BY34">
        <v>423.0180333333333</v>
      </c>
      <c r="BZ34">
        <v>425.8413333333334</v>
      </c>
      <c r="CA34">
        <v>0.5659981333333332</v>
      </c>
      <c r="CB34">
        <v>420.0292666666666</v>
      </c>
      <c r="CC34">
        <v>13.64845333333333</v>
      </c>
      <c r="CD34">
        <v>1.448536</v>
      </c>
      <c r="CE34">
        <v>1.390857666666667</v>
      </c>
      <c r="CF34">
        <v>12.43546666666666</v>
      </c>
      <c r="CG34">
        <v>11.81825</v>
      </c>
      <c r="CH34">
        <v>429.9700000000001</v>
      </c>
      <c r="CI34">
        <v>0.9070166333333333</v>
      </c>
      <c r="CJ34">
        <v>0.09298297999999999</v>
      </c>
      <c r="CK34">
        <v>0</v>
      </c>
      <c r="CL34">
        <v>252.7632000000001</v>
      </c>
      <c r="CM34">
        <v>5.00098</v>
      </c>
      <c r="CN34">
        <v>1191.086333333333</v>
      </c>
      <c r="CO34">
        <v>3942.434333333333</v>
      </c>
      <c r="CP34">
        <v>36.33723333333333</v>
      </c>
      <c r="CQ34">
        <v>40.28939999999999</v>
      </c>
      <c r="CR34">
        <v>38.10189999999999</v>
      </c>
      <c r="CS34">
        <v>40.5352</v>
      </c>
      <c r="CT34">
        <v>38.52056666666665</v>
      </c>
      <c r="CU34">
        <v>385.4536666666666</v>
      </c>
      <c r="CV34">
        <v>39.51366666666666</v>
      </c>
      <c r="CW34">
        <v>0</v>
      </c>
      <c r="CX34">
        <v>1714069395.2</v>
      </c>
      <c r="CY34">
        <v>0</v>
      </c>
      <c r="CZ34">
        <v>1714069325.1</v>
      </c>
      <c r="DA34" t="s">
        <v>414</v>
      </c>
      <c r="DB34">
        <v>1714069325.1</v>
      </c>
      <c r="DC34">
        <v>1714068024.5</v>
      </c>
      <c r="DD34">
        <v>18</v>
      </c>
      <c r="DE34">
        <v>-0.008999999999999999</v>
      </c>
      <c r="DF34">
        <v>-0.014</v>
      </c>
      <c r="DG34">
        <v>-2.495</v>
      </c>
      <c r="DH34">
        <v>-0.031</v>
      </c>
      <c r="DI34">
        <v>420</v>
      </c>
      <c r="DJ34">
        <v>16</v>
      </c>
      <c r="DK34">
        <v>0.36</v>
      </c>
      <c r="DL34">
        <v>0.18</v>
      </c>
      <c r="DM34">
        <v>-2.983383414634146</v>
      </c>
      <c r="DN34">
        <v>-0.645247526132404</v>
      </c>
      <c r="DO34">
        <v>0.0679128575997555</v>
      </c>
      <c r="DP34">
        <v>0</v>
      </c>
      <c r="DQ34">
        <v>0.5360933414634146</v>
      </c>
      <c r="DR34">
        <v>0.4569737979094082</v>
      </c>
      <c r="DS34">
        <v>0.04628599965148275</v>
      </c>
      <c r="DT34">
        <v>0</v>
      </c>
      <c r="DU34">
        <v>0</v>
      </c>
      <c r="DV34">
        <v>2</v>
      </c>
      <c r="DW34" t="s">
        <v>356</v>
      </c>
      <c r="DX34">
        <v>3.22872</v>
      </c>
      <c r="DY34">
        <v>2.70435</v>
      </c>
      <c r="DZ34">
        <v>0.106431</v>
      </c>
      <c r="EA34">
        <v>0.106868</v>
      </c>
      <c r="EB34">
        <v>0.0801528</v>
      </c>
      <c r="EC34">
        <v>0.07804709999999999</v>
      </c>
      <c r="ED34">
        <v>29259.2</v>
      </c>
      <c r="EE34">
        <v>28569.9</v>
      </c>
      <c r="EF34">
        <v>31350.6</v>
      </c>
      <c r="EG34">
        <v>30316.7</v>
      </c>
      <c r="EH34">
        <v>38637.1</v>
      </c>
      <c r="EI34">
        <v>36970.5</v>
      </c>
      <c r="EJ34">
        <v>43944.3</v>
      </c>
      <c r="EK34">
        <v>42346</v>
      </c>
      <c r="EL34">
        <v>2.1636</v>
      </c>
      <c r="EM34">
        <v>1.95467</v>
      </c>
      <c r="EN34">
        <v>0.0300109</v>
      </c>
      <c r="EO34">
        <v>0</v>
      </c>
      <c r="EP34">
        <v>21.3021</v>
      </c>
      <c r="EQ34">
        <v>999.9</v>
      </c>
      <c r="ER34">
        <v>55.2</v>
      </c>
      <c r="ES34">
        <v>26.2</v>
      </c>
      <c r="ET34">
        <v>18.4952</v>
      </c>
      <c r="EU34">
        <v>61.5282</v>
      </c>
      <c r="EV34">
        <v>21.8349</v>
      </c>
      <c r="EW34">
        <v>1</v>
      </c>
      <c r="EX34">
        <v>-0.164029</v>
      </c>
      <c r="EY34">
        <v>1.84996</v>
      </c>
      <c r="EZ34">
        <v>20.1989</v>
      </c>
      <c r="FA34">
        <v>5.22882</v>
      </c>
      <c r="FB34">
        <v>11.998</v>
      </c>
      <c r="FC34">
        <v>4.9671</v>
      </c>
      <c r="FD34">
        <v>3.297</v>
      </c>
      <c r="FE34">
        <v>9999</v>
      </c>
      <c r="FF34">
        <v>9999</v>
      </c>
      <c r="FG34">
        <v>9999</v>
      </c>
      <c r="FH34">
        <v>19.9</v>
      </c>
      <c r="FI34">
        <v>4.97102</v>
      </c>
      <c r="FJ34">
        <v>1.86768</v>
      </c>
      <c r="FK34">
        <v>1.85883</v>
      </c>
      <c r="FL34">
        <v>1.86501</v>
      </c>
      <c r="FM34">
        <v>1.86305</v>
      </c>
      <c r="FN34">
        <v>1.86432</v>
      </c>
      <c r="FO34">
        <v>1.85975</v>
      </c>
      <c r="FP34">
        <v>1.86386</v>
      </c>
      <c r="FQ34">
        <v>0</v>
      </c>
      <c r="FR34">
        <v>0</v>
      </c>
      <c r="FS34">
        <v>0</v>
      </c>
      <c r="FT34">
        <v>0</v>
      </c>
      <c r="FU34" t="s">
        <v>357</v>
      </c>
      <c r="FV34" t="s">
        <v>358</v>
      </c>
      <c r="FW34" t="s">
        <v>359</v>
      </c>
      <c r="FX34" t="s">
        <v>359</v>
      </c>
      <c r="FY34" t="s">
        <v>359</v>
      </c>
      <c r="FZ34" t="s">
        <v>359</v>
      </c>
      <c r="GA34">
        <v>0</v>
      </c>
      <c r="GB34">
        <v>100</v>
      </c>
      <c r="GC34">
        <v>100</v>
      </c>
      <c r="GD34">
        <v>-2.495</v>
      </c>
      <c r="GE34">
        <v>-0.0338</v>
      </c>
      <c r="GF34">
        <v>-0.6285916626575279</v>
      </c>
      <c r="GG34">
        <v>-0.004200780211792431</v>
      </c>
      <c r="GH34">
        <v>-6.086107273994438E-07</v>
      </c>
      <c r="GI34">
        <v>3.538391214060535E-10</v>
      </c>
      <c r="GJ34">
        <v>-0.05557139227577904</v>
      </c>
      <c r="GK34">
        <v>0.006682484536868237</v>
      </c>
      <c r="GL34">
        <v>-0.0007200357986506558</v>
      </c>
      <c r="GM34">
        <v>2.515042002614049E-05</v>
      </c>
      <c r="GN34">
        <v>15</v>
      </c>
      <c r="GO34">
        <v>1944</v>
      </c>
      <c r="GP34">
        <v>3</v>
      </c>
      <c r="GQ34">
        <v>20</v>
      </c>
      <c r="GR34">
        <v>0.5</v>
      </c>
      <c r="GS34">
        <v>21.4</v>
      </c>
      <c r="GT34">
        <v>1.12793</v>
      </c>
      <c r="GU34">
        <v>2.41577</v>
      </c>
      <c r="GV34">
        <v>1.44775</v>
      </c>
      <c r="GW34">
        <v>2.30225</v>
      </c>
      <c r="GX34">
        <v>1.55151</v>
      </c>
      <c r="GY34">
        <v>2.42065</v>
      </c>
      <c r="GZ34">
        <v>30.48</v>
      </c>
      <c r="HA34">
        <v>14.6661</v>
      </c>
      <c r="HB34">
        <v>18</v>
      </c>
      <c r="HC34">
        <v>606.3579999999999</v>
      </c>
      <c r="HD34">
        <v>474.72</v>
      </c>
      <c r="HE34">
        <v>19.0025</v>
      </c>
      <c r="HF34">
        <v>24.9479</v>
      </c>
      <c r="HG34">
        <v>30.0007</v>
      </c>
      <c r="HH34">
        <v>24.9792</v>
      </c>
      <c r="HI34">
        <v>24.9425</v>
      </c>
      <c r="HJ34">
        <v>22.5854</v>
      </c>
      <c r="HK34">
        <v>35.7484</v>
      </c>
      <c r="HL34">
        <v>65.10080000000001</v>
      </c>
      <c r="HM34">
        <v>19</v>
      </c>
      <c r="HN34">
        <v>420</v>
      </c>
      <c r="HO34">
        <v>13.5287</v>
      </c>
      <c r="HP34">
        <v>99.4996</v>
      </c>
      <c r="HQ34">
        <v>101.174</v>
      </c>
    </row>
    <row r="35" spans="1:225">
      <c r="A35">
        <v>19</v>
      </c>
      <c r="B35">
        <v>1714069326.1</v>
      </c>
      <c r="C35">
        <v>834.0999999046326</v>
      </c>
      <c r="D35" t="s">
        <v>415</v>
      </c>
      <c r="E35" t="s">
        <v>416</v>
      </c>
      <c r="F35">
        <v>5</v>
      </c>
      <c r="G35" t="s">
        <v>410</v>
      </c>
      <c r="H35">
        <v>1714069325.6</v>
      </c>
      <c r="I35">
        <f>(J35)/1000</f>
        <v>0</v>
      </c>
      <c r="J35">
        <f>IF(BE35, AM35, AG35)</f>
        <v>0</v>
      </c>
      <c r="K35">
        <f>IF(BE35, AH35, AF35)</f>
        <v>0</v>
      </c>
      <c r="L35">
        <f>BG35 - IF(AT35&gt;1, K35*BA35*100.0/(AV35*BU35), 0)</f>
        <v>0</v>
      </c>
      <c r="M35">
        <f>((S35-I35/2)*L35-K35)/(S35+I35/2)</f>
        <v>0</v>
      </c>
      <c r="N35">
        <f>M35*(BN35+BO35)/1000.0</f>
        <v>0</v>
      </c>
      <c r="O35">
        <f>(BG35 - IF(AT35&gt;1, K35*BA35*100.0/(AV35*BU35), 0))*(BN35+BO35)/1000.0</f>
        <v>0</v>
      </c>
      <c r="P35">
        <f>2.0/((1/R35-1/Q35)+SIGN(R35)*SQRT((1/R35-1/Q35)*(1/R35-1/Q35) + 4*BB35/((BB35+1)*(BB35+1))*(2*1/R35*1/Q35-1/Q35*1/Q35)))</f>
        <v>0</v>
      </c>
      <c r="Q35">
        <f>IF(LEFT(BC35,1)&lt;&gt;"0",IF(LEFT(BC35,1)="1",3.0,BD35),$D$5+$E$5*(BU35*BN35/($K$5*1000))+$F$5*(BU35*BN35/($K$5*1000))*MAX(MIN(BA35,$J$5),$I$5)*MAX(MIN(BA35,$J$5),$I$5)+$G$5*MAX(MIN(BA35,$J$5),$I$5)*(BU35*BN35/($K$5*1000))+$H$5*(BU35*BN35/($K$5*1000))*(BU35*BN35/($K$5*1000)))</f>
        <v>0</v>
      </c>
      <c r="R35">
        <f>I35*(1000-(1000*0.61365*exp(17.502*V35/(240.97+V35))/(BN35+BO35)+BI35)/2)/(1000*0.61365*exp(17.502*V35/(240.97+V35))/(BN35+BO35)-BI35)</f>
        <v>0</v>
      </c>
      <c r="S35">
        <f>1/((BB35+1)/(P35/1.6)+1/(Q35/1.37)) + BB35/((BB35+1)/(P35/1.6) + BB35/(Q35/1.37))</f>
        <v>0</v>
      </c>
      <c r="T35">
        <f>(AW35*AZ35)</f>
        <v>0</v>
      </c>
      <c r="U35">
        <f>(BP35+(T35+2*0.95*5.67E-8*(((BP35+$B$7)+273)^4-(BP35+273)^4)-44100*I35)/(1.84*29.3*Q35+8*0.95*5.67E-8*(BP35+273)^3))</f>
        <v>0</v>
      </c>
      <c r="V35">
        <f>($C$7*BQ35+$D$7*BR35+$E$7*U35)</f>
        <v>0</v>
      </c>
      <c r="W35">
        <f>0.61365*exp(17.502*V35/(240.97+V35))</f>
        <v>0</v>
      </c>
      <c r="X35">
        <f>(Y35/Z35*100)</f>
        <v>0</v>
      </c>
      <c r="Y35">
        <f>BI35*(BN35+BO35)/1000</f>
        <v>0</v>
      </c>
      <c r="Z35">
        <f>0.61365*exp(17.502*BP35/(240.97+BP35))</f>
        <v>0</v>
      </c>
      <c r="AA35">
        <f>(W35-BI35*(BN35+BO35)/1000)</f>
        <v>0</v>
      </c>
      <c r="AB35">
        <f>(-I35*44100)</f>
        <v>0</v>
      </c>
      <c r="AC35">
        <f>2*29.3*Q35*0.92*(BP35-V35)</f>
        <v>0</v>
      </c>
      <c r="AD35">
        <f>2*0.95*5.67E-8*(((BP35+$B$7)+273)^4-(V35+273)^4)</f>
        <v>0</v>
      </c>
      <c r="AE35">
        <f>T35+AD35+AB35+AC35</f>
        <v>0</v>
      </c>
      <c r="AF35">
        <f>BM35*AT35*(BH35-BG35*(1000-AT35*BJ35)/(1000-AT35*BI35))/(100*BA35)</f>
        <v>0</v>
      </c>
      <c r="AG35">
        <f>1000*BM35*AT35*(BI35-BJ35)/(100*BA35*(1000-AT35*BI35))</f>
        <v>0</v>
      </c>
      <c r="AH35">
        <f>(AI35 - AJ35 - BN35*1E3/(8.314*(BP35+273.15)) * AL35/BM35 * AK35) * BM35/(100*BA35) * (1000 - BJ35)/1000</f>
        <v>0</v>
      </c>
      <c r="AI35">
        <v>425.7268104549013</v>
      </c>
      <c r="AJ35">
        <v>425.7595696969693</v>
      </c>
      <c r="AK35">
        <v>0.0003004312632553257</v>
      </c>
      <c r="AL35">
        <v>67.04268724496551</v>
      </c>
      <c r="AM35">
        <f>(AO35 - AN35 + BN35*1E3/(8.314*(BP35+273.15)) * AQ35/BM35 * AP35) * BM35/(100*BA35) * 1000/(1000 - AO35)</f>
        <v>0</v>
      </c>
      <c r="AN35">
        <v>13.56515353737409</v>
      </c>
      <c r="AO35">
        <v>13.56215818181818</v>
      </c>
      <c r="AP35">
        <v>6.065259267385679E-05</v>
      </c>
      <c r="AQ35">
        <v>78.31640167712007</v>
      </c>
      <c r="AR35">
        <v>359</v>
      </c>
      <c r="AS35">
        <v>60</v>
      </c>
      <c r="AT35">
        <f>IF(AR35*$H$13&gt;=AV35,1.0,(AV35/(AV35-AR35*$H$13)))</f>
        <v>0</v>
      </c>
      <c r="AU35">
        <f>(AT35-1)*100</f>
        <v>0</v>
      </c>
      <c r="AV35">
        <f>MAX(0,($B$13+$C$13*BU35)/(1+$D$13*BU35)*BN35/(BP35+273)*$E$13)</f>
        <v>0</v>
      </c>
      <c r="AW35">
        <f>$B$11*BV35+$C$11*BW35+$F$11*CH35*(1-CK35)</f>
        <v>0</v>
      </c>
      <c r="AX35">
        <f>AW35*AY35</f>
        <v>0</v>
      </c>
      <c r="AY35">
        <f>($B$11*$D$9+$C$11*$D$9+$F$11*((CU35+CM35)/MAX(CU35+CM35+CV35, 0.1)*$I$9+CV35/MAX(CU35+CM35+CV35, 0.1)*$J$9))/($B$11+$C$11+$F$11)</f>
        <v>0</v>
      </c>
      <c r="AZ35">
        <f>($B$11*$K$9+$C$11*$K$9+$F$11*((CU35+CM35)/MAX(CU35+CM35+CV35, 0.1)*$P$9+CV35/MAX(CU35+CM35+CV35, 0.1)*$Q$9))/($B$11+$C$11+$F$11)</f>
        <v>0</v>
      </c>
      <c r="BA35">
        <v>6</v>
      </c>
      <c r="BB35">
        <v>0.5</v>
      </c>
      <c r="BC35" t="s">
        <v>354</v>
      </c>
      <c r="BD35">
        <v>2</v>
      </c>
      <c r="BE35" t="b">
        <v>1</v>
      </c>
      <c r="BF35">
        <v>1714069325.6</v>
      </c>
      <c r="BG35">
        <v>419.963</v>
      </c>
      <c r="BH35">
        <v>419.948</v>
      </c>
      <c r="BI35">
        <v>13.562</v>
      </c>
      <c r="BJ35">
        <v>13.5645</v>
      </c>
      <c r="BK35">
        <v>422.475</v>
      </c>
      <c r="BL35">
        <v>13.5966</v>
      </c>
      <c r="BM35">
        <v>600.074</v>
      </c>
      <c r="BN35">
        <v>101.907</v>
      </c>
      <c r="BO35">
        <v>0.100058</v>
      </c>
      <c r="BP35">
        <v>21.7476</v>
      </c>
      <c r="BQ35">
        <v>21.795</v>
      </c>
      <c r="BR35">
        <v>999.9</v>
      </c>
      <c r="BS35">
        <v>0</v>
      </c>
      <c r="BT35">
        <v>0</v>
      </c>
      <c r="BU35">
        <v>10001.9</v>
      </c>
      <c r="BV35">
        <v>0</v>
      </c>
      <c r="BW35">
        <v>259.298</v>
      </c>
      <c r="BX35">
        <v>0.0421753</v>
      </c>
      <c r="BY35">
        <v>425.764</v>
      </c>
      <c r="BZ35">
        <v>425.722</v>
      </c>
      <c r="CA35">
        <v>-0.00249386</v>
      </c>
      <c r="CB35">
        <v>419.948</v>
      </c>
      <c r="CC35">
        <v>13.5645</v>
      </c>
      <c r="CD35">
        <v>1.38206</v>
      </c>
      <c r="CE35">
        <v>1.38231</v>
      </c>
      <c r="CF35">
        <v>11.7222</v>
      </c>
      <c r="CG35">
        <v>11.725</v>
      </c>
      <c r="CH35">
        <v>429.983</v>
      </c>
      <c r="CI35">
        <v>0.907031</v>
      </c>
      <c r="CJ35">
        <v>0.0929686</v>
      </c>
      <c r="CK35">
        <v>0</v>
      </c>
      <c r="CL35">
        <v>238.972</v>
      </c>
      <c r="CM35">
        <v>5.00098</v>
      </c>
      <c r="CN35">
        <v>1133.92</v>
      </c>
      <c r="CO35">
        <v>3942.57</v>
      </c>
      <c r="CP35">
        <v>36.5</v>
      </c>
      <c r="CQ35">
        <v>40.562</v>
      </c>
      <c r="CR35">
        <v>38.25</v>
      </c>
      <c r="CS35">
        <v>41</v>
      </c>
      <c r="CT35">
        <v>38.75</v>
      </c>
      <c r="CU35">
        <v>385.47</v>
      </c>
      <c r="CV35">
        <v>39.51</v>
      </c>
      <c r="CW35">
        <v>0</v>
      </c>
      <c r="CX35">
        <v>1714069413.2</v>
      </c>
      <c r="CY35">
        <v>0</v>
      </c>
      <c r="CZ35">
        <v>1714069350.6</v>
      </c>
      <c r="DA35" t="s">
        <v>417</v>
      </c>
      <c r="DB35">
        <v>1714069350.6</v>
      </c>
      <c r="DC35">
        <v>1714068024.5</v>
      </c>
      <c r="DD35">
        <v>19</v>
      </c>
      <c r="DE35">
        <v>-0.017</v>
      </c>
      <c r="DF35">
        <v>-0.014</v>
      </c>
      <c r="DG35">
        <v>-2.512</v>
      </c>
      <c r="DH35">
        <v>-0.031</v>
      </c>
      <c r="DI35">
        <v>420</v>
      </c>
      <c r="DJ35">
        <v>16</v>
      </c>
      <c r="DK35">
        <v>0.49</v>
      </c>
      <c r="DL35">
        <v>0.18</v>
      </c>
      <c r="DM35">
        <v>-0.9894977445000001</v>
      </c>
      <c r="DN35">
        <v>11.88180940525328</v>
      </c>
      <c r="DO35">
        <v>1.308976315103454</v>
      </c>
      <c r="DP35">
        <v>0</v>
      </c>
      <c r="DQ35">
        <v>0.19117084165</v>
      </c>
      <c r="DR35">
        <v>-2.29915837337336</v>
      </c>
      <c r="DS35">
        <v>0.2520265594567367</v>
      </c>
      <c r="DT35">
        <v>0</v>
      </c>
      <c r="DU35">
        <v>0</v>
      </c>
      <c r="DV35">
        <v>2</v>
      </c>
      <c r="DW35" t="s">
        <v>356</v>
      </c>
      <c r="DX35">
        <v>3.22878</v>
      </c>
      <c r="DY35">
        <v>2.70392</v>
      </c>
      <c r="DZ35">
        <v>0.107</v>
      </c>
      <c r="EA35">
        <v>0.106853</v>
      </c>
      <c r="EB35">
        <v>0.0776067</v>
      </c>
      <c r="EC35">
        <v>0.0779749</v>
      </c>
      <c r="ED35">
        <v>29238.2</v>
      </c>
      <c r="EE35">
        <v>28568.8</v>
      </c>
      <c r="EF35">
        <v>31348.3</v>
      </c>
      <c r="EG35">
        <v>30315.2</v>
      </c>
      <c r="EH35">
        <v>38741.4</v>
      </c>
      <c r="EI35">
        <v>36971.8</v>
      </c>
      <c r="EJ35">
        <v>43940.6</v>
      </c>
      <c r="EK35">
        <v>42344.2</v>
      </c>
      <c r="EL35">
        <v>1.37188</v>
      </c>
      <c r="EM35">
        <v>1.40472</v>
      </c>
      <c r="EN35">
        <v>0.0288002</v>
      </c>
      <c r="EO35">
        <v>0</v>
      </c>
      <c r="EP35">
        <v>21.3197</v>
      </c>
      <c r="EQ35">
        <v>999.9</v>
      </c>
      <c r="ER35">
        <v>55.1</v>
      </c>
      <c r="ES35">
        <v>26.2</v>
      </c>
      <c r="ET35">
        <v>18.4615</v>
      </c>
      <c r="EU35">
        <v>61.8582</v>
      </c>
      <c r="EV35">
        <v>22.0272</v>
      </c>
      <c r="EW35">
        <v>1</v>
      </c>
      <c r="EX35">
        <v>-0.161517</v>
      </c>
      <c r="EY35">
        <v>1.88158</v>
      </c>
      <c r="EZ35">
        <v>20.198</v>
      </c>
      <c r="FA35">
        <v>5.22538</v>
      </c>
      <c r="FB35">
        <v>11.998</v>
      </c>
      <c r="FC35">
        <v>4.9664</v>
      </c>
      <c r="FD35">
        <v>3.29663</v>
      </c>
      <c r="FE35">
        <v>9999</v>
      </c>
      <c r="FF35">
        <v>9999</v>
      </c>
      <c r="FG35">
        <v>9999</v>
      </c>
      <c r="FH35">
        <v>19.9</v>
      </c>
      <c r="FI35">
        <v>4.97102</v>
      </c>
      <c r="FJ35">
        <v>1.86768</v>
      </c>
      <c r="FK35">
        <v>1.85883</v>
      </c>
      <c r="FL35">
        <v>1.86506</v>
      </c>
      <c r="FM35">
        <v>1.86308</v>
      </c>
      <c r="FN35">
        <v>1.86434</v>
      </c>
      <c r="FO35">
        <v>1.85976</v>
      </c>
      <c r="FP35">
        <v>1.86386</v>
      </c>
      <c r="FQ35">
        <v>0</v>
      </c>
      <c r="FR35">
        <v>0</v>
      </c>
      <c r="FS35">
        <v>0</v>
      </c>
      <c r="FT35">
        <v>0</v>
      </c>
      <c r="FU35" t="s">
        <v>357</v>
      </c>
      <c r="FV35" t="s">
        <v>358</v>
      </c>
      <c r="FW35" t="s">
        <v>359</v>
      </c>
      <c r="FX35" t="s">
        <v>359</v>
      </c>
      <c r="FY35" t="s">
        <v>359</v>
      </c>
      <c r="FZ35" t="s">
        <v>359</v>
      </c>
      <c r="GA35">
        <v>0</v>
      </c>
      <c r="GB35">
        <v>100</v>
      </c>
      <c r="GC35">
        <v>100</v>
      </c>
      <c r="GD35">
        <v>-2.512</v>
      </c>
      <c r="GE35">
        <v>-0.0346</v>
      </c>
      <c r="GF35">
        <v>-0.6382163896824087</v>
      </c>
      <c r="GG35">
        <v>-0.004200780211792431</v>
      </c>
      <c r="GH35">
        <v>-6.086107273994438E-07</v>
      </c>
      <c r="GI35">
        <v>3.538391214060535E-10</v>
      </c>
      <c r="GJ35">
        <v>-0.05557139227577904</v>
      </c>
      <c r="GK35">
        <v>0.006682484536868237</v>
      </c>
      <c r="GL35">
        <v>-0.0007200357986506558</v>
      </c>
      <c r="GM35">
        <v>2.515042002614049E-05</v>
      </c>
      <c r="GN35">
        <v>15</v>
      </c>
      <c r="GO35">
        <v>1944</v>
      </c>
      <c r="GP35">
        <v>3</v>
      </c>
      <c r="GQ35">
        <v>20</v>
      </c>
      <c r="GR35">
        <v>0</v>
      </c>
      <c r="GS35">
        <v>21.7</v>
      </c>
      <c r="GT35">
        <v>1.12793</v>
      </c>
      <c r="GU35">
        <v>2.42065</v>
      </c>
      <c r="GV35">
        <v>1.44897</v>
      </c>
      <c r="GW35">
        <v>2.30225</v>
      </c>
      <c r="GX35">
        <v>1.55151</v>
      </c>
      <c r="GY35">
        <v>2.23999</v>
      </c>
      <c r="GZ35">
        <v>30.5015</v>
      </c>
      <c r="HA35">
        <v>14.6486</v>
      </c>
      <c r="HB35">
        <v>18</v>
      </c>
      <c r="HC35">
        <v>216.99</v>
      </c>
      <c r="HD35">
        <v>214.688</v>
      </c>
      <c r="HE35">
        <v>19.0017</v>
      </c>
      <c r="HF35">
        <v>24.9796</v>
      </c>
      <c r="HG35">
        <v>30.0008</v>
      </c>
      <c r="HH35">
        <v>25.0226</v>
      </c>
      <c r="HI35">
        <v>25.0003</v>
      </c>
      <c r="HJ35">
        <v>22.5859</v>
      </c>
      <c r="HK35">
        <v>35.2856</v>
      </c>
      <c r="HL35">
        <v>65.10080000000001</v>
      </c>
      <c r="HM35">
        <v>19</v>
      </c>
      <c r="HN35">
        <v>420</v>
      </c>
      <c r="HO35">
        <v>13.8474</v>
      </c>
      <c r="HP35">
        <v>99.49160000000001</v>
      </c>
      <c r="HQ35">
        <v>101.17</v>
      </c>
    </row>
    <row r="36" spans="1:225">
      <c r="A36">
        <v>20</v>
      </c>
      <c r="B36">
        <v>1714069351.6</v>
      </c>
      <c r="C36">
        <v>859.5999999046326</v>
      </c>
      <c r="D36" t="s">
        <v>418</v>
      </c>
      <c r="E36" t="s">
        <v>419</v>
      </c>
      <c r="F36">
        <v>5</v>
      </c>
      <c r="G36" t="s">
        <v>410</v>
      </c>
      <c r="H36">
        <v>1714069351.1</v>
      </c>
      <c r="I36">
        <f>(J36)/1000</f>
        <v>0</v>
      </c>
      <c r="J36">
        <f>IF(BE36, AM36, AG36)</f>
        <v>0</v>
      </c>
      <c r="K36">
        <f>IF(BE36, AH36, AF36)</f>
        <v>0</v>
      </c>
      <c r="L36">
        <f>BG36 - IF(AT36&gt;1, K36*BA36*100.0/(AV36*BU36), 0)</f>
        <v>0</v>
      </c>
      <c r="M36">
        <f>((S36-I36/2)*L36-K36)/(S36+I36/2)</f>
        <v>0</v>
      </c>
      <c r="N36">
        <f>M36*(BN36+BO36)/1000.0</f>
        <v>0</v>
      </c>
      <c r="O36">
        <f>(BG36 - IF(AT36&gt;1, K36*BA36*100.0/(AV36*BU36), 0))*(BN36+BO36)/1000.0</f>
        <v>0</v>
      </c>
      <c r="P36">
        <f>2.0/((1/R36-1/Q36)+SIGN(R36)*SQRT((1/R36-1/Q36)*(1/R36-1/Q36) + 4*BB36/((BB36+1)*(BB36+1))*(2*1/R36*1/Q36-1/Q36*1/Q36)))</f>
        <v>0</v>
      </c>
      <c r="Q36">
        <f>IF(LEFT(BC36,1)&lt;&gt;"0",IF(LEFT(BC36,1)="1",3.0,BD36),$D$5+$E$5*(BU36*BN36/($K$5*1000))+$F$5*(BU36*BN36/($K$5*1000))*MAX(MIN(BA36,$J$5),$I$5)*MAX(MIN(BA36,$J$5),$I$5)+$G$5*MAX(MIN(BA36,$J$5),$I$5)*(BU36*BN36/($K$5*1000))+$H$5*(BU36*BN36/($K$5*1000))*(BU36*BN36/($K$5*1000)))</f>
        <v>0</v>
      </c>
      <c r="R36">
        <f>I36*(1000-(1000*0.61365*exp(17.502*V36/(240.97+V36))/(BN36+BO36)+BI36)/2)/(1000*0.61365*exp(17.502*V36/(240.97+V36))/(BN36+BO36)-BI36)</f>
        <v>0</v>
      </c>
      <c r="S36">
        <f>1/((BB36+1)/(P36/1.6)+1/(Q36/1.37)) + BB36/((BB36+1)/(P36/1.6) + BB36/(Q36/1.37))</f>
        <v>0</v>
      </c>
      <c r="T36">
        <f>(AW36*AZ36)</f>
        <v>0</v>
      </c>
      <c r="U36">
        <f>(BP36+(T36+2*0.95*5.67E-8*(((BP36+$B$7)+273)^4-(BP36+273)^4)-44100*I36)/(1.84*29.3*Q36+8*0.95*5.67E-8*(BP36+273)^3))</f>
        <v>0</v>
      </c>
      <c r="V36">
        <f>($C$7*BQ36+$D$7*BR36+$E$7*U36)</f>
        <v>0</v>
      </c>
      <c r="W36">
        <f>0.61365*exp(17.502*V36/(240.97+V36))</f>
        <v>0</v>
      </c>
      <c r="X36">
        <f>(Y36/Z36*100)</f>
        <v>0</v>
      </c>
      <c r="Y36">
        <f>BI36*(BN36+BO36)/1000</f>
        <v>0</v>
      </c>
      <c r="Z36">
        <f>0.61365*exp(17.502*BP36/(240.97+BP36))</f>
        <v>0</v>
      </c>
      <c r="AA36">
        <f>(W36-BI36*(BN36+BO36)/1000)</f>
        <v>0</v>
      </c>
      <c r="AB36">
        <f>(-I36*44100)</f>
        <v>0</v>
      </c>
      <c r="AC36">
        <f>2*29.3*Q36*0.92*(BP36-V36)</f>
        <v>0</v>
      </c>
      <c r="AD36">
        <f>2*0.95*5.67E-8*(((BP36+$B$7)+273)^4-(V36+273)^4)</f>
        <v>0</v>
      </c>
      <c r="AE36">
        <f>T36+AD36+AB36+AC36</f>
        <v>0</v>
      </c>
      <c r="AF36">
        <f>BM36*AT36*(BH36-BG36*(1000-AT36*BJ36)/(1000-AT36*BI36))/(100*BA36)</f>
        <v>0</v>
      </c>
      <c r="AG36">
        <f>1000*BM36*AT36*(BI36-BJ36)/(100*BA36*(1000-AT36*BI36))</f>
        <v>0</v>
      </c>
      <c r="AH36">
        <f>(AI36 - AJ36 - BN36*1E3/(8.314*(BP36+273.15)) * AL36/BM36 * AK36) * BM36/(100*BA36) * (1000 - BJ36)/1000</f>
        <v>0</v>
      </c>
      <c r="AI36">
        <v>425.8129505315548</v>
      </c>
      <c r="AJ36">
        <v>425.7372969696968</v>
      </c>
      <c r="AK36">
        <v>-0.03720248785220626</v>
      </c>
      <c r="AL36">
        <v>67.04416842982828</v>
      </c>
      <c r="AM36">
        <f>(AO36 - AN36 + BN36*1E3/(8.314*(BP36+273.15)) * AQ36/BM36 * AP36) * BM36/(100*BA36) * 1000/(1000 - AO36)</f>
        <v>0</v>
      </c>
      <c r="AN36">
        <v>13.62831402847235</v>
      </c>
      <c r="AO36">
        <v>13.62208666666666</v>
      </c>
      <c r="AP36">
        <v>-8.711518036792345E-05</v>
      </c>
      <c r="AQ36">
        <v>78.31958286193192</v>
      </c>
      <c r="AR36">
        <v>359</v>
      </c>
      <c r="AS36">
        <v>60</v>
      </c>
      <c r="AT36">
        <f>IF(AR36*$H$13&gt;=AV36,1.0,(AV36/(AV36-AR36*$H$13)))</f>
        <v>0</v>
      </c>
      <c r="AU36">
        <f>(AT36-1)*100</f>
        <v>0</v>
      </c>
      <c r="AV36">
        <f>MAX(0,($B$13+$C$13*BU36)/(1+$D$13*BU36)*BN36/(BP36+273)*$E$13)</f>
        <v>0</v>
      </c>
      <c r="AW36">
        <f>$B$11*BV36+$C$11*BW36+$F$11*CH36*(1-CK36)</f>
        <v>0</v>
      </c>
      <c r="AX36">
        <f>AW36*AY36</f>
        <v>0</v>
      </c>
      <c r="AY36">
        <f>($B$11*$D$9+$C$11*$D$9+$F$11*((CU36+CM36)/MAX(CU36+CM36+CV36, 0.1)*$I$9+CV36/MAX(CU36+CM36+CV36, 0.1)*$J$9))/($B$11+$C$11+$F$11)</f>
        <v>0</v>
      </c>
      <c r="AZ36">
        <f>($B$11*$K$9+$C$11*$K$9+$F$11*((CU36+CM36)/MAX(CU36+CM36+CV36, 0.1)*$P$9+CV36/MAX(CU36+CM36+CV36, 0.1)*$Q$9))/($B$11+$C$11+$F$11)</f>
        <v>0</v>
      </c>
      <c r="BA36">
        <v>6</v>
      </c>
      <c r="BB36">
        <v>0.5</v>
      </c>
      <c r="BC36" t="s">
        <v>354</v>
      </c>
      <c r="BD36">
        <v>2</v>
      </c>
      <c r="BE36" t="b">
        <v>1</v>
      </c>
      <c r="BF36">
        <v>1714069351.1</v>
      </c>
      <c r="BG36">
        <v>419.955</v>
      </c>
      <c r="BH36">
        <v>419.983</v>
      </c>
      <c r="BI36">
        <v>13.6223</v>
      </c>
      <c r="BJ36">
        <v>13.6281</v>
      </c>
      <c r="BK36">
        <v>422.431</v>
      </c>
      <c r="BL36">
        <v>13.6569</v>
      </c>
      <c r="BM36">
        <v>600.1609999999999</v>
      </c>
      <c r="BN36">
        <v>101.907</v>
      </c>
      <c r="BO36">
        <v>0.100134</v>
      </c>
      <c r="BP36">
        <v>21.7637</v>
      </c>
      <c r="BQ36">
        <v>21.8073</v>
      </c>
      <c r="BR36">
        <v>999.9</v>
      </c>
      <c r="BS36">
        <v>0</v>
      </c>
      <c r="BT36">
        <v>0</v>
      </c>
      <c r="BU36">
        <v>9964.379999999999</v>
      </c>
      <c r="BV36">
        <v>0</v>
      </c>
      <c r="BW36">
        <v>262.115</v>
      </c>
      <c r="BX36">
        <v>-0.046875</v>
      </c>
      <c r="BY36">
        <v>425.736</v>
      </c>
      <c r="BZ36">
        <v>425.786</v>
      </c>
      <c r="CA36">
        <v>-0.00577164</v>
      </c>
      <c r="CB36">
        <v>419.983</v>
      </c>
      <c r="CC36">
        <v>13.6281</v>
      </c>
      <c r="CD36">
        <v>1.38821</v>
      </c>
      <c r="CE36">
        <v>1.3888</v>
      </c>
      <c r="CF36">
        <v>11.7895</v>
      </c>
      <c r="CG36">
        <v>11.7959</v>
      </c>
      <c r="CH36">
        <v>430.244</v>
      </c>
      <c r="CI36">
        <v>0.906972</v>
      </c>
      <c r="CJ36">
        <v>0.093028</v>
      </c>
      <c r="CK36">
        <v>0</v>
      </c>
      <c r="CL36">
        <v>230.6</v>
      </c>
      <c r="CM36">
        <v>5.00098</v>
      </c>
      <c r="CN36">
        <v>1098.71</v>
      </c>
      <c r="CO36">
        <v>3944.92</v>
      </c>
      <c r="CP36">
        <v>36.687</v>
      </c>
      <c r="CQ36">
        <v>40.75</v>
      </c>
      <c r="CR36">
        <v>38.437</v>
      </c>
      <c r="CS36">
        <v>41.437</v>
      </c>
      <c r="CT36">
        <v>38.937</v>
      </c>
      <c r="CU36">
        <v>385.68</v>
      </c>
      <c r="CV36">
        <v>39.56</v>
      </c>
      <c r="CW36">
        <v>0</v>
      </c>
      <c r="CX36">
        <v>1714069438.4</v>
      </c>
      <c r="CY36">
        <v>0</v>
      </c>
      <c r="CZ36">
        <v>1714069371.6</v>
      </c>
      <c r="DA36" t="s">
        <v>420</v>
      </c>
      <c r="DB36">
        <v>1714069371.6</v>
      </c>
      <c r="DC36">
        <v>1714068024.5</v>
      </c>
      <c r="DD36">
        <v>20</v>
      </c>
      <c r="DE36">
        <v>0.036</v>
      </c>
      <c r="DF36">
        <v>-0.014</v>
      </c>
      <c r="DG36">
        <v>-2.476</v>
      </c>
      <c r="DH36">
        <v>-0.031</v>
      </c>
      <c r="DI36">
        <v>420</v>
      </c>
      <c r="DJ36">
        <v>16</v>
      </c>
      <c r="DK36">
        <v>0.33</v>
      </c>
      <c r="DL36">
        <v>0.18</v>
      </c>
      <c r="DM36">
        <v>-0.3583878197560975</v>
      </c>
      <c r="DN36">
        <v>5.50298628773519</v>
      </c>
      <c r="DO36">
        <v>0.8081993527034812</v>
      </c>
      <c r="DP36">
        <v>0</v>
      </c>
      <c r="DQ36">
        <v>0.05703713952195123</v>
      </c>
      <c r="DR36">
        <v>-0.908296156172822</v>
      </c>
      <c r="DS36">
        <v>0.1314311178459536</v>
      </c>
      <c r="DT36">
        <v>0</v>
      </c>
      <c r="DU36">
        <v>0</v>
      </c>
      <c r="DV36">
        <v>2</v>
      </c>
      <c r="DW36" t="s">
        <v>356</v>
      </c>
      <c r="DX36">
        <v>3.22874</v>
      </c>
      <c r="DY36">
        <v>2.70381</v>
      </c>
      <c r="DZ36">
        <v>0.106976</v>
      </c>
      <c r="EA36">
        <v>0.106837</v>
      </c>
      <c r="EB36">
        <v>0.07785690000000001</v>
      </c>
      <c r="EC36">
        <v>0.0782375</v>
      </c>
      <c r="ED36">
        <v>29236.7</v>
      </c>
      <c r="EE36">
        <v>28565.7</v>
      </c>
      <c r="EF36">
        <v>31346.1</v>
      </c>
      <c r="EG36">
        <v>30311.8</v>
      </c>
      <c r="EH36">
        <v>38727.9</v>
      </c>
      <c r="EI36">
        <v>36957</v>
      </c>
      <c r="EJ36">
        <v>43937.3</v>
      </c>
      <c r="EK36">
        <v>42339.3</v>
      </c>
      <c r="EL36">
        <v>1.3714</v>
      </c>
      <c r="EM36">
        <v>1.40272</v>
      </c>
      <c r="EN36">
        <v>0.0283644</v>
      </c>
      <c r="EO36">
        <v>0</v>
      </c>
      <c r="EP36">
        <v>21.338</v>
      </c>
      <c r="EQ36">
        <v>999.9</v>
      </c>
      <c r="ER36">
        <v>55.1</v>
      </c>
      <c r="ES36">
        <v>26.2</v>
      </c>
      <c r="ET36">
        <v>18.4609</v>
      </c>
      <c r="EU36">
        <v>62.0582</v>
      </c>
      <c r="EV36">
        <v>21.9231</v>
      </c>
      <c r="EW36">
        <v>1</v>
      </c>
      <c r="EX36">
        <v>-0.157383</v>
      </c>
      <c r="EY36">
        <v>1.92382</v>
      </c>
      <c r="EZ36">
        <v>20.1975</v>
      </c>
      <c r="FA36">
        <v>5.22657</v>
      </c>
      <c r="FB36">
        <v>11.998</v>
      </c>
      <c r="FC36">
        <v>4.9666</v>
      </c>
      <c r="FD36">
        <v>3.2966</v>
      </c>
      <c r="FE36">
        <v>9999</v>
      </c>
      <c r="FF36">
        <v>9999</v>
      </c>
      <c r="FG36">
        <v>9999</v>
      </c>
      <c r="FH36">
        <v>19.9</v>
      </c>
      <c r="FI36">
        <v>4.97099</v>
      </c>
      <c r="FJ36">
        <v>1.86768</v>
      </c>
      <c r="FK36">
        <v>1.85883</v>
      </c>
      <c r="FL36">
        <v>1.86498</v>
      </c>
      <c r="FM36">
        <v>1.86307</v>
      </c>
      <c r="FN36">
        <v>1.86432</v>
      </c>
      <c r="FO36">
        <v>1.85974</v>
      </c>
      <c r="FP36">
        <v>1.86386</v>
      </c>
      <c r="FQ36">
        <v>0</v>
      </c>
      <c r="FR36">
        <v>0</v>
      </c>
      <c r="FS36">
        <v>0</v>
      </c>
      <c r="FT36">
        <v>0</v>
      </c>
      <c r="FU36" t="s">
        <v>357</v>
      </c>
      <c r="FV36" t="s">
        <v>358</v>
      </c>
      <c r="FW36" t="s">
        <v>359</v>
      </c>
      <c r="FX36" t="s">
        <v>359</v>
      </c>
      <c r="FY36" t="s">
        <v>359</v>
      </c>
      <c r="FZ36" t="s">
        <v>359</v>
      </c>
      <c r="GA36">
        <v>0</v>
      </c>
      <c r="GB36">
        <v>100</v>
      </c>
      <c r="GC36">
        <v>100</v>
      </c>
      <c r="GD36">
        <v>-2.476</v>
      </c>
      <c r="GE36">
        <v>-0.0345</v>
      </c>
      <c r="GF36">
        <v>-0.6550836138760994</v>
      </c>
      <c r="GG36">
        <v>-0.004200780211792431</v>
      </c>
      <c r="GH36">
        <v>-6.086107273994438E-07</v>
      </c>
      <c r="GI36">
        <v>3.538391214060535E-10</v>
      </c>
      <c r="GJ36">
        <v>-0.05557139227577904</v>
      </c>
      <c r="GK36">
        <v>0.006682484536868237</v>
      </c>
      <c r="GL36">
        <v>-0.0007200357986506558</v>
      </c>
      <c r="GM36">
        <v>2.515042002614049E-05</v>
      </c>
      <c r="GN36">
        <v>15</v>
      </c>
      <c r="GO36">
        <v>1944</v>
      </c>
      <c r="GP36">
        <v>3</v>
      </c>
      <c r="GQ36">
        <v>20</v>
      </c>
      <c r="GR36">
        <v>0</v>
      </c>
      <c r="GS36">
        <v>22.1</v>
      </c>
      <c r="GT36">
        <v>1.12793</v>
      </c>
      <c r="GU36">
        <v>2.40479</v>
      </c>
      <c r="GV36">
        <v>1.44775</v>
      </c>
      <c r="GW36">
        <v>2.30225</v>
      </c>
      <c r="GX36">
        <v>1.55151</v>
      </c>
      <c r="GY36">
        <v>2.44507</v>
      </c>
      <c r="GZ36">
        <v>30.5015</v>
      </c>
      <c r="HA36">
        <v>14.6574</v>
      </c>
      <c r="HB36">
        <v>18</v>
      </c>
      <c r="HC36">
        <v>216.986</v>
      </c>
      <c r="HD36">
        <v>214.178</v>
      </c>
      <c r="HE36">
        <v>19.0016</v>
      </c>
      <c r="HF36">
        <v>25.0329</v>
      </c>
      <c r="HG36">
        <v>30.0009</v>
      </c>
      <c r="HH36">
        <v>25.0718</v>
      </c>
      <c r="HI36">
        <v>25.0513</v>
      </c>
      <c r="HJ36">
        <v>22.5864</v>
      </c>
      <c r="HK36">
        <v>35.0817</v>
      </c>
      <c r="HL36">
        <v>65.10080000000001</v>
      </c>
      <c r="HM36">
        <v>19</v>
      </c>
      <c r="HN36">
        <v>420</v>
      </c>
      <c r="HO36">
        <v>13.8399</v>
      </c>
      <c r="HP36">
        <v>99.4843</v>
      </c>
      <c r="HQ36">
        <v>101.158</v>
      </c>
    </row>
    <row r="37" spans="1:225">
      <c r="A37">
        <v>21</v>
      </c>
      <c r="B37">
        <v>1714069640.6</v>
      </c>
      <c r="C37">
        <v>1148.599999904633</v>
      </c>
      <c r="D37" t="s">
        <v>421</v>
      </c>
      <c r="E37" t="s">
        <v>422</v>
      </c>
      <c r="F37">
        <v>5</v>
      </c>
      <c r="G37" t="s">
        <v>369</v>
      </c>
      <c r="H37">
        <v>1714069632.599999</v>
      </c>
      <c r="I37">
        <f>(J37)/1000</f>
        <v>0</v>
      </c>
      <c r="J37">
        <f>IF(BE37, AM37, AG37)</f>
        <v>0</v>
      </c>
      <c r="K37">
        <f>IF(BE37, AH37, AF37)</f>
        <v>0</v>
      </c>
      <c r="L37">
        <f>BG37 - IF(AT37&gt;1, K37*BA37*100.0/(AV37*BU37), 0)</f>
        <v>0</v>
      </c>
      <c r="M37">
        <f>((S37-I37/2)*L37-K37)/(S37+I37/2)</f>
        <v>0</v>
      </c>
      <c r="N37">
        <f>M37*(BN37+BO37)/1000.0</f>
        <v>0</v>
      </c>
      <c r="O37">
        <f>(BG37 - IF(AT37&gt;1, K37*BA37*100.0/(AV37*BU37), 0))*(BN37+BO37)/1000.0</f>
        <v>0</v>
      </c>
      <c r="P37">
        <f>2.0/((1/R37-1/Q37)+SIGN(R37)*SQRT((1/R37-1/Q37)*(1/R37-1/Q37) + 4*BB37/((BB37+1)*(BB37+1))*(2*1/R37*1/Q37-1/Q37*1/Q37)))</f>
        <v>0</v>
      </c>
      <c r="Q37">
        <f>IF(LEFT(BC37,1)&lt;&gt;"0",IF(LEFT(BC37,1)="1",3.0,BD37),$D$5+$E$5*(BU37*BN37/($K$5*1000))+$F$5*(BU37*BN37/($K$5*1000))*MAX(MIN(BA37,$J$5),$I$5)*MAX(MIN(BA37,$J$5),$I$5)+$G$5*MAX(MIN(BA37,$J$5),$I$5)*(BU37*BN37/($K$5*1000))+$H$5*(BU37*BN37/($K$5*1000))*(BU37*BN37/($K$5*1000)))</f>
        <v>0</v>
      </c>
      <c r="R37">
        <f>I37*(1000-(1000*0.61365*exp(17.502*V37/(240.97+V37))/(BN37+BO37)+BI37)/2)/(1000*0.61365*exp(17.502*V37/(240.97+V37))/(BN37+BO37)-BI37)</f>
        <v>0</v>
      </c>
      <c r="S37">
        <f>1/((BB37+1)/(P37/1.6)+1/(Q37/1.37)) + BB37/((BB37+1)/(P37/1.6) + BB37/(Q37/1.37))</f>
        <v>0</v>
      </c>
      <c r="T37">
        <f>(AW37*AZ37)</f>
        <v>0</v>
      </c>
      <c r="U37">
        <f>(BP37+(T37+2*0.95*5.67E-8*(((BP37+$B$7)+273)^4-(BP37+273)^4)-44100*I37)/(1.84*29.3*Q37+8*0.95*5.67E-8*(BP37+273)^3))</f>
        <v>0</v>
      </c>
      <c r="V37">
        <f>($C$7*BQ37+$D$7*BR37+$E$7*U37)</f>
        <v>0</v>
      </c>
      <c r="W37">
        <f>0.61365*exp(17.502*V37/(240.97+V37))</f>
        <v>0</v>
      </c>
      <c r="X37">
        <f>(Y37/Z37*100)</f>
        <v>0</v>
      </c>
      <c r="Y37">
        <f>BI37*(BN37+BO37)/1000</f>
        <v>0</v>
      </c>
      <c r="Z37">
        <f>0.61365*exp(17.502*BP37/(240.97+BP37))</f>
        <v>0</v>
      </c>
      <c r="AA37">
        <f>(W37-BI37*(BN37+BO37)/1000)</f>
        <v>0</v>
      </c>
      <c r="AB37">
        <f>(-I37*44100)</f>
        <v>0</v>
      </c>
      <c r="AC37">
        <f>2*29.3*Q37*0.92*(BP37-V37)</f>
        <v>0</v>
      </c>
      <c r="AD37">
        <f>2*0.95*5.67E-8*(((BP37+$B$7)+273)^4-(V37+273)^4)</f>
        <v>0</v>
      </c>
      <c r="AE37">
        <f>T37+AD37+AB37+AC37</f>
        <v>0</v>
      </c>
      <c r="AF37">
        <f>BM37*AT37*(BH37-BG37*(1000-AT37*BJ37)/(1000-AT37*BI37))/(100*BA37)</f>
        <v>0</v>
      </c>
      <c r="AG37">
        <f>1000*BM37*AT37*(BI37-BJ37)/(100*BA37*(1000-AT37*BI37))</f>
        <v>0</v>
      </c>
      <c r="AH37">
        <f>(AI37 - AJ37 - BN37*1E3/(8.314*(BP37+273.15)) * AL37/BM37 * AK37) * BM37/(100*BA37) * (1000 - BJ37)/1000</f>
        <v>0</v>
      </c>
      <c r="AI37">
        <v>425.9974805733091</v>
      </c>
      <c r="AJ37">
        <v>424.2826909090908</v>
      </c>
      <c r="AK37">
        <v>-0.07462470806401043</v>
      </c>
      <c r="AL37">
        <v>67.16188669236327</v>
      </c>
      <c r="AM37">
        <f>(AO37 - AN37 + BN37*1E3/(8.314*(BP37+273.15)) * AQ37/BM37 * AP37) * BM37/(100*BA37) * 1000/(1000 - AO37)</f>
        <v>0</v>
      </c>
      <c r="AN37">
        <v>13.85126372587766</v>
      </c>
      <c r="AO37">
        <v>14.2258212121212</v>
      </c>
      <c r="AP37">
        <v>-0.01063061092073564</v>
      </c>
      <c r="AQ37">
        <v>78.54798803170118</v>
      </c>
      <c r="AR37">
        <v>0</v>
      </c>
      <c r="AS37">
        <v>0</v>
      </c>
      <c r="AT37">
        <f>IF(AR37*$H$13&gt;=AV37,1.0,(AV37/(AV37-AR37*$H$13)))</f>
        <v>0</v>
      </c>
      <c r="AU37">
        <f>(AT37-1)*100</f>
        <v>0</v>
      </c>
      <c r="AV37">
        <f>MAX(0,($B$13+$C$13*BU37)/(1+$D$13*BU37)*BN37/(BP37+273)*$E$13)</f>
        <v>0</v>
      </c>
      <c r="AW37">
        <f>$B$11*BV37+$C$11*BW37+$F$11*CH37*(1-CK37)</f>
        <v>0</v>
      </c>
      <c r="AX37">
        <f>AW37*AY37</f>
        <v>0</v>
      </c>
      <c r="AY37">
        <f>($B$11*$D$9+$C$11*$D$9+$F$11*((CU37+CM37)/MAX(CU37+CM37+CV37, 0.1)*$I$9+CV37/MAX(CU37+CM37+CV37, 0.1)*$J$9))/($B$11+$C$11+$F$11)</f>
        <v>0</v>
      </c>
      <c r="AZ37">
        <f>($B$11*$K$9+$C$11*$K$9+$F$11*((CU37+CM37)/MAX(CU37+CM37+CV37, 0.1)*$P$9+CV37/MAX(CU37+CM37+CV37, 0.1)*$Q$9))/($B$11+$C$11+$F$11)</f>
        <v>0</v>
      </c>
      <c r="BA37">
        <v>6</v>
      </c>
      <c r="BB37">
        <v>0.5</v>
      </c>
      <c r="BC37" t="s">
        <v>354</v>
      </c>
      <c r="BD37">
        <v>2</v>
      </c>
      <c r="BE37" t="b">
        <v>1</v>
      </c>
      <c r="BF37">
        <v>1714069632.599999</v>
      </c>
      <c r="BG37">
        <v>419.4063225806452</v>
      </c>
      <c r="BH37">
        <v>420.1043870967741</v>
      </c>
      <c r="BI37">
        <v>14.24966774193548</v>
      </c>
      <c r="BJ37">
        <v>13.98190322580645</v>
      </c>
      <c r="BK37">
        <v>421.7923225806452</v>
      </c>
      <c r="BL37">
        <v>14.28340322580645</v>
      </c>
      <c r="BM37">
        <v>600.0091290322579</v>
      </c>
      <c r="BN37">
        <v>101.909</v>
      </c>
      <c r="BO37">
        <v>0.09999307419354839</v>
      </c>
      <c r="BP37">
        <v>21.6556</v>
      </c>
      <c r="BQ37">
        <v>21.69526451612904</v>
      </c>
      <c r="BR37">
        <v>999.9000000000003</v>
      </c>
      <c r="BS37">
        <v>0</v>
      </c>
      <c r="BT37">
        <v>0</v>
      </c>
      <c r="BU37">
        <v>9996.772258064517</v>
      </c>
      <c r="BV37">
        <v>0</v>
      </c>
      <c r="BW37">
        <v>330.2727741935484</v>
      </c>
      <c r="BX37">
        <v>-0.7846600451612902</v>
      </c>
      <c r="BY37">
        <v>425.3811612903226</v>
      </c>
      <c r="BZ37">
        <v>426.0615161290323</v>
      </c>
      <c r="CA37">
        <v>0.2677775290322581</v>
      </c>
      <c r="CB37">
        <v>420.1043870967741</v>
      </c>
      <c r="CC37">
        <v>13.98190322580645</v>
      </c>
      <c r="CD37">
        <v>1.452169677419355</v>
      </c>
      <c r="CE37">
        <v>1.424880645161291</v>
      </c>
      <c r="CF37">
        <v>12.47362258064516</v>
      </c>
      <c r="CG37">
        <v>12.18469677419355</v>
      </c>
      <c r="CH37">
        <v>429.9864838709677</v>
      </c>
      <c r="CI37">
        <v>0.906976419354839</v>
      </c>
      <c r="CJ37">
        <v>0.09302375806451608</v>
      </c>
      <c r="CK37">
        <v>0</v>
      </c>
      <c r="CL37">
        <v>154.7312258064516</v>
      </c>
      <c r="CM37">
        <v>5.00098</v>
      </c>
      <c r="CN37">
        <v>764.1648387096774</v>
      </c>
      <c r="CO37">
        <v>3942.536129032258</v>
      </c>
      <c r="CP37">
        <v>36.42306451612903</v>
      </c>
      <c r="CQ37">
        <v>40.34258064516128</v>
      </c>
      <c r="CR37">
        <v>38.22358064516129</v>
      </c>
      <c r="CS37">
        <v>40.80416129032257</v>
      </c>
      <c r="CT37">
        <v>38.62277419354837</v>
      </c>
      <c r="CU37">
        <v>385.4519354838711</v>
      </c>
      <c r="CV37">
        <v>39.53612903225806</v>
      </c>
      <c r="CW37">
        <v>0</v>
      </c>
      <c r="CX37">
        <v>1714069727.6</v>
      </c>
      <c r="CY37">
        <v>0</v>
      </c>
      <c r="CZ37">
        <v>1714069665.1</v>
      </c>
      <c r="DA37" t="s">
        <v>423</v>
      </c>
      <c r="DB37">
        <v>1714069665.1</v>
      </c>
      <c r="DC37">
        <v>1714068024.5</v>
      </c>
      <c r="DD37">
        <v>21</v>
      </c>
      <c r="DE37">
        <v>0.089</v>
      </c>
      <c r="DF37">
        <v>-0.014</v>
      </c>
      <c r="DG37">
        <v>-2.386</v>
      </c>
      <c r="DH37">
        <v>-0.031</v>
      </c>
      <c r="DI37">
        <v>420</v>
      </c>
      <c r="DJ37">
        <v>16</v>
      </c>
      <c r="DK37">
        <v>1.05</v>
      </c>
      <c r="DL37">
        <v>0.18</v>
      </c>
      <c r="DM37">
        <v>0.431330965</v>
      </c>
      <c r="DN37">
        <v>-20.59066095084428</v>
      </c>
      <c r="DO37">
        <v>2.136861684236401</v>
      </c>
      <c r="DP37">
        <v>0</v>
      </c>
      <c r="DQ37">
        <v>0.1876841515</v>
      </c>
      <c r="DR37">
        <v>1.577147482851782</v>
      </c>
      <c r="DS37">
        <v>0.1524841890901648</v>
      </c>
      <c r="DT37">
        <v>0</v>
      </c>
      <c r="DU37">
        <v>0</v>
      </c>
      <c r="DV37">
        <v>2</v>
      </c>
      <c r="DW37" t="s">
        <v>356</v>
      </c>
      <c r="DX37">
        <v>3.22872</v>
      </c>
      <c r="DY37">
        <v>2.70437</v>
      </c>
      <c r="DZ37">
        <v>0.106583</v>
      </c>
      <c r="EA37">
        <v>0.106811</v>
      </c>
      <c r="EB37">
        <v>0.08032010000000001</v>
      </c>
      <c r="EC37">
        <v>0.0790636</v>
      </c>
      <c r="ED37">
        <v>29239.5</v>
      </c>
      <c r="EE37">
        <v>28552.6</v>
      </c>
      <c r="EF37">
        <v>31336.7</v>
      </c>
      <c r="EG37">
        <v>30298.5</v>
      </c>
      <c r="EH37">
        <v>38611.2</v>
      </c>
      <c r="EI37">
        <v>36909.1</v>
      </c>
      <c r="EJ37">
        <v>43923.1</v>
      </c>
      <c r="EK37">
        <v>42322.5</v>
      </c>
      <c r="EL37">
        <v>2.16268</v>
      </c>
      <c r="EM37">
        <v>1.95098</v>
      </c>
      <c r="EN37">
        <v>0.0406057</v>
      </c>
      <c r="EO37">
        <v>0</v>
      </c>
      <c r="EP37">
        <v>21.0222</v>
      </c>
      <c r="EQ37">
        <v>999.9</v>
      </c>
      <c r="ER37">
        <v>54.5</v>
      </c>
      <c r="ES37">
        <v>26.3</v>
      </c>
      <c r="ET37">
        <v>18.3675</v>
      </c>
      <c r="EU37">
        <v>61.2082</v>
      </c>
      <c r="EV37">
        <v>22.1034</v>
      </c>
      <c r="EW37">
        <v>1</v>
      </c>
      <c r="EX37">
        <v>-0.13969</v>
      </c>
      <c r="EY37">
        <v>1.64417</v>
      </c>
      <c r="EZ37">
        <v>20.2004</v>
      </c>
      <c r="FA37">
        <v>5.22852</v>
      </c>
      <c r="FB37">
        <v>11.998</v>
      </c>
      <c r="FC37">
        <v>4.96735</v>
      </c>
      <c r="FD37">
        <v>3.297</v>
      </c>
      <c r="FE37">
        <v>9999</v>
      </c>
      <c r="FF37">
        <v>9999</v>
      </c>
      <c r="FG37">
        <v>9999</v>
      </c>
      <c r="FH37">
        <v>20</v>
      </c>
      <c r="FI37">
        <v>4.97102</v>
      </c>
      <c r="FJ37">
        <v>1.86768</v>
      </c>
      <c r="FK37">
        <v>1.85883</v>
      </c>
      <c r="FL37">
        <v>1.86499</v>
      </c>
      <c r="FM37">
        <v>1.86303</v>
      </c>
      <c r="FN37">
        <v>1.86433</v>
      </c>
      <c r="FO37">
        <v>1.85975</v>
      </c>
      <c r="FP37">
        <v>1.86386</v>
      </c>
      <c r="FQ37">
        <v>0</v>
      </c>
      <c r="FR37">
        <v>0</v>
      </c>
      <c r="FS37">
        <v>0</v>
      </c>
      <c r="FT37">
        <v>0</v>
      </c>
      <c r="FU37" t="s">
        <v>357</v>
      </c>
      <c r="FV37" t="s">
        <v>358</v>
      </c>
      <c r="FW37" t="s">
        <v>359</v>
      </c>
      <c r="FX37" t="s">
        <v>359</v>
      </c>
      <c r="FY37" t="s">
        <v>359</v>
      </c>
      <c r="FZ37" t="s">
        <v>359</v>
      </c>
      <c r="GA37">
        <v>0</v>
      </c>
      <c r="GB37">
        <v>100</v>
      </c>
      <c r="GC37">
        <v>100</v>
      </c>
      <c r="GD37">
        <v>-2.386</v>
      </c>
      <c r="GE37">
        <v>-0.0338</v>
      </c>
      <c r="GF37">
        <v>-0.6189761046634004</v>
      </c>
      <c r="GG37">
        <v>-0.004200780211792431</v>
      </c>
      <c r="GH37">
        <v>-6.086107273994438E-07</v>
      </c>
      <c r="GI37">
        <v>3.538391214060535E-10</v>
      </c>
      <c r="GJ37">
        <v>-0.05557139227577904</v>
      </c>
      <c r="GK37">
        <v>0.006682484536868237</v>
      </c>
      <c r="GL37">
        <v>-0.0007200357986506558</v>
      </c>
      <c r="GM37">
        <v>2.515042002614049E-05</v>
      </c>
      <c r="GN37">
        <v>15</v>
      </c>
      <c r="GO37">
        <v>1944</v>
      </c>
      <c r="GP37">
        <v>3</v>
      </c>
      <c r="GQ37">
        <v>20</v>
      </c>
      <c r="GR37">
        <v>4.5</v>
      </c>
      <c r="GS37">
        <v>26.9</v>
      </c>
      <c r="GT37">
        <v>1.12793</v>
      </c>
      <c r="GU37">
        <v>2.41577</v>
      </c>
      <c r="GV37">
        <v>1.44897</v>
      </c>
      <c r="GW37">
        <v>2.30225</v>
      </c>
      <c r="GX37">
        <v>1.55151</v>
      </c>
      <c r="GY37">
        <v>2.43652</v>
      </c>
      <c r="GZ37">
        <v>30.6956</v>
      </c>
      <c r="HA37">
        <v>14.5961</v>
      </c>
      <c r="HB37">
        <v>18</v>
      </c>
      <c r="HC37">
        <v>609.521</v>
      </c>
      <c r="HD37">
        <v>475.392</v>
      </c>
      <c r="HE37">
        <v>19.0003</v>
      </c>
      <c r="HF37">
        <v>25.2787</v>
      </c>
      <c r="HG37">
        <v>29.9998</v>
      </c>
      <c r="HH37">
        <v>25.3332</v>
      </c>
      <c r="HI37">
        <v>25.2843</v>
      </c>
      <c r="HJ37">
        <v>22.5758</v>
      </c>
      <c r="HK37">
        <v>33.5249</v>
      </c>
      <c r="HL37">
        <v>62.5005</v>
      </c>
      <c r="HM37">
        <v>19</v>
      </c>
      <c r="HN37">
        <v>420</v>
      </c>
      <c r="HO37">
        <v>13.7139</v>
      </c>
      <c r="HP37">
        <v>99.4533</v>
      </c>
      <c r="HQ37">
        <v>101.116</v>
      </c>
    </row>
    <row r="38" spans="1:225">
      <c r="A38">
        <v>22</v>
      </c>
      <c r="B38">
        <v>1714069676.1</v>
      </c>
      <c r="C38">
        <v>1184.099999904633</v>
      </c>
      <c r="D38" t="s">
        <v>424</v>
      </c>
      <c r="E38" t="s">
        <v>425</v>
      </c>
      <c r="F38">
        <v>5</v>
      </c>
      <c r="G38" t="s">
        <v>369</v>
      </c>
      <c r="H38">
        <v>1714069670.6</v>
      </c>
      <c r="I38">
        <f>(J38)/1000</f>
        <v>0</v>
      </c>
      <c r="J38">
        <f>IF(BE38, AM38, AG38)</f>
        <v>0</v>
      </c>
      <c r="K38">
        <f>IF(BE38, AH38, AF38)</f>
        <v>0</v>
      </c>
      <c r="L38">
        <f>BG38 - IF(AT38&gt;1, K38*BA38*100.0/(AV38*BU38), 0)</f>
        <v>0</v>
      </c>
      <c r="M38">
        <f>((S38-I38/2)*L38-K38)/(S38+I38/2)</f>
        <v>0</v>
      </c>
      <c r="N38">
        <f>M38*(BN38+BO38)/1000.0</f>
        <v>0</v>
      </c>
      <c r="O38">
        <f>(BG38 - IF(AT38&gt;1, K38*BA38*100.0/(AV38*BU38), 0))*(BN38+BO38)/1000.0</f>
        <v>0</v>
      </c>
      <c r="P38">
        <f>2.0/((1/R38-1/Q38)+SIGN(R38)*SQRT((1/R38-1/Q38)*(1/R38-1/Q38) + 4*BB38/((BB38+1)*(BB38+1))*(2*1/R38*1/Q38-1/Q38*1/Q38)))</f>
        <v>0</v>
      </c>
      <c r="Q38">
        <f>IF(LEFT(BC38,1)&lt;&gt;"0",IF(LEFT(BC38,1)="1",3.0,BD38),$D$5+$E$5*(BU38*BN38/($K$5*1000))+$F$5*(BU38*BN38/($K$5*1000))*MAX(MIN(BA38,$J$5),$I$5)*MAX(MIN(BA38,$J$5),$I$5)+$G$5*MAX(MIN(BA38,$J$5),$I$5)*(BU38*BN38/($K$5*1000))+$H$5*(BU38*BN38/($K$5*1000))*(BU38*BN38/($K$5*1000)))</f>
        <v>0</v>
      </c>
      <c r="R38">
        <f>I38*(1000-(1000*0.61365*exp(17.502*V38/(240.97+V38))/(BN38+BO38)+BI38)/2)/(1000*0.61365*exp(17.502*V38/(240.97+V38))/(BN38+BO38)-BI38)</f>
        <v>0</v>
      </c>
      <c r="S38">
        <f>1/((BB38+1)/(P38/1.6)+1/(Q38/1.37)) + BB38/((BB38+1)/(P38/1.6) + BB38/(Q38/1.37))</f>
        <v>0</v>
      </c>
      <c r="T38">
        <f>(AW38*AZ38)</f>
        <v>0</v>
      </c>
      <c r="U38">
        <f>(BP38+(T38+2*0.95*5.67E-8*(((BP38+$B$7)+273)^4-(BP38+273)^4)-44100*I38)/(1.84*29.3*Q38+8*0.95*5.67E-8*(BP38+273)^3))</f>
        <v>0</v>
      </c>
      <c r="V38">
        <f>($C$7*BQ38+$D$7*BR38+$E$7*U38)</f>
        <v>0</v>
      </c>
      <c r="W38">
        <f>0.61365*exp(17.502*V38/(240.97+V38))</f>
        <v>0</v>
      </c>
      <c r="X38">
        <f>(Y38/Z38*100)</f>
        <v>0</v>
      </c>
      <c r="Y38">
        <f>BI38*(BN38+BO38)/1000</f>
        <v>0</v>
      </c>
      <c r="Z38">
        <f>0.61365*exp(17.502*BP38/(240.97+BP38))</f>
        <v>0</v>
      </c>
      <c r="AA38">
        <f>(W38-BI38*(BN38+BO38)/1000)</f>
        <v>0</v>
      </c>
      <c r="AB38">
        <f>(-I38*44100)</f>
        <v>0</v>
      </c>
      <c r="AC38">
        <f>2*29.3*Q38*0.92*(BP38-V38)</f>
        <v>0</v>
      </c>
      <c r="AD38">
        <f>2*0.95*5.67E-8*(((BP38+$B$7)+273)^4-(V38+273)^4)</f>
        <v>0</v>
      </c>
      <c r="AE38">
        <f>T38+AD38+AB38+AC38</f>
        <v>0</v>
      </c>
      <c r="AF38">
        <f>BM38*AT38*(BH38-BG38*(1000-AT38*BJ38)/(1000-AT38*BI38))/(100*BA38)</f>
        <v>0</v>
      </c>
      <c r="AG38">
        <f>1000*BM38*AT38*(BI38-BJ38)/(100*BA38*(1000-AT38*BI38))</f>
        <v>0</v>
      </c>
      <c r="AH38">
        <f>(AI38 - AJ38 - BN38*1E3/(8.314*(BP38+273.15)) * AL38/BM38 * AK38) * BM38/(100*BA38) * (1000 - BJ38)/1000</f>
        <v>0</v>
      </c>
      <c r="AI38">
        <v>425.7057588030212</v>
      </c>
      <c r="AJ38">
        <v>423.8914181818183</v>
      </c>
      <c r="AK38">
        <v>0.002038512430416664</v>
      </c>
      <c r="AL38">
        <v>67.16327125645078</v>
      </c>
      <c r="AM38">
        <f>(AO38 - AN38 + BN38*1E3/(8.314*(BP38+273.15)) * AQ38/BM38 * AP38) * BM38/(100*BA38) * 1000/(1000 - AO38)</f>
        <v>0</v>
      </c>
      <c r="AN38">
        <v>13.80802546179156</v>
      </c>
      <c r="AO38">
        <v>14.13929030303031</v>
      </c>
      <c r="AP38">
        <v>0.0002313412201486534</v>
      </c>
      <c r="AQ38">
        <v>78.54891593368947</v>
      </c>
      <c r="AR38">
        <v>0</v>
      </c>
      <c r="AS38">
        <v>0</v>
      </c>
      <c r="AT38">
        <f>IF(AR38*$H$13&gt;=AV38,1.0,(AV38/(AV38-AR38*$H$13)))</f>
        <v>0</v>
      </c>
      <c r="AU38">
        <f>(AT38-1)*100</f>
        <v>0</v>
      </c>
      <c r="AV38">
        <f>MAX(0,($B$13+$C$13*BU38)/(1+$D$13*BU38)*BN38/(BP38+273)*$E$13)</f>
        <v>0</v>
      </c>
      <c r="AW38">
        <f>$B$11*BV38+$C$11*BW38+$F$11*CH38*(1-CK38)</f>
        <v>0</v>
      </c>
      <c r="AX38">
        <f>AW38*AY38</f>
        <v>0</v>
      </c>
      <c r="AY38">
        <f>($B$11*$D$9+$C$11*$D$9+$F$11*((CU38+CM38)/MAX(CU38+CM38+CV38, 0.1)*$I$9+CV38/MAX(CU38+CM38+CV38, 0.1)*$J$9))/($B$11+$C$11+$F$11)</f>
        <v>0</v>
      </c>
      <c r="AZ38">
        <f>($B$11*$K$9+$C$11*$K$9+$F$11*((CU38+CM38)/MAX(CU38+CM38+CV38, 0.1)*$P$9+CV38/MAX(CU38+CM38+CV38, 0.1)*$Q$9))/($B$11+$C$11+$F$11)</f>
        <v>0</v>
      </c>
      <c r="BA38">
        <v>6</v>
      </c>
      <c r="BB38">
        <v>0.5</v>
      </c>
      <c r="BC38" t="s">
        <v>354</v>
      </c>
      <c r="BD38">
        <v>2</v>
      </c>
      <c r="BE38" t="b">
        <v>1</v>
      </c>
      <c r="BF38">
        <v>1714069670.6</v>
      </c>
      <c r="BG38">
        <v>418.5194761904762</v>
      </c>
      <c r="BH38">
        <v>419.8640476190475</v>
      </c>
      <c r="BI38">
        <v>14.03499523809524</v>
      </c>
      <c r="BJ38">
        <v>13.80351904761905</v>
      </c>
      <c r="BK38">
        <v>420.8944761904762</v>
      </c>
      <c r="BL38">
        <v>14.06902857142857</v>
      </c>
      <c r="BM38">
        <v>600.0801428571427</v>
      </c>
      <c r="BN38">
        <v>101.9103333333333</v>
      </c>
      <c r="BO38">
        <v>0.09840321428571427</v>
      </c>
      <c r="BP38">
        <v>21.68944761904762</v>
      </c>
      <c r="BQ38">
        <v>21.71442857142857</v>
      </c>
      <c r="BR38">
        <v>999.9000000000002</v>
      </c>
      <c r="BS38">
        <v>0</v>
      </c>
      <c r="BT38">
        <v>0</v>
      </c>
      <c r="BU38">
        <v>10002.68095238095</v>
      </c>
      <c r="BV38">
        <v>0</v>
      </c>
      <c r="BW38">
        <v>337.6306666666666</v>
      </c>
      <c r="BX38">
        <v>-1.357464976190476</v>
      </c>
      <c r="BY38">
        <v>424.4640952380953</v>
      </c>
      <c r="BZ38">
        <v>425.7408095238096</v>
      </c>
      <c r="CA38">
        <v>0.2314753880952381</v>
      </c>
      <c r="CB38">
        <v>419.8640476190475</v>
      </c>
      <c r="CC38">
        <v>13.80351904761905</v>
      </c>
      <c r="CD38">
        <v>1.430311904761905</v>
      </c>
      <c r="CE38">
        <v>1.40672</v>
      </c>
      <c r="CF38">
        <v>12.24225238095238</v>
      </c>
      <c r="CG38">
        <v>11.99027142857143</v>
      </c>
      <c r="CH38">
        <v>430.0296666666666</v>
      </c>
      <c r="CI38">
        <v>0.9069847142857145</v>
      </c>
      <c r="CJ38">
        <v>0.09301548571428572</v>
      </c>
      <c r="CK38">
        <v>0</v>
      </c>
      <c r="CL38">
        <v>143.2638571428571</v>
      </c>
      <c r="CM38">
        <v>5.00098</v>
      </c>
      <c r="CN38">
        <v>714.3100476190475</v>
      </c>
      <c r="CO38">
        <v>3942.948095238095</v>
      </c>
      <c r="CP38">
        <v>36.702</v>
      </c>
      <c r="CQ38">
        <v>40.6574761904762</v>
      </c>
      <c r="CR38">
        <v>38.49085714285714</v>
      </c>
      <c r="CS38">
        <v>41.42238095238095</v>
      </c>
      <c r="CT38">
        <v>38.9104761904762</v>
      </c>
      <c r="CU38">
        <v>385.4947619047619</v>
      </c>
      <c r="CV38">
        <v>39.53142857142856</v>
      </c>
      <c r="CW38">
        <v>0</v>
      </c>
      <c r="CX38">
        <v>1714069763</v>
      </c>
      <c r="CY38">
        <v>0</v>
      </c>
      <c r="CZ38">
        <v>1714069702.6</v>
      </c>
      <c r="DA38" t="s">
        <v>426</v>
      </c>
      <c r="DB38">
        <v>1714069702.6</v>
      </c>
      <c r="DC38">
        <v>1714068024.5</v>
      </c>
      <c r="DD38">
        <v>22</v>
      </c>
      <c r="DE38">
        <v>0.011</v>
      </c>
      <c r="DF38">
        <v>-0.014</v>
      </c>
      <c r="DG38">
        <v>-2.375</v>
      </c>
      <c r="DH38">
        <v>-0.031</v>
      </c>
      <c r="DI38">
        <v>420</v>
      </c>
      <c r="DJ38">
        <v>16</v>
      </c>
      <c r="DK38">
        <v>0.51</v>
      </c>
      <c r="DL38">
        <v>0.18</v>
      </c>
      <c r="DM38">
        <v>-0.7401969219512193</v>
      </c>
      <c r="DN38">
        <v>-7.78050824111498</v>
      </c>
      <c r="DO38">
        <v>0.9422574744519351</v>
      </c>
      <c r="DP38">
        <v>0</v>
      </c>
      <c r="DQ38">
        <v>0.115945962195122</v>
      </c>
      <c r="DR38">
        <v>1.381457994773519</v>
      </c>
      <c r="DS38">
        <v>0.1550750620182949</v>
      </c>
      <c r="DT38">
        <v>0</v>
      </c>
      <c r="DU38">
        <v>0</v>
      </c>
      <c r="DV38">
        <v>2</v>
      </c>
      <c r="DW38" t="s">
        <v>356</v>
      </c>
      <c r="DX38">
        <v>3.22855</v>
      </c>
      <c r="DY38">
        <v>2.70432</v>
      </c>
      <c r="DZ38">
        <v>0.106507</v>
      </c>
      <c r="EA38">
        <v>0.106848</v>
      </c>
      <c r="EB38">
        <v>0.0799768</v>
      </c>
      <c r="EC38">
        <v>0.0787012</v>
      </c>
      <c r="ED38">
        <v>29244.2</v>
      </c>
      <c r="EE38">
        <v>28552.2</v>
      </c>
      <c r="EF38">
        <v>31339</v>
      </c>
      <c r="EG38">
        <v>30299.3</v>
      </c>
      <c r="EH38">
        <v>38628.5</v>
      </c>
      <c r="EI38">
        <v>36922.2</v>
      </c>
      <c r="EJ38">
        <v>43926.3</v>
      </c>
      <c r="EK38">
        <v>42320.7</v>
      </c>
      <c r="EL38">
        <v>2.16013</v>
      </c>
      <c r="EM38">
        <v>1.94885</v>
      </c>
      <c r="EN38">
        <v>0.0405721</v>
      </c>
      <c r="EO38">
        <v>0</v>
      </c>
      <c r="EP38">
        <v>21.0541</v>
      </c>
      <c r="EQ38">
        <v>999.9</v>
      </c>
      <c r="ER38">
        <v>54.4</v>
      </c>
      <c r="ES38">
        <v>26.3</v>
      </c>
      <c r="ET38">
        <v>18.3336</v>
      </c>
      <c r="EU38">
        <v>61.2682</v>
      </c>
      <c r="EV38">
        <v>22.3157</v>
      </c>
      <c r="EW38">
        <v>1</v>
      </c>
      <c r="EX38">
        <v>-0.141326</v>
      </c>
      <c r="EY38">
        <v>1.67789</v>
      </c>
      <c r="EZ38">
        <v>20.1994</v>
      </c>
      <c r="FA38">
        <v>5.22313</v>
      </c>
      <c r="FB38">
        <v>11.998</v>
      </c>
      <c r="FC38">
        <v>4.96635</v>
      </c>
      <c r="FD38">
        <v>3.29633</v>
      </c>
      <c r="FE38">
        <v>9999</v>
      </c>
      <c r="FF38">
        <v>9999</v>
      </c>
      <c r="FG38">
        <v>9999</v>
      </c>
      <c r="FH38">
        <v>20</v>
      </c>
      <c r="FI38">
        <v>4.97099</v>
      </c>
      <c r="FJ38">
        <v>1.86767</v>
      </c>
      <c r="FK38">
        <v>1.85883</v>
      </c>
      <c r="FL38">
        <v>1.86496</v>
      </c>
      <c r="FM38">
        <v>1.863</v>
      </c>
      <c r="FN38">
        <v>1.86433</v>
      </c>
      <c r="FO38">
        <v>1.85976</v>
      </c>
      <c r="FP38">
        <v>1.86386</v>
      </c>
      <c r="FQ38">
        <v>0</v>
      </c>
      <c r="FR38">
        <v>0</v>
      </c>
      <c r="FS38">
        <v>0</v>
      </c>
      <c r="FT38">
        <v>0</v>
      </c>
      <c r="FU38" t="s">
        <v>357</v>
      </c>
      <c r="FV38" t="s">
        <v>358</v>
      </c>
      <c r="FW38" t="s">
        <v>359</v>
      </c>
      <c r="FX38" t="s">
        <v>359</v>
      </c>
      <c r="FY38" t="s">
        <v>359</v>
      </c>
      <c r="FZ38" t="s">
        <v>359</v>
      </c>
      <c r="GA38">
        <v>0</v>
      </c>
      <c r="GB38">
        <v>100</v>
      </c>
      <c r="GC38">
        <v>100</v>
      </c>
      <c r="GD38">
        <v>-2.375</v>
      </c>
      <c r="GE38">
        <v>-0.0339</v>
      </c>
      <c r="GF38">
        <v>-0.5298908506365991</v>
      </c>
      <c r="GG38">
        <v>-0.004200780211792431</v>
      </c>
      <c r="GH38">
        <v>-6.086107273994438E-07</v>
      </c>
      <c r="GI38">
        <v>3.538391214060535E-10</v>
      </c>
      <c r="GJ38">
        <v>-0.05557139227577904</v>
      </c>
      <c r="GK38">
        <v>0.006682484536868237</v>
      </c>
      <c r="GL38">
        <v>-0.0007200357986506558</v>
      </c>
      <c r="GM38">
        <v>2.515042002614049E-05</v>
      </c>
      <c r="GN38">
        <v>15</v>
      </c>
      <c r="GO38">
        <v>1944</v>
      </c>
      <c r="GP38">
        <v>3</v>
      </c>
      <c r="GQ38">
        <v>20</v>
      </c>
      <c r="GR38">
        <v>0.2</v>
      </c>
      <c r="GS38">
        <v>27.5</v>
      </c>
      <c r="GT38">
        <v>1.12793</v>
      </c>
      <c r="GU38">
        <v>2.41455</v>
      </c>
      <c r="GV38">
        <v>1.44775</v>
      </c>
      <c r="GW38">
        <v>2.30347</v>
      </c>
      <c r="GX38">
        <v>1.55151</v>
      </c>
      <c r="GY38">
        <v>2.43408</v>
      </c>
      <c r="GZ38">
        <v>30.7172</v>
      </c>
      <c r="HA38">
        <v>14.5873</v>
      </c>
      <c r="HB38">
        <v>18</v>
      </c>
      <c r="HC38">
        <v>607.655</v>
      </c>
      <c r="HD38">
        <v>474.043</v>
      </c>
      <c r="HE38">
        <v>19.0014</v>
      </c>
      <c r="HF38">
        <v>25.2554</v>
      </c>
      <c r="HG38">
        <v>30</v>
      </c>
      <c r="HH38">
        <v>25.3273</v>
      </c>
      <c r="HI38">
        <v>25.2834</v>
      </c>
      <c r="HJ38">
        <v>22.5768</v>
      </c>
      <c r="HK38">
        <v>33.5701</v>
      </c>
      <c r="HL38">
        <v>62.5005</v>
      </c>
      <c r="HM38">
        <v>19</v>
      </c>
      <c r="HN38">
        <v>420</v>
      </c>
      <c r="HO38">
        <v>13.7201</v>
      </c>
      <c r="HP38">
        <v>99.46040000000001</v>
      </c>
      <c r="HQ38">
        <v>101.115</v>
      </c>
    </row>
    <row r="39" spans="1:225">
      <c r="A39">
        <v>23</v>
      </c>
      <c r="B39">
        <v>1714069703.6</v>
      </c>
      <c r="C39">
        <v>1211.599999904633</v>
      </c>
      <c r="D39" t="s">
        <v>427</v>
      </c>
      <c r="E39" t="s">
        <v>428</v>
      </c>
      <c r="F39">
        <v>5</v>
      </c>
      <c r="G39" t="s">
        <v>369</v>
      </c>
      <c r="H39">
        <v>1714069703.1</v>
      </c>
      <c r="I39">
        <f>(J39)/1000</f>
        <v>0</v>
      </c>
      <c r="J39">
        <f>IF(BE39, AM39, AG39)</f>
        <v>0</v>
      </c>
      <c r="K39">
        <f>IF(BE39, AH39, AF39)</f>
        <v>0</v>
      </c>
      <c r="L39">
        <f>BG39 - IF(AT39&gt;1, K39*BA39*100.0/(AV39*BU39), 0)</f>
        <v>0</v>
      </c>
      <c r="M39">
        <f>((S39-I39/2)*L39-K39)/(S39+I39/2)</f>
        <v>0</v>
      </c>
      <c r="N39">
        <f>M39*(BN39+BO39)/1000.0</f>
        <v>0</v>
      </c>
      <c r="O39">
        <f>(BG39 - IF(AT39&gt;1, K39*BA39*100.0/(AV39*BU39), 0))*(BN39+BO39)/1000.0</f>
        <v>0</v>
      </c>
      <c r="P39">
        <f>2.0/((1/R39-1/Q39)+SIGN(R39)*SQRT((1/R39-1/Q39)*(1/R39-1/Q39) + 4*BB39/((BB39+1)*(BB39+1))*(2*1/R39*1/Q39-1/Q39*1/Q39)))</f>
        <v>0</v>
      </c>
      <c r="Q39">
        <f>IF(LEFT(BC39,1)&lt;&gt;"0",IF(LEFT(BC39,1)="1",3.0,BD39),$D$5+$E$5*(BU39*BN39/($K$5*1000))+$F$5*(BU39*BN39/($K$5*1000))*MAX(MIN(BA39,$J$5),$I$5)*MAX(MIN(BA39,$J$5),$I$5)+$G$5*MAX(MIN(BA39,$J$5),$I$5)*(BU39*BN39/($K$5*1000))+$H$5*(BU39*BN39/($K$5*1000))*(BU39*BN39/($K$5*1000)))</f>
        <v>0</v>
      </c>
      <c r="R39">
        <f>I39*(1000-(1000*0.61365*exp(17.502*V39/(240.97+V39))/(BN39+BO39)+BI39)/2)/(1000*0.61365*exp(17.502*V39/(240.97+V39))/(BN39+BO39)-BI39)</f>
        <v>0</v>
      </c>
      <c r="S39">
        <f>1/((BB39+1)/(P39/1.6)+1/(Q39/1.37)) + BB39/((BB39+1)/(P39/1.6) + BB39/(Q39/1.37))</f>
        <v>0</v>
      </c>
      <c r="T39">
        <f>(AW39*AZ39)</f>
        <v>0</v>
      </c>
      <c r="U39">
        <f>(BP39+(T39+2*0.95*5.67E-8*(((BP39+$B$7)+273)^4-(BP39+273)^4)-44100*I39)/(1.84*29.3*Q39+8*0.95*5.67E-8*(BP39+273)^3))</f>
        <v>0</v>
      </c>
      <c r="V39">
        <f>($C$7*BQ39+$D$7*BR39+$E$7*U39)</f>
        <v>0</v>
      </c>
      <c r="W39">
        <f>0.61365*exp(17.502*V39/(240.97+V39))</f>
        <v>0</v>
      </c>
      <c r="X39">
        <f>(Y39/Z39*100)</f>
        <v>0</v>
      </c>
      <c r="Y39">
        <f>BI39*(BN39+BO39)/1000</f>
        <v>0</v>
      </c>
      <c r="Z39">
        <f>0.61365*exp(17.502*BP39/(240.97+BP39))</f>
        <v>0</v>
      </c>
      <c r="AA39">
        <f>(W39-BI39*(BN39+BO39)/1000)</f>
        <v>0</v>
      </c>
      <c r="AB39">
        <f>(-I39*44100)</f>
        <v>0</v>
      </c>
      <c r="AC39">
        <f>2*29.3*Q39*0.92*(BP39-V39)</f>
        <v>0</v>
      </c>
      <c r="AD39">
        <f>2*0.95*5.67E-8*(((BP39+$B$7)+273)^4-(V39+273)^4)</f>
        <v>0</v>
      </c>
      <c r="AE39">
        <f>T39+AD39+AB39+AC39</f>
        <v>0</v>
      </c>
      <c r="AF39">
        <f>BM39*AT39*(BH39-BG39*(1000-AT39*BJ39)/(1000-AT39*BI39))/(100*BA39)</f>
        <v>0</v>
      </c>
      <c r="AG39">
        <f>1000*BM39*AT39*(BI39-BJ39)/(100*BA39*(1000-AT39*BI39))</f>
        <v>0</v>
      </c>
      <c r="AH39">
        <f>(AI39 - AJ39 - BN39*1E3/(8.314*(BP39+273.15)) * AL39/BM39 * AK39) * BM39/(100*BA39) * (1000 - BJ39)/1000</f>
        <v>0</v>
      </c>
      <c r="AI39">
        <v>425.886718165531</v>
      </c>
      <c r="AJ39">
        <v>425.8532909090909</v>
      </c>
      <c r="AK39">
        <v>-0.006804770046906913</v>
      </c>
      <c r="AL39">
        <v>67.01396199280477</v>
      </c>
      <c r="AM39">
        <f>(AO39 - AN39 + BN39*1E3/(8.314*(BP39+273.15)) * AQ39/BM39 * AP39) * BM39/(100*BA39) * 1000/(1000 - AO39)</f>
        <v>0</v>
      </c>
      <c r="AN39">
        <v>13.77636069975233</v>
      </c>
      <c r="AO39">
        <v>13.77108606060605</v>
      </c>
      <c r="AP39">
        <v>-2.763657077232594E-05</v>
      </c>
      <c r="AQ39">
        <v>78.33367302982307</v>
      </c>
      <c r="AR39">
        <v>359</v>
      </c>
      <c r="AS39">
        <v>60</v>
      </c>
      <c r="AT39">
        <f>IF(AR39*$H$13&gt;=AV39,1.0,(AV39/(AV39-AR39*$H$13)))</f>
        <v>0</v>
      </c>
      <c r="AU39">
        <f>(AT39-1)*100</f>
        <v>0</v>
      </c>
      <c r="AV39">
        <f>MAX(0,($B$13+$C$13*BU39)/(1+$D$13*BU39)*BN39/(BP39+273)*$E$13)</f>
        <v>0</v>
      </c>
      <c r="AW39">
        <f>$B$11*BV39+$C$11*BW39+$F$11*CH39*(1-CK39)</f>
        <v>0</v>
      </c>
      <c r="AX39">
        <f>AW39*AY39</f>
        <v>0</v>
      </c>
      <c r="AY39">
        <f>($B$11*$D$9+$C$11*$D$9+$F$11*((CU39+CM39)/MAX(CU39+CM39+CV39, 0.1)*$I$9+CV39/MAX(CU39+CM39+CV39, 0.1)*$J$9))/($B$11+$C$11+$F$11)</f>
        <v>0</v>
      </c>
      <c r="AZ39">
        <f>($B$11*$K$9+$C$11*$K$9+$F$11*((CU39+CM39)/MAX(CU39+CM39+CV39, 0.1)*$P$9+CV39/MAX(CU39+CM39+CV39, 0.1)*$Q$9))/($B$11+$C$11+$F$11)</f>
        <v>0</v>
      </c>
      <c r="BA39">
        <v>6</v>
      </c>
      <c r="BB39">
        <v>0.5</v>
      </c>
      <c r="BC39" t="s">
        <v>354</v>
      </c>
      <c r="BD39">
        <v>2</v>
      </c>
      <c r="BE39" t="b">
        <v>1</v>
      </c>
      <c r="BF39">
        <v>1714069703.1</v>
      </c>
      <c r="BG39">
        <v>419.96</v>
      </c>
      <c r="BH39">
        <v>420.038</v>
      </c>
      <c r="BI39">
        <v>13.771</v>
      </c>
      <c r="BJ39">
        <v>13.7782</v>
      </c>
      <c r="BK39">
        <v>422.392</v>
      </c>
      <c r="BL39">
        <v>13.8054</v>
      </c>
      <c r="BM39">
        <v>600.086</v>
      </c>
      <c r="BN39">
        <v>101.912</v>
      </c>
      <c r="BO39">
        <v>0.100499</v>
      </c>
      <c r="BP39">
        <v>21.7239</v>
      </c>
      <c r="BQ39">
        <v>21.7514</v>
      </c>
      <c r="BR39">
        <v>999.9</v>
      </c>
      <c r="BS39">
        <v>0</v>
      </c>
      <c r="BT39">
        <v>0</v>
      </c>
      <c r="BU39">
        <v>9959.379999999999</v>
      </c>
      <c r="BV39">
        <v>0</v>
      </c>
      <c r="BW39">
        <v>338.751</v>
      </c>
      <c r="BX39">
        <v>-0.032959</v>
      </c>
      <c r="BY39">
        <v>425.87</v>
      </c>
      <c r="BZ39">
        <v>425.907</v>
      </c>
      <c r="CA39">
        <v>-0.00718689</v>
      </c>
      <c r="CB39">
        <v>420.038</v>
      </c>
      <c r="CC39">
        <v>13.7782</v>
      </c>
      <c r="CD39">
        <v>1.40344</v>
      </c>
      <c r="CE39">
        <v>1.40417</v>
      </c>
      <c r="CF39">
        <v>11.9548</v>
      </c>
      <c r="CG39">
        <v>11.9628</v>
      </c>
      <c r="CH39">
        <v>429.914</v>
      </c>
      <c r="CI39">
        <v>0.906967</v>
      </c>
      <c r="CJ39">
        <v>0.0930332</v>
      </c>
      <c r="CK39">
        <v>0</v>
      </c>
      <c r="CL39">
        <v>139.653</v>
      </c>
      <c r="CM39">
        <v>5.00098</v>
      </c>
      <c r="CN39">
        <v>700.021</v>
      </c>
      <c r="CO39">
        <v>3941.85</v>
      </c>
      <c r="CP39">
        <v>36.875</v>
      </c>
      <c r="CQ39">
        <v>40.937</v>
      </c>
      <c r="CR39">
        <v>38.687</v>
      </c>
      <c r="CS39">
        <v>41.875</v>
      </c>
      <c r="CT39">
        <v>39.125</v>
      </c>
      <c r="CU39">
        <v>385.38</v>
      </c>
      <c r="CV39">
        <v>39.53</v>
      </c>
      <c r="CW39">
        <v>0</v>
      </c>
      <c r="CX39">
        <v>1714069790.6</v>
      </c>
      <c r="CY39">
        <v>0</v>
      </c>
      <c r="CZ39">
        <v>1714069723.6</v>
      </c>
      <c r="DA39" t="s">
        <v>429</v>
      </c>
      <c r="DB39">
        <v>1714069723.6</v>
      </c>
      <c r="DC39">
        <v>1714068024.5</v>
      </c>
      <c r="DD39">
        <v>23</v>
      </c>
      <c r="DE39">
        <v>-0.057</v>
      </c>
      <c r="DF39">
        <v>-0.014</v>
      </c>
      <c r="DG39">
        <v>-2.432</v>
      </c>
      <c r="DH39">
        <v>-0.031</v>
      </c>
      <c r="DI39">
        <v>420</v>
      </c>
      <c r="DJ39">
        <v>16</v>
      </c>
      <c r="DK39">
        <v>0.7</v>
      </c>
      <c r="DL39">
        <v>0.18</v>
      </c>
      <c r="DM39">
        <v>-0.1145972443902439</v>
      </c>
      <c r="DN39">
        <v>0.5892162938675958</v>
      </c>
      <c r="DO39">
        <v>0.1869774929940234</v>
      </c>
      <c r="DP39">
        <v>0</v>
      </c>
      <c r="DQ39">
        <v>-0.005743492202439025</v>
      </c>
      <c r="DR39">
        <v>-0.005619824822299654</v>
      </c>
      <c r="DS39">
        <v>0.0019803698484351</v>
      </c>
      <c r="DT39">
        <v>1</v>
      </c>
      <c r="DU39">
        <v>1</v>
      </c>
      <c r="DV39">
        <v>2</v>
      </c>
      <c r="DW39" t="s">
        <v>363</v>
      </c>
      <c r="DX39">
        <v>3.2287</v>
      </c>
      <c r="DY39">
        <v>2.70413</v>
      </c>
      <c r="DZ39">
        <v>0.106907</v>
      </c>
      <c r="EA39">
        <v>0.106791</v>
      </c>
      <c r="EB39">
        <v>0.0784359</v>
      </c>
      <c r="EC39">
        <v>0.07882459999999999</v>
      </c>
      <c r="ED39">
        <v>29231.3</v>
      </c>
      <c r="EE39">
        <v>28553.5</v>
      </c>
      <c r="EF39">
        <v>31339.1</v>
      </c>
      <c r="EG39">
        <v>30298.7</v>
      </c>
      <c r="EH39">
        <v>38693.9</v>
      </c>
      <c r="EI39">
        <v>36918.8</v>
      </c>
      <c r="EJ39">
        <v>43926.6</v>
      </c>
      <c r="EK39">
        <v>42322.6</v>
      </c>
      <c r="EL39">
        <v>1.37065</v>
      </c>
      <c r="EM39">
        <v>1.3994</v>
      </c>
      <c r="EN39">
        <v>0.0390485</v>
      </c>
      <c r="EO39">
        <v>0</v>
      </c>
      <c r="EP39">
        <v>21.1087</v>
      </c>
      <c r="EQ39">
        <v>999.9</v>
      </c>
      <c r="ER39">
        <v>54.4</v>
      </c>
      <c r="ES39">
        <v>26.3</v>
      </c>
      <c r="ET39">
        <v>18.3336</v>
      </c>
      <c r="EU39">
        <v>61.5682</v>
      </c>
      <c r="EV39">
        <v>21.8109</v>
      </c>
      <c r="EW39">
        <v>1</v>
      </c>
      <c r="EX39">
        <v>-0.141664</v>
      </c>
      <c r="EY39">
        <v>1.70609</v>
      </c>
      <c r="EZ39">
        <v>20.1989</v>
      </c>
      <c r="FA39">
        <v>5.22403</v>
      </c>
      <c r="FB39">
        <v>11.998</v>
      </c>
      <c r="FC39">
        <v>4.9662</v>
      </c>
      <c r="FD39">
        <v>3.29655</v>
      </c>
      <c r="FE39">
        <v>9999</v>
      </c>
      <c r="FF39">
        <v>9999</v>
      </c>
      <c r="FG39">
        <v>9999</v>
      </c>
      <c r="FH39">
        <v>20</v>
      </c>
      <c r="FI39">
        <v>4.97104</v>
      </c>
      <c r="FJ39">
        <v>1.86768</v>
      </c>
      <c r="FK39">
        <v>1.85883</v>
      </c>
      <c r="FL39">
        <v>1.86498</v>
      </c>
      <c r="FM39">
        <v>1.863</v>
      </c>
      <c r="FN39">
        <v>1.86432</v>
      </c>
      <c r="FO39">
        <v>1.85975</v>
      </c>
      <c r="FP39">
        <v>1.86386</v>
      </c>
      <c r="FQ39">
        <v>0</v>
      </c>
      <c r="FR39">
        <v>0</v>
      </c>
      <c r="FS39">
        <v>0</v>
      </c>
      <c r="FT39">
        <v>0</v>
      </c>
      <c r="FU39" t="s">
        <v>357</v>
      </c>
      <c r="FV39" t="s">
        <v>358</v>
      </c>
      <c r="FW39" t="s">
        <v>359</v>
      </c>
      <c r="FX39" t="s">
        <v>359</v>
      </c>
      <c r="FY39" t="s">
        <v>359</v>
      </c>
      <c r="FZ39" t="s">
        <v>359</v>
      </c>
      <c r="GA39">
        <v>0</v>
      </c>
      <c r="GB39">
        <v>100</v>
      </c>
      <c r="GC39">
        <v>100</v>
      </c>
      <c r="GD39">
        <v>-2.432</v>
      </c>
      <c r="GE39">
        <v>-0.0343</v>
      </c>
      <c r="GF39">
        <v>-0.5188757451158821</v>
      </c>
      <c r="GG39">
        <v>-0.004200780211792431</v>
      </c>
      <c r="GH39">
        <v>-6.086107273994438E-07</v>
      </c>
      <c r="GI39">
        <v>3.538391214060535E-10</v>
      </c>
      <c r="GJ39">
        <v>-0.05557139227577904</v>
      </c>
      <c r="GK39">
        <v>0.006682484536868237</v>
      </c>
      <c r="GL39">
        <v>-0.0007200357986506558</v>
      </c>
      <c r="GM39">
        <v>2.515042002614049E-05</v>
      </c>
      <c r="GN39">
        <v>15</v>
      </c>
      <c r="GO39">
        <v>1944</v>
      </c>
      <c r="GP39">
        <v>3</v>
      </c>
      <c r="GQ39">
        <v>20</v>
      </c>
      <c r="GR39">
        <v>0</v>
      </c>
      <c r="GS39">
        <v>28</v>
      </c>
      <c r="GT39">
        <v>1.12671</v>
      </c>
      <c r="GU39">
        <v>2.40845</v>
      </c>
      <c r="GV39">
        <v>1.44775</v>
      </c>
      <c r="GW39">
        <v>2.30225</v>
      </c>
      <c r="GX39">
        <v>1.55151</v>
      </c>
      <c r="GY39">
        <v>2.27295</v>
      </c>
      <c r="GZ39">
        <v>30.7172</v>
      </c>
      <c r="HA39">
        <v>14.5873</v>
      </c>
      <c r="HB39">
        <v>18</v>
      </c>
      <c r="HC39">
        <v>217.538</v>
      </c>
      <c r="HD39">
        <v>213.903</v>
      </c>
      <c r="HE39">
        <v>19.0008</v>
      </c>
      <c r="HF39">
        <v>25.2469</v>
      </c>
      <c r="HG39">
        <v>30.0001</v>
      </c>
      <c r="HH39">
        <v>25.3332</v>
      </c>
      <c r="HI39">
        <v>25.3053</v>
      </c>
      <c r="HJ39">
        <v>22.5724</v>
      </c>
      <c r="HK39">
        <v>33.5701</v>
      </c>
      <c r="HL39">
        <v>62.5005</v>
      </c>
      <c r="HM39">
        <v>19</v>
      </c>
      <c r="HN39">
        <v>420</v>
      </c>
      <c r="HO39">
        <v>13.9173</v>
      </c>
      <c r="HP39">
        <v>99.4609</v>
      </c>
      <c r="HQ39">
        <v>101.116</v>
      </c>
    </row>
    <row r="40" spans="1:225">
      <c r="A40">
        <v>24</v>
      </c>
      <c r="B40">
        <v>1714069724.6</v>
      </c>
      <c r="C40">
        <v>1232.599999904633</v>
      </c>
      <c r="D40" t="s">
        <v>430</v>
      </c>
      <c r="E40" t="s">
        <v>431</v>
      </c>
      <c r="F40">
        <v>5</v>
      </c>
      <c r="G40" t="s">
        <v>369</v>
      </c>
      <c r="H40">
        <v>1714069724.1</v>
      </c>
      <c r="I40">
        <f>(J40)/1000</f>
        <v>0</v>
      </c>
      <c r="J40">
        <f>IF(BE40, AM40, AG40)</f>
        <v>0</v>
      </c>
      <c r="K40">
        <f>IF(BE40, AH40, AF40)</f>
        <v>0</v>
      </c>
      <c r="L40">
        <f>BG40 - IF(AT40&gt;1, K40*BA40*100.0/(AV40*BU40), 0)</f>
        <v>0</v>
      </c>
      <c r="M40">
        <f>((S40-I40/2)*L40-K40)/(S40+I40/2)</f>
        <v>0</v>
      </c>
      <c r="N40">
        <f>M40*(BN40+BO40)/1000.0</f>
        <v>0</v>
      </c>
      <c r="O40">
        <f>(BG40 - IF(AT40&gt;1, K40*BA40*100.0/(AV40*BU40), 0))*(BN40+BO40)/1000.0</f>
        <v>0</v>
      </c>
      <c r="P40">
        <f>2.0/((1/R40-1/Q40)+SIGN(R40)*SQRT((1/R40-1/Q40)*(1/R40-1/Q40) + 4*BB40/((BB40+1)*(BB40+1))*(2*1/R40*1/Q40-1/Q40*1/Q40)))</f>
        <v>0</v>
      </c>
      <c r="Q40">
        <f>IF(LEFT(BC40,1)&lt;&gt;"0",IF(LEFT(BC40,1)="1",3.0,BD40),$D$5+$E$5*(BU40*BN40/($K$5*1000))+$F$5*(BU40*BN40/($K$5*1000))*MAX(MIN(BA40,$J$5),$I$5)*MAX(MIN(BA40,$J$5),$I$5)+$G$5*MAX(MIN(BA40,$J$5),$I$5)*(BU40*BN40/($K$5*1000))+$H$5*(BU40*BN40/($K$5*1000))*(BU40*BN40/($K$5*1000)))</f>
        <v>0</v>
      </c>
      <c r="R40">
        <f>I40*(1000-(1000*0.61365*exp(17.502*V40/(240.97+V40))/(BN40+BO40)+BI40)/2)/(1000*0.61365*exp(17.502*V40/(240.97+V40))/(BN40+BO40)-BI40)</f>
        <v>0</v>
      </c>
      <c r="S40">
        <f>1/((BB40+1)/(P40/1.6)+1/(Q40/1.37)) + BB40/((BB40+1)/(P40/1.6) + BB40/(Q40/1.37))</f>
        <v>0</v>
      </c>
      <c r="T40">
        <f>(AW40*AZ40)</f>
        <v>0</v>
      </c>
      <c r="U40">
        <f>(BP40+(T40+2*0.95*5.67E-8*(((BP40+$B$7)+273)^4-(BP40+273)^4)-44100*I40)/(1.84*29.3*Q40+8*0.95*5.67E-8*(BP40+273)^3))</f>
        <v>0</v>
      </c>
      <c r="V40">
        <f>($C$7*BQ40+$D$7*BR40+$E$7*U40)</f>
        <v>0</v>
      </c>
      <c r="W40">
        <f>0.61365*exp(17.502*V40/(240.97+V40))</f>
        <v>0</v>
      </c>
      <c r="X40">
        <f>(Y40/Z40*100)</f>
        <v>0</v>
      </c>
      <c r="Y40">
        <f>BI40*(BN40+BO40)/1000</f>
        <v>0</v>
      </c>
      <c r="Z40">
        <f>0.61365*exp(17.502*BP40/(240.97+BP40))</f>
        <v>0</v>
      </c>
      <c r="AA40">
        <f>(W40-BI40*(BN40+BO40)/1000)</f>
        <v>0</v>
      </c>
      <c r="AB40">
        <f>(-I40*44100)</f>
        <v>0</v>
      </c>
      <c r="AC40">
        <f>2*29.3*Q40*0.92*(BP40-V40)</f>
        <v>0</v>
      </c>
      <c r="AD40">
        <f>2*0.95*5.67E-8*(((BP40+$B$7)+273)^4-(V40+273)^4)</f>
        <v>0</v>
      </c>
      <c r="AE40">
        <f>T40+AD40+AB40+AC40</f>
        <v>0</v>
      </c>
      <c r="AF40">
        <f>BM40*AT40*(BH40-BG40*(1000-AT40*BJ40)/(1000-AT40*BI40))/(100*BA40)</f>
        <v>0</v>
      </c>
      <c r="AG40">
        <f>1000*BM40*AT40*(BI40-BJ40)/(100*BA40*(1000-AT40*BI40))</f>
        <v>0</v>
      </c>
      <c r="AH40">
        <f>(AI40 - AJ40 - BN40*1E3/(8.314*(BP40+273.15)) * AL40/BM40 * AK40) * BM40/(100*BA40) * (1000 - BJ40)/1000</f>
        <v>0</v>
      </c>
      <c r="AI40">
        <v>425.8468145483527</v>
      </c>
      <c r="AJ40">
        <v>425.9000242424244</v>
      </c>
      <c r="AK40">
        <v>-0.0002305366384168262</v>
      </c>
      <c r="AL40">
        <v>67.0424260965539</v>
      </c>
      <c r="AM40">
        <f>(AO40 - AN40 + BN40*1E3/(8.314*(BP40+273.15)) * AQ40/BM40 * AP40) * BM40/(100*BA40) * 1000/(1000 - AO40)</f>
        <v>0</v>
      </c>
      <c r="AN40">
        <v>13.78376464949808</v>
      </c>
      <c r="AO40">
        <v>13.77580848484848</v>
      </c>
      <c r="AP40">
        <v>2.326126358625351E-05</v>
      </c>
      <c r="AQ40">
        <v>78.31676365099992</v>
      </c>
      <c r="AR40">
        <v>361</v>
      </c>
      <c r="AS40">
        <v>60</v>
      </c>
      <c r="AT40">
        <f>IF(AR40*$H$13&gt;=AV40,1.0,(AV40/(AV40-AR40*$H$13)))</f>
        <v>0</v>
      </c>
      <c r="AU40">
        <f>(AT40-1)*100</f>
        <v>0</v>
      </c>
      <c r="AV40">
        <f>MAX(0,($B$13+$C$13*BU40)/(1+$D$13*BU40)*BN40/(BP40+273)*$E$13)</f>
        <v>0</v>
      </c>
      <c r="AW40">
        <f>$B$11*BV40+$C$11*BW40+$F$11*CH40*(1-CK40)</f>
        <v>0</v>
      </c>
      <c r="AX40">
        <f>AW40*AY40</f>
        <v>0</v>
      </c>
      <c r="AY40">
        <f>($B$11*$D$9+$C$11*$D$9+$F$11*((CU40+CM40)/MAX(CU40+CM40+CV40, 0.1)*$I$9+CV40/MAX(CU40+CM40+CV40, 0.1)*$J$9))/($B$11+$C$11+$F$11)</f>
        <v>0</v>
      </c>
      <c r="AZ40">
        <f>($B$11*$K$9+$C$11*$K$9+$F$11*((CU40+CM40)/MAX(CU40+CM40+CV40, 0.1)*$P$9+CV40/MAX(CU40+CM40+CV40, 0.1)*$Q$9))/($B$11+$C$11+$F$11)</f>
        <v>0</v>
      </c>
      <c r="BA40">
        <v>6</v>
      </c>
      <c r="BB40">
        <v>0.5</v>
      </c>
      <c r="BC40" t="s">
        <v>354</v>
      </c>
      <c r="BD40">
        <v>2</v>
      </c>
      <c r="BE40" t="b">
        <v>1</v>
      </c>
      <c r="BF40">
        <v>1714069724.1</v>
      </c>
      <c r="BG40">
        <v>419.968</v>
      </c>
      <c r="BH40">
        <v>419.951</v>
      </c>
      <c r="BI40">
        <v>13.7758</v>
      </c>
      <c r="BJ40">
        <v>13.7846</v>
      </c>
      <c r="BK40">
        <v>422.401</v>
      </c>
      <c r="BL40">
        <v>13.8102</v>
      </c>
      <c r="BM40">
        <v>599.9930000000001</v>
      </c>
      <c r="BN40">
        <v>101.913</v>
      </c>
      <c r="BO40">
        <v>0.100024</v>
      </c>
      <c r="BP40">
        <v>21.7412</v>
      </c>
      <c r="BQ40">
        <v>21.7673</v>
      </c>
      <c r="BR40">
        <v>999.9</v>
      </c>
      <c r="BS40">
        <v>0</v>
      </c>
      <c r="BT40">
        <v>0</v>
      </c>
      <c r="BU40">
        <v>9987.5</v>
      </c>
      <c r="BV40">
        <v>0</v>
      </c>
      <c r="BW40">
        <v>328.191</v>
      </c>
      <c r="BX40">
        <v>0.07543950000000001</v>
      </c>
      <c r="BY40">
        <v>425.893</v>
      </c>
      <c r="BZ40">
        <v>425.821</v>
      </c>
      <c r="CA40">
        <v>-0.008769040000000001</v>
      </c>
      <c r="CB40">
        <v>419.951</v>
      </c>
      <c r="CC40">
        <v>13.7846</v>
      </c>
      <c r="CD40">
        <v>1.40393</v>
      </c>
      <c r="CE40">
        <v>1.40483</v>
      </c>
      <c r="CF40">
        <v>11.9602</v>
      </c>
      <c r="CG40">
        <v>11.9699</v>
      </c>
      <c r="CH40">
        <v>430.097</v>
      </c>
      <c r="CI40">
        <v>0.907026</v>
      </c>
      <c r="CJ40">
        <v>0.09297370000000001</v>
      </c>
      <c r="CK40">
        <v>0</v>
      </c>
      <c r="CL40">
        <v>138.876</v>
      </c>
      <c r="CM40">
        <v>5.00098</v>
      </c>
      <c r="CN40">
        <v>697.4160000000001</v>
      </c>
      <c r="CO40">
        <v>3943.63</v>
      </c>
      <c r="CP40">
        <v>37</v>
      </c>
      <c r="CQ40">
        <v>40.5</v>
      </c>
      <c r="CR40">
        <v>38.75</v>
      </c>
      <c r="CS40">
        <v>41.5</v>
      </c>
      <c r="CT40">
        <v>38.937</v>
      </c>
      <c r="CU40">
        <v>385.57</v>
      </c>
      <c r="CV40">
        <v>39.52</v>
      </c>
      <c r="CW40">
        <v>0</v>
      </c>
      <c r="CX40">
        <v>1714069811.6</v>
      </c>
      <c r="CY40">
        <v>0</v>
      </c>
      <c r="CZ40">
        <v>1714069755.1</v>
      </c>
      <c r="DA40" t="s">
        <v>432</v>
      </c>
      <c r="DB40">
        <v>1714069755.1</v>
      </c>
      <c r="DC40">
        <v>1714068024.5</v>
      </c>
      <c r="DD40">
        <v>24</v>
      </c>
      <c r="DE40">
        <v>-0.001</v>
      </c>
      <c r="DF40">
        <v>-0.014</v>
      </c>
      <c r="DG40">
        <v>-2.433</v>
      </c>
      <c r="DH40">
        <v>-0.031</v>
      </c>
      <c r="DI40">
        <v>420</v>
      </c>
      <c r="DJ40">
        <v>16</v>
      </c>
      <c r="DK40">
        <v>1.64</v>
      </c>
      <c r="DL40">
        <v>0.18</v>
      </c>
      <c r="DM40">
        <v>-0.4285577924390244</v>
      </c>
      <c r="DN40">
        <v>4.544822982020905</v>
      </c>
      <c r="DO40">
        <v>0.7097283260934303</v>
      </c>
      <c r="DP40">
        <v>0</v>
      </c>
      <c r="DQ40">
        <v>0.06917590292682926</v>
      </c>
      <c r="DR40">
        <v>-0.7210501812543552</v>
      </c>
      <c r="DS40">
        <v>0.1132062309186733</v>
      </c>
      <c r="DT40">
        <v>0</v>
      </c>
      <c r="DU40">
        <v>0</v>
      </c>
      <c r="DV40">
        <v>2</v>
      </c>
      <c r="DW40" t="s">
        <v>356</v>
      </c>
      <c r="DX40">
        <v>3.22855</v>
      </c>
      <c r="DY40">
        <v>2.70385</v>
      </c>
      <c r="DZ40">
        <v>0.106907</v>
      </c>
      <c r="EA40">
        <v>0.106782</v>
      </c>
      <c r="EB40">
        <v>0.07845679999999999</v>
      </c>
      <c r="EC40">
        <v>0.0788543</v>
      </c>
      <c r="ED40">
        <v>29230.6</v>
      </c>
      <c r="EE40">
        <v>28553.6</v>
      </c>
      <c r="EF40">
        <v>31338.3</v>
      </c>
      <c r="EG40">
        <v>30298.4</v>
      </c>
      <c r="EH40">
        <v>38691.9</v>
      </c>
      <c r="EI40">
        <v>36917.2</v>
      </c>
      <c r="EJ40">
        <v>43925.3</v>
      </c>
      <c r="EK40">
        <v>42322.2</v>
      </c>
      <c r="EL40">
        <v>1.3624</v>
      </c>
      <c r="EM40">
        <v>1.4075</v>
      </c>
      <c r="EN40">
        <v>0.0388548</v>
      </c>
      <c r="EO40">
        <v>0</v>
      </c>
      <c r="EP40">
        <v>21.1269</v>
      </c>
      <c r="EQ40">
        <v>999.9</v>
      </c>
      <c r="ER40">
        <v>54.4</v>
      </c>
      <c r="ES40">
        <v>26.3</v>
      </c>
      <c r="ET40">
        <v>18.334</v>
      </c>
      <c r="EU40">
        <v>61.2082</v>
      </c>
      <c r="EV40">
        <v>22.3998</v>
      </c>
      <c r="EW40">
        <v>1</v>
      </c>
      <c r="EX40">
        <v>-0.141286</v>
      </c>
      <c r="EY40">
        <v>1.71649</v>
      </c>
      <c r="EZ40">
        <v>20.1965</v>
      </c>
      <c r="FA40">
        <v>5.22268</v>
      </c>
      <c r="FB40">
        <v>11.998</v>
      </c>
      <c r="FC40">
        <v>4.9659</v>
      </c>
      <c r="FD40">
        <v>3.29603</v>
      </c>
      <c r="FE40">
        <v>9999</v>
      </c>
      <c r="FF40">
        <v>9999</v>
      </c>
      <c r="FG40">
        <v>9999</v>
      </c>
      <c r="FH40">
        <v>20</v>
      </c>
      <c r="FI40">
        <v>4.97104</v>
      </c>
      <c r="FJ40">
        <v>1.86768</v>
      </c>
      <c r="FK40">
        <v>1.85883</v>
      </c>
      <c r="FL40">
        <v>1.86496</v>
      </c>
      <c r="FM40">
        <v>1.86303</v>
      </c>
      <c r="FN40">
        <v>1.86433</v>
      </c>
      <c r="FO40">
        <v>1.85974</v>
      </c>
      <c r="FP40">
        <v>1.86386</v>
      </c>
      <c r="FQ40">
        <v>0</v>
      </c>
      <c r="FR40">
        <v>0</v>
      </c>
      <c r="FS40">
        <v>0</v>
      </c>
      <c r="FT40">
        <v>0</v>
      </c>
      <c r="FU40" t="s">
        <v>357</v>
      </c>
      <c r="FV40" t="s">
        <v>358</v>
      </c>
      <c r="FW40" t="s">
        <v>359</v>
      </c>
      <c r="FX40" t="s">
        <v>359</v>
      </c>
      <c r="FY40" t="s">
        <v>359</v>
      </c>
      <c r="FZ40" t="s">
        <v>359</v>
      </c>
      <c r="GA40">
        <v>0</v>
      </c>
      <c r="GB40">
        <v>100</v>
      </c>
      <c r="GC40">
        <v>100</v>
      </c>
      <c r="GD40">
        <v>-2.433</v>
      </c>
      <c r="GE40">
        <v>-0.0344</v>
      </c>
      <c r="GF40">
        <v>-0.5761114628282911</v>
      </c>
      <c r="GG40">
        <v>-0.004200780211792431</v>
      </c>
      <c r="GH40">
        <v>-6.086107273994438E-07</v>
      </c>
      <c r="GI40">
        <v>3.538391214060535E-10</v>
      </c>
      <c r="GJ40">
        <v>-0.05557139227577904</v>
      </c>
      <c r="GK40">
        <v>0.006682484536868237</v>
      </c>
      <c r="GL40">
        <v>-0.0007200357986506558</v>
      </c>
      <c r="GM40">
        <v>2.515042002614049E-05</v>
      </c>
      <c r="GN40">
        <v>15</v>
      </c>
      <c r="GO40">
        <v>1944</v>
      </c>
      <c r="GP40">
        <v>3</v>
      </c>
      <c r="GQ40">
        <v>20</v>
      </c>
      <c r="GR40">
        <v>0</v>
      </c>
      <c r="GS40">
        <v>28.3</v>
      </c>
      <c r="GT40">
        <v>1.12671</v>
      </c>
      <c r="GU40">
        <v>2.41089</v>
      </c>
      <c r="GV40">
        <v>1.44897</v>
      </c>
      <c r="GW40">
        <v>2.30225</v>
      </c>
      <c r="GX40">
        <v>1.55151</v>
      </c>
      <c r="GY40">
        <v>2.26318</v>
      </c>
      <c r="GZ40">
        <v>30.7388</v>
      </c>
      <c r="HA40">
        <v>14.5611</v>
      </c>
      <c r="HB40">
        <v>18</v>
      </c>
      <c r="HC40">
        <v>214.862</v>
      </c>
      <c r="HD40">
        <v>216.691</v>
      </c>
      <c r="HE40">
        <v>19.0006</v>
      </c>
      <c r="HF40">
        <v>25.2427</v>
      </c>
      <c r="HG40">
        <v>30.0003</v>
      </c>
      <c r="HH40">
        <v>25.3333</v>
      </c>
      <c r="HI40">
        <v>25.3064</v>
      </c>
      <c r="HJ40">
        <v>22.571</v>
      </c>
      <c r="HK40">
        <v>33.5701</v>
      </c>
      <c r="HL40">
        <v>62.5005</v>
      </c>
      <c r="HM40">
        <v>19</v>
      </c>
      <c r="HN40">
        <v>420</v>
      </c>
      <c r="HO40">
        <v>13.9412</v>
      </c>
      <c r="HP40">
        <v>99.45829999999999</v>
      </c>
      <c r="HQ40">
        <v>101.116</v>
      </c>
    </row>
    <row r="41" spans="1:225">
      <c r="A41">
        <v>25</v>
      </c>
      <c r="B41">
        <v>1714069803.6</v>
      </c>
      <c r="C41">
        <v>1311.599999904633</v>
      </c>
      <c r="D41" t="s">
        <v>433</v>
      </c>
      <c r="E41" t="s">
        <v>434</v>
      </c>
      <c r="F41">
        <v>5</v>
      </c>
      <c r="G41" t="s">
        <v>382</v>
      </c>
      <c r="H41">
        <v>1714069795.849999</v>
      </c>
      <c r="I41">
        <f>(J41)/1000</f>
        <v>0</v>
      </c>
      <c r="J41">
        <f>IF(BE41, AM41, AG41)</f>
        <v>0</v>
      </c>
      <c r="K41">
        <f>IF(BE41, AH41, AF41)</f>
        <v>0</v>
      </c>
      <c r="L41">
        <f>BG41 - IF(AT41&gt;1, K41*BA41*100.0/(AV41*BU41), 0)</f>
        <v>0</v>
      </c>
      <c r="M41">
        <f>((S41-I41/2)*L41-K41)/(S41+I41/2)</f>
        <v>0</v>
      </c>
      <c r="N41">
        <f>M41*(BN41+BO41)/1000.0</f>
        <v>0</v>
      </c>
      <c r="O41">
        <f>(BG41 - IF(AT41&gt;1, K41*BA41*100.0/(AV41*BU41), 0))*(BN41+BO41)/1000.0</f>
        <v>0</v>
      </c>
      <c r="P41">
        <f>2.0/((1/R41-1/Q41)+SIGN(R41)*SQRT((1/R41-1/Q41)*(1/R41-1/Q41) + 4*BB41/((BB41+1)*(BB41+1))*(2*1/R41*1/Q41-1/Q41*1/Q41)))</f>
        <v>0</v>
      </c>
      <c r="Q41">
        <f>IF(LEFT(BC41,1)&lt;&gt;"0",IF(LEFT(BC41,1)="1",3.0,BD41),$D$5+$E$5*(BU41*BN41/($K$5*1000))+$F$5*(BU41*BN41/($K$5*1000))*MAX(MIN(BA41,$J$5),$I$5)*MAX(MIN(BA41,$J$5),$I$5)+$G$5*MAX(MIN(BA41,$J$5),$I$5)*(BU41*BN41/($K$5*1000))+$H$5*(BU41*BN41/($K$5*1000))*(BU41*BN41/($K$5*1000)))</f>
        <v>0</v>
      </c>
      <c r="R41">
        <f>I41*(1000-(1000*0.61365*exp(17.502*V41/(240.97+V41))/(BN41+BO41)+BI41)/2)/(1000*0.61365*exp(17.502*V41/(240.97+V41))/(BN41+BO41)-BI41)</f>
        <v>0</v>
      </c>
      <c r="S41">
        <f>1/((BB41+1)/(P41/1.6)+1/(Q41/1.37)) + BB41/((BB41+1)/(P41/1.6) + BB41/(Q41/1.37))</f>
        <v>0</v>
      </c>
      <c r="T41">
        <f>(AW41*AZ41)</f>
        <v>0</v>
      </c>
      <c r="U41">
        <f>(BP41+(T41+2*0.95*5.67E-8*(((BP41+$B$7)+273)^4-(BP41+273)^4)-44100*I41)/(1.84*29.3*Q41+8*0.95*5.67E-8*(BP41+273)^3))</f>
        <v>0</v>
      </c>
      <c r="V41">
        <f>($C$7*BQ41+$D$7*BR41+$E$7*U41)</f>
        <v>0</v>
      </c>
      <c r="W41">
        <f>0.61365*exp(17.502*V41/(240.97+V41))</f>
        <v>0</v>
      </c>
      <c r="X41">
        <f>(Y41/Z41*100)</f>
        <v>0</v>
      </c>
      <c r="Y41">
        <f>BI41*(BN41+BO41)/1000</f>
        <v>0</v>
      </c>
      <c r="Z41">
        <f>0.61365*exp(17.502*BP41/(240.97+BP41))</f>
        <v>0</v>
      </c>
      <c r="AA41">
        <f>(W41-BI41*(BN41+BO41)/1000)</f>
        <v>0</v>
      </c>
      <c r="AB41">
        <f>(-I41*44100)</f>
        <v>0</v>
      </c>
      <c r="AC41">
        <f>2*29.3*Q41*0.92*(BP41-V41)</f>
        <v>0</v>
      </c>
      <c r="AD41">
        <f>2*0.95*5.67E-8*(((BP41+$B$7)+273)^4-(V41+273)^4)</f>
        <v>0</v>
      </c>
      <c r="AE41">
        <f>T41+AD41+AB41+AC41</f>
        <v>0</v>
      </c>
      <c r="AF41">
        <f>BM41*AT41*(BH41-BG41*(1000-AT41*BJ41)/(1000-AT41*BI41))/(100*BA41)</f>
        <v>0</v>
      </c>
      <c r="AG41">
        <f>1000*BM41*AT41*(BI41-BJ41)/(100*BA41*(1000-AT41*BI41))</f>
        <v>0</v>
      </c>
      <c r="AH41">
        <f>(AI41 - AJ41 - BN41*1E3/(8.314*(BP41+273.15)) * AL41/BM41 * AK41) * BM41/(100*BA41) * (1000 - BJ41)/1000</f>
        <v>0</v>
      </c>
      <c r="AI41">
        <v>425.8960781279171</v>
      </c>
      <c r="AJ41">
        <v>426.4938545454547</v>
      </c>
      <c r="AK41">
        <v>-0.1137142398020899</v>
      </c>
      <c r="AL41">
        <v>67.16277505412327</v>
      </c>
      <c r="AM41">
        <f>(AO41 - AN41 + BN41*1E3/(8.314*(BP41+273.15)) * AQ41/BM41 * AP41) * BM41/(100*BA41) * 1000/(1000 - AO41)</f>
        <v>0</v>
      </c>
      <c r="AN41">
        <v>14.00705286524224</v>
      </c>
      <c r="AO41">
        <v>13.79351151515151</v>
      </c>
      <c r="AP41">
        <v>0.02992694863588118</v>
      </c>
      <c r="AQ41">
        <v>78.54881511260591</v>
      </c>
      <c r="AR41">
        <v>0</v>
      </c>
      <c r="AS41">
        <v>0</v>
      </c>
      <c r="AT41">
        <f>IF(AR41*$H$13&gt;=AV41,1.0,(AV41/(AV41-AR41*$H$13)))</f>
        <v>0</v>
      </c>
      <c r="AU41">
        <f>(AT41-1)*100</f>
        <v>0</v>
      </c>
      <c r="AV41">
        <f>MAX(0,($B$13+$C$13*BU41)/(1+$D$13*BU41)*BN41/(BP41+273)*$E$13)</f>
        <v>0</v>
      </c>
      <c r="AW41">
        <f>$B$11*BV41+$C$11*BW41+$F$11*CH41*(1-CK41)</f>
        <v>0</v>
      </c>
      <c r="AX41">
        <f>AW41*AY41</f>
        <v>0</v>
      </c>
      <c r="AY41">
        <f>($B$11*$D$9+$C$11*$D$9+$F$11*((CU41+CM41)/MAX(CU41+CM41+CV41, 0.1)*$I$9+CV41/MAX(CU41+CM41+CV41, 0.1)*$J$9))/($B$11+$C$11+$F$11)</f>
        <v>0</v>
      </c>
      <c r="AZ41">
        <f>($B$11*$K$9+$C$11*$K$9+$F$11*((CU41+CM41)/MAX(CU41+CM41+CV41, 0.1)*$P$9+CV41/MAX(CU41+CM41+CV41, 0.1)*$Q$9))/($B$11+$C$11+$F$11)</f>
        <v>0</v>
      </c>
      <c r="BA41">
        <v>6</v>
      </c>
      <c r="BB41">
        <v>0.5</v>
      </c>
      <c r="BC41" t="s">
        <v>354</v>
      </c>
      <c r="BD41">
        <v>2</v>
      </c>
      <c r="BE41" t="b">
        <v>1</v>
      </c>
      <c r="BF41">
        <v>1714069795.849999</v>
      </c>
      <c r="BG41">
        <v>422.485</v>
      </c>
      <c r="BH41">
        <v>419.9669</v>
      </c>
      <c r="BI41">
        <v>13.59335</v>
      </c>
      <c r="BJ41">
        <v>13.84792333333334</v>
      </c>
      <c r="BK41">
        <v>424.965</v>
      </c>
      <c r="BL41">
        <v>13.62792333333333</v>
      </c>
      <c r="BM41">
        <v>600.0054</v>
      </c>
      <c r="BN41">
        <v>101.9137333333334</v>
      </c>
      <c r="BO41">
        <v>0.09999481</v>
      </c>
      <c r="BP41">
        <v>21.74503333333334</v>
      </c>
      <c r="BQ41">
        <v>21.92014</v>
      </c>
      <c r="BR41">
        <v>999.9000000000002</v>
      </c>
      <c r="BS41">
        <v>0</v>
      </c>
      <c r="BT41">
        <v>0</v>
      </c>
      <c r="BU41">
        <v>10004.88166666667</v>
      </c>
      <c r="BV41">
        <v>0</v>
      </c>
      <c r="BW41">
        <v>1.481615133333334</v>
      </c>
      <c r="BX41">
        <v>2.553633466666667</v>
      </c>
      <c r="BY41">
        <v>428.3428999999999</v>
      </c>
      <c r="BZ41">
        <v>425.8642333333335</v>
      </c>
      <c r="CA41">
        <v>-0.254573</v>
      </c>
      <c r="CB41">
        <v>419.9669</v>
      </c>
      <c r="CC41">
        <v>13.84792333333334</v>
      </c>
      <c r="CD41">
        <v>1.385348666666667</v>
      </c>
      <c r="CE41">
        <v>1.411293666666666</v>
      </c>
      <c r="CF41">
        <v>11.75768333333333</v>
      </c>
      <c r="CG41">
        <v>12.03908</v>
      </c>
      <c r="CH41">
        <v>430.0018</v>
      </c>
      <c r="CI41">
        <v>0.9069601666666668</v>
      </c>
      <c r="CJ41">
        <v>0.09303938333333331</v>
      </c>
      <c r="CK41">
        <v>0</v>
      </c>
      <c r="CL41">
        <v>3.39467</v>
      </c>
      <c r="CM41">
        <v>5.00098</v>
      </c>
      <c r="CN41">
        <v>119.3828</v>
      </c>
      <c r="CO41">
        <v>3942.656666666666</v>
      </c>
      <c r="CP41">
        <v>35.78313333333334</v>
      </c>
      <c r="CQ41">
        <v>38.25813333333333</v>
      </c>
      <c r="CR41">
        <v>37.3664</v>
      </c>
      <c r="CS41">
        <v>38.08726666666666</v>
      </c>
      <c r="CT41">
        <v>37.23726666666666</v>
      </c>
      <c r="CU41">
        <v>385.4586666666665</v>
      </c>
      <c r="CV41">
        <v>39.53899999999999</v>
      </c>
      <c r="CW41">
        <v>0</v>
      </c>
      <c r="CX41">
        <v>1714069890.8</v>
      </c>
      <c r="CY41">
        <v>0</v>
      </c>
      <c r="CZ41">
        <v>1714069821.6</v>
      </c>
      <c r="DA41" t="s">
        <v>435</v>
      </c>
      <c r="DB41">
        <v>1714069821.6</v>
      </c>
      <c r="DC41">
        <v>1714068024.5</v>
      </c>
      <c r="DD41">
        <v>25</v>
      </c>
      <c r="DE41">
        <v>-0.046</v>
      </c>
      <c r="DF41">
        <v>-0.014</v>
      </c>
      <c r="DG41">
        <v>-2.48</v>
      </c>
      <c r="DH41">
        <v>-0.031</v>
      </c>
      <c r="DI41">
        <v>420</v>
      </c>
      <c r="DJ41">
        <v>16</v>
      </c>
      <c r="DK41">
        <v>0.19</v>
      </c>
      <c r="DL41">
        <v>0.18</v>
      </c>
      <c r="DM41">
        <v>5.2735946</v>
      </c>
      <c r="DN41">
        <v>-43.34919685553473</v>
      </c>
      <c r="DO41">
        <v>4.514280672249588</v>
      </c>
      <c r="DP41">
        <v>0</v>
      </c>
      <c r="DQ41">
        <v>-0.39879435</v>
      </c>
      <c r="DR41">
        <v>2.159323249530958</v>
      </c>
      <c r="DS41">
        <v>0.2539149998538438</v>
      </c>
      <c r="DT41">
        <v>0</v>
      </c>
      <c r="DU41">
        <v>0</v>
      </c>
      <c r="DV41">
        <v>2</v>
      </c>
      <c r="DW41" t="s">
        <v>356</v>
      </c>
      <c r="DX41">
        <v>3.22884</v>
      </c>
      <c r="DY41">
        <v>2.70428</v>
      </c>
      <c r="DZ41">
        <v>0.107023</v>
      </c>
      <c r="EA41">
        <v>0.106778</v>
      </c>
      <c r="EB41">
        <v>0.0785916</v>
      </c>
      <c r="EC41">
        <v>0.0801032</v>
      </c>
      <c r="ED41">
        <v>29220.6</v>
      </c>
      <c r="EE41">
        <v>28548.1</v>
      </c>
      <c r="EF41">
        <v>31331.8</v>
      </c>
      <c r="EG41">
        <v>30292.6</v>
      </c>
      <c r="EH41">
        <v>38678</v>
      </c>
      <c r="EI41">
        <v>36859.2</v>
      </c>
      <c r="EJ41">
        <v>43915.9</v>
      </c>
      <c r="EK41">
        <v>42313.3</v>
      </c>
      <c r="EL41">
        <v>2.1659</v>
      </c>
      <c r="EM41">
        <v>1.95152</v>
      </c>
      <c r="EN41">
        <v>0.0450574</v>
      </c>
      <c r="EO41">
        <v>0</v>
      </c>
      <c r="EP41">
        <v>21.1565</v>
      </c>
      <c r="EQ41">
        <v>999.9</v>
      </c>
      <c r="ER41">
        <v>54.3</v>
      </c>
      <c r="ES41">
        <v>26.3</v>
      </c>
      <c r="ET41">
        <v>18.3005</v>
      </c>
      <c r="EU41">
        <v>61.2282</v>
      </c>
      <c r="EV41">
        <v>21.851</v>
      </c>
      <c r="EW41">
        <v>1</v>
      </c>
      <c r="EX41">
        <v>-0.137271</v>
      </c>
      <c r="EY41">
        <v>1.80667</v>
      </c>
      <c r="EZ41">
        <v>20.1969</v>
      </c>
      <c r="FA41">
        <v>5.22882</v>
      </c>
      <c r="FB41">
        <v>11.998</v>
      </c>
      <c r="FC41">
        <v>4.96755</v>
      </c>
      <c r="FD41">
        <v>3.297</v>
      </c>
      <c r="FE41">
        <v>9999</v>
      </c>
      <c r="FF41">
        <v>9999</v>
      </c>
      <c r="FG41">
        <v>9999</v>
      </c>
      <c r="FH41">
        <v>20</v>
      </c>
      <c r="FI41">
        <v>4.97105</v>
      </c>
      <c r="FJ41">
        <v>1.86768</v>
      </c>
      <c r="FK41">
        <v>1.85886</v>
      </c>
      <c r="FL41">
        <v>1.86495</v>
      </c>
      <c r="FM41">
        <v>1.86306</v>
      </c>
      <c r="FN41">
        <v>1.86432</v>
      </c>
      <c r="FO41">
        <v>1.85976</v>
      </c>
      <c r="FP41">
        <v>1.86386</v>
      </c>
      <c r="FQ41">
        <v>0</v>
      </c>
      <c r="FR41">
        <v>0</v>
      </c>
      <c r="FS41">
        <v>0</v>
      </c>
      <c r="FT41">
        <v>0</v>
      </c>
      <c r="FU41" t="s">
        <v>357</v>
      </c>
      <c r="FV41" t="s">
        <v>358</v>
      </c>
      <c r="FW41" t="s">
        <v>359</v>
      </c>
      <c r="FX41" t="s">
        <v>359</v>
      </c>
      <c r="FY41" t="s">
        <v>359</v>
      </c>
      <c r="FZ41" t="s">
        <v>359</v>
      </c>
      <c r="GA41">
        <v>0</v>
      </c>
      <c r="GB41">
        <v>100</v>
      </c>
      <c r="GC41">
        <v>100</v>
      </c>
      <c r="GD41">
        <v>-2.48</v>
      </c>
      <c r="GE41">
        <v>-0.0343</v>
      </c>
      <c r="GF41">
        <v>-0.5765971423909229</v>
      </c>
      <c r="GG41">
        <v>-0.004200780211792431</v>
      </c>
      <c r="GH41">
        <v>-6.086107273994438E-07</v>
      </c>
      <c r="GI41">
        <v>3.538391214060535E-10</v>
      </c>
      <c r="GJ41">
        <v>-0.05557139227577904</v>
      </c>
      <c r="GK41">
        <v>0.006682484536868237</v>
      </c>
      <c r="GL41">
        <v>-0.0007200357986506558</v>
      </c>
      <c r="GM41">
        <v>2.515042002614049E-05</v>
      </c>
      <c r="GN41">
        <v>15</v>
      </c>
      <c r="GO41">
        <v>1944</v>
      </c>
      <c r="GP41">
        <v>3</v>
      </c>
      <c r="GQ41">
        <v>20</v>
      </c>
      <c r="GR41">
        <v>0.8</v>
      </c>
      <c r="GS41">
        <v>29.7</v>
      </c>
      <c r="GT41">
        <v>1.12793</v>
      </c>
      <c r="GU41">
        <v>2.41577</v>
      </c>
      <c r="GV41">
        <v>1.44897</v>
      </c>
      <c r="GW41">
        <v>2.30225</v>
      </c>
      <c r="GX41">
        <v>1.55151</v>
      </c>
      <c r="GY41">
        <v>2.34009</v>
      </c>
      <c r="GZ41">
        <v>30.782</v>
      </c>
      <c r="HA41">
        <v>14.5611</v>
      </c>
      <c r="HB41">
        <v>18</v>
      </c>
      <c r="HC41">
        <v>611.977</v>
      </c>
      <c r="HD41">
        <v>476.031</v>
      </c>
      <c r="HE41">
        <v>19.0019</v>
      </c>
      <c r="HF41">
        <v>25.269</v>
      </c>
      <c r="HG41">
        <v>30.0003</v>
      </c>
      <c r="HH41">
        <v>25.3488</v>
      </c>
      <c r="HI41">
        <v>25.3176</v>
      </c>
      <c r="HJ41">
        <v>22.5773</v>
      </c>
      <c r="HK41">
        <v>31.204</v>
      </c>
      <c r="HL41">
        <v>61.7519</v>
      </c>
      <c r="HM41">
        <v>19</v>
      </c>
      <c r="HN41">
        <v>420</v>
      </c>
      <c r="HO41">
        <v>14.2342</v>
      </c>
      <c r="HP41">
        <v>99.43729999999999</v>
      </c>
      <c r="HQ41">
        <v>101.095</v>
      </c>
    </row>
    <row r="42" spans="1:225">
      <c r="A42">
        <v>26</v>
      </c>
      <c r="B42">
        <v>1714069835.6</v>
      </c>
      <c r="C42">
        <v>1343.599999904633</v>
      </c>
      <c r="D42" t="s">
        <v>436</v>
      </c>
      <c r="E42" t="s">
        <v>437</v>
      </c>
      <c r="F42">
        <v>5</v>
      </c>
      <c r="G42" t="s">
        <v>382</v>
      </c>
      <c r="H42">
        <v>1714069828.6</v>
      </c>
      <c r="I42">
        <f>(J42)/1000</f>
        <v>0</v>
      </c>
      <c r="J42">
        <f>IF(BE42, AM42, AG42)</f>
        <v>0</v>
      </c>
      <c r="K42">
        <f>IF(BE42, AH42, AF42)</f>
        <v>0</v>
      </c>
      <c r="L42">
        <f>BG42 - IF(AT42&gt;1, K42*BA42*100.0/(AV42*BU42), 0)</f>
        <v>0</v>
      </c>
      <c r="M42">
        <f>((S42-I42/2)*L42-K42)/(S42+I42/2)</f>
        <v>0</v>
      </c>
      <c r="N42">
        <f>M42*(BN42+BO42)/1000.0</f>
        <v>0</v>
      </c>
      <c r="O42">
        <f>(BG42 - IF(AT42&gt;1, K42*BA42*100.0/(AV42*BU42), 0))*(BN42+BO42)/1000.0</f>
        <v>0</v>
      </c>
      <c r="P42">
        <f>2.0/((1/R42-1/Q42)+SIGN(R42)*SQRT((1/R42-1/Q42)*(1/R42-1/Q42) + 4*BB42/((BB42+1)*(BB42+1))*(2*1/R42*1/Q42-1/Q42*1/Q42)))</f>
        <v>0</v>
      </c>
      <c r="Q42">
        <f>IF(LEFT(BC42,1)&lt;&gt;"0",IF(LEFT(BC42,1)="1",3.0,BD42),$D$5+$E$5*(BU42*BN42/($K$5*1000))+$F$5*(BU42*BN42/($K$5*1000))*MAX(MIN(BA42,$J$5),$I$5)*MAX(MIN(BA42,$J$5),$I$5)+$G$5*MAX(MIN(BA42,$J$5),$I$5)*(BU42*BN42/($K$5*1000))+$H$5*(BU42*BN42/($K$5*1000))*(BU42*BN42/($K$5*1000)))</f>
        <v>0</v>
      </c>
      <c r="R42">
        <f>I42*(1000-(1000*0.61365*exp(17.502*V42/(240.97+V42))/(BN42+BO42)+BI42)/2)/(1000*0.61365*exp(17.502*V42/(240.97+V42))/(BN42+BO42)-BI42)</f>
        <v>0</v>
      </c>
      <c r="S42">
        <f>1/((BB42+1)/(P42/1.6)+1/(Q42/1.37)) + BB42/((BB42+1)/(P42/1.6) + BB42/(Q42/1.37))</f>
        <v>0</v>
      </c>
      <c r="T42">
        <f>(AW42*AZ42)</f>
        <v>0</v>
      </c>
      <c r="U42">
        <f>(BP42+(T42+2*0.95*5.67E-8*(((BP42+$B$7)+273)^4-(BP42+273)^4)-44100*I42)/(1.84*29.3*Q42+8*0.95*5.67E-8*(BP42+273)^3))</f>
        <v>0</v>
      </c>
      <c r="V42">
        <f>($C$7*BQ42+$D$7*BR42+$E$7*U42)</f>
        <v>0</v>
      </c>
      <c r="W42">
        <f>0.61365*exp(17.502*V42/(240.97+V42))</f>
        <v>0</v>
      </c>
      <c r="X42">
        <f>(Y42/Z42*100)</f>
        <v>0</v>
      </c>
      <c r="Y42">
        <f>BI42*(BN42+BO42)/1000</f>
        <v>0</v>
      </c>
      <c r="Z42">
        <f>0.61365*exp(17.502*BP42/(240.97+BP42))</f>
        <v>0</v>
      </c>
      <c r="AA42">
        <f>(W42-BI42*(BN42+BO42)/1000)</f>
        <v>0</v>
      </c>
      <c r="AB42">
        <f>(-I42*44100)</f>
        <v>0</v>
      </c>
      <c r="AC42">
        <f>2*29.3*Q42*0.92*(BP42-V42)</f>
        <v>0</v>
      </c>
      <c r="AD42">
        <f>2*0.95*5.67E-8*(((BP42+$B$7)+273)^4-(V42+273)^4)</f>
        <v>0</v>
      </c>
      <c r="AE42">
        <f>T42+AD42+AB42+AC42</f>
        <v>0</v>
      </c>
      <c r="AF42">
        <f>BM42*AT42*(BH42-BG42*(1000-AT42*BJ42)/(1000-AT42*BI42))/(100*BA42)</f>
        <v>0</v>
      </c>
      <c r="AG42">
        <f>1000*BM42*AT42*(BI42-BJ42)/(100*BA42*(1000-AT42*BI42))</f>
        <v>0</v>
      </c>
      <c r="AH42">
        <f>(AI42 - AJ42 - BN42*1E3/(8.314*(BP42+273.15)) * AL42/BM42 * AK42) * BM42/(100*BA42) * (1000 - BJ42)/1000</f>
        <v>0</v>
      </c>
      <c r="AI42">
        <v>425.8692408750682</v>
      </c>
      <c r="AJ42">
        <v>426.015024242424</v>
      </c>
      <c r="AK42">
        <v>-0.001214412661131816</v>
      </c>
      <c r="AL42">
        <v>67.16058961486176</v>
      </c>
      <c r="AM42">
        <f>(AO42 - AN42 + BN42*1E3/(8.314*(BP42+273.15)) * AQ42/BM42 * AP42) * BM42/(100*BA42) * 1000/(1000 - AO42)</f>
        <v>0</v>
      </c>
      <c r="AN42">
        <v>14.14159434485289</v>
      </c>
      <c r="AO42">
        <v>14.11156303030303</v>
      </c>
      <c r="AP42">
        <v>0.0004936316213162706</v>
      </c>
      <c r="AQ42">
        <v>78.54819495379616</v>
      </c>
      <c r="AR42">
        <v>0</v>
      </c>
      <c r="AS42">
        <v>0</v>
      </c>
      <c r="AT42">
        <f>IF(AR42*$H$13&gt;=AV42,1.0,(AV42/(AV42-AR42*$H$13)))</f>
        <v>0</v>
      </c>
      <c r="AU42">
        <f>(AT42-1)*100</f>
        <v>0</v>
      </c>
      <c r="AV42">
        <f>MAX(0,($B$13+$C$13*BU42)/(1+$D$13*BU42)*BN42/(BP42+273)*$E$13)</f>
        <v>0</v>
      </c>
      <c r="AW42">
        <f>$B$11*BV42+$C$11*BW42+$F$11*CH42*(1-CK42)</f>
        <v>0</v>
      </c>
      <c r="AX42">
        <f>AW42*AY42</f>
        <v>0</v>
      </c>
      <c r="AY42">
        <f>($B$11*$D$9+$C$11*$D$9+$F$11*((CU42+CM42)/MAX(CU42+CM42+CV42, 0.1)*$I$9+CV42/MAX(CU42+CM42+CV42, 0.1)*$J$9))/($B$11+$C$11+$F$11)</f>
        <v>0</v>
      </c>
      <c r="AZ42">
        <f>($B$11*$K$9+$C$11*$K$9+$F$11*((CU42+CM42)/MAX(CU42+CM42+CV42, 0.1)*$P$9+CV42/MAX(CU42+CM42+CV42, 0.1)*$Q$9))/($B$11+$C$11+$F$11)</f>
        <v>0</v>
      </c>
      <c r="BA42">
        <v>6</v>
      </c>
      <c r="BB42">
        <v>0.5</v>
      </c>
      <c r="BC42" t="s">
        <v>354</v>
      </c>
      <c r="BD42">
        <v>2</v>
      </c>
      <c r="BE42" t="b">
        <v>1</v>
      </c>
      <c r="BF42">
        <v>1714069828.6</v>
      </c>
      <c r="BG42">
        <v>420.0808518518518</v>
      </c>
      <c r="BH42">
        <v>419.989037037037</v>
      </c>
      <c r="BI42">
        <v>14.10898148148148</v>
      </c>
      <c r="BJ42">
        <v>14.14242222222222</v>
      </c>
      <c r="BK42">
        <v>422.5278518518518</v>
      </c>
      <c r="BL42">
        <v>14.1429037037037</v>
      </c>
      <c r="BM42">
        <v>600.0965925925925</v>
      </c>
      <c r="BN42">
        <v>101.9152222222222</v>
      </c>
      <c r="BO42">
        <v>0.09814324814814814</v>
      </c>
      <c r="BP42">
        <v>21.68124444444445</v>
      </c>
      <c r="BQ42">
        <v>21.86308518518518</v>
      </c>
      <c r="BR42">
        <v>999.9000000000001</v>
      </c>
      <c r="BS42">
        <v>0</v>
      </c>
      <c r="BT42">
        <v>0</v>
      </c>
      <c r="BU42">
        <v>9984.256296296298</v>
      </c>
      <c r="BV42">
        <v>0</v>
      </c>
      <c r="BW42">
        <v>1.868637259259259</v>
      </c>
      <c r="BX42">
        <v>0.06231238444444445</v>
      </c>
      <c r="BY42">
        <v>426.0626296296297</v>
      </c>
      <c r="BZ42">
        <v>426.0138888888889</v>
      </c>
      <c r="CA42">
        <v>-0.03343702037037037</v>
      </c>
      <c r="CB42">
        <v>419.989037037037</v>
      </c>
      <c r="CC42">
        <v>14.14242222222222</v>
      </c>
      <c r="CD42">
        <v>1.43791962962963</v>
      </c>
      <c r="CE42">
        <v>1.441327407407408</v>
      </c>
      <c r="CF42">
        <v>12.32352962962963</v>
      </c>
      <c r="CG42">
        <v>12.35954814814815</v>
      </c>
      <c r="CH42">
        <v>429.9687777777777</v>
      </c>
      <c r="CI42">
        <v>0.9069841111111111</v>
      </c>
      <c r="CJ42">
        <v>0.09301578518518518</v>
      </c>
      <c r="CK42">
        <v>0</v>
      </c>
      <c r="CL42">
        <v>3.230203703703705</v>
      </c>
      <c r="CM42">
        <v>5.00098</v>
      </c>
      <c r="CN42">
        <v>117.7524814814815</v>
      </c>
      <c r="CO42">
        <v>3942.382962962963</v>
      </c>
      <c r="CP42">
        <v>35.60859259259259</v>
      </c>
      <c r="CQ42">
        <v>38.57151851851852</v>
      </c>
      <c r="CR42">
        <v>37.31459259259259</v>
      </c>
      <c r="CS42">
        <v>38.14325925925926</v>
      </c>
      <c r="CT42">
        <v>37.40488888888889</v>
      </c>
      <c r="CU42">
        <v>385.4388888888889</v>
      </c>
      <c r="CV42">
        <v>39.52962962962962</v>
      </c>
      <c r="CW42">
        <v>0</v>
      </c>
      <c r="CX42">
        <v>1714069922.6</v>
      </c>
      <c r="CY42">
        <v>0</v>
      </c>
      <c r="CZ42">
        <v>1714069848.6</v>
      </c>
      <c r="DA42" t="s">
        <v>438</v>
      </c>
      <c r="DB42">
        <v>1714069848.6</v>
      </c>
      <c r="DC42">
        <v>1714068024.5</v>
      </c>
      <c r="DD42">
        <v>26</v>
      </c>
      <c r="DE42">
        <v>0.033</v>
      </c>
      <c r="DF42">
        <v>-0.014</v>
      </c>
      <c r="DG42">
        <v>-2.447</v>
      </c>
      <c r="DH42">
        <v>-0.031</v>
      </c>
      <c r="DI42">
        <v>420</v>
      </c>
      <c r="DJ42">
        <v>16</v>
      </c>
      <c r="DK42">
        <v>0.34</v>
      </c>
      <c r="DL42">
        <v>0.18</v>
      </c>
      <c r="DM42">
        <v>0.056718452</v>
      </c>
      <c r="DN42">
        <v>0.330541619662289</v>
      </c>
      <c r="DO42">
        <v>0.06691950283551018</v>
      </c>
      <c r="DP42">
        <v>0</v>
      </c>
      <c r="DQ42">
        <v>-0.02612743275</v>
      </c>
      <c r="DR42">
        <v>-0.09923140446529082</v>
      </c>
      <c r="DS42">
        <v>0.01477872272246607</v>
      </c>
      <c r="DT42">
        <v>1</v>
      </c>
      <c r="DU42">
        <v>1</v>
      </c>
      <c r="DV42">
        <v>2</v>
      </c>
      <c r="DW42" t="s">
        <v>363</v>
      </c>
      <c r="DX42">
        <v>3.22869</v>
      </c>
      <c r="DY42">
        <v>2.70411</v>
      </c>
      <c r="DZ42">
        <v>0.10692</v>
      </c>
      <c r="EA42">
        <v>0.106777</v>
      </c>
      <c r="EB42">
        <v>0.0798624</v>
      </c>
      <c r="EC42">
        <v>0.0802848</v>
      </c>
      <c r="ED42">
        <v>29222.8</v>
      </c>
      <c r="EE42">
        <v>28546.9</v>
      </c>
      <c r="EF42">
        <v>31330.8</v>
      </c>
      <c r="EG42">
        <v>30291.5</v>
      </c>
      <c r="EH42">
        <v>38622.8</v>
      </c>
      <c r="EI42">
        <v>36850.4</v>
      </c>
      <c r="EJ42">
        <v>43914.3</v>
      </c>
      <c r="EK42">
        <v>42311.7</v>
      </c>
      <c r="EL42">
        <v>2.16395</v>
      </c>
      <c r="EM42">
        <v>1.95</v>
      </c>
      <c r="EN42">
        <v>0.0487268</v>
      </c>
      <c r="EO42">
        <v>0</v>
      </c>
      <c r="EP42">
        <v>21.0536</v>
      </c>
      <c r="EQ42">
        <v>999.9</v>
      </c>
      <c r="ER42">
        <v>54.3</v>
      </c>
      <c r="ES42">
        <v>26.3</v>
      </c>
      <c r="ET42">
        <v>18.2985</v>
      </c>
      <c r="EU42">
        <v>61.7482</v>
      </c>
      <c r="EV42">
        <v>22.3357</v>
      </c>
      <c r="EW42">
        <v>1</v>
      </c>
      <c r="EX42">
        <v>-0.136151</v>
      </c>
      <c r="EY42">
        <v>1.85728</v>
      </c>
      <c r="EZ42">
        <v>20.198</v>
      </c>
      <c r="FA42">
        <v>5.22837</v>
      </c>
      <c r="FB42">
        <v>11.998</v>
      </c>
      <c r="FC42">
        <v>4.96735</v>
      </c>
      <c r="FD42">
        <v>3.297</v>
      </c>
      <c r="FE42">
        <v>9999</v>
      </c>
      <c r="FF42">
        <v>9999</v>
      </c>
      <c r="FG42">
        <v>9999</v>
      </c>
      <c r="FH42">
        <v>20.1</v>
      </c>
      <c r="FI42">
        <v>4.97104</v>
      </c>
      <c r="FJ42">
        <v>1.86768</v>
      </c>
      <c r="FK42">
        <v>1.85884</v>
      </c>
      <c r="FL42">
        <v>1.86499</v>
      </c>
      <c r="FM42">
        <v>1.86307</v>
      </c>
      <c r="FN42">
        <v>1.86432</v>
      </c>
      <c r="FO42">
        <v>1.85974</v>
      </c>
      <c r="FP42">
        <v>1.86386</v>
      </c>
      <c r="FQ42">
        <v>0</v>
      </c>
      <c r="FR42">
        <v>0</v>
      </c>
      <c r="FS42">
        <v>0</v>
      </c>
      <c r="FT42">
        <v>0</v>
      </c>
      <c r="FU42" t="s">
        <v>357</v>
      </c>
      <c r="FV42" t="s">
        <v>358</v>
      </c>
      <c r="FW42" t="s">
        <v>359</v>
      </c>
      <c r="FX42" t="s">
        <v>359</v>
      </c>
      <c r="FY42" t="s">
        <v>359</v>
      </c>
      <c r="FZ42" t="s">
        <v>359</v>
      </c>
      <c r="GA42">
        <v>0</v>
      </c>
      <c r="GB42">
        <v>100</v>
      </c>
      <c r="GC42">
        <v>100</v>
      </c>
      <c r="GD42">
        <v>-2.447</v>
      </c>
      <c r="GE42">
        <v>-0.034</v>
      </c>
      <c r="GF42">
        <v>-0.6230862720744283</v>
      </c>
      <c r="GG42">
        <v>-0.004200780211792431</v>
      </c>
      <c r="GH42">
        <v>-6.086107273994438E-07</v>
      </c>
      <c r="GI42">
        <v>3.538391214060535E-10</v>
      </c>
      <c r="GJ42">
        <v>-0.05557139227577904</v>
      </c>
      <c r="GK42">
        <v>0.006682484536868237</v>
      </c>
      <c r="GL42">
        <v>-0.0007200357986506558</v>
      </c>
      <c r="GM42">
        <v>2.515042002614049E-05</v>
      </c>
      <c r="GN42">
        <v>15</v>
      </c>
      <c r="GO42">
        <v>1944</v>
      </c>
      <c r="GP42">
        <v>3</v>
      </c>
      <c r="GQ42">
        <v>20</v>
      </c>
      <c r="GR42">
        <v>0.2</v>
      </c>
      <c r="GS42">
        <v>30.2</v>
      </c>
      <c r="GT42">
        <v>1.12793</v>
      </c>
      <c r="GU42">
        <v>2.40967</v>
      </c>
      <c r="GV42">
        <v>1.44775</v>
      </c>
      <c r="GW42">
        <v>2.30225</v>
      </c>
      <c r="GX42">
        <v>1.55151</v>
      </c>
      <c r="GY42">
        <v>2.44263</v>
      </c>
      <c r="GZ42">
        <v>30.8037</v>
      </c>
      <c r="HA42">
        <v>14.5698</v>
      </c>
      <c r="HB42">
        <v>18</v>
      </c>
      <c r="HC42">
        <v>610.7809999999999</v>
      </c>
      <c r="HD42">
        <v>475.219</v>
      </c>
      <c r="HE42">
        <v>19.0015</v>
      </c>
      <c r="HF42">
        <v>25.2974</v>
      </c>
      <c r="HG42">
        <v>30.0002</v>
      </c>
      <c r="HH42">
        <v>25.3663</v>
      </c>
      <c r="HI42">
        <v>25.335</v>
      </c>
      <c r="HJ42">
        <v>22.5786</v>
      </c>
      <c r="HK42">
        <v>31.7849</v>
      </c>
      <c r="HL42">
        <v>61.7519</v>
      </c>
      <c r="HM42">
        <v>19</v>
      </c>
      <c r="HN42">
        <v>420</v>
      </c>
      <c r="HO42">
        <v>14.0238</v>
      </c>
      <c r="HP42">
        <v>99.4337</v>
      </c>
      <c r="HQ42">
        <v>101.091</v>
      </c>
    </row>
    <row r="43" spans="1:225">
      <c r="A43">
        <v>27</v>
      </c>
      <c r="B43">
        <v>1714069849.6</v>
      </c>
      <c r="C43">
        <v>1357.599999904633</v>
      </c>
      <c r="D43" t="s">
        <v>439</v>
      </c>
      <c r="E43" t="s">
        <v>440</v>
      </c>
      <c r="F43">
        <v>5</v>
      </c>
      <c r="G43" t="s">
        <v>382</v>
      </c>
      <c r="H43">
        <v>1714069839.6</v>
      </c>
      <c r="I43">
        <f>(J43)/1000</f>
        <v>0</v>
      </c>
      <c r="J43">
        <f>IF(BE43, AM43, AG43)</f>
        <v>0</v>
      </c>
      <c r="K43">
        <f>IF(BE43, AH43, AF43)</f>
        <v>0</v>
      </c>
      <c r="L43">
        <f>BG43 - IF(AT43&gt;1, K43*BA43*100.0/(AV43*BU43), 0)</f>
        <v>0</v>
      </c>
      <c r="M43">
        <f>((S43-I43/2)*L43-K43)/(S43+I43/2)</f>
        <v>0</v>
      </c>
      <c r="N43">
        <f>M43*(BN43+BO43)/1000.0</f>
        <v>0</v>
      </c>
      <c r="O43">
        <f>(BG43 - IF(AT43&gt;1, K43*BA43*100.0/(AV43*BU43), 0))*(BN43+BO43)/1000.0</f>
        <v>0</v>
      </c>
      <c r="P43">
        <f>2.0/((1/R43-1/Q43)+SIGN(R43)*SQRT((1/R43-1/Q43)*(1/R43-1/Q43) + 4*BB43/((BB43+1)*(BB43+1))*(2*1/R43*1/Q43-1/Q43*1/Q43)))</f>
        <v>0</v>
      </c>
      <c r="Q43">
        <f>IF(LEFT(BC43,1)&lt;&gt;"0",IF(LEFT(BC43,1)="1",3.0,BD43),$D$5+$E$5*(BU43*BN43/($K$5*1000))+$F$5*(BU43*BN43/($K$5*1000))*MAX(MIN(BA43,$J$5),$I$5)*MAX(MIN(BA43,$J$5),$I$5)+$G$5*MAX(MIN(BA43,$J$5),$I$5)*(BU43*BN43/($K$5*1000))+$H$5*(BU43*BN43/($K$5*1000))*(BU43*BN43/($K$5*1000)))</f>
        <v>0</v>
      </c>
      <c r="R43">
        <f>I43*(1000-(1000*0.61365*exp(17.502*V43/(240.97+V43))/(BN43+BO43)+BI43)/2)/(1000*0.61365*exp(17.502*V43/(240.97+V43))/(BN43+BO43)-BI43)</f>
        <v>0</v>
      </c>
      <c r="S43">
        <f>1/((BB43+1)/(P43/1.6)+1/(Q43/1.37)) + BB43/((BB43+1)/(P43/1.6) + BB43/(Q43/1.37))</f>
        <v>0</v>
      </c>
      <c r="T43">
        <f>(AW43*AZ43)</f>
        <v>0</v>
      </c>
      <c r="U43">
        <f>(BP43+(T43+2*0.95*5.67E-8*(((BP43+$B$7)+273)^4-(BP43+273)^4)-44100*I43)/(1.84*29.3*Q43+8*0.95*5.67E-8*(BP43+273)^3))</f>
        <v>0</v>
      </c>
      <c r="V43">
        <f>($C$7*BQ43+$D$7*BR43+$E$7*U43)</f>
        <v>0</v>
      </c>
      <c r="W43">
        <f>0.61365*exp(17.502*V43/(240.97+V43))</f>
        <v>0</v>
      </c>
      <c r="X43">
        <f>(Y43/Z43*100)</f>
        <v>0</v>
      </c>
      <c r="Y43">
        <f>BI43*(BN43+BO43)/1000</f>
        <v>0</v>
      </c>
      <c r="Z43">
        <f>0.61365*exp(17.502*BP43/(240.97+BP43))</f>
        <v>0</v>
      </c>
      <c r="AA43">
        <f>(W43-BI43*(BN43+BO43)/1000)</f>
        <v>0</v>
      </c>
      <c r="AB43">
        <f>(-I43*44100)</f>
        <v>0</v>
      </c>
      <c r="AC43">
        <f>2*29.3*Q43*0.92*(BP43-V43)</f>
        <v>0</v>
      </c>
      <c r="AD43">
        <f>2*0.95*5.67E-8*(((BP43+$B$7)+273)^4-(V43+273)^4)</f>
        <v>0</v>
      </c>
      <c r="AE43">
        <f>T43+AD43+AB43+AC43</f>
        <v>0</v>
      </c>
      <c r="AF43">
        <f>BM43*AT43*(BH43-BG43*(1000-AT43*BJ43)/(1000-AT43*BI43))/(100*BA43)</f>
        <v>0</v>
      </c>
      <c r="AG43">
        <f>1000*BM43*AT43*(BI43-BJ43)/(100*BA43*(1000-AT43*BI43))</f>
        <v>0</v>
      </c>
      <c r="AH43">
        <f>(AI43 - AJ43 - BN43*1E3/(8.314*(BP43+273.15)) * AL43/BM43 * AK43) * BM43/(100*BA43) * (1000 - BJ43)/1000</f>
        <v>0</v>
      </c>
      <c r="AI43">
        <v>426.0175941233662</v>
      </c>
      <c r="AJ43">
        <v>425.997333333333</v>
      </c>
      <c r="AK43">
        <v>0.0004551679933627781</v>
      </c>
      <c r="AL43">
        <v>67.00089361103285</v>
      </c>
      <c r="AM43">
        <f>(AO43 - AN43 + BN43*1E3/(8.314*(BP43+273.15)) * AQ43/BM43 * AP43) * BM43/(100*BA43) * 1000/(1000 - AO43)</f>
        <v>0</v>
      </c>
      <c r="AN43">
        <v>14.09249172614736</v>
      </c>
      <c r="AO43">
        <v>14.08252303030302</v>
      </c>
      <c r="AP43">
        <v>5.291264698874916E-05</v>
      </c>
      <c r="AQ43">
        <v>78.32653615581175</v>
      </c>
      <c r="AR43">
        <v>359</v>
      </c>
      <c r="AS43">
        <v>60</v>
      </c>
      <c r="AT43">
        <f>IF(AR43*$H$13&gt;=AV43,1.0,(AV43/(AV43-AR43*$H$13)))</f>
        <v>0</v>
      </c>
      <c r="AU43">
        <f>(AT43-1)*100</f>
        <v>0</v>
      </c>
      <c r="AV43">
        <f>MAX(0,($B$13+$C$13*BU43)/(1+$D$13*BU43)*BN43/(BP43+273)*$E$13)</f>
        <v>0</v>
      </c>
      <c r="AW43">
        <f>$B$11*BV43+$C$11*BW43+$F$11*CH43*(1-CK43)</f>
        <v>0</v>
      </c>
      <c r="AX43">
        <f>AW43*AY43</f>
        <v>0</v>
      </c>
      <c r="AY43">
        <f>($B$11*$D$9+$C$11*$D$9+$F$11*((CU43+CM43)/MAX(CU43+CM43+CV43, 0.1)*$I$9+CV43/MAX(CU43+CM43+CV43, 0.1)*$J$9))/($B$11+$C$11+$F$11)</f>
        <v>0</v>
      </c>
      <c r="AZ43">
        <f>($B$11*$K$9+$C$11*$K$9+$F$11*((CU43+CM43)/MAX(CU43+CM43+CV43, 0.1)*$P$9+CV43/MAX(CU43+CM43+CV43, 0.1)*$Q$9))/($B$11+$C$11+$F$11)</f>
        <v>0</v>
      </c>
      <c r="BA43">
        <v>6</v>
      </c>
      <c r="BB43">
        <v>0.5</v>
      </c>
      <c r="BC43" t="s">
        <v>354</v>
      </c>
      <c r="BD43">
        <v>2</v>
      </c>
      <c r="BE43" t="b">
        <v>1</v>
      </c>
      <c r="BF43">
        <v>1714069839.6</v>
      </c>
      <c r="BG43">
        <v>419.9753333333334</v>
      </c>
      <c r="BH43">
        <v>419.9403333333333</v>
      </c>
      <c r="BI43">
        <v>14.1018</v>
      </c>
      <c r="BJ43">
        <v>14.11683333333333</v>
      </c>
      <c r="BK43">
        <v>422.4803333333334</v>
      </c>
      <c r="BL43">
        <v>14.13576666666667</v>
      </c>
      <c r="BM43">
        <v>600.0886666666667</v>
      </c>
      <c r="BN43">
        <v>101.9143333333333</v>
      </c>
      <c r="BO43">
        <v>0.0999915</v>
      </c>
      <c r="BP43">
        <v>21.6746</v>
      </c>
      <c r="BQ43">
        <v>21.8606</v>
      </c>
      <c r="BR43">
        <v>999.9</v>
      </c>
      <c r="BS43">
        <v>0</v>
      </c>
      <c r="BT43">
        <v>0</v>
      </c>
      <c r="BU43">
        <v>9991.26</v>
      </c>
      <c r="BV43">
        <v>0</v>
      </c>
      <c r="BW43">
        <v>47.64936666666667</v>
      </c>
      <c r="BX43">
        <v>0.06022136</v>
      </c>
      <c r="BY43">
        <v>426.008</v>
      </c>
      <c r="BZ43">
        <v>425.9536666666666</v>
      </c>
      <c r="CA43">
        <v>-0.0149981</v>
      </c>
      <c r="CB43">
        <v>419.9403333333333</v>
      </c>
      <c r="CC43">
        <v>14.11683333333333</v>
      </c>
      <c r="CD43">
        <v>1.437183333333333</v>
      </c>
      <c r="CE43">
        <v>1.43871</v>
      </c>
      <c r="CF43">
        <v>12.3157</v>
      </c>
      <c r="CG43">
        <v>12.33186666666666</v>
      </c>
      <c r="CH43">
        <v>429.914</v>
      </c>
      <c r="CI43">
        <v>0.9069796666666666</v>
      </c>
      <c r="CJ43">
        <v>0.0930202</v>
      </c>
      <c r="CK43">
        <v>0</v>
      </c>
      <c r="CL43">
        <v>3.143733333333333</v>
      </c>
      <c r="CM43">
        <v>5.00098</v>
      </c>
      <c r="CN43">
        <v>113.1612333333333</v>
      </c>
      <c r="CO43">
        <v>3941.869999999999</v>
      </c>
      <c r="CP43">
        <v>35.708</v>
      </c>
      <c r="CQ43">
        <v>38.854</v>
      </c>
      <c r="CR43">
        <v>37.43733333333333</v>
      </c>
      <c r="CS43">
        <v>38.458</v>
      </c>
      <c r="CT43">
        <v>37.58333333333334</v>
      </c>
      <c r="CU43">
        <v>385.3866666666666</v>
      </c>
      <c r="CV43">
        <v>39.52333333333333</v>
      </c>
      <c r="CW43">
        <v>0</v>
      </c>
      <c r="CX43">
        <v>1714069936.4</v>
      </c>
      <c r="CY43">
        <v>0</v>
      </c>
      <c r="CZ43">
        <v>1714069871.6</v>
      </c>
      <c r="DA43" t="s">
        <v>441</v>
      </c>
      <c r="DB43">
        <v>1714069871.6</v>
      </c>
      <c r="DC43">
        <v>1714068024.5</v>
      </c>
      <c r="DD43">
        <v>27</v>
      </c>
      <c r="DE43">
        <v>-0.058</v>
      </c>
      <c r="DF43">
        <v>-0.014</v>
      </c>
      <c r="DG43">
        <v>-2.505</v>
      </c>
      <c r="DH43">
        <v>-0.031</v>
      </c>
      <c r="DI43">
        <v>420</v>
      </c>
      <c r="DJ43">
        <v>16</v>
      </c>
      <c r="DK43">
        <v>0.44</v>
      </c>
      <c r="DL43">
        <v>0.18</v>
      </c>
      <c r="DM43">
        <v>0.02677155475</v>
      </c>
      <c r="DN43">
        <v>-0.6804179658911822</v>
      </c>
      <c r="DO43">
        <v>0.08223285350328553</v>
      </c>
      <c r="DP43">
        <v>0</v>
      </c>
      <c r="DQ43">
        <v>-0.0175271495</v>
      </c>
      <c r="DR43">
        <v>0.1007159434896811</v>
      </c>
      <c r="DS43">
        <v>0.01199066652068098</v>
      </c>
      <c r="DT43">
        <v>0</v>
      </c>
      <c r="DU43">
        <v>0</v>
      </c>
      <c r="DV43">
        <v>2</v>
      </c>
      <c r="DW43" t="s">
        <v>356</v>
      </c>
      <c r="DX43">
        <v>3.22875</v>
      </c>
      <c r="DY43">
        <v>2.70389</v>
      </c>
      <c r="DZ43">
        <v>0.106916</v>
      </c>
      <c r="EA43">
        <v>0.106778</v>
      </c>
      <c r="EB43">
        <v>0.07973909999999999</v>
      </c>
      <c r="EC43">
        <v>0.0801482</v>
      </c>
      <c r="ED43">
        <v>29223.7</v>
      </c>
      <c r="EE43">
        <v>28546.7</v>
      </c>
      <c r="EF43">
        <v>31331.7</v>
      </c>
      <c r="EG43">
        <v>30291.4</v>
      </c>
      <c r="EH43">
        <v>38628.5</v>
      </c>
      <c r="EI43">
        <v>36856.2</v>
      </c>
      <c r="EJ43">
        <v>43914.9</v>
      </c>
      <c r="EK43">
        <v>42312</v>
      </c>
      <c r="EL43">
        <v>1.36873</v>
      </c>
      <c r="EM43">
        <v>1.40265</v>
      </c>
      <c r="EN43">
        <v>0.0505298</v>
      </c>
      <c r="EO43">
        <v>0</v>
      </c>
      <c r="EP43">
        <v>21.0316</v>
      </c>
      <c r="EQ43">
        <v>999.9</v>
      </c>
      <c r="ER43">
        <v>54.3</v>
      </c>
      <c r="ES43">
        <v>26.3</v>
      </c>
      <c r="ET43">
        <v>18.3003</v>
      </c>
      <c r="EU43">
        <v>61.2482</v>
      </c>
      <c r="EV43">
        <v>22.5441</v>
      </c>
      <c r="EW43">
        <v>1</v>
      </c>
      <c r="EX43">
        <v>-0.135727</v>
      </c>
      <c r="EY43">
        <v>1.86514</v>
      </c>
      <c r="EZ43">
        <v>20.1975</v>
      </c>
      <c r="FA43">
        <v>5.22568</v>
      </c>
      <c r="FB43">
        <v>11.998</v>
      </c>
      <c r="FC43">
        <v>4.96665</v>
      </c>
      <c r="FD43">
        <v>3.29663</v>
      </c>
      <c r="FE43">
        <v>9999</v>
      </c>
      <c r="FF43">
        <v>9999</v>
      </c>
      <c r="FG43">
        <v>9999</v>
      </c>
      <c r="FH43">
        <v>20.1</v>
      </c>
      <c r="FI43">
        <v>4.97105</v>
      </c>
      <c r="FJ43">
        <v>1.86768</v>
      </c>
      <c r="FK43">
        <v>1.85886</v>
      </c>
      <c r="FL43">
        <v>1.86501</v>
      </c>
      <c r="FM43">
        <v>1.86305</v>
      </c>
      <c r="FN43">
        <v>1.86434</v>
      </c>
      <c r="FO43">
        <v>1.85975</v>
      </c>
      <c r="FP43">
        <v>1.86386</v>
      </c>
      <c r="FQ43">
        <v>0</v>
      </c>
      <c r="FR43">
        <v>0</v>
      </c>
      <c r="FS43">
        <v>0</v>
      </c>
      <c r="FT43">
        <v>0</v>
      </c>
      <c r="FU43" t="s">
        <v>357</v>
      </c>
      <c r="FV43" t="s">
        <v>358</v>
      </c>
      <c r="FW43" t="s">
        <v>359</v>
      </c>
      <c r="FX43" t="s">
        <v>359</v>
      </c>
      <c r="FY43" t="s">
        <v>359</v>
      </c>
      <c r="FZ43" t="s">
        <v>359</v>
      </c>
      <c r="GA43">
        <v>0</v>
      </c>
      <c r="GB43">
        <v>100</v>
      </c>
      <c r="GC43">
        <v>100</v>
      </c>
      <c r="GD43">
        <v>-2.505</v>
      </c>
      <c r="GE43">
        <v>-0.034</v>
      </c>
      <c r="GF43">
        <v>-0.5899034918303181</v>
      </c>
      <c r="GG43">
        <v>-0.004200780211792431</v>
      </c>
      <c r="GH43">
        <v>-6.086107273994438E-07</v>
      </c>
      <c r="GI43">
        <v>3.538391214060535E-10</v>
      </c>
      <c r="GJ43">
        <v>-0.05557139227577904</v>
      </c>
      <c r="GK43">
        <v>0.006682484536868237</v>
      </c>
      <c r="GL43">
        <v>-0.0007200357986506558</v>
      </c>
      <c r="GM43">
        <v>2.515042002614049E-05</v>
      </c>
      <c r="GN43">
        <v>15</v>
      </c>
      <c r="GO43">
        <v>1944</v>
      </c>
      <c r="GP43">
        <v>3</v>
      </c>
      <c r="GQ43">
        <v>20</v>
      </c>
      <c r="GR43">
        <v>0</v>
      </c>
      <c r="GS43">
        <v>30.4</v>
      </c>
      <c r="GT43">
        <v>1.12671</v>
      </c>
      <c r="GU43">
        <v>2.42188</v>
      </c>
      <c r="GV43">
        <v>1.44897</v>
      </c>
      <c r="GW43">
        <v>2.30225</v>
      </c>
      <c r="GX43">
        <v>1.55151</v>
      </c>
      <c r="GY43">
        <v>2.22412</v>
      </c>
      <c r="GZ43">
        <v>30.8037</v>
      </c>
      <c r="HA43">
        <v>14.5523</v>
      </c>
      <c r="HB43">
        <v>18</v>
      </c>
      <c r="HC43">
        <v>217.068</v>
      </c>
      <c r="HD43">
        <v>215.207</v>
      </c>
      <c r="HE43">
        <v>19.0003</v>
      </c>
      <c r="HF43">
        <v>25.3109</v>
      </c>
      <c r="HG43">
        <v>30.0002</v>
      </c>
      <c r="HH43">
        <v>25.3847</v>
      </c>
      <c r="HI43">
        <v>25.3612</v>
      </c>
      <c r="HJ43">
        <v>22.5762</v>
      </c>
      <c r="HK43">
        <v>31.7849</v>
      </c>
      <c r="HL43">
        <v>61.7519</v>
      </c>
      <c r="HM43">
        <v>19</v>
      </c>
      <c r="HN43">
        <v>420</v>
      </c>
      <c r="HO43">
        <v>14.0286</v>
      </c>
      <c r="HP43">
        <v>99.43559999999999</v>
      </c>
      <c r="HQ43">
        <v>101.092</v>
      </c>
    </row>
    <row r="44" spans="1:225">
      <c r="A44">
        <v>28</v>
      </c>
      <c r="B44">
        <v>1714069872.6</v>
      </c>
      <c r="C44">
        <v>1380.599999904633</v>
      </c>
      <c r="D44" t="s">
        <v>442</v>
      </c>
      <c r="E44" t="s">
        <v>443</v>
      </c>
      <c r="F44">
        <v>5</v>
      </c>
      <c r="G44" t="s">
        <v>382</v>
      </c>
      <c r="H44">
        <v>1714069872.1</v>
      </c>
      <c r="I44">
        <f>(J44)/1000</f>
        <v>0</v>
      </c>
      <c r="J44">
        <f>IF(BE44, AM44, AG44)</f>
        <v>0</v>
      </c>
      <c r="K44">
        <f>IF(BE44, AH44, AF44)</f>
        <v>0</v>
      </c>
      <c r="L44">
        <f>BG44 - IF(AT44&gt;1, K44*BA44*100.0/(AV44*BU44), 0)</f>
        <v>0</v>
      </c>
      <c r="M44">
        <f>((S44-I44/2)*L44-K44)/(S44+I44/2)</f>
        <v>0</v>
      </c>
      <c r="N44">
        <f>M44*(BN44+BO44)/1000.0</f>
        <v>0</v>
      </c>
      <c r="O44">
        <f>(BG44 - IF(AT44&gt;1, K44*BA44*100.0/(AV44*BU44), 0))*(BN44+BO44)/1000.0</f>
        <v>0</v>
      </c>
      <c r="P44">
        <f>2.0/((1/R44-1/Q44)+SIGN(R44)*SQRT((1/R44-1/Q44)*(1/R44-1/Q44) + 4*BB44/((BB44+1)*(BB44+1))*(2*1/R44*1/Q44-1/Q44*1/Q44)))</f>
        <v>0</v>
      </c>
      <c r="Q44">
        <f>IF(LEFT(BC44,1)&lt;&gt;"0",IF(LEFT(BC44,1)="1",3.0,BD44),$D$5+$E$5*(BU44*BN44/($K$5*1000))+$F$5*(BU44*BN44/($K$5*1000))*MAX(MIN(BA44,$J$5),$I$5)*MAX(MIN(BA44,$J$5),$I$5)+$G$5*MAX(MIN(BA44,$J$5),$I$5)*(BU44*BN44/($K$5*1000))+$H$5*(BU44*BN44/($K$5*1000))*(BU44*BN44/($K$5*1000)))</f>
        <v>0</v>
      </c>
      <c r="R44">
        <f>I44*(1000-(1000*0.61365*exp(17.502*V44/(240.97+V44))/(BN44+BO44)+BI44)/2)/(1000*0.61365*exp(17.502*V44/(240.97+V44))/(BN44+BO44)-BI44)</f>
        <v>0</v>
      </c>
      <c r="S44">
        <f>1/((BB44+1)/(P44/1.6)+1/(Q44/1.37)) + BB44/((BB44+1)/(P44/1.6) + BB44/(Q44/1.37))</f>
        <v>0</v>
      </c>
      <c r="T44">
        <f>(AW44*AZ44)</f>
        <v>0</v>
      </c>
      <c r="U44">
        <f>(BP44+(T44+2*0.95*5.67E-8*(((BP44+$B$7)+273)^4-(BP44+273)^4)-44100*I44)/(1.84*29.3*Q44+8*0.95*5.67E-8*(BP44+273)^3))</f>
        <v>0</v>
      </c>
      <c r="V44">
        <f>($C$7*BQ44+$D$7*BR44+$E$7*U44)</f>
        <v>0</v>
      </c>
      <c r="W44">
        <f>0.61365*exp(17.502*V44/(240.97+V44))</f>
        <v>0</v>
      </c>
      <c r="X44">
        <f>(Y44/Z44*100)</f>
        <v>0</v>
      </c>
      <c r="Y44">
        <f>BI44*(BN44+BO44)/1000</f>
        <v>0</v>
      </c>
      <c r="Z44">
        <f>0.61365*exp(17.502*BP44/(240.97+BP44))</f>
        <v>0</v>
      </c>
      <c r="AA44">
        <f>(W44-BI44*(BN44+BO44)/1000)</f>
        <v>0</v>
      </c>
      <c r="AB44">
        <f>(-I44*44100)</f>
        <v>0</v>
      </c>
      <c r="AC44">
        <f>2*29.3*Q44*0.92*(BP44-V44)</f>
        <v>0</v>
      </c>
      <c r="AD44">
        <f>2*0.95*5.67E-8*(((BP44+$B$7)+273)^4-(V44+273)^4)</f>
        <v>0</v>
      </c>
      <c r="AE44">
        <f>T44+AD44+AB44+AC44</f>
        <v>0</v>
      </c>
      <c r="AF44">
        <f>BM44*AT44*(BH44-BG44*(1000-AT44*BJ44)/(1000-AT44*BI44))/(100*BA44)</f>
        <v>0</v>
      </c>
      <c r="AG44">
        <f>1000*BM44*AT44*(BI44-BJ44)/(100*BA44*(1000-AT44*BI44))</f>
        <v>0</v>
      </c>
      <c r="AH44">
        <f>(AI44 - AJ44 - BN44*1E3/(8.314*(BP44+273.15)) * AL44/BM44 * AK44) * BM44/(100*BA44) * (1000 - BJ44)/1000</f>
        <v>0</v>
      </c>
      <c r="AI44">
        <v>426.0482711296885</v>
      </c>
      <c r="AJ44">
        <v>426.1086545454543</v>
      </c>
      <c r="AK44">
        <v>0.005635613109859112</v>
      </c>
      <c r="AL44">
        <v>67.03878341171209</v>
      </c>
      <c r="AM44">
        <f>(AO44 - AN44 + BN44*1E3/(8.314*(BP44+273.15)) * AQ44/BM44 * AP44) * BM44/(100*BA44) * 1000/(1000 - AO44)</f>
        <v>0</v>
      </c>
      <c r="AN44">
        <v>14.09310341786273</v>
      </c>
      <c r="AO44">
        <v>14.08464181818182</v>
      </c>
      <c r="AP44">
        <v>-2.309224258702839E-05</v>
      </c>
      <c r="AQ44">
        <v>78.32459936256865</v>
      </c>
      <c r="AR44">
        <v>360</v>
      </c>
      <c r="AS44">
        <v>60</v>
      </c>
      <c r="AT44">
        <f>IF(AR44*$H$13&gt;=AV44,1.0,(AV44/(AV44-AR44*$H$13)))</f>
        <v>0</v>
      </c>
      <c r="AU44">
        <f>(AT44-1)*100</f>
        <v>0</v>
      </c>
      <c r="AV44">
        <f>MAX(0,($B$13+$C$13*BU44)/(1+$D$13*BU44)*BN44/(BP44+273)*$E$13)</f>
        <v>0</v>
      </c>
      <c r="AW44">
        <f>$B$11*BV44+$C$11*BW44+$F$11*CH44*(1-CK44)</f>
        <v>0</v>
      </c>
      <c r="AX44">
        <f>AW44*AY44</f>
        <v>0</v>
      </c>
      <c r="AY44">
        <f>($B$11*$D$9+$C$11*$D$9+$F$11*((CU44+CM44)/MAX(CU44+CM44+CV44, 0.1)*$I$9+CV44/MAX(CU44+CM44+CV44, 0.1)*$J$9))/($B$11+$C$11+$F$11)</f>
        <v>0</v>
      </c>
      <c r="AZ44">
        <f>($B$11*$K$9+$C$11*$K$9+$F$11*((CU44+CM44)/MAX(CU44+CM44+CV44, 0.1)*$P$9+CV44/MAX(CU44+CM44+CV44, 0.1)*$Q$9))/($B$11+$C$11+$F$11)</f>
        <v>0</v>
      </c>
      <c r="BA44">
        <v>6</v>
      </c>
      <c r="BB44">
        <v>0.5</v>
      </c>
      <c r="BC44" t="s">
        <v>354</v>
      </c>
      <c r="BD44">
        <v>2</v>
      </c>
      <c r="BE44" t="b">
        <v>1</v>
      </c>
      <c r="BF44">
        <v>1714069872.1</v>
      </c>
      <c r="BG44">
        <v>420.153</v>
      </c>
      <c r="BH44">
        <v>420.009</v>
      </c>
      <c r="BI44">
        <v>14.0845</v>
      </c>
      <c r="BJ44">
        <v>14.094</v>
      </c>
      <c r="BK44">
        <v>422.535</v>
      </c>
      <c r="BL44">
        <v>14.1184</v>
      </c>
      <c r="BM44">
        <v>600.63</v>
      </c>
      <c r="BN44">
        <v>101.914</v>
      </c>
      <c r="BO44">
        <v>0.00406207</v>
      </c>
      <c r="BP44">
        <v>21.7491</v>
      </c>
      <c r="BQ44">
        <v>21.6781</v>
      </c>
      <c r="BR44">
        <v>999.9</v>
      </c>
      <c r="BS44">
        <v>0</v>
      </c>
      <c r="BT44">
        <v>0</v>
      </c>
      <c r="BU44">
        <v>10006.9</v>
      </c>
      <c r="BV44">
        <v>0</v>
      </c>
      <c r="BW44">
        <v>433.289</v>
      </c>
      <c r="BX44">
        <v>0.07949829999999999</v>
      </c>
      <c r="BY44">
        <v>426.089</v>
      </c>
      <c r="BZ44">
        <v>426.013</v>
      </c>
      <c r="CA44">
        <v>-0.00949764</v>
      </c>
      <c r="CB44">
        <v>420.009</v>
      </c>
      <c r="CC44">
        <v>14.094</v>
      </c>
      <c r="CD44">
        <v>1.4354</v>
      </c>
      <c r="CE44">
        <v>1.43637</v>
      </c>
      <c r="CF44">
        <v>12.2968</v>
      </c>
      <c r="CG44">
        <v>12.3071</v>
      </c>
      <c r="CH44">
        <v>430.629</v>
      </c>
      <c r="CI44">
        <v>0.907025</v>
      </c>
      <c r="CJ44">
        <v>0.0929746</v>
      </c>
      <c r="CK44">
        <v>0</v>
      </c>
      <c r="CL44">
        <v>274.573</v>
      </c>
      <c r="CM44">
        <v>5.00098</v>
      </c>
      <c r="CN44">
        <v>4159.48</v>
      </c>
      <c r="CO44">
        <v>3948.56</v>
      </c>
      <c r="CP44">
        <v>36</v>
      </c>
      <c r="CQ44">
        <v>39.5</v>
      </c>
      <c r="CR44">
        <v>37.75</v>
      </c>
      <c r="CS44">
        <v>39.25</v>
      </c>
      <c r="CT44">
        <v>38</v>
      </c>
      <c r="CU44">
        <v>386.06</v>
      </c>
      <c r="CV44">
        <v>39.57</v>
      </c>
      <c r="CW44">
        <v>0</v>
      </c>
      <c r="CX44">
        <v>1714069959.8</v>
      </c>
      <c r="CY44">
        <v>0</v>
      </c>
      <c r="CZ44">
        <v>1714069898.6</v>
      </c>
      <c r="DA44" t="s">
        <v>444</v>
      </c>
      <c r="DB44">
        <v>1714069898.6</v>
      </c>
      <c r="DC44">
        <v>1714068024.5</v>
      </c>
      <c r="DD44">
        <v>28</v>
      </c>
      <c r="DE44">
        <v>0.121</v>
      </c>
      <c r="DF44">
        <v>-0.014</v>
      </c>
      <c r="DG44">
        <v>-2.382</v>
      </c>
      <c r="DH44">
        <v>-0.031</v>
      </c>
      <c r="DI44">
        <v>420</v>
      </c>
      <c r="DJ44">
        <v>16</v>
      </c>
      <c r="DK44">
        <v>0.23</v>
      </c>
      <c r="DL44">
        <v>0.18</v>
      </c>
      <c r="DM44">
        <v>0.08952864050000001</v>
      </c>
      <c r="DN44">
        <v>-0.3719016002251409</v>
      </c>
      <c r="DO44">
        <v>0.08518940772554552</v>
      </c>
      <c r="DP44">
        <v>0</v>
      </c>
      <c r="DQ44">
        <v>-0.01070357075</v>
      </c>
      <c r="DR44">
        <v>0.003751821500938111</v>
      </c>
      <c r="DS44">
        <v>0.003447879868290358</v>
      </c>
      <c r="DT44">
        <v>1</v>
      </c>
      <c r="DU44">
        <v>1</v>
      </c>
      <c r="DV44">
        <v>2</v>
      </c>
      <c r="DW44" t="s">
        <v>363</v>
      </c>
      <c r="DX44">
        <v>3.2293</v>
      </c>
      <c r="DY44">
        <v>2.60802</v>
      </c>
      <c r="DZ44">
        <v>0.106916</v>
      </c>
      <c r="EA44">
        <v>0.106765</v>
      </c>
      <c r="EB44">
        <v>0.07974009999999999</v>
      </c>
      <c r="EC44">
        <v>0.08014739999999999</v>
      </c>
      <c r="ED44">
        <v>29222.8</v>
      </c>
      <c r="EE44">
        <v>28546.1</v>
      </c>
      <c r="EF44">
        <v>31330.8</v>
      </c>
      <c r="EG44">
        <v>30290.5</v>
      </c>
      <c r="EH44">
        <v>38627.2</v>
      </c>
      <c r="EI44">
        <v>36855.2</v>
      </c>
      <c r="EJ44">
        <v>43913.5</v>
      </c>
      <c r="EK44">
        <v>42310.7</v>
      </c>
      <c r="EL44">
        <v>1.3666</v>
      </c>
      <c r="EM44">
        <v>1.40022</v>
      </c>
      <c r="EN44">
        <v>0.0256225</v>
      </c>
      <c r="EO44">
        <v>0</v>
      </c>
      <c r="EP44">
        <v>21.2415</v>
      </c>
      <c r="EQ44">
        <v>999.9</v>
      </c>
      <c r="ER44">
        <v>54.2</v>
      </c>
      <c r="ES44">
        <v>26.3</v>
      </c>
      <c r="ET44">
        <v>18.2651</v>
      </c>
      <c r="EU44">
        <v>61.2582</v>
      </c>
      <c r="EV44">
        <v>13.9022</v>
      </c>
      <c r="EW44">
        <v>1</v>
      </c>
      <c r="EX44">
        <v>-0.134644</v>
      </c>
      <c r="EY44">
        <v>1.87506</v>
      </c>
      <c r="EZ44">
        <v>20.1971</v>
      </c>
      <c r="FA44">
        <v>5.22238</v>
      </c>
      <c r="FB44">
        <v>11.998</v>
      </c>
      <c r="FC44">
        <v>4.96545</v>
      </c>
      <c r="FD44">
        <v>3.29588</v>
      </c>
      <c r="FE44">
        <v>9999</v>
      </c>
      <c r="FF44">
        <v>9999</v>
      </c>
      <c r="FG44">
        <v>9999</v>
      </c>
      <c r="FH44">
        <v>20.1</v>
      </c>
      <c r="FI44">
        <v>4.97103</v>
      </c>
      <c r="FJ44">
        <v>1.86768</v>
      </c>
      <c r="FK44">
        <v>1.85883</v>
      </c>
      <c r="FL44">
        <v>1.86501</v>
      </c>
      <c r="FM44">
        <v>1.86308</v>
      </c>
      <c r="FN44">
        <v>1.86432</v>
      </c>
      <c r="FO44">
        <v>1.85974</v>
      </c>
      <c r="FP44">
        <v>1.86386</v>
      </c>
      <c r="FQ44">
        <v>0</v>
      </c>
      <c r="FR44">
        <v>0</v>
      </c>
      <c r="FS44">
        <v>0</v>
      </c>
      <c r="FT44">
        <v>0</v>
      </c>
      <c r="FU44" t="s">
        <v>357</v>
      </c>
      <c r="FV44" t="s">
        <v>358</v>
      </c>
      <c r="FW44" t="s">
        <v>359</v>
      </c>
      <c r="FX44" t="s">
        <v>359</v>
      </c>
      <c r="FY44" t="s">
        <v>359</v>
      </c>
      <c r="FZ44" t="s">
        <v>359</v>
      </c>
      <c r="GA44">
        <v>0</v>
      </c>
      <c r="GB44">
        <v>100</v>
      </c>
      <c r="GC44">
        <v>100</v>
      </c>
      <c r="GD44">
        <v>-2.382</v>
      </c>
      <c r="GE44">
        <v>-0.0339</v>
      </c>
      <c r="GF44">
        <v>-0.6483265721953131</v>
      </c>
      <c r="GG44">
        <v>-0.004200780211792431</v>
      </c>
      <c r="GH44">
        <v>-6.086107273994438E-07</v>
      </c>
      <c r="GI44">
        <v>3.538391214060535E-10</v>
      </c>
      <c r="GJ44">
        <v>-0.05557139227577904</v>
      </c>
      <c r="GK44">
        <v>0.006682484536868237</v>
      </c>
      <c r="GL44">
        <v>-0.0007200357986506558</v>
      </c>
      <c r="GM44">
        <v>2.515042002614049E-05</v>
      </c>
      <c r="GN44">
        <v>15</v>
      </c>
      <c r="GO44">
        <v>1944</v>
      </c>
      <c r="GP44">
        <v>3</v>
      </c>
      <c r="GQ44">
        <v>20</v>
      </c>
      <c r="GR44">
        <v>0</v>
      </c>
      <c r="GS44">
        <v>30.8</v>
      </c>
      <c r="GT44">
        <v>1.12793</v>
      </c>
      <c r="GU44">
        <v>2.40234</v>
      </c>
      <c r="GV44">
        <v>1.44775</v>
      </c>
      <c r="GW44">
        <v>2.30225</v>
      </c>
      <c r="GX44">
        <v>1.55151</v>
      </c>
      <c r="GY44">
        <v>2.37671</v>
      </c>
      <c r="GZ44">
        <v>30.8037</v>
      </c>
      <c r="HA44">
        <v>14.5523</v>
      </c>
      <c r="HB44">
        <v>18</v>
      </c>
      <c r="HC44">
        <v>216.436</v>
      </c>
      <c r="HD44">
        <v>214.444</v>
      </c>
      <c r="HE44">
        <v>19.0002</v>
      </c>
      <c r="HF44">
        <v>25.3343</v>
      </c>
      <c r="HG44">
        <v>30.0003</v>
      </c>
      <c r="HH44">
        <v>25.4043</v>
      </c>
      <c r="HI44">
        <v>25.3812</v>
      </c>
      <c r="HJ44">
        <v>22.5765</v>
      </c>
      <c r="HK44">
        <v>31.7849</v>
      </c>
      <c r="HL44">
        <v>61.7519</v>
      </c>
      <c r="HM44">
        <v>19</v>
      </c>
      <c r="HN44">
        <v>420</v>
      </c>
      <c r="HO44">
        <v>14.0397</v>
      </c>
      <c r="HP44">
        <v>99.43259999999999</v>
      </c>
      <c r="HQ44">
        <v>101.089</v>
      </c>
    </row>
    <row r="45" spans="1:225">
      <c r="A45">
        <v>29</v>
      </c>
      <c r="B45">
        <v>1714069903.1</v>
      </c>
      <c r="C45">
        <v>1411.099999904633</v>
      </c>
      <c r="D45" t="s">
        <v>445</v>
      </c>
      <c r="E45" t="s">
        <v>446</v>
      </c>
      <c r="F45">
        <v>5</v>
      </c>
      <c r="G45" t="s">
        <v>382</v>
      </c>
      <c r="H45">
        <v>1714069900.85</v>
      </c>
      <c r="I45">
        <f>(J45)/1000</f>
        <v>0</v>
      </c>
      <c r="J45">
        <f>IF(BE45, AM45, AG45)</f>
        <v>0</v>
      </c>
      <c r="K45">
        <f>IF(BE45, AH45, AF45)</f>
        <v>0</v>
      </c>
      <c r="L45">
        <f>BG45 - IF(AT45&gt;1, K45*BA45*100.0/(AV45*BU45), 0)</f>
        <v>0</v>
      </c>
      <c r="M45">
        <f>((S45-I45/2)*L45-K45)/(S45+I45/2)</f>
        <v>0</v>
      </c>
      <c r="N45">
        <f>M45*(BN45+BO45)/1000.0</f>
        <v>0</v>
      </c>
      <c r="O45">
        <f>(BG45 - IF(AT45&gt;1, K45*BA45*100.0/(AV45*BU45), 0))*(BN45+BO45)/1000.0</f>
        <v>0</v>
      </c>
      <c r="P45">
        <f>2.0/((1/R45-1/Q45)+SIGN(R45)*SQRT((1/R45-1/Q45)*(1/R45-1/Q45) + 4*BB45/((BB45+1)*(BB45+1))*(2*1/R45*1/Q45-1/Q45*1/Q45)))</f>
        <v>0</v>
      </c>
      <c r="Q45">
        <f>IF(LEFT(BC45,1)&lt;&gt;"0",IF(LEFT(BC45,1)="1",3.0,BD45),$D$5+$E$5*(BU45*BN45/($K$5*1000))+$F$5*(BU45*BN45/($K$5*1000))*MAX(MIN(BA45,$J$5),$I$5)*MAX(MIN(BA45,$J$5),$I$5)+$G$5*MAX(MIN(BA45,$J$5),$I$5)*(BU45*BN45/($K$5*1000))+$H$5*(BU45*BN45/($K$5*1000))*(BU45*BN45/($K$5*1000)))</f>
        <v>0</v>
      </c>
      <c r="R45">
        <f>I45*(1000-(1000*0.61365*exp(17.502*V45/(240.97+V45))/(BN45+BO45)+BI45)/2)/(1000*0.61365*exp(17.502*V45/(240.97+V45))/(BN45+BO45)-BI45)</f>
        <v>0</v>
      </c>
      <c r="S45">
        <f>1/((BB45+1)/(P45/1.6)+1/(Q45/1.37)) + BB45/((BB45+1)/(P45/1.6) + BB45/(Q45/1.37))</f>
        <v>0</v>
      </c>
      <c r="T45">
        <f>(AW45*AZ45)</f>
        <v>0</v>
      </c>
      <c r="U45">
        <f>(BP45+(T45+2*0.95*5.67E-8*(((BP45+$B$7)+273)^4-(BP45+273)^4)-44100*I45)/(1.84*29.3*Q45+8*0.95*5.67E-8*(BP45+273)^3))</f>
        <v>0</v>
      </c>
      <c r="V45">
        <f>($C$7*BQ45+$D$7*BR45+$E$7*U45)</f>
        <v>0</v>
      </c>
      <c r="W45">
        <f>0.61365*exp(17.502*V45/(240.97+V45))</f>
        <v>0</v>
      </c>
      <c r="X45">
        <f>(Y45/Z45*100)</f>
        <v>0</v>
      </c>
      <c r="Y45">
        <f>BI45*(BN45+BO45)/1000</f>
        <v>0</v>
      </c>
      <c r="Z45">
        <f>0.61365*exp(17.502*BP45/(240.97+BP45))</f>
        <v>0</v>
      </c>
      <c r="AA45">
        <f>(W45-BI45*(BN45+BO45)/1000)</f>
        <v>0</v>
      </c>
      <c r="AB45">
        <f>(-I45*44100)</f>
        <v>0</v>
      </c>
      <c r="AC45">
        <f>2*29.3*Q45*0.92*(BP45-V45)</f>
        <v>0</v>
      </c>
      <c r="AD45">
        <f>2*0.95*5.67E-8*(((BP45+$B$7)+273)^4-(V45+273)^4)</f>
        <v>0</v>
      </c>
      <c r="AE45">
        <f>T45+AD45+AB45+AC45</f>
        <v>0</v>
      </c>
      <c r="AF45">
        <f>BM45*AT45*(BH45-BG45*(1000-AT45*BJ45)/(1000-AT45*BI45))/(100*BA45)</f>
        <v>0</v>
      </c>
      <c r="AG45">
        <f>1000*BM45*AT45*(BI45-BJ45)/(100*BA45*(1000-AT45*BI45))</f>
        <v>0</v>
      </c>
      <c r="AH45">
        <f>(AI45 - AJ45 - BN45*1E3/(8.314*(BP45+273.15)) * AL45/BM45 * AK45) * BM45/(100*BA45) * (1000 - BJ45)/1000</f>
        <v>0</v>
      </c>
      <c r="AI45">
        <v>426.0416048810541</v>
      </c>
      <c r="AJ45">
        <v>424.0331333333334</v>
      </c>
      <c r="AK45">
        <v>-0.7241830845343139</v>
      </c>
      <c r="AL45">
        <v>67.05396432487467</v>
      </c>
      <c r="AM45">
        <f>(AO45 - AN45 + BN45*1E3/(8.314*(BP45+273.15)) * AQ45/BM45 * AP45) * BM45/(100*BA45) * 1000/(1000 - AO45)</f>
        <v>0</v>
      </c>
      <c r="AN45">
        <v>14.67449751917069</v>
      </c>
      <c r="AO45">
        <v>14.7552309090909</v>
      </c>
      <c r="AP45">
        <v>0.009241764837760402</v>
      </c>
      <c r="AQ45">
        <v>78.33846628035494</v>
      </c>
      <c r="AR45">
        <v>55</v>
      </c>
      <c r="AS45">
        <v>9</v>
      </c>
      <c r="AT45">
        <f>IF(AR45*$H$13&gt;=AV45,1.0,(AV45/(AV45-AR45*$H$13)))</f>
        <v>0</v>
      </c>
      <c r="AU45">
        <f>(AT45-1)*100</f>
        <v>0</v>
      </c>
      <c r="AV45">
        <f>MAX(0,($B$13+$C$13*BU45)/(1+$D$13*BU45)*BN45/(BP45+273)*$E$13)</f>
        <v>0</v>
      </c>
      <c r="AW45">
        <f>$B$11*BV45+$C$11*BW45+$F$11*CH45*(1-CK45)</f>
        <v>0</v>
      </c>
      <c r="AX45">
        <f>AW45*AY45</f>
        <v>0</v>
      </c>
      <c r="AY45">
        <f>($B$11*$D$9+$C$11*$D$9+$F$11*((CU45+CM45)/MAX(CU45+CM45+CV45, 0.1)*$I$9+CV45/MAX(CU45+CM45+CV45, 0.1)*$J$9))/($B$11+$C$11+$F$11)</f>
        <v>0</v>
      </c>
      <c r="AZ45">
        <f>($B$11*$K$9+$C$11*$K$9+$F$11*((CU45+CM45)/MAX(CU45+CM45+CV45, 0.1)*$P$9+CV45/MAX(CU45+CM45+CV45, 0.1)*$Q$9))/($B$11+$C$11+$F$11)</f>
        <v>0</v>
      </c>
      <c r="BA45">
        <v>6</v>
      </c>
      <c r="BB45">
        <v>0.5</v>
      </c>
      <c r="BC45" t="s">
        <v>354</v>
      </c>
      <c r="BD45">
        <v>2</v>
      </c>
      <c r="BE45" t="b">
        <v>1</v>
      </c>
      <c r="BF45">
        <v>1714069900.85</v>
      </c>
      <c r="BG45">
        <v>418.951875</v>
      </c>
      <c r="BH45">
        <v>419.772625</v>
      </c>
      <c r="BI45">
        <v>14.6918375</v>
      </c>
      <c r="BJ45">
        <v>14.656475</v>
      </c>
      <c r="BK45">
        <v>421.347875</v>
      </c>
      <c r="BL45">
        <v>14.72485</v>
      </c>
      <c r="BM45">
        <v>600.3942500000001</v>
      </c>
      <c r="BN45">
        <v>101.91075</v>
      </c>
      <c r="BO45">
        <v>0.0977330625</v>
      </c>
      <c r="BP45">
        <v>21.7682375</v>
      </c>
      <c r="BQ45">
        <v>21.8804</v>
      </c>
      <c r="BR45">
        <v>999.9</v>
      </c>
      <c r="BS45">
        <v>0</v>
      </c>
      <c r="BT45">
        <v>0</v>
      </c>
      <c r="BU45">
        <v>9983.977500000001</v>
      </c>
      <c r="BV45">
        <v>0</v>
      </c>
      <c r="BW45">
        <v>402.357125</v>
      </c>
      <c r="BX45">
        <v>-0.8338859375</v>
      </c>
      <c r="BY45">
        <v>425.185625</v>
      </c>
      <c r="BZ45">
        <v>426.0165</v>
      </c>
      <c r="CA45">
        <v>0.0353669</v>
      </c>
      <c r="CB45">
        <v>419.772625</v>
      </c>
      <c r="CC45">
        <v>14.656475</v>
      </c>
      <c r="CD45">
        <v>1.497255</v>
      </c>
      <c r="CE45">
        <v>1.4936525</v>
      </c>
      <c r="CF45">
        <v>12.9401375</v>
      </c>
      <c r="CG45">
        <v>12.903325</v>
      </c>
      <c r="CH45">
        <v>429.987625</v>
      </c>
      <c r="CI45">
        <v>0.9069747500000001</v>
      </c>
      <c r="CJ45">
        <v>0.09302545000000001</v>
      </c>
      <c r="CK45">
        <v>0</v>
      </c>
      <c r="CL45">
        <v>294.84975</v>
      </c>
      <c r="CM45">
        <v>5.00098</v>
      </c>
      <c r="CN45">
        <v>1381.00625</v>
      </c>
      <c r="CO45">
        <v>3942.54125</v>
      </c>
      <c r="CP45">
        <v>36.187</v>
      </c>
      <c r="CQ45">
        <v>39.91375</v>
      </c>
      <c r="CR45">
        <v>38</v>
      </c>
      <c r="CS45">
        <v>39.960625</v>
      </c>
      <c r="CT45">
        <v>38.27325</v>
      </c>
      <c r="CU45">
        <v>385.455</v>
      </c>
      <c r="CV45">
        <v>39.53125</v>
      </c>
      <c r="CW45">
        <v>0</v>
      </c>
      <c r="CX45">
        <v>1714069989.8</v>
      </c>
      <c r="CY45">
        <v>0</v>
      </c>
      <c r="CZ45">
        <v>1714069928.1</v>
      </c>
      <c r="DA45" t="s">
        <v>447</v>
      </c>
      <c r="DB45">
        <v>1714069928.1</v>
      </c>
      <c r="DC45">
        <v>1714068024.5</v>
      </c>
      <c r="DD45">
        <v>29</v>
      </c>
      <c r="DE45">
        <v>-0.013</v>
      </c>
      <c r="DF45">
        <v>-0.014</v>
      </c>
      <c r="DG45">
        <v>-2.396</v>
      </c>
      <c r="DH45">
        <v>-0.031</v>
      </c>
      <c r="DI45">
        <v>420</v>
      </c>
      <c r="DJ45">
        <v>16</v>
      </c>
      <c r="DK45">
        <v>0.32</v>
      </c>
      <c r="DL45">
        <v>0.18</v>
      </c>
      <c r="DM45">
        <v>-0.197280205</v>
      </c>
      <c r="DN45">
        <v>-1.724500532082552</v>
      </c>
      <c r="DO45">
        <v>0.3239083235756276</v>
      </c>
      <c r="DP45">
        <v>0</v>
      </c>
      <c r="DQ45">
        <v>-0.0107801</v>
      </c>
      <c r="DR45">
        <v>0.1382911909193246</v>
      </c>
      <c r="DS45">
        <v>0.02087202696301907</v>
      </c>
      <c r="DT45">
        <v>0</v>
      </c>
      <c r="DU45">
        <v>0</v>
      </c>
      <c r="DV45">
        <v>2</v>
      </c>
      <c r="DW45" t="s">
        <v>356</v>
      </c>
      <c r="DX45">
        <v>3.22936</v>
      </c>
      <c r="DY45">
        <v>2.70046</v>
      </c>
      <c r="DZ45">
        <v>0.106415</v>
      </c>
      <c r="EA45">
        <v>0.106793</v>
      </c>
      <c r="EB45">
        <v>0.0825849</v>
      </c>
      <c r="EC45">
        <v>0.0820694</v>
      </c>
      <c r="ED45">
        <v>29241.6</v>
      </c>
      <c r="EE45">
        <v>28547.5</v>
      </c>
      <c r="EF45">
        <v>31333.6</v>
      </c>
      <c r="EG45">
        <v>30293</v>
      </c>
      <c r="EH45">
        <v>38510.6</v>
      </c>
      <c r="EI45">
        <v>36781.4</v>
      </c>
      <c r="EJ45">
        <v>43917.6</v>
      </c>
      <c r="EK45">
        <v>42315</v>
      </c>
      <c r="EL45">
        <v>2.0235</v>
      </c>
      <c r="EM45">
        <v>1.87</v>
      </c>
      <c r="EN45">
        <v>0.0330321</v>
      </c>
      <c r="EO45">
        <v>0</v>
      </c>
      <c r="EP45">
        <v>21.3279</v>
      </c>
      <c r="EQ45">
        <v>999.9</v>
      </c>
      <c r="ER45">
        <v>54.2</v>
      </c>
      <c r="ES45">
        <v>26.3</v>
      </c>
      <c r="ET45">
        <v>18.267</v>
      </c>
      <c r="EU45">
        <v>61.3082</v>
      </c>
      <c r="EV45">
        <v>21.847</v>
      </c>
      <c r="EW45">
        <v>1</v>
      </c>
      <c r="EX45">
        <v>-0.134596</v>
      </c>
      <c r="EY45">
        <v>1.83548</v>
      </c>
      <c r="EZ45">
        <v>20.1977</v>
      </c>
      <c r="FA45">
        <v>5.22103</v>
      </c>
      <c r="FB45">
        <v>11.998</v>
      </c>
      <c r="FC45">
        <v>4.965</v>
      </c>
      <c r="FD45">
        <v>3.29568</v>
      </c>
      <c r="FE45">
        <v>9999</v>
      </c>
      <c r="FF45">
        <v>9999</v>
      </c>
      <c r="FG45">
        <v>9999</v>
      </c>
      <c r="FH45">
        <v>20.1</v>
      </c>
      <c r="FI45">
        <v>4.97107</v>
      </c>
      <c r="FJ45">
        <v>1.86768</v>
      </c>
      <c r="FK45">
        <v>1.85885</v>
      </c>
      <c r="FL45">
        <v>1.86501</v>
      </c>
      <c r="FM45">
        <v>1.86305</v>
      </c>
      <c r="FN45">
        <v>1.86435</v>
      </c>
      <c r="FO45">
        <v>1.85976</v>
      </c>
      <c r="FP45">
        <v>1.86386</v>
      </c>
      <c r="FQ45">
        <v>0</v>
      </c>
      <c r="FR45">
        <v>0</v>
      </c>
      <c r="FS45">
        <v>0</v>
      </c>
      <c r="FT45">
        <v>0</v>
      </c>
      <c r="FU45" t="s">
        <v>357</v>
      </c>
      <c r="FV45" t="s">
        <v>358</v>
      </c>
      <c r="FW45" t="s">
        <v>359</v>
      </c>
      <c r="FX45" t="s">
        <v>359</v>
      </c>
      <c r="FY45" t="s">
        <v>359</v>
      </c>
      <c r="FZ45" t="s">
        <v>359</v>
      </c>
      <c r="GA45">
        <v>0</v>
      </c>
      <c r="GB45">
        <v>100</v>
      </c>
      <c r="GC45">
        <v>100</v>
      </c>
      <c r="GD45">
        <v>-2.396</v>
      </c>
      <c r="GE45">
        <v>-0.0328</v>
      </c>
      <c r="GF45">
        <v>-0.5272713783924157</v>
      </c>
      <c r="GG45">
        <v>-0.004200780211792431</v>
      </c>
      <c r="GH45">
        <v>-6.086107273994438E-07</v>
      </c>
      <c r="GI45">
        <v>3.538391214060535E-10</v>
      </c>
      <c r="GJ45">
        <v>-0.05557139227577904</v>
      </c>
      <c r="GK45">
        <v>0.006682484536868237</v>
      </c>
      <c r="GL45">
        <v>-0.0007200357986506558</v>
      </c>
      <c r="GM45">
        <v>2.515042002614049E-05</v>
      </c>
      <c r="GN45">
        <v>15</v>
      </c>
      <c r="GO45">
        <v>1944</v>
      </c>
      <c r="GP45">
        <v>3</v>
      </c>
      <c r="GQ45">
        <v>20</v>
      </c>
      <c r="GR45">
        <v>0.1</v>
      </c>
      <c r="GS45">
        <v>31.3</v>
      </c>
      <c r="GT45">
        <v>1.12793</v>
      </c>
      <c r="GU45">
        <v>2.40601</v>
      </c>
      <c r="GV45">
        <v>1.44775</v>
      </c>
      <c r="GW45">
        <v>2.30225</v>
      </c>
      <c r="GX45">
        <v>1.55151</v>
      </c>
      <c r="GY45">
        <v>2.43408</v>
      </c>
      <c r="GZ45">
        <v>30.8037</v>
      </c>
      <c r="HA45">
        <v>14.5436</v>
      </c>
      <c r="HB45">
        <v>18</v>
      </c>
      <c r="HC45">
        <v>534.486</v>
      </c>
      <c r="HD45">
        <v>435.266</v>
      </c>
      <c r="HE45">
        <v>18.9989</v>
      </c>
      <c r="HF45">
        <v>25.3565</v>
      </c>
      <c r="HG45">
        <v>30</v>
      </c>
      <c r="HH45">
        <v>25.417</v>
      </c>
      <c r="HI45">
        <v>25.3843</v>
      </c>
      <c r="HJ45">
        <v>22.5697</v>
      </c>
      <c r="HK45">
        <v>33.7788</v>
      </c>
      <c r="HL45">
        <v>61.7519</v>
      </c>
      <c r="HM45">
        <v>19</v>
      </c>
      <c r="HN45">
        <v>420</v>
      </c>
      <c r="HO45">
        <v>13.6534</v>
      </c>
      <c r="HP45">
        <v>99.4417</v>
      </c>
      <c r="HQ45">
        <v>101.098</v>
      </c>
    </row>
    <row r="46" spans="1:225">
      <c r="A46">
        <v>30</v>
      </c>
      <c r="B46">
        <v>1714069972.6</v>
      </c>
      <c r="C46">
        <v>1480.599999904633</v>
      </c>
      <c r="D46" t="s">
        <v>448</v>
      </c>
      <c r="E46" t="s">
        <v>449</v>
      </c>
      <c r="F46">
        <v>5</v>
      </c>
      <c r="G46" t="s">
        <v>382</v>
      </c>
      <c r="H46">
        <v>1714069964.849999</v>
      </c>
      <c r="I46">
        <f>(J46)/1000</f>
        <v>0</v>
      </c>
      <c r="J46">
        <f>IF(BE46, AM46, AG46)</f>
        <v>0</v>
      </c>
      <c r="K46">
        <f>IF(BE46, AH46, AF46)</f>
        <v>0</v>
      </c>
      <c r="L46">
        <f>BG46 - IF(AT46&gt;1, K46*BA46*100.0/(AV46*BU46), 0)</f>
        <v>0</v>
      </c>
      <c r="M46">
        <f>((S46-I46/2)*L46-K46)/(S46+I46/2)</f>
        <v>0</v>
      </c>
      <c r="N46">
        <f>M46*(BN46+BO46)/1000.0</f>
        <v>0</v>
      </c>
      <c r="O46">
        <f>(BG46 - IF(AT46&gt;1, K46*BA46*100.0/(AV46*BU46), 0))*(BN46+BO46)/1000.0</f>
        <v>0</v>
      </c>
      <c r="P46">
        <f>2.0/((1/R46-1/Q46)+SIGN(R46)*SQRT((1/R46-1/Q46)*(1/R46-1/Q46) + 4*BB46/((BB46+1)*(BB46+1))*(2*1/R46*1/Q46-1/Q46*1/Q46)))</f>
        <v>0</v>
      </c>
      <c r="Q46">
        <f>IF(LEFT(BC46,1)&lt;&gt;"0",IF(LEFT(BC46,1)="1",3.0,BD46),$D$5+$E$5*(BU46*BN46/($K$5*1000))+$F$5*(BU46*BN46/($K$5*1000))*MAX(MIN(BA46,$J$5),$I$5)*MAX(MIN(BA46,$J$5),$I$5)+$G$5*MAX(MIN(BA46,$J$5),$I$5)*(BU46*BN46/($K$5*1000))+$H$5*(BU46*BN46/($K$5*1000))*(BU46*BN46/($K$5*1000)))</f>
        <v>0</v>
      </c>
      <c r="R46">
        <f>I46*(1000-(1000*0.61365*exp(17.502*V46/(240.97+V46))/(BN46+BO46)+BI46)/2)/(1000*0.61365*exp(17.502*V46/(240.97+V46))/(BN46+BO46)-BI46)</f>
        <v>0</v>
      </c>
      <c r="S46">
        <f>1/((BB46+1)/(P46/1.6)+1/(Q46/1.37)) + BB46/((BB46+1)/(P46/1.6) + BB46/(Q46/1.37))</f>
        <v>0</v>
      </c>
      <c r="T46">
        <f>(AW46*AZ46)</f>
        <v>0</v>
      </c>
      <c r="U46">
        <f>(BP46+(T46+2*0.95*5.67E-8*(((BP46+$B$7)+273)^4-(BP46+273)^4)-44100*I46)/(1.84*29.3*Q46+8*0.95*5.67E-8*(BP46+273)^3))</f>
        <v>0</v>
      </c>
      <c r="V46">
        <f>($C$7*BQ46+$D$7*BR46+$E$7*U46)</f>
        <v>0</v>
      </c>
      <c r="W46">
        <f>0.61365*exp(17.502*V46/(240.97+V46))</f>
        <v>0</v>
      </c>
      <c r="X46">
        <f>(Y46/Z46*100)</f>
        <v>0</v>
      </c>
      <c r="Y46">
        <f>BI46*(BN46+BO46)/1000</f>
        <v>0</v>
      </c>
      <c r="Z46">
        <f>0.61365*exp(17.502*BP46/(240.97+BP46))</f>
        <v>0</v>
      </c>
      <c r="AA46">
        <f>(W46-BI46*(BN46+BO46)/1000)</f>
        <v>0</v>
      </c>
      <c r="AB46">
        <f>(-I46*44100)</f>
        <v>0</v>
      </c>
      <c r="AC46">
        <f>2*29.3*Q46*0.92*(BP46-V46)</f>
        <v>0</v>
      </c>
      <c r="AD46">
        <f>2*0.95*5.67E-8*(((BP46+$B$7)+273)^4-(V46+273)^4)</f>
        <v>0</v>
      </c>
      <c r="AE46">
        <f>T46+AD46+AB46+AC46</f>
        <v>0</v>
      </c>
      <c r="AF46">
        <f>BM46*AT46*(BH46-BG46*(1000-AT46*BJ46)/(1000-AT46*BI46))/(100*BA46)</f>
        <v>0</v>
      </c>
      <c r="AG46">
        <f>1000*BM46*AT46*(BI46-BJ46)/(100*BA46*(1000-AT46*BI46))</f>
        <v>0</v>
      </c>
      <c r="AH46">
        <f>(AI46 - AJ46 - BN46*1E3/(8.314*(BP46+273.15)) * AL46/BM46 * AK46) * BM46/(100*BA46) * (1000 - BJ46)/1000</f>
        <v>0</v>
      </c>
      <c r="AI46">
        <v>425.9100829750511</v>
      </c>
      <c r="AJ46">
        <v>422.8579757575758</v>
      </c>
      <c r="AK46">
        <v>0.001655564682793261</v>
      </c>
      <c r="AL46">
        <v>67.22802365794138</v>
      </c>
      <c r="AM46">
        <f>(AO46 - AN46 + BN46*1E3/(8.314*(BP46+273.15)) * AQ46/BM46 * AP46) * BM46/(100*BA46) * 1000/(1000 - AO46)</f>
        <v>0</v>
      </c>
      <c r="AN46">
        <v>13.77395405602526</v>
      </c>
      <c r="AO46">
        <v>14.17640606060606</v>
      </c>
      <c r="AP46">
        <v>-0.001161019303309001</v>
      </c>
      <c r="AQ46">
        <v>78.52207950960501</v>
      </c>
      <c r="AR46">
        <v>0</v>
      </c>
      <c r="AS46">
        <v>0</v>
      </c>
      <c r="AT46">
        <f>IF(AR46*$H$13&gt;=AV46,1.0,(AV46/(AV46-AR46*$H$13)))</f>
        <v>0</v>
      </c>
      <c r="AU46">
        <f>(AT46-1)*100</f>
        <v>0</v>
      </c>
      <c r="AV46">
        <f>MAX(0,($B$13+$C$13*BU46)/(1+$D$13*BU46)*BN46/(BP46+273)*$E$13)</f>
        <v>0</v>
      </c>
      <c r="AW46">
        <f>$B$11*BV46+$C$11*BW46+$F$11*CH46*(1-CK46)</f>
        <v>0</v>
      </c>
      <c r="AX46">
        <f>AW46*AY46</f>
        <v>0</v>
      </c>
      <c r="AY46">
        <f>($B$11*$D$9+$C$11*$D$9+$F$11*((CU46+CM46)/MAX(CU46+CM46+CV46, 0.1)*$I$9+CV46/MAX(CU46+CM46+CV46, 0.1)*$J$9))/($B$11+$C$11+$F$11)</f>
        <v>0</v>
      </c>
      <c r="AZ46">
        <f>($B$11*$K$9+$C$11*$K$9+$F$11*((CU46+CM46)/MAX(CU46+CM46+CV46, 0.1)*$P$9+CV46/MAX(CU46+CM46+CV46, 0.1)*$Q$9))/($B$11+$C$11+$F$11)</f>
        <v>0</v>
      </c>
      <c r="BA46">
        <v>6</v>
      </c>
      <c r="BB46">
        <v>0.5</v>
      </c>
      <c r="BC46" t="s">
        <v>354</v>
      </c>
      <c r="BD46">
        <v>2</v>
      </c>
      <c r="BE46" t="b">
        <v>1</v>
      </c>
      <c r="BF46">
        <v>1714069964.849999</v>
      </c>
      <c r="BG46">
        <v>416.8387666666667</v>
      </c>
      <c r="BH46">
        <v>420.0142333333334</v>
      </c>
      <c r="BI46">
        <v>14.20827333333333</v>
      </c>
      <c r="BJ46">
        <v>13.78292</v>
      </c>
      <c r="BK46">
        <v>419.2257666666667</v>
      </c>
      <c r="BL46">
        <v>14.24208</v>
      </c>
      <c r="BM46">
        <v>599.9991666666666</v>
      </c>
      <c r="BN46">
        <v>101.9108333333333</v>
      </c>
      <c r="BO46">
        <v>0.1001299833333334</v>
      </c>
      <c r="BP46">
        <v>21.81854</v>
      </c>
      <c r="BQ46">
        <v>21.90830666666666</v>
      </c>
      <c r="BR46">
        <v>999.9000000000002</v>
      </c>
      <c r="BS46">
        <v>0</v>
      </c>
      <c r="BT46">
        <v>0</v>
      </c>
      <c r="BU46">
        <v>9987.127333333334</v>
      </c>
      <c r="BV46">
        <v>0</v>
      </c>
      <c r="BW46">
        <v>404.5534333333333</v>
      </c>
      <c r="BX46">
        <v>-3.170116</v>
      </c>
      <c r="BY46">
        <v>422.8520666666666</v>
      </c>
      <c r="BZ46">
        <v>425.8839666666667</v>
      </c>
      <c r="CA46">
        <v>0.4253662333333333</v>
      </c>
      <c r="CB46">
        <v>420.0142333333334</v>
      </c>
      <c r="CC46">
        <v>13.78292</v>
      </c>
      <c r="CD46">
        <v>1.447979</v>
      </c>
      <c r="CE46">
        <v>1.404628333333333</v>
      </c>
      <c r="CF46">
        <v>12.42960666666667</v>
      </c>
      <c r="CG46">
        <v>11.9677</v>
      </c>
      <c r="CH46">
        <v>430.0097333333333</v>
      </c>
      <c r="CI46">
        <v>0.907000066666667</v>
      </c>
      <c r="CJ46">
        <v>0.09300013333333332</v>
      </c>
      <c r="CK46">
        <v>0</v>
      </c>
      <c r="CL46">
        <v>276.7984</v>
      </c>
      <c r="CM46">
        <v>5.00098</v>
      </c>
      <c r="CN46">
        <v>1301.058333333333</v>
      </c>
      <c r="CO46">
        <v>3942.781666666667</v>
      </c>
      <c r="CP46">
        <v>36.6664</v>
      </c>
      <c r="CQ46">
        <v>40.61219999999999</v>
      </c>
      <c r="CR46">
        <v>38.48719999999999</v>
      </c>
      <c r="CS46">
        <v>41.14973333333333</v>
      </c>
      <c r="CT46">
        <v>38.83313333333333</v>
      </c>
      <c r="CU46">
        <v>385.4836666666666</v>
      </c>
      <c r="CV46">
        <v>39.524</v>
      </c>
      <c r="CW46">
        <v>0</v>
      </c>
      <c r="CX46">
        <v>1714070059.4</v>
      </c>
      <c r="CY46">
        <v>0</v>
      </c>
      <c r="CZ46">
        <v>1714069989.6</v>
      </c>
      <c r="DA46" t="s">
        <v>450</v>
      </c>
      <c r="DB46">
        <v>1714069989.6</v>
      </c>
      <c r="DC46">
        <v>1714068024.5</v>
      </c>
      <c r="DD46">
        <v>30</v>
      </c>
      <c r="DE46">
        <v>0.01</v>
      </c>
      <c r="DF46">
        <v>-0.014</v>
      </c>
      <c r="DG46">
        <v>-2.387</v>
      </c>
      <c r="DH46">
        <v>-0.031</v>
      </c>
      <c r="DI46">
        <v>420</v>
      </c>
      <c r="DJ46">
        <v>16</v>
      </c>
      <c r="DK46">
        <v>0.51</v>
      </c>
      <c r="DL46">
        <v>0.18</v>
      </c>
      <c r="DM46">
        <v>-3.1658005</v>
      </c>
      <c r="DN46">
        <v>-0.08732848030018803</v>
      </c>
      <c r="DO46">
        <v>0.03041235505103147</v>
      </c>
      <c r="DP46">
        <v>1</v>
      </c>
      <c r="DQ46">
        <v>0.432763675</v>
      </c>
      <c r="DR46">
        <v>-0.1255973470919345</v>
      </c>
      <c r="DS46">
        <v>0.01363957733287124</v>
      </c>
      <c r="DT46">
        <v>0</v>
      </c>
      <c r="DU46">
        <v>1</v>
      </c>
      <c r="DV46">
        <v>2</v>
      </c>
      <c r="DW46" t="s">
        <v>363</v>
      </c>
      <c r="DX46">
        <v>3.22859</v>
      </c>
      <c r="DY46">
        <v>2.70417</v>
      </c>
      <c r="DZ46">
        <v>0.106278</v>
      </c>
      <c r="EA46">
        <v>0.106755</v>
      </c>
      <c r="EB46">
        <v>0.0801132</v>
      </c>
      <c r="EC46">
        <v>0.078789</v>
      </c>
      <c r="ED46">
        <v>29245.2</v>
      </c>
      <c r="EE46">
        <v>28547.4</v>
      </c>
      <c r="EF46">
        <v>31332.8</v>
      </c>
      <c r="EG46">
        <v>30291.8</v>
      </c>
      <c r="EH46">
        <v>38613.6</v>
      </c>
      <c r="EI46">
        <v>36912</v>
      </c>
      <c r="EJ46">
        <v>43916</v>
      </c>
      <c r="EK46">
        <v>42313</v>
      </c>
      <c r="EL46">
        <v>2.14663</v>
      </c>
      <c r="EM46">
        <v>1.94678</v>
      </c>
      <c r="EN46">
        <v>0.0395775</v>
      </c>
      <c r="EO46">
        <v>0</v>
      </c>
      <c r="EP46">
        <v>21.273</v>
      </c>
      <c r="EQ46">
        <v>999.9</v>
      </c>
      <c r="ER46">
        <v>54.1</v>
      </c>
      <c r="ES46">
        <v>26.3</v>
      </c>
      <c r="ET46">
        <v>18.2321</v>
      </c>
      <c r="EU46">
        <v>61.6082</v>
      </c>
      <c r="EV46">
        <v>21.9872</v>
      </c>
      <c r="EW46">
        <v>1</v>
      </c>
      <c r="EX46">
        <v>-0.132487</v>
      </c>
      <c r="EY46">
        <v>1.80839</v>
      </c>
      <c r="EZ46">
        <v>20.1992</v>
      </c>
      <c r="FA46">
        <v>5.22792</v>
      </c>
      <c r="FB46">
        <v>11.998</v>
      </c>
      <c r="FC46">
        <v>4.96735</v>
      </c>
      <c r="FD46">
        <v>3.297</v>
      </c>
      <c r="FE46">
        <v>9999</v>
      </c>
      <c r="FF46">
        <v>9999</v>
      </c>
      <c r="FG46">
        <v>9999</v>
      </c>
      <c r="FH46">
        <v>20.1</v>
      </c>
      <c r="FI46">
        <v>4.97102</v>
      </c>
      <c r="FJ46">
        <v>1.86768</v>
      </c>
      <c r="FK46">
        <v>1.85884</v>
      </c>
      <c r="FL46">
        <v>1.86496</v>
      </c>
      <c r="FM46">
        <v>1.86305</v>
      </c>
      <c r="FN46">
        <v>1.86432</v>
      </c>
      <c r="FO46">
        <v>1.85975</v>
      </c>
      <c r="FP46">
        <v>1.86386</v>
      </c>
      <c r="FQ46">
        <v>0</v>
      </c>
      <c r="FR46">
        <v>0</v>
      </c>
      <c r="FS46">
        <v>0</v>
      </c>
      <c r="FT46">
        <v>0</v>
      </c>
      <c r="FU46" t="s">
        <v>357</v>
      </c>
      <c r="FV46" t="s">
        <v>358</v>
      </c>
      <c r="FW46" t="s">
        <v>359</v>
      </c>
      <c r="FX46" t="s">
        <v>359</v>
      </c>
      <c r="FY46" t="s">
        <v>359</v>
      </c>
      <c r="FZ46" t="s">
        <v>359</v>
      </c>
      <c r="GA46">
        <v>0</v>
      </c>
      <c r="GB46">
        <v>100</v>
      </c>
      <c r="GC46">
        <v>100</v>
      </c>
      <c r="GD46">
        <v>-2.387</v>
      </c>
      <c r="GE46">
        <v>-0.0338</v>
      </c>
      <c r="GF46">
        <v>-0.539798614463012</v>
      </c>
      <c r="GG46">
        <v>-0.004200780211792431</v>
      </c>
      <c r="GH46">
        <v>-6.086107273994438E-07</v>
      </c>
      <c r="GI46">
        <v>3.538391214060535E-10</v>
      </c>
      <c r="GJ46">
        <v>-0.05557139227577904</v>
      </c>
      <c r="GK46">
        <v>0.006682484536868237</v>
      </c>
      <c r="GL46">
        <v>-0.0007200357986506558</v>
      </c>
      <c r="GM46">
        <v>2.515042002614049E-05</v>
      </c>
      <c r="GN46">
        <v>15</v>
      </c>
      <c r="GO46">
        <v>1944</v>
      </c>
      <c r="GP46">
        <v>3</v>
      </c>
      <c r="GQ46">
        <v>20</v>
      </c>
      <c r="GR46">
        <v>0.7</v>
      </c>
      <c r="GS46">
        <v>32.5</v>
      </c>
      <c r="GT46">
        <v>1.12671</v>
      </c>
      <c r="GU46">
        <v>2.41333</v>
      </c>
      <c r="GV46">
        <v>1.44897</v>
      </c>
      <c r="GW46">
        <v>2.30225</v>
      </c>
      <c r="GX46">
        <v>1.55151</v>
      </c>
      <c r="GY46">
        <v>2.26318</v>
      </c>
      <c r="GZ46">
        <v>30.8253</v>
      </c>
      <c r="HA46">
        <v>14.5261</v>
      </c>
      <c r="HB46">
        <v>18</v>
      </c>
      <c r="HC46">
        <v>599.2430000000001</v>
      </c>
      <c r="HD46">
        <v>473.649</v>
      </c>
      <c r="HE46">
        <v>18.9999</v>
      </c>
      <c r="HF46">
        <v>25.3786</v>
      </c>
      <c r="HG46">
        <v>30.0004</v>
      </c>
      <c r="HH46">
        <v>25.4286</v>
      </c>
      <c r="HI46">
        <v>25.3883</v>
      </c>
      <c r="HJ46">
        <v>22.5727</v>
      </c>
      <c r="HK46">
        <v>33.5078</v>
      </c>
      <c r="HL46">
        <v>61.0082</v>
      </c>
      <c r="HM46">
        <v>19</v>
      </c>
      <c r="HN46">
        <v>420</v>
      </c>
      <c r="HO46">
        <v>13.7132</v>
      </c>
      <c r="HP46">
        <v>99.43859999999999</v>
      </c>
      <c r="HQ46">
        <v>101.094</v>
      </c>
    </row>
    <row r="47" spans="1:225">
      <c r="A47">
        <v>31</v>
      </c>
      <c r="B47">
        <v>1714069990.6</v>
      </c>
      <c r="C47">
        <v>1498.599999904633</v>
      </c>
      <c r="D47" t="s">
        <v>451</v>
      </c>
      <c r="E47" t="s">
        <v>452</v>
      </c>
      <c r="F47">
        <v>5</v>
      </c>
      <c r="G47" t="s">
        <v>382</v>
      </c>
      <c r="H47">
        <v>1714069990.1</v>
      </c>
      <c r="I47">
        <f>(J47)/1000</f>
        <v>0</v>
      </c>
      <c r="J47">
        <f>IF(BE47, AM47, AG47)</f>
        <v>0</v>
      </c>
      <c r="K47">
        <f>IF(BE47, AH47, AF47)</f>
        <v>0</v>
      </c>
      <c r="L47">
        <f>BG47 - IF(AT47&gt;1, K47*BA47*100.0/(AV47*BU47), 0)</f>
        <v>0</v>
      </c>
      <c r="M47">
        <f>((S47-I47/2)*L47-K47)/(S47+I47/2)</f>
        <v>0</v>
      </c>
      <c r="N47">
        <f>M47*(BN47+BO47)/1000.0</f>
        <v>0</v>
      </c>
      <c r="O47">
        <f>(BG47 - IF(AT47&gt;1, K47*BA47*100.0/(AV47*BU47), 0))*(BN47+BO47)/1000.0</f>
        <v>0</v>
      </c>
      <c r="P47">
        <f>2.0/((1/R47-1/Q47)+SIGN(R47)*SQRT((1/R47-1/Q47)*(1/R47-1/Q47) + 4*BB47/((BB47+1)*(BB47+1))*(2*1/R47*1/Q47-1/Q47*1/Q47)))</f>
        <v>0</v>
      </c>
      <c r="Q47">
        <f>IF(LEFT(BC47,1)&lt;&gt;"0",IF(LEFT(BC47,1)="1",3.0,BD47),$D$5+$E$5*(BU47*BN47/($K$5*1000))+$F$5*(BU47*BN47/($K$5*1000))*MAX(MIN(BA47,$J$5),$I$5)*MAX(MIN(BA47,$J$5),$I$5)+$G$5*MAX(MIN(BA47,$J$5),$I$5)*(BU47*BN47/($K$5*1000))+$H$5*(BU47*BN47/($K$5*1000))*(BU47*BN47/($K$5*1000)))</f>
        <v>0</v>
      </c>
      <c r="R47">
        <f>I47*(1000-(1000*0.61365*exp(17.502*V47/(240.97+V47))/(BN47+BO47)+BI47)/2)/(1000*0.61365*exp(17.502*V47/(240.97+V47))/(BN47+BO47)-BI47)</f>
        <v>0</v>
      </c>
      <c r="S47">
        <f>1/((BB47+1)/(P47/1.6)+1/(Q47/1.37)) + BB47/((BB47+1)/(P47/1.6) + BB47/(Q47/1.37))</f>
        <v>0</v>
      </c>
      <c r="T47">
        <f>(AW47*AZ47)</f>
        <v>0</v>
      </c>
      <c r="U47">
        <f>(BP47+(T47+2*0.95*5.67E-8*(((BP47+$B$7)+273)^4-(BP47+273)^4)-44100*I47)/(1.84*29.3*Q47+8*0.95*5.67E-8*(BP47+273)^3))</f>
        <v>0</v>
      </c>
      <c r="V47">
        <f>($C$7*BQ47+$D$7*BR47+$E$7*U47)</f>
        <v>0</v>
      </c>
      <c r="W47">
        <f>0.61365*exp(17.502*V47/(240.97+V47))</f>
        <v>0</v>
      </c>
      <c r="X47">
        <f>(Y47/Z47*100)</f>
        <v>0</v>
      </c>
      <c r="Y47">
        <f>BI47*(BN47+BO47)/1000</f>
        <v>0</v>
      </c>
      <c r="Z47">
        <f>0.61365*exp(17.502*BP47/(240.97+BP47))</f>
        <v>0</v>
      </c>
      <c r="AA47">
        <f>(W47-BI47*(BN47+BO47)/1000)</f>
        <v>0</v>
      </c>
      <c r="AB47">
        <f>(-I47*44100)</f>
        <v>0</v>
      </c>
      <c r="AC47">
        <f>2*29.3*Q47*0.92*(BP47-V47)</f>
        <v>0</v>
      </c>
      <c r="AD47">
        <f>2*0.95*5.67E-8*(((BP47+$B$7)+273)^4-(V47+273)^4)</f>
        <v>0</v>
      </c>
      <c r="AE47">
        <f>T47+AD47+AB47+AC47</f>
        <v>0</v>
      </c>
      <c r="AF47">
        <f>BM47*AT47*(BH47-BG47*(1000-AT47*BJ47)/(1000-AT47*BI47))/(100*BA47)</f>
        <v>0</v>
      </c>
      <c r="AG47">
        <f>1000*BM47*AT47*(BI47-BJ47)/(100*BA47*(1000-AT47*BI47))</f>
        <v>0</v>
      </c>
      <c r="AH47">
        <f>(AI47 - AJ47 - BN47*1E3/(8.314*(BP47+273.15)) * AL47/BM47 * AK47) * BM47/(100*BA47) * (1000 - BJ47)/1000</f>
        <v>0</v>
      </c>
      <c r="AI47">
        <v>425.9215105438373</v>
      </c>
      <c r="AJ47">
        <v>425.8940484848484</v>
      </c>
      <c r="AK47">
        <v>-0.02027608298122203</v>
      </c>
      <c r="AL47">
        <v>67.01424517390984</v>
      </c>
      <c r="AM47">
        <f>(AO47 - AN47 + BN47*1E3/(8.314*(BP47+273.15)) * AQ47/BM47 * AP47) * BM47/(100*BA47) * 1000/(1000 - AO47)</f>
        <v>0</v>
      </c>
      <c r="AN47">
        <v>13.74514791851517</v>
      </c>
      <c r="AO47">
        <v>13.73883939393939</v>
      </c>
      <c r="AP47">
        <v>4.415655423105323E-05</v>
      </c>
      <c r="AQ47">
        <v>78.3335354276646</v>
      </c>
      <c r="AR47">
        <v>361</v>
      </c>
      <c r="AS47">
        <v>60</v>
      </c>
      <c r="AT47">
        <f>IF(AR47*$H$13&gt;=AV47,1.0,(AV47/(AV47-AR47*$H$13)))</f>
        <v>0</v>
      </c>
      <c r="AU47">
        <f>(AT47-1)*100</f>
        <v>0</v>
      </c>
      <c r="AV47">
        <f>MAX(0,($B$13+$C$13*BU47)/(1+$D$13*BU47)*BN47/(BP47+273)*$E$13)</f>
        <v>0</v>
      </c>
      <c r="AW47">
        <f>$B$11*BV47+$C$11*BW47+$F$11*CH47*(1-CK47)</f>
        <v>0</v>
      </c>
      <c r="AX47">
        <f>AW47*AY47</f>
        <v>0</v>
      </c>
      <c r="AY47">
        <f>($B$11*$D$9+$C$11*$D$9+$F$11*((CU47+CM47)/MAX(CU47+CM47+CV47, 0.1)*$I$9+CV47/MAX(CU47+CM47+CV47, 0.1)*$J$9))/($B$11+$C$11+$F$11)</f>
        <v>0</v>
      </c>
      <c r="AZ47">
        <f>($B$11*$K$9+$C$11*$K$9+$F$11*((CU47+CM47)/MAX(CU47+CM47+CV47, 0.1)*$P$9+CV47/MAX(CU47+CM47+CV47, 0.1)*$Q$9))/($B$11+$C$11+$F$11)</f>
        <v>0</v>
      </c>
      <c r="BA47">
        <v>6</v>
      </c>
      <c r="BB47">
        <v>0.5</v>
      </c>
      <c r="BC47" t="s">
        <v>354</v>
      </c>
      <c r="BD47">
        <v>2</v>
      </c>
      <c r="BE47" t="b">
        <v>1</v>
      </c>
      <c r="BF47">
        <v>1714069990.1</v>
      </c>
      <c r="BG47">
        <v>420.057</v>
      </c>
      <c r="BH47">
        <v>420.068</v>
      </c>
      <c r="BI47">
        <v>13.7389</v>
      </c>
      <c r="BJ47">
        <v>13.7447</v>
      </c>
      <c r="BK47">
        <v>422.441</v>
      </c>
      <c r="BL47">
        <v>13.7733</v>
      </c>
      <c r="BM47">
        <v>600.074</v>
      </c>
      <c r="BN47">
        <v>101.914</v>
      </c>
      <c r="BO47">
        <v>0.100051</v>
      </c>
      <c r="BP47">
        <v>21.8415</v>
      </c>
      <c r="BQ47">
        <v>21.9336</v>
      </c>
      <c r="BR47">
        <v>999.9</v>
      </c>
      <c r="BS47">
        <v>0</v>
      </c>
      <c r="BT47">
        <v>0</v>
      </c>
      <c r="BU47">
        <v>10003.8</v>
      </c>
      <c r="BV47">
        <v>0</v>
      </c>
      <c r="BW47">
        <v>398.531</v>
      </c>
      <c r="BX47">
        <v>-0.0235596</v>
      </c>
      <c r="BY47">
        <v>425.896</v>
      </c>
      <c r="BZ47">
        <v>425.923</v>
      </c>
      <c r="CA47">
        <v>-0.005826</v>
      </c>
      <c r="CB47">
        <v>420.068</v>
      </c>
      <c r="CC47">
        <v>13.7447</v>
      </c>
      <c r="CD47">
        <v>1.40018</v>
      </c>
      <c r="CE47">
        <v>1.40077</v>
      </c>
      <c r="CF47">
        <v>11.9196</v>
      </c>
      <c r="CG47">
        <v>11.926</v>
      </c>
      <c r="CH47">
        <v>429.803</v>
      </c>
      <c r="CI47">
        <v>0.906967</v>
      </c>
      <c r="CJ47">
        <v>0.0930332</v>
      </c>
      <c r="CK47">
        <v>0</v>
      </c>
      <c r="CL47">
        <v>272.551</v>
      </c>
      <c r="CM47">
        <v>5.00098</v>
      </c>
      <c r="CN47">
        <v>1278.19</v>
      </c>
      <c r="CO47">
        <v>3940.82</v>
      </c>
      <c r="CP47">
        <v>36.875</v>
      </c>
      <c r="CQ47">
        <v>40.875</v>
      </c>
      <c r="CR47">
        <v>38.687</v>
      </c>
      <c r="CS47">
        <v>41.562</v>
      </c>
      <c r="CT47">
        <v>39.062</v>
      </c>
      <c r="CU47">
        <v>385.28</v>
      </c>
      <c r="CV47">
        <v>39.52</v>
      </c>
      <c r="CW47">
        <v>0</v>
      </c>
      <c r="CX47">
        <v>1714070077.4</v>
      </c>
      <c r="CY47">
        <v>0</v>
      </c>
      <c r="CZ47">
        <v>1714070015.6</v>
      </c>
      <c r="DA47" t="s">
        <v>453</v>
      </c>
      <c r="DB47">
        <v>1714070015.6</v>
      </c>
      <c r="DC47">
        <v>1714068024.5</v>
      </c>
      <c r="DD47">
        <v>31</v>
      </c>
      <c r="DE47">
        <v>0.003</v>
      </c>
      <c r="DF47">
        <v>-0.014</v>
      </c>
      <c r="DG47">
        <v>-2.384</v>
      </c>
      <c r="DH47">
        <v>-0.031</v>
      </c>
      <c r="DI47">
        <v>420</v>
      </c>
      <c r="DJ47">
        <v>16</v>
      </c>
      <c r="DK47">
        <v>0.35</v>
      </c>
      <c r="DL47">
        <v>0.18</v>
      </c>
      <c r="DM47">
        <v>-0.9461998704999999</v>
      </c>
      <c r="DN47">
        <v>11.58671634889306</v>
      </c>
      <c r="DO47">
        <v>1.302043832565716</v>
      </c>
      <c r="DP47">
        <v>0</v>
      </c>
      <c r="DQ47">
        <v>0.11961480495</v>
      </c>
      <c r="DR47">
        <v>-1.536270081163228</v>
      </c>
      <c r="DS47">
        <v>0.1714333008889508</v>
      </c>
      <c r="DT47">
        <v>0</v>
      </c>
      <c r="DU47">
        <v>0</v>
      </c>
      <c r="DV47">
        <v>2</v>
      </c>
      <c r="DW47" t="s">
        <v>356</v>
      </c>
      <c r="DX47">
        <v>3.22857</v>
      </c>
      <c r="DY47">
        <v>2.70396</v>
      </c>
      <c r="DZ47">
        <v>0.106887</v>
      </c>
      <c r="EA47">
        <v>0.106767</v>
      </c>
      <c r="EB47">
        <v>0.07827969999999999</v>
      </c>
      <c r="EC47">
        <v>0.07866479999999999</v>
      </c>
      <c r="ED47">
        <v>29224.2</v>
      </c>
      <c r="EE47">
        <v>28545.8</v>
      </c>
      <c r="EF47">
        <v>31331.6</v>
      </c>
      <c r="EG47">
        <v>30290.6</v>
      </c>
      <c r="EH47">
        <v>38689.7</v>
      </c>
      <c r="EI47">
        <v>36915.7</v>
      </c>
      <c r="EJ47">
        <v>43914.4</v>
      </c>
      <c r="EK47">
        <v>42311.5</v>
      </c>
      <c r="EL47">
        <v>1.36425</v>
      </c>
      <c r="EM47">
        <v>1.40442</v>
      </c>
      <c r="EN47">
        <v>0.0395551</v>
      </c>
      <c r="EO47">
        <v>0</v>
      </c>
      <c r="EP47">
        <v>21.2823</v>
      </c>
      <c r="EQ47">
        <v>999.9</v>
      </c>
      <c r="ER47">
        <v>54.1</v>
      </c>
      <c r="ES47">
        <v>26.3</v>
      </c>
      <c r="ET47">
        <v>18.2324</v>
      </c>
      <c r="EU47">
        <v>61.4282</v>
      </c>
      <c r="EV47">
        <v>21.6867</v>
      </c>
      <c r="EW47">
        <v>1</v>
      </c>
      <c r="EX47">
        <v>-0.13128</v>
      </c>
      <c r="EY47">
        <v>1.81021</v>
      </c>
      <c r="EZ47">
        <v>20.1981</v>
      </c>
      <c r="FA47">
        <v>5.22193</v>
      </c>
      <c r="FB47">
        <v>11.998</v>
      </c>
      <c r="FC47">
        <v>4.9654</v>
      </c>
      <c r="FD47">
        <v>3.29595</v>
      </c>
      <c r="FE47">
        <v>9999</v>
      </c>
      <c r="FF47">
        <v>9999</v>
      </c>
      <c r="FG47">
        <v>9999</v>
      </c>
      <c r="FH47">
        <v>20.1</v>
      </c>
      <c r="FI47">
        <v>4.97102</v>
      </c>
      <c r="FJ47">
        <v>1.86767</v>
      </c>
      <c r="FK47">
        <v>1.85883</v>
      </c>
      <c r="FL47">
        <v>1.86503</v>
      </c>
      <c r="FM47">
        <v>1.86304</v>
      </c>
      <c r="FN47">
        <v>1.86433</v>
      </c>
      <c r="FO47">
        <v>1.85974</v>
      </c>
      <c r="FP47">
        <v>1.86386</v>
      </c>
      <c r="FQ47">
        <v>0</v>
      </c>
      <c r="FR47">
        <v>0</v>
      </c>
      <c r="FS47">
        <v>0</v>
      </c>
      <c r="FT47">
        <v>0</v>
      </c>
      <c r="FU47" t="s">
        <v>357</v>
      </c>
      <c r="FV47" t="s">
        <v>358</v>
      </c>
      <c r="FW47" t="s">
        <v>359</v>
      </c>
      <c r="FX47" t="s">
        <v>359</v>
      </c>
      <c r="FY47" t="s">
        <v>359</v>
      </c>
      <c r="FZ47" t="s">
        <v>359</v>
      </c>
      <c r="GA47">
        <v>0</v>
      </c>
      <c r="GB47">
        <v>100</v>
      </c>
      <c r="GC47">
        <v>100</v>
      </c>
      <c r="GD47">
        <v>-2.384</v>
      </c>
      <c r="GE47">
        <v>-0.0344</v>
      </c>
      <c r="GF47">
        <v>-0.5301808789036586</v>
      </c>
      <c r="GG47">
        <v>-0.004200780211792431</v>
      </c>
      <c r="GH47">
        <v>-6.086107273994438E-07</v>
      </c>
      <c r="GI47">
        <v>3.538391214060535E-10</v>
      </c>
      <c r="GJ47">
        <v>-0.05557139227577904</v>
      </c>
      <c r="GK47">
        <v>0.006682484536868237</v>
      </c>
      <c r="GL47">
        <v>-0.0007200357986506558</v>
      </c>
      <c r="GM47">
        <v>2.515042002614049E-05</v>
      </c>
      <c r="GN47">
        <v>15</v>
      </c>
      <c r="GO47">
        <v>1944</v>
      </c>
      <c r="GP47">
        <v>3</v>
      </c>
      <c r="GQ47">
        <v>20</v>
      </c>
      <c r="GR47">
        <v>0</v>
      </c>
      <c r="GS47">
        <v>32.8</v>
      </c>
      <c r="GT47">
        <v>1.12793</v>
      </c>
      <c r="GU47">
        <v>2.41943</v>
      </c>
      <c r="GV47">
        <v>1.44775</v>
      </c>
      <c r="GW47">
        <v>2.30225</v>
      </c>
      <c r="GX47">
        <v>1.55151</v>
      </c>
      <c r="GY47">
        <v>2.41089</v>
      </c>
      <c r="GZ47">
        <v>30.8469</v>
      </c>
      <c r="HA47">
        <v>14.5436</v>
      </c>
      <c r="HB47">
        <v>18</v>
      </c>
      <c r="HC47">
        <v>215.804</v>
      </c>
      <c r="HD47">
        <v>216.009</v>
      </c>
      <c r="HE47">
        <v>19.0001</v>
      </c>
      <c r="HF47">
        <v>25.386</v>
      </c>
      <c r="HG47">
        <v>30.0004</v>
      </c>
      <c r="HH47">
        <v>25.4479</v>
      </c>
      <c r="HI47">
        <v>25.4172</v>
      </c>
      <c r="HJ47">
        <v>22.5704</v>
      </c>
      <c r="HK47">
        <v>33.1722</v>
      </c>
      <c r="HL47">
        <v>61.0082</v>
      </c>
      <c r="HM47">
        <v>19</v>
      </c>
      <c r="HN47">
        <v>420</v>
      </c>
      <c r="HO47">
        <v>13.9739</v>
      </c>
      <c r="HP47">
        <v>99.4349</v>
      </c>
      <c r="HQ47">
        <v>101.09</v>
      </c>
    </row>
    <row r="48" spans="1:225">
      <c r="A48">
        <v>32</v>
      </c>
      <c r="B48">
        <v>1714070016.6</v>
      </c>
      <c r="C48">
        <v>1524.599999904633</v>
      </c>
      <c r="D48" t="s">
        <v>454</v>
      </c>
      <c r="E48" t="s">
        <v>455</v>
      </c>
      <c r="F48">
        <v>5</v>
      </c>
      <c r="G48" t="s">
        <v>382</v>
      </c>
      <c r="H48">
        <v>1714070016.1</v>
      </c>
      <c r="I48">
        <f>(J48)/1000</f>
        <v>0</v>
      </c>
      <c r="J48">
        <f>IF(BE48, AM48, AG48)</f>
        <v>0</v>
      </c>
      <c r="K48">
        <f>IF(BE48, AH48, AF48)</f>
        <v>0</v>
      </c>
      <c r="L48">
        <f>BG48 - IF(AT48&gt;1, K48*BA48*100.0/(AV48*BU48), 0)</f>
        <v>0</v>
      </c>
      <c r="M48">
        <f>((S48-I48/2)*L48-K48)/(S48+I48/2)</f>
        <v>0</v>
      </c>
      <c r="N48">
        <f>M48*(BN48+BO48)/1000.0</f>
        <v>0</v>
      </c>
      <c r="O48">
        <f>(BG48 - IF(AT48&gt;1, K48*BA48*100.0/(AV48*BU48), 0))*(BN48+BO48)/1000.0</f>
        <v>0</v>
      </c>
      <c r="P48">
        <f>2.0/((1/R48-1/Q48)+SIGN(R48)*SQRT((1/R48-1/Q48)*(1/R48-1/Q48) + 4*BB48/((BB48+1)*(BB48+1))*(2*1/R48*1/Q48-1/Q48*1/Q48)))</f>
        <v>0</v>
      </c>
      <c r="Q48">
        <f>IF(LEFT(BC48,1)&lt;&gt;"0",IF(LEFT(BC48,1)="1",3.0,BD48),$D$5+$E$5*(BU48*BN48/($K$5*1000))+$F$5*(BU48*BN48/($K$5*1000))*MAX(MIN(BA48,$J$5),$I$5)*MAX(MIN(BA48,$J$5),$I$5)+$G$5*MAX(MIN(BA48,$J$5),$I$5)*(BU48*BN48/($K$5*1000))+$H$5*(BU48*BN48/($K$5*1000))*(BU48*BN48/($K$5*1000)))</f>
        <v>0</v>
      </c>
      <c r="R48">
        <f>I48*(1000-(1000*0.61365*exp(17.502*V48/(240.97+V48))/(BN48+BO48)+BI48)/2)/(1000*0.61365*exp(17.502*V48/(240.97+V48))/(BN48+BO48)-BI48)</f>
        <v>0</v>
      </c>
      <c r="S48">
        <f>1/((BB48+1)/(P48/1.6)+1/(Q48/1.37)) + BB48/((BB48+1)/(P48/1.6) + BB48/(Q48/1.37))</f>
        <v>0</v>
      </c>
      <c r="T48">
        <f>(AW48*AZ48)</f>
        <v>0</v>
      </c>
      <c r="U48">
        <f>(BP48+(T48+2*0.95*5.67E-8*(((BP48+$B$7)+273)^4-(BP48+273)^4)-44100*I48)/(1.84*29.3*Q48+8*0.95*5.67E-8*(BP48+273)^3))</f>
        <v>0</v>
      </c>
      <c r="V48">
        <f>($C$7*BQ48+$D$7*BR48+$E$7*U48)</f>
        <v>0</v>
      </c>
      <c r="W48">
        <f>0.61365*exp(17.502*V48/(240.97+V48))</f>
        <v>0</v>
      </c>
      <c r="X48">
        <f>(Y48/Z48*100)</f>
        <v>0</v>
      </c>
      <c r="Y48">
        <f>BI48*(BN48+BO48)/1000</f>
        <v>0</v>
      </c>
      <c r="Z48">
        <f>0.61365*exp(17.502*BP48/(240.97+BP48))</f>
        <v>0</v>
      </c>
      <c r="AA48">
        <f>(W48-BI48*(BN48+BO48)/1000)</f>
        <v>0</v>
      </c>
      <c r="AB48">
        <f>(-I48*44100)</f>
        <v>0</v>
      </c>
      <c r="AC48">
        <f>2*29.3*Q48*0.92*(BP48-V48)</f>
        <v>0</v>
      </c>
      <c r="AD48">
        <f>2*0.95*5.67E-8*(((BP48+$B$7)+273)^4-(V48+273)^4)</f>
        <v>0</v>
      </c>
      <c r="AE48">
        <f>T48+AD48+AB48+AC48</f>
        <v>0</v>
      </c>
      <c r="AF48">
        <f>BM48*AT48*(BH48-BG48*(1000-AT48*BJ48)/(1000-AT48*BI48))/(100*BA48)</f>
        <v>0</v>
      </c>
      <c r="AG48">
        <f>1000*BM48*AT48*(BI48-BJ48)/(100*BA48*(1000-AT48*BI48))</f>
        <v>0</v>
      </c>
      <c r="AH48">
        <f>(AI48 - AJ48 - BN48*1E3/(8.314*(BP48+273.15)) * AL48/BM48 * AK48) * BM48/(100*BA48) * (1000 - BJ48)/1000</f>
        <v>0</v>
      </c>
      <c r="AI48">
        <v>425.873327201109</v>
      </c>
      <c r="AJ48">
        <v>425.8886787878785</v>
      </c>
      <c r="AK48">
        <v>0.006459997454347796</v>
      </c>
      <c r="AL48">
        <v>67.01339715262974</v>
      </c>
      <c r="AM48">
        <f>(AO48 - AN48 + BN48*1E3/(8.314*(BP48+273.15)) * AQ48/BM48 * AP48) * BM48/(100*BA48) * 1000/(1000 - AO48)</f>
        <v>0</v>
      </c>
      <c r="AN48">
        <v>13.77545545991518</v>
      </c>
      <c r="AO48">
        <v>13.76792060606061</v>
      </c>
      <c r="AP48">
        <v>2.904804487857653E-05</v>
      </c>
      <c r="AQ48">
        <v>78.33294524919158</v>
      </c>
      <c r="AR48">
        <v>361</v>
      </c>
      <c r="AS48">
        <v>60</v>
      </c>
      <c r="AT48">
        <f>IF(AR48*$H$13&gt;=AV48,1.0,(AV48/(AV48-AR48*$H$13)))</f>
        <v>0</v>
      </c>
      <c r="AU48">
        <f>(AT48-1)*100</f>
        <v>0</v>
      </c>
      <c r="AV48">
        <f>MAX(0,($B$13+$C$13*BU48)/(1+$D$13*BU48)*BN48/(BP48+273)*$E$13)</f>
        <v>0</v>
      </c>
      <c r="AW48">
        <f>$B$11*BV48+$C$11*BW48+$F$11*CH48*(1-CK48)</f>
        <v>0</v>
      </c>
      <c r="AX48">
        <f>AW48*AY48</f>
        <v>0</v>
      </c>
      <c r="AY48">
        <f>($B$11*$D$9+$C$11*$D$9+$F$11*((CU48+CM48)/MAX(CU48+CM48+CV48, 0.1)*$I$9+CV48/MAX(CU48+CM48+CV48, 0.1)*$J$9))/($B$11+$C$11+$F$11)</f>
        <v>0</v>
      </c>
      <c r="AZ48">
        <f>($B$11*$K$9+$C$11*$K$9+$F$11*((CU48+CM48)/MAX(CU48+CM48+CV48, 0.1)*$P$9+CV48/MAX(CU48+CM48+CV48, 0.1)*$Q$9))/($B$11+$C$11+$F$11)</f>
        <v>0</v>
      </c>
      <c r="BA48">
        <v>6</v>
      </c>
      <c r="BB48">
        <v>0.5</v>
      </c>
      <c r="BC48" t="s">
        <v>354</v>
      </c>
      <c r="BD48">
        <v>2</v>
      </c>
      <c r="BE48" t="b">
        <v>1</v>
      </c>
      <c r="BF48">
        <v>1714070016.1</v>
      </c>
      <c r="BG48">
        <v>419.984</v>
      </c>
      <c r="BH48">
        <v>419.987</v>
      </c>
      <c r="BI48">
        <v>13.7679</v>
      </c>
      <c r="BJ48">
        <v>13.7756</v>
      </c>
      <c r="BK48">
        <v>422.399</v>
      </c>
      <c r="BL48">
        <v>13.8023</v>
      </c>
      <c r="BM48">
        <v>600.152</v>
      </c>
      <c r="BN48">
        <v>101.912</v>
      </c>
      <c r="BO48">
        <v>0.100401</v>
      </c>
      <c r="BP48">
        <v>21.8687</v>
      </c>
      <c r="BQ48">
        <v>21.966</v>
      </c>
      <c r="BR48">
        <v>999.9</v>
      </c>
      <c r="BS48">
        <v>0</v>
      </c>
      <c r="BT48">
        <v>0</v>
      </c>
      <c r="BU48">
        <v>9965</v>
      </c>
      <c r="BV48">
        <v>0</v>
      </c>
      <c r="BW48">
        <v>400.413</v>
      </c>
      <c r="BX48">
        <v>0.0249939</v>
      </c>
      <c r="BY48">
        <v>425.876</v>
      </c>
      <c r="BZ48">
        <v>425.854</v>
      </c>
      <c r="CA48">
        <v>-0.007658</v>
      </c>
      <c r="CB48">
        <v>419.987</v>
      </c>
      <c r="CC48">
        <v>13.7756</v>
      </c>
      <c r="CD48">
        <v>1.40311</v>
      </c>
      <c r="CE48">
        <v>1.40389</v>
      </c>
      <c r="CF48">
        <v>11.9513</v>
      </c>
      <c r="CG48">
        <v>11.9597</v>
      </c>
      <c r="CH48">
        <v>430.059</v>
      </c>
      <c r="CI48">
        <v>0.906967</v>
      </c>
      <c r="CJ48">
        <v>0.0930332</v>
      </c>
      <c r="CK48">
        <v>0</v>
      </c>
      <c r="CL48">
        <v>270.884</v>
      </c>
      <c r="CM48">
        <v>5.00098</v>
      </c>
      <c r="CN48">
        <v>1270.96</v>
      </c>
      <c r="CO48">
        <v>3943.19</v>
      </c>
      <c r="CP48">
        <v>37</v>
      </c>
      <c r="CQ48">
        <v>41.062</v>
      </c>
      <c r="CR48">
        <v>38.875</v>
      </c>
      <c r="CS48">
        <v>41.875</v>
      </c>
      <c r="CT48">
        <v>39.25</v>
      </c>
      <c r="CU48">
        <v>385.51</v>
      </c>
      <c r="CV48">
        <v>39.54</v>
      </c>
      <c r="CW48">
        <v>0</v>
      </c>
      <c r="CX48">
        <v>1714070103.8</v>
      </c>
      <c r="CY48">
        <v>0</v>
      </c>
      <c r="CZ48">
        <v>1714070037.1</v>
      </c>
      <c r="DA48" t="s">
        <v>456</v>
      </c>
      <c r="DB48">
        <v>1714070037.1</v>
      </c>
      <c r="DC48">
        <v>1714068024.5</v>
      </c>
      <c r="DD48">
        <v>32</v>
      </c>
      <c r="DE48">
        <v>-0.032</v>
      </c>
      <c r="DF48">
        <v>-0.014</v>
      </c>
      <c r="DG48">
        <v>-2.415</v>
      </c>
      <c r="DH48">
        <v>-0.031</v>
      </c>
      <c r="DI48">
        <v>420</v>
      </c>
      <c r="DJ48">
        <v>16</v>
      </c>
      <c r="DK48">
        <v>0.5600000000000001</v>
      </c>
      <c r="DL48">
        <v>0.18</v>
      </c>
      <c r="DM48">
        <v>-0.173796564025</v>
      </c>
      <c r="DN48">
        <v>2.860482701302064</v>
      </c>
      <c r="DO48">
        <v>0.4933761751940874</v>
      </c>
      <c r="DP48">
        <v>0</v>
      </c>
      <c r="DQ48">
        <v>0.0144092885</v>
      </c>
      <c r="DR48">
        <v>-0.3448643313320828</v>
      </c>
      <c r="DS48">
        <v>0.05696480066462169</v>
      </c>
      <c r="DT48">
        <v>0</v>
      </c>
      <c r="DU48">
        <v>0</v>
      </c>
      <c r="DV48">
        <v>2</v>
      </c>
      <c r="DW48" t="s">
        <v>356</v>
      </c>
      <c r="DX48">
        <v>3.22851</v>
      </c>
      <c r="DY48">
        <v>2.70391</v>
      </c>
      <c r="DZ48">
        <v>0.106873</v>
      </c>
      <c r="EA48">
        <v>0.106751</v>
      </c>
      <c r="EB48">
        <v>0.07840030000000001</v>
      </c>
      <c r="EC48">
        <v>0.078796</v>
      </c>
      <c r="ED48">
        <v>29223.7</v>
      </c>
      <c r="EE48">
        <v>28545.2</v>
      </c>
      <c r="EF48">
        <v>31330.6</v>
      </c>
      <c r="EG48">
        <v>30289.5</v>
      </c>
      <c r="EH48">
        <v>38683.4</v>
      </c>
      <c r="EI48">
        <v>36909.1</v>
      </c>
      <c r="EJ48">
        <v>43913</v>
      </c>
      <c r="EK48">
        <v>42310</v>
      </c>
      <c r="EL48">
        <v>1.3641</v>
      </c>
      <c r="EM48">
        <v>1.40205</v>
      </c>
      <c r="EN48">
        <v>0.0415891</v>
      </c>
      <c r="EO48">
        <v>0</v>
      </c>
      <c r="EP48">
        <v>21.28</v>
      </c>
      <c r="EQ48">
        <v>999.9</v>
      </c>
      <c r="ER48">
        <v>54</v>
      </c>
      <c r="ES48">
        <v>26.3</v>
      </c>
      <c r="ET48">
        <v>18.1987</v>
      </c>
      <c r="EU48">
        <v>61.6782</v>
      </c>
      <c r="EV48">
        <v>22.1034</v>
      </c>
      <c r="EW48">
        <v>1</v>
      </c>
      <c r="EX48">
        <v>-0.130861</v>
      </c>
      <c r="EY48">
        <v>1.80092</v>
      </c>
      <c r="EZ48">
        <v>20.1985</v>
      </c>
      <c r="FA48">
        <v>5.22583</v>
      </c>
      <c r="FB48">
        <v>11.998</v>
      </c>
      <c r="FC48">
        <v>4.9662</v>
      </c>
      <c r="FD48">
        <v>3.29663</v>
      </c>
      <c r="FE48">
        <v>9999</v>
      </c>
      <c r="FF48">
        <v>9999</v>
      </c>
      <c r="FG48">
        <v>9999</v>
      </c>
      <c r="FH48">
        <v>20.1</v>
      </c>
      <c r="FI48">
        <v>4.97102</v>
      </c>
      <c r="FJ48">
        <v>1.86768</v>
      </c>
      <c r="FK48">
        <v>1.85883</v>
      </c>
      <c r="FL48">
        <v>1.86501</v>
      </c>
      <c r="FM48">
        <v>1.86306</v>
      </c>
      <c r="FN48">
        <v>1.86434</v>
      </c>
      <c r="FO48">
        <v>1.85977</v>
      </c>
      <c r="FP48">
        <v>1.86386</v>
      </c>
      <c r="FQ48">
        <v>0</v>
      </c>
      <c r="FR48">
        <v>0</v>
      </c>
      <c r="FS48">
        <v>0</v>
      </c>
      <c r="FT48">
        <v>0</v>
      </c>
      <c r="FU48" t="s">
        <v>357</v>
      </c>
      <c r="FV48" t="s">
        <v>358</v>
      </c>
      <c r="FW48" t="s">
        <v>359</v>
      </c>
      <c r="FX48" t="s">
        <v>359</v>
      </c>
      <c r="FY48" t="s">
        <v>359</v>
      </c>
      <c r="FZ48" t="s">
        <v>359</v>
      </c>
      <c r="GA48">
        <v>0</v>
      </c>
      <c r="GB48">
        <v>100</v>
      </c>
      <c r="GC48">
        <v>100</v>
      </c>
      <c r="GD48">
        <v>-2.415</v>
      </c>
      <c r="GE48">
        <v>-0.0344</v>
      </c>
      <c r="GF48">
        <v>-0.5273030977572521</v>
      </c>
      <c r="GG48">
        <v>-0.004200780211792431</v>
      </c>
      <c r="GH48">
        <v>-6.086107273994438E-07</v>
      </c>
      <c r="GI48">
        <v>3.538391214060535E-10</v>
      </c>
      <c r="GJ48">
        <v>-0.05557139227577904</v>
      </c>
      <c r="GK48">
        <v>0.006682484536868237</v>
      </c>
      <c r="GL48">
        <v>-0.0007200357986506558</v>
      </c>
      <c r="GM48">
        <v>2.515042002614049E-05</v>
      </c>
      <c r="GN48">
        <v>15</v>
      </c>
      <c r="GO48">
        <v>1944</v>
      </c>
      <c r="GP48">
        <v>3</v>
      </c>
      <c r="GQ48">
        <v>20</v>
      </c>
      <c r="GR48">
        <v>0</v>
      </c>
      <c r="GS48">
        <v>33.2</v>
      </c>
      <c r="GT48">
        <v>1.12793</v>
      </c>
      <c r="GU48">
        <v>2.41943</v>
      </c>
      <c r="GV48">
        <v>1.44897</v>
      </c>
      <c r="GW48">
        <v>2.30225</v>
      </c>
      <c r="GX48">
        <v>1.55151</v>
      </c>
      <c r="GY48">
        <v>2.23877</v>
      </c>
      <c r="GZ48">
        <v>30.8469</v>
      </c>
      <c r="HA48">
        <v>14.5261</v>
      </c>
      <c r="HB48">
        <v>18</v>
      </c>
      <c r="HC48">
        <v>215.77</v>
      </c>
      <c r="HD48">
        <v>215.199</v>
      </c>
      <c r="HE48">
        <v>18.9996</v>
      </c>
      <c r="HF48">
        <v>25.3955</v>
      </c>
      <c r="HG48">
        <v>30.0001</v>
      </c>
      <c r="HH48">
        <v>25.4526</v>
      </c>
      <c r="HI48">
        <v>25.4193</v>
      </c>
      <c r="HJ48">
        <v>22.5718</v>
      </c>
      <c r="HK48">
        <v>32.842</v>
      </c>
      <c r="HL48">
        <v>61.0082</v>
      </c>
      <c r="HM48">
        <v>19</v>
      </c>
      <c r="HN48">
        <v>420</v>
      </c>
      <c r="HO48">
        <v>14.0187</v>
      </c>
      <c r="HP48">
        <v>99.4318</v>
      </c>
      <c r="HQ48">
        <v>101.086</v>
      </c>
    </row>
    <row r="49" spans="1:225">
      <c r="A49">
        <v>33</v>
      </c>
      <c r="B49">
        <v>1714070077.1</v>
      </c>
      <c r="C49">
        <v>1585.099999904633</v>
      </c>
      <c r="D49" t="s">
        <v>457</v>
      </c>
      <c r="E49" t="s">
        <v>458</v>
      </c>
      <c r="F49">
        <v>5</v>
      </c>
      <c r="G49" t="s">
        <v>382</v>
      </c>
      <c r="H49">
        <v>1714070069.099999</v>
      </c>
      <c r="I49">
        <f>(J49)/1000</f>
        <v>0</v>
      </c>
      <c r="J49">
        <f>IF(BE49, AM49, AG49)</f>
        <v>0</v>
      </c>
      <c r="K49">
        <f>IF(BE49, AH49, AF49)</f>
        <v>0</v>
      </c>
      <c r="L49">
        <f>BG49 - IF(AT49&gt;1, K49*BA49*100.0/(AV49*BU49), 0)</f>
        <v>0</v>
      </c>
      <c r="M49">
        <f>((S49-I49/2)*L49-K49)/(S49+I49/2)</f>
        <v>0</v>
      </c>
      <c r="N49">
        <f>M49*(BN49+BO49)/1000.0</f>
        <v>0</v>
      </c>
      <c r="O49">
        <f>(BG49 - IF(AT49&gt;1, K49*BA49*100.0/(AV49*BU49), 0))*(BN49+BO49)/1000.0</f>
        <v>0</v>
      </c>
      <c r="P49">
        <f>2.0/((1/R49-1/Q49)+SIGN(R49)*SQRT((1/R49-1/Q49)*(1/R49-1/Q49) + 4*BB49/((BB49+1)*(BB49+1))*(2*1/R49*1/Q49-1/Q49*1/Q49)))</f>
        <v>0</v>
      </c>
      <c r="Q49">
        <f>IF(LEFT(BC49,1)&lt;&gt;"0",IF(LEFT(BC49,1)="1",3.0,BD49),$D$5+$E$5*(BU49*BN49/($K$5*1000))+$F$5*(BU49*BN49/($K$5*1000))*MAX(MIN(BA49,$J$5),$I$5)*MAX(MIN(BA49,$J$5),$I$5)+$G$5*MAX(MIN(BA49,$J$5),$I$5)*(BU49*BN49/($K$5*1000))+$H$5*(BU49*BN49/($K$5*1000))*(BU49*BN49/($K$5*1000)))</f>
        <v>0</v>
      </c>
      <c r="R49">
        <f>I49*(1000-(1000*0.61365*exp(17.502*V49/(240.97+V49))/(BN49+BO49)+BI49)/2)/(1000*0.61365*exp(17.502*V49/(240.97+V49))/(BN49+BO49)-BI49)</f>
        <v>0</v>
      </c>
      <c r="S49">
        <f>1/((BB49+1)/(P49/1.6)+1/(Q49/1.37)) + BB49/((BB49+1)/(P49/1.6) + BB49/(Q49/1.37))</f>
        <v>0</v>
      </c>
      <c r="T49">
        <f>(AW49*AZ49)</f>
        <v>0</v>
      </c>
      <c r="U49">
        <f>(BP49+(T49+2*0.95*5.67E-8*(((BP49+$B$7)+273)^4-(BP49+273)^4)-44100*I49)/(1.84*29.3*Q49+8*0.95*5.67E-8*(BP49+273)^3))</f>
        <v>0</v>
      </c>
      <c r="V49">
        <f>($C$7*BQ49+$D$7*BR49+$E$7*U49)</f>
        <v>0</v>
      </c>
      <c r="W49">
        <f>0.61365*exp(17.502*V49/(240.97+V49))</f>
        <v>0</v>
      </c>
      <c r="X49">
        <f>(Y49/Z49*100)</f>
        <v>0</v>
      </c>
      <c r="Y49">
        <f>BI49*(BN49+BO49)/1000</f>
        <v>0</v>
      </c>
      <c r="Z49">
        <f>0.61365*exp(17.502*BP49/(240.97+BP49))</f>
        <v>0</v>
      </c>
      <c r="AA49">
        <f>(W49-BI49*(BN49+BO49)/1000)</f>
        <v>0</v>
      </c>
      <c r="AB49">
        <f>(-I49*44100)</f>
        <v>0</v>
      </c>
      <c r="AC49">
        <f>2*29.3*Q49*0.92*(BP49-V49)</f>
        <v>0</v>
      </c>
      <c r="AD49">
        <f>2*0.95*5.67E-8*(((BP49+$B$7)+273)^4-(V49+273)^4)</f>
        <v>0</v>
      </c>
      <c r="AE49">
        <f>T49+AD49+AB49+AC49</f>
        <v>0</v>
      </c>
      <c r="AF49">
        <f>BM49*AT49*(BH49-BG49*(1000-AT49*BJ49)/(1000-AT49*BI49))/(100*BA49)</f>
        <v>0</v>
      </c>
      <c r="AG49">
        <f>1000*BM49*AT49*(BI49-BJ49)/(100*BA49*(1000-AT49*BI49))</f>
        <v>0</v>
      </c>
      <c r="AH49">
        <f>(AI49 - AJ49 - BN49*1E3/(8.314*(BP49+273.15)) * AL49/BM49 * AK49) * BM49/(100*BA49) * (1000 - BJ49)/1000</f>
        <v>0</v>
      </c>
      <c r="AI49">
        <v>425.8971278520382</v>
      </c>
      <c r="AJ49">
        <v>422.8137333333332</v>
      </c>
      <c r="AK49">
        <v>-0.0001024787875284607</v>
      </c>
      <c r="AL49">
        <v>67.22773914294335</v>
      </c>
      <c r="AM49">
        <f>(AO49 - AN49 + BN49*1E3/(8.314*(BP49+273.15)) * AQ49/BM49 * AP49) * BM49/(100*BA49) * 1000/(1000 - AO49)</f>
        <v>0</v>
      </c>
      <c r="AN49">
        <v>13.83553751135825</v>
      </c>
      <c r="AO49">
        <v>14.21888484848486</v>
      </c>
      <c r="AP49">
        <v>-5.412871363241997E-05</v>
      </c>
      <c r="AQ49">
        <v>78.5223617663883</v>
      </c>
      <c r="AR49">
        <v>0</v>
      </c>
      <c r="AS49">
        <v>0</v>
      </c>
      <c r="AT49">
        <f>IF(AR49*$H$13&gt;=AV49,1.0,(AV49/(AV49-AR49*$H$13)))</f>
        <v>0</v>
      </c>
      <c r="AU49">
        <f>(AT49-1)*100</f>
        <v>0</v>
      </c>
      <c r="AV49">
        <f>MAX(0,($B$13+$C$13*BU49)/(1+$D$13*BU49)*BN49/(BP49+273)*$E$13)</f>
        <v>0</v>
      </c>
      <c r="AW49">
        <f>$B$11*BV49+$C$11*BW49+$F$11*CH49*(1-CK49)</f>
        <v>0</v>
      </c>
      <c r="AX49">
        <f>AW49*AY49</f>
        <v>0</v>
      </c>
      <c r="AY49">
        <f>($B$11*$D$9+$C$11*$D$9+$F$11*((CU49+CM49)/MAX(CU49+CM49+CV49, 0.1)*$I$9+CV49/MAX(CU49+CM49+CV49, 0.1)*$J$9))/($B$11+$C$11+$F$11)</f>
        <v>0</v>
      </c>
      <c r="AZ49">
        <f>($B$11*$K$9+$C$11*$K$9+$F$11*((CU49+CM49)/MAX(CU49+CM49+CV49, 0.1)*$P$9+CV49/MAX(CU49+CM49+CV49, 0.1)*$Q$9))/($B$11+$C$11+$F$11)</f>
        <v>0</v>
      </c>
      <c r="BA49">
        <v>6</v>
      </c>
      <c r="BB49">
        <v>0.5</v>
      </c>
      <c r="BC49" t="s">
        <v>354</v>
      </c>
      <c r="BD49">
        <v>2</v>
      </c>
      <c r="BE49" t="b">
        <v>1</v>
      </c>
      <c r="BF49">
        <v>1714070069.099999</v>
      </c>
      <c r="BG49">
        <v>416.7728064516129</v>
      </c>
      <c r="BH49">
        <v>419.9994516129032</v>
      </c>
      <c r="BI49">
        <v>14.22190322580645</v>
      </c>
      <c r="BJ49">
        <v>13.8471064516129</v>
      </c>
      <c r="BK49">
        <v>419.1848064516129</v>
      </c>
      <c r="BL49">
        <v>14.25567096774193</v>
      </c>
      <c r="BM49">
        <v>599.9977096774193</v>
      </c>
      <c r="BN49">
        <v>101.9108387096774</v>
      </c>
      <c r="BO49">
        <v>0.09992992258064515</v>
      </c>
      <c r="BP49">
        <v>21.88455483870968</v>
      </c>
      <c r="BQ49">
        <v>21.97636129032258</v>
      </c>
      <c r="BR49">
        <v>999.9000000000003</v>
      </c>
      <c r="BS49">
        <v>0</v>
      </c>
      <c r="BT49">
        <v>0</v>
      </c>
      <c r="BU49">
        <v>10007.84903225807</v>
      </c>
      <c r="BV49">
        <v>0</v>
      </c>
      <c r="BW49">
        <v>397.0736451612903</v>
      </c>
      <c r="BX49">
        <v>-3.21562</v>
      </c>
      <c r="BY49">
        <v>422.7966774193549</v>
      </c>
      <c r="BZ49">
        <v>425.8968709677421</v>
      </c>
      <c r="CA49">
        <v>0.3748001612903226</v>
      </c>
      <c r="CB49">
        <v>419.9994516129032</v>
      </c>
      <c r="CC49">
        <v>13.8471064516129</v>
      </c>
      <c r="CD49">
        <v>1.449366129032258</v>
      </c>
      <c r="CE49">
        <v>1.41117</v>
      </c>
      <c r="CF49">
        <v>12.44421290322581</v>
      </c>
      <c r="CG49">
        <v>12.03818709677419</v>
      </c>
      <c r="CH49">
        <v>430.0094838709677</v>
      </c>
      <c r="CI49">
        <v>0.9070140000000001</v>
      </c>
      <c r="CJ49">
        <v>0.09298621612903223</v>
      </c>
      <c r="CK49">
        <v>0</v>
      </c>
      <c r="CL49">
        <v>268.1938064516129</v>
      </c>
      <c r="CM49">
        <v>5.00098</v>
      </c>
      <c r="CN49">
        <v>1248.761935483871</v>
      </c>
      <c r="CO49">
        <v>3942.798064516129</v>
      </c>
      <c r="CP49">
        <v>36.44129032258063</v>
      </c>
      <c r="CQ49">
        <v>39.36061290322579</v>
      </c>
      <c r="CR49">
        <v>38.13290322580645</v>
      </c>
      <c r="CS49">
        <v>39.54812903225805</v>
      </c>
      <c r="CT49">
        <v>38.00987096774193</v>
      </c>
      <c r="CU49">
        <v>385.4893548387096</v>
      </c>
      <c r="CV49">
        <v>39.52</v>
      </c>
      <c r="CW49">
        <v>0</v>
      </c>
      <c r="CX49">
        <v>1714070163.8</v>
      </c>
      <c r="CY49">
        <v>0</v>
      </c>
      <c r="CZ49">
        <v>1714070094.1</v>
      </c>
      <c r="DA49" t="s">
        <v>459</v>
      </c>
      <c r="DB49">
        <v>1714070094.1</v>
      </c>
      <c r="DC49">
        <v>1714068024.5</v>
      </c>
      <c r="DD49">
        <v>33</v>
      </c>
      <c r="DE49">
        <v>0.003</v>
      </c>
      <c r="DF49">
        <v>-0.014</v>
      </c>
      <c r="DG49">
        <v>-2.412</v>
      </c>
      <c r="DH49">
        <v>-0.031</v>
      </c>
      <c r="DI49">
        <v>420</v>
      </c>
      <c r="DJ49">
        <v>16</v>
      </c>
      <c r="DK49">
        <v>0.21</v>
      </c>
      <c r="DL49">
        <v>0.18</v>
      </c>
      <c r="DM49">
        <v>-3.220623170731707</v>
      </c>
      <c r="DN49">
        <v>0.1449995121951175</v>
      </c>
      <c r="DO49">
        <v>0.03476881967587883</v>
      </c>
      <c r="DP49">
        <v>0</v>
      </c>
      <c r="DQ49">
        <v>0.373814487804878</v>
      </c>
      <c r="DR49">
        <v>0.05011099651567937</v>
      </c>
      <c r="DS49">
        <v>0.007245673633016654</v>
      </c>
      <c r="DT49">
        <v>1</v>
      </c>
      <c r="DU49">
        <v>1</v>
      </c>
      <c r="DV49">
        <v>2</v>
      </c>
      <c r="DW49" t="s">
        <v>363</v>
      </c>
      <c r="DX49">
        <v>3.2287</v>
      </c>
      <c r="DY49">
        <v>2.70452</v>
      </c>
      <c r="DZ49">
        <v>0.106266</v>
      </c>
      <c r="EA49">
        <v>0.106761</v>
      </c>
      <c r="EB49">
        <v>0.0802886</v>
      </c>
      <c r="EC49">
        <v>0.07901320000000001</v>
      </c>
      <c r="ED49">
        <v>29245</v>
      </c>
      <c r="EE49">
        <v>28545.8</v>
      </c>
      <c r="EF49">
        <v>31332.2</v>
      </c>
      <c r="EG49">
        <v>30290.4</v>
      </c>
      <c r="EH49">
        <v>38605.6</v>
      </c>
      <c r="EI49">
        <v>36901.8</v>
      </c>
      <c r="EJ49">
        <v>43915.3</v>
      </c>
      <c r="EK49">
        <v>42311.6</v>
      </c>
      <c r="EL49">
        <v>2.14342</v>
      </c>
      <c r="EM49">
        <v>1.94687</v>
      </c>
      <c r="EN49">
        <v>0.0448748</v>
      </c>
      <c r="EO49">
        <v>0</v>
      </c>
      <c r="EP49">
        <v>21.2318</v>
      </c>
      <c r="EQ49">
        <v>999.9</v>
      </c>
      <c r="ER49">
        <v>53.9</v>
      </c>
      <c r="ES49">
        <v>26.3</v>
      </c>
      <c r="ET49">
        <v>18.1652</v>
      </c>
      <c r="EU49">
        <v>61.5482</v>
      </c>
      <c r="EV49">
        <v>21.5224</v>
      </c>
      <c r="EW49">
        <v>1</v>
      </c>
      <c r="EX49">
        <v>-0.131418</v>
      </c>
      <c r="EY49">
        <v>1.79423</v>
      </c>
      <c r="EZ49">
        <v>20.1975</v>
      </c>
      <c r="FA49">
        <v>5.22882</v>
      </c>
      <c r="FB49">
        <v>11.998</v>
      </c>
      <c r="FC49">
        <v>4.96745</v>
      </c>
      <c r="FD49">
        <v>3.297</v>
      </c>
      <c r="FE49">
        <v>9999</v>
      </c>
      <c r="FF49">
        <v>9999</v>
      </c>
      <c r="FG49">
        <v>9999</v>
      </c>
      <c r="FH49">
        <v>20.1</v>
      </c>
      <c r="FI49">
        <v>4.97102</v>
      </c>
      <c r="FJ49">
        <v>1.86768</v>
      </c>
      <c r="FK49">
        <v>1.85884</v>
      </c>
      <c r="FL49">
        <v>1.86498</v>
      </c>
      <c r="FM49">
        <v>1.86309</v>
      </c>
      <c r="FN49">
        <v>1.86434</v>
      </c>
      <c r="FO49">
        <v>1.85976</v>
      </c>
      <c r="FP49">
        <v>1.86386</v>
      </c>
      <c r="FQ49">
        <v>0</v>
      </c>
      <c r="FR49">
        <v>0</v>
      </c>
      <c r="FS49">
        <v>0</v>
      </c>
      <c r="FT49">
        <v>0</v>
      </c>
      <c r="FU49" t="s">
        <v>357</v>
      </c>
      <c r="FV49" t="s">
        <v>358</v>
      </c>
      <c r="FW49" t="s">
        <v>359</v>
      </c>
      <c r="FX49" t="s">
        <v>359</v>
      </c>
      <c r="FY49" t="s">
        <v>359</v>
      </c>
      <c r="FZ49" t="s">
        <v>359</v>
      </c>
      <c r="GA49">
        <v>0</v>
      </c>
      <c r="GB49">
        <v>100</v>
      </c>
      <c r="GC49">
        <v>100</v>
      </c>
      <c r="GD49">
        <v>-2.412</v>
      </c>
      <c r="GE49">
        <v>-0.0338</v>
      </c>
      <c r="GF49">
        <v>-0.5592446766193893</v>
      </c>
      <c r="GG49">
        <v>-0.004200780211792431</v>
      </c>
      <c r="GH49">
        <v>-6.086107273994438E-07</v>
      </c>
      <c r="GI49">
        <v>3.538391214060535E-10</v>
      </c>
      <c r="GJ49">
        <v>-0.05557139227577904</v>
      </c>
      <c r="GK49">
        <v>0.006682484536868237</v>
      </c>
      <c r="GL49">
        <v>-0.0007200357986506558</v>
      </c>
      <c r="GM49">
        <v>2.515042002614049E-05</v>
      </c>
      <c r="GN49">
        <v>15</v>
      </c>
      <c r="GO49">
        <v>1944</v>
      </c>
      <c r="GP49">
        <v>3</v>
      </c>
      <c r="GQ49">
        <v>20</v>
      </c>
      <c r="GR49">
        <v>0.7</v>
      </c>
      <c r="GS49">
        <v>34.2</v>
      </c>
      <c r="GT49">
        <v>1.12793</v>
      </c>
      <c r="GU49">
        <v>2.41821</v>
      </c>
      <c r="GV49">
        <v>1.44897</v>
      </c>
      <c r="GW49">
        <v>2.30225</v>
      </c>
      <c r="GX49">
        <v>1.55151</v>
      </c>
      <c r="GY49">
        <v>2.33643</v>
      </c>
      <c r="GZ49">
        <v>30.8469</v>
      </c>
      <c r="HA49">
        <v>14.4998</v>
      </c>
      <c r="HB49">
        <v>18</v>
      </c>
      <c r="HC49">
        <v>597.1660000000001</v>
      </c>
      <c r="HD49">
        <v>473.799</v>
      </c>
      <c r="HE49">
        <v>19.0001</v>
      </c>
      <c r="HF49">
        <v>25.3982</v>
      </c>
      <c r="HG49">
        <v>30.0001</v>
      </c>
      <c r="HH49">
        <v>25.4436</v>
      </c>
      <c r="HI49">
        <v>25.3982</v>
      </c>
      <c r="HJ49">
        <v>22.573</v>
      </c>
      <c r="HK49">
        <v>32.8764</v>
      </c>
      <c r="HL49">
        <v>60.6346</v>
      </c>
      <c r="HM49">
        <v>19</v>
      </c>
      <c r="HN49">
        <v>420</v>
      </c>
      <c r="HO49">
        <v>13.8398</v>
      </c>
      <c r="HP49">
        <v>99.43689999999999</v>
      </c>
      <c r="HQ49">
        <v>101.09</v>
      </c>
    </row>
    <row r="50" spans="1:225">
      <c r="A50">
        <v>34</v>
      </c>
      <c r="B50">
        <v>1714070117.6</v>
      </c>
      <c r="C50">
        <v>1625.599999904633</v>
      </c>
      <c r="D50" t="s">
        <v>460</v>
      </c>
      <c r="E50" t="s">
        <v>461</v>
      </c>
      <c r="F50">
        <v>5</v>
      </c>
      <c r="G50" t="s">
        <v>382</v>
      </c>
      <c r="H50">
        <v>1714070109.849999</v>
      </c>
      <c r="I50">
        <f>(J50)/1000</f>
        <v>0</v>
      </c>
      <c r="J50">
        <f>IF(BE50, AM50, AG50)</f>
        <v>0</v>
      </c>
      <c r="K50">
        <f>IF(BE50, AH50, AF50)</f>
        <v>0</v>
      </c>
      <c r="L50">
        <f>BG50 - IF(AT50&gt;1, K50*BA50*100.0/(AV50*BU50), 0)</f>
        <v>0</v>
      </c>
      <c r="M50">
        <f>((S50-I50/2)*L50-K50)/(S50+I50/2)</f>
        <v>0</v>
      </c>
      <c r="N50">
        <f>M50*(BN50+BO50)/1000.0</f>
        <v>0</v>
      </c>
      <c r="O50">
        <f>(BG50 - IF(AT50&gt;1, K50*BA50*100.0/(AV50*BU50), 0))*(BN50+BO50)/1000.0</f>
        <v>0</v>
      </c>
      <c r="P50">
        <f>2.0/((1/R50-1/Q50)+SIGN(R50)*SQRT((1/R50-1/Q50)*(1/R50-1/Q50) + 4*BB50/((BB50+1)*(BB50+1))*(2*1/R50*1/Q50-1/Q50*1/Q50)))</f>
        <v>0</v>
      </c>
      <c r="Q50">
        <f>IF(LEFT(BC50,1)&lt;&gt;"0",IF(LEFT(BC50,1)="1",3.0,BD50),$D$5+$E$5*(BU50*BN50/($K$5*1000))+$F$5*(BU50*BN50/($K$5*1000))*MAX(MIN(BA50,$J$5),$I$5)*MAX(MIN(BA50,$J$5),$I$5)+$G$5*MAX(MIN(BA50,$J$5),$I$5)*(BU50*BN50/($K$5*1000))+$H$5*(BU50*BN50/($K$5*1000))*(BU50*BN50/($K$5*1000)))</f>
        <v>0</v>
      </c>
      <c r="R50">
        <f>I50*(1000-(1000*0.61365*exp(17.502*V50/(240.97+V50))/(BN50+BO50)+BI50)/2)/(1000*0.61365*exp(17.502*V50/(240.97+V50))/(BN50+BO50)-BI50)</f>
        <v>0</v>
      </c>
      <c r="S50">
        <f>1/((BB50+1)/(P50/1.6)+1/(Q50/1.37)) + BB50/((BB50+1)/(P50/1.6) + BB50/(Q50/1.37))</f>
        <v>0</v>
      </c>
      <c r="T50">
        <f>(AW50*AZ50)</f>
        <v>0</v>
      </c>
      <c r="U50">
        <f>(BP50+(T50+2*0.95*5.67E-8*(((BP50+$B$7)+273)^4-(BP50+273)^4)-44100*I50)/(1.84*29.3*Q50+8*0.95*5.67E-8*(BP50+273)^3))</f>
        <v>0</v>
      </c>
      <c r="V50">
        <f>($C$7*BQ50+$D$7*BR50+$E$7*U50)</f>
        <v>0</v>
      </c>
      <c r="W50">
        <f>0.61365*exp(17.502*V50/(240.97+V50))</f>
        <v>0</v>
      </c>
      <c r="X50">
        <f>(Y50/Z50*100)</f>
        <v>0</v>
      </c>
      <c r="Y50">
        <f>BI50*(BN50+BO50)/1000</f>
        <v>0</v>
      </c>
      <c r="Z50">
        <f>0.61365*exp(17.502*BP50/(240.97+BP50))</f>
        <v>0</v>
      </c>
      <c r="AA50">
        <f>(W50-BI50*(BN50+BO50)/1000)</f>
        <v>0</v>
      </c>
      <c r="AB50">
        <f>(-I50*44100)</f>
        <v>0</v>
      </c>
      <c r="AC50">
        <f>2*29.3*Q50*0.92*(BP50-V50)</f>
        <v>0</v>
      </c>
      <c r="AD50">
        <f>2*0.95*5.67E-8*(((BP50+$B$7)+273)^4-(V50+273)^4)</f>
        <v>0</v>
      </c>
      <c r="AE50">
        <f>T50+AD50+AB50+AC50</f>
        <v>0</v>
      </c>
      <c r="AF50">
        <f>BM50*AT50*(BH50-BG50*(1000-AT50*BJ50)/(1000-AT50*BI50))/(100*BA50)</f>
        <v>0</v>
      </c>
      <c r="AG50">
        <f>1000*BM50*AT50*(BI50-BJ50)/(100*BA50*(1000-AT50*BI50))</f>
        <v>0</v>
      </c>
      <c r="AH50">
        <f>(AI50 - AJ50 - BN50*1E3/(8.314*(BP50+273.15)) * AL50/BM50 * AK50) * BM50/(100*BA50) * (1000 - BJ50)/1000</f>
        <v>0</v>
      </c>
      <c r="AI50">
        <v>425.90636577501</v>
      </c>
      <c r="AJ50">
        <v>422.8303393939394</v>
      </c>
      <c r="AK50">
        <v>0.0003284100694728335</v>
      </c>
      <c r="AL50">
        <v>67.16532471769922</v>
      </c>
      <c r="AM50">
        <f>(AO50 - AN50 + BN50*1E3/(8.314*(BP50+273.15)) * AQ50/BM50 * AP50) * BM50/(100*BA50) * 1000/(1000 - AO50)</f>
        <v>0</v>
      </c>
      <c r="AN50">
        <v>13.88499413042903</v>
      </c>
      <c r="AO50">
        <v>14.24664666666666</v>
      </c>
      <c r="AP50">
        <v>0.0001443612801083537</v>
      </c>
      <c r="AQ50">
        <v>78.5493469241856</v>
      </c>
      <c r="AR50">
        <v>1</v>
      </c>
      <c r="AS50">
        <v>0</v>
      </c>
      <c r="AT50">
        <f>IF(AR50*$H$13&gt;=AV50,1.0,(AV50/(AV50-AR50*$H$13)))</f>
        <v>0</v>
      </c>
      <c r="AU50">
        <f>(AT50-1)*100</f>
        <v>0</v>
      </c>
      <c r="AV50">
        <f>MAX(0,($B$13+$C$13*BU50)/(1+$D$13*BU50)*BN50/(BP50+273)*$E$13)</f>
        <v>0</v>
      </c>
      <c r="AW50">
        <f>$B$11*BV50+$C$11*BW50+$F$11*CH50*(1-CK50)</f>
        <v>0</v>
      </c>
      <c r="AX50">
        <f>AW50*AY50</f>
        <v>0</v>
      </c>
      <c r="AY50">
        <f>($B$11*$D$9+$C$11*$D$9+$F$11*((CU50+CM50)/MAX(CU50+CM50+CV50, 0.1)*$I$9+CV50/MAX(CU50+CM50+CV50, 0.1)*$J$9))/($B$11+$C$11+$F$11)</f>
        <v>0</v>
      </c>
      <c r="AZ50">
        <f>($B$11*$K$9+$C$11*$K$9+$F$11*((CU50+CM50)/MAX(CU50+CM50+CV50, 0.1)*$P$9+CV50/MAX(CU50+CM50+CV50, 0.1)*$Q$9))/($B$11+$C$11+$F$11)</f>
        <v>0</v>
      </c>
      <c r="BA50">
        <v>6</v>
      </c>
      <c r="BB50">
        <v>0.5</v>
      </c>
      <c r="BC50" t="s">
        <v>354</v>
      </c>
      <c r="BD50">
        <v>2</v>
      </c>
      <c r="BE50" t="b">
        <v>1</v>
      </c>
      <c r="BF50">
        <v>1714070109.849999</v>
      </c>
      <c r="BG50">
        <v>416.7545</v>
      </c>
      <c r="BH50">
        <v>419.9939666666667</v>
      </c>
      <c r="BI50">
        <v>14.23587</v>
      </c>
      <c r="BJ50">
        <v>13.88336666666667</v>
      </c>
      <c r="BK50">
        <v>419.1755</v>
      </c>
      <c r="BL50">
        <v>14.26961333333333</v>
      </c>
      <c r="BM50">
        <v>599.9917333333334</v>
      </c>
      <c r="BN50">
        <v>101.9113</v>
      </c>
      <c r="BO50">
        <v>0.09998457666666669</v>
      </c>
      <c r="BP50">
        <v>21.87377666666667</v>
      </c>
      <c r="BQ50">
        <v>21.97874333333333</v>
      </c>
      <c r="BR50">
        <v>999.9000000000002</v>
      </c>
      <c r="BS50">
        <v>0</v>
      </c>
      <c r="BT50">
        <v>0</v>
      </c>
      <c r="BU50">
        <v>10003.58266666667</v>
      </c>
      <c r="BV50">
        <v>0</v>
      </c>
      <c r="BW50">
        <v>397.0846</v>
      </c>
      <c r="BX50">
        <v>-3.215968666666667</v>
      </c>
      <c r="BY50">
        <v>422.7969</v>
      </c>
      <c r="BZ50">
        <v>425.9069</v>
      </c>
      <c r="CA50">
        <v>0.3525009666666666</v>
      </c>
      <c r="CB50">
        <v>419.9939666666667</v>
      </c>
      <c r="CC50">
        <v>13.88336666666667</v>
      </c>
      <c r="CD50">
        <v>1.450796666666667</v>
      </c>
      <c r="CE50">
        <v>1.414872333333333</v>
      </c>
      <c r="CF50">
        <v>12.45922</v>
      </c>
      <c r="CG50">
        <v>12.07796666666667</v>
      </c>
      <c r="CH50">
        <v>429.9967333333333</v>
      </c>
      <c r="CI50">
        <v>0.9069847333333333</v>
      </c>
      <c r="CJ50">
        <v>0.09301552999999997</v>
      </c>
      <c r="CK50">
        <v>0</v>
      </c>
      <c r="CL50">
        <v>267.0321333333333</v>
      </c>
      <c r="CM50">
        <v>5.00098</v>
      </c>
      <c r="CN50">
        <v>1240.367333333333</v>
      </c>
      <c r="CO50">
        <v>3942.642</v>
      </c>
      <c r="CP50">
        <v>35.7456</v>
      </c>
      <c r="CQ50">
        <v>38.42886666666665</v>
      </c>
      <c r="CR50">
        <v>37.39973333333332</v>
      </c>
      <c r="CS50">
        <v>38.12053333333332</v>
      </c>
      <c r="CT50">
        <v>37.22893333333333</v>
      </c>
      <c r="CU50">
        <v>385.465</v>
      </c>
      <c r="CV50">
        <v>39.53166666666666</v>
      </c>
      <c r="CW50">
        <v>0</v>
      </c>
      <c r="CX50">
        <v>1714070204.6</v>
      </c>
      <c r="CY50">
        <v>0</v>
      </c>
      <c r="CZ50">
        <v>1714070137.6</v>
      </c>
      <c r="DA50" t="s">
        <v>462</v>
      </c>
      <c r="DB50">
        <v>1714070137.6</v>
      </c>
      <c r="DC50">
        <v>1714068024.5</v>
      </c>
      <c r="DD50">
        <v>34</v>
      </c>
      <c r="DE50">
        <v>-0.008999999999999999</v>
      </c>
      <c r="DF50">
        <v>-0.014</v>
      </c>
      <c r="DG50">
        <v>-2.421</v>
      </c>
      <c r="DH50">
        <v>-0.031</v>
      </c>
      <c r="DI50">
        <v>420</v>
      </c>
      <c r="DJ50">
        <v>16</v>
      </c>
      <c r="DK50">
        <v>0.62</v>
      </c>
      <c r="DL50">
        <v>0.18</v>
      </c>
      <c r="DM50">
        <v>-3.019374243902439</v>
      </c>
      <c r="DN50">
        <v>-3.075436933797915</v>
      </c>
      <c r="DO50">
        <v>0.5418402738342002</v>
      </c>
      <c r="DP50">
        <v>0</v>
      </c>
      <c r="DQ50">
        <v>0.3279974756097561</v>
      </c>
      <c r="DR50">
        <v>0.4044438606271779</v>
      </c>
      <c r="DS50">
        <v>0.05784004988864858</v>
      </c>
      <c r="DT50">
        <v>0</v>
      </c>
      <c r="DU50">
        <v>0</v>
      </c>
      <c r="DV50">
        <v>2</v>
      </c>
      <c r="DW50" t="s">
        <v>356</v>
      </c>
      <c r="DX50">
        <v>3.2286</v>
      </c>
      <c r="DY50">
        <v>2.70442</v>
      </c>
      <c r="DZ50">
        <v>0.106266</v>
      </c>
      <c r="EA50">
        <v>0.106755</v>
      </c>
      <c r="EB50">
        <v>0.08041230000000001</v>
      </c>
      <c r="EC50">
        <v>0.0792612</v>
      </c>
      <c r="ED50">
        <v>29245.9</v>
      </c>
      <c r="EE50">
        <v>28545.9</v>
      </c>
      <c r="EF50">
        <v>31333.2</v>
      </c>
      <c r="EG50">
        <v>30290.3</v>
      </c>
      <c r="EH50">
        <v>38601.7</v>
      </c>
      <c r="EI50">
        <v>36891.6</v>
      </c>
      <c r="EJ50">
        <v>43916.8</v>
      </c>
      <c r="EK50">
        <v>42311.5</v>
      </c>
      <c r="EL50">
        <v>2.14243</v>
      </c>
      <c r="EM50">
        <v>1.9466</v>
      </c>
      <c r="EN50">
        <v>0.046283</v>
      </c>
      <c r="EO50">
        <v>0</v>
      </c>
      <c r="EP50">
        <v>21.2135</v>
      </c>
      <c r="EQ50">
        <v>999.9</v>
      </c>
      <c r="ER50">
        <v>53.9</v>
      </c>
      <c r="ES50">
        <v>26.3</v>
      </c>
      <c r="ET50">
        <v>18.164</v>
      </c>
      <c r="EU50">
        <v>61.3582</v>
      </c>
      <c r="EV50">
        <v>21.6707</v>
      </c>
      <c r="EW50">
        <v>1</v>
      </c>
      <c r="EX50">
        <v>-0.13138</v>
      </c>
      <c r="EY50">
        <v>1.77123</v>
      </c>
      <c r="EZ50">
        <v>20.1976</v>
      </c>
      <c r="FA50">
        <v>5.22433</v>
      </c>
      <c r="FB50">
        <v>11.998</v>
      </c>
      <c r="FC50">
        <v>4.96725</v>
      </c>
      <c r="FD50">
        <v>3.297</v>
      </c>
      <c r="FE50">
        <v>9999</v>
      </c>
      <c r="FF50">
        <v>9999</v>
      </c>
      <c r="FG50">
        <v>9999</v>
      </c>
      <c r="FH50">
        <v>20.1</v>
      </c>
      <c r="FI50">
        <v>4.97104</v>
      </c>
      <c r="FJ50">
        <v>1.86768</v>
      </c>
      <c r="FK50">
        <v>1.85886</v>
      </c>
      <c r="FL50">
        <v>1.86505</v>
      </c>
      <c r="FM50">
        <v>1.86308</v>
      </c>
      <c r="FN50">
        <v>1.86434</v>
      </c>
      <c r="FO50">
        <v>1.85975</v>
      </c>
      <c r="FP50">
        <v>1.86386</v>
      </c>
      <c r="FQ50">
        <v>0</v>
      </c>
      <c r="FR50">
        <v>0</v>
      </c>
      <c r="FS50">
        <v>0</v>
      </c>
      <c r="FT50">
        <v>0</v>
      </c>
      <c r="FU50" t="s">
        <v>357</v>
      </c>
      <c r="FV50" t="s">
        <v>358</v>
      </c>
      <c r="FW50" t="s">
        <v>359</v>
      </c>
      <c r="FX50" t="s">
        <v>359</v>
      </c>
      <c r="FY50" t="s">
        <v>359</v>
      </c>
      <c r="FZ50" t="s">
        <v>359</v>
      </c>
      <c r="GA50">
        <v>0</v>
      </c>
      <c r="GB50">
        <v>100</v>
      </c>
      <c r="GC50">
        <v>100</v>
      </c>
      <c r="GD50">
        <v>-2.421</v>
      </c>
      <c r="GE50">
        <v>-0.0338</v>
      </c>
      <c r="GF50">
        <v>-0.5557960468926166</v>
      </c>
      <c r="GG50">
        <v>-0.004200780211792431</v>
      </c>
      <c r="GH50">
        <v>-6.086107273994438E-07</v>
      </c>
      <c r="GI50">
        <v>3.538391214060535E-10</v>
      </c>
      <c r="GJ50">
        <v>-0.05557139227577904</v>
      </c>
      <c r="GK50">
        <v>0.006682484536868237</v>
      </c>
      <c r="GL50">
        <v>-0.0007200357986506558</v>
      </c>
      <c r="GM50">
        <v>2.515042002614049E-05</v>
      </c>
      <c r="GN50">
        <v>15</v>
      </c>
      <c r="GO50">
        <v>1944</v>
      </c>
      <c r="GP50">
        <v>3</v>
      </c>
      <c r="GQ50">
        <v>20</v>
      </c>
      <c r="GR50">
        <v>0.4</v>
      </c>
      <c r="GS50">
        <v>34.9</v>
      </c>
      <c r="GT50">
        <v>1.12793</v>
      </c>
      <c r="GU50">
        <v>2.41455</v>
      </c>
      <c r="GV50">
        <v>1.44775</v>
      </c>
      <c r="GW50">
        <v>2.30225</v>
      </c>
      <c r="GX50">
        <v>1.55151</v>
      </c>
      <c r="GY50">
        <v>2.44751</v>
      </c>
      <c r="GZ50">
        <v>30.8686</v>
      </c>
      <c r="HA50">
        <v>14.5085</v>
      </c>
      <c r="HB50">
        <v>18</v>
      </c>
      <c r="HC50">
        <v>596.4690000000001</v>
      </c>
      <c r="HD50">
        <v>473.616</v>
      </c>
      <c r="HE50">
        <v>18.9991</v>
      </c>
      <c r="HF50">
        <v>25.4003</v>
      </c>
      <c r="HG50">
        <v>30.0001</v>
      </c>
      <c r="HH50">
        <v>25.4436</v>
      </c>
      <c r="HI50">
        <v>25.3971</v>
      </c>
      <c r="HJ50">
        <v>22.5737</v>
      </c>
      <c r="HK50">
        <v>32.5784</v>
      </c>
      <c r="HL50">
        <v>60.6346</v>
      </c>
      <c r="HM50">
        <v>19</v>
      </c>
      <c r="HN50">
        <v>420</v>
      </c>
      <c r="HO50">
        <v>13.8423</v>
      </c>
      <c r="HP50">
        <v>99.44029999999999</v>
      </c>
      <c r="HQ50">
        <v>101.089</v>
      </c>
    </row>
    <row r="51" spans="1:225">
      <c r="A51">
        <v>35</v>
      </c>
      <c r="B51">
        <v>1714070215.1</v>
      </c>
      <c r="C51">
        <v>1723.099999904633</v>
      </c>
      <c r="D51" t="s">
        <v>463</v>
      </c>
      <c r="E51" t="s">
        <v>464</v>
      </c>
      <c r="F51">
        <v>5</v>
      </c>
      <c r="G51" t="s">
        <v>465</v>
      </c>
      <c r="H51">
        <v>1714070207.349999</v>
      </c>
      <c r="I51">
        <f>(J51)/1000</f>
        <v>0</v>
      </c>
      <c r="J51">
        <f>IF(BE51, AM51, AG51)</f>
        <v>0</v>
      </c>
      <c r="K51">
        <f>IF(BE51, AH51, AF51)</f>
        <v>0</v>
      </c>
      <c r="L51">
        <f>BG51 - IF(AT51&gt;1, K51*BA51*100.0/(AV51*BU51), 0)</f>
        <v>0</v>
      </c>
      <c r="M51">
        <f>((S51-I51/2)*L51-K51)/(S51+I51/2)</f>
        <v>0</v>
      </c>
      <c r="N51">
        <f>M51*(BN51+BO51)/1000.0</f>
        <v>0</v>
      </c>
      <c r="O51">
        <f>(BG51 - IF(AT51&gt;1, K51*BA51*100.0/(AV51*BU51), 0))*(BN51+BO51)/1000.0</f>
        <v>0</v>
      </c>
      <c r="P51">
        <f>2.0/((1/R51-1/Q51)+SIGN(R51)*SQRT((1/R51-1/Q51)*(1/R51-1/Q51) + 4*BB51/((BB51+1)*(BB51+1))*(2*1/R51*1/Q51-1/Q51*1/Q51)))</f>
        <v>0</v>
      </c>
      <c r="Q51">
        <f>IF(LEFT(BC51,1)&lt;&gt;"0",IF(LEFT(BC51,1)="1",3.0,BD51),$D$5+$E$5*(BU51*BN51/($K$5*1000))+$F$5*(BU51*BN51/($K$5*1000))*MAX(MIN(BA51,$J$5),$I$5)*MAX(MIN(BA51,$J$5),$I$5)+$G$5*MAX(MIN(BA51,$J$5),$I$5)*(BU51*BN51/($K$5*1000))+$H$5*(BU51*BN51/($K$5*1000))*(BU51*BN51/($K$5*1000)))</f>
        <v>0</v>
      </c>
      <c r="R51">
        <f>I51*(1000-(1000*0.61365*exp(17.502*V51/(240.97+V51))/(BN51+BO51)+BI51)/2)/(1000*0.61365*exp(17.502*V51/(240.97+V51))/(BN51+BO51)-BI51)</f>
        <v>0</v>
      </c>
      <c r="S51">
        <f>1/((BB51+1)/(P51/1.6)+1/(Q51/1.37)) + BB51/((BB51+1)/(P51/1.6) + BB51/(Q51/1.37))</f>
        <v>0</v>
      </c>
      <c r="T51">
        <f>(AW51*AZ51)</f>
        <v>0</v>
      </c>
      <c r="U51">
        <f>(BP51+(T51+2*0.95*5.67E-8*(((BP51+$B$7)+273)^4-(BP51+273)^4)-44100*I51)/(1.84*29.3*Q51+8*0.95*5.67E-8*(BP51+273)^3))</f>
        <v>0</v>
      </c>
      <c r="V51">
        <f>($C$7*BQ51+$D$7*BR51+$E$7*U51)</f>
        <v>0</v>
      </c>
      <c r="W51">
        <f>0.61365*exp(17.502*V51/(240.97+V51))</f>
        <v>0</v>
      </c>
      <c r="X51">
        <f>(Y51/Z51*100)</f>
        <v>0</v>
      </c>
      <c r="Y51">
        <f>BI51*(BN51+BO51)/1000</f>
        <v>0</v>
      </c>
      <c r="Z51">
        <f>0.61365*exp(17.502*BP51/(240.97+BP51))</f>
        <v>0</v>
      </c>
      <c r="AA51">
        <f>(W51-BI51*(BN51+BO51)/1000)</f>
        <v>0</v>
      </c>
      <c r="AB51">
        <f>(-I51*44100)</f>
        <v>0</v>
      </c>
      <c r="AC51">
        <f>2*29.3*Q51*0.92*(BP51-V51)</f>
        <v>0</v>
      </c>
      <c r="AD51">
        <f>2*0.95*5.67E-8*(((BP51+$B$7)+273)^4-(V51+273)^4)</f>
        <v>0</v>
      </c>
      <c r="AE51">
        <f>T51+AD51+AB51+AC51</f>
        <v>0</v>
      </c>
      <c r="AF51">
        <f>BM51*AT51*(BH51-BG51*(1000-AT51*BJ51)/(1000-AT51*BI51))/(100*BA51)</f>
        <v>0</v>
      </c>
      <c r="AG51">
        <f>1000*BM51*AT51*(BI51-BJ51)/(100*BA51*(1000-AT51*BI51))</f>
        <v>0</v>
      </c>
      <c r="AH51">
        <f>(AI51 - AJ51 - BN51*1E3/(8.314*(BP51+273.15)) * AL51/BM51 * AK51) * BM51/(100*BA51) * (1000 - BJ51)/1000</f>
        <v>0</v>
      </c>
      <c r="AI51">
        <v>425.8589223114833</v>
      </c>
      <c r="AJ51">
        <v>423.7505696969696</v>
      </c>
      <c r="AK51">
        <v>-0.02210262106657778</v>
      </c>
      <c r="AL51">
        <v>67.17082079423804</v>
      </c>
      <c r="AM51">
        <f>(AO51 - AN51 + BN51*1E3/(8.314*(BP51+273.15)) * AQ51/BM51 * AP51) * BM51/(100*BA51) * 1000/(1000 - AO51)</f>
        <v>0</v>
      </c>
      <c r="AN51">
        <v>13.82926206556468</v>
      </c>
      <c r="AO51">
        <v>14.1135703030303</v>
      </c>
      <c r="AP51">
        <v>-0.005490477011964902</v>
      </c>
      <c r="AQ51">
        <v>78.54915546482542</v>
      </c>
      <c r="AR51">
        <v>9</v>
      </c>
      <c r="AS51">
        <v>1</v>
      </c>
      <c r="AT51">
        <f>IF(AR51*$H$13&gt;=AV51,1.0,(AV51/(AV51-AR51*$H$13)))</f>
        <v>0</v>
      </c>
      <c r="AU51">
        <f>(AT51-1)*100</f>
        <v>0</v>
      </c>
      <c r="AV51">
        <f>MAX(0,($B$13+$C$13*BU51)/(1+$D$13*BU51)*BN51/(BP51+273)*$E$13)</f>
        <v>0</v>
      </c>
      <c r="AW51">
        <f>$B$11*BV51+$C$11*BW51+$F$11*CH51*(1-CK51)</f>
        <v>0</v>
      </c>
      <c r="AX51">
        <f>AW51*AY51</f>
        <v>0</v>
      </c>
      <c r="AY51">
        <f>($B$11*$D$9+$C$11*$D$9+$F$11*((CU51+CM51)/MAX(CU51+CM51+CV51, 0.1)*$I$9+CV51/MAX(CU51+CM51+CV51, 0.1)*$J$9))/($B$11+$C$11+$F$11)</f>
        <v>0</v>
      </c>
      <c r="AZ51">
        <f>($B$11*$K$9+$C$11*$K$9+$F$11*((CU51+CM51)/MAX(CU51+CM51+CV51, 0.1)*$P$9+CV51/MAX(CU51+CM51+CV51, 0.1)*$Q$9))/($B$11+$C$11+$F$11)</f>
        <v>0</v>
      </c>
      <c r="BA51">
        <v>6</v>
      </c>
      <c r="BB51">
        <v>0.5</v>
      </c>
      <c r="BC51" t="s">
        <v>354</v>
      </c>
      <c r="BD51">
        <v>2</v>
      </c>
      <c r="BE51" t="b">
        <v>1</v>
      </c>
      <c r="BF51">
        <v>1714070207.349999</v>
      </c>
      <c r="BG51">
        <v>417.9454333333334</v>
      </c>
      <c r="BH51">
        <v>420.0177666666667</v>
      </c>
      <c r="BI51">
        <v>14.14426</v>
      </c>
      <c r="BJ51">
        <v>13.87446333333333</v>
      </c>
      <c r="BK51">
        <v>420.3284333333334</v>
      </c>
      <c r="BL51">
        <v>14.17814</v>
      </c>
      <c r="BM51">
        <v>599.9876666666665</v>
      </c>
      <c r="BN51">
        <v>101.9128333333333</v>
      </c>
      <c r="BO51">
        <v>0.09993124333333335</v>
      </c>
      <c r="BP51">
        <v>21.75552</v>
      </c>
      <c r="BQ51">
        <v>22.12254666666666</v>
      </c>
      <c r="BR51">
        <v>999.9000000000002</v>
      </c>
      <c r="BS51">
        <v>0</v>
      </c>
      <c r="BT51">
        <v>0</v>
      </c>
      <c r="BU51">
        <v>9996.018666666665</v>
      </c>
      <c r="BV51">
        <v>0</v>
      </c>
      <c r="BW51">
        <v>371.4113666666667</v>
      </c>
      <c r="BX51">
        <v>-2.100813</v>
      </c>
      <c r="BY51">
        <v>423.9130000000001</v>
      </c>
      <c r="BZ51">
        <v>425.9272666666666</v>
      </c>
      <c r="CA51">
        <v>0.2697951666666666</v>
      </c>
      <c r="CB51">
        <v>420.0177666666667</v>
      </c>
      <c r="CC51">
        <v>13.87446333333333</v>
      </c>
      <c r="CD51">
        <v>1.441481333333333</v>
      </c>
      <c r="CE51">
        <v>1.413985666666667</v>
      </c>
      <c r="CF51">
        <v>12.36116666666667</v>
      </c>
      <c r="CG51">
        <v>12.0684</v>
      </c>
      <c r="CH51">
        <v>430.0087</v>
      </c>
      <c r="CI51">
        <v>0.9070062666666669</v>
      </c>
      <c r="CJ51">
        <v>0.09299393333333332</v>
      </c>
      <c r="CK51">
        <v>0</v>
      </c>
      <c r="CL51">
        <v>185.7574</v>
      </c>
      <c r="CM51">
        <v>5.00098</v>
      </c>
      <c r="CN51">
        <v>876.8437666666667</v>
      </c>
      <c r="CO51">
        <v>3942.779333333333</v>
      </c>
      <c r="CP51">
        <v>35.8581</v>
      </c>
      <c r="CQ51">
        <v>39.57479999999999</v>
      </c>
      <c r="CR51">
        <v>37.64143333333332</v>
      </c>
      <c r="CS51">
        <v>39.28926666666666</v>
      </c>
      <c r="CT51">
        <v>37.92896666666666</v>
      </c>
      <c r="CU51">
        <v>385.4846666666667</v>
      </c>
      <c r="CV51">
        <v>39.52133333333333</v>
      </c>
      <c r="CW51">
        <v>0</v>
      </c>
      <c r="CX51">
        <v>1714070301.8</v>
      </c>
      <c r="CY51">
        <v>0</v>
      </c>
      <c r="CZ51">
        <v>1714070231.6</v>
      </c>
      <c r="DA51" t="s">
        <v>466</v>
      </c>
      <c r="DB51">
        <v>1714070231.6</v>
      </c>
      <c r="DC51">
        <v>1714068024.5</v>
      </c>
      <c r="DD51">
        <v>35</v>
      </c>
      <c r="DE51">
        <v>0.038</v>
      </c>
      <c r="DF51">
        <v>-0.014</v>
      </c>
      <c r="DG51">
        <v>-2.383</v>
      </c>
      <c r="DH51">
        <v>-0.031</v>
      </c>
      <c r="DI51">
        <v>420</v>
      </c>
      <c r="DJ51">
        <v>16</v>
      </c>
      <c r="DK51">
        <v>0.28</v>
      </c>
      <c r="DL51">
        <v>0.18</v>
      </c>
      <c r="DM51">
        <v>-1.964091951219512</v>
      </c>
      <c r="DN51">
        <v>-2.421355400696863</v>
      </c>
      <c r="DO51">
        <v>0.2580602355115764</v>
      </c>
      <c r="DP51">
        <v>0</v>
      </c>
      <c r="DQ51">
        <v>0.2460172682926829</v>
      </c>
      <c r="DR51">
        <v>0.4619605296167245</v>
      </c>
      <c r="DS51">
        <v>0.04770649980158116</v>
      </c>
      <c r="DT51">
        <v>0</v>
      </c>
      <c r="DU51">
        <v>0</v>
      </c>
      <c r="DV51">
        <v>2</v>
      </c>
      <c r="DW51" t="s">
        <v>356</v>
      </c>
      <c r="DX51">
        <v>3.22864</v>
      </c>
      <c r="DY51">
        <v>2.7043</v>
      </c>
      <c r="DZ51">
        <v>0.10645</v>
      </c>
      <c r="EA51">
        <v>0.106752</v>
      </c>
      <c r="EB51">
        <v>0.0798449</v>
      </c>
      <c r="EC51">
        <v>0.07901859999999999</v>
      </c>
      <c r="ED51">
        <v>29239.1</v>
      </c>
      <c r="EE51">
        <v>28543.5</v>
      </c>
      <c r="EF51">
        <v>31332.4</v>
      </c>
      <c r="EG51">
        <v>30287.8</v>
      </c>
      <c r="EH51">
        <v>38625.2</v>
      </c>
      <c r="EI51">
        <v>36898.5</v>
      </c>
      <c r="EJ51">
        <v>43916.3</v>
      </c>
      <c r="EK51">
        <v>42308.1</v>
      </c>
      <c r="EL51">
        <v>2.12758</v>
      </c>
      <c r="EM51">
        <v>1.94797</v>
      </c>
      <c r="EN51">
        <v>0.0500977</v>
      </c>
      <c r="EO51">
        <v>0</v>
      </c>
      <c r="EP51">
        <v>21.289</v>
      </c>
      <c r="EQ51">
        <v>999.9</v>
      </c>
      <c r="ER51">
        <v>53.7</v>
      </c>
      <c r="ES51">
        <v>26.4</v>
      </c>
      <c r="ET51">
        <v>18.2062</v>
      </c>
      <c r="EU51">
        <v>61.1582</v>
      </c>
      <c r="EV51">
        <v>21.887</v>
      </c>
      <c r="EW51">
        <v>1</v>
      </c>
      <c r="EX51">
        <v>-0.128938</v>
      </c>
      <c r="EY51">
        <v>1.85254</v>
      </c>
      <c r="EZ51">
        <v>20.1989</v>
      </c>
      <c r="FA51">
        <v>5.22717</v>
      </c>
      <c r="FB51">
        <v>11.998</v>
      </c>
      <c r="FC51">
        <v>4.96605</v>
      </c>
      <c r="FD51">
        <v>3.297</v>
      </c>
      <c r="FE51">
        <v>9999</v>
      </c>
      <c r="FF51">
        <v>9999</v>
      </c>
      <c r="FG51">
        <v>9999</v>
      </c>
      <c r="FH51">
        <v>20.2</v>
      </c>
      <c r="FI51">
        <v>4.97105</v>
      </c>
      <c r="FJ51">
        <v>1.86768</v>
      </c>
      <c r="FK51">
        <v>1.85886</v>
      </c>
      <c r="FL51">
        <v>1.86501</v>
      </c>
      <c r="FM51">
        <v>1.86309</v>
      </c>
      <c r="FN51">
        <v>1.86434</v>
      </c>
      <c r="FO51">
        <v>1.85975</v>
      </c>
      <c r="FP51">
        <v>1.86386</v>
      </c>
      <c r="FQ51">
        <v>0</v>
      </c>
      <c r="FR51">
        <v>0</v>
      </c>
      <c r="FS51">
        <v>0</v>
      </c>
      <c r="FT51">
        <v>0</v>
      </c>
      <c r="FU51" t="s">
        <v>357</v>
      </c>
      <c r="FV51" t="s">
        <v>358</v>
      </c>
      <c r="FW51" t="s">
        <v>359</v>
      </c>
      <c r="FX51" t="s">
        <v>359</v>
      </c>
      <c r="FY51" t="s">
        <v>359</v>
      </c>
      <c r="FZ51" t="s">
        <v>359</v>
      </c>
      <c r="GA51">
        <v>0</v>
      </c>
      <c r="GB51">
        <v>100</v>
      </c>
      <c r="GC51">
        <v>100</v>
      </c>
      <c r="GD51">
        <v>-2.383</v>
      </c>
      <c r="GE51">
        <v>-0.0339</v>
      </c>
      <c r="GF51">
        <v>-0.5645308936374354</v>
      </c>
      <c r="GG51">
        <v>-0.004200780211792431</v>
      </c>
      <c r="GH51">
        <v>-6.086107273994438E-07</v>
      </c>
      <c r="GI51">
        <v>3.538391214060535E-10</v>
      </c>
      <c r="GJ51">
        <v>-0.05557139227577904</v>
      </c>
      <c r="GK51">
        <v>0.006682484536868237</v>
      </c>
      <c r="GL51">
        <v>-0.0007200357986506558</v>
      </c>
      <c r="GM51">
        <v>2.515042002614049E-05</v>
      </c>
      <c r="GN51">
        <v>15</v>
      </c>
      <c r="GO51">
        <v>1944</v>
      </c>
      <c r="GP51">
        <v>3</v>
      </c>
      <c r="GQ51">
        <v>20</v>
      </c>
      <c r="GR51">
        <v>1.3</v>
      </c>
      <c r="GS51">
        <v>36.5</v>
      </c>
      <c r="GT51">
        <v>1.12793</v>
      </c>
      <c r="GU51">
        <v>2.4231</v>
      </c>
      <c r="GV51">
        <v>1.44775</v>
      </c>
      <c r="GW51">
        <v>2.30225</v>
      </c>
      <c r="GX51">
        <v>1.55151</v>
      </c>
      <c r="GY51">
        <v>2.27417</v>
      </c>
      <c r="GZ51">
        <v>30.8902</v>
      </c>
      <c r="HA51">
        <v>14.4735</v>
      </c>
      <c r="HB51">
        <v>18</v>
      </c>
      <c r="HC51">
        <v>586.35</v>
      </c>
      <c r="HD51">
        <v>474.622</v>
      </c>
      <c r="HE51">
        <v>19.0014</v>
      </c>
      <c r="HF51">
        <v>25.411</v>
      </c>
      <c r="HG51">
        <v>30.0003</v>
      </c>
      <c r="HH51">
        <v>25.4585</v>
      </c>
      <c r="HI51">
        <v>25.413</v>
      </c>
      <c r="HJ51">
        <v>22.5725</v>
      </c>
      <c r="HK51">
        <v>32.4976</v>
      </c>
      <c r="HL51">
        <v>59.8838</v>
      </c>
      <c r="HM51">
        <v>19</v>
      </c>
      <c r="HN51">
        <v>420</v>
      </c>
      <c r="HO51">
        <v>13.8302</v>
      </c>
      <c r="HP51">
        <v>99.4385</v>
      </c>
      <c r="HQ51">
        <v>101.081</v>
      </c>
    </row>
    <row r="52" spans="1:225">
      <c r="A52">
        <v>36</v>
      </c>
      <c r="B52">
        <v>1714070252.6</v>
      </c>
      <c r="C52">
        <v>1760.599999904633</v>
      </c>
      <c r="D52" t="s">
        <v>467</v>
      </c>
      <c r="E52" t="s">
        <v>468</v>
      </c>
      <c r="F52">
        <v>5</v>
      </c>
      <c r="G52" t="s">
        <v>465</v>
      </c>
      <c r="H52">
        <v>1714070244.599999</v>
      </c>
      <c r="I52">
        <f>(J52)/1000</f>
        <v>0</v>
      </c>
      <c r="J52">
        <f>IF(BE52, AM52, AG52)</f>
        <v>0</v>
      </c>
      <c r="K52">
        <f>IF(BE52, AH52, AF52)</f>
        <v>0</v>
      </c>
      <c r="L52">
        <f>BG52 - IF(AT52&gt;1, K52*BA52*100.0/(AV52*BU52), 0)</f>
        <v>0</v>
      </c>
      <c r="M52">
        <f>((S52-I52/2)*L52-K52)/(S52+I52/2)</f>
        <v>0</v>
      </c>
      <c r="N52">
        <f>M52*(BN52+BO52)/1000.0</f>
        <v>0</v>
      </c>
      <c r="O52">
        <f>(BG52 - IF(AT52&gt;1, K52*BA52*100.0/(AV52*BU52), 0))*(BN52+BO52)/1000.0</f>
        <v>0</v>
      </c>
      <c r="P52">
        <f>2.0/((1/R52-1/Q52)+SIGN(R52)*SQRT((1/R52-1/Q52)*(1/R52-1/Q52) + 4*BB52/((BB52+1)*(BB52+1))*(2*1/R52*1/Q52-1/Q52*1/Q52)))</f>
        <v>0</v>
      </c>
      <c r="Q52">
        <f>IF(LEFT(BC52,1)&lt;&gt;"0",IF(LEFT(BC52,1)="1",3.0,BD52),$D$5+$E$5*(BU52*BN52/($K$5*1000))+$F$5*(BU52*BN52/($K$5*1000))*MAX(MIN(BA52,$J$5),$I$5)*MAX(MIN(BA52,$J$5),$I$5)+$G$5*MAX(MIN(BA52,$J$5),$I$5)*(BU52*BN52/($K$5*1000))+$H$5*(BU52*BN52/($K$5*1000))*(BU52*BN52/($K$5*1000)))</f>
        <v>0</v>
      </c>
      <c r="R52">
        <f>I52*(1000-(1000*0.61365*exp(17.502*V52/(240.97+V52))/(BN52+BO52)+BI52)/2)/(1000*0.61365*exp(17.502*V52/(240.97+V52))/(BN52+BO52)-BI52)</f>
        <v>0</v>
      </c>
      <c r="S52">
        <f>1/((BB52+1)/(P52/1.6)+1/(Q52/1.37)) + BB52/((BB52+1)/(P52/1.6) + BB52/(Q52/1.37))</f>
        <v>0</v>
      </c>
      <c r="T52">
        <f>(AW52*AZ52)</f>
        <v>0</v>
      </c>
      <c r="U52">
        <f>(BP52+(T52+2*0.95*5.67E-8*(((BP52+$B$7)+273)^4-(BP52+273)^4)-44100*I52)/(1.84*29.3*Q52+8*0.95*5.67E-8*(BP52+273)^3))</f>
        <v>0</v>
      </c>
      <c r="V52">
        <f>($C$7*BQ52+$D$7*BR52+$E$7*U52)</f>
        <v>0</v>
      </c>
      <c r="W52">
        <f>0.61365*exp(17.502*V52/(240.97+V52))</f>
        <v>0</v>
      </c>
      <c r="X52">
        <f>(Y52/Z52*100)</f>
        <v>0</v>
      </c>
      <c r="Y52">
        <f>BI52*(BN52+BO52)/1000</f>
        <v>0</v>
      </c>
      <c r="Z52">
        <f>0.61365*exp(17.502*BP52/(240.97+BP52))</f>
        <v>0</v>
      </c>
      <c r="AA52">
        <f>(W52-BI52*(BN52+BO52)/1000)</f>
        <v>0</v>
      </c>
      <c r="AB52">
        <f>(-I52*44100)</f>
        <v>0</v>
      </c>
      <c r="AC52">
        <f>2*29.3*Q52*0.92*(BP52-V52)</f>
        <v>0</v>
      </c>
      <c r="AD52">
        <f>2*0.95*5.67E-8*(((BP52+$B$7)+273)^4-(V52+273)^4)</f>
        <v>0</v>
      </c>
      <c r="AE52">
        <f>T52+AD52+AB52+AC52</f>
        <v>0</v>
      </c>
      <c r="AF52">
        <f>BM52*AT52*(BH52-BG52*(1000-AT52*BJ52)/(1000-AT52*BI52))/(100*BA52)</f>
        <v>0</v>
      </c>
      <c r="AG52">
        <f>1000*BM52*AT52*(BI52-BJ52)/(100*BA52*(1000-AT52*BI52))</f>
        <v>0</v>
      </c>
      <c r="AH52">
        <f>(AI52 - AJ52 - BN52*1E3/(8.314*(BP52+273.15)) * AL52/BM52 * AK52) * BM52/(100*BA52) * (1000 - BJ52)/1000</f>
        <v>0</v>
      </c>
      <c r="AI52">
        <v>425.9103836521893</v>
      </c>
      <c r="AJ52">
        <v>423.5675393939393</v>
      </c>
      <c r="AK52">
        <v>-0.001355254823601776</v>
      </c>
      <c r="AL52">
        <v>67.16474465152857</v>
      </c>
      <c r="AM52">
        <f>(AO52 - AN52 + BN52*1E3/(8.314*(BP52+273.15)) * AQ52/BM52 * AP52) * BM52/(100*BA52) * 1000/(1000 - AO52)</f>
        <v>0</v>
      </c>
      <c r="AN52">
        <v>13.87977711128677</v>
      </c>
      <c r="AO52">
        <v>14.13647636363636</v>
      </c>
      <c r="AP52">
        <v>0.0002322111238168677</v>
      </c>
      <c r="AQ52">
        <v>78.54922828588964</v>
      </c>
      <c r="AR52">
        <v>7</v>
      </c>
      <c r="AS52">
        <v>1</v>
      </c>
      <c r="AT52">
        <f>IF(AR52*$H$13&gt;=AV52,1.0,(AV52/(AV52-AR52*$H$13)))</f>
        <v>0</v>
      </c>
      <c r="AU52">
        <f>(AT52-1)*100</f>
        <v>0</v>
      </c>
      <c r="AV52">
        <f>MAX(0,($B$13+$C$13*BU52)/(1+$D$13*BU52)*BN52/(BP52+273)*$E$13)</f>
        <v>0</v>
      </c>
      <c r="AW52">
        <f>$B$11*BV52+$C$11*BW52+$F$11*CH52*(1-CK52)</f>
        <v>0</v>
      </c>
      <c r="AX52">
        <f>AW52*AY52</f>
        <v>0</v>
      </c>
      <c r="AY52">
        <f>($B$11*$D$9+$C$11*$D$9+$F$11*((CU52+CM52)/MAX(CU52+CM52+CV52, 0.1)*$I$9+CV52/MAX(CU52+CM52+CV52, 0.1)*$J$9))/($B$11+$C$11+$F$11)</f>
        <v>0</v>
      </c>
      <c r="AZ52">
        <f>($B$11*$K$9+$C$11*$K$9+$F$11*((CU52+CM52)/MAX(CU52+CM52+CV52, 0.1)*$P$9+CV52/MAX(CU52+CM52+CV52, 0.1)*$Q$9))/($B$11+$C$11+$F$11)</f>
        <v>0</v>
      </c>
      <c r="BA52">
        <v>6</v>
      </c>
      <c r="BB52">
        <v>0.5</v>
      </c>
      <c r="BC52" t="s">
        <v>354</v>
      </c>
      <c r="BD52">
        <v>2</v>
      </c>
      <c r="BE52" t="b">
        <v>1</v>
      </c>
      <c r="BF52">
        <v>1714070244.599999</v>
      </c>
      <c r="BG52">
        <v>417.5797419354839</v>
      </c>
      <c r="BH52">
        <v>419.9825806451612</v>
      </c>
      <c r="BI52">
        <v>14.11854838709678</v>
      </c>
      <c r="BJ52">
        <v>13.87608709677419</v>
      </c>
      <c r="BK52">
        <v>419.9997419354839</v>
      </c>
      <c r="BL52">
        <v>14.15246774193549</v>
      </c>
      <c r="BM52">
        <v>599.9517741935483</v>
      </c>
      <c r="BN52">
        <v>101.9137419354839</v>
      </c>
      <c r="BO52">
        <v>0.09977469999999997</v>
      </c>
      <c r="BP52">
        <v>21.76378064516129</v>
      </c>
      <c r="BQ52">
        <v>22.14042903225807</v>
      </c>
      <c r="BR52">
        <v>999.9000000000003</v>
      </c>
      <c r="BS52">
        <v>0</v>
      </c>
      <c r="BT52">
        <v>0</v>
      </c>
      <c r="BU52">
        <v>9999.980967741934</v>
      </c>
      <c r="BV52">
        <v>0</v>
      </c>
      <c r="BW52">
        <v>371.5129032258064</v>
      </c>
      <c r="BX52">
        <v>-2.354719032258064</v>
      </c>
      <c r="BY52">
        <v>423.6086451612903</v>
      </c>
      <c r="BZ52">
        <v>425.8922903225807</v>
      </c>
      <c r="CA52">
        <v>0.2424490967741935</v>
      </c>
      <c r="CB52">
        <v>419.9825806451612</v>
      </c>
      <c r="CC52">
        <v>13.87608709677419</v>
      </c>
      <c r="CD52">
        <v>1.438872258064516</v>
      </c>
      <c r="CE52">
        <v>1.414164516129032</v>
      </c>
      <c r="CF52">
        <v>12.3336064516129</v>
      </c>
      <c r="CG52">
        <v>12.07036129032258</v>
      </c>
      <c r="CH52">
        <v>429.9926451612903</v>
      </c>
      <c r="CI52">
        <v>0.9070210000000003</v>
      </c>
      <c r="CJ52">
        <v>0.0929792</v>
      </c>
      <c r="CK52">
        <v>0</v>
      </c>
      <c r="CL52">
        <v>175.4761612903226</v>
      </c>
      <c r="CM52">
        <v>5.00098</v>
      </c>
      <c r="CN52">
        <v>834.9681612903225</v>
      </c>
      <c r="CO52">
        <v>3942.651612903225</v>
      </c>
      <c r="CP52">
        <v>36.11877419354838</v>
      </c>
      <c r="CQ52">
        <v>40.04609677419355</v>
      </c>
      <c r="CR52">
        <v>37.91906451612903</v>
      </c>
      <c r="CS52">
        <v>40.1026129032258</v>
      </c>
      <c r="CT52">
        <v>38.28606451612902</v>
      </c>
      <c r="CU52">
        <v>385.4764516129032</v>
      </c>
      <c r="CV52">
        <v>39.51645161290323</v>
      </c>
      <c r="CW52">
        <v>0</v>
      </c>
      <c r="CX52">
        <v>1714070339.6</v>
      </c>
      <c r="CY52">
        <v>0</v>
      </c>
      <c r="CZ52">
        <v>1714070269.6</v>
      </c>
      <c r="DA52" t="s">
        <v>469</v>
      </c>
      <c r="DB52">
        <v>1714070269.6</v>
      </c>
      <c r="DC52">
        <v>1714068024.5</v>
      </c>
      <c r="DD52">
        <v>36</v>
      </c>
      <c r="DE52">
        <v>-0.037</v>
      </c>
      <c r="DF52">
        <v>-0.014</v>
      </c>
      <c r="DG52">
        <v>-2.42</v>
      </c>
      <c r="DH52">
        <v>-0.031</v>
      </c>
      <c r="DI52">
        <v>420</v>
      </c>
      <c r="DJ52">
        <v>16</v>
      </c>
      <c r="DK52">
        <v>0.19</v>
      </c>
      <c r="DL52">
        <v>0.18</v>
      </c>
      <c r="DM52">
        <v>-2.03684523</v>
      </c>
      <c r="DN52">
        <v>-5.06426526754221</v>
      </c>
      <c r="DO52">
        <v>0.6787488338249765</v>
      </c>
      <c r="DP52">
        <v>0</v>
      </c>
      <c r="DQ52">
        <v>0.2108652945</v>
      </c>
      <c r="DR52">
        <v>0.5368582890056283</v>
      </c>
      <c r="DS52">
        <v>0.07008841871283858</v>
      </c>
      <c r="DT52">
        <v>0</v>
      </c>
      <c r="DU52">
        <v>0</v>
      </c>
      <c r="DV52">
        <v>2</v>
      </c>
      <c r="DW52" t="s">
        <v>356</v>
      </c>
      <c r="DX52">
        <v>3.22854</v>
      </c>
      <c r="DY52">
        <v>2.70432</v>
      </c>
      <c r="DZ52">
        <v>0.106408</v>
      </c>
      <c r="EA52">
        <v>0.106761</v>
      </c>
      <c r="EB52">
        <v>0.0799492</v>
      </c>
      <c r="EC52">
        <v>0.0792397</v>
      </c>
      <c r="ED52">
        <v>29239</v>
      </c>
      <c r="EE52">
        <v>28541.5</v>
      </c>
      <c r="EF52">
        <v>31330.8</v>
      </c>
      <c r="EG52">
        <v>30286</v>
      </c>
      <c r="EH52">
        <v>38619.4</v>
      </c>
      <c r="EI52">
        <v>36887.4</v>
      </c>
      <c r="EJ52">
        <v>43914.7</v>
      </c>
      <c r="EK52">
        <v>42305.6</v>
      </c>
      <c r="EL52">
        <v>2.1299</v>
      </c>
      <c r="EM52">
        <v>1.94697</v>
      </c>
      <c r="EN52">
        <v>0.0499412</v>
      </c>
      <c r="EO52">
        <v>0</v>
      </c>
      <c r="EP52">
        <v>21.3266</v>
      </c>
      <c r="EQ52">
        <v>999.9</v>
      </c>
      <c r="ER52">
        <v>53.6</v>
      </c>
      <c r="ES52">
        <v>26.4</v>
      </c>
      <c r="ET52">
        <v>18.1695</v>
      </c>
      <c r="EU52">
        <v>61.2682</v>
      </c>
      <c r="EV52">
        <v>21.6546</v>
      </c>
      <c r="EW52">
        <v>1</v>
      </c>
      <c r="EX52">
        <v>-0.127228</v>
      </c>
      <c r="EY52">
        <v>1.88386</v>
      </c>
      <c r="EZ52">
        <v>20.1986</v>
      </c>
      <c r="FA52">
        <v>5.22717</v>
      </c>
      <c r="FB52">
        <v>11.998</v>
      </c>
      <c r="FC52">
        <v>4.96615</v>
      </c>
      <c r="FD52">
        <v>3.297</v>
      </c>
      <c r="FE52">
        <v>9999</v>
      </c>
      <c r="FF52">
        <v>9999</v>
      </c>
      <c r="FG52">
        <v>9999</v>
      </c>
      <c r="FH52">
        <v>20.2</v>
      </c>
      <c r="FI52">
        <v>4.97104</v>
      </c>
      <c r="FJ52">
        <v>1.86768</v>
      </c>
      <c r="FK52">
        <v>1.85884</v>
      </c>
      <c r="FL52">
        <v>1.865</v>
      </c>
      <c r="FM52">
        <v>1.86307</v>
      </c>
      <c r="FN52">
        <v>1.86433</v>
      </c>
      <c r="FO52">
        <v>1.85978</v>
      </c>
      <c r="FP52">
        <v>1.86386</v>
      </c>
      <c r="FQ52">
        <v>0</v>
      </c>
      <c r="FR52">
        <v>0</v>
      </c>
      <c r="FS52">
        <v>0</v>
      </c>
      <c r="FT52">
        <v>0</v>
      </c>
      <c r="FU52" t="s">
        <v>357</v>
      </c>
      <c r="FV52" t="s">
        <v>358</v>
      </c>
      <c r="FW52" t="s">
        <v>359</v>
      </c>
      <c r="FX52" t="s">
        <v>359</v>
      </c>
      <c r="FY52" t="s">
        <v>359</v>
      </c>
      <c r="FZ52" t="s">
        <v>359</v>
      </c>
      <c r="GA52">
        <v>0</v>
      </c>
      <c r="GB52">
        <v>100</v>
      </c>
      <c r="GC52">
        <v>100</v>
      </c>
      <c r="GD52">
        <v>-2.42</v>
      </c>
      <c r="GE52">
        <v>-0.0339</v>
      </c>
      <c r="GF52">
        <v>-0.5262622936692709</v>
      </c>
      <c r="GG52">
        <v>-0.004200780211792431</v>
      </c>
      <c r="GH52">
        <v>-6.086107273994438E-07</v>
      </c>
      <c r="GI52">
        <v>3.538391214060535E-10</v>
      </c>
      <c r="GJ52">
        <v>-0.05557139227577904</v>
      </c>
      <c r="GK52">
        <v>0.006682484536868237</v>
      </c>
      <c r="GL52">
        <v>-0.0007200357986506558</v>
      </c>
      <c r="GM52">
        <v>2.515042002614049E-05</v>
      </c>
      <c r="GN52">
        <v>15</v>
      </c>
      <c r="GO52">
        <v>1944</v>
      </c>
      <c r="GP52">
        <v>3</v>
      </c>
      <c r="GQ52">
        <v>20</v>
      </c>
      <c r="GR52">
        <v>0.3</v>
      </c>
      <c r="GS52">
        <v>37.1</v>
      </c>
      <c r="GT52">
        <v>1.12793</v>
      </c>
      <c r="GU52">
        <v>2.42188</v>
      </c>
      <c r="GV52">
        <v>1.44775</v>
      </c>
      <c r="GW52">
        <v>2.30225</v>
      </c>
      <c r="GX52">
        <v>1.55151</v>
      </c>
      <c r="GY52">
        <v>2.38281</v>
      </c>
      <c r="GZ52">
        <v>30.9119</v>
      </c>
      <c r="HA52">
        <v>14.4823</v>
      </c>
      <c r="HB52">
        <v>18</v>
      </c>
      <c r="HC52">
        <v>588.038</v>
      </c>
      <c r="HD52">
        <v>474.046</v>
      </c>
      <c r="HE52">
        <v>19.0006</v>
      </c>
      <c r="HF52">
        <v>25.4207</v>
      </c>
      <c r="HG52">
        <v>30.0004</v>
      </c>
      <c r="HH52">
        <v>25.467</v>
      </c>
      <c r="HI52">
        <v>25.4193</v>
      </c>
      <c r="HJ52">
        <v>22.5696</v>
      </c>
      <c r="HK52">
        <v>32.1589</v>
      </c>
      <c r="HL52">
        <v>59.8838</v>
      </c>
      <c r="HM52">
        <v>19</v>
      </c>
      <c r="HN52">
        <v>420</v>
      </c>
      <c r="HO52">
        <v>13.8525</v>
      </c>
      <c r="HP52">
        <v>99.43429999999999</v>
      </c>
      <c r="HQ52">
        <v>101.075</v>
      </c>
    </row>
    <row r="53" spans="1:225">
      <c r="A53">
        <v>37</v>
      </c>
      <c r="B53">
        <v>1714070290.1</v>
      </c>
      <c r="C53">
        <v>1798.099999904633</v>
      </c>
      <c r="D53" t="s">
        <v>470</v>
      </c>
      <c r="E53" t="s">
        <v>471</v>
      </c>
      <c r="F53">
        <v>5</v>
      </c>
      <c r="G53" t="s">
        <v>465</v>
      </c>
      <c r="H53">
        <v>1714070282.349999</v>
      </c>
      <c r="I53">
        <f>(J53)/1000</f>
        <v>0</v>
      </c>
      <c r="J53">
        <f>IF(BE53, AM53, AG53)</f>
        <v>0</v>
      </c>
      <c r="K53">
        <f>IF(BE53, AH53, AF53)</f>
        <v>0</v>
      </c>
      <c r="L53">
        <f>BG53 - IF(AT53&gt;1, K53*BA53*100.0/(AV53*BU53), 0)</f>
        <v>0</v>
      </c>
      <c r="M53">
        <f>((S53-I53/2)*L53-K53)/(S53+I53/2)</f>
        <v>0</v>
      </c>
      <c r="N53">
        <f>M53*(BN53+BO53)/1000.0</f>
        <v>0</v>
      </c>
      <c r="O53">
        <f>(BG53 - IF(AT53&gt;1, K53*BA53*100.0/(AV53*BU53), 0))*(BN53+BO53)/1000.0</f>
        <v>0</v>
      </c>
      <c r="P53">
        <f>2.0/((1/R53-1/Q53)+SIGN(R53)*SQRT((1/R53-1/Q53)*(1/R53-1/Q53) + 4*BB53/((BB53+1)*(BB53+1))*(2*1/R53*1/Q53-1/Q53*1/Q53)))</f>
        <v>0</v>
      </c>
      <c r="Q53">
        <f>IF(LEFT(BC53,1)&lt;&gt;"0",IF(LEFT(BC53,1)="1",3.0,BD53),$D$5+$E$5*(BU53*BN53/($K$5*1000))+$F$5*(BU53*BN53/($K$5*1000))*MAX(MIN(BA53,$J$5),$I$5)*MAX(MIN(BA53,$J$5),$I$5)+$G$5*MAX(MIN(BA53,$J$5),$I$5)*(BU53*BN53/($K$5*1000))+$H$5*(BU53*BN53/($K$5*1000))*(BU53*BN53/($K$5*1000)))</f>
        <v>0</v>
      </c>
      <c r="R53">
        <f>I53*(1000-(1000*0.61365*exp(17.502*V53/(240.97+V53))/(BN53+BO53)+BI53)/2)/(1000*0.61365*exp(17.502*V53/(240.97+V53))/(BN53+BO53)-BI53)</f>
        <v>0</v>
      </c>
      <c r="S53">
        <f>1/((BB53+1)/(P53/1.6)+1/(Q53/1.37)) + BB53/((BB53+1)/(P53/1.6) + BB53/(Q53/1.37))</f>
        <v>0</v>
      </c>
      <c r="T53">
        <f>(AW53*AZ53)</f>
        <v>0</v>
      </c>
      <c r="U53">
        <f>(BP53+(T53+2*0.95*5.67E-8*(((BP53+$B$7)+273)^4-(BP53+273)^4)-44100*I53)/(1.84*29.3*Q53+8*0.95*5.67E-8*(BP53+273)^3))</f>
        <v>0</v>
      </c>
      <c r="V53">
        <f>($C$7*BQ53+$D$7*BR53+$E$7*U53)</f>
        <v>0</v>
      </c>
      <c r="W53">
        <f>0.61365*exp(17.502*V53/(240.97+V53))</f>
        <v>0</v>
      </c>
      <c r="X53">
        <f>(Y53/Z53*100)</f>
        <v>0</v>
      </c>
      <c r="Y53">
        <f>BI53*(BN53+BO53)/1000</f>
        <v>0</v>
      </c>
      <c r="Z53">
        <f>0.61365*exp(17.502*BP53/(240.97+BP53))</f>
        <v>0</v>
      </c>
      <c r="AA53">
        <f>(W53-BI53*(BN53+BO53)/1000)</f>
        <v>0</v>
      </c>
      <c r="AB53">
        <f>(-I53*44100)</f>
        <v>0</v>
      </c>
      <c r="AC53">
        <f>2*29.3*Q53*0.92*(BP53-V53)</f>
        <v>0</v>
      </c>
      <c r="AD53">
        <f>2*0.95*5.67E-8*(((BP53+$B$7)+273)^4-(V53+273)^4)</f>
        <v>0</v>
      </c>
      <c r="AE53">
        <f>T53+AD53+AB53+AC53</f>
        <v>0</v>
      </c>
      <c r="AF53">
        <f>BM53*AT53*(BH53-BG53*(1000-AT53*BJ53)/(1000-AT53*BI53))/(100*BA53)</f>
        <v>0</v>
      </c>
      <c r="AG53">
        <f>1000*BM53*AT53*(BI53-BJ53)/(100*BA53*(1000-AT53*BI53))</f>
        <v>0</v>
      </c>
      <c r="AH53">
        <f>(AI53 - AJ53 - BN53*1E3/(8.314*(BP53+273.15)) * AL53/BM53 * AK53) * BM53/(100*BA53) * (1000 - BJ53)/1000</f>
        <v>0</v>
      </c>
      <c r="AI53">
        <v>425.9312478414805</v>
      </c>
      <c r="AJ53">
        <v>423.4929393939391</v>
      </c>
      <c r="AK53">
        <v>-0.00201031361046745</v>
      </c>
      <c r="AL53">
        <v>67.23148069316075</v>
      </c>
      <c r="AM53">
        <f>(AO53 - AN53 + BN53*1E3/(8.314*(BP53+273.15)) * AQ53/BM53 * AP53) * BM53/(100*BA53) * 1000/(1000 - AO53)</f>
        <v>0</v>
      </c>
      <c r="AN53">
        <v>13.84464352847752</v>
      </c>
      <c r="AO53">
        <v>14.13312484848484</v>
      </c>
      <c r="AP53">
        <v>-0.0002685733000430405</v>
      </c>
      <c r="AQ53">
        <v>78.51853629650155</v>
      </c>
      <c r="AR53">
        <v>5</v>
      </c>
      <c r="AS53">
        <v>1</v>
      </c>
      <c r="AT53">
        <f>IF(AR53*$H$13&gt;=AV53,1.0,(AV53/(AV53-AR53*$H$13)))</f>
        <v>0</v>
      </c>
      <c r="AU53">
        <f>(AT53-1)*100</f>
        <v>0</v>
      </c>
      <c r="AV53">
        <f>MAX(0,($B$13+$C$13*BU53)/(1+$D$13*BU53)*BN53/(BP53+273)*$E$13)</f>
        <v>0</v>
      </c>
      <c r="AW53">
        <f>$B$11*BV53+$C$11*BW53+$F$11*CH53*(1-CK53)</f>
        <v>0</v>
      </c>
      <c r="AX53">
        <f>AW53*AY53</f>
        <v>0</v>
      </c>
      <c r="AY53">
        <f>($B$11*$D$9+$C$11*$D$9+$F$11*((CU53+CM53)/MAX(CU53+CM53+CV53, 0.1)*$I$9+CV53/MAX(CU53+CM53+CV53, 0.1)*$J$9))/($B$11+$C$11+$F$11)</f>
        <v>0</v>
      </c>
      <c r="AZ53">
        <f>($B$11*$K$9+$C$11*$K$9+$F$11*((CU53+CM53)/MAX(CU53+CM53+CV53, 0.1)*$P$9+CV53/MAX(CU53+CM53+CV53, 0.1)*$Q$9))/($B$11+$C$11+$F$11)</f>
        <v>0</v>
      </c>
      <c r="BA53">
        <v>6</v>
      </c>
      <c r="BB53">
        <v>0.5</v>
      </c>
      <c r="BC53" t="s">
        <v>354</v>
      </c>
      <c r="BD53">
        <v>2</v>
      </c>
      <c r="BE53" t="b">
        <v>1</v>
      </c>
      <c r="BF53">
        <v>1714070282.349999</v>
      </c>
      <c r="BG53">
        <v>417.4023</v>
      </c>
      <c r="BH53">
        <v>420.0227000000001</v>
      </c>
      <c r="BI53">
        <v>14.14403</v>
      </c>
      <c r="BJ53">
        <v>13.85553333333333</v>
      </c>
      <c r="BK53">
        <v>419.9023</v>
      </c>
      <c r="BL53">
        <v>14.17791</v>
      </c>
      <c r="BM53">
        <v>599.9350666666668</v>
      </c>
      <c r="BN53">
        <v>101.9152333333333</v>
      </c>
      <c r="BO53">
        <v>0.09971712666666664</v>
      </c>
      <c r="BP53">
        <v>21.77474333333333</v>
      </c>
      <c r="BQ53">
        <v>22.16161</v>
      </c>
      <c r="BR53">
        <v>999.9000000000002</v>
      </c>
      <c r="BS53">
        <v>0</v>
      </c>
      <c r="BT53">
        <v>0</v>
      </c>
      <c r="BU53">
        <v>10008.35533333333</v>
      </c>
      <c r="BV53">
        <v>0</v>
      </c>
      <c r="BW53">
        <v>366.4282000000001</v>
      </c>
      <c r="BX53">
        <v>-2.528627</v>
      </c>
      <c r="BY53">
        <v>423.4836666666666</v>
      </c>
      <c r="BZ53">
        <v>425.9240333333333</v>
      </c>
      <c r="CA53">
        <v>0.2884923</v>
      </c>
      <c r="CB53">
        <v>420.0227000000001</v>
      </c>
      <c r="CC53">
        <v>13.85553333333333</v>
      </c>
      <c r="CD53">
        <v>1.441491666666667</v>
      </c>
      <c r="CE53">
        <v>1.412089666666667</v>
      </c>
      <c r="CF53">
        <v>12.36128333333333</v>
      </c>
      <c r="CG53">
        <v>12.04808333333333</v>
      </c>
      <c r="CH53">
        <v>429.9989333333334</v>
      </c>
      <c r="CI53">
        <v>0.9069914</v>
      </c>
      <c r="CJ53">
        <v>0.09300845333333335</v>
      </c>
      <c r="CK53">
        <v>0</v>
      </c>
      <c r="CL53">
        <v>170.6877</v>
      </c>
      <c r="CM53">
        <v>5.00098</v>
      </c>
      <c r="CN53">
        <v>815.2840333333334</v>
      </c>
      <c r="CO53">
        <v>3942.671333333334</v>
      </c>
      <c r="CP53">
        <v>36.40389999999999</v>
      </c>
      <c r="CQ53">
        <v>40.39976666666665</v>
      </c>
      <c r="CR53">
        <v>38.1913</v>
      </c>
      <c r="CS53">
        <v>40.77893333333333</v>
      </c>
      <c r="CT53">
        <v>38.60383333333332</v>
      </c>
      <c r="CU53">
        <v>385.4696666666666</v>
      </c>
      <c r="CV53">
        <v>39.529</v>
      </c>
      <c r="CW53">
        <v>0</v>
      </c>
      <c r="CX53">
        <v>1714070376.8</v>
      </c>
      <c r="CY53">
        <v>0</v>
      </c>
      <c r="CZ53">
        <v>1714070310.6</v>
      </c>
      <c r="DA53" t="s">
        <v>472</v>
      </c>
      <c r="DB53">
        <v>1714070310.6</v>
      </c>
      <c r="DC53">
        <v>1714068024.5</v>
      </c>
      <c r="DD53">
        <v>37</v>
      </c>
      <c r="DE53">
        <v>-0.08</v>
      </c>
      <c r="DF53">
        <v>-0.014</v>
      </c>
      <c r="DG53">
        <v>-2.5</v>
      </c>
      <c r="DH53">
        <v>-0.031</v>
      </c>
      <c r="DI53">
        <v>420</v>
      </c>
      <c r="DJ53">
        <v>16</v>
      </c>
      <c r="DK53">
        <v>0.17</v>
      </c>
      <c r="DL53">
        <v>0.18</v>
      </c>
      <c r="DM53">
        <v>-2.066384726829268</v>
      </c>
      <c r="DN53">
        <v>-6.406132674564461</v>
      </c>
      <c r="DO53">
        <v>0.866382435937795</v>
      </c>
      <c r="DP53">
        <v>0</v>
      </c>
      <c r="DQ53">
        <v>0.2339910365853659</v>
      </c>
      <c r="DR53">
        <v>0.7962392314285713</v>
      </c>
      <c r="DS53">
        <v>0.1015429960930557</v>
      </c>
      <c r="DT53">
        <v>0</v>
      </c>
      <c r="DU53">
        <v>0</v>
      </c>
      <c r="DV53">
        <v>2</v>
      </c>
      <c r="DW53" t="s">
        <v>356</v>
      </c>
      <c r="DX53">
        <v>3.22857</v>
      </c>
      <c r="DY53">
        <v>2.70451</v>
      </c>
      <c r="DZ53">
        <v>0.106401</v>
      </c>
      <c r="EA53">
        <v>0.106762</v>
      </c>
      <c r="EB53">
        <v>0.07992870000000001</v>
      </c>
      <c r="EC53">
        <v>0.0790809</v>
      </c>
      <c r="ED53">
        <v>29237.9</v>
      </c>
      <c r="EE53">
        <v>28540.1</v>
      </c>
      <c r="EF53">
        <v>31329.5</v>
      </c>
      <c r="EG53">
        <v>30284.6</v>
      </c>
      <c r="EH53">
        <v>38617.7</v>
      </c>
      <c r="EI53">
        <v>36891.8</v>
      </c>
      <c r="EJ53">
        <v>43911.7</v>
      </c>
      <c r="EK53">
        <v>42303.4</v>
      </c>
      <c r="EL53">
        <v>2.13477</v>
      </c>
      <c r="EM53">
        <v>1.9462</v>
      </c>
      <c r="EN53">
        <v>0.0502318</v>
      </c>
      <c r="EO53">
        <v>0</v>
      </c>
      <c r="EP53">
        <v>21.3383</v>
      </c>
      <c r="EQ53">
        <v>999.9</v>
      </c>
      <c r="ER53">
        <v>53.5</v>
      </c>
      <c r="ES53">
        <v>26.4</v>
      </c>
      <c r="ET53">
        <v>18.1373</v>
      </c>
      <c r="EU53">
        <v>61.4882</v>
      </c>
      <c r="EV53">
        <v>22.1955</v>
      </c>
      <c r="EW53">
        <v>1</v>
      </c>
      <c r="EX53">
        <v>-0.125965</v>
      </c>
      <c r="EY53">
        <v>1.89392</v>
      </c>
      <c r="EZ53">
        <v>20.1985</v>
      </c>
      <c r="FA53">
        <v>5.22762</v>
      </c>
      <c r="FB53">
        <v>11.998</v>
      </c>
      <c r="FC53">
        <v>4.9669</v>
      </c>
      <c r="FD53">
        <v>3.297</v>
      </c>
      <c r="FE53">
        <v>9999</v>
      </c>
      <c r="FF53">
        <v>9999</v>
      </c>
      <c r="FG53">
        <v>9999</v>
      </c>
      <c r="FH53">
        <v>20.2</v>
      </c>
      <c r="FI53">
        <v>4.97105</v>
      </c>
      <c r="FJ53">
        <v>1.86768</v>
      </c>
      <c r="FK53">
        <v>1.85887</v>
      </c>
      <c r="FL53">
        <v>1.86505</v>
      </c>
      <c r="FM53">
        <v>1.86307</v>
      </c>
      <c r="FN53">
        <v>1.86432</v>
      </c>
      <c r="FO53">
        <v>1.85977</v>
      </c>
      <c r="FP53">
        <v>1.86386</v>
      </c>
      <c r="FQ53">
        <v>0</v>
      </c>
      <c r="FR53">
        <v>0</v>
      </c>
      <c r="FS53">
        <v>0</v>
      </c>
      <c r="FT53">
        <v>0</v>
      </c>
      <c r="FU53" t="s">
        <v>357</v>
      </c>
      <c r="FV53" t="s">
        <v>358</v>
      </c>
      <c r="FW53" t="s">
        <v>359</v>
      </c>
      <c r="FX53" t="s">
        <v>359</v>
      </c>
      <c r="FY53" t="s">
        <v>359</v>
      </c>
      <c r="FZ53" t="s">
        <v>359</v>
      </c>
      <c r="GA53">
        <v>0</v>
      </c>
      <c r="GB53">
        <v>100</v>
      </c>
      <c r="GC53">
        <v>100</v>
      </c>
      <c r="GD53">
        <v>-2.5</v>
      </c>
      <c r="GE53">
        <v>-0.0339</v>
      </c>
      <c r="GF53">
        <v>-0.5633295792410633</v>
      </c>
      <c r="GG53">
        <v>-0.004200780211792431</v>
      </c>
      <c r="GH53">
        <v>-6.086107273994438E-07</v>
      </c>
      <c r="GI53">
        <v>3.538391214060535E-10</v>
      </c>
      <c r="GJ53">
        <v>-0.05557139227577904</v>
      </c>
      <c r="GK53">
        <v>0.006682484536868237</v>
      </c>
      <c r="GL53">
        <v>-0.0007200357986506558</v>
      </c>
      <c r="GM53">
        <v>2.515042002614049E-05</v>
      </c>
      <c r="GN53">
        <v>15</v>
      </c>
      <c r="GO53">
        <v>1944</v>
      </c>
      <c r="GP53">
        <v>3</v>
      </c>
      <c r="GQ53">
        <v>20</v>
      </c>
      <c r="GR53">
        <v>0.3</v>
      </c>
      <c r="GS53">
        <v>37.8</v>
      </c>
      <c r="GT53">
        <v>1.12793</v>
      </c>
      <c r="GU53">
        <v>2.40723</v>
      </c>
      <c r="GV53">
        <v>1.44775</v>
      </c>
      <c r="GW53">
        <v>2.30225</v>
      </c>
      <c r="GX53">
        <v>1.55151</v>
      </c>
      <c r="GY53">
        <v>2.4353</v>
      </c>
      <c r="GZ53">
        <v>30.9119</v>
      </c>
      <c r="HA53">
        <v>14.4735</v>
      </c>
      <c r="HB53">
        <v>18</v>
      </c>
      <c r="HC53">
        <v>591.491</v>
      </c>
      <c r="HD53">
        <v>473.619</v>
      </c>
      <c r="HE53">
        <v>19</v>
      </c>
      <c r="HF53">
        <v>25.4303</v>
      </c>
      <c r="HG53">
        <v>30.0002</v>
      </c>
      <c r="HH53">
        <v>25.4755</v>
      </c>
      <c r="HI53">
        <v>25.4264</v>
      </c>
      <c r="HJ53">
        <v>22.5693</v>
      </c>
      <c r="HK53">
        <v>32.1589</v>
      </c>
      <c r="HL53">
        <v>59.5106</v>
      </c>
      <c r="HM53">
        <v>19</v>
      </c>
      <c r="HN53">
        <v>420</v>
      </c>
      <c r="HO53">
        <v>13.8622</v>
      </c>
      <c r="HP53">
        <v>99.4286</v>
      </c>
      <c r="HQ53">
        <v>101.07</v>
      </c>
    </row>
    <row r="54" spans="1:225">
      <c r="A54">
        <v>38</v>
      </c>
      <c r="B54">
        <v>1714070343.6</v>
      </c>
      <c r="C54">
        <v>1851.599999904633</v>
      </c>
      <c r="D54" t="s">
        <v>473</v>
      </c>
      <c r="E54" t="s">
        <v>474</v>
      </c>
      <c r="F54">
        <v>5</v>
      </c>
      <c r="G54" t="s">
        <v>475</v>
      </c>
      <c r="H54">
        <v>1714070335.599999</v>
      </c>
      <c r="I54">
        <f>(J54)/1000</f>
        <v>0</v>
      </c>
      <c r="J54">
        <f>IF(BE54, AM54, AG54)</f>
        <v>0</v>
      </c>
      <c r="K54">
        <f>IF(BE54, AH54, AF54)</f>
        <v>0</v>
      </c>
      <c r="L54">
        <f>BG54 - IF(AT54&gt;1, K54*BA54*100.0/(AV54*BU54), 0)</f>
        <v>0</v>
      </c>
      <c r="M54">
        <f>((S54-I54/2)*L54-K54)/(S54+I54/2)</f>
        <v>0</v>
      </c>
      <c r="N54">
        <f>M54*(BN54+BO54)/1000.0</f>
        <v>0</v>
      </c>
      <c r="O54">
        <f>(BG54 - IF(AT54&gt;1, K54*BA54*100.0/(AV54*BU54), 0))*(BN54+BO54)/1000.0</f>
        <v>0</v>
      </c>
      <c r="P54">
        <f>2.0/((1/R54-1/Q54)+SIGN(R54)*SQRT((1/R54-1/Q54)*(1/R54-1/Q54) + 4*BB54/((BB54+1)*(BB54+1))*(2*1/R54*1/Q54-1/Q54*1/Q54)))</f>
        <v>0</v>
      </c>
      <c r="Q54">
        <f>IF(LEFT(BC54,1)&lt;&gt;"0",IF(LEFT(BC54,1)="1",3.0,BD54),$D$5+$E$5*(BU54*BN54/($K$5*1000))+$F$5*(BU54*BN54/($K$5*1000))*MAX(MIN(BA54,$J$5),$I$5)*MAX(MIN(BA54,$J$5),$I$5)+$G$5*MAX(MIN(BA54,$J$5),$I$5)*(BU54*BN54/($K$5*1000))+$H$5*(BU54*BN54/($K$5*1000))*(BU54*BN54/($K$5*1000)))</f>
        <v>0</v>
      </c>
      <c r="R54">
        <f>I54*(1000-(1000*0.61365*exp(17.502*V54/(240.97+V54))/(BN54+BO54)+BI54)/2)/(1000*0.61365*exp(17.502*V54/(240.97+V54))/(BN54+BO54)-BI54)</f>
        <v>0</v>
      </c>
      <c r="S54">
        <f>1/((BB54+1)/(P54/1.6)+1/(Q54/1.37)) + BB54/((BB54+1)/(P54/1.6) + BB54/(Q54/1.37))</f>
        <v>0</v>
      </c>
      <c r="T54">
        <f>(AW54*AZ54)</f>
        <v>0</v>
      </c>
      <c r="U54">
        <f>(BP54+(T54+2*0.95*5.67E-8*(((BP54+$B$7)+273)^4-(BP54+273)^4)-44100*I54)/(1.84*29.3*Q54+8*0.95*5.67E-8*(BP54+273)^3))</f>
        <v>0</v>
      </c>
      <c r="V54">
        <f>($C$7*BQ54+$D$7*BR54+$E$7*U54)</f>
        <v>0</v>
      </c>
      <c r="W54">
        <f>0.61365*exp(17.502*V54/(240.97+V54))</f>
        <v>0</v>
      </c>
      <c r="X54">
        <f>(Y54/Z54*100)</f>
        <v>0</v>
      </c>
      <c r="Y54">
        <f>BI54*(BN54+BO54)/1000</f>
        <v>0</v>
      </c>
      <c r="Z54">
        <f>0.61365*exp(17.502*BP54/(240.97+BP54))</f>
        <v>0</v>
      </c>
      <c r="AA54">
        <f>(W54-BI54*(BN54+BO54)/1000)</f>
        <v>0</v>
      </c>
      <c r="AB54">
        <f>(-I54*44100)</f>
        <v>0</v>
      </c>
      <c r="AC54">
        <f>2*29.3*Q54*0.92*(BP54-V54)</f>
        <v>0</v>
      </c>
      <c r="AD54">
        <f>2*0.95*5.67E-8*(((BP54+$B$7)+273)^4-(V54+273)^4)</f>
        <v>0</v>
      </c>
      <c r="AE54">
        <f>T54+AD54+AB54+AC54</f>
        <v>0</v>
      </c>
      <c r="AF54">
        <f>BM54*AT54*(BH54-BG54*(1000-AT54*BJ54)/(1000-AT54*BI54))/(100*BA54)</f>
        <v>0</v>
      </c>
      <c r="AG54">
        <f>1000*BM54*AT54*(BI54-BJ54)/(100*BA54*(1000-AT54*BI54))</f>
        <v>0</v>
      </c>
      <c r="AH54">
        <f>(AI54 - AJ54 - BN54*1E3/(8.314*(BP54+273.15)) * AL54/BM54 * AK54) * BM54/(100*BA54) * (1000 - BJ54)/1000</f>
        <v>0</v>
      </c>
      <c r="AI54">
        <v>425.95134006756</v>
      </c>
      <c r="AJ54">
        <v>425.9948121212121</v>
      </c>
      <c r="AK54">
        <v>-0.4776577443170581</v>
      </c>
      <c r="AL54">
        <v>67.16929309062796</v>
      </c>
      <c r="AM54">
        <f>(AO54 - AN54 + BN54*1E3/(8.314*(BP54+273.15)) * AQ54/BM54 * AP54) * BM54/(100*BA54) * 1000/(1000 - AO54)</f>
        <v>0</v>
      </c>
      <c r="AN54">
        <v>13.95372766648998</v>
      </c>
      <c r="AO54">
        <v>14.11296242424243</v>
      </c>
      <c r="AP54">
        <v>0.01686968743367089</v>
      </c>
      <c r="AQ54">
        <v>78.54917588517391</v>
      </c>
      <c r="AR54">
        <v>0</v>
      </c>
      <c r="AS54">
        <v>0</v>
      </c>
      <c r="AT54">
        <f>IF(AR54*$H$13&gt;=AV54,1.0,(AV54/(AV54-AR54*$H$13)))</f>
        <v>0</v>
      </c>
      <c r="AU54">
        <f>(AT54-1)*100</f>
        <v>0</v>
      </c>
      <c r="AV54">
        <f>MAX(0,($B$13+$C$13*BU54)/(1+$D$13*BU54)*BN54/(BP54+273)*$E$13)</f>
        <v>0</v>
      </c>
      <c r="AW54">
        <f>$B$11*BV54+$C$11*BW54+$F$11*CH54*(1-CK54)</f>
        <v>0</v>
      </c>
      <c r="AX54">
        <f>AW54*AY54</f>
        <v>0</v>
      </c>
      <c r="AY54">
        <f>($B$11*$D$9+$C$11*$D$9+$F$11*((CU54+CM54)/MAX(CU54+CM54+CV54, 0.1)*$I$9+CV54/MAX(CU54+CM54+CV54, 0.1)*$J$9))/($B$11+$C$11+$F$11)</f>
        <v>0</v>
      </c>
      <c r="AZ54">
        <f>($B$11*$K$9+$C$11*$K$9+$F$11*((CU54+CM54)/MAX(CU54+CM54+CV54, 0.1)*$P$9+CV54/MAX(CU54+CM54+CV54, 0.1)*$Q$9))/($B$11+$C$11+$F$11)</f>
        <v>0</v>
      </c>
      <c r="BA54">
        <v>6</v>
      </c>
      <c r="BB54">
        <v>0.5</v>
      </c>
      <c r="BC54" t="s">
        <v>354</v>
      </c>
      <c r="BD54">
        <v>2</v>
      </c>
      <c r="BE54" t="b">
        <v>1</v>
      </c>
      <c r="BF54">
        <v>1714070335.599999</v>
      </c>
      <c r="BG54">
        <v>428.3301290322581</v>
      </c>
      <c r="BH54">
        <v>420.0237741935484</v>
      </c>
      <c r="BI54">
        <v>13.92904193548387</v>
      </c>
      <c r="BJ54">
        <v>13.94996451612903</v>
      </c>
      <c r="BK54">
        <v>430.7571290322581</v>
      </c>
      <c r="BL54">
        <v>13.9632064516129</v>
      </c>
      <c r="BM54">
        <v>600.0147741935483</v>
      </c>
      <c r="BN54">
        <v>101.9156129032258</v>
      </c>
      <c r="BO54">
        <v>0.09993677741935482</v>
      </c>
      <c r="BP54">
        <v>21.84197096774194</v>
      </c>
      <c r="BQ54">
        <v>21.88628709677419</v>
      </c>
      <c r="BR54">
        <v>999.9000000000003</v>
      </c>
      <c r="BS54">
        <v>0</v>
      </c>
      <c r="BT54">
        <v>0</v>
      </c>
      <c r="BU54">
        <v>9993.083870967743</v>
      </c>
      <c r="BV54">
        <v>0</v>
      </c>
      <c r="BW54">
        <v>507.6250967741935</v>
      </c>
      <c r="BX54">
        <v>8.196039799999999</v>
      </c>
      <c r="BY54">
        <v>434.2677419354839</v>
      </c>
      <c r="BZ54">
        <v>425.9660967741935</v>
      </c>
      <c r="CA54">
        <v>-0.02092455225806453</v>
      </c>
      <c r="CB54">
        <v>420.0237741935484</v>
      </c>
      <c r="CC54">
        <v>13.94996451612903</v>
      </c>
      <c r="CD54">
        <v>1.419586451612903</v>
      </c>
      <c r="CE54">
        <v>1.42171935483871</v>
      </c>
      <c r="CF54">
        <v>12.12772903225806</v>
      </c>
      <c r="CG54">
        <v>12.15128064516129</v>
      </c>
      <c r="CH54">
        <v>430.0002258064517</v>
      </c>
      <c r="CI54">
        <v>0.9070130000000001</v>
      </c>
      <c r="CJ54">
        <v>0.09298681290322582</v>
      </c>
      <c r="CK54">
        <v>0</v>
      </c>
      <c r="CL54">
        <v>182.0115483870968</v>
      </c>
      <c r="CM54">
        <v>5.00098</v>
      </c>
      <c r="CN54">
        <v>862.996322580645</v>
      </c>
      <c r="CO54">
        <v>3942.712258064516</v>
      </c>
      <c r="CP54">
        <v>36.76390322580644</v>
      </c>
      <c r="CQ54">
        <v>40.76999999999998</v>
      </c>
      <c r="CR54">
        <v>38.53396774193546</v>
      </c>
      <c r="CS54">
        <v>41.56229032258064</v>
      </c>
      <c r="CT54">
        <v>38.99377419354838</v>
      </c>
      <c r="CU54">
        <v>385.4796774193549</v>
      </c>
      <c r="CV54">
        <v>39.52</v>
      </c>
      <c r="CW54">
        <v>0</v>
      </c>
      <c r="CX54">
        <v>1714070430.8</v>
      </c>
      <c r="CY54">
        <v>0</v>
      </c>
      <c r="CZ54">
        <v>1714070359.6</v>
      </c>
      <c r="DA54" t="s">
        <v>476</v>
      </c>
      <c r="DB54">
        <v>1714070359.6</v>
      </c>
      <c r="DC54">
        <v>1714068024.5</v>
      </c>
      <c r="DD54">
        <v>38</v>
      </c>
      <c r="DE54">
        <v>0.073</v>
      </c>
      <c r="DF54">
        <v>-0.014</v>
      </c>
      <c r="DG54">
        <v>-2.427</v>
      </c>
      <c r="DH54">
        <v>-0.031</v>
      </c>
      <c r="DI54">
        <v>420</v>
      </c>
      <c r="DJ54">
        <v>16</v>
      </c>
      <c r="DK54">
        <v>0.54</v>
      </c>
      <c r="DL54">
        <v>0.18</v>
      </c>
      <c r="DM54">
        <v>15.455365845</v>
      </c>
      <c r="DN54">
        <v>-149.7527242604128</v>
      </c>
      <c r="DO54">
        <v>15.44787673976277</v>
      </c>
      <c r="DP54">
        <v>0</v>
      </c>
      <c r="DQ54">
        <v>-0.125619778</v>
      </c>
      <c r="DR54">
        <v>2.371095658086305</v>
      </c>
      <c r="DS54">
        <v>0.2346375150581888</v>
      </c>
      <c r="DT54">
        <v>0</v>
      </c>
      <c r="DU54">
        <v>0</v>
      </c>
      <c r="DV54">
        <v>2</v>
      </c>
      <c r="DW54" t="s">
        <v>356</v>
      </c>
      <c r="DX54">
        <v>3.22871</v>
      </c>
      <c r="DY54">
        <v>2.70412</v>
      </c>
      <c r="DZ54">
        <v>0.106852</v>
      </c>
      <c r="EA54">
        <v>0.106736</v>
      </c>
      <c r="EB54">
        <v>0.0798702</v>
      </c>
      <c r="EC54">
        <v>0.07954360000000001</v>
      </c>
      <c r="ED54">
        <v>29221.2</v>
      </c>
      <c r="EE54">
        <v>28539</v>
      </c>
      <c r="EF54">
        <v>31327.5</v>
      </c>
      <c r="EG54">
        <v>30282.6</v>
      </c>
      <c r="EH54">
        <v>38617.9</v>
      </c>
      <c r="EI54">
        <v>36870.9</v>
      </c>
      <c r="EJ54">
        <v>43909.1</v>
      </c>
      <c r="EK54">
        <v>42300.7</v>
      </c>
      <c r="EL54">
        <v>2.1443</v>
      </c>
      <c r="EM54">
        <v>1.94722</v>
      </c>
      <c r="EN54">
        <v>0.0350401</v>
      </c>
      <c r="EO54">
        <v>0</v>
      </c>
      <c r="EP54">
        <v>21.3062</v>
      </c>
      <c r="EQ54">
        <v>999.9</v>
      </c>
      <c r="ER54">
        <v>53.4</v>
      </c>
      <c r="ES54">
        <v>26.4</v>
      </c>
      <c r="ET54">
        <v>18.1017</v>
      </c>
      <c r="EU54">
        <v>61.7382</v>
      </c>
      <c r="EV54">
        <v>22.0272</v>
      </c>
      <c r="EW54">
        <v>1</v>
      </c>
      <c r="EX54">
        <v>-0.124782</v>
      </c>
      <c r="EY54">
        <v>1.86063</v>
      </c>
      <c r="EZ54">
        <v>20.1984</v>
      </c>
      <c r="FA54">
        <v>5.22313</v>
      </c>
      <c r="FB54">
        <v>11.998</v>
      </c>
      <c r="FC54">
        <v>4.9655</v>
      </c>
      <c r="FD54">
        <v>3.29623</v>
      </c>
      <c r="FE54">
        <v>9999</v>
      </c>
      <c r="FF54">
        <v>9999</v>
      </c>
      <c r="FG54">
        <v>9999</v>
      </c>
      <c r="FH54">
        <v>20.2</v>
      </c>
      <c r="FI54">
        <v>4.97102</v>
      </c>
      <c r="FJ54">
        <v>1.86768</v>
      </c>
      <c r="FK54">
        <v>1.85886</v>
      </c>
      <c r="FL54">
        <v>1.86502</v>
      </c>
      <c r="FM54">
        <v>1.86307</v>
      </c>
      <c r="FN54">
        <v>1.86434</v>
      </c>
      <c r="FO54">
        <v>1.85979</v>
      </c>
      <c r="FP54">
        <v>1.86386</v>
      </c>
      <c r="FQ54">
        <v>0</v>
      </c>
      <c r="FR54">
        <v>0</v>
      </c>
      <c r="FS54">
        <v>0</v>
      </c>
      <c r="FT54">
        <v>0</v>
      </c>
      <c r="FU54" t="s">
        <v>357</v>
      </c>
      <c r="FV54" t="s">
        <v>358</v>
      </c>
      <c r="FW54" t="s">
        <v>359</v>
      </c>
      <c r="FX54" t="s">
        <v>359</v>
      </c>
      <c r="FY54" t="s">
        <v>359</v>
      </c>
      <c r="FZ54" t="s">
        <v>359</v>
      </c>
      <c r="GA54">
        <v>0</v>
      </c>
      <c r="GB54">
        <v>100</v>
      </c>
      <c r="GC54">
        <v>100</v>
      </c>
      <c r="GD54">
        <v>-2.427</v>
      </c>
      <c r="GE54">
        <v>-0.0339</v>
      </c>
      <c r="GF54">
        <v>-0.643056071950207</v>
      </c>
      <c r="GG54">
        <v>-0.004200780211792431</v>
      </c>
      <c r="GH54">
        <v>-6.086107273994438E-07</v>
      </c>
      <c r="GI54">
        <v>3.538391214060535E-10</v>
      </c>
      <c r="GJ54">
        <v>-0.05557139227577904</v>
      </c>
      <c r="GK54">
        <v>0.006682484536868237</v>
      </c>
      <c r="GL54">
        <v>-0.0007200357986506558</v>
      </c>
      <c r="GM54">
        <v>2.515042002614049E-05</v>
      </c>
      <c r="GN54">
        <v>15</v>
      </c>
      <c r="GO54">
        <v>1944</v>
      </c>
      <c r="GP54">
        <v>3</v>
      </c>
      <c r="GQ54">
        <v>20</v>
      </c>
      <c r="GR54">
        <v>0.6</v>
      </c>
      <c r="GS54">
        <v>38.7</v>
      </c>
      <c r="GT54">
        <v>1.12793</v>
      </c>
      <c r="GU54">
        <v>2.4231</v>
      </c>
      <c r="GV54">
        <v>1.44897</v>
      </c>
      <c r="GW54">
        <v>2.30103</v>
      </c>
      <c r="GX54">
        <v>1.55151</v>
      </c>
      <c r="GY54">
        <v>2.24854</v>
      </c>
      <c r="GZ54">
        <v>30.8902</v>
      </c>
      <c r="HA54">
        <v>14.4472</v>
      </c>
      <c r="HB54">
        <v>18</v>
      </c>
      <c r="HC54">
        <v>598.253</v>
      </c>
      <c r="HD54">
        <v>474.383</v>
      </c>
      <c r="HE54">
        <v>18.9997</v>
      </c>
      <c r="HF54">
        <v>25.4388</v>
      </c>
      <c r="HG54">
        <v>30.0002</v>
      </c>
      <c r="HH54">
        <v>25.4889</v>
      </c>
      <c r="HI54">
        <v>25.4399</v>
      </c>
      <c r="HJ54">
        <v>22.5708</v>
      </c>
      <c r="HK54">
        <v>31.2986</v>
      </c>
      <c r="HL54">
        <v>59.5106</v>
      </c>
      <c r="HM54">
        <v>19</v>
      </c>
      <c r="HN54">
        <v>420</v>
      </c>
      <c r="HO54">
        <v>13.9155</v>
      </c>
      <c r="HP54">
        <v>99.4225</v>
      </c>
      <c r="HQ54">
        <v>101.064</v>
      </c>
    </row>
    <row r="55" spans="1:225">
      <c r="A55">
        <v>39</v>
      </c>
      <c r="B55">
        <v>1714070392.1</v>
      </c>
      <c r="C55">
        <v>1900.099999904633</v>
      </c>
      <c r="D55" t="s">
        <v>477</v>
      </c>
      <c r="E55" t="s">
        <v>478</v>
      </c>
      <c r="F55">
        <v>5</v>
      </c>
      <c r="G55" t="s">
        <v>475</v>
      </c>
      <c r="H55">
        <v>1714070384.349999</v>
      </c>
      <c r="I55">
        <f>(J55)/1000</f>
        <v>0</v>
      </c>
      <c r="J55">
        <f>IF(BE55, AM55, AG55)</f>
        <v>0</v>
      </c>
      <c r="K55">
        <f>IF(BE55, AH55, AF55)</f>
        <v>0</v>
      </c>
      <c r="L55">
        <f>BG55 - IF(AT55&gt;1, K55*BA55*100.0/(AV55*BU55), 0)</f>
        <v>0</v>
      </c>
      <c r="M55">
        <f>((S55-I55/2)*L55-K55)/(S55+I55/2)</f>
        <v>0</v>
      </c>
      <c r="N55">
        <f>M55*(BN55+BO55)/1000.0</f>
        <v>0</v>
      </c>
      <c r="O55">
        <f>(BG55 - IF(AT55&gt;1, K55*BA55*100.0/(AV55*BU55), 0))*(BN55+BO55)/1000.0</f>
        <v>0</v>
      </c>
      <c r="P55">
        <f>2.0/((1/R55-1/Q55)+SIGN(R55)*SQRT((1/R55-1/Q55)*(1/R55-1/Q55) + 4*BB55/((BB55+1)*(BB55+1))*(2*1/R55*1/Q55-1/Q55*1/Q55)))</f>
        <v>0</v>
      </c>
      <c r="Q55">
        <f>IF(LEFT(BC55,1)&lt;&gt;"0",IF(LEFT(BC55,1)="1",3.0,BD55),$D$5+$E$5*(BU55*BN55/($K$5*1000))+$F$5*(BU55*BN55/($K$5*1000))*MAX(MIN(BA55,$J$5),$I$5)*MAX(MIN(BA55,$J$5),$I$5)+$G$5*MAX(MIN(BA55,$J$5),$I$5)*(BU55*BN55/($K$5*1000))+$H$5*(BU55*BN55/($K$5*1000))*(BU55*BN55/($K$5*1000)))</f>
        <v>0</v>
      </c>
      <c r="R55">
        <f>I55*(1000-(1000*0.61365*exp(17.502*V55/(240.97+V55))/(BN55+BO55)+BI55)/2)/(1000*0.61365*exp(17.502*V55/(240.97+V55))/(BN55+BO55)-BI55)</f>
        <v>0</v>
      </c>
      <c r="S55">
        <f>1/((BB55+1)/(P55/1.6)+1/(Q55/1.37)) + BB55/((BB55+1)/(P55/1.6) + BB55/(Q55/1.37))</f>
        <v>0</v>
      </c>
      <c r="T55">
        <f>(AW55*AZ55)</f>
        <v>0</v>
      </c>
      <c r="U55">
        <f>(BP55+(T55+2*0.95*5.67E-8*(((BP55+$B$7)+273)^4-(BP55+273)^4)-44100*I55)/(1.84*29.3*Q55+8*0.95*5.67E-8*(BP55+273)^3))</f>
        <v>0</v>
      </c>
      <c r="V55">
        <f>($C$7*BQ55+$D$7*BR55+$E$7*U55)</f>
        <v>0</v>
      </c>
      <c r="W55">
        <f>0.61365*exp(17.502*V55/(240.97+V55))</f>
        <v>0</v>
      </c>
      <c r="X55">
        <f>(Y55/Z55*100)</f>
        <v>0</v>
      </c>
      <c r="Y55">
        <f>BI55*(BN55+BO55)/1000</f>
        <v>0</v>
      </c>
      <c r="Z55">
        <f>0.61365*exp(17.502*BP55/(240.97+BP55))</f>
        <v>0</v>
      </c>
      <c r="AA55">
        <f>(W55-BI55*(BN55+BO55)/1000)</f>
        <v>0</v>
      </c>
      <c r="AB55">
        <f>(-I55*44100)</f>
        <v>0</v>
      </c>
      <c r="AC55">
        <f>2*29.3*Q55*0.92*(BP55-V55)</f>
        <v>0</v>
      </c>
      <c r="AD55">
        <f>2*0.95*5.67E-8*(((BP55+$B$7)+273)^4-(V55+273)^4)</f>
        <v>0</v>
      </c>
      <c r="AE55">
        <f>T55+AD55+AB55+AC55</f>
        <v>0</v>
      </c>
      <c r="AF55">
        <f>BM55*AT55*(BH55-BG55*(1000-AT55*BJ55)/(1000-AT55*BI55))/(100*BA55)</f>
        <v>0</v>
      </c>
      <c r="AG55">
        <f>1000*BM55*AT55*(BI55-BJ55)/(100*BA55*(1000-AT55*BI55))</f>
        <v>0</v>
      </c>
      <c r="AH55">
        <f>(AI55 - AJ55 - BN55*1E3/(8.314*(BP55+273.15)) * AL55/BM55 * AK55) * BM55/(100*BA55) * (1000 - BJ55)/1000</f>
        <v>0</v>
      </c>
      <c r="AI55">
        <v>425.9417340371636</v>
      </c>
      <c r="AJ55">
        <v>423.5664363636361</v>
      </c>
      <c r="AK55">
        <v>0.001446790430385626</v>
      </c>
      <c r="AL55">
        <v>67.22943941924498</v>
      </c>
      <c r="AM55">
        <f>(AO55 - AN55 + BN55*1E3/(8.314*(BP55+273.15)) * AQ55/BM55 * AP55) * BM55/(100*BA55) * 1000/(1000 - AO55)</f>
        <v>0</v>
      </c>
      <c r="AN55">
        <v>13.90578712596787</v>
      </c>
      <c r="AO55">
        <v>14.22254848484849</v>
      </c>
      <c r="AP55">
        <v>6.675227813815521E-05</v>
      </c>
      <c r="AQ55">
        <v>78.5206714980492</v>
      </c>
      <c r="AR55">
        <v>0</v>
      </c>
      <c r="AS55">
        <v>0</v>
      </c>
      <c r="AT55">
        <f>IF(AR55*$H$13&gt;=AV55,1.0,(AV55/(AV55-AR55*$H$13)))</f>
        <v>0</v>
      </c>
      <c r="AU55">
        <f>(AT55-1)*100</f>
        <v>0</v>
      </c>
      <c r="AV55">
        <f>MAX(0,($B$13+$C$13*BU55)/(1+$D$13*BU55)*BN55/(BP55+273)*$E$13)</f>
        <v>0</v>
      </c>
      <c r="AW55">
        <f>$B$11*BV55+$C$11*BW55+$F$11*CH55*(1-CK55)</f>
        <v>0</v>
      </c>
      <c r="AX55">
        <f>AW55*AY55</f>
        <v>0</v>
      </c>
      <c r="AY55">
        <f>($B$11*$D$9+$C$11*$D$9+$F$11*((CU55+CM55)/MAX(CU55+CM55+CV55, 0.1)*$I$9+CV55/MAX(CU55+CM55+CV55, 0.1)*$J$9))/($B$11+$C$11+$F$11)</f>
        <v>0</v>
      </c>
      <c r="AZ55">
        <f>($B$11*$K$9+$C$11*$K$9+$F$11*((CU55+CM55)/MAX(CU55+CM55+CV55, 0.1)*$P$9+CV55/MAX(CU55+CM55+CV55, 0.1)*$Q$9))/($B$11+$C$11+$F$11)</f>
        <v>0</v>
      </c>
      <c r="BA55">
        <v>6</v>
      </c>
      <c r="BB55">
        <v>0.5</v>
      </c>
      <c r="BC55" t="s">
        <v>354</v>
      </c>
      <c r="BD55">
        <v>2</v>
      </c>
      <c r="BE55" t="b">
        <v>1</v>
      </c>
      <c r="BF55">
        <v>1714070384.349999</v>
      </c>
      <c r="BG55">
        <v>417.4922666666667</v>
      </c>
      <c r="BH55">
        <v>420.0057666666667</v>
      </c>
      <c r="BI55">
        <v>14.22108</v>
      </c>
      <c r="BJ55">
        <v>13.90773</v>
      </c>
      <c r="BK55">
        <v>419.9542666666667</v>
      </c>
      <c r="BL55">
        <v>14.25485666666667</v>
      </c>
      <c r="BM55">
        <v>600.0138666666666</v>
      </c>
      <c r="BN55">
        <v>101.9159</v>
      </c>
      <c r="BO55">
        <v>0.09995481666666667</v>
      </c>
      <c r="BP55">
        <v>21.88007333333333</v>
      </c>
      <c r="BQ55">
        <v>21.90132333333333</v>
      </c>
      <c r="BR55">
        <v>999.9000000000002</v>
      </c>
      <c r="BS55">
        <v>0</v>
      </c>
      <c r="BT55">
        <v>0</v>
      </c>
      <c r="BU55">
        <v>10001.95966666667</v>
      </c>
      <c r="BV55">
        <v>0</v>
      </c>
      <c r="BW55">
        <v>511.5832</v>
      </c>
      <c r="BX55">
        <v>-2.467154</v>
      </c>
      <c r="BY55">
        <v>423.562</v>
      </c>
      <c r="BZ55">
        <v>425.9294333333333</v>
      </c>
      <c r="CA55">
        <v>0.3133485333333333</v>
      </c>
      <c r="CB55">
        <v>420.0057666666667</v>
      </c>
      <c r="CC55">
        <v>13.90773</v>
      </c>
      <c r="CD55">
        <v>1.449352333333333</v>
      </c>
      <c r="CE55">
        <v>1.417418333333333</v>
      </c>
      <c r="CF55">
        <v>12.44406666666667</v>
      </c>
      <c r="CG55">
        <v>12.10526666666667</v>
      </c>
      <c r="CH55">
        <v>430.0445333333333</v>
      </c>
      <c r="CI55">
        <v>0.9069992999999996</v>
      </c>
      <c r="CJ55">
        <v>0.09300075333333331</v>
      </c>
      <c r="CK55">
        <v>0</v>
      </c>
      <c r="CL55">
        <v>158.0577333333334</v>
      </c>
      <c r="CM55">
        <v>5.00098</v>
      </c>
      <c r="CN55">
        <v>761.4554666666667</v>
      </c>
      <c r="CO55">
        <v>3943.103000000001</v>
      </c>
      <c r="CP55">
        <v>36.91646666666666</v>
      </c>
      <c r="CQ55">
        <v>40.28516666666666</v>
      </c>
      <c r="CR55">
        <v>38.63726666666666</v>
      </c>
      <c r="CS55">
        <v>41.26846666666665</v>
      </c>
      <c r="CT55">
        <v>38.84563333333332</v>
      </c>
      <c r="CU55">
        <v>385.514</v>
      </c>
      <c r="CV55">
        <v>39.52866666666667</v>
      </c>
      <c r="CW55">
        <v>0</v>
      </c>
      <c r="CX55">
        <v>1714070478.8</v>
      </c>
      <c r="CY55">
        <v>0</v>
      </c>
      <c r="CZ55">
        <v>1714070411</v>
      </c>
      <c r="DA55" t="s">
        <v>479</v>
      </c>
      <c r="DB55">
        <v>1714070411</v>
      </c>
      <c r="DC55">
        <v>1714068024.5</v>
      </c>
      <c r="DD55">
        <v>39</v>
      </c>
      <c r="DE55">
        <v>-0.034</v>
      </c>
      <c r="DF55">
        <v>-0.014</v>
      </c>
      <c r="DG55">
        <v>-2.462</v>
      </c>
      <c r="DH55">
        <v>-0.031</v>
      </c>
      <c r="DI55">
        <v>420</v>
      </c>
      <c r="DJ55">
        <v>16</v>
      </c>
      <c r="DK55">
        <v>0.37</v>
      </c>
      <c r="DL55">
        <v>0.18</v>
      </c>
      <c r="DM55">
        <v>-2.448272</v>
      </c>
      <c r="DN55">
        <v>-0.3941671294559053</v>
      </c>
      <c r="DO55">
        <v>0.04406116238820761</v>
      </c>
      <c r="DP55">
        <v>0</v>
      </c>
      <c r="DQ55">
        <v>0.3127324</v>
      </c>
      <c r="DR55">
        <v>0.01370073545966196</v>
      </c>
      <c r="DS55">
        <v>0.001523822197633307</v>
      </c>
      <c r="DT55">
        <v>1</v>
      </c>
      <c r="DU55">
        <v>1</v>
      </c>
      <c r="DV55">
        <v>2</v>
      </c>
      <c r="DW55" t="s">
        <v>363</v>
      </c>
      <c r="DX55">
        <v>3.22855</v>
      </c>
      <c r="DY55">
        <v>2.70411</v>
      </c>
      <c r="DZ55">
        <v>0.106395</v>
      </c>
      <c r="EA55">
        <v>0.106743</v>
      </c>
      <c r="EB55">
        <v>0.0802959</v>
      </c>
      <c r="EC55">
        <v>0.07933270000000001</v>
      </c>
      <c r="ED55">
        <v>29233.3</v>
      </c>
      <c r="EE55">
        <v>28535.2</v>
      </c>
      <c r="EF55">
        <v>31324.6</v>
      </c>
      <c r="EG55">
        <v>30278.9</v>
      </c>
      <c r="EH55">
        <v>38596.4</v>
      </c>
      <c r="EI55">
        <v>36875.1</v>
      </c>
      <c r="EJ55">
        <v>43905.2</v>
      </c>
      <c r="EK55">
        <v>42295.9</v>
      </c>
      <c r="EL55">
        <v>2.14387</v>
      </c>
      <c r="EM55">
        <v>1.94627</v>
      </c>
      <c r="EN55">
        <v>0.0369474</v>
      </c>
      <c r="EO55">
        <v>0</v>
      </c>
      <c r="EP55">
        <v>21.3022</v>
      </c>
      <c r="EQ55">
        <v>999.9</v>
      </c>
      <c r="ER55">
        <v>53.3</v>
      </c>
      <c r="ES55">
        <v>26.4</v>
      </c>
      <c r="ET55">
        <v>18.0691</v>
      </c>
      <c r="EU55">
        <v>61.6082</v>
      </c>
      <c r="EV55">
        <v>22.2716</v>
      </c>
      <c r="EW55">
        <v>1</v>
      </c>
      <c r="EX55">
        <v>-0.120828</v>
      </c>
      <c r="EY55">
        <v>1.84896</v>
      </c>
      <c r="EZ55">
        <v>20.1962</v>
      </c>
      <c r="FA55">
        <v>5.22343</v>
      </c>
      <c r="FB55">
        <v>11.998</v>
      </c>
      <c r="FC55">
        <v>4.96585</v>
      </c>
      <c r="FD55">
        <v>3.29623</v>
      </c>
      <c r="FE55">
        <v>9999</v>
      </c>
      <c r="FF55">
        <v>9999</v>
      </c>
      <c r="FG55">
        <v>9999</v>
      </c>
      <c r="FH55">
        <v>20.2</v>
      </c>
      <c r="FI55">
        <v>4.971</v>
      </c>
      <c r="FJ55">
        <v>1.86768</v>
      </c>
      <c r="FK55">
        <v>1.85886</v>
      </c>
      <c r="FL55">
        <v>1.86499</v>
      </c>
      <c r="FM55">
        <v>1.86303</v>
      </c>
      <c r="FN55">
        <v>1.86434</v>
      </c>
      <c r="FO55">
        <v>1.85975</v>
      </c>
      <c r="FP55">
        <v>1.86386</v>
      </c>
      <c r="FQ55">
        <v>0</v>
      </c>
      <c r="FR55">
        <v>0</v>
      </c>
      <c r="FS55">
        <v>0</v>
      </c>
      <c r="FT55">
        <v>0</v>
      </c>
      <c r="FU55" t="s">
        <v>357</v>
      </c>
      <c r="FV55" t="s">
        <v>358</v>
      </c>
      <c r="FW55" t="s">
        <v>359</v>
      </c>
      <c r="FX55" t="s">
        <v>359</v>
      </c>
      <c r="FY55" t="s">
        <v>359</v>
      </c>
      <c r="FZ55" t="s">
        <v>359</v>
      </c>
      <c r="GA55">
        <v>0</v>
      </c>
      <c r="GB55">
        <v>100</v>
      </c>
      <c r="GC55">
        <v>100</v>
      </c>
      <c r="GD55">
        <v>-2.462</v>
      </c>
      <c r="GE55">
        <v>-0.0338</v>
      </c>
      <c r="GF55">
        <v>-0.5704306819374614</v>
      </c>
      <c r="GG55">
        <v>-0.004200780211792431</v>
      </c>
      <c r="GH55">
        <v>-6.086107273994438E-07</v>
      </c>
      <c r="GI55">
        <v>3.538391214060535E-10</v>
      </c>
      <c r="GJ55">
        <v>-0.05557139227577904</v>
      </c>
      <c r="GK55">
        <v>0.006682484536868237</v>
      </c>
      <c r="GL55">
        <v>-0.0007200357986506558</v>
      </c>
      <c r="GM55">
        <v>2.515042002614049E-05</v>
      </c>
      <c r="GN55">
        <v>15</v>
      </c>
      <c r="GO55">
        <v>1944</v>
      </c>
      <c r="GP55">
        <v>3</v>
      </c>
      <c r="GQ55">
        <v>20</v>
      </c>
      <c r="GR55">
        <v>0.5</v>
      </c>
      <c r="GS55">
        <v>39.5</v>
      </c>
      <c r="GT55">
        <v>1.12671</v>
      </c>
      <c r="GU55">
        <v>2.41333</v>
      </c>
      <c r="GV55">
        <v>1.44897</v>
      </c>
      <c r="GW55">
        <v>2.30103</v>
      </c>
      <c r="GX55">
        <v>1.55151</v>
      </c>
      <c r="GY55">
        <v>2.24976</v>
      </c>
      <c r="GZ55">
        <v>30.9119</v>
      </c>
      <c r="HA55">
        <v>14.4385</v>
      </c>
      <c r="HB55">
        <v>18</v>
      </c>
      <c r="HC55">
        <v>598.27</v>
      </c>
      <c r="HD55">
        <v>474.106</v>
      </c>
      <c r="HE55">
        <v>18.9999</v>
      </c>
      <c r="HF55">
        <v>25.4603</v>
      </c>
      <c r="HG55">
        <v>30.0006</v>
      </c>
      <c r="HH55">
        <v>25.5188</v>
      </c>
      <c r="HI55">
        <v>25.477</v>
      </c>
      <c r="HJ55">
        <v>22.5683</v>
      </c>
      <c r="HK55">
        <v>31.2986</v>
      </c>
      <c r="HL55">
        <v>59.1343</v>
      </c>
      <c r="HM55">
        <v>19</v>
      </c>
      <c r="HN55">
        <v>420</v>
      </c>
      <c r="HO55">
        <v>13.9065</v>
      </c>
      <c r="HP55">
        <v>99.4134</v>
      </c>
      <c r="HQ55">
        <v>101.052</v>
      </c>
    </row>
    <row r="56" spans="1:225">
      <c r="A56">
        <v>40</v>
      </c>
      <c r="B56">
        <v>1714070430</v>
      </c>
      <c r="C56">
        <v>1938</v>
      </c>
      <c r="D56" t="s">
        <v>480</v>
      </c>
      <c r="E56" t="s">
        <v>481</v>
      </c>
      <c r="F56">
        <v>5</v>
      </c>
      <c r="G56" t="s">
        <v>475</v>
      </c>
      <c r="H56">
        <v>1714070422</v>
      </c>
      <c r="I56">
        <f>(J56)/1000</f>
        <v>0</v>
      </c>
      <c r="J56">
        <f>IF(BE56, AM56, AG56)</f>
        <v>0</v>
      </c>
      <c r="K56">
        <f>IF(BE56, AH56, AF56)</f>
        <v>0</v>
      </c>
      <c r="L56">
        <f>BG56 - IF(AT56&gt;1, K56*BA56*100.0/(AV56*BU56), 0)</f>
        <v>0</v>
      </c>
      <c r="M56">
        <f>((S56-I56/2)*L56-K56)/(S56+I56/2)</f>
        <v>0</v>
      </c>
      <c r="N56">
        <f>M56*(BN56+BO56)/1000.0</f>
        <v>0</v>
      </c>
      <c r="O56">
        <f>(BG56 - IF(AT56&gt;1, K56*BA56*100.0/(AV56*BU56), 0))*(BN56+BO56)/1000.0</f>
        <v>0</v>
      </c>
      <c r="P56">
        <f>2.0/((1/R56-1/Q56)+SIGN(R56)*SQRT((1/R56-1/Q56)*(1/R56-1/Q56) + 4*BB56/((BB56+1)*(BB56+1))*(2*1/R56*1/Q56-1/Q56*1/Q56)))</f>
        <v>0</v>
      </c>
      <c r="Q56">
        <f>IF(LEFT(BC56,1)&lt;&gt;"0",IF(LEFT(BC56,1)="1",3.0,BD56),$D$5+$E$5*(BU56*BN56/($K$5*1000))+$F$5*(BU56*BN56/($K$5*1000))*MAX(MIN(BA56,$J$5),$I$5)*MAX(MIN(BA56,$J$5),$I$5)+$G$5*MAX(MIN(BA56,$J$5),$I$5)*(BU56*BN56/($K$5*1000))+$H$5*(BU56*BN56/($K$5*1000))*(BU56*BN56/($K$5*1000)))</f>
        <v>0</v>
      </c>
      <c r="R56">
        <f>I56*(1000-(1000*0.61365*exp(17.502*V56/(240.97+V56))/(BN56+BO56)+BI56)/2)/(1000*0.61365*exp(17.502*V56/(240.97+V56))/(BN56+BO56)-BI56)</f>
        <v>0</v>
      </c>
      <c r="S56">
        <f>1/((BB56+1)/(P56/1.6)+1/(Q56/1.37)) + BB56/((BB56+1)/(P56/1.6) + BB56/(Q56/1.37))</f>
        <v>0</v>
      </c>
      <c r="T56">
        <f>(AW56*AZ56)</f>
        <v>0</v>
      </c>
      <c r="U56">
        <f>(BP56+(T56+2*0.95*5.67E-8*(((BP56+$B$7)+273)^4-(BP56+273)^4)-44100*I56)/(1.84*29.3*Q56+8*0.95*5.67E-8*(BP56+273)^3))</f>
        <v>0</v>
      </c>
      <c r="V56">
        <f>($C$7*BQ56+$D$7*BR56+$E$7*U56)</f>
        <v>0</v>
      </c>
      <c r="W56">
        <f>0.61365*exp(17.502*V56/(240.97+V56))</f>
        <v>0</v>
      </c>
      <c r="X56">
        <f>(Y56/Z56*100)</f>
        <v>0</v>
      </c>
      <c r="Y56">
        <f>BI56*(BN56+BO56)/1000</f>
        <v>0</v>
      </c>
      <c r="Z56">
        <f>0.61365*exp(17.502*BP56/(240.97+BP56))</f>
        <v>0</v>
      </c>
      <c r="AA56">
        <f>(W56-BI56*(BN56+BO56)/1000)</f>
        <v>0</v>
      </c>
      <c r="AB56">
        <f>(-I56*44100)</f>
        <v>0</v>
      </c>
      <c r="AC56">
        <f>2*29.3*Q56*0.92*(BP56-V56)</f>
        <v>0</v>
      </c>
      <c r="AD56">
        <f>2*0.95*5.67E-8*(((BP56+$B$7)+273)^4-(V56+273)^4)</f>
        <v>0</v>
      </c>
      <c r="AE56">
        <f>T56+AD56+AB56+AC56</f>
        <v>0</v>
      </c>
      <c r="AF56">
        <f>BM56*AT56*(BH56-BG56*(1000-AT56*BJ56)/(1000-AT56*BI56))/(100*BA56)</f>
        <v>0</v>
      </c>
      <c r="AG56">
        <f>1000*BM56*AT56*(BI56-BJ56)/(100*BA56*(1000-AT56*BI56))</f>
        <v>0</v>
      </c>
      <c r="AH56">
        <f>(AI56 - AJ56 - BN56*1E3/(8.314*(BP56+273.15)) * AL56/BM56 * AK56) * BM56/(100*BA56) * (1000 - BJ56)/1000</f>
        <v>0</v>
      </c>
      <c r="AI56">
        <v>426.0063459574824</v>
      </c>
      <c r="AJ56">
        <v>423.5203999999999</v>
      </c>
      <c r="AK56">
        <v>0.001143996358918484</v>
      </c>
      <c r="AL56">
        <v>67.16566146504454</v>
      </c>
      <c r="AM56">
        <f>(AO56 - AN56 + BN56*1E3/(8.314*(BP56+273.15)) * AQ56/BM56 * AP56) * BM56/(100*BA56) * 1000/(1000 - AO56)</f>
        <v>0</v>
      </c>
      <c r="AN56">
        <v>13.95743092514427</v>
      </c>
      <c r="AO56">
        <v>14.26199151515151</v>
      </c>
      <c r="AP56">
        <v>0.0003566277071735314</v>
      </c>
      <c r="AQ56">
        <v>78.5494078433382</v>
      </c>
      <c r="AR56">
        <v>0</v>
      </c>
      <c r="AS56">
        <v>0</v>
      </c>
      <c r="AT56">
        <f>IF(AR56*$H$13&gt;=AV56,1.0,(AV56/(AV56-AR56*$H$13)))</f>
        <v>0</v>
      </c>
      <c r="AU56">
        <f>(AT56-1)*100</f>
        <v>0</v>
      </c>
      <c r="AV56">
        <f>MAX(0,($B$13+$C$13*BU56)/(1+$D$13*BU56)*BN56/(BP56+273)*$E$13)</f>
        <v>0</v>
      </c>
      <c r="AW56">
        <f>$B$11*BV56+$C$11*BW56+$F$11*CH56*(1-CK56)</f>
        <v>0</v>
      </c>
      <c r="AX56">
        <f>AW56*AY56</f>
        <v>0</v>
      </c>
      <c r="AY56">
        <f>($B$11*$D$9+$C$11*$D$9+$F$11*((CU56+CM56)/MAX(CU56+CM56+CV56, 0.1)*$I$9+CV56/MAX(CU56+CM56+CV56, 0.1)*$J$9))/($B$11+$C$11+$F$11)</f>
        <v>0</v>
      </c>
      <c r="AZ56">
        <f>($B$11*$K$9+$C$11*$K$9+$F$11*((CU56+CM56)/MAX(CU56+CM56+CV56, 0.1)*$P$9+CV56/MAX(CU56+CM56+CV56, 0.1)*$Q$9))/($B$11+$C$11+$F$11)</f>
        <v>0</v>
      </c>
      <c r="BA56">
        <v>6</v>
      </c>
      <c r="BB56">
        <v>0.5</v>
      </c>
      <c r="BC56" t="s">
        <v>354</v>
      </c>
      <c r="BD56">
        <v>2</v>
      </c>
      <c r="BE56" t="b">
        <v>1</v>
      </c>
      <c r="BF56">
        <v>1714070422</v>
      </c>
      <c r="BG56">
        <v>417.5421935483871</v>
      </c>
      <c r="BH56">
        <v>420.0136129032258</v>
      </c>
      <c r="BI56">
        <v>14.22989032258064</v>
      </c>
      <c r="BJ56">
        <v>13.94793548387097</v>
      </c>
      <c r="BK56">
        <v>420.0101935483871</v>
      </c>
      <c r="BL56">
        <v>14.26365161290323</v>
      </c>
      <c r="BM56">
        <v>600.0109354838711</v>
      </c>
      <c r="BN56">
        <v>101.9154838709678</v>
      </c>
      <c r="BO56">
        <v>0.09911054516129035</v>
      </c>
      <c r="BP56">
        <v>21.89231612903226</v>
      </c>
      <c r="BQ56">
        <v>21.92019032258064</v>
      </c>
      <c r="BR56">
        <v>999.9000000000003</v>
      </c>
      <c r="BS56">
        <v>0</v>
      </c>
      <c r="BT56">
        <v>0</v>
      </c>
      <c r="BU56">
        <v>9999.634193548387</v>
      </c>
      <c r="BV56">
        <v>0</v>
      </c>
      <c r="BW56">
        <v>507.1672258064516</v>
      </c>
      <c r="BX56">
        <v>-2.453848064516129</v>
      </c>
      <c r="BY56">
        <v>423.5873870967742</v>
      </c>
      <c r="BZ56">
        <v>425.9547419354839</v>
      </c>
      <c r="CA56">
        <v>0.2819638064516129</v>
      </c>
      <c r="CB56">
        <v>420.0136129032258</v>
      </c>
      <c r="CC56">
        <v>13.94793548387097</v>
      </c>
      <c r="CD56">
        <v>1.450245483870968</v>
      </c>
      <c r="CE56">
        <v>1.421509677419355</v>
      </c>
      <c r="CF56">
        <v>12.45338387096774</v>
      </c>
      <c r="CG56">
        <v>12.14903548387097</v>
      </c>
      <c r="CH56">
        <v>429.9957096774194</v>
      </c>
      <c r="CI56">
        <v>0.9069869032258062</v>
      </c>
      <c r="CJ56">
        <v>0.09301279354838714</v>
      </c>
      <c r="CK56">
        <v>0</v>
      </c>
      <c r="CL56">
        <v>155.3103225806452</v>
      </c>
      <c r="CM56">
        <v>5.00098</v>
      </c>
      <c r="CN56">
        <v>748.458387096774</v>
      </c>
      <c r="CO56">
        <v>3942.634516129032</v>
      </c>
      <c r="CP56">
        <v>36.26190322580646</v>
      </c>
      <c r="CQ56">
        <v>38.88887096774192</v>
      </c>
      <c r="CR56">
        <v>37.87877419354839</v>
      </c>
      <c r="CS56">
        <v>39.15896774193547</v>
      </c>
      <c r="CT56">
        <v>37.82035483870966</v>
      </c>
      <c r="CU56">
        <v>385.4648387096773</v>
      </c>
      <c r="CV56">
        <v>39.52838709677419</v>
      </c>
      <c r="CW56">
        <v>0</v>
      </c>
      <c r="CX56">
        <v>1714070517.2</v>
      </c>
      <c r="CY56">
        <v>0</v>
      </c>
      <c r="CZ56">
        <v>1714070450.5</v>
      </c>
      <c r="DA56" t="s">
        <v>482</v>
      </c>
      <c r="DB56">
        <v>1714070450.5</v>
      </c>
      <c r="DC56">
        <v>1714068024.5</v>
      </c>
      <c r="DD56">
        <v>40</v>
      </c>
      <c r="DE56">
        <v>-0.006</v>
      </c>
      <c r="DF56">
        <v>-0.014</v>
      </c>
      <c r="DG56">
        <v>-2.468</v>
      </c>
      <c r="DH56">
        <v>-0.031</v>
      </c>
      <c r="DI56">
        <v>420</v>
      </c>
      <c r="DJ56">
        <v>16</v>
      </c>
      <c r="DK56">
        <v>0.27</v>
      </c>
      <c r="DL56">
        <v>0.18</v>
      </c>
      <c r="DM56">
        <v>-1.8949336273</v>
      </c>
      <c r="DN56">
        <v>-8.79983316139587</v>
      </c>
      <c r="DO56">
        <v>1.010830052708811</v>
      </c>
      <c r="DP56">
        <v>0</v>
      </c>
      <c r="DQ56">
        <v>0.215931305</v>
      </c>
      <c r="DR56">
        <v>1.030182443527204</v>
      </c>
      <c r="DS56">
        <v>0.1183811936192766</v>
      </c>
      <c r="DT56">
        <v>0</v>
      </c>
      <c r="DU56">
        <v>0</v>
      </c>
      <c r="DV56">
        <v>2</v>
      </c>
      <c r="DW56" t="s">
        <v>356</v>
      </c>
      <c r="DX56">
        <v>3.22861</v>
      </c>
      <c r="DY56">
        <v>2.7044</v>
      </c>
      <c r="DZ56">
        <v>0.10638</v>
      </c>
      <c r="EA56">
        <v>0.106727</v>
      </c>
      <c r="EB56">
        <v>0.0804549</v>
      </c>
      <c r="EC56">
        <v>0.07954990000000001</v>
      </c>
      <c r="ED56">
        <v>29230.2</v>
      </c>
      <c r="EE56">
        <v>28532</v>
      </c>
      <c r="EF56">
        <v>31320.9</v>
      </c>
      <c r="EG56">
        <v>30275.3</v>
      </c>
      <c r="EH56">
        <v>38585</v>
      </c>
      <c r="EI56">
        <v>36861.9</v>
      </c>
      <c r="EJ56">
        <v>43899.8</v>
      </c>
      <c r="EK56">
        <v>42290.7</v>
      </c>
      <c r="EL56">
        <v>2.144</v>
      </c>
      <c r="EM56">
        <v>1.94463</v>
      </c>
      <c r="EN56">
        <v>0.0378415</v>
      </c>
      <c r="EO56">
        <v>0</v>
      </c>
      <c r="EP56">
        <v>21.2978</v>
      </c>
      <c r="EQ56">
        <v>999.9</v>
      </c>
      <c r="ER56">
        <v>53.2</v>
      </c>
      <c r="ES56">
        <v>26.4</v>
      </c>
      <c r="ET56">
        <v>18.0355</v>
      </c>
      <c r="EU56">
        <v>61.6182</v>
      </c>
      <c r="EV56">
        <v>21.9471</v>
      </c>
      <c r="EW56">
        <v>1</v>
      </c>
      <c r="EX56">
        <v>-0.116192</v>
      </c>
      <c r="EY56">
        <v>1.85021</v>
      </c>
      <c r="EZ56">
        <v>20.1971</v>
      </c>
      <c r="FA56">
        <v>5.22358</v>
      </c>
      <c r="FB56">
        <v>11.998</v>
      </c>
      <c r="FC56">
        <v>4.9668</v>
      </c>
      <c r="FD56">
        <v>3.297</v>
      </c>
      <c r="FE56">
        <v>9999</v>
      </c>
      <c r="FF56">
        <v>9999</v>
      </c>
      <c r="FG56">
        <v>9999</v>
      </c>
      <c r="FH56">
        <v>20.2</v>
      </c>
      <c r="FI56">
        <v>4.97101</v>
      </c>
      <c r="FJ56">
        <v>1.86768</v>
      </c>
      <c r="FK56">
        <v>1.85885</v>
      </c>
      <c r="FL56">
        <v>1.86501</v>
      </c>
      <c r="FM56">
        <v>1.86304</v>
      </c>
      <c r="FN56">
        <v>1.86434</v>
      </c>
      <c r="FO56">
        <v>1.85975</v>
      </c>
      <c r="FP56">
        <v>1.86386</v>
      </c>
      <c r="FQ56">
        <v>0</v>
      </c>
      <c r="FR56">
        <v>0</v>
      </c>
      <c r="FS56">
        <v>0</v>
      </c>
      <c r="FT56">
        <v>0</v>
      </c>
      <c r="FU56" t="s">
        <v>357</v>
      </c>
      <c r="FV56" t="s">
        <v>358</v>
      </c>
      <c r="FW56" t="s">
        <v>359</v>
      </c>
      <c r="FX56" t="s">
        <v>359</v>
      </c>
      <c r="FY56" t="s">
        <v>359</v>
      </c>
      <c r="FZ56" t="s">
        <v>359</v>
      </c>
      <c r="GA56">
        <v>0</v>
      </c>
      <c r="GB56">
        <v>100</v>
      </c>
      <c r="GC56">
        <v>100</v>
      </c>
      <c r="GD56">
        <v>-2.468</v>
      </c>
      <c r="GE56">
        <v>-0.0337</v>
      </c>
      <c r="GF56">
        <v>-0.6048808413849238</v>
      </c>
      <c r="GG56">
        <v>-0.004200780211792431</v>
      </c>
      <c r="GH56">
        <v>-6.086107273994438E-07</v>
      </c>
      <c r="GI56">
        <v>3.538391214060535E-10</v>
      </c>
      <c r="GJ56">
        <v>-0.05557139227577904</v>
      </c>
      <c r="GK56">
        <v>0.006682484536868237</v>
      </c>
      <c r="GL56">
        <v>-0.0007200357986506558</v>
      </c>
      <c r="GM56">
        <v>2.515042002614049E-05</v>
      </c>
      <c r="GN56">
        <v>15</v>
      </c>
      <c r="GO56">
        <v>1944</v>
      </c>
      <c r="GP56">
        <v>3</v>
      </c>
      <c r="GQ56">
        <v>20</v>
      </c>
      <c r="GR56">
        <v>0.3</v>
      </c>
      <c r="GS56">
        <v>40.1</v>
      </c>
      <c r="GT56">
        <v>1.12671</v>
      </c>
      <c r="GU56">
        <v>2.41577</v>
      </c>
      <c r="GV56">
        <v>1.44775</v>
      </c>
      <c r="GW56">
        <v>2.30225</v>
      </c>
      <c r="GX56">
        <v>1.55151</v>
      </c>
      <c r="GY56">
        <v>2.44751</v>
      </c>
      <c r="GZ56">
        <v>30.9119</v>
      </c>
      <c r="HA56">
        <v>14.4472</v>
      </c>
      <c r="HB56">
        <v>18</v>
      </c>
      <c r="HC56">
        <v>598.761</v>
      </c>
      <c r="HD56">
        <v>473.417</v>
      </c>
      <c r="HE56">
        <v>19</v>
      </c>
      <c r="HF56">
        <v>25.4963</v>
      </c>
      <c r="HG56">
        <v>30.0007</v>
      </c>
      <c r="HH56">
        <v>25.5572</v>
      </c>
      <c r="HI56">
        <v>25.5175</v>
      </c>
      <c r="HJ56">
        <v>22.5656</v>
      </c>
      <c r="HK56">
        <v>30.8686</v>
      </c>
      <c r="HL56">
        <v>59.1343</v>
      </c>
      <c r="HM56">
        <v>19</v>
      </c>
      <c r="HN56">
        <v>420</v>
      </c>
      <c r="HO56">
        <v>13.9091</v>
      </c>
      <c r="HP56">
        <v>99.4016</v>
      </c>
      <c r="HQ56">
        <v>101.039</v>
      </c>
    </row>
    <row r="57" spans="1:225">
      <c r="A57">
        <v>41</v>
      </c>
      <c r="B57">
        <v>1714070513</v>
      </c>
      <c r="C57">
        <v>2021</v>
      </c>
      <c r="D57" t="s">
        <v>483</v>
      </c>
      <c r="E57" t="s">
        <v>484</v>
      </c>
      <c r="F57">
        <v>5</v>
      </c>
      <c r="G57" t="s">
        <v>398</v>
      </c>
      <c r="H57">
        <v>1714070505.25</v>
      </c>
      <c r="I57">
        <f>(J57)/1000</f>
        <v>0</v>
      </c>
      <c r="J57">
        <f>IF(BE57, AM57, AG57)</f>
        <v>0</v>
      </c>
      <c r="K57">
        <f>IF(BE57, AH57, AF57)</f>
        <v>0</v>
      </c>
      <c r="L57">
        <f>BG57 - IF(AT57&gt;1, K57*BA57*100.0/(AV57*BU57), 0)</f>
        <v>0</v>
      </c>
      <c r="M57">
        <f>((S57-I57/2)*L57-K57)/(S57+I57/2)</f>
        <v>0</v>
      </c>
      <c r="N57">
        <f>M57*(BN57+BO57)/1000.0</f>
        <v>0</v>
      </c>
      <c r="O57">
        <f>(BG57 - IF(AT57&gt;1, K57*BA57*100.0/(AV57*BU57), 0))*(BN57+BO57)/1000.0</f>
        <v>0</v>
      </c>
      <c r="P57">
        <f>2.0/((1/R57-1/Q57)+SIGN(R57)*SQRT((1/R57-1/Q57)*(1/R57-1/Q57) + 4*BB57/((BB57+1)*(BB57+1))*(2*1/R57*1/Q57-1/Q57*1/Q57)))</f>
        <v>0</v>
      </c>
      <c r="Q57">
        <f>IF(LEFT(BC57,1)&lt;&gt;"0",IF(LEFT(BC57,1)="1",3.0,BD57),$D$5+$E$5*(BU57*BN57/($K$5*1000))+$F$5*(BU57*BN57/($K$5*1000))*MAX(MIN(BA57,$J$5),$I$5)*MAX(MIN(BA57,$J$5),$I$5)+$G$5*MAX(MIN(BA57,$J$5),$I$5)*(BU57*BN57/($K$5*1000))+$H$5*(BU57*BN57/($K$5*1000))*(BU57*BN57/($K$5*1000)))</f>
        <v>0</v>
      </c>
      <c r="R57">
        <f>I57*(1000-(1000*0.61365*exp(17.502*V57/(240.97+V57))/(BN57+BO57)+BI57)/2)/(1000*0.61365*exp(17.502*V57/(240.97+V57))/(BN57+BO57)-BI57)</f>
        <v>0</v>
      </c>
      <c r="S57">
        <f>1/((BB57+1)/(P57/1.6)+1/(Q57/1.37)) + BB57/((BB57+1)/(P57/1.6) + BB57/(Q57/1.37))</f>
        <v>0</v>
      </c>
      <c r="T57">
        <f>(AW57*AZ57)</f>
        <v>0</v>
      </c>
      <c r="U57">
        <f>(BP57+(T57+2*0.95*5.67E-8*(((BP57+$B$7)+273)^4-(BP57+273)^4)-44100*I57)/(1.84*29.3*Q57+8*0.95*5.67E-8*(BP57+273)^3))</f>
        <v>0</v>
      </c>
      <c r="V57">
        <f>($C$7*BQ57+$D$7*BR57+$E$7*U57)</f>
        <v>0</v>
      </c>
      <c r="W57">
        <f>0.61365*exp(17.502*V57/(240.97+V57))</f>
        <v>0</v>
      </c>
      <c r="X57">
        <f>(Y57/Z57*100)</f>
        <v>0</v>
      </c>
      <c r="Y57">
        <f>BI57*(BN57+BO57)/1000</f>
        <v>0</v>
      </c>
      <c r="Z57">
        <f>0.61365*exp(17.502*BP57/(240.97+BP57))</f>
        <v>0</v>
      </c>
      <c r="AA57">
        <f>(W57-BI57*(BN57+BO57)/1000)</f>
        <v>0</v>
      </c>
      <c r="AB57">
        <f>(-I57*44100)</f>
        <v>0</v>
      </c>
      <c r="AC57">
        <f>2*29.3*Q57*0.92*(BP57-V57)</f>
        <v>0</v>
      </c>
      <c r="AD57">
        <f>2*0.95*5.67E-8*(((BP57+$B$7)+273)^4-(V57+273)^4)</f>
        <v>0</v>
      </c>
      <c r="AE57">
        <f>T57+AD57+AB57+AC57</f>
        <v>0</v>
      </c>
      <c r="AF57">
        <f>BM57*AT57*(BH57-BG57*(1000-AT57*BJ57)/(1000-AT57*BI57))/(100*BA57)</f>
        <v>0</v>
      </c>
      <c r="AG57">
        <f>1000*BM57*AT57*(BI57-BJ57)/(100*BA57*(1000-AT57*BI57))</f>
        <v>0</v>
      </c>
      <c r="AH57">
        <f>(AI57 - AJ57 - BN57*1E3/(8.314*(BP57+273.15)) * AL57/BM57 * AK57) * BM57/(100*BA57) * (1000 - BJ57)/1000</f>
        <v>0</v>
      </c>
      <c r="AI57">
        <v>425.8882010978828</v>
      </c>
      <c r="AJ57">
        <v>424.257818181818</v>
      </c>
      <c r="AK57">
        <v>-0.1117851415460437</v>
      </c>
      <c r="AL57">
        <v>67.16954090900897</v>
      </c>
      <c r="AM57">
        <f>(AO57 - AN57 + BN57*1E3/(8.314*(BP57+273.15)) * AQ57/BM57 * AP57) * BM57/(100*BA57) * 1000/(1000 - AO57)</f>
        <v>0</v>
      </c>
      <c r="AN57">
        <v>13.90767228834724</v>
      </c>
      <c r="AO57">
        <v>14.14402242424243</v>
      </c>
      <c r="AP57">
        <v>0.0006702836186388877</v>
      </c>
      <c r="AQ57">
        <v>78.54945971921582</v>
      </c>
      <c r="AR57">
        <v>0</v>
      </c>
      <c r="AS57">
        <v>0</v>
      </c>
      <c r="AT57">
        <f>IF(AR57*$H$13&gt;=AV57,1.0,(AV57/(AV57-AR57*$H$13)))</f>
        <v>0</v>
      </c>
      <c r="AU57">
        <f>(AT57-1)*100</f>
        <v>0</v>
      </c>
      <c r="AV57">
        <f>MAX(0,($B$13+$C$13*BU57)/(1+$D$13*BU57)*BN57/(BP57+273)*$E$13)</f>
        <v>0</v>
      </c>
      <c r="AW57">
        <f>$B$11*BV57+$C$11*BW57+$F$11*CH57*(1-CK57)</f>
        <v>0</v>
      </c>
      <c r="AX57">
        <f>AW57*AY57</f>
        <v>0</v>
      </c>
      <c r="AY57">
        <f>($B$11*$D$9+$C$11*$D$9+$F$11*((CU57+CM57)/MAX(CU57+CM57+CV57, 0.1)*$I$9+CV57/MAX(CU57+CM57+CV57, 0.1)*$J$9))/($B$11+$C$11+$F$11)</f>
        <v>0</v>
      </c>
      <c r="AZ57">
        <f>($B$11*$K$9+$C$11*$K$9+$F$11*((CU57+CM57)/MAX(CU57+CM57+CV57, 0.1)*$P$9+CV57/MAX(CU57+CM57+CV57, 0.1)*$Q$9))/($B$11+$C$11+$F$11)</f>
        <v>0</v>
      </c>
      <c r="BA57">
        <v>6</v>
      </c>
      <c r="BB57">
        <v>0.5</v>
      </c>
      <c r="BC57" t="s">
        <v>354</v>
      </c>
      <c r="BD57">
        <v>2</v>
      </c>
      <c r="BE57" t="b">
        <v>1</v>
      </c>
      <c r="BF57">
        <v>1714070505.25</v>
      </c>
      <c r="BG57">
        <v>419.9814333333333</v>
      </c>
      <c r="BH57">
        <v>419.9784333333333</v>
      </c>
      <c r="BI57">
        <v>14.11819666666667</v>
      </c>
      <c r="BJ57">
        <v>13.90842</v>
      </c>
      <c r="BK57">
        <v>422.3284333333333</v>
      </c>
      <c r="BL57">
        <v>14.15211666666667</v>
      </c>
      <c r="BM57">
        <v>599.9730999999999</v>
      </c>
      <c r="BN57">
        <v>101.9100666666666</v>
      </c>
      <c r="BO57">
        <v>0.09986281333333334</v>
      </c>
      <c r="BP57">
        <v>21.78007</v>
      </c>
      <c r="BQ57">
        <v>21.80988666666667</v>
      </c>
      <c r="BR57">
        <v>999.9000000000002</v>
      </c>
      <c r="BS57">
        <v>0</v>
      </c>
      <c r="BT57">
        <v>0</v>
      </c>
      <c r="BU57">
        <v>9997.775333333333</v>
      </c>
      <c r="BV57">
        <v>0</v>
      </c>
      <c r="BW57">
        <v>475.4912666666667</v>
      </c>
      <c r="BX57">
        <v>-0.1172100666666667</v>
      </c>
      <c r="BY57">
        <v>425.8737333333332</v>
      </c>
      <c r="BZ57">
        <v>425.9021</v>
      </c>
      <c r="CA57">
        <v>0.2097791333333333</v>
      </c>
      <c r="CB57">
        <v>419.9784333333333</v>
      </c>
      <c r="CC57">
        <v>13.90842</v>
      </c>
      <c r="CD57">
        <v>1.438785666666667</v>
      </c>
      <c r="CE57">
        <v>1.417408333333333</v>
      </c>
      <c r="CF57">
        <v>12.33268666666666</v>
      </c>
      <c r="CG57">
        <v>12.10514666666667</v>
      </c>
      <c r="CH57">
        <v>430.0094666666666</v>
      </c>
      <c r="CI57">
        <v>0.9070319666666665</v>
      </c>
      <c r="CJ57">
        <v>0.09296813333333333</v>
      </c>
      <c r="CK57">
        <v>0</v>
      </c>
      <c r="CL57">
        <v>206.6241666666666</v>
      </c>
      <c r="CM57">
        <v>5.00098</v>
      </c>
      <c r="CN57">
        <v>989.5853999999999</v>
      </c>
      <c r="CO57">
        <v>3942.819999999999</v>
      </c>
      <c r="CP57">
        <v>35.88716666666666</v>
      </c>
      <c r="CQ57">
        <v>38.99980000000001</v>
      </c>
      <c r="CR57">
        <v>37.62476666666666</v>
      </c>
      <c r="CS57">
        <v>38.81643333333333</v>
      </c>
      <c r="CT57">
        <v>37.83523333333333</v>
      </c>
      <c r="CU57">
        <v>385.4956666666666</v>
      </c>
      <c r="CV57">
        <v>39.511</v>
      </c>
      <c r="CW57">
        <v>0</v>
      </c>
      <c r="CX57">
        <v>1714070600</v>
      </c>
      <c r="CY57">
        <v>0</v>
      </c>
      <c r="CZ57">
        <v>1714070533.5</v>
      </c>
      <c r="DA57" t="s">
        <v>485</v>
      </c>
      <c r="DB57">
        <v>1714070533.5</v>
      </c>
      <c r="DC57">
        <v>1714068024.5</v>
      </c>
      <c r="DD57">
        <v>41</v>
      </c>
      <c r="DE57">
        <v>0.12</v>
      </c>
      <c r="DF57">
        <v>-0.014</v>
      </c>
      <c r="DG57">
        <v>-2.347</v>
      </c>
      <c r="DH57">
        <v>-0.031</v>
      </c>
      <c r="DI57">
        <v>420</v>
      </c>
      <c r="DJ57">
        <v>16</v>
      </c>
      <c r="DK57">
        <v>0.48</v>
      </c>
      <c r="DL57">
        <v>0.18</v>
      </c>
      <c r="DM57">
        <v>1.73746043902439</v>
      </c>
      <c r="DN57">
        <v>-32.89094331010454</v>
      </c>
      <c r="DO57">
        <v>3.508763427129661</v>
      </c>
      <c r="DP57">
        <v>0</v>
      </c>
      <c r="DQ57">
        <v>0.1894006341463415</v>
      </c>
      <c r="DR57">
        <v>0.3883911637630663</v>
      </c>
      <c r="DS57">
        <v>0.0394700280279187</v>
      </c>
      <c r="DT57">
        <v>0</v>
      </c>
      <c r="DU57">
        <v>0</v>
      </c>
      <c r="DV57">
        <v>2</v>
      </c>
      <c r="DW57" t="s">
        <v>356</v>
      </c>
      <c r="DX57">
        <v>3.22855</v>
      </c>
      <c r="DY57">
        <v>2.70442</v>
      </c>
      <c r="DZ57">
        <v>0.106491</v>
      </c>
      <c r="EA57">
        <v>0.10668</v>
      </c>
      <c r="EB57">
        <v>0.0799397</v>
      </c>
      <c r="EC57">
        <v>0.0792708</v>
      </c>
      <c r="ED57">
        <v>29215.5</v>
      </c>
      <c r="EE57">
        <v>28523.5</v>
      </c>
      <c r="EF57">
        <v>31309.6</v>
      </c>
      <c r="EG57">
        <v>30265.3</v>
      </c>
      <c r="EH57">
        <v>38591.6</v>
      </c>
      <c r="EI57">
        <v>36861.6</v>
      </c>
      <c r="EJ57">
        <v>43882.7</v>
      </c>
      <c r="EK57">
        <v>42277.3</v>
      </c>
      <c r="EL57">
        <v>2.14435</v>
      </c>
      <c r="EM57">
        <v>1.94287</v>
      </c>
      <c r="EN57">
        <v>0.0306666</v>
      </c>
      <c r="EO57">
        <v>0</v>
      </c>
      <c r="EP57">
        <v>21.301</v>
      </c>
      <c r="EQ57">
        <v>999.9</v>
      </c>
      <c r="ER57">
        <v>53</v>
      </c>
      <c r="ES57">
        <v>26.4</v>
      </c>
      <c r="ET57">
        <v>17.9693</v>
      </c>
      <c r="EU57">
        <v>61.5682</v>
      </c>
      <c r="EV57">
        <v>21.4944</v>
      </c>
      <c r="EW57">
        <v>1</v>
      </c>
      <c r="EX57">
        <v>-0.105749</v>
      </c>
      <c r="EY57">
        <v>1.83087</v>
      </c>
      <c r="EZ57">
        <v>20.1986</v>
      </c>
      <c r="FA57">
        <v>5.22343</v>
      </c>
      <c r="FB57">
        <v>11.998</v>
      </c>
      <c r="FC57">
        <v>4.9655</v>
      </c>
      <c r="FD57">
        <v>3.29625</v>
      </c>
      <c r="FE57">
        <v>9999</v>
      </c>
      <c r="FF57">
        <v>9999</v>
      </c>
      <c r="FG57">
        <v>9999</v>
      </c>
      <c r="FH57">
        <v>20.2</v>
      </c>
      <c r="FI57">
        <v>4.97107</v>
      </c>
      <c r="FJ57">
        <v>1.86768</v>
      </c>
      <c r="FK57">
        <v>1.85887</v>
      </c>
      <c r="FL57">
        <v>1.86502</v>
      </c>
      <c r="FM57">
        <v>1.86306</v>
      </c>
      <c r="FN57">
        <v>1.86435</v>
      </c>
      <c r="FO57">
        <v>1.85979</v>
      </c>
      <c r="FP57">
        <v>1.86387</v>
      </c>
      <c r="FQ57">
        <v>0</v>
      </c>
      <c r="FR57">
        <v>0</v>
      </c>
      <c r="FS57">
        <v>0</v>
      </c>
      <c r="FT57">
        <v>0</v>
      </c>
      <c r="FU57" t="s">
        <v>357</v>
      </c>
      <c r="FV57" t="s">
        <v>358</v>
      </c>
      <c r="FW57" t="s">
        <v>359</v>
      </c>
      <c r="FX57" t="s">
        <v>359</v>
      </c>
      <c r="FY57" t="s">
        <v>359</v>
      </c>
      <c r="FZ57" t="s">
        <v>359</v>
      </c>
      <c r="GA57">
        <v>0</v>
      </c>
      <c r="GB57">
        <v>100</v>
      </c>
      <c r="GC57">
        <v>100</v>
      </c>
      <c r="GD57">
        <v>-2.347</v>
      </c>
      <c r="GE57">
        <v>-0.0338</v>
      </c>
      <c r="GF57">
        <v>-0.6112105451581111</v>
      </c>
      <c r="GG57">
        <v>-0.004200780211792431</v>
      </c>
      <c r="GH57">
        <v>-6.086107273994438E-07</v>
      </c>
      <c r="GI57">
        <v>3.538391214060535E-10</v>
      </c>
      <c r="GJ57">
        <v>-0.05557139227577904</v>
      </c>
      <c r="GK57">
        <v>0.006682484536868237</v>
      </c>
      <c r="GL57">
        <v>-0.0007200357986506558</v>
      </c>
      <c r="GM57">
        <v>2.515042002614049E-05</v>
      </c>
      <c r="GN57">
        <v>15</v>
      </c>
      <c r="GO57">
        <v>1944</v>
      </c>
      <c r="GP57">
        <v>3</v>
      </c>
      <c r="GQ57">
        <v>20</v>
      </c>
      <c r="GR57">
        <v>1</v>
      </c>
      <c r="GS57">
        <v>41.5</v>
      </c>
      <c r="GT57">
        <v>1.12671</v>
      </c>
      <c r="GU57">
        <v>2.41821</v>
      </c>
      <c r="GV57">
        <v>1.44775</v>
      </c>
      <c r="GW57">
        <v>2.30103</v>
      </c>
      <c r="GX57">
        <v>1.55151</v>
      </c>
      <c r="GY57">
        <v>2.37305</v>
      </c>
      <c r="GZ57">
        <v>30.9119</v>
      </c>
      <c r="HA57">
        <v>14.4385</v>
      </c>
      <c r="HB57">
        <v>18</v>
      </c>
      <c r="HC57">
        <v>600.077</v>
      </c>
      <c r="HD57">
        <v>473.185</v>
      </c>
      <c r="HE57">
        <v>18.9999</v>
      </c>
      <c r="HF57">
        <v>25.6022</v>
      </c>
      <c r="HG57">
        <v>30.0006</v>
      </c>
      <c r="HH57">
        <v>25.659</v>
      </c>
      <c r="HI57">
        <v>25.6179</v>
      </c>
      <c r="HJ57">
        <v>22.5635</v>
      </c>
      <c r="HK57">
        <v>30.8686</v>
      </c>
      <c r="HL57">
        <v>58.3872</v>
      </c>
      <c r="HM57">
        <v>19</v>
      </c>
      <c r="HN57">
        <v>420</v>
      </c>
      <c r="HO57">
        <v>13.9393</v>
      </c>
      <c r="HP57">
        <v>99.364</v>
      </c>
      <c r="HQ57">
        <v>101.007</v>
      </c>
    </row>
    <row r="58" spans="1:225">
      <c r="A58">
        <v>42</v>
      </c>
      <c r="B58">
        <v>1714070564.5</v>
      </c>
      <c r="C58">
        <v>2072.5</v>
      </c>
      <c r="D58" t="s">
        <v>486</v>
      </c>
      <c r="E58" t="s">
        <v>487</v>
      </c>
      <c r="F58">
        <v>5</v>
      </c>
      <c r="G58" t="s">
        <v>398</v>
      </c>
      <c r="H58">
        <v>1714070556.5</v>
      </c>
      <c r="I58">
        <f>(J58)/1000</f>
        <v>0</v>
      </c>
      <c r="J58">
        <f>IF(BE58, AM58, AG58)</f>
        <v>0</v>
      </c>
      <c r="K58">
        <f>IF(BE58, AH58, AF58)</f>
        <v>0</v>
      </c>
      <c r="L58">
        <f>BG58 - IF(AT58&gt;1, K58*BA58*100.0/(AV58*BU58), 0)</f>
        <v>0</v>
      </c>
      <c r="M58">
        <f>((S58-I58/2)*L58-K58)/(S58+I58/2)</f>
        <v>0</v>
      </c>
      <c r="N58">
        <f>M58*(BN58+BO58)/1000.0</f>
        <v>0</v>
      </c>
      <c r="O58">
        <f>(BG58 - IF(AT58&gt;1, K58*BA58*100.0/(AV58*BU58), 0))*(BN58+BO58)/1000.0</f>
        <v>0</v>
      </c>
      <c r="P58">
        <f>2.0/((1/R58-1/Q58)+SIGN(R58)*SQRT((1/R58-1/Q58)*(1/R58-1/Q58) + 4*BB58/((BB58+1)*(BB58+1))*(2*1/R58*1/Q58-1/Q58*1/Q58)))</f>
        <v>0</v>
      </c>
      <c r="Q58">
        <f>IF(LEFT(BC58,1)&lt;&gt;"0",IF(LEFT(BC58,1)="1",3.0,BD58),$D$5+$E$5*(BU58*BN58/($K$5*1000))+$F$5*(BU58*BN58/($K$5*1000))*MAX(MIN(BA58,$J$5),$I$5)*MAX(MIN(BA58,$J$5),$I$5)+$G$5*MAX(MIN(BA58,$J$5),$I$5)*(BU58*BN58/($K$5*1000))+$H$5*(BU58*BN58/($K$5*1000))*(BU58*BN58/($K$5*1000)))</f>
        <v>0</v>
      </c>
      <c r="R58">
        <f>I58*(1000-(1000*0.61365*exp(17.502*V58/(240.97+V58))/(BN58+BO58)+BI58)/2)/(1000*0.61365*exp(17.502*V58/(240.97+V58))/(BN58+BO58)-BI58)</f>
        <v>0</v>
      </c>
      <c r="S58">
        <f>1/((BB58+1)/(P58/1.6)+1/(Q58/1.37)) + BB58/((BB58+1)/(P58/1.6) + BB58/(Q58/1.37))</f>
        <v>0</v>
      </c>
      <c r="T58">
        <f>(AW58*AZ58)</f>
        <v>0</v>
      </c>
      <c r="U58">
        <f>(BP58+(T58+2*0.95*5.67E-8*(((BP58+$B$7)+273)^4-(BP58+273)^4)-44100*I58)/(1.84*29.3*Q58+8*0.95*5.67E-8*(BP58+273)^3))</f>
        <v>0</v>
      </c>
      <c r="V58">
        <f>($C$7*BQ58+$D$7*BR58+$E$7*U58)</f>
        <v>0</v>
      </c>
      <c r="W58">
        <f>0.61365*exp(17.502*V58/(240.97+V58))</f>
        <v>0</v>
      </c>
      <c r="X58">
        <f>(Y58/Z58*100)</f>
        <v>0</v>
      </c>
      <c r="Y58">
        <f>BI58*(BN58+BO58)/1000</f>
        <v>0</v>
      </c>
      <c r="Z58">
        <f>0.61365*exp(17.502*BP58/(240.97+BP58))</f>
        <v>0</v>
      </c>
      <c r="AA58">
        <f>(W58-BI58*(BN58+BO58)/1000)</f>
        <v>0</v>
      </c>
      <c r="AB58">
        <f>(-I58*44100)</f>
        <v>0</v>
      </c>
      <c r="AC58">
        <f>2*29.3*Q58*0.92*(BP58-V58)</f>
        <v>0</v>
      </c>
      <c r="AD58">
        <f>2*0.95*5.67E-8*(((BP58+$B$7)+273)^4-(V58+273)^4)</f>
        <v>0</v>
      </c>
      <c r="AE58">
        <f>T58+AD58+AB58+AC58</f>
        <v>0</v>
      </c>
      <c r="AF58">
        <f>BM58*AT58*(BH58-BG58*(1000-AT58*BJ58)/(1000-AT58*BI58))/(100*BA58)</f>
        <v>0</v>
      </c>
      <c r="AG58">
        <f>1000*BM58*AT58*(BI58-BJ58)/(100*BA58*(1000-AT58*BI58))</f>
        <v>0</v>
      </c>
      <c r="AH58">
        <f>(AI58 - AJ58 - BN58*1E3/(8.314*(BP58+273.15)) * AL58/BM58 * AK58) * BM58/(100*BA58) * (1000 - BJ58)/1000</f>
        <v>0</v>
      </c>
      <c r="AI58">
        <v>425.9842913525594</v>
      </c>
      <c r="AJ58">
        <v>423.7413696969697</v>
      </c>
      <c r="AK58">
        <v>-7.712896523343079E-05</v>
      </c>
      <c r="AL58">
        <v>67.23162048136598</v>
      </c>
      <c r="AM58">
        <f>(AO58 - AN58 + BN58*1E3/(8.314*(BP58+273.15)) * AQ58/BM58 * AP58) * BM58/(100*BA58) * 1000/(1000 - AO58)</f>
        <v>0</v>
      </c>
      <c r="AN58">
        <v>13.92279372024899</v>
      </c>
      <c r="AO58">
        <v>14.2011303030303</v>
      </c>
      <c r="AP58">
        <v>-0.0002006653437808461</v>
      </c>
      <c r="AQ58">
        <v>78.51838783888947</v>
      </c>
      <c r="AR58">
        <v>0</v>
      </c>
      <c r="AS58">
        <v>0</v>
      </c>
      <c r="AT58">
        <f>IF(AR58*$H$13&gt;=AV58,1.0,(AV58/(AV58-AR58*$H$13)))</f>
        <v>0</v>
      </c>
      <c r="AU58">
        <f>(AT58-1)*100</f>
        <v>0</v>
      </c>
      <c r="AV58">
        <f>MAX(0,($B$13+$C$13*BU58)/(1+$D$13*BU58)*BN58/(BP58+273)*$E$13)</f>
        <v>0</v>
      </c>
      <c r="AW58">
        <f>$B$11*BV58+$C$11*BW58+$F$11*CH58*(1-CK58)</f>
        <v>0</v>
      </c>
      <c r="AX58">
        <f>AW58*AY58</f>
        <v>0</v>
      </c>
      <c r="AY58">
        <f>($B$11*$D$9+$C$11*$D$9+$F$11*((CU58+CM58)/MAX(CU58+CM58+CV58, 0.1)*$I$9+CV58/MAX(CU58+CM58+CV58, 0.1)*$J$9))/($B$11+$C$11+$F$11)</f>
        <v>0</v>
      </c>
      <c r="AZ58">
        <f>($B$11*$K$9+$C$11*$K$9+$F$11*((CU58+CM58)/MAX(CU58+CM58+CV58, 0.1)*$P$9+CV58/MAX(CU58+CM58+CV58, 0.1)*$Q$9))/($B$11+$C$11+$F$11)</f>
        <v>0</v>
      </c>
      <c r="BA58">
        <v>6</v>
      </c>
      <c r="BB58">
        <v>0.5</v>
      </c>
      <c r="BC58" t="s">
        <v>354</v>
      </c>
      <c r="BD58">
        <v>2</v>
      </c>
      <c r="BE58" t="b">
        <v>1</v>
      </c>
      <c r="BF58">
        <v>1714070556.5</v>
      </c>
      <c r="BG58">
        <v>417.6694838709677</v>
      </c>
      <c r="BH58">
        <v>420.0063870967743</v>
      </c>
      <c r="BI58">
        <v>14.20332258064516</v>
      </c>
      <c r="BJ58">
        <v>13.94217096774194</v>
      </c>
      <c r="BK58">
        <v>420.0894838709677</v>
      </c>
      <c r="BL58">
        <v>14.23712580645161</v>
      </c>
      <c r="BM58">
        <v>599.9921612903225</v>
      </c>
      <c r="BN58">
        <v>101.9108064516129</v>
      </c>
      <c r="BO58">
        <v>0.1000120258064516</v>
      </c>
      <c r="BP58">
        <v>21.78096774193549</v>
      </c>
      <c r="BQ58">
        <v>21.80488709677419</v>
      </c>
      <c r="BR58">
        <v>999.9000000000003</v>
      </c>
      <c r="BS58">
        <v>0</v>
      </c>
      <c r="BT58">
        <v>0</v>
      </c>
      <c r="BU58">
        <v>9997.103870967741</v>
      </c>
      <c r="BV58">
        <v>0</v>
      </c>
      <c r="BW58">
        <v>456.9406774193549</v>
      </c>
      <c r="BX58">
        <v>-2.253605161290323</v>
      </c>
      <c r="BY58">
        <v>423.7717096774194</v>
      </c>
      <c r="BZ58">
        <v>425.9449677419355</v>
      </c>
      <c r="CA58">
        <v>0.2611573548387097</v>
      </c>
      <c r="CB58">
        <v>420.0063870967743</v>
      </c>
      <c r="CC58">
        <v>13.94217096774194</v>
      </c>
      <c r="CD58">
        <v>1.447471935483871</v>
      </c>
      <c r="CE58">
        <v>1.420856451612903</v>
      </c>
      <c r="CF58">
        <v>12.4243</v>
      </c>
      <c r="CG58">
        <v>12.14206451612903</v>
      </c>
      <c r="CH58">
        <v>429.9942258064517</v>
      </c>
      <c r="CI58">
        <v>0.9069828709677418</v>
      </c>
      <c r="CJ58">
        <v>0.09301742580645164</v>
      </c>
      <c r="CK58">
        <v>0</v>
      </c>
      <c r="CL58">
        <v>192.7092903225807</v>
      </c>
      <c r="CM58">
        <v>5.00098</v>
      </c>
      <c r="CN58">
        <v>928.1092903225807</v>
      </c>
      <c r="CO58">
        <v>3942.615483870968</v>
      </c>
      <c r="CP58">
        <v>36.28206451612903</v>
      </c>
      <c r="CQ58">
        <v>39.76790322580645</v>
      </c>
      <c r="CR58">
        <v>38.05212903225807</v>
      </c>
      <c r="CS58">
        <v>39.98967741935483</v>
      </c>
      <c r="CT58">
        <v>38.37277419354837</v>
      </c>
      <c r="CU58">
        <v>385.4619354838709</v>
      </c>
      <c r="CV58">
        <v>39.53193548387096</v>
      </c>
      <c r="CW58">
        <v>0</v>
      </c>
      <c r="CX58">
        <v>1714070651.6</v>
      </c>
      <c r="CY58">
        <v>0</v>
      </c>
      <c r="CZ58">
        <v>1714070582.5</v>
      </c>
      <c r="DA58" t="s">
        <v>488</v>
      </c>
      <c r="DB58">
        <v>1714070582.5</v>
      </c>
      <c r="DC58">
        <v>1714068024.5</v>
      </c>
      <c r="DD58">
        <v>42</v>
      </c>
      <c r="DE58">
        <v>-0.07199999999999999</v>
      </c>
      <c r="DF58">
        <v>-0.014</v>
      </c>
      <c r="DG58">
        <v>-2.42</v>
      </c>
      <c r="DH58">
        <v>-0.031</v>
      </c>
      <c r="DI58">
        <v>420</v>
      </c>
      <c r="DJ58">
        <v>16</v>
      </c>
      <c r="DK58">
        <v>0.36</v>
      </c>
      <c r="DL58">
        <v>0.18</v>
      </c>
      <c r="DM58">
        <v>-2.23902125</v>
      </c>
      <c r="DN58">
        <v>-0.4033525328330155</v>
      </c>
      <c r="DO58">
        <v>0.04606157260599665</v>
      </c>
      <c r="DP58">
        <v>0</v>
      </c>
      <c r="DQ58">
        <v>0.253348575</v>
      </c>
      <c r="DR58">
        <v>0.2187875459662283</v>
      </c>
      <c r="DS58">
        <v>0.02142461884712013</v>
      </c>
      <c r="DT58">
        <v>0</v>
      </c>
      <c r="DU58">
        <v>0</v>
      </c>
      <c r="DV58">
        <v>2</v>
      </c>
      <c r="DW58" t="s">
        <v>356</v>
      </c>
      <c r="DX58">
        <v>3.22861</v>
      </c>
      <c r="DY58">
        <v>2.70425</v>
      </c>
      <c r="DZ58">
        <v>0.106357</v>
      </c>
      <c r="EA58">
        <v>0.106685</v>
      </c>
      <c r="EB58">
        <v>0.0801613</v>
      </c>
      <c r="EC58">
        <v>0.0793225</v>
      </c>
      <c r="ED58">
        <v>29218.3</v>
      </c>
      <c r="EE58">
        <v>28521</v>
      </c>
      <c r="EF58">
        <v>31308.3</v>
      </c>
      <c r="EG58">
        <v>30263.2</v>
      </c>
      <c r="EH58">
        <v>38580.5</v>
      </c>
      <c r="EI58">
        <v>36857.1</v>
      </c>
      <c r="EJ58">
        <v>43880.7</v>
      </c>
      <c r="EK58">
        <v>42274.6</v>
      </c>
      <c r="EL58">
        <v>2.14407</v>
      </c>
      <c r="EM58">
        <v>1.94005</v>
      </c>
      <c r="EN58">
        <v>0.0334159</v>
      </c>
      <c r="EO58">
        <v>0</v>
      </c>
      <c r="EP58">
        <v>21.2624</v>
      </c>
      <c r="EQ58">
        <v>999.9</v>
      </c>
      <c r="ER58">
        <v>52.8</v>
      </c>
      <c r="ES58">
        <v>26.4</v>
      </c>
      <c r="ET58">
        <v>17.8992</v>
      </c>
      <c r="EU58">
        <v>61.0882</v>
      </c>
      <c r="EV58">
        <v>21.4583</v>
      </c>
      <c r="EW58">
        <v>1</v>
      </c>
      <c r="EX58">
        <v>-0.102182</v>
      </c>
      <c r="EY58">
        <v>1.81295</v>
      </c>
      <c r="EZ58">
        <v>20.1996</v>
      </c>
      <c r="FA58">
        <v>5.22747</v>
      </c>
      <c r="FB58">
        <v>11.998</v>
      </c>
      <c r="FC58">
        <v>4.9671</v>
      </c>
      <c r="FD58">
        <v>3.297</v>
      </c>
      <c r="FE58">
        <v>9999</v>
      </c>
      <c r="FF58">
        <v>9999</v>
      </c>
      <c r="FG58">
        <v>9999</v>
      </c>
      <c r="FH58">
        <v>20.3</v>
      </c>
      <c r="FI58">
        <v>4.97104</v>
      </c>
      <c r="FJ58">
        <v>1.86768</v>
      </c>
      <c r="FK58">
        <v>1.85888</v>
      </c>
      <c r="FL58">
        <v>1.86501</v>
      </c>
      <c r="FM58">
        <v>1.86307</v>
      </c>
      <c r="FN58">
        <v>1.86435</v>
      </c>
      <c r="FO58">
        <v>1.8598</v>
      </c>
      <c r="FP58">
        <v>1.86386</v>
      </c>
      <c r="FQ58">
        <v>0</v>
      </c>
      <c r="FR58">
        <v>0</v>
      </c>
      <c r="FS58">
        <v>0</v>
      </c>
      <c r="FT58">
        <v>0</v>
      </c>
      <c r="FU58" t="s">
        <v>357</v>
      </c>
      <c r="FV58" t="s">
        <v>358</v>
      </c>
      <c r="FW58" t="s">
        <v>359</v>
      </c>
      <c r="FX58" t="s">
        <v>359</v>
      </c>
      <c r="FY58" t="s">
        <v>359</v>
      </c>
      <c r="FZ58" t="s">
        <v>359</v>
      </c>
      <c r="GA58">
        <v>0</v>
      </c>
      <c r="GB58">
        <v>100</v>
      </c>
      <c r="GC58">
        <v>100</v>
      </c>
      <c r="GD58">
        <v>-2.42</v>
      </c>
      <c r="GE58">
        <v>-0.0339</v>
      </c>
      <c r="GF58">
        <v>-0.4909076325262933</v>
      </c>
      <c r="GG58">
        <v>-0.004200780211792431</v>
      </c>
      <c r="GH58">
        <v>-6.086107273994438E-07</v>
      </c>
      <c r="GI58">
        <v>3.538391214060535E-10</v>
      </c>
      <c r="GJ58">
        <v>-0.05557139227577904</v>
      </c>
      <c r="GK58">
        <v>0.006682484536868237</v>
      </c>
      <c r="GL58">
        <v>-0.0007200357986506558</v>
      </c>
      <c r="GM58">
        <v>2.515042002614049E-05</v>
      </c>
      <c r="GN58">
        <v>15</v>
      </c>
      <c r="GO58">
        <v>1944</v>
      </c>
      <c r="GP58">
        <v>3</v>
      </c>
      <c r="GQ58">
        <v>20</v>
      </c>
      <c r="GR58">
        <v>0.5</v>
      </c>
      <c r="GS58">
        <v>42.3</v>
      </c>
      <c r="GT58">
        <v>1.12671</v>
      </c>
      <c r="GU58">
        <v>2.41943</v>
      </c>
      <c r="GV58">
        <v>1.44775</v>
      </c>
      <c r="GW58">
        <v>2.30103</v>
      </c>
      <c r="GX58">
        <v>1.55151</v>
      </c>
      <c r="GY58">
        <v>2.39502</v>
      </c>
      <c r="GZ58">
        <v>30.9119</v>
      </c>
      <c r="HA58">
        <v>14.4297</v>
      </c>
      <c r="HB58">
        <v>18</v>
      </c>
      <c r="HC58">
        <v>600.467</v>
      </c>
      <c r="HD58">
        <v>471.888</v>
      </c>
      <c r="HE58">
        <v>18.9995</v>
      </c>
      <c r="HF58">
        <v>25.6626</v>
      </c>
      <c r="HG58">
        <v>30.0004</v>
      </c>
      <c r="HH58">
        <v>25.7143</v>
      </c>
      <c r="HI58">
        <v>25.6739</v>
      </c>
      <c r="HJ58">
        <v>22.5625</v>
      </c>
      <c r="HK58">
        <v>30.8473</v>
      </c>
      <c r="HL58">
        <v>58.3872</v>
      </c>
      <c r="HM58">
        <v>19</v>
      </c>
      <c r="HN58">
        <v>420</v>
      </c>
      <c r="HO58">
        <v>13.8219</v>
      </c>
      <c r="HP58">
        <v>99.3596</v>
      </c>
      <c r="HQ58">
        <v>101</v>
      </c>
    </row>
    <row r="59" spans="1:225">
      <c r="A59">
        <v>43</v>
      </c>
      <c r="B59">
        <v>1714070609</v>
      </c>
      <c r="C59">
        <v>2117</v>
      </c>
      <c r="D59" t="s">
        <v>489</v>
      </c>
      <c r="E59" t="s">
        <v>490</v>
      </c>
      <c r="F59">
        <v>5</v>
      </c>
      <c r="G59" t="s">
        <v>398</v>
      </c>
      <c r="H59">
        <v>1714070601.25</v>
      </c>
      <c r="I59">
        <f>(J59)/1000</f>
        <v>0</v>
      </c>
      <c r="J59">
        <f>IF(BE59, AM59, AG59)</f>
        <v>0</v>
      </c>
      <c r="K59">
        <f>IF(BE59, AH59, AF59)</f>
        <v>0</v>
      </c>
      <c r="L59">
        <f>BG59 - IF(AT59&gt;1, K59*BA59*100.0/(AV59*BU59), 0)</f>
        <v>0</v>
      </c>
      <c r="M59">
        <f>((S59-I59/2)*L59-K59)/(S59+I59/2)</f>
        <v>0</v>
      </c>
      <c r="N59">
        <f>M59*(BN59+BO59)/1000.0</f>
        <v>0</v>
      </c>
      <c r="O59">
        <f>(BG59 - IF(AT59&gt;1, K59*BA59*100.0/(AV59*BU59), 0))*(BN59+BO59)/1000.0</f>
        <v>0</v>
      </c>
      <c r="P59">
        <f>2.0/((1/R59-1/Q59)+SIGN(R59)*SQRT((1/R59-1/Q59)*(1/R59-1/Q59) + 4*BB59/((BB59+1)*(BB59+1))*(2*1/R59*1/Q59-1/Q59*1/Q59)))</f>
        <v>0</v>
      </c>
      <c r="Q59">
        <f>IF(LEFT(BC59,1)&lt;&gt;"0",IF(LEFT(BC59,1)="1",3.0,BD59),$D$5+$E$5*(BU59*BN59/($K$5*1000))+$F$5*(BU59*BN59/($K$5*1000))*MAX(MIN(BA59,$J$5),$I$5)*MAX(MIN(BA59,$J$5),$I$5)+$G$5*MAX(MIN(BA59,$J$5),$I$5)*(BU59*BN59/($K$5*1000))+$H$5*(BU59*BN59/($K$5*1000))*(BU59*BN59/($K$5*1000)))</f>
        <v>0</v>
      </c>
      <c r="R59">
        <f>I59*(1000-(1000*0.61365*exp(17.502*V59/(240.97+V59))/(BN59+BO59)+BI59)/2)/(1000*0.61365*exp(17.502*V59/(240.97+V59))/(BN59+BO59)-BI59)</f>
        <v>0</v>
      </c>
      <c r="S59">
        <f>1/((BB59+1)/(P59/1.6)+1/(Q59/1.37)) + BB59/((BB59+1)/(P59/1.6) + BB59/(Q59/1.37))</f>
        <v>0</v>
      </c>
      <c r="T59">
        <f>(AW59*AZ59)</f>
        <v>0</v>
      </c>
      <c r="U59">
        <f>(BP59+(T59+2*0.95*5.67E-8*(((BP59+$B$7)+273)^4-(BP59+273)^4)-44100*I59)/(1.84*29.3*Q59+8*0.95*5.67E-8*(BP59+273)^3))</f>
        <v>0</v>
      </c>
      <c r="V59">
        <f>($C$7*BQ59+$D$7*BR59+$E$7*U59)</f>
        <v>0</v>
      </c>
      <c r="W59">
        <f>0.61365*exp(17.502*V59/(240.97+V59))</f>
        <v>0</v>
      </c>
      <c r="X59">
        <f>(Y59/Z59*100)</f>
        <v>0</v>
      </c>
      <c r="Y59">
        <f>BI59*(BN59+BO59)/1000</f>
        <v>0</v>
      </c>
      <c r="Z59">
        <f>0.61365*exp(17.502*BP59/(240.97+BP59))</f>
        <v>0</v>
      </c>
      <c r="AA59">
        <f>(W59-BI59*(BN59+BO59)/1000)</f>
        <v>0</v>
      </c>
      <c r="AB59">
        <f>(-I59*44100)</f>
        <v>0</v>
      </c>
      <c r="AC59">
        <f>2*29.3*Q59*0.92*(BP59-V59)</f>
        <v>0</v>
      </c>
      <c r="AD59">
        <f>2*0.95*5.67E-8*(((BP59+$B$7)+273)^4-(V59+273)^4)</f>
        <v>0</v>
      </c>
      <c r="AE59">
        <f>T59+AD59+AB59+AC59</f>
        <v>0</v>
      </c>
      <c r="AF59">
        <f>BM59*AT59*(BH59-BG59*(1000-AT59*BJ59)/(1000-AT59*BI59))/(100*BA59)</f>
        <v>0</v>
      </c>
      <c r="AG59">
        <f>1000*BM59*AT59*(BI59-BJ59)/(100*BA59*(1000-AT59*BI59))</f>
        <v>0</v>
      </c>
      <c r="AH59">
        <f>(AI59 - AJ59 - BN59*1E3/(8.314*(BP59+273.15)) * AL59/BM59 * AK59) * BM59/(100*BA59) * (1000 - BJ59)/1000</f>
        <v>0</v>
      </c>
      <c r="AI59">
        <v>425.8799158377896</v>
      </c>
      <c r="AJ59">
        <v>423.5358000000001</v>
      </c>
      <c r="AK59">
        <v>-0.0003082816781316886</v>
      </c>
      <c r="AL59">
        <v>67.23286642512798</v>
      </c>
      <c r="AM59">
        <f>(AO59 - AN59 + BN59*1E3/(8.314*(BP59+273.15)) * AQ59/BM59 * AP59) * BM59/(100*BA59) * 1000/(1000 - AO59)</f>
        <v>0</v>
      </c>
      <c r="AN59">
        <v>13.86321416347345</v>
      </c>
      <c r="AO59">
        <v>14.15644606060606</v>
      </c>
      <c r="AP59">
        <v>-7.198529064704736E-05</v>
      </c>
      <c r="AQ59">
        <v>78.51705897822877</v>
      </c>
      <c r="AR59">
        <v>0</v>
      </c>
      <c r="AS59">
        <v>0</v>
      </c>
      <c r="AT59">
        <f>IF(AR59*$H$13&gt;=AV59,1.0,(AV59/(AV59-AR59*$H$13)))</f>
        <v>0</v>
      </c>
      <c r="AU59">
        <f>(AT59-1)*100</f>
        <v>0</v>
      </c>
      <c r="AV59">
        <f>MAX(0,($B$13+$C$13*BU59)/(1+$D$13*BU59)*BN59/(BP59+273)*$E$13)</f>
        <v>0</v>
      </c>
      <c r="AW59">
        <f>$B$11*BV59+$C$11*BW59+$F$11*CH59*(1-CK59)</f>
        <v>0</v>
      </c>
      <c r="AX59">
        <f>AW59*AY59</f>
        <v>0</v>
      </c>
      <c r="AY59">
        <f>($B$11*$D$9+$C$11*$D$9+$F$11*((CU59+CM59)/MAX(CU59+CM59+CV59, 0.1)*$I$9+CV59/MAX(CU59+CM59+CV59, 0.1)*$J$9))/($B$11+$C$11+$F$11)</f>
        <v>0</v>
      </c>
      <c r="AZ59">
        <f>($B$11*$K$9+$C$11*$K$9+$F$11*((CU59+CM59)/MAX(CU59+CM59+CV59, 0.1)*$P$9+CV59/MAX(CU59+CM59+CV59, 0.1)*$Q$9))/($B$11+$C$11+$F$11)</f>
        <v>0</v>
      </c>
      <c r="BA59">
        <v>6</v>
      </c>
      <c r="BB59">
        <v>0.5</v>
      </c>
      <c r="BC59" t="s">
        <v>354</v>
      </c>
      <c r="BD59">
        <v>2</v>
      </c>
      <c r="BE59" t="b">
        <v>1</v>
      </c>
      <c r="BF59">
        <v>1714070601.25</v>
      </c>
      <c r="BG59">
        <v>417.5131</v>
      </c>
      <c r="BH59">
        <v>420.0017333333333</v>
      </c>
      <c r="BI59">
        <v>14.16257333333333</v>
      </c>
      <c r="BJ59">
        <v>13.87447</v>
      </c>
      <c r="BK59">
        <v>419.9641</v>
      </c>
      <c r="BL59">
        <v>14.19644</v>
      </c>
      <c r="BM59">
        <v>600.0108333333334</v>
      </c>
      <c r="BN59">
        <v>101.9099333333333</v>
      </c>
      <c r="BO59">
        <v>0.09999399666666667</v>
      </c>
      <c r="BP59">
        <v>21.79687333333333</v>
      </c>
      <c r="BQ59">
        <v>21.80688333333334</v>
      </c>
      <c r="BR59">
        <v>999.9000000000002</v>
      </c>
      <c r="BS59">
        <v>0</v>
      </c>
      <c r="BT59">
        <v>0</v>
      </c>
      <c r="BU59">
        <v>10004.87966666667</v>
      </c>
      <c r="BV59">
        <v>0</v>
      </c>
      <c r="BW59">
        <v>457.47</v>
      </c>
      <c r="BX59">
        <v>-2.446235666666667</v>
      </c>
      <c r="BY59">
        <v>423.5541333333333</v>
      </c>
      <c r="BZ59">
        <v>425.9108999999999</v>
      </c>
      <c r="CA59">
        <v>0.2881109666666667</v>
      </c>
      <c r="CB59">
        <v>420.0017333333333</v>
      </c>
      <c r="CC59">
        <v>13.87447</v>
      </c>
      <c r="CD59">
        <v>1.443309333333333</v>
      </c>
      <c r="CE59">
        <v>1.413946666666667</v>
      </c>
      <c r="CF59">
        <v>12.38045</v>
      </c>
      <c r="CG59">
        <v>12.06804</v>
      </c>
      <c r="CH59">
        <v>430.0019333333333</v>
      </c>
      <c r="CI59">
        <v>0.9069994000000001</v>
      </c>
      <c r="CJ59">
        <v>0.09300068000000002</v>
      </c>
      <c r="CK59">
        <v>0</v>
      </c>
      <c r="CL59">
        <v>187.3899666666666</v>
      </c>
      <c r="CM59">
        <v>5.00098</v>
      </c>
      <c r="CN59">
        <v>905.5616333333332</v>
      </c>
      <c r="CO59">
        <v>3942.707000000001</v>
      </c>
      <c r="CP59">
        <v>36.61229999999999</v>
      </c>
      <c r="CQ59">
        <v>40.2852</v>
      </c>
      <c r="CR59">
        <v>38.39143333333332</v>
      </c>
      <c r="CS59">
        <v>40.84343333333332</v>
      </c>
      <c r="CT59">
        <v>38.77063333333332</v>
      </c>
      <c r="CU59">
        <v>385.4756666666668</v>
      </c>
      <c r="CV59">
        <v>39.52233333333333</v>
      </c>
      <c r="CW59">
        <v>0</v>
      </c>
      <c r="CX59">
        <v>1714070696</v>
      </c>
      <c r="CY59">
        <v>0</v>
      </c>
      <c r="CZ59">
        <v>1714070627</v>
      </c>
      <c r="DA59" t="s">
        <v>491</v>
      </c>
      <c r="DB59">
        <v>1714070627</v>
      </c>
      <c r="DC59">
        <v>1714068024.5</v>
      </c>
      <c r="DD59">
        <v>43</v>
      </c>
      <c r="DE59">
        <v>-0.031</v>
      </c>
      <c r="DF59">
        <v>-0.014</v>
      </c>
      <c r="DG59">
        <v>-2.451</v>
      </c>
      <c r="DH59">
        <v>-0.031</v>
      </c>
      <c r="DI59">
        <v>420</v>
      </c>
      <c r="DJ59">
        <v>16</v>
      </c>
      <c r="DK59">
        <v>0.26</v>
      </c>
      <c r="DL59">
        <v>0.18</v>
      </c>
      <c r="DM59">
        <v>-2.433010487804878</v>
      </c>
      <c r="DN59">
        <v>-0.1867164459930305</v>
      </c>
      <c r="DO59">
        <v>0.05344090408133397</v>
      </c>
      <c r="DP59">
        <v>0</v>
      </c>
      <c r="DQ59">
        <v>0.2845304390243902</v>
      </c>
      <c r="DR59">
        <v>0.04884221602787375</v>
      </c>
      <c r="DS59">
        <v>0.007199152514651213</v>
      </c>
      <c r="DT59">
        <v>1</v>
      </c>
      <c r="DU59">
        <v>1</v>
      </c>
      <c r="DV59">
        <v>2</v>
      </c>
      <c r="DW59" t="s">
        <v>363</v>
      </c>
      <c r="DX59">
        <v>3.22868</v>
      </c>
      <c r="DY59">
        <v>2.70439</v>
      </c>
      <c r="DZ59">
        <v>0.106325</v>
      </c>
      <c r="EA59">
        <v>0.106669</v>
      </c>
      <c r="EB59">
        <v>0.07996010000000001</v>
      </c>
      <c r="EC59">
        <v>0.0790225</v>
      </c>
      <c r="ED59">
        <v>29216.2</v>
      </c>
      <c r="EE59">
        <v>28517.3</v>
      </c>
      <c r="EF59">
        <v>31305.2</v>
      </c>
      <c r="EG59">
        <v>30259.1</v>
      </c>
      <c r="EH59">
        <v>38584.5</v>
      </c>
      <c r="EI59">
        <v>36863.9</v>
      </c>
      <c r="EJ59">
        <v>43875.6</v>
      </c>
      <c r="EK59">
        <v>42268.5</v>
      </c>
      <c r="EL59">
        <v>2.1437</v>
      </c>
      <c r="EM59">
        <v>1.9382</v>
      </c>
      <c r="EN59">
        <v>0.0345111</v>
      </c>
      <c r="EO59">
        <v>0</v>
      </c>
      <c r="EP59">
        <v>21.2366</v>
      </c>
      <c r="EQ59">
        <v>999.9</v>
      </c>
      <c r="ER59">
        <v>52.7</v>
      </c>
      <c r="ES59">
        <v>26.4</v>
      </c>
      <c r="ET59">
        <v>17.8657</v>
      </c>
      <c r="EU59">
        <v>61.0582</v>
      </c>
      <c r="EV59">
        <v>21.4263</v>
      </c>
      <c r="EW59">
        <v>1</v>
      </c>
      <c r="EX59">
        <v>-0.0977769</v>
      </c>
      <c r="EY59">
        <v>1.80272</v>
      </c>
      <c r="EZ59">
        <v>20.1998</v>
      </c>
      <c r="FA59">
        <v>5.22762</v>
      </c>
      <c r="FB59">
        <v>11.998</v>
      </c>
      <c r="FC59">
        <v>4.96705</v>
      </c>
      <c r="FD59">
        <v>3.297</v>
      </c>
      <c r="FE59">
        <v>9999</v>
      </c>
      <c r="FF59">
        <v>9999</v>
      </c>
      <c r="FG59">
        <v>9999</v>
      </c>
      <c r="FH59">
        <v>20.3</v>
      </c>
      <c r="FI59">
        <v>4.97102</v>
      </c>
      <c r="FJ59">
        <v>1.86768</v>
      </c>
      <c r="FK59">
        <v>1.85884</v>
      </c>
      <c r="FL59">
        <v>1.86502</v>
      </c>
      <c r="FM59">
        <v>1.86305</v>
      </c>
      <c r="FN59">
        <v>1.86433</v>
      </c>
      <c r="FO59">
        <v>1.85977</v>
      </c>
      <c r="FP59">
        <v>1.86386</v>
      </c>
      <c r="FQ59">
        <v>0</v>
      </c>
      <c r="FR59">
        <v>0</v>
      </c>
      <c r="FS59">
        <v>0</v>
      </c>
      <c r="FT59">
        <v>0</v>
      </c>
      <c r="FU59" t="s">
        <v>357</v>
      </c>
      <c r="FV59" t="s">
        <v>358</v>
      </c>
      <c r="FW59" t="s">
        <v>359</v>
      </c>
      <c r="FX59" t="s">
        <v>359</v>
      </c>
      <c r="FY59" t="s">
        <v>359</v>
      </c>
      <c r="FZ59" t="s">
        <v>359</v>
      </c>
      <c r="GA59">
        <v>0</v>
      </c>
      <c r="GB59">
        <v>100</v>
      </c>
      <c r="GC59">
        <v>100</v>
      </c>
      <c r="GD59">
        <v>-2.451</v>
      </c>
      <c r="GE59">
        <v>-0.0338</v>
      </c>
      <c r="GF59">
        <v>-0.5632926818459081</v>
      </c>
      <c r="GG59">
        <v>-0.004200780211792431</v>
      </c>
      <c r="GH59">
        <v>-6.086107273994438E-07</v>
      </c>
      <c r="GI59">
        <v>3.538391214060535E-10</v>
      </c>
      <c r="GJ59">
        <v>-0.05557139227577904</v>
      </c>
      <c r="GK59">
        <v>0.006682484536868237</v>
      </c>
      <c r="GL59">
        <v>-0.0007200357986506558</v>
      </c>
      <c r="GM59">
        <v>2.515042002614049E-05</v>
      </c>
      <c r="GN59">
        <v>15</v>
      </c>
      <c r="GO59">
        <v>1944</v>
      </c>
      <c r="GP59">
        <v>3</v>
      </c>
      <c r="GQ59">
        <v>20</v>
      </c>
      <c r="GR59">
        <v>0.4</v>
      </c>
      <c r="GS59">
        <v>43.1</v>
      </c>
      <c r="GT59">
        <v>1.12671</v>
      </c>
      <c r="GU59">
        <v>2.42188</v>
      </c>
      <c r="GV59">
        <v>1.44897</v>
      </c>
      <c r="GW59">
        <v>2.30103</v>
      </c>
      <c r="GX59">
        <v>1.55151</v>
      </c>
      <c r="GY59">
        <v>2.32788</v>
      </c>
      <c r="GZ59">
        <v>30.9119</v>
      </c>
      <c r="HA59">
        <v>14.4122</v>
      </c>
      <c r="HB59">
        <v>18</v>
      </c>
      <c r="HC59">
        <v>600.776</v>
      </c>
      <c r="HD59">
        <v>471.195</v>
      </c>
      <c r="HE59">
        <v>18.9997</v>
      </c>
      <c r="HF59">
        <v>25.714</v>
      </c>
      <c r="HG59">
        <v>30.0005</v>
      </c>
      <c r="HH59">
        <v>25.7687</v>
      </c>
      <c r="HI59">
        <v>25.7286</v>
      </c>
      <c r="HJ59">
        <v>22.562</v>
      </c>
      <c r="HK59">
        <v>30.8473</v>
      </c>
      <c r="HL59">
        <v>58.014</v>
      </c>
      <c r="HM59">
        <v>19</v>
      </c>
      <c r="HN59">
        <v>420</v>
      </c>
      <c r="HO59">
        <v>13.8404</v>
      </c>
      <c r="HP59">
        <v>99.3488</v>
      </c>
      <c r="HQ59">
        <v>100.986</v>
      </c>
    </row>
    <row r="60" spans="1:225">
      <c r="A60">
        <v>44</v>
      </c>
      <c r="B60">
        <v>1714072504.1</v>
      </c>
      <c r="C60">
        <v>4012.099999904633</v>
      </c>
      <c r="D60" t="s">
        <v>492</v>
      </c>
      <c r="E60" t="s">
        <v>493</v>
      </c>
      <c r="F60">
        <v>5</v>
      </c>
      <c r="G60" t="s">
        <v>494</v>
      </c>
      <c r="H60">
        <v>1714072496.099999</v>
      </c>
      <c r="I60">
        <f>(J60)/1000</f>
        <v>0</v>
      </c>
      <c r="J60">
        <f>IF(BE60, AM60, AG60)</f>
        <v>0</v>
      </c>
      <c r="K60">
        <f>IF(BE60, AH60, AF60)</f>
        <v>0</v>
      </c>
      <c r="L60">
        <f>BG60 - IF(AT60&gt;1, K60*BA60*100.0/(AV60*BU60), 0)</f>
        <v>0</v>
      </c>
      <c r="M60">
        <f>((S60-I60/2)*L60-K60)/(S60+I60/2)</f>
        <v>0</v>
      </c>
      <c r="N60">
        <f>M60*(BN60+BO60)/1000.0</f>
        <v>0</v>
      </c>
      <c r="O60">
        <f>(BG60 - IF(AT60&gt;1, K60*BA60*100.0/(AV60*BU60), 0))*(BN60+BO60)/1000.0</f>
        <v>0</v>
      </c>
      <c r="P60">
        <f>2.0/((1/R60-1/Q60)+SIGN(R60)*SQRT((1/R60-1/Q60)*(1/R60-1/Q60) + 4*BB60/((BB60+1)*(BB60+1))*(2*1/R60*1/Q60-1/Q60*1/Q60)))</f>
        <v>0</v>
      </c>
      <c r="Q60">
        <f>IF(LEFT(BC60,1)&lt;&gt;"0",IF(LEFT(BC60,1)="1",3.0,BD60),$D$5+$E$5*(BU60*BN60/($K$5*1000))+$F$5*(BU60*BN60/($K$5*1000))*MAX(MIN(BA60,$J$5),$I$5)*MAX(MIN(BA60,$J$5),$I$5)+$G$5*MAX(MIN(BA60,$J$5),$I$5)*(BU60*BN60/($K$5*1000))+$H$5*(BU60*BN60/($K$5*1000))*(BU60*BN60/($K$5*1000)))</f>
        <v>0</v>
      </c>
      <c r="R60">
        <f>I60*(1000-(1000*0.61365*exp(17.502*V60/(240.97+V60))/(BN60+BO60)+BI60)/2)/(1000*0.61365*exp(17.502*V60/(240.97+V60))/(BN60+BO60)-BI60)</f>
        <v>0</v>
      </c>
      <c r="S60">
        <f>1/((BB60+1)/(P60/1.6)+1/(Q60/1.37)) + BB60/((BB60+1)/(P60/1.6) + BB60/(Q60/1.37))</f>
        <v>0</v>
      </c>
      <c r="T60">
        <f>(AW60*AZ60)</f>
        <v>0</v>
      </c>
      <c r="U60">
        <f>(BP60+(T60+2*0.95*5.67E-8*(((BP60+$B$7)+273)^4-(BP60+273)^4)-44100*I60)/(1.84*29.3*Q60+8*0.95*5.67E-8*(BP60+273)^3))</f>
        <v>0</v>
      </c>
      <c r="V60">
        <f>($C$7*BQ60+$D$7*BR60+$E$7*U60)</f>
        <v>0</v>
      </c>
      <c r="W60">
        <f>0.61365*exp(17.502*V60/(240.97+V60))</f>
        <v>0</v>
      </c>
      <c r="X60">
        <f>(Y60/Z60*100)</f>
        <v>0</v>
      </c>
      <c r="Y60">
        <f>BI60*(BN60+BO60)/1000</f>
        <v>0</v>
      </c>
      <c r="Z60">
        <f>0.61365*exp(17.502*BP60/(240.97+BP60))</f>
        <v>0</v>
      </c>
      <c r="AA60">
        <f>(W60-BI60*(BN60+BO60)/1000)</f>
        <v>0</v>
      </c>
      <c r="AB60">
        <f>(-I60*44100)</f>
        <v>0</v>
      </c>
      <c r="AC60">
        <f>2*29.3*Q60*0.92*(BP60-V60)</f>
        <v>0</v>
      </c>
      <c r="AD60">
        <f>2*0.95*5.67E-8*(((BP60+$B$7)+273)^4-(V60+273)^4)</f>
        <v>0</v>
      </c>
      <c r="AE60">
        <f>T60+AD60+AB60+AC60</f>
        <v>0</v>
      </c>
      <c r="AF60">
        <f>BM60*AT60*(BH60-BG60*(1000-AT60*BJ60)/(1000-AT60*BI60))/(100*BA60)</f>
        <v>0</v>
      </c>
      <c r="AG60">
        <f>1000*BM60*AT60*(BI60-BJ60)/(100*BA60*(1000-AT60*BI60))</f>
        <v>0</v>
      </c>
      <c r="AH60">
        <f>(AI60 - AJ60 - BN60*1E3/(8.314*(BP60+273.15)) * AL60/BM60 * AK60) * BM60/(100*BA60) * (1000 - BJ60)/1000</f>
        <v>0</v>
      </c>
      <c r="AI60">
        <v>425.7749069495965</v>
      </c>
      <c r="AJ60">
        <v>423.7328848484847</v>
      </c>
      <c r="AK60">
        <v>-0.000724352099320561</v>
      </c>
      <c r="AL60">
        <v>67.20235144045598</v>
      </c>
      <c r="AM60">
        <f>(AO60 - AN60 + BN60*1E3/(8.314*(BP60+273.15)) * AQ60/BM60 * AP60) * BM60/(100*BA60) * 1000/(1000 - AO60)</f>
        <v>0</v>
      </c>
      <c r="AN60">
        <v>13.56643628297044</v>
      </c>
      <c r="AO60">
        <v>13.82047454545454</v>
      </c>
      <c r="AP60">
        <v>-6.056982493342126E-06</v>
      </c>
      <c r="AQ60">
        <v>78.54150458793661</v>
      </c>
      <c r="AR60">
        <v>3</v>
      </c>
      <c r="AS60">
        <v>1</v>
      </c>
      <c r="AT60">
        <f>IF(AR60*$H$13&gt;=AV60,1.0,(AV60/(AV60-AR60*$H$13)))</f>
        <v>0</v>
      </c>
      <c r="AU60">
        <f>(AT60-1)*100</f>
        <v>0</v>
      </c>
      <c r="AV60">
        <f>MAX(0,($B$13+$C$13*BU60)/(1+$D$13*BU60)*BN60/(BP60+273)*$E$13)</f>
        <v>0</v>
      </c>
      <c r="AW60">
        <f>$B$11*BV60+$C$11*BW60+$F$11*CH60*(1-CK60)</f>
        <v>0</v>
      </c>
      <c r="AX60">
        <f>AW60*AY60</f>
        <v>0</v>
      </c>
      <c r="AY60">
        <f>($B$11*$D$9+$C$11*$D$9+$F$11*((CU60+CM60)/MAX(CU60+CM60+CV60, 0.1)*$I$9+CV60/MAX(CU60+CM60+CV60, 0.1)*$J$9))/($B$11+$C$11+$F$11)</f>
        <v>0</v>
      </c>
      <c r="AZ60">
        <f>($B$11*$K$9+$C$11*$K$9+$F$11*((CU60+CM60)/MAX(CU60+CM60+CV60, 0.1)*$P$9+CV60/MAX(CU60+CM60+CV60, 0.1)*$Q$9))/($B$11+$C$11+$F$11)</f>
        <v>0</v>
      </c>
      <c r="BA60">
        <v>6</v>
      </c>
      <c r="BB60">
        <v>0.5</v>
      </c>
      <c r="BC60" t="s">
        <v>354</v>
      </c>
      <c r="BD60">
        <v>2</v>
      </c>
      <c r="BE60" t="b">
        <v>1</v>
      </c>
      <c r="BF60">
        <v>1714072496.099999</v>
      </c>
      <c r="BG60">
        <v>417.8579354838711</v>
      </c>
      <c r="BH60">
        <v>420.0019032258064</v>
      </c>
      <c r="BI60">
        <v>13.82078064516129</v>
      </c>
      <c r="BJ60">
        <v>13.5665064516129</v>
      </c>
      <c r="BK60">
        <v>420.3849354838711</v>
      </c>
      <c r="BL60">
        <v>13.84181935483871</v>
      </c>
      <c r="BM60">
        <v>600.0051612903227</v>
      </c>
      <c r="BN60">
        <v>101.885870967742</v>
      </c>
      <c r="BO60">
        <v>0.09999610967741937</v>
      </c>
      <c r="BP60">
        <v>21.40072580645161</v>
      </c>
      <c r="BQ60">
        <v>21.46433548387097</v>
      </c>
      <c r="BR60">
        <v>999.9000000000003</v>
      </c>
      <c r="BS60">
        <v>0</v>
      </c>
      <c r="BT60">
        <v>0</v>
      </c>
      <c r="BU60">
        <v>10000.88161290323</v>
      </c>
      <c r="BV60">
        <v>0</v>
      </c>
      <c r="BW60">
        <v>566.9684516129031</v>
      </c>
      <c r="BX60">
        <v>-2.089087419354839</v>
      </c>
      <c r="BY60">
        <v>423.769677419355</v>
      </c>
      <c r="BZ60">
        <v>425.7781935483871</v>
      </c>
      <c r="CA60">
        <v>0.2542719354838709</v>
      </c>
      <c r="CB60">
        <v>420.0019032258064</v>
      </c>
      <c r="CC60">
        <v>13.5665064516129</v>
      </c>
      <c r="CD60">
        <v>1.408142258064516</v>
      </c>
      <c r="CE60">
        <v>1.382236451612903</v>
      </c>
      <c r="CF60">
        <v>12.0056</v>
      </c>
      <c r="CG60">
        <v>11.72413870967742</v>
      </c>
      <c r="CH60">
        <v>429.9890322580644</v>
      </c>
      <c r="CI60">
        <v>0.9069859677419355</v>
      </c>
      <c r="CJ60">
        <v>0.09301385483870966</v>
      </c>
      <c r="CK60">
        <v>0</v>
      </c>
      <c r="CL60">
        <v>202.062064516129</v>
      </c>
      <c r="CM60">
        <v>5.00098</v>
      </c>
      <c r="CN60">
        <v>945.0662903225809</v>
      </c>
      <c r="CO60">
        <v>3942.572258064517</v>
      </c>
      <c r="CP60">
        <v>35.82235483870968</v>
      </c>
      <c r="CQ60">
        <v>38.61670967741935</v>
      </c>
      <c r="CR60">
        <v>37.50174193548386</v>
      </c>
      <c r="CS60">
        <v>38.46345161290322</v>
      </c>
      <c r="CT60">
        <v>37.61061290322579</v>
      </c>
      <c r="CU60">
        <v>385.4587096774193</v>
      </c>
      <c r="CV60">
        <v>39.52903225806451</v>
      </c>
      <c r="CW60">
        <v>0</v>
      </c>
      <c r="CX60">
        <v>1714072591.4</v>
      </c>
      <c r="CY60">
        <v>0</v>
      </c>
      <c r="CZ60">
        <v>1714072527.1</v>
      </c>
      <c r="DA60" t="s">
        <v>495</v>
      </c>
      <c r="DB60">
        <v>1714072527.1</v>
      </c>
      <c r="DC60">
        <v>1714072436.6</v>
      </c>
      <c r="DD60">
        <v>45</v>
      </c>
      <c r="DE60">
        <v>-0.045</v>
      </c>
      <c r="DF60">
        <v>0.013</v>
      </c>
      <c r="DG60">
        <v>-2.527</v>
      </c>
      <c r="DH60">
        <v>-0.021</v>
      </c>
      <c r="DI60">
        <v>420</v>
      </c>
      <c r="DJ60">
        <v>14</v>
      </c>
      <c r="DK60">
        <v>0.29</v>
      </c>
      <c r="DL60">
        <v>0.12</v>
      </c>
      <c r="DM60">
        <v>-2.083075609756098</v>
      </c>
      <c r="DN60">
        <v>-0.1708168641114994</v>
      </c>
      <c r="DO60">
        <v>0.04327325598062597</v>
      </c>
      <c r="DP60">
        <v>0</v>
      </c>
      <c r="DQ60">
        <v>0.2553951951219512</v>
      </c>
      <c r="DR60">
        <v>-0.01790598606271713</v>
      </c>
      <c r="DS60">
        <v>0.002237028562892241</v>
      </c>
      <c r="DT60">
        <v>1</v>
      </c>
      <c r="DU60">
        <v>1</v>
      </c>
      <c r="DV60">
        <v>2</v>
      </c>
      <c r="DW60" t="s">
        <v>363</v>
      </c>
      <c r="DX60">
        <v>3.22924</v>
      </c>
      <c r="DY60">
        <v>2.70425</v>
      </c>
      <c r="DZ60">
        <v>0.107131</v>
      </c>
      <c r="EA60">
        <v>0.10741</v>
      </c>
      <c r="EB60">
        <v>0.07903490000000001</v>
      </c>
      <c r="EC60">
        <v>0.07836600000000001</v>
      </c>
      <c r="ED60">
        <v>29342.4</v>
      </c>
      <c r="EE60">
        <v>28672.4</v>
      </c>
      <c r="EF60">
        <v>31452.9</v>
      </c>
      <c r="EG60">
        <v>30431</v>
      </c>
      <c r="EH60">
        <v>38820.4</v>
      </c>
      <c r="EI60">
        <v>37094.2</v>
      </c>
      <c r="EJ60">
        <v>44097.9</v>
      </c>
      <c r="EK60">
        <v>42503.9</v>
      </c>
      <c r="EL60">
        <v>2.17685</v>
      </c>
      <c r="EM60">
        <v>1.9854</v>
      </c>
      <c r="EN60">
        <v>0.0543594</v>
      </c>
      <c r="EO60">
        <v>0</v>
      </c>
      <c r="EP60">
        <v>20.5756</v>
      </c>
      <c r="EQ60">
        <v>999.9</v>
      </c>
      <c r="ER60">
        <v>50.8</v>
      </c>
      <c r="ES60">
        <v>25.8</v>
      </c>
      <c r="ET60">
        <v>16.6258</v>
      </c>
      <c r="EU60">
        <v>61.5728</v>
      </c>
      <c r="EV60">
        <v>22.9247</v>
      </c>
      <c r="EW60">
        <v>1</v>
      </c>
      <c r="EX60">
        <v>-0.317218</v>
      </c>
      <c r="EY60">
        <v>1.1015</v>
      </c>
      <c r="EZ60">
        <v>20.2032</v>
      </c>
      <c r="FA60">
        <v>5.22822</v>
      </c>
      <c r="FB60">
        <v>11.9965</v>
      </c>
      <c r="FC60">
        <v>4.9676</v>
      </c>
      <c r="FD60">
        <v>3.297</v>
      </c>
      <c r="FE60">
        <v>9999</v>
      </c>
      <c r="FF60">
        <v>9999</v>
      </c>
      <c r="FG60">
        <v>9999</v>
      </c>
      <c r="FH60">
        <v>20.8</v>
      </c>
      <c r="FI60">
        <v>4.97105</v>
      </c>
      <c r="FJ60">
        <v>1.86767</v>
      </c>
      <c r="FK60">
        <v>1.85883</v>
      </c>
      <c r="FL60">
        <v>1.86494</v>
      </c>
      <c r="FM60">
        <v>1.863</v>
      </c>
      <c r="FN60">
        <v>1.86432</v>
      </c>
      <c r="FO60">
        <v>1.85974</v>
      </c>
      <c r="FP60">
        <v>1.86386</v>
      </c>
      <c r="FQ60">
        <v>0</v>
      </c>
      <c r="FR60">
        <v>0</v>
      </c>
      <c r="FS60">
        <v>0</v>
      </c>
      <c r="FT60">
        <v>0</v>
      </c>
      <c r="FU60" t="s">
        <v>357</v>
      </c>
      <c r="FV60" t="s">
        <v>358</v>
      </c>
      <c r="FW60" t="s">
        <v>359</v>
      </c>
      <c r="FX60" t="s">
        <v>359</v>
      </c>
      <c r="FY60" t="s">
        <v>359</v>
      </c>
      <c r="FZ60" t="s">
        <v>359</v>
      </c>
      <c r="GA60">
        <v>0</v>
      </c>
      <c r="GB60">
        <v>100</v>
      </c>
      <c r="GC60">
        <v>100</v>
      </c>
      <c r="GD60">
        <v>-2.527</v>
      </c>
      <c r="GE60">
        <v>-0.0211</v>
      </c>
      <c r="GF60">
        <v>-0.6248120602467553</v>
      </c>
      <c r="GG60">
        <v>-0.004200780211792431</v>
      </c>
      <c r="GH60">
        <v>-6.086107273994438E-07</v>
      </c>
      <c r="GI60">
        <v>3.538391214060535E-10</v>
      </c>
      <c r="GJ60">
        <v>-0.04227334833890367</v>
      </c>
      <c r="GK60">
        <v>0.006682484536868237</v>
      </c>
      <c r="GL60">
        <v>-0.0007200357986506558</v>
      </c>
      <c r="GM60">
        <v>2.515042002614049E-05</v>
      </c>
      <c r="GN60">
        <v>15</v>
      </c>
      <c r="GO60">
        <v>1944</v>
      </c>
      <c r="GP60">
        <v>3</v>
      </c>
      <c r="GQ60">
        <v>20</v>
      </c>
      <c r="GR60">
        <v>1</v>
      </c>
      <c r="GS60">
        <v>1.1</v>
      </c>
      <c r="GT60">
        <v>1.12549</v>
      </c>
      <c r="GU60">
        <v>2.42432</v>
      </c>
      <c r="GV60">
        <v>1.44897</v>
      </c>
      <c r="GW60">
        <v>2.30103</v>
      </c>
      <c r="GX60">
        <v>1.55151</v>
      </c>
      <c r="GY60">
        <v>2.33276</v>
      </c>
      <c r="GZ60">
        <v>30.0932</v>
      </c>
      <c r="HA60">
        <v>14.0883</v>
      </c>
      <c r="HB60">
        <v>18</v>
      </c>
      <c r="HC60">
        <v>593.755</v>
      </c>
      <c r="HD60">
        <v>475.887</v>
      </c>
      <c r="HE60">
        <v>19.0009</v>
      </c>
      <c r="HF60">
        <v>22.8967</v>
      </c>
      <c r="HG60">
        <v>30.0005</v>
      </c>
      <c r="HH60">
        <v>22.973</v>
      </c>
      <c r="HI60">
        <v>22.9329</v>
      </c>
      <c r="HJ60">
        <v>22.5306</v>
      </c>
      <c r="HK60">
        <v>26.9765</v>
      </c>
      <c r="HL60">
        <v>53.5565</v>
      </c>
      <c r="HM60">
        <v>19</v>
      </c>
      <c r="HN60">
        <v>420</v>
      </c>
      <c r="HO60">
        <v>13.5115</v>
      </c>
      <c r="HP60">
        <v>99.8378</v>
      </c>
      <c r="HQ60">
        <v>101.553</v>
      </c>
    </row>
    <row r="61" spans="1:225">
      <c r="A61">
        <v>45</v>
      </c>
      <c r="B61">
        <v>1714072549.6</v>
      </c>
      <c r="C61">
        <v>4057.599999904633</v>
      </c>
      <c r="D61" t="s">
        <v>496</v>
      </c>
      <c r="E61" t="s">
        <v>497</v>
      </c>
      <c r="F61">
        <v>5</v>
      </c>
      <c r="G61" t="s">
        <v>494</v>
      </c>
      <c r="H61">
        <v>1714072541.849999</v>
      </c>
      <c r="I61">
        <f>(J61)/1000</f>
        <v>0</v>
      </c>
      <c r="J61">
        <f>IF(BE61, AM61, AG61)</f>
        <v>0</v>
      </c>
      <c r="K61">
        <f>IF(BE61, AH61, AF61)</f>
        <v>0</v>
      </c>
      <c r="L61">
        <f>BG61 - IF(AT61&gt;1, K61*BA61*100.0/(AV61*BU61), 0)</f>
        <v>0</v>
      </c>
      <c r="M61">
        <f>((S61-I61/2)*L61-K61)/(S61+I61/2)</f>
        <v>0</v>
      </c>
      <c r="N61">
        <f>M61*(BN61+BO61)/1000.0</f>
        <v>0</v>
      </c>
      <c r="O61">
        <f>(BG61 - IF(AT61&gt;1, K61*BA61*100.0/(AV61*BU61), 0))*(BN61+BO61)/1000.0</f>
        <v>0</v>
      </c>
      <c r="P61">
        <f>2.0/((1/R61-1/Q61)+SIGN(R61)*SQRT((1/R61-1/Q61)*(1/R61-1/Q61) + 4*BB61/((BB61+1)*(BB61+1))*(2*1/R61*1/Q61-1/Q61*1/Q61)))</f>
        <v>0</v>
      </c>
      <c r="Q61">
        <f>IF(LEFT(BC61,1)&lt;&gt;"0",IF(LEFT(BC61,1)="1",3.0,BD61),$D$5+$E$5*(BU61*BN61/($K$5*1000))+$F$5*(BU61*BN61/($K$5*1000))*MAX(MIN(BA61,$J$5),$I$5)*MAX(MIN(BA61,$J$5),$I$5)+$G$5*MAX(MIN(BA61,$J$5),$I$5)*(BU61*BN61/($K$5*1000))+$H$5*(BU61*BN61/($K$5*1000))*(BU61*BN61/($K$5*1000)))</f>
        <v>0</v>
      </c>
      <c r="R61">
        <f>I61*(1000-(1000*0.61365*exp(17.502*V61/(240.97+V61))/(BN61+BO61)+BI61)/2)/(1000*0.61365*exp(17.502*V61/(240.97+V61))/(BN61+BO61)-BI61)</f>
        <v>0</v>
      </c>
      <c r="S61">
        <f>1/((BB61+1)/(P61/1.6)+1/(Q61/1.37)) + BB61/((BB61+1)/(P61/1.6) + BB61/(Q61/1.37))</f>
        <v>0</v>
      </c>
      <c r="T61">
        <f>(AW61*AZ61)</f>
        <v>0</v>
      </c>
      <c r="U61">
        <f>(BP61+(T61+2*0.95*5.67E-8*(((BP61+$B$7)+273)^4-(BP61+273)^4)-44100*I61)/(1.84*29.3*Q61+8*0.95*5.67E-8*(BP61+273)^3))</f>
        <v>0</v>
      </c>
      <c r="V61">
        <f>($C$7*BQ61+$D$7*BR61+$E$7*U61)</f>
        <v>0</v>
      </c>
      <c r="W61">
        <f>0.61365*exp(17.502*V61/(240.97+V61))</f>
        <v>0</v>
      </c>
      <c r="X61">
        <f>(Y61/Z61*100)</f>
        <v>0</v>
      </c>
      <c r="Y61">
        <f>BI61*(BN61+BO61)/1000</f>
        <v>0</v>
      </c>
      <c r="Z61">
        <f>0.61365*exp(17.502*BP61/(240.97+BP61))</f>
        <v>0</v>
      </c>
      <c r="AA61">
        <f>(W61-BI61*(BN61+BO61)/1000)</f>
        <v>0</v>
      </c>
      <c r="AB61">
        <f>(-I61*44100)</f>
        <v>0</v>
      </c>
      <c r="AC61">
        <f>2*29.3*Q61*0.92*(BP61-V61)</f>
        <v>0</v>
      </c>
      <c r="AD61">
        <f>2*0.95*5.67E-8*(((BP61+$B$7)+273)^4-(V61+273)^4)</f>
        <v>0</v>
      </c>
      <c r="AE61">
        <f>T61+AD61+AB61+AC61</f>
        <v>0</v>
      </c>
      <c r="AF61">
        <f>BM61*AT61*(BH61-BG61*(1000-AT61*BJ61)/(1000-AT61*BI61))/(100*BA61)</f>
        <v>0</v>
      </c>
      <c r="AG61">
        <f>1000*BM61*AT61*(BI61-BJ61)/(100*BA61*(1000-AT61*BI61))</f>
        <v>0</v>
      </c>
      <c r="AH61">
        <f>(AI61 - AJ61 - BN61*1E3/(8.314*(BP61+273.15)) * AL61/BM61 * AK61) * BM61/(100*BA61) * (1000 - BJ61)/1000</f>
        <v>0</v>
      </c>
      <c r="AI61">
        <v>425.7887677370005</v>
      </c>
      <c r="AJ61">
        <v>423.6477757575755</v>
      </c>
      <c r="AK61">
        <v>-0.0001132187148018019</v>
      </c>
      <c r="AL61">
        <v>67.1629958980122</v>
      </c>
      <c r="AM61">
        <f>(AO61 - AN61 + BN61*1E3/(8.314*(BP61+273.15)) * AQ61/BM61 * AP61) * BM61/(100*BA61) * 1000/(1000 - AO61)</f>
        <v>0</v>
      </c>
      <c r="AN61">
        <v>13.57446396049463</v>
      </c>
      <c r="AO61">
        <v>13.82793393939394</v>
      </c>
      <c r="AP61">
        <v>9.842361064517149E-05</v>
      </c>
      <c r="AQ61">
        <v>78.54882789022118</v>
      </c>
      <c r="AR61">
        <v>3</v>
      </c>
      <c r="AS61">
        <v>0</v>
      </c>
      <c r="AT61">
        <f>IF(AR61*$H$13&gt;=AV61,1.0,(AV61/(AV61-AR61*$H$13)))</f>
        <v>0</v>
      </c>
      <c r="AU61">
        <f>(AT61-1)*100</f>
        <v>0</v>
      </c>
      <c r="AV61">
        <f>MAX(0,($B$13+$C$13*BU61)/(1+$D$13*BU61)*BN61/(BP61+273)*$E$13)</f>
        <v>0</v>
      </c>
      <c r="AW61">
        <f>$B$11*BV61+$C$11*BW61+$F$11*CH61*(1-CK61)</f>
        <v>0</v>
      </c>
      <c r="AX61">
        <f>AW61*AY61</f>
        <v>0</v>
      </c>
      <c r="AY61">
        <f>($B$11*$D$9+$C$11*$D$9+$F$11*((CU61+CM61)/MAX(CU61+CM61+CV61, 0.1)*$I$9+CV61/MAX(CU61+CM61+CV61, 0.1)*$J$9))/($B$11+$C$11+$F$11)</f>
        <v>0</v>
      </c>
      <c r="AZ61">
        <f>($B$11*$K$9+$C$11*$K$9+$F$11*((CU61+CM61)/MAX(CU61+CM61+CV61, 0.1)*$P$9+CV61/MAX(CU61+CM61+CV61, 0.1)*$Q$9))/($B$11+$C$11+$F$11)</f>
        <v>0</v>
      </c>
      <c r="BA61">
        <v>6</v>
      </c>
      <c r="BB61">
        <v>0.5</v>
      </c>
      <c r="BC61" t="s">
        <v>354</v>
      </c>
      <c r="BD61">
        <v>2</v>
      </c>
      <c r="BE61" t="b">
        <v>1</v>
      </c>
      <c r="BF61">
        <v>1714072541.849999</v>
      </c>
      <c r="BG61">
        <v>417.7718666666667</v>
      </c>
      <c r="BH61">
        <v>419.9939333333333</v>
      </c>
      <c r="BI61">
        <v>13.82028333333333</v>
      </c>
      <c r="BJ61">
        <v>13.57237666666667</v>
      </c>
      <c r="BK61">
        <v>420.3058666666667</v>
      </c>
      <c r="BL61">
        <v>13.84132</v>
      </c>
      <c r="BM61">
        <v>599.9958999999999</v>
      </c>
      <c r="BN61">
        <v>101.8848333333333</v>
      </c>
      <c r="BO61">
        <v>0.09996453999999999</v>
      </c>
      <c r="BP61">
        <v>21.41628666666667</v>
      </c>
      <c r="BQ61">
        <v>21.49308</v>
      </c>
      <c r="BR61">
        <v>999.9000000000002</v>
      </c>
      <c r="BS61">
        <v>0</v>
      </c>
      <c r="BT61">
        <v>0</v>
      </c>
      <c r="BU61">
        <v>10002.063</v>
      </c>
      <c r="BV61">
        <v>0</v>
      </c>
      <c r="BW61">
        <v>566.9325333333333</v>
      </c>
      <c r="BX61">
        <v>-2.204736333333333</v>
      </c>
      <c r="BY61">
        <v>423.6440333333334</v>
      </c>
      <c r="BZ61">
        <v>425.7725666666666</v>
      </c>
      <c r="CA61">
        <v>0.2478978333333333</v>
      </c>
      <c r="CB61">
        <v>419.9939333333333</v>
      </c>
      <c r="CC61">
        <v>13.57237666666667</v>
      </c>
      <c r="CD61">
        <v>1.408077666666667</v>
      </c>
      <c r="CE61">
        <v>1.382821</v>
      </c>
      <c r="CF61">
        <v>12.0049</v>
      </c>
      <c r="CG61">
        <v>11.73054666666667</v>
      </c>
      <c r="CH61">
        <v>430.0031</v>
      </c>
      <c r="CI61">
        <v>0.9069958999999997</v>
      </c>
      <c r="CJ61">
        <v>0.09300410666666666</v>
      </c>
      <c r="CK61">
        <v>0</v>
      </c>
      <c r="CL61">
        <v>196.8860333333333</v>
      </c>
      <c r="CM61">
        <v>5.00098</v>
      </c>
      <c r="CN61">
        <v>925.8350333333333</v>
      </c>
      <c r="CO61">
        <v>3942.716</v>
      </c>
      <c r="CP61">
        <v>36.15393333333333</v>
      </c>
      <c r="CQ61">
        <v>39.2956</v>
      </c>
      <c r="CR61">
        <v>37.85813333333332</v>
      </c>
      <c r="CS61">
        <v>39.41639999999998</v>
      </c>
      <c r="CT61">
        <v>38.10386666666665</v>
      </c>
      <c r="CU61">
        <v>385.4746666666666</v>
      </c>
      <c r="CV61">
        <v>39.52333333333333</v>
      </c>
      <c r="CW61">
        <v>0</v>
      </c>
      <c r="CX61">
        <v>1714072636.4</v>
      </c>
      <c r="CY61">
        <v>0</v>
      </c>
      <c r="CZ61">
        <v>1714072566.6</v>
      </c>
      <c r="DA61" t="s">
        <v>498</v>
      </c>
      <c r="DB61">
        <v>1714072566.6</v>
      </c>
      <c r="DC61">
        <v>1714072436.6</v>
      </c>
      <c r="DD61">
        <v>46</v>
      </c>
      <c r="DE61">
        <v>-0.007</v>
      </c>
      <c r="DF61">
        <v>0.013</v>
      </c>
      <c r="DG61">
        <v>-2.534</v>
      </c>
      <c r="DH61">
        <v>-0.021</v>
      </c>
      <c r="DI61">
        <v>420</v>
      </c>
      <c r="DJ61">
        <v>14</v>
      </c>
      <c r="DK61">
        <v>0.18</v>
      </c>
      <c r="DL61">
        <v>0.12</v>
      </c>
      <c r="DM61">
        <v>-1.964626395121951</v>
      </c>
      <c r="DN61">
        <v>-3.661316320557491</v>
      </c>
      <c r="DO61">
        <v>0.5406098353730887</v>
      </c>
      <c r="DP61">
        <v>0</v>
      </c>
      <c r="DQ61">
        <v>0.2220867365853658</v>
      </c>
      <c r="DR61">
        <v>0.4087716062717772</v>
      </c>
      <c r="DS61">
        <v>0.06003647813776813</v>
      </c>
      <c r="DT61">
        <v>0</v>
      </c>
      <c r="DU61">
        <v>0</v>
      </c>
      <c r="DV61">
        <v>2</v>
      </c>
      <c r="DW61" t="s">
        <v>356</v>
      </c>
      <c r="DX61">
        <v>3.2294</v>
      </c>
      <c r="DY61">
        <v>2.70429</v>
      </c>
      <c r="DZ61">
        <v>0.107112</v>
      </c>
      <c r="EA61">
        <v>0.107391</v>
      </c>
      <c r="EB61">
        <v>0.07906000000000001</v>
      </c>
      <c r="EC61">
        <v>0.07839839999999999</v>
      </c>
      <c r="ED61">
        <v>29338.3</v>
      </c>
      <c r="EE61">
        <v>28669.6</v>
      </c>
      <c r="EF61">
        <v>31448.1</v>
      </c>
      <c r="EG61">
        <v>30427.7</v>
      </c>
      <c r="EH61">
        <v>38813.4</v>
      </c>
      <c r="EI61">
        <v>37088.8</v>
      </c>
      <c r="EJ61">
        <v>44091.2</v>
      </c>
      <c r="EK61">
        <v>42499.1</v>
      </c>
      <c r="EL61">
        <v>2.17633</v>
      </c>
      <c r="EM61">
        <v>1.98407</v>
      </c>
      <c r="EN61">
        <v>0.0522658</v>
      </c>
      <c r="EO61">
        <v>0</v>
      </c>
      <c r="EP61">
        <v>20.6333</v>
      </c>
      <c r="EQ61">
        <v>999.9</v>
      </c>
      <c r="ER61">
        <v>50.9</v>
      </c>
      <c r="ES61">
        <v>25.8</v>
      </c>
      <c r="ET61">
        <v>16.6582</v>
      </c>
      <c r="EU61">
        <v>61.3028</v>
      </c>
      <c r="EV61">
        <v>22.7604</v>
      </c>
      <c r="EW61">
        <v>1</v>
      </c>
      <c r="EX61">
        <v>-0.312642</v>
      </c>
      <c r="EY61">
        <v>1.14447</v>
      </c>
      <c r="EZ61">
        <v>20.2032</v>
      </c>
      <c r="FA61">
        <v>5.22837</v>
      </c>
      <c r="FB61">
        <v>11.9977</v>
      </c>
      <c r="FC61">
        <v>4.96765</v>
      </c>
      <c r="FD61">
        <v>3.297</v>
      </c>
      <c r="FE61">
        <v>9999</v>
      </c>
      <c r="FF61">
        <v>9999</v>
      </c>
      <c r="FG61">
        <v>9999</v>
      </c>
      <c r="FH61">
        <v>20.8</v>
      </c>
      <c r="FI61">
        <v>4.97105</v>
      </c>
      <c r="FJ61">
        <v>1.86768</v>
      </c>
      <c r="FK61">
        <v>1.85883</v>
      </c>
      <c r="FL61">
        <v>1.86494</v>
      </c>
      <c r="FM61">
        <v>1.86299</v>
      </c>
      <c r="FN61">
        <v>1.86432</v>
      </c>
      <c r="FO61">
        <v>1.85975</v>
      </c>
      <c r="FP61">
        <v>1.86386</v>
      </c>
      <c r="FQ61">
        <v>0</v>
      </c>
      <c r="FR61">
        <v>0</v>
      </c>
      <c r="FS61">
        <v>0</v>
      </c>
      <c r="FT61">
        <v>0</v>
      </c>
      <c r="FU61" t="s">
        <v>357</v>
      </c>
      <c r="FV61" t="s">
        <v>358</v>
      </c>
      <c r="FW61" t="s">
        <v>359</v>
      </c>
      <c r="FX61" t="s">
        <v>359</v>
      </c>
      <c r="FY61" t="s">
        <v>359</v>
      </c>
      <c r="FZ61" t="s">
        <v>359</v>
      </c>
      <c r="GA61">
        <v>0</v>
      </c>
      <c r="GB61">
        <v>100</v>
      </c>
      <c r="GC61">
        <v>100</v>
      </c>
      <c r="GD61">
        <v>-2.534</v>
      </c>
      <c r="GE61">
        <v>-0.0211</v>
      </c>
      <c r="GF61">
        <v>-0.6698636288902751</v>
      </c>
      <c r="GG61">
        <v>-0.004200780211792431</v>
      </c>
      <c r="GH61">
        <v>-6.086107273994438E-07</v>
      </c>
      <c r="GI61">
        <v>3.538391214060535E-10</v>
      </c>
      <c r="GJ61">
        <v>-0.04227334833890367</v>
      </c>
      <c r="GK61">
        <v>0.006682484536868237</v>
      </c>
      <c r="GL61">
        <v>-0.0007200357986506558</v>
      </c>
      <c r="GM61">
        <v>2.515042002614049E-05</v>
      </c>
      <c r="GN61">
        <v>15</v>
      </c>
      <c r="GO61">
        <v>1944</v>
      </c>
      <c r="GP61">
        <v>3</v>
      </c>
      <c r="GQ61">
        <v>20</v>
      </c>
      <c r="GR61">
        <v>0.4</v>
      </c>
      <c r="GS61">
        <v>1.9</v>
      </c>
      <c r="GT61">
        <v>1.12549</v>
      </c>
      <c r="GU61">
        <v>2.40601</v>
      </c>
      <c r="GV61">
        <v>1.44775</v>
      </c>
      <c r="GW61">
        <v>2.30103</v>
      </c>
      <c r="GX61">
        <v>1.55151</v>
      </c>
      <c r="GY61">
        <v>2.42798</v>
      </c>
      <c r="GZ61">
        <v>30.0932</v>
      </c>
      <c r="HA61">
        <v>14.0795</v>
      </c>
      <c r="HB61">
        <v>18</v>
      </c>
      <c r="HC61">
        <v>593.811</v>
      </c>
      <c r="HD61">
        <v>475.369</v>
      </c>
      <c r="HE61">
        <v>19.001</v>
      </c>
      <c r="HF61">
        <v>22.9484</v>
      </c>
      <c r="HG61">
        <v>30.0006</v>
      </c>
      <c r="HH61">
        <v>23.011</v>
      </c>
      <c r="HI61">
        <v>22.9665</v>
      </c>
      <c r="HJ61">
        <v>22.5319</v>
      </c>
      <c r="HK61">
        <v>26.6856</v>
      </c>
      <c r="HL61">
        <v>53.5565</v>
      </c>
      <c r="HM61">
        <v>19</v>
      </c>
      <c r="HN61">
        <v>420</v>
      </c>
      <c r="HO61">
        <v>13.5327</v>
      </c>
      <c r="HP61">
        <v>99.82250000000001</v>
      </c>
      <c r="HQ61">
        <v>101.542</v>
      </c>
    </row>
    <row r="62" spans="1:225">
      <c r="A62">
        <v>46</v>
      </c>
      <c r="B62">
        <v>1714072679.1</v>
      </c>
      <c r="C62">
        <v>4187.099999904633</v>
      </c>
      <c r="D62" t="s">
        <v>499</v>
      </c>
      <c r="E62" t="s">
        <v>500</v>
      </c>
      <c r="F62">
        <v>5</v>
      </c>
      <c r="G62" t="s">
        <v>501</v>
      </c>
      <c r="H62">
        <v>1714072671.349999</v>
      </c>
      <c r="I62">
        <f>(J62)/1000</f>
        <v>0</v>
      </c>
      <c r="J62">
        <f>IF(BE62, AM62, AG62)</f>
        <v>0</v>
      </c>
      <c r="K62">
        <f>IF(BE62, AH62, AF62)</f>
        <v>0</v>
      </c>
      <c r="L62">
        <f>BG62 - IF(AT62&gt;1, K62*BA62*100.0/(AV62*BU62), 0)</f>
        <v>0</v>
      </c>
      <c r="M62">
        <f>((S62-I62/2)*L62-K62)/(S62+I62/2)</f>
        <v>0</v>
      </c>
      <c r="N62">
        <f>M62*(BN62+BO62)/1000.0</f>
        <v>0</v>
      </c>
      <c r="O62">
        <f>(BG62 - IF(AT62&gt;1, K62*BA62*100.0/(AV62*BU62), 0))*(BN62+BO62)/1000.0</f>
        <v>0</v>
      </c>
      <c r="P62">
        <f>2.0/((1/R62-1/Q62)+SIGN(R62)*SQRT((1/R62-1/Q62)*(1/R62-1/Q62) + 4*BB62/((BB62+1)*(BB62+1))*(2*1/R62*1/Q62-1/Q62*1/Q62)))</f>
        <v>0</v>
      </c>
      <c r="Q62">
        <f>IF(LEFT(BC62,1)&lt;&gt;"0",IF(LEFT(BC62,1)="1",3.0,BD62),$D$5+$E$5*(BU62*BN62/($K$5*1000))+$F$5*(BU62*BN62/($K$5*1000))*MAX(MIN(BA62,$J$5),$I$5)*MAX(MIN(BA62,$J$5),$I$5)+$G$5*MAX(MIN(BA62,$J$5),$I$5)*(BU62*BN62/($K$5*1000))+$H$5*(BU62*BN62/($K$5*1000))*(BU62*BN62/($K$5*1000)))</f>
        <v>0</v>
      </c>
      <c r="R62">
        <f>I62*(1000-(1000*0.61365*exp(17.502*V62/(240.97+V62))/(BN62+BO62)+BI62)/2)/(1000*0.61365*exp(17.502*V62/(240.97+V62))/(BN62+BO62)-BI62)</f>
        <v>0</v>
      </c>
      <c r="S62">
        <f>1/((BB62+1)/(P62/1.6)+1/(Q62/1.37)) + BB62/((BB62+1)/(P62/1.6) + BB62/(Q62/1.37))</f>
        <v>0</v>
      </c>
      <c r="T62">
        <f>(AW62*AZ62)</f>
        <v>0</v>
      </c>
      <c r="U62">
        <f>(BP62+(T62+2*0.95*5.67E-8*(((BP62+$B$7)+273)^4-(BP62+273)^4)-44100*I62)/(1.84*29.3*Q62+8*0.95*5.67E-8*(BP62+273)^3))</f>
        <v>0</v>
      </c>
      <c r="V62">
        <f>($C$7*BQ62+$D$7*BR62+$E$7*U62)</f>
        <v>0</v>
      </c>
      <c r="W62">
        <f>0.61365*exp(17.502*V62/(240.97+V62))</f>
        <v>0</v>
      </c>
      <c r="X62">
        <f>(Y62/Z62*100)</f>
        <v>0</v>
      </c>
      <c r="Y62">
        <f>BI62*(BN62+BO62)/1000</f>
        <v>0</v>
      </c>
      <c r="Z62">
        <f>0.61365*exp(17.502*BP62/(240.97+BP62))</f>
        <v>0</v>
      </c>
      <c r="AA62">
        <f>(W62-BI62*(BN62+BO62)/1000)</f>
        <v>0</v>
      </c>
      <c r="AB62">
        <f>(-I62*44100)</f>
        <v>0</v>
      </c>
      <c r="AC62">
        <f>2*29.3*Q62*0.92*(BP62-V62)</f>
        <v>0</v>
      </c>
      <c r="AD62">
        <f>2*0.95*5.67E-8*(((BP62+$B$7)+273)^4-(V62+273)^4)</f>
        <v>0</v>
      </c>
      <c r="AE62">
        <f>T62+AD62+AB62+AC62</f>
        <v>0</v>
      </c>
      <c r="AF62">
        <f>BM62*AT62*(BH62-BG62*(1000-AT62*BJ62)/(1000-AT62*BI62))/(100*BA62)</f>
        <v>0</v>
      </c>
      <c r="AG62">
        <f>1000*BM62*AT62*(BI62-BJ62)/(100*BA62*(1000-AT62*BI62))</f>
        <v>0</v>
      </c>
      <c r="AH62">
        <f>(AI62 - AJ62 - BN62*1E3/(8.314*(BP62+273.15)) * AL62/BM62 * AK62) * BM62/(100*BA62) * (1000 - BJ62)/1000</f>
        <v>0</v>
      </c>
      <c r="AI62">
        <v>425.8683410986046</v>
      </c>
      <c r="AJ62">
        <v>424.2947090909091</v>
      </c>
      <c r="AK62">
        <v>0.003212349515534423</v>
      </c>
      <c r="AL62">
        <v>67.16311828161433</v>
      </c>
      <c r="AM62">
        <f>(AO62 - AN62 + BN62*1E3/(8.314*(BP62+273.15)) * AQ62/BM62 * AP62) * BM62/(100*BA62) * 1000/(1000 - AO62)</f>
        <v>0</v>
      </c>
      <c r="AN62">
        <v>13.70466680687966</v>
      </c>
      <c r="AO62">
        <v>13.86241212121212</v>
      </c>
      <c r="AP62">
        <v>9.387979544658588E-05</v>
      </c>
      <c r="AQ62">
        <v>78.5482918459668</v>
      </c>
      <c r="AR62">
        <v>3</v>
      </c>
      <c r="AS62">
        <v>0</v>
      </c>
      <c r="AT62">
        <f>IF(AR62*$H$13&gt;=AV62,1.0,(AV62/(AV62-AR62*$H$13)))</f>
        <v>0</v>
      </c>
      <c r="AU62">
        <f>(AT62-1)*100</f>
        <v>0</v>
      </c>
      <c r="AV62">
        <f>MAX(0,($B$13+$C$13*BU62)/(1+$D$13*BU62)*BN62/(BP62+273)*$E$13)</f>
        <v>0</v>
      </c>
      <c r="AW62">
        <f>$B$11*BV62+$C$11*BW62+$F$11*CH62*(1-CK62)</f>
        <v>0</v>
      </c>
      <c r="AX62">
        <f>AW62*AY62</f>
        <v>0</v>
      </c>
      <c r="AY62">
        <f>($B$11*$D$9+$C$11*$D$9+$F$11*((CU62+CM62)/MAX(CU62+CM62+CV62, 0.1)*$I$9+CV62/MAX(CU62+CM62+CV62, 0.1)*$J$9))/($B$11+$C$11+$F$11)</f>
        <v>0</v>
      </c>
      <c r="AZ62">
        <f>($B$11*$K$9+$C$11*$K$9+$F$11*((CU62+CM62)/MAX(CU62+CM62+CV62, 0.1)*$P$9+CV62/MAX(CU62+CM62+CV62, 0.1)*$Q$9))/($B$11+$C$11+$F$11)</f>
        <v>0</v>
      </c>
      <c r="BA62">
        <v>6</v>
      </c>
      <c r="BB62">
        <v>0.5</v>
      </c>
      <c r="BC62" t="s">
        <v>354</v>
      </c>
      <c r="BD62">
        <v>2</v>
      </c>
      <c r="BE62" t="b">
        <v>1</v>
      </c>
      <c r="BF62">
        <v>1714072671.349999</v>
      </c>
      <c r="BG62">
        <v>418.4198</v>
      </c>
      <c r="BH62">
        <v>420.0138000000001</v>
      </c>
      <c r="BI62">
        <v>13.85272333333333</v>
      </c>
      <c r="BJ62">
        <v>13.70443</v>
      </c>
      <c r="BK62">
        <v>420.9668</v>
      </c>
      <c r="BL62">
        <v>13.87371666666667</v>
      </c>
      <c r="BM62">
        <v>600.0148666666666</v>
      </c>
      <c r="BN62">
        <v>101.8676</v>
      </c>
      <c r="BO62">
        <v>0.10001841</v>
      </c>
      <c r="BP62">
        <v>21.50081333333333</v>
      </c>
      <c r="BQ62">
        <v>21.49092666666667</v>
      </c>
      <c r="BR62">
        <v>999.9000000000002</v>
      </c>
      <c r="BS62">
        <v>0</v>
      </c>
      <c r="BT62">
        <v>0</v>
      </c>
      <c r="BU62">
        <v>9998.893666666667</v>
      </c>
      <c r="BV62">
        <v>0</v>
      </c>
      <c r="BW62">
        <v>546.7438</v>
      </c>
      <c r="BX62">
        <v>-1.573352333333334</v>
      </c>
      <c r="BY62">
        <v>424.3183333333334</v>
      </c>
      <c r="BZ62">
        <v>425.8498333333334</v>
      </c>
      <c r="CA62">
        <v>0.1482832</v>
      </c>
      <c r="CB62">
        <v>420.0138000000001</v>
      </c>
      <c r="CC62">
        <v>13.70443</v>
      </c>
      <c r="CD62">
        <v>1.411143666666667</v>
      </c>
      <c r="CE62">
        <v>1.396038333333333</v>
      </c>
      <c r="CF62">
        <v>12.03790666666667</v>
      </c>
      <c r="CG62">
        <v>11.87467333333333</v>
      </c>
      <c r="CH62">
        <v>430.0116999999999</v>
      </c>
      <c r="CI62">
        <v>0.9069881</v>
      </c>
      <c r="CJ62">
        <v>0.09301207999999998</v>
      </c>
      <c r="CK62">
        <v>0</v>
      </c>
      <c r="CL62">
        <v>220.8732333333334</v>
      </c>
      <c r="CM62">
        <v>5.00098</v>
      </c>
      <c r="CN62">
        <v>1051.426666666667</v>
      </c>
      <c r="CO62">
        <v>3942.784999999999</v>
      </c>
      <c r="CP62">
        <v>36.94963333333333</v>
      </c>
      <c r="CQ62">
        <v>40.3393</v>
      </c>
      <c r="CR62">
        <v>38.57676666666666</v>
      </c>
      <c r="CS62">
        <v>41.41013333333333</v>
      </c>
      <c r="CT62">
        <v>39.03099999999998</v>
      </c>
      <c r="CU62">
        <v>385.4796666666666</v>
      </c>
      <c r="CV62">
        <v>39.53366666666666</v>
      </c>
      <c r="CW62">
        <v>0</v>
      </c>
      <c r="CX62">
        <v>1714072766</v>
      </c>
      <c r="CY62">
        <v>0</v>
      </c>
      <c r="CZ62">
        <v>1714072698.6</v>
      </c>
      <c r="DA62" t="s">
        <v>502</v>
      </c>
      <c r="DB62">
        <v>1714072698.6</v>
      </c>
      <c r="DC62">
        <v>1714072436.6</v>
      </c>
      <c r="DD62">
        <v>47</v>
      </c>
      <c r="DE62">
        <v>-0.014</v>
      </c>
      <c r="DF62">
        <v>0.013</v>
      </c>
      <c r="DG62">
        <v>-2.547</v>
      </c>
      <c r="DH62">
        <v>-0.021</v>
      </c>
      <c r="DI62">
        <v>420</v>
      </c>
      <c r="DJ62">
        <v>14</v>
      </c>
      <c r="DK62">
        <v>0.43</v>
      </c>
      <c r="DL62">
        <v>0.12</v>
      </c>
      <c r="DM62">
        <v>-1.5289125</v>
      </c>
      <c r="DN62">
        <v>-0.7151047654784217</v>
      </c>
      <c r="DO62">
        <v>0.08583755724477485</v>
      </c>
      <c r="DP62">
        <v>0</v>
      </c>
      <c r="DQ62">
        <v>0.141287725</v>
      </c>
      <c r="DR62">
        <v>0.1287213320825513</v>
      </c>
      <c r="DS62">
        <v>0.01263145641046095</v>
      </c>
      <c r="DT62">
        <v>0</v>
      </c>
      <c r="DU62">
        <v>0</v>
      </c>
      <c r="DV62">
        <v>2</v>
      </c>
      <c r="DW62" t="s">
        <v>356</v>
      </c>
      <c r="DX62">
        <v>3.22952</v>
      </c>
      <c r="DY62">
        <v>2.70442</v>
      </c>
      <c r="DZ62">
        <v>0.107178</v>
      </c>
      <c r="EA62">
        <v>0.107348</v>
      </c>
      <c r="EB62">
        <v>0.0791654</v>
      </c>
      <c r="EC62">
        <v>0.07891239999999999</v>
      </c>
      <c r="ED62">
        <v>29326.4</v>
      </c>
      <c r="EE62">
        <v>28659.3</v>
      </c>
      <c r="EF62">
        <v>31438.6</v>
      </c>
      <c r="EG62">
        <v>30416.3</v>
      </c>
      <c r="EH62">
        <v>38796</v>
      </c>
      <c r="EI62">
        <v>37054.4</v>
      </c>
      <c r="EJ62">
        <v>44076.6</v>
      </c>
      <c r="EK62">
        <v>42483.6</v>
      </c>
      <c r="EL62">
        <v>2.17432</v>
      </c>
      <c r="EM62">
        <v>1.98283</v>
      </c>
      <c r="EN62">
        <v>0.0476763</v>
      </c>
      <c r="EO62">
        <v>0</v>
      </c>
      <c r="EP62">
        <v>20.7097</v>
      </c>
      <c r="EQ62">
        <v>999.9</v>
      </c>
      <c r="ER62">
        <v>51</v>
      </c>
      <c r="ES62">
        <v>25.8</v>
      </c>
      <c r="ET62">
        <v>16.6945</v>
      </c>
      <c r="EU62">
        <v>60.8728</v>
      </c>
      <c r="EV62">
        <v>22.7925</v>
      </c>
      <c r="EW62">
        <v>1</v>
      </c>
      <c r="EX62">
        <v>-0.299901</v>
      </c>
      <c r="EY62">
        <v>1.21634</v>
      </c>
      <c r="EZ62">
        <v>20.2026</v>
      </c>
      <c r="FA62">
        <v>5.22792</v>
      </c>
      <c r="FB62">
        <v>11.9971</v>
      </c>
      <c r="FC62">
        <v>4.96745</v>
      </c>
      <c r="FD62">
        <v>3.297</v>
      </c>
      <c r="FE62">
        <v>9999</v>
      </c>
      <c r="FF62">
        <v>9999</v>
      </c>
      <c r="FG62">
        <v>9999</v>
      </c>
      <c r="FH62">
        <v>20.8</v>
      </c>
      <c r="FI62">
        <v>4.97102</v>
      </c>
      <c r="FJ62">
        <v>1.86768</v>
      </c>
      <c r="FK62">
        <v>1.85883</v>
      </c>
      <c r="FL62">
        <v>1.86495</v>
      </c>
      <c r="FM62">
        <v>1.86307</v>
      </c>
      <c r="FN62">
        <v>1.86432</v>
      </c>
      <c r="FO62">
        <v>1.85974</v>
      </c>
      <c r="FP62">
        <v>1.86386</v>
      </c>
      <c r="FQ62">
        <v>0</v>
      </c>
      <c r="FR62">
        <v>0</v>
      </c>
      <c r="FS62">
        <v>0</v>
      </c>
      <c r="FT62">
        <v>0</v>
      </c>
      <c r="FU62" t="s">
        <v>357</v>
      </c>
      <c r="FV62" t="s">
        <v>358</v>
      </c>
      <c r="FW62" t="s">
        <v>359</v>
      </c>
      <c r="FX62" t="s">
        <v>359</v>
      </c>
      <c r="FY62" t="s">
        <v>359</v>
      </c>
      <c r="FZ62" t="s">
        <v>359</v>
      </c>
      <c r="GA62">
        <v>0</v>
      </c>
      <c r="GB62">
        <v>100</v>
      </c>
      <c r="GC62">
        <v>100</v>
      </c>
      <c r="GD62">
        <v>-2.547</v>
      </c>
      <c r="GE62">
        <v>-0.021</v>
      </c>
      <c r="GF62">
        <v>-0.676619504439939</v>
      </c>
      <c r="GG62">
        <v>-0.004200780211792431</v>
      </c>
      <c r="GH62">
        <v>-6.086107273994438E-07</v>
      </c>
      <c r="GI62">
        <v>3.538391214060535E-10</v>
      </c>
      <c r="GJ62">
        <v>-0.04227334833890367</v>
      </c>
      <c r="GK62">
        <v>0.006682484536868237</v>
      </c>
      <c r="GL62">
        <v>-0.0007200357986506558</v>
      </c>
      <c r="GM62">
        <v>2.515042002614049E-05</v>
      </c>
      <c r="GN62">
        <v>15</v>
      </c>
      <c r="GO62">
        <v>1944</v>
      </c>
      <c r="GP62">
        <v>3</v>
      </c>
      <c r="GQ62">
        <v>20</v>
      </c>
      <c r="GR62">
        <v>1.9</v>
      </c>
      <c r="GS62">
        <v>4</v>
      </c>
      <c r="GT62">
        <v>1.12549</v>
      </c>
      <c r="GU62">
        <v>2.41333</v>
      </c>
      <c r="GV62">
        <v>1.44775</v>
      </c>
      <c r="GW62">
        <v>2.30103</v>
      </c>
      <c r="GX62">
        <v>1.55151</v>
      </c>
      <c r="GY62">
        <v>2.45361</v>
      </c>
      <c r="GZ62">
        <v>30.1147</v>
      </c>
      <c r="HA62">
        <v>14.062</v>
      </c>
      <c r="HB62">
        <v>18</v>
      </c>
      <c r="HC62">
        <v>593.837</v>
      </c>
      <c r="HD62">
        <v>475.66</v>
      </c>
      <c r="HE62">
        <v>19.0008</v>
      </c>
      <c r="HF62">
        <v>23.1153</v>
      </c>
      <c r="HG62">
        <v>30.0005</v>
      </c>
      <c r="HH62">
        <v>23.1387</v>
      </c>
      <c r="HI62">
        <v>23.0831</v>
      </c>
      <c r="HJ62">
        <v>22.5276</v>
      </c>
      <c r="HK62">
        <v>25.4803</v>
      </c>
      <c r="HL62">
        <v>53.5565</v>
      </c>
      <c r="HM62">
        <v>19</v>
      </c>
      <c r="HN62">
        <v>420</v>
      </c>
      <c r="HO62">
        <v>13.7155</v>
      </c>
      <c r="HP62">
        <v>99.7907</v>
      </c>
      <c r="HQ62">
        <v>101.504</v>
      </c>
    </row>
    <row r="63" spans="1:225">
      <c r="A63">
        <v>47</v>
      </c>
      <c r="B63">
        <v>1714072760.6</v>
      </c>
      <c r="C63">
        <v>4268.599999904633</v>
      </c>
      <c r="D63" t="s">
        <v>503</v>
      </c>
      <c r="E63" t="s">
        <v>504</v>
      </c>
      <c r="F63">
        <v>5</v>
      </c>
      <c r="G63" t="s">
        <v>501</v>
      </c>
      <c r="H63">
        <v>1714072752.599999</v>
      </c>
      <c r="I63">
        <f>(J63)/1000</f>
        <v>0</v>
      </c>
      <c r="J63">
        <f>IF(BE63, AM63, AG63)</f>
        <v>0</v>
      </c>
      <c r="K63">
        <f>IF(BE63, AH63, AF63)</f>
        <v>0</v>
      </c>
      <c r="L63">
        <f>BG63 - IF(AT63&gt;1, K63*BA63*100.0/(AV63*BU63), 0)</f>
        <v>0</v>
      </c>
      <c r="M63">
        <f>((S63-I63/2)*L63-K63)/(S63+I63/2)</f>
        <v>0</v>
      </c>
      <c r="N63">
        <f>M63*(BN63+BO63)/1000.0</f>
        <v>0</v>
      </c>
      <c r="O63">
        <f>(BG63 - IF(AT63&gt;1, K63*BA63*100.0/(AV63*BU63), 0))*(BN63+BO63)/1000.0</f>
        <v>0</v>
      </c>
      <c r="P63">
        <f>2.0/((1/R63-1/Q63)+SIGN(R63)*SQRT((1/R63-1/Q63)*(1/R63-1/Q63) + 4*BB63/((BB63+1)*(BB63+1))*(2*1/R63*1/Q63-1/Q63*1/Q63)))</f>
        <v>0</v>
      </c>
      <c r="Q63">
        <f>IF(LEFT(BC63,1)&lt;&gt;"0",IF(LEFT(BC63,1)="1",3.0,BD63),$D$5+$E$5*(BU63*BN63/($K$5*1000))+$F$5*(BU63*BN63/($K$5*1000))*MAX(MIN(BA63,$J$5),$I$5)*MAX(MIN(BA63,$J$5),$I$5)+$G$5*MAX(MIN(BA63,$J$5),$I$5)*(BU63*BN63/($K$5*1000))+$H$5*(BU63*BN63/($K$5*1000))*(BU63*BN63/($K$5*1000)))</f>
        <v>0</v>
      </c>
      <c r="R63">
        <f>I63*(1000-(1000*0.61365*exp(17.502*V63/(240.97+V63))/(BN63+BO63)+BI63)/2)/(1000*0.61365*exp(17.502*V63/(240.97+V63))/(BN63+BO63)-BI63)</f>
        <v>0</v>
      </c>
      <c r="S63">
        <f>1/((BB63+1)/(P63/1.6)+1/(Q63/1.37)) + BB63/((BB63+1)/(P63/1.6) + BB63/(Q63/1.37))</f>
        <v>0</v>
      </c>
      <c r="T63">
        <f>(AW63*AZ63)</f>
        <v>0</v>
      </c>
      <c r="U63">
        <f>(BP63+(T63+2*0.95*5.67E-8*(((BP63+$B$7)+273)^4-(BP63+273)^4)-44100*I63)/(1.84*29.3*Q63+8*0.95*5.67E-8*(BP63+273)^3))</f>
        <v>0</v>
      </c>
      <c r="V63">
        <f>($C$7*BQ63+$D$7*BR63+$E$7*U63)</f>
        <v>0</v>
      </c>
      <c r="W63">
        <f>0.61365*exp(17.502*V63/(240.97+V63))</f>
        <v>0</v>
      </c>
      <c r="X63">
        <f>(Y63/Z63*100)</f>
        <v>0</v>
      </c>
      <c r="Y63">
        <f>BI63*(BN63+BO63)/1000</f>
        <v>0</v>
      </c>
      <c r="Z63">
        <f>0.61365*exp(17.502*BP63/(240.97+BP63))</f>
        <v>0</v>
      </c>
      <c r="AA63">
        <f>(W63-BI63*(BN63+BO63)/1000)</f>
        <v>0</v>
      </c>
      <c r="AB63">
        <f>(-I63*44100)</f>
        <v>0</v>
      </c>
      <c r="AC63">
        <f>2*29.3*Q63*0.92*(BP63-V63)</f>
        <v>0</v>
      </c>
      <c r="AD63">
        <f>2*0.95*5.67E-8*(((BP63+$B$7)+273)^4-(V63+273)^4)</f>
        <v>0</v>
      </c>
      <c r="AE63">
        <f>T63+AD63+AB63+AC63</f>
        <v>0</v>
      </c>
      <c r="AF63">
        <f>BM63*AT63*(BH63-BG63*(1000-AT63*BJ63)/(1000-AT63*BI63))/(100*BA63)</f>
        <v>0</v>
      </c>
      <c r="AG63">
        <f>1000*BM63*AT63*(BI63-BJ63)/(100*BA63*(1000-AT63*BI63))</f>
        <v>0</v>
      </c>
      <c r="AH63">
        <f>(AI63 - AJ63 - BN63*1E3/(8.314*(BP63+273.15)) * AL63/BM63 * AK63) * BM63/(100*BA63) * (1000 - BJ63)/1000</f>
        <v>0</v>
      </c>
      <c r="AI63">
        <v>425.8781157472767</v>
      </c>
      <c r="AJ63">
        <v>424.1068424242424</v>
      </c>
      <c r="AK63">
        <v>0.0001458003830754528</v>
      </c>
      <c r="AL63">
        <v>67.16240546567265</v>
      </c>
      <c r="AM63">
        <f>(AO63 - AN63 + BN63*1E3/(8.314*(BP63+273.15)) * AQ63/BM63 * AP63) * BM63/(100*BA63) * 1000/(1000 - AO63)</f>
        <v>0</v>
      </c>
      <c r="AN63">
        <v>13.75242764230689</v>
      </c>
      <c r="AO63">
        <v>13.9383896969697</v>
      </c>
      <c r="AP63">
        <v>3.485972201231422E-05</v>
      </c>
      <c r="AQ63">
        <v>78.54868975448692</v>
      </c>
      <c r="AR63">
        <v>2</v>
      </c>
      <c r="AS63">
        <v>0</v>
      </c>
      <c r="AT63">
        <f>IF(AR63*$H$13&gt;=AV63,1.0,(AV63/(AV63-AR63*$H$13)))</f>
        <v>0</v>
      </c>
      <c r="AU63">
        <f>(AT63-1)*100</f>
        <v>0</v>
      </c>
      <c r="AV63">
        <f>MAX(0,($B$13+$C$13*BU63)/(1+$D$13*BU63)*BN63/(BP63+273)*$E$13)</f>
        <v>0</v>
      </c>
      <c r="AW63">
        <f>$B$11*BV63+$C$11*BW63+$F$11*CH63*(1-CK63)</f>
        <v>0</v>
      </c>
      <c r="AX63">
        <f>AW63*AY63</f>
        <v>0</v>
      </c>
      <c r="AY63">
        <f>($B$11*$D$9+$C$11*$D$9+$F$11*((CU63+CM63)/MAX(CU63+CM63+CV63, 0.1)*$I$9+CV63/MAX(CU63+CM63+CV63, 0.1)*$J$9))/($B$11+$C$11+$F$11)</f>
        <v>0</v>
      </c>
      <c r="AZ63">
        <f>($B$11*$K$9+$C$11*$K$9+$F$11*((CU63+CM63)/MAX(CU63+CM63+CV63, 0.1)*$P$9+CV63/MAX(CU63+CM63+CV63, 0.1)*$Q$9))/($B$11+$C$11+$F$11)</f>
        <v>0</v>
      </c>
      <c r="BA63">
        <v>6</v>
      </c>
      <c r="BB63">
        <v>0.5</v>
      </c>
      <c r="BC63" t="s">
        <v>354</v>
      </c>
      <c r="BD63">
        <v>2</v>
      </c>
      <c r="BE63" t="b">
        <v>1</v>
      </c>
      <c r="BF63">
        <v>1714072752.599999</v>
      </c>
      <c r="BG63">
        <v>418.2222258064517</v>
      </c>
      <c r="BH63">
        <v>420.0110000000001</v>
      </c>
      <c r="BI63">
        <v>13.93402903225807</v>
      </c>
      <c r="BJ63">
        <v>13.75062580645162</v>
      </c>
      <c r="BK63">
        <v>420.7182258064516</v>
      </c>
      <c r="BL63">
        <v>13.95490967741936</v>
      </c>
      <c r="BM63">
        <v>599.9932258064516</v>
      </c>
      <c r="BN63">
        <v>101.865064516129</v>
      </c>
      <c r="BO63">
        <v>0.1000087032258065</v>
      </c>
      <c r="BP63">
        <v>21.58590645161291</v>
      </c>
      <c r="BQ63">
        <v>21.56807419354839</v>
      </c>
      <c r="BR63">
        <v>999.9000000000003</v>
      </c>
      <c r="BS63">
        <v>0</v>
      </c>
      <c r="BT63">
        <v>0</v>
      </c>
      <c r="BU63">
        <v>9996.108387096772</v>
      </c>
      <c r="BV63">
        <v>0</v>
      </c>
      <c r="BW63">
        <v>546.9049354838711</v>
      </c>
      <c r="BX63">
        <v>-1.831908709677419</v>
      </c>
      <c r="BY63">
        <v>424.0883548387097</v>
      </c>
      <c r="BZ63">
        <v>425.8669032258064</v>
      </c>
      <c r="CA63">
        <v>0.1834032903225807</v>
      </c>
      <c r="CB63">
        <v>420.0110000000001</v>
      </c>
      <c r="CC63">
        <v>13.75062580645162</v>
      </c>
      <c r="CD63">
        <v>1.419390645161291</v>
      </c>
      <c r="CE63">
        <v>1.40070935483871</v>
      </c>
      <c r="CF63">
        <v>12.12637741935484</v>
      </c>
      <c r="CG63">
        <v>11.92530322580645</v>
      </c>
      <c r="CH63">
        <v>430.045</v>
      </c>
      <c r="CI63">
        <v>0.9070007096774195</v>
      </c>
      <c r="CJ63">
        <v>0.0929993580645161</v>
      </c>
      <c r="CK63">
        <v>0</v>
      </c>
      <c r="CL63">
        <v>185.892935483871</v>
      </c>
      <c r="CM63">
        <v>5.00098</v>
      </c>
      <c r="CN63">
        <v>899.0272903225807</v>
      </c>
      <c r="CO63">
        <v>3943.109354838711</v>
      </c>
      <c r="CP63">
        <v>36.82232258064514</v>
      </c>
      <c r="CQ63">
        <v>39.35054838709676</v>
      </c>
      <c r="CR63">
        <v>38.37677419354838</v>
      </c>
      <c r="CS63">
        <v>40.26587096774192</v>
      </c>
      <c r="CT63">
        <v>38.46545161290322</v>
      </c>
      <c r="CU63">
        <v>385.5151612903226</v>
      </c>
      <c r="CV63">
        <v>39.52935483870967</v>
      </c>
      <c r="CW63">
        <v>0</v>
      </c>
      <c r="CX63">
        <v>1714072847.6</v>
      </c>
      <c r="CY63">
        <v>0</v>
      </c>
      <c r="CZ63">
        <v>1714072777.6</v>
      </c>
      <c r="DA63" t="s">
        <v>505</v>
      </c>
      <c r="DB63">
        <v>1714072777.6</v>
      </c>
      <c r="DC63">
        <v>1714072436.6</v>
      </c>
      <c r="DD63">
        <v>48</v>
      </c>
      <c r="DE63">
        <v>0.051</v>
      </c>
      <c r="DF63">
        <v>0.013</v>
      </c>
      <c r="DG63">
        <v>-2.496</v>
      </c>
      <c r="DH63">
        <v>-0.021</v>
      </c>
      <c r="DI63">
        <v>420</v>
      </c>
      <c r="DJ63">
        <v>14</v>
      </c>
      <c r="DK63">
        <v>0.26</v>
      </c>
      <c r="DL63">
        <v>0.12</v>
      </c>
      <c r="DM63">
        <v>-1.83315675</v>
      </c>
      <c r="DN63">
        <v>-0.1373832270168836</v>
      </c>
      <c r="DO63">
        <v>0.03788336134686967</v>
      </c>
      <c r="DP63">
        <v>0</v>
      </c>
      <c r="DQ63">
        <v>0.1825702</v>
      </c>
      <c r="DR63">
        <v>0.01436179362101291</v>
      </c>
      <c r="DS63">
        <v>0.001587001121612709</v>
      </c>
      <c r="DT63">
        <v>1</v>
      </c>
      <c r="DU63">
        <v>1</v>
      </c>
      <c r="DV63">
        <v>2</v>
      </c>
      <c r="DW63" t="s">
        <v>363</v>
      </c>
      <c r="DX63">
        <v>3.22932</v>
      </c>
      <c r="DY63">
        <v>2.70446</v>
      </c>
      <c r="DZ63">
        <v>0.107115</v>
      </c>
      <c r="EA63">
        <v>0.107322</v>
      </c>
      <c r="EB63">
        <v>0.0794662</v>
      </c>
      <c r="EC63">
        <v>0.07910730000000001</v>
      </c>
      <c r="ED63">
        <v>29322.9</v>
      </c>
      <c r="EE63">
        <v>28653.8</v>
      </c>
      <c r="EF63">
        <v>31433.2</v>
      </c>
      <c r="EG63">
        <v>30410.2</v>
      </c>
      <c r="EH63">
        <v>38776.5</v>
      </c>
      <c r="EI63">
        <v>37039.5</v>
      </c>
      <c r="EJ63">
        <v>44069</v>
      </c>
      <c r="EK63">
        <v>42475.4</v>
      </c>
      <c r="EL63">
        <v>2.17455</v>
      </c>
      <c r="EM63">
        <v>1.98145</v>
      </c>
      <c r="EN63">
        <v>0.0501275</v>
      </c>
      <c r="EO63">
        <v>0</v>
      </c>
      <c r="EP63">
        <v>20.7556</v>
      </c>
      <c r="EQ63">
        <v>999.9</v>
      </c>
      <c r="ER63">
        <v>51</v>
      </c>
      <c r="ES63">
        <v>25.7</v>
      </c>
      <c r="ET63">
        <v>16.5968</v>
      </c>
      <c r="EU63">
        <v>61.3828</v>
      </c>
      <c r="EV63">
        <v>22.9848</v>
      </c>
      <c r="EW63">
        <v>1</v>
      </c>
      <c r="EX63">
        <v>-0.292386</v>
      </c>
      <c r="EY63">
        <v>1.27573</v>
      </c>
      <c r="EZ63">
        <v>20.1998</v>
      </c>
      <c r="FA63">
        <v>5.22732</v>
      </c>
      <c r="FB63">
        <v>11.9972</v>
      </c>
      <c r="FC63">
        <v>4.96725</v>
      </c>
      <c r="FD63">
        <v>3.297</v>
      </c>
      <c r="FE63">
        <v>9999</v>
      </c>
      <c r="FF63">
        <v>9999</v>
      </c>
      <c r="FG63">
        <v>9999</v>
      </c>
      <c r="FH63">
        <v>20.9</v>
      </c>
      <c r="FI63">
        <v>4.97099</v>
      </c>
      <c r="FJ63">
        <v>1.86768</v>
      </c>
      <c r="FK63">
        <v>1.85883</v>
      </c>
      <c r="FL63">
        <v>1.86493</v>
      </c>
      <c r="FM63">
        <v>1.86302</v>
      </c>
      <c r="FN63">
        <v>1.86432</v>
      </c>
      <c r="FO63">
        <v>1.85974</v>
      </c>
      <c r="FP63">
        <v>1.86386</v>
      </c>
      <c r="FQ63">
        <v>0</v>
      </c>
      <c r="FR63">
        <v>0</v>
      </c>
      <c r="FS63">
        <v>0</v>
      </c>
      <c r="FT63">
        <v>0</v>
      </c>
      <c r="FU63" t="s">
        <v>357</v>
      </c>
      <c r="FV63" t="s">
        <v>358</v>
      </c>
      <c r="FW63" t="s">
        <v>359</v>
      </c>
      <c r="FX63" t="s">
        <v>359</v>
      </c>
      <c r="FY63" t="s">
        <v>359</v>
      </c>
      <c r="FZ63" t="s">
        <v>359</v>
      </c>
      <c r="GA63">
        <v>0</v>
      </c>
      <c r="GB63">
        <v>100</v>
      </c>
      <c r="GC63">
        <v>100</v>
      </c>
      <c r="GD63">
        <v>-2.496</v>
      </c>
      <c r="GE63">
        <v>-0.0209</v>
      </c>
      <c r="GF63">
        <v>-0.6904994561857063</v>
      </c>
      <c r="GG63">
        <v>-0.004200780211792431</v>
      </c>
      <c r="GH63">
        <v>-6.086107273994438E-07</v>
      </c>
      <c r="GI63">
        <v>3.538391214060535E-10</v>
      </c>
      <c r="GJ63">
        <v>-0.04227334833890367</v>
      </c>
      <c r="GK63">
        <v>0.006682484536868237</v>
      </c>
      <c r="GL63">
        <v>-0.0007200357986506558</v>
      </c>
      <c r="GM63">
        <v>2.515042002614049E-05</v>
      </c>
      <c r="GN63">
        <v>15</v>
      </c>
      <c r="GO63">
        <v>1944</v>
      </c>
      <c r="GP63">
        <v>3</v>
      </c>
      <c r="GQ63">
        <v>20</v>
      </c>
      <c r="GR63">
        <v>1</v>
      </c>
      <c r="GS63">
        <v>5.4</v>
      </c>
      <c r="GT63">
        <v>1.12549</v>
      </c>
      <c r="GU63">
        <v>2.42065</v>
      </c>
      <c r="GV63">
        <v>1.44775</v>
      </c>
      <c r="GW63">
        <v>2.30103</v>
      </c>
      <c r="GX63">
        <v>1.55151</v>
      </c>
      <c r="GY63">
        <v>2.45239</v>
      </c>
      <c r="GZ63">
        <v>30.1361</v>
      </c>
      <c r="HA63">
        <v>14.0532</v>
      </c>
      <c r="HB63">
        <v>18</v>
      </c>
      <c r="HC63">
        <v>594.9059999999999</v>
      </c>
      <c r="HD63">
        <v>475.534</v>
      </c>
      <c r="HE63">
        <v>19.0008</v>
      </c>
      <c r="HF63">
        <v>23.2117</v>
      </c>
      <c r="HG63">
        <v>30.0006</v>
      </c>
      <c r="HH63">
        <v>23.2224</v>
      </c>
      <c r="HI63">
        <v>23.1631</v>
      </c>
      <c r="HJ63">
        <v>22.5241</v>
      </c>
      <c r="HK63">
        <v>25.1071</v>
      </c>
      <c r="HL63">
        <v>53.5565</v>
      </c>
      <c r="HM63">
        <v>19</v>
      </c>
      <c r="HN63">
        <v>420</v>
      </c>
      <c r="HO63">
        <v>13.7332</v>
      </c>
      <c r="HP63">
        <v>99.7735</v>
      </c>
      <c r="HQ63">
        <v>101.485</v>
      </c>
    </row>
    <row r="64" spans="1:225">
      <c r="A64">
        <v>48</v>
      </c>
      <c r="B64">
        <v>1714073112.1</v>
      </c>
      <c r="C64">
        <v>4620.099999904633</v>
      </c>
      <c r="D64" t="s">
        <v>506</v>
      </c>
      <c r="E64" t="s">
        <v>507</v>
      </c>
      <c r="F64">
        <v>5</v>
      </c>
      <c r="G64" t="s">
        <v>508</v>
      </c>
      <c r="H64">
        <v>1714073104.349999</v>
      </c>
      <c r="I64">
        <f>(J64)/1000</f>
        <v>0</v>
      </c>
      <c r="J64">
        <f>IF(BE64, AM64, AG64)</f>
        <v>0</v>
      </c>
      <c r="K64">
        <f>IF(BE64, AH64, AF64)</f>
        <v>0</v>
      </c>
      <c r="L64">
        <f>BG64 - IF(AT64&gt;1, K64*BA64*100.0/(AV64*BU64), 0)</f>
        <v>0</v>
      </c>
      <c r="M64">
        <f>((S64-I64/2)*L64-K64)/(S64+I64/2)</f>
        <v>0</v>
      </c>
      <c r="N64">
        <f>M64*(BN64+BO64)/1000.0</f>
        <v>0</v>
      </c>
      <c r="O64">
        <f>(BG64 - IF(AT64&gt;1, K64*BA64*100.0/(AV64*BU64), 0))*(BN64+BO64)/1000.0</f>
        <v>0</v>
      </c>
      <c r="P64">
        <f>2.0/((1/R64-1/Q64)+SIGN(R64)*SQRT((1/R64-1/Q64)*(1/R64-1/Q64) + 4*BB64/((BB64+1)*(BB64+1))*(2*1/R64*1/Q64-1/Q64*1/Q64)))</f>
        <v>0</v>
      </c>
      <c r="Q64">
        <f>IF(LEFT(BC64,1)&lt;&gt;"0",IF(LEFT(BC64,1)="1",3.0,BD64),$D$5+$E$5*(BU64*BN64/($K$5*1000))+$F$5*(BU64*BN64/($K$5*1000))*MAX(MIN(BA64,$J$5),$I$5)*MAX(MIN(BA64,$J$5),$I$5)+$G$5*MAX(MIN(BA64,$J$5),$I$5)*(BU64*BN64/($K$5*1000))+$H$5*(BU64*BN64/($K$5*1000))*(BU64*BN64/($K$5*1000)))</f>
        <v>0</v>
      </c>
      <c r="R64">
        <f>I64*(1000-(1000*0.61365*exp(17.502*V64/(240.97+V64))/(BN64+BO64)+BI64)/2)/(1000*0.61365*exp(17.502*V64/(240.97+V64))/(BN64+BO64)-BI64)</f>
        <v>0</v>
      </c>
      <c r="S64">
        <f>1/((BB64+1)/(P64/1.6)+1/(Q64/1.37)) + BB64/((BB64+1)/(P64/1.6) + BB64/(Q64/1.37))</f>
        <v>0</v>
      </c>
      <c r="T64">
        <f>(AW64*AZ64)</f>
        <v>0</v>
      </c>
      <c r="U64">
        <f>(BP64+(T64+2*0.95*5.67E-8*(((BP64+$B$7)+273)^4-(BP64+273)^4)-44100*I64)/(1.84*29.3*Q64+8*0.95*5.67E-8*(BP64+273)^3))</f>
        <v>0</v>
      </c>
      <c r="V64">
        <f>($C$7*BQ64+$D$7*BR64+$E$7*U64)</f>
        <v>0</v>
      </c>
      <c r="W64">
        <f>0.61365*exp(17.502*V64/(240.97+V64))</f>
        <v>0</v>
      </c>
      <c r="X64">
        <f>(Y64/Z64*100)</f>
        <v>0</v>
      </c>
      <c r="Y64">
        <f>BI64*(BN64+BO64)/1000</f>
        <v>0</v>
      </c>
      <c r="Z64">
        <f>0.61365*exp(17.502*BP64/(240.97+BP64))</f>
        <v>0</v>
      </c>
      <c r="AA64">
        <f>(W64-BI64*(BN64+BO64)/1000)</f>
        <v>0</v>
      </c>
      <c r="AB64">
        <f>(-I64*44100)</f>
        <v>0</v>
      </c>
      <c r="AC64">
        <f>2*29.3*Q64*0.92*(BP64-V64)</f>
        <v>0</v>
      </c>
      <c r="AD64">
        <f>2*0.95*5.67E-8*(((BP64+$B$7)+273)^4-(V64+273)^4)</f>
        <v>0</v>
      </c>
      <c r="AE64">
        <f>T64+AD64+AB64+AC64</f>
        <v>0</v>
      </c>
      <c r="AF64">
        <f>BM64*AT64*(BH64-BG64*(1000-AT64*BJ64)/(1000-AT64*BI64))/(100*BA64)</f>
        <v>0</v>
      </c>
      <c r="AG64">
        <f>1000*BM64*AT64*(BI64-BJ64)/(100*BA64*(1000-AT64*BI64))</f>
        <v>0</v>
      </c>
      <c r="AH64">
        <f>(AI64 - AJ64 - BN64*1E3/(8.314*(BP64+273.15)) * AL64/BM64 * AK64) * BM64/(100*BA64) * (1000 - BJ64)/1000</f>
        <v>0</v>
      </c>
      <c r="AI64">
        <v>425.7251132778071</v>
      </c>
      <c r="AJ64">
        <v>423.1388787878786</v>
      </c>
      <c r="AK64">
        <v>-0.05133895074302679</v>
      </c>
      <c r="AL64">
        <v>67.16659702538317</v>
      </c>
      <c r="AM64">
        <f>(AO64 - AN64 + BN64*1E3/(8.314*(BP64+273.15)) * AQ64/BM64 * AP64) * BM64/(100*BA64) * 1000/(1000 - AO64)</f>
        <v>0</v>
      </c>
      <c r="AN64">
        <v>13.31171904673196</v>
      </c>
      <c r="AO64">
        <v>13.86791151515151</v>
      </c>
      <c r="AP64">
        <v>-0.006516011568632513</v>
      </c>
      <c r="AQ64">
        <v>78.5488226528351</v>
      </c>
      <c r="AR64">
        <v>4</v>
      </c>
      <c r="AS64">
        <v>1</v>
      </c>
      <c r="AT64">
        <f>IF(AR64*$H$13&gt;=AV64,1.0,(AV64/(AV64-AR64*$H$13)))</f>
        <v>0</v>
      </c>
      <c r="AU64">
        <f>(AT64-1)*100</f>
        <v>0</v>
      </c>
      <c r="AV64">
        <f>MAX(0,($B$13+$C$13*BU64)/(1+$D$13*BU64)*BN64/(BP64+273)*$E$13)</f>
        <v>0</v>
      </c>
      <c r="AW64">
        <f>$B$11*BV64+$C$11*BW64+$F$11*CH64*(1-CK64)</f>
        <v>0</v>
      </c>
      <c r="AX64">
        <f>AW64*AY64</f>
        <v>0</v>
      </c>
      <c r="AY64">
        <f>($B$11*$D$9+$C$11*$D$9+$F$11*((CU64+CM64)/MAX(CU64+CM64+CV64, 0.1)*$I$9+CV64/MAX(CU64+CM64+CV64, 0.1)*$J$9))/($B$11+$C$11+$F$11)</f>
        <v>0</v>
      </c>
      <c r="AZ64">
        <f>($B$11*$K$9+$C$11*$K$9+$F$11*((CU64+CM64)/MAX(CU64+CM64+CV64, 0.1)*$P$9+CV64/MAX(CU64+CM64+CV64, 0.1)*$Q$9))/($B$11+$C$11+$F$11)</f>
        <v>0</v>
      </c>
      <c r="BA64">
        <v>6</v>
      </c>
      <c r="BB64">
        <v>0.5</v>
      </c>
      <c r="BC64" t="s">
        <v>354</v>
      </c>
      <c r="BD64">
        <v>2</v>
      </c>
      <c r="BE64" t="b">
        <v>1</v>
      </c>
      <c r="BF64">
        <v>1714073104.349999</v>
      </c>
      <c r="BG64">
        <v>417.8981666666667</v>
      </c>
      <c r="BH64">
        <v>420.0160333333334</v>
      </c>
      <c r="BI64">
        <v>13.92790333333333</v>
      </c>
      <c r="BJ64">
        <v>13.33138666666667</v>
      </c>
      <c r="BK64">
        <v>420.4061666666667</v>
      </c>
      <c r="BL64">
        <v>13.94880333333333</v>
      </c>
      <c r="BM64">
        <v>600.0063666666666</v>
      </c>
      <c r="BN64">
        <v>101.8655</v>
      </c>
      <c r="BO64">
        <v>0.09996393000000002</v>
      </c>
      <c r="BP64">
        <v>21.45111666666667</v>
      </c>
      <c r="BQ64">
        <v>21.43297666666667</v>
      </c>
      <c r="BR64">
        <v>999.9000000000002</v>
      </c>
      <c r="BS64">
        <v>0</v>
      </c>
      <c r="BT64">
        <v>0</v>
      </c>
      <c r="BU64">
        <v>10003.351</v>
      </c>
      <c r="BV64">
        <v>0</v>
      </c>
      <c r="BW64">
        <v>368.4375333333334</v>
      </c>
      <c r="BX64">
        <v>-2.096932166666667</v>
      </c>
      <c r="BY64">
        <v>423.8220666666667</v>
      </c>
      <c r="BZ64">
        <v>425.691</v>
      </c>
      <c r="CA64">
        <v>0.5965057666666667</v>
      </c>
      <c r="CB64">
        <v>420.0160333333334</v>
      </c>
      <c r="CC64">
        <v>13.33138666666667</v>
      </c>
      <c r="CD64">
        <v>1.418773</v>
      </c>
      <c r="CE64">
        <v>1.35801</v>
      </c>
      <c r="CF64">
        <v>12.11971</v>
      </c>
      <c r="CG64">
        <v>11.45668</v>
      </c>
      <c r="CH64">
        <v>429.9967</v>
      </c>
      <c r="CI64">
        <v>0.9069825999999996</v>
      </c>
      <c r="CJ64">
        <v>0.09301710000000002</v>
      </c>
      <c r="CK64">
        <v>0</v>
      </c>
      <c r="CL64">
        <v>332.3045666666666</v>
      </c>
      <c r="CM64">
        <v>5.00098</v>
      </c>
      <c r="CN64">
        <v>1552.671</v>
      </c>
      <c r="CO64">
        <v>3942.639666666666</v>
      </c>
      <c r="CP64">
        <v>36.056</v>
      </c>
      <c r="CQ64">
        <v>38.32683333333332</v>
      </c>
      <c r="CR64">
        <v>37.62480000000001</v>
      </c>
      <c r="CS64">
        <v>38.37896666666666</v>
      </c>
      <c r="CT64">
        <v>37.49143333333333</v>
      </c>
      <c r="CU64">
        <v>385.4636666666667</v>
      </c>
      <c r="CV64">
        <v>39.532</v>
      </c>
      <c r="CW64">
        <v>0</v>
      </c>
      <c r="CX64">
        <v>1714073199.2</v>
      </c>
      <c r="CY64">
        <v>0</v>
      </c>
      <c r="CZ64">
        <v>1714073131.6</v>
      </c>
      <c r="DA64" t="s">
        <v>509</v>
      </c>
      <c r="DB64">
        <v>1714073131.6</v>
      </c>
      <c r="DC64">
        <v>1714072436.6</v>
      </c>
      <c r="DD64">
        <v>49</v>
      </c>
      <c r="DE64">
        <v>-0.011</v>
      </c>
      <c r="DF64">
        <v>0.013</v>
      </c>
      <c r="DG64">
        <v>-2.508</v>
      </c>
      <c r="DH64">
        <v>-0.021</v>
      </c>
      <c r="DI64">
        <v>420</v>
      </c>
      <c r="DJ64">
        <v>14</v>
      </c>
      <c r="DK64">
        <v>0.51</v>
      </c>
      <c r="DL64">
        <v>0.12</v>
      </c>
      <c r="DM64">
        <v>-1.31589206</v>
      </c>
      <c r="DN64">
        <v>-13.68526435272045</v>
      </c>
      <c r="DO64">
        <v>1.411895644166027</v>
      </c>
      <c r="DP64">
        <v>0</v>
      </c>
      <c r="DQ64">
        <v>0.6060596</v>
      </c>
      <c r="DR64">
        <v>-0.2204514596622896</v>
      </c>
      <c r="DS64">
        <v>0.02328987304366428</v>
      </c>
      <c r="DT64">
        <v>0</v>
      </c>
      <c r="DU64">
        <v>0</v>
      </c>
      <c r="DV64">
        <v>2</v>
      </c>
      <c r="DW64" t="s">
        <v>356</v>
      </c>
      <c r="DX64">
        <v>3.22931</v>
      </c>
      <c r="DY64">
        <v>2.70415</v>
      </c>
      <c r="DZ64">
        <v>0.106871</v>
      </c>
      <c r="EA64">
        <v>0.107249</v>
      </c>
      <c r="EB64">
        <v>0.0791203</v>
      </c>
      <c r="EC64">
        <v>0.07716919999999999</v>
      </c>
      <c r="ED64">
        <v>29322.3</v>
      </c>
      <c r="EE64">
        <v>28645.8</v>
      </c>
      <c r="EF64">
        <v>31424.9</v>
      </c>
      <c r="EG64">
        <v>30400.2</v>
      </c>
      <c r="EH64">
        <v>38779.9</v>
      </c>
      <c r="EI64">
        <v>37106.6</v>
      </c>
      <c r="EJ64">
        <v>44056.3</v>
      </c>
      <c r="EK64">
        <v>42462.2</v>
      </c>
      <c r="EL64">
        <v>2.16745</v>
      </c>
      <c r="EM64">
        <v>1.97768</v>
      </c>
      <c r="EN64">
        <v>0.0561848</v>
      </c>
      <c r="EO64">
        <v>0</v>
      </c>
      <c r="EP64">
        <v>20.5014</v>
      </c>
      <c r="EQ64">
        <v>999.9</v>
      </c>
      <c r="ER64">
        <v>51.3</v>
      </c>
      <c r="ES64">
        <v>25.7</v>
      </c>
      <c r="ET64">
        <v>16.6932</v>
      </c>
      <c r="EU64">
        <v>61.5528</v>
      </c>
      <c r="EV64">
        <v>22.0032</v>
      </c>
      <c r="EW64">
        <v>1</v>
      </c>
      <c r="EX64">
        <v>-0.280719</v>
      </c>
      <c r="EY64">
        <v>1.17507</v>
      </c>
      <c r="EZ64">
        <v>20.2011</v>
      </c>
      <c r="FA64">
        <v>5.22912</v>
      </c>
      <c r="FB64">
        <v>11.998</v>
      </c>
      <c r="FC64">
        <v>4.96775</v>
      </c>
      <c r="FD64">
        <v>3.297</v>
      </c>
      <c r="FE64">
        <v>9999</v>
      </c>
      <c r="FF64">
        <v>9999</v>
      </c>
      <c r="FG64">
        <v>9999</v>
      </c>
      <c r="FH64">
        <v>21</v>
      </c>
      <c r="FI64">
        <v>4.971</v>
      </c>
      <c r="FJ64">
        <v>1.86768</v>
      </c>
      <c r="FK64">
        <v>1.85883</v>
      </c>
      <c r="FL64">
        <v>1.86497</v>
      </c>
      <c r="FM64">
        <v>1.86301</v>
      </c>
      <c r="FN64">
        <v>1.86435</v>
      </c>
      <c r="FO64">
        <v>1.85974</v>
      </c>
      <c r="FP64">
        <v>1.86386</v>
      </c>
      <c r="FQ64">
        <v>0</v>
      </c>
      <c r="FR64">
        <v>0</v>
      </c>
      <c r="FS64">
        <v>0</v>
      </c>
      <c r="FT64">
        <v>0</v>
      </c>
      <c r="FU64" t="s">
        <v>357</v>
      </c>
      <c r="FV64" t="s">
        <v>358</v>
      </c>
      <c r="FW64" t="s">
        <v>359</v>
      </c>
      <c r="FX64" t="s">
        <v>359</v>
      </c>
      <c r="FY64" t="s">
        <v>359</v>
      </c>
      <c r="FZ64" t="s">
        <v>359</v>
      </c>
      <c r="GA64">
        <v>0</v>
      </c>
      <c r="GB64">
        <v>100</v>
      </c>
      <c r="GC64">
        <v>100</v>
      </c>
      <c r="GD64">
        <v>-2.508</v>
      </c>
      <c r="GE64">
        <v>-0.021</v>
      </c>
      <c r="GF64">
        <v>-0.6397883386527334</v>
      </c>
      <c r="GG64">
        <v>-0.004200780211792431</v>
      </c>
      <c r="GH64">
        <v>-6.086107273994438E-07</v>
      </c>
      <c r="GI64">
        <v>3.538391214060535E-10</v>
      </c>
      <c r="GJ64">
        <v>-0.04227334833890367</v>
      </c>
      <c r="GK64">
        <v>0.006682484536868237</v>
      </c>
      <c r="GL64">
        <v>-0.0007200357986506558</v>
      </c>
      <c r="GM64">
        <v>2.515042002614049E-05</v>
      </c>
      <c r="GN64">
        <v>15</v>
      </c>
      <c r="GO64">
        <v>1944</v>
      </c>
      <c r="GP64">
        <v>3</v>
      </c>
      <c r="GQ64">
        <v>20</v>
      </c>
      <c r="GR64">
        <v>5.6</v>
      </c>
      <c r="GS64">
        <v>11.3</v>
      </c>
      <c r="GT64">
        <v>1.12427</v>
      </c>
      <c r="GU64">
        <v>2.40601</v>
      </c>
      <c r="GV64">
        <v>1.44775</v>
      </c>
      <c r="GW64">
        <v>2.30103</v>
      </c>
      <c r="GX64">
        <v>1.55151</v>
      </c>
      <c r="GY64">
        <v>2.37183</v>
      </c>
      <c r="GZ64">
        <v>30.2434</v>
      </c>
      <c r="HA64">
        <v>13.9744</v>
      </c>
      <c r="HB64">
        <v>18</v>
      </c>
      <c r="HC64">
        <v>592.136</v>
      </c>
      <c r="HD64">
        <v>474.999</v>
      </c>
      <c r="HE64">
        <v>19.001</v>
      </c>
      <c r="HF64">
        <v>23.3693</v>
      </c>
      <c r="HG64">
        <v>30.0005</v>
      </c>
      <c r="HH64">
        <v>23.4157</v>
      </c>
      <c r="HI64">
        <v>23.3628</v>
      </c>
      <c r="HJ64">
        <v>22.5098</v>
      </c>
      <c r="HK64">
        <v>28.7823</v>
      </c>
      <c r="HL64">
        <v>53.5565</v>
      </c>
      <c r="HM64">
        <v>19</v>
      </c>
      <c r="HN64">
        <v>420</v>
      </c>
      <c r="HO64">
        <v>13.2834</v>
      </c>
      <c r="HP64">
        <v>99.7457</v>
      </c>
      <c r="HQ64">
        <v>101.452</v>
      </c>
    </row>
    <row r="65" spans="1:225">
      <c r="A65">
        <v>49</v>
      </c>
      <c r="B65">
        <v>1714073166.1</v>
      </c>
      <c r="C65">
        <v>4674.099999904633</v>
      </c>
      <c r="D65" t="s">
        <v>510</v>
      </c>
      <c r="E65" t="s">
        <v>511</v>
      </c>
      <c r="F65">
        <v>5</v>
      </c>
      <c r="G65" t="s">
        <v>508</v>
      </c>
      <c r="H65">
        <v>1714073158.349999</v>
      </c>
      <c r="I65">
        <f>(J65)/1000</f>
        <v>0</v>
      </c>
      <c r="J65">
        <f>IF(BE65, AM65, AG65)</f>
        <v>0</v>
      </c>
      <c r="K65">
        <f>IF(BE65, AH65, AF65)</f>
        <v>0</v>
      </c>
      <c r="L65">
        <f>BG65 - IF(AT65&gt;1, K65*BA65*100.0/(AV65*BU65), 0)</f>
        <v>0</v>
      </c>
      <c r="M65">
        <f>((S65-I65/2)*L65-K65)/(S65+I65/2)</f>
        <v>0</v>
      </c>
      <c r="N65">
        <f>M65*(BN65+BO65)/1000.0</f>
        <v>0</v>
      </c>
      <c r="O65">
        <f>(BG65 - IF(AT65&gt;1, K65*BA65*100.0/(AV65*BU65), 0))*(BN65+BO65)/1000.0</f>
        <v>0</v>
      </c>
      <c r="P65">
        <f>2.0/((1/R65-1/Q65)+SIGN(R65)*SQRT((1/R65-1/Q65)*(1/R65-1/Q65) + 4*BB65/((BB65+1)*(BB65+1))*(2*1/R65*1/Q65-1/Q65*1/Q65)))</f>
        <v>0</v>
      </c>
      <c r="Q65">
        <f>IF(LEFT(BC65,1)&lt;&gt;"0",IF(LEFT(BC65,1)="1",3.0,BD65),$D$5+$E$5*(BU65*BN65/($K$5*1000))+$F$5*(BU65*BN65/($K$5*1000))*MAX(MIN(BA65,$J$5),$I$5)*MAX(MIN(BA65,$J$5),$I$5)+$G$5*MAX(MIN(BA65,$J$5),$I$5)*(BU65*BN65/($K$5*1000))+$H$5*(BU65*BN65/($K$5*1000))*(BU65*BN65/($K$5*1000)))</f>
        <v>0</v>
      </c>
      <c r="R65">
        <f>I65*(1000-(1000*0.61365*exp(17.502*V65/(240.97+V65))/(BN65+BO65)+BI65)/2)/(1000*0.61365*exp(17.502*V65/(240.97+V65))/(BN65+BO65)-BI65)</f>
        <v>0</v>
      </c>
      <c r="S65">
        <f>1/((BB65+1)/(P65/1.6)+1/(Q65/1.37)) + BB65/((BB65+1)/(P65/1.6) + BB65/(Q65/1.37))</f>
        <v>0</v>
      </c>
      <c r="T65">
        <f>(AW65*AZ65)</f>
        <v>0</v>
      </c>
      <c r="U65">
        <f>(BP65+(T65+2*0.95*5.67E-8*(((BP65+$B$7)+273)^4-(BP65+273)^4)-44100*I65)/(1.84*29.3*Q65+8*0.95*5.67E-8*(BP65+273)^3))</f>
        <v>0</v>
      </c>
      <c r="V65">
        <f>($C$7*BQ65+$D$7*BR65+$E$7*U65)</f>
        <v>0</v>
      </c>
      <c r="W65">
        <f>0.61365*exp(17.502*V65/(240.97+V65))</f>
        <v>0</v>
      </c>
      <c r="X65">
        <f>(Y65/Z65*100)</f>
        <v>0</v>
      </c>
      <c r="Y65">
        <f>BI65*(BN65+BO65)/1000</f>
        <v>0</v>
      </c>
      <c r="Z65">
        <f>0.61365*exp(17.502*BP65/(240.97+BP65))</f>
        <v>0</v>
      </c>
      <c r="AA65">
        <f>(W65-BI65*(BN65+BO65)/1000)</f>
        <v>0</v>
      </c>
      <c r="AB65">
        <f>(-I65*44100)</f>
        <v>0</v>
      </c>
      <c r="AC65">
        <f>2*29.3*Q65*0.92*(BP65-V65)</f>
        <v>0</v>
      </c>
      <c r="AD65">
        <f>2*0.95*5.67E-8*(((BP65+$B$7)+273)^4-(V65+273)^4)</f>
        <v>0</v>
      </c>
      <c r="AE65">
        <f>T65+AD65+AB65+AC65</f>
        <v>0</v>
      </c>
      <c r="AF65">
        <f>BM65*AT65*(BH65-BG65*(1000-AT65*BJ65)/(1000-AT65*BI65))/(100*BA65)</f>
        <v>0</v>
      </c>
      <c r="AG65">
        <f>1000*BM65*AT65*(BI65-BJ65)/(100*BA65*(1000-AT65*BI65))</f>
        <v>0</v>
      </c>
      <c r="AH65">
        <f>(AI65 - AJ65 - BN65*1E3/(8.314*(BP65+273.15)) * AL65/BM65 * AK65) * BM65/(100*BA65) * (1000 - BJ65)/1000</f>
        <v>0</v>
      </c>
      <c r="AI65">
        <v>425.6596836362859</v>
      </c>
      <c r="AJ65">
        <v>422.7138363636363</v>
      </c>
      <c r="AK65">
        <v>-0.000928679232894585</v>
      </c>
      <c r="AL65">
        <v>67.22689279505462</v>
      </c>
      <c r="AM65">
        <f>(AO65 - AN65 + BN65*1E3/(8.314*(BP65+273.15)) * AQ65/BM65 * AP65) * BM65/(100*BA65) * 1000/(1000 - AO65)</f>
        <v>0</v>
      </c>
      <c r="AN65">
        <v>13.36319026104916</v>
      </c>
      <c r="AO65">
        <v>13.85674181818182</v>
      </c>
      <c r="AP65">
        <v>-5.505213143805917E-06</v>
      </c>
      <c r="AQ65">
        <v>78.52320242838722</v>
      </c>
      <c r="AR65">
        <v>4</v>
      </c>
      <c r="AS65">
        <v>1</v>
      </c>
      <c r="AT65">
        <f>IF(AR65*$H$13&gt;=AV65,1.0,(AV65/(AV65-AR65*$H$13)))</f>
        <v>0</v>
      </c>
      <c r="AU65">
        <f>(AT65-1)*100</f>
        <v>0</v>
      </c>
      <c r="AV65">
        <f>MAX(0,($B$13+$C$13*BU65)/(1+$D$13*BU65)*BN65/(BP65+273)*$E$13)</f>
        <v>0</v>
      </c>
      <c r="AW65">
        <f>$B$11*BV65+$C$11*BW65+$F$11*CH65*(1-CK65)</f>
        <v>0</v>
      </c>
      <c r="AX65">
        <f>AW65*AY65</f>
        <v>0</v>
      </c>
      <c r="AY65">
        <f>($B$11*$D$9+$C$11*$D$9+$F$11*((CU65+CM65)/MAX(CU65+CM65+CV65, 0.1)*$I$9+CV65/MAX(CU65+CM65+CV65, 0.1)*$J$9))/($B$11+$C$11+$F$11)</f>
        <v>0</v>
      </c>
      <c r="AZ65">
        <f>($B$11*$K$9+$C$11*$K$9+$F$11*((CU65+CM65)/MAX(CU65+CM65+CV65, 0.1)*$P$9+CV65/MAX(CU65+CM65+CV65, 0.1)*$Q$9))/($B$11+$C$11+$F$11)</f>
        <v>0</v>
      </c>
      <c r="BA65">
        <v>6</v>
      </c>
      <c r="BB65">
        <v>0.5</v>
      </c>
      <c r="BC65" t="s">
        <v>354</v>
      </c>
      <c r="BD65">
        <v>2</v>
      </c>
      <c r="BE65" t="b">
        <v>1</v>
      </c>
      <c r="BF65">
        <v>1714073158.349999</v>
      </c>
      <c r="BG65">
        <v>416.7969666666667</v>
      </c>
      <c r="BH65">
        <v>419.9930666666667</v>
      </c>
      <c r="BI65">
        <v>13.85590666666667</v>
      </c>
      <c r="BJ65">
        <v>13.36233333333333</v>
      </c>
      <c r="BK65">
        <v>419.3609666666667</v>
      </c>
      <c r="BL65">
        <v>13.87689666666667</v>
      </c>
      <c r="BM65">
        <v>599.9870333333333</v>
      </c>
      <c r="BN65">
        <v>101.8659</v>
      </c>
      <c r="BO65">
        <v>0.09992275999999999</v>
      </c>
      <c r="BP65">
        <v>21.42346333333334</v>
      </c>
      <c r="BQ65">
        <v>21.42410333333333</v>
      </c>
      <c r="BR65">
        <v>999.9000000000002</v>
      </c>
      <c r="BS65">
        <v>0</v>
      </c>
      <c r="BT65">
        <v>0</v>
      </c>
      <c r="BU65">
        <v>10002.66833333333</v>
      </c>
      <c r="BV65">
        <v>0</v>
      </c>
      <c r="BW65">
        <v>367.9641666666668</v>
      </c>
      <c r="BX65">
        <v>-3.125328333333334</v>
      </c>
      <c r="BY65">
        <v>422.7249666666667</v>
      </c>
      <c r="BZ65">
        <v>425.6811333333334</v>
      </c>
      <c r="CA65">
        <v>0.4935801333333334</v>
      </c>
      <c r="CB65">
        <v>419.9930666666667</v>
      </c>
      <c r="CC65">
        <v>13.36233333333333</v>
      </c>
      <c r="CD65">
        <v>1.411444333333333</v>
      </c>
      <c r="CE65">
        <v>1.361166333333333</v>
      </c>
      <c r="CF65">
        <v>12.04114666666667</v>
      </c>
      <c r="CG65">
        <v>11.49178333333334</v>
      </c>
      <c r="CH65">
        <v>429.9788666666666</v>
      </c>
      <c r="CI65">
        <v>0.907003</v>
      </c>
      <c r="CJ65">
        <v>0.09299694000000001</v>
      </c>
      <c r="CK65">
        <v>0</v>
      </c>
      <c r="CL65">
        <v>298.9732</v>
      </c>
      <c r="CM65">
        <v>5.00098</v>
      </c>
      <c r="CN65">
        <v>1409.718</v>
      </c>
      <c r="CO65">
        <v>3942.499333333333</v>
      </c>
      <c r="CP65">
        <v>35.91013333333333</v>
      </c>
      <c r="CQ65">
        <v>38.90599999999998</v>
      </c>
      <c r="CR65">
        <v>37.63723333333333</v>
      </c>
      <c r="CS65">
        <v>38.64976666666666</v>
      </c>
      <c r="CT65">
        <v>37.7227</v>
      </c>
      <c r="CU65">
        <v>385.4570000000001</v>
      </c>
      <c r="CV65">
        <v>39.523</v>
      </c>
      <c r="CW65">
        <v>0</v>
      </c>
      <c r="CX65">
        <v>1714073253.2</v>
      </c>
      <c r="CY65">
        <v>0</v>
      </c>
      <c r="CZ65">
        <v>1714073184.1</v>
      </c>
      <c r="DA65" t="s">
        <v>512</v>
      </c>
      <c r="DB65">
        <v>1714073184.1</v>
      </c>
      <c r="DC65">
        <v>1714072436.6</v>
      </c>
      <c r="DD65">
        <v>50</v>
      </c>
      <c r="DE65">
        <v>-0.057</v>
      </c>
      <c r="DF65">
        <v>0.013</v>
      </c>
      <c r="DG65">
        <v>-2.564</v>
      </c>
      <c r="DH65">
        <v>-0.021</v>
      </c>
      <c r="DI65">
        <v>420</v>
      </c>
      <c r="DJ65">
        <v>14</v>
      </c>
      <c r="DK65">
        <v>0.21</v>
      </c>
      <c r="DL65">
        <v>0.12</v>
      </c>
      <c r="DM65">
        <v>-3.125435</v>
      </c>
      <c r="DN65">
        <v>0.08867076923077506</v>
      </c>
      <c r="DO65">
        <v>0.03319011057529034</v>
      </c>
      <c r="DP65">
        <v>1</v>
      </c>
      <c r="DQ65">
        <v>0.49294195</v>
      </c>
      <c r="DR65">
        <v>0.01227741838649051</v>
      </c>
      <c r="DS65">
        <v>0.001388720849379025</v>
      </c>
      <c r="DT65">
        <v>1</v>
      </c>
      <c r="DU65">
        <v>2</v>
      </c>
      <c r="DV65">
        <v>2</v>
      </c>
      <c r="DW65" t="s">
        <v>513</v>
      </c>
      <c r="DX65">
        <v>3.22923</v>
      </c>
      <c r="DY65">
        <v>2.70416</v>
      </c>
      <c r="DZ65">
        <v>0.106785</v>
      </c>
      <c r="EA65">
        <v>0.107233</v>
      </c>
      <c r="EB65">
        <v>0.0790782</v>
      </c>
      <c r="EC65">
        <v>0.0773915</v>
      </c>
      <c r="ED65">
        <v>29321.9</v>
      </c>
      <c r="EE65">
        <v>28641.7</v>
      </c>
      <c r="EF65">
        <v>31421.7</v>
      </c>
      <c r="EG65">
        <v>30395.6</v>
      </c>
      <c r="EH65">
        <v>38777.8</v>
      </c>
      <c r="EI65">
        <v>37091.9</v>
      </c>
      <c r="EJ65">
        <v>44051.8</v>
      </c>
      <c r="EK65">
        <v>42455.7</v>
      </c>
      <c r="EL65">
        <v>2.16787</v>
      </c>
      <c r="EM65">
        <v>1.97675</v>
      </c>
      <c r="EN65">
        <v>0.0578314</v>
      </c>
      <c r="EO65">
        <v>0</v>
      </c>
      <c r="EP65">
        <v>20.4691</v>
      </c>
      <c r="EQ65">
        <v>999.9</v>
      </c>
      <c r="ER65">
        <v>51.3</v>
      </c>
      <c r="ES65">
        <v>25.6</v>
      </c>
      <c r="ET65">
        <v>16.5944</v>
      </c>
      <c r="EU65">
        <v>61.9728</v>
      </c>
      <c r="EV65">
        <v>21.9431</v>
      </c>
      <c r="EW65">
        <v>1</v>
      </c>
      <c r="EX65">
        <v>-0.276529</v>
      </c>
      <c r="EY65">
        <v>1.19547</v>
      </c>
      <c r="EZ65">
        <v>20.2023</v>
      </c>
      <c r="FA65">
        <v>5.22613</v>
      </c>
      <c r="FB65">
        <v>11.9977</v>
      </c>
      <c r="FC65">
        <v>4.9667</v>
      </c>
      <c r="FD65">
        <v>3.29625</v>
      </c>
      <c r="FE65">
        <v>9999</v>
      </c>
      <c r="FF65">
        <v>9999</v>
      </c>
      <c r="FG65">
        <v>9999</v>
      </c>
      <c r="FH65">
        <v>21</v>
      </c>
      <c r="FI65">
        <v>4.97102</v>
      </c>
      <c r="FJ65">
        <v>1.86768</v>
      </c>
      <c r="FK65">
        <v>1.85883</v>
      </c>
      <c r="FL65">
        <v>1.86497</v>
      </c>
      <c r="FM65">
        <v>1.86304</v>
      </c>
      <c r="FN65">
        <v>1.86433</v>
      </c>
      <c r="FO65">
        <v>1.85974</v>
      </c>
      <c r="FP65">
        <v>1.86386</v>
      </c>
      <c r="FQ65">
        <v>0</v>
      </c>
      <c r="FR65">
        <v>0</v>
      </c>
      <c r="FS65">
        <v>0</v>
      </c>
      <c r="FT65">
        <v>0</v>
      </c>
      <c r="FU65" t="s">
        <v>357</v>
      </c>
      <c r="FV65" t="s">
        <v>358</v>
      </c>
      <c r="FW65" t="s">
        <v>359</v>
      </c>
      <c r="FX65" t="s">
        <v>359</v>
      </c>
      <c r="FY65" t="s">
        <v>359</v>
      </c>
      <c r="FZ65" t="s">
        <v>359</v>
      </c>
      <c r="GA65">
        <v>0</v>
      </c>
      <c r="GB65">
        <v>100</v>
      </c>
      <c r="GC65">
        <v>100</v>
      </c>
      <c r="GD65">
        <v>-2.564</v>
      </c>
      <c r="GE65">
        <v>-0.021</v>
      </c>
      <c r="GF65">
        <v>-0.6506687910666329</v>
      </c>
      <c r="GG65">
        <v>-0.004200780211792431</v>
      </c>
      <c r="GH65">
        <v>-6.086107273994438E-07</v>
      </c>
      <c r="GI65">
        <v>3.538391214060535E-10</v>
      </c>
      <c r="GJ65">
        <v>-0.04227334833890367</v>
      </c>
      <c r="GK65">
        <v>0.006682484536868237</v>
      </c>
      <c r="GL65">
        <v>-0.0007200357986506558</v>
      </c>
      <c r="GM65">
        <v>2.515042002614049E-05</v>
      </c>
      <c r="GN65">
        <v>15</v>
      </c>
      <c r="GO65">
        <v>1944</v>
      </c>
      <c r="GP65">
        <v>3</v>
      </c>
      <c r="GQ65">
        <v>20</v>
      </c>
      <c r="GR65">
        <v>0.6</v>
      </c>
      <c r="GS65">
        <v>12.2</v>
      </c>
      <c r="GT65">
        <v>1.12427</v>
      </c>
      <c r="GU65">
        <v>2.40723</v>
      </c>
      <c r="GV65">
        <v>1.44775</v>
      </c>
      <c r="GW65">
        <v>2.2998</v>
      </c>
      <c r="GX65">
        <v>1.55151</v>
      </c>
      <c r="GY65">
        <v>2.36084</v>
      </c>
      <c r="GZ65">
        <v>30.2434</v>
      </c>
      <c r="HA65">
        <v>13.9832</v>
      </c>
      <c r="HB65">
        <v>18</v>
      </c>
      <c r="HC65">
        <v>592.875</v>
      </c>
      <c r="HD65">
        <v>474.765</v>
      </c>
      <c r="HE65">
        <v>19.0001</v>
      </c>
      <c r="HF65">
        <v>23.4186</v>
      </c>
      <c r="HG65">
        <v>30.0003</v>
      </c>
      <c r="HH65">
        <v>23.4569</v>
      </c>
      <c r="HI65">
        <v>23.4007</v>
      </c>
      <c r="HJ65">
        <v>22.5099</v>
      </c>
      <c r="HK65">
        <v>28.4105</v>
      </c>
      <c r="HL65">
        <v>53.5565</v>
      </c>
      <c r="HM65">
        <v>19</v>
      </c>
      <c r="HN65">
        <v>420</v>
      </c>
      <c r="HO65">
        <v>13.3432</v>
      </c>
      <c r="HP65">
        <v>99.73560000000001</v>
      </c>
      <c r="HQ65">
        <v>101.437</v>
      </c>
    </row>
    <row r="66" spans="1:225">
      <c r="A66">
        <v>50</v>
      </c>
      <c r="B66">
        <v>1714073334.6</v>
      </c>
      <c r="C66">
        <v>4842.599999904633</v>
      </c>
      <c r="D66" t="s">
        <v>514</v>
      </c>
      <c r="E66" t="s">
        <v>515</v>
      </c>
      <c r="F66">
        <v>5</v>
      </c>
      <c r="G66" t="s">
        <v>516</v>
      </c>
      <c r="H66">
        <v>1714073326.849999</v>
      </c>
      <c r="I66">
        <f>(J66)/1000</f>
        <v>0</v>
      </c>
      <c r="J66">
        <f>IF(BE66, AM66, AG66)</f>
        <v>0</v>
      </c>
      <c r="K66">
        <f>IF(BE66, AH66, AF66)</f>
        <v>0</v>
      </c>
      <c r="L66">
        <f>BG66 - IF(AT66&gt;1, K66*BA66*100.0/(AV66*BU66), 0)</f>
        <v>0</v>
      </c>
      <c r="M66">
        <f>((S66-I66/2)*L66-K66)/(S66+I66/2)</f>
        <v>0</v>
      </c>
      <c r="N66">
        <f>M66*(BN66+BO66)/1000.0</f>
        <v>0</v>
      </c>
      <c r="O66">
        <f>(BG66 - IF(AT66&gt;1, K66*BA66*100.0/(AV66*BU66), 0))*(BN66+BO66)/1000.0</f>
        <v>0</v>
      </c>
      <c r="P66">
        <f>2.0/((1/R66-1/Q66)+SIGN(R66)*SQRT((1/R66-1/Q66)*(1/R66-1/Q66) + 4*BB66/((BB66+1)*(BB66+1))*(2*1/R66*1/Q66-1/Q66*1/Q66)))</f>
        <v>0</v>
      </c>
      <c r="Q66">
        <f>IF(LEFT(BC66,1)&lt;&gt;"0",IF(LEFT(BC66,1)="1",3.0,BD66),$D$5+$E$5*(BU66*BN66/($K$5*1000))+$F$5*(BU66*BN66/($K$5*1000))*MAX(MIN(BA66,$J$5),$I$5)*MAX(MIN(BA66,$J$5),$I$5)+$G$5*MAX(MIN(BA66,$J$5),$I$5)*(BU66*BN66/($K$5*1000))+$H$5*(BU66*BN66/($K$5*1000))*(BU66*BN66/($K$5*1000)))</f>
        <v>0</v>
      </c>
      <c r="R66">
        <f>I66*(1000-(1000*0.61365*exp(17.502*V66/(240.97+V66))/(BN66+BO66)+BI66)/2)/(1000*0.61365*exp(17.502*V66/(240.97+V66))/(BN66+BO66)-BI66)</f>
        <v>0</v>
      </c>
      <c r="S66">
        <f>1/((BB66+1)/(P66/1.6)+1/(Q66/1.37)) + BB66/((BB66+1)/(P66/1.6) + BB66/(Q66/1.37))</f>
        <v>0</v>
      </c>
      <c r="T66">
        <f>(AW66*AZ66)</f>
        <v>0</v>
      </c>
      <c r="U66">
        <f>(BP66+(T66+2*0.95*5.67E-8*(((BP66+$B$7)+273)^4-(BP66+273)^4)-44100*I66)/(1.84*29.3*Q66+8*0.95*5.67E-8*(BP66+273)^3))</f>
        <v>0</v>
      </c>
      <c r="V66">
        <f>($C$7*BQ66+$D$7*BR66+$E$7*U66)</f>
        <v>0</v>
      </c>
      <c r="W66">
        <f>0.61365*exp(17.502*V66/(240.97+V66))</f>
        <v>0</v>
      </c>
      <c r="X66">
        <f>(Y66/Z66*100)</f>
        <v>0</v>
      </c>
      <c r="Y66">
        <f>BI66*(BN66+BO66)/1000</f>
        <v>0</v>
      </c>
      <c r="Z66">
        <f>0.61365*exp(17.502*BP66/(240.97+BP66))</f>
        <v>0</v>
      </c>
      <c r="AA66">
        <f>(W66-BI66*(BN66+BO66)/1000)</f>
        <v>0</v>
      </c>
      <c r="AB66">
        <f>(-I66*44100)</f>
        <v>0</v>
      </c>
      <c r="AC66">
        <f>2*29.3*Q66*0.92*(BP66-V66)</f>
        <v>0</v>
      </c>
      <c r="AD66">
        <f>2*0.95*5.67E-8*(((BP66+$B$7)+273)^4-(V66+273)^4)</f>
        <v>0</v>
      </c>
      <c r="AE66">
        <f>T66+AD66+AB66+AC66</f>
        <v>0</v>
      </c>
      <c r="AF66">
        <f>BM66*AT66*(BH66-BG66*(1000-AT66*BJ66)/(1000-AT66*BI66))/(100*BA66)</f>
        <v>0</v>
      </c>
      <c r="AG66">
        <f>1000*BM66*AT66*(BI66-BJ66)/(100*BA66*(1000-AT66*BI66))</f>
        <v>0</v>
      </c>
      <c r="AH66">
        <f>(AI66 - AJ66 - BN66*1E3/(8.314*(BP66+273.15)) * AL66/BM66 * AK66) * BM66/(100*BA66) * (1000 - BJ66)/1000</f>
        <v>0</v>
      </c>
      <c r="AI66">
        <v>425.5805885278647</v>
      </c>
      <c r="AJ66">
        <v>422.9853333333331</v>
      </c>
      <c r="AK66">
        <v>-0.04455929046437355</v>
      </c>
      <c r="AL66">
        <v>67.16437934678954</v>
      </c>
      <c r="AM66">
        <f>(AO66 - AN66 + BN66*1E3/(8.314*(BP66+273.15)) * AQ66/BM66 * AP66) * BM66/(100*BA66) * 1000/(1000 - AO66)</f>
        <v>0</v>
      </c>
      <c r="AN66">
        <v>13.31793752661425</v>
      </c>
      <c r="AO66">
        <v>13.69328727272727</v>
      </c>
      <c r="AP66">
        <v>-0.0002949990262775036</v>
      </c>
      <c r="AQ66">
        <v>78.54858044526962</v>
      </c>
      <c r="AR66">
        <v>10</v>
      </c>
      <c r="AS66">
        <v>2</v>
      </c>
      <c r="AT66">
        <f>IF(AR66*$H$13&gt;=AV66,1.0,(AV66/(AV66-AR66*$H$13)))</f>
        <v>0</v>
      </c>
      <c r="AU66">
        <f>(AT66-1)*100</f>
        <v>0</v>
      </c>
      <c r="AV66">
        <f>MAX(0,($B$13+$C$13*BU66)/(1+$D$13*BU66)*BN66/(BP66+273)*$E$13)</f>
        <v>0</v>
      </c>
      <c r="AW66">
        <f>$B$11*BV66+$C$11*BW66+$F$11*CH66*(1-CK66)</f>
        <v>0</v>
      </c>
      <c r="AX66">
        <f>AW66*AY66</f>
        <v>0</v>
      </c>
      <c r="AY66">
        <f>($B$11*$D$9+$C$11*$D$9+$F$11*((CU66+CM66)/MAX(CU66+CM66+CV66, 0.1)*$I$9+CV66/MAX(CU66+CM66+CV66, 0.1)*$J$9))/($B$11+$C$11+$F$11)</f>
        <v>0</v>
      </c>
      <c r="AZ66">
        <f>($B$11*$K$9+$C$11*$K$9+$F$11*((CU66+CM66)/MAX(CU66+CM66+CV66, 0.1)*$P$9+CV66/MAX(CU66+CM66+CV66, 0.1)*$Q$9))/($B$11+$C$11+$F$11)</f>
        <v>0</v>
      </c>
      <c r="BA66">
        <v>6</v>
      </c>
      <c r="BB66">
        <v>0.5</v>
      </c>
      <c r="BC66" t="s">
        <v>354</v>
      </c>
      <c r="BD66">
        <v>2</v>
      </c>
      <c r="BE66" t="b">
        <v>1</v>
      </c>
      <c r="BF66">
        <v>1714073326.849999</v>
      </c>
      <c r="BG66">
        <v>417.5213</v>
      </c>
      <c r="BH66">
        <v>420.0037333333333</v>
      </c>
      <c r="BI66">
        <v>13.71037666666667</v>
      </c>
      <c r="BJ66">
        <v>13.31898</v>
      </c>
      <c r="BK66">
        <v>420.0373</v>
      </c>
      <c r="BL66">
        <v>13.73154333333333</v>
      </c>
      <c r="BM66">
        <v>599.9751666666666</v>
      </c>
      <c r="BN66">
        <v>101.8664</v>
      </c>
      <c r="BO66">
        <v>0.09983676333333334</v>
      </c>
      <c r="BP66">
        <v>21.30757999999999</v>
      </c>
      <c r="BQ66">
        <v>21.39537</v>
      </c>
      <c r="BR66">
        <v>999.9000000000002</v>
      </c>
      <c r="BS66">
        <v>0</v>
      </c>
      <c r="BT66">
        <v>0</v>
      </c>
      <c r="BU66">
        <v>10005.92133333333</v>
      </c>
      <c r="BV66">
        <v>0</v>
      </c>
      <c r="BW66">
        <v>554.9652000000001</v>
      </c>
      <c r="BX66">
        <v>-2.519160333333333</v>
      </c>
      <c r="BY66">
        <v>423.2881</v>
      </c>
      <c r="BZ66">
        <v>425.6732666666667</v>
      </c>
      <c r="CA66">
        <v>0.3914028666666667</v>
      </c>
      <c r="CB66">
        <v>420.0037333333333</v>
      </c>
      <c r="CC66">
        <v>13.31898</v>
      </c>
      <c r="CD66">
        <v>1.396627666666666</v>
      </c>
      <c r="CE66">
        <v>1.356757</v>
      </c>
      <c r="CF66">
        <v>11.88105666666667</v>
      </c>
      <c r="CG66">
        <v>11.44276666666667</v>
      </c>
      <c r="CH66">
        <v>429.9734333333333</v>
      </c>
      <c r="CI66">
        <v>0.9069763999999997</v>
      </c>
      <c r="CJ66">
        <v>0.09302330000000002</v>
      </c>
      <c r="CK66">
        <v>0</v>
      </c>
      <c r="CL66">
        <v>234.6131666666667</v>
      </c>
      <c r="CM66">
        <v>5.00098</v>
      </c>
      <c r="CN66">
        <v>1098.809</v>
      </c>
      <c r="CO66">
        <v>3942.415666666667</v>
      </c>
      <c r="CP66">
        <v>37.03719999999999</v>
      </c>
      <c r="CQ66">
        <v>40.7416</v>
      </c>
      <c r="CR66">
        <v>38.77893333333332</v>
      </c>
      <c r="CS66">
        <v>41.69146666666666</v>
      </c>
      <c r="CT66">
        <v>39.13726666666665</v>
      </c>
      <c r="CU66">
        <v>385.4403333333333</v>
      </c>
      <c r="CV66">
        <v>39.52999999999999</v>
      </c>
      <c r="CW66">
        <v>0</v>
      </c>
      <c r="CX66">
        <v>1714073421.8</v>
      </c>
      <c r="CY66">
        <v>0</v>
      </c>
      <c r="CZ66">
        <v>1714073355.1</v>
      </c>
      <c r="DA66" t="s">
        <v>517</v>
      </c>
      <c r="DB66">
        <v>1714073355.1</v>
      </c>
      <c r="DC66">
        <v>1714072436.6</v>
      </c>
      <c r="DD66">
        <v>51</v>
      </c>
      <c r="DE66">
        <v>0.048</v>
      </c>
      <c r="DF66">
        <v>0.013</v>
      </c>
      <c r="DG66">
        <v>-2.516</v>
      </c>
      <c r="DH66">
        <v>-0.021</v>
      </c>
      <c r="DI66">
        <v>420</v>
      </c>
      <c r="DJ66">
        <v>14</v>
      </c>
      <c r="DK66">
        <v>0.39</v>
      </c>
      <c r="DL66">
        <v>0.12</v>
      </c>
      <c r="DM66">
        <v>-2.1733843</v>
      </c>
      <c r="DN66">
        <v>-5.387030048780486</v>
      </c>
      <c r="DO66">
        <v>0.5740132653772995</v>
      </c>
      <c r="DP66">
        <v>0</v>
      </c>
      <c r="DQ66">
        <v>0.406494525</v>
      </c>
      <c r="DR66">
        <v>-0.2510302401500944</v>
      </c>
      <c r="DS66">
        <v>0.02487549032781817</v>
      </c>
      <c r="DT66">
        <v>0</v>
      </c>
      <c r="DU66">
        <v>0</v>
      </c>
      <c r="DV66">
        <v>2</v>
      </c>
      <c r="DW66" t="s">
        <v>356</v>
      </c>
      <c r="DX66">
        <v>3.22894</v>
      </c>
      <c r="DY66">
        <v>2.70448</v>
      </c>
      <c r="DZ66">
        <v>0.106839</v>
      </c>
      <c r="EA66">
        <v>0.107234</v>
      </c>
      <c r="EB66">
        <v>0.07836460000000001</v>
      </c>
      <c r="EC66">
        <v>0.0771777</v>
      </c>
      <c r="ED66">
        <v>29316.6</v>
      </c>
      <c r="EE66">
        <v>28637.4</v>
      </c>
      <c r="EF66">
        <v>31418.3</v>
      </c>
      <c r="EG66">
        <v>30391.7</v>
      </c>
      <c r="EH66">
        <v>38803.2</v>
      </c>
      <c r="EI66">
        <v>37095.6</v>
      </c>
      <c r="EJ66">
        <v>44046.4</v>
      </c>
      <c r="EK66">
        <v>42449.9</v>
      </c>
      <c r="EL66">
        <v>2.15525</v>
      </c>
      <c r="EM66">
        <v>1.9761</v>
      </c>
      <c r="EN66">
        <v>0.0662133</v>
      </c>
      <c r="EO66">
        <v>0</v>
      </c>
      <c r="EP66">
        <v>20.3055</v>
      </c>
      <c r="EQ66">
        <v>999.9</v>
      </c>
      <c r="ER66">
        <v>51.4</v>
      </c>
      <c r="ES66">
        <v>25.6</v>
      </c>
      <c r="ET66">
        <v>16.6275</v>
      </c>
      <c r="EU66">
        <v>61.1028</v>
      </c>
      <c r="EV66">
        <v>22.1915</v>
      </c>
      <c r="EW66">
        <v>1</v>
      </c>
      <c r="EX66">
        <v>-0.27123</v>
      </c>
      <c r="EY66">
        <v>1.20109</v>
      </c>
      <c r="EZ66">
        <v>20.2026</v>
      </c>
      <c r="FA66">
        <v>5.22523</v>
      </c>
      <c r="FB66">
        <v>11.9978</v>
      </c>
      <c r="FC66">
        <v>4.9665</v>
      </c>
      <c r="FD66">
        <v>3.29623</v>
      </c>
      <c r="FE66">
        <v>9999</v>
      </c>
      <c r="FF66">
        <v>9999</v>
      </c>
      <c r="FG66">
        <v>9999</v>
      </c>
      <c r="FH66">
        <v>21</v>
      </c>
      <c r="FI66">
        <v>4.97098</v>
      </c>
      <c r="FJ66">
        <v>1.86768</v>
      </c>
      <c r="FK66">
        <v>1.85883</v>
      </c>
      <c r="FL66">
        <v>1.86494</v>
      </c>
      <c r="FM66">
        <v>1.86301</v>
      </c>
      <c r="FN66">
        <v>1.86432</v>
      </c>
      <c r="FO66">
        <v>1.85974</v>
      </c>
      <c r="FP66">
        <v>1.86386</v>
      </c>
      <c r="FQ66">
        <v>0</v>
      </c>
      <c r="FR66">
        <v>0</v>
      </c>
      <c r="FS66">
        <v>0</v>
      </c>
      <c r="FT66">
        <v>0</v>
      </c>
      <c r="FU66" t="s">
        <v>357</v>
      </c>
      <c r="FV66" t="s">
        <v>358</v>
      </c>
      <c r="FW66" t="s">
        <v>359</v>
      </c>
      <c r="FX66" t="s">
        <v>359</v>
      </c>
      <c r="FY66" t="s">
        <v>359</v>
      </c>
      <c r="FZ66" t="s">
        <v>359</v>
      </c>
      <c r="GA66">
        <v>0</v>
      </c>
      <c r="GB66">
        <v>100</v>
      </c>
      <c r="GC66">
        <v>100</v>
      </c>
      <c r="GD66">
        <v>-2.516</v>
      </c>
      <c r="GE66">
        <v>-0.0212</v>
      </c>
      <c r="GF66">
        <v>-0.7070737882199427</v>
      </c>
      <c r="GG66">
        <v>-0.004200780211792431</v>
      </c>
      <c r="GH66">
        <v>-6.086107273994438E-07</v>
      </c>
      <c r="GI66">
        <v>3.538391214060535E-10</v>
      </c>
      <c r="GJ66">
        <v>-0.04227334833890367</v>
      </c>
      <c r="GK66">
        <v>0.006682484536868237</v>
      </c>
      <c r="GL66">
        <v>-0.0007200357986506558</v>
      </c>
      <c r="GM66">
        <v>2.515042002614049E-05</v>
      </c>
      <c r="GN66">
        <v>15</v>
      </c>
      <c r="GO66">
        <v>1944</v>
      </c>
      <c r="GP66">
        <v>3</v>
      </c>
      <c r="GQ66">
        <v>20</v>
      </c>
      <c r="GR66">
        <v>2.5</v>
      </c>
      <c r="GS66">
        <v>15</v>
      </c>
      <c r="GT66">
        <v>1.12305</v>
      </c>
      <c r="GU66">
        <v>2.42676</v>
      </c>
      <c r="GV66">
        <v>1.44897</v>
      </c>
      <c r="GW66">
        <v>2.2998</v>
      </c>
      <c r="GX66">
        <v>1.55151</v>
      </c>
      <c r="GY66">
        <v>2.20337</v>
      </c>
      <c r="GZ66">
        <v>30.222</v>
      </c>
      <c r="HA66">
        <v>13.9657</v>
      </c>
      <c r="HB66">
        <v>18</v>
      </c>
      <c r="HC66">
        <v>585.174</v>
      </c>
      <c r="HD66">
        <v>475.144</v>
      </c>
      <c r="HE66">
        <v>19.0001</v>
      </c>
      <c r="HF66">
        <v>23.5006</v>
      </c>
      <c r="HG66">
        <v>30</v>
      </c>
      <c r="HH66">
        <v>23.5425</v>
      </c>
      <c r="HI66">
        <v>23.487</v>
      </c>
      <c r="HJ66">
        <v>22.5036</v>
      </c>
      <c r="HK66">
        <v>28.9674</v>
      </c>
      <c r="HL66">
        <v>53.5565</v>
      </c>
      <c r="HM66">
        <v>19</v>
      </c>
      <c r="HN66">
        <v>420</v>
      </c>
      <c r="HO66">
        <v>13.2848</v>
      </c>
      <c r="HP66">
        <v>99.724</v>
      </c>
      <c r="HQ66">
        <v>101.423</v>
      </c>
    </row>
    <row r="67" spans="1:225">
      <c r="A67">
        <v>51</v>
      </c>
      <c r="B67">
        <v>1714073397.1</v>
      </c>
      <c r="C67">
        <v>4905.099999904633</v>
      </c>
      <c r="D67" t="s">
        <v>518</v>
      </c>
      <c r="E67" t="s">
        <v>519</v>
      </c>
      <c r="F67">
        <v>5</v>
      </c>
      <c r="G67" t="s">
        <v>516</v>
      </c>
      <c r="H67">
        <v>1714073389.099999</v>
      </c>
      <c r="I67">
        <f>(J67)/1000</f>
        <v>0</v>
      </c>
      <c r="J67">
        <f>IF(BE67, AM67, AG67)</f>
        <v>0</v>
      </c>
      <c r="K67">
        <f>IF(BE67, AH67, AF67)</f>
        <v>0</v>
      </c>
      <c r="L67">
        <f>BG67 - IF(AT67&gt;1, K67*BA67*100.0/(AV67*BU67), 0)</f>
        <v>0</v>
      </c>
      <c r="M67">
        <f>((S67-I67/2)*L67-K67)/(S67+I67/2)</f>
        <v>0</v>
      </c>
      <c r="N67">
        <f>M67*(BN67+BO67)/1000.0</f>
        <v>0</v>
      </c>
      <c r="O67">
        <f>(BG67 - IF(AT67&gt;1, K67*BA67*100.0/(AV67*BU67), 0))*(BN67+BO67)/1000.0</f>
        <v>0</v>
      </c>
      <c r="P67">
        <f>2.0/((1/R67-1/Q67)+SIGN(R67)*SQRT((1/R67-1/Q67)*(1/R67-1/Q67) + 4*BB67/((BB67+1)*(BB67+1))*(2*1/R67*1/Q67-1/Q67*1/Q67)))</f>
        <v>0</v>
      </c>
      <c r="Q67">
        <f>IF(LEFT(BC67,1)&lt;&gt;"0",IF(LEFT(BC67,1)="1",3.0,BD67),$D$5+$E$5*(BU67*BN67/($K$5*1000))+$F$5*(BU67*BN67/($K$5*1000))*MAX(MIN(BA67,$J$5),$I$5)*MAX(MIN(BA67,$J$5),$I$5)+$G$5*MAX(MIN(BA67,$J$5),$I$5)*(BU67*BN67/($K$5*1000))+$H$5*(BU67*BN67/($K$5*1000))*(BU67*BN67/($K$5*1000)))</f>
        <v>0</v>
      </c>
      <c r="R67">
        <f>I67*(1000-(1000*0.61365*exp(17.502*V67/(240.97+V67))/(BN67+BO67)+BI67)/2)/(1000*0.61365*exp(17.502*V67/(240.97+V67))/(BN67+BO67)-BI67)</f>
        <v>0</v>
      </c>
      <c r="S67">
        <f>1/((BB67+1)/(P67/1.6)+1/(Q67/1.37)) + BB67/((BB67+1)/(P67/1.6) + BB67/(Q67/1.37))</f>
        <v>0</v>
      </c>
      <c r="T67">
        <f>(AW67*AZ67)</f>
        <v>0</v>
      </c>
      <c r="U67">
        <f>(BP67+(T67+2*0.95*5.67E-8*(((BP67+$B$7)+273)^4-(BP67+273)^4)-44100*I67)/(1.84*29.3*Q67+8*0.95*5.67E-8*(BP67+273)^3))</f>
        <v>0</v>
      </c>
      <c r="V67">
        <f>($C$7*BQ67+$D$7*BR67+$E$7*U67)</f>
        <v>0</v>
      </c>
      <c r="W67">
        <f>0.61365*exp(17.502*V67/(240.97+V67))</f>
        <v>0</v>
      </c>
      <c r="X67">
        <f>(Y67/Z67*100)</f>
        <v>0</v>
      </c>
      <c r="Y67">
        <f>BI67*(BN67+BO67)/1000</f>
        <v>0</v>
      </c>
      <c r="Z67">
        <f>0.61365*exp(17.502*BP67/(240.97+BP67))</f>
        <v>0</v>
      </c>
      <c r="AA67">
        <f>(W67-BI67*(BN67+BO67)/1000)</f>
        <v>0</v>
      </c>
      <c r="AB67">
        <f>(-I67*44100)</f>
        <v>0</v>
      </c>
      <c r="AC67">
        <f>2*29.3*Q67*0.92*(BP67-V67)</f>
        <v>0</v>
      </c>
      <c r="AD67">
        <f>2*0.95*5.67E-8*(((BP67+$B$7)+273)^4-(V67+273)^4)</f>
        <v>0</v>
      </c>
      <c r="AE67">
        <f>T67+AD67+AB67+AC67</f>
        <v>0</v>
      </c>
      <c r="AF67">
        <f>BM67*AT67*(BH67-BG67*(1000-AT67*BJ67)/(1000-AT67*BI67))/(100*BA67)</f>
        <v>0</v>
      </c>
      <c r="AG67">
        <f>1000*BM67*AT67*(BI67-BJ67)/(100*BA67*(1000-AT67*BI67))</f>
        <v>0</v>
      </c>
      <c r="AH67">
        <f>(AI67 - AJ67 - BN67*1E3/(8.314*(BP67+273.15)) * AL67/BM67 * AK67) * BM67/(100*BA67) * (1000 - BJ67)/1000</f>
        <v>0</v>
      </c>
      <c r="AI67">
        <v>425.6068094951099</v>
      </c>
      <c r="AJ67">
        <v>422.8979333333331</v>
      </c>
      <c r="AK67">
        <v>-0.001098549940649363</v>
      </c>
      <c r="AL67">
        <v>67.16386498449246</v>
      </c>
      <c r="AM67">
        <f>(AO67 - AN67 + BN67*1E3/(8.314*(BP67+273.15)) * AQ67/BM67 * AP67) * BM67/(100*BA67) * 1000/(1000 - AO67)</f>
        <v>0</v>
      </c>
      <c r="AN67">
        <v>13.32815207520335</v>
      </c>
      <c r="AO67">
        <v>13.69782181818182</v>
      </c>
      <c r="AP67">
        <v>-4.20115317040519E-05</v>
      </c>
      <c r="AQ67">
        <v>78.54904022356025</v>
      </c>
      <c r="AR67">
        <v>10</v>
      </c>
      <c r="AS67">
        <v>2</v>
      </c>
      <c r="AT67">
        <f>IF(AR67*$H$13&gt;=AV67,1.0,(AV67/(AV67-AR67*$H$13)))</f>
        <v>0</v>
      </c>
      <c r="AU67">
        <f>(AT67-1)*100</f>
        <v>0</v>
      </c>
      <c r="AV67">
        <f>MAX(0,($B$13+$C$13*BU67)/(1+$D$13*BU67)*BN67/(BP67+273)*$E$13)</f>
        <v>0</v>
      </c>
      <c r="AW67">
        <f>$B$11*BV67+$C$11*BW67+$F$11*CH67*(1-CK67)</f>
        <v>0</v>
      </c>
      <c r="AX67">
        <f>AW67*AY67</f>
        <v>0</v>
      </c>
      <c r="AY67">
        <f>($B$11*$D$9+$C$11*$D$9+$F$11*((CU67+CM67)/MAX(CU67+CM67+CV67, 0.1)*$I$9+CV67/MAX(CU67+CM67+CV67, 0.1)*$J$9))/($B$11+$C$11+$F$11)</f>
        <v>0</v>
      </c>
      <c r="AZ67">
        <f>($B$11*$K$9+$C$11*$K$9+$F$11*((CU67+CM67)/MAX(CU67+CM67+CV67, 0.1)*$P$9+CV67/MAX(CU67+CM67+CV67, 0.1)*$Q$9))/($B$11+$C$11+$F$11)</f>
        <v>0</v>
      </c>
      <c r="BA67">
        <v>6</v>
      </c>
      <c r="BB67">
        <v>0.5</v>
      </c>
      <c r="BC67" t="s">
        <v>354</v>
      </c>
      <c r="BD67">
        <v>2</v>
      </c>
      <c r="BE67" t="b">
        <v>1</v>
      </c>
      <c r="BF67">
        <v>1714073389.099999</v>
      </c>
      <c r="BG67">
        <v>417.1455483870968</v>
      </c>
      <c r="BH67">
        <v>419.9940967741936</v>
      </c>
      <c r="BI67">
        <v>13.70049677419355</v>
      </c>
      <c r="BJ67">
        <v>13.33059677419355</v>
      </c>
      <c r="BK67">
        <v>419.6465483870968</v>
      </c>
      <c r="BL67">
        <v>13.72165806451613</v>
      </c>
      <c r="BM67">
        <v>599.9773870967744</v>
      </c>
      <c r="BN67">
        <v>101.8659677419355</v>
      </c>
      <c r="BO67">
        <v>0.1000345580645161</v>
      </c>
      <c r="BP67">
        <v>21.3445</v>
      </c>
      <c r="BQ67">
        <v>21.43285161290322</v>
      </c>
      <c r="BR67">
        <v>999.9000000000003</v>
      </c>
      <c r="BS67">
        <v>0</v>
      </c>
      <c r="BT67">
        <v>0</v>
      </c>
      <c r="BU67">
        <v>9994.06806451613</v>
      </c>
      <c r="BV67">
        <v>0</v>
      </c>
      <c r="BW67">
        <v>554.7388709677421</v>
      </c>
      <c r="BX67">
        <v>-2.850704193548387</v>
      </c>
      <c r="BY67">
        <v>422.9379032258063</v>
      </c>
      <c r="BZ67">
        <v>425.6685483870967</v>
      </c>
      <c r="CA67">
        <v>0.3698892903225806</v>
      </c>
      <c r="CB67">
        <v>419.9940967741936</v>
      </c>
      <c r="CC67">
        <v>13.33059677419355</v>
      </c>
      <c r="CD67">
        <v>1.395613225806452</v>
      </c>
      <c r="CE67">
        <v>1.357934516129032</v>
      </c>
      <c r="CF67">
        <v>11.87005483870968</v>
      </c>
      <c r="CG67">
        <v>11.45588064516129</v>
      </c>
      <c r="CH67">
        <v>429.9855483870966</v>
      </c>
      <c r="CI67">
        <v>0.906983</v>
      </c>
      <c r="CJ67">
        <v>0.09301686129032259</v>
      </c>
      <c r="CK67">
        <v>0</v>
      </c>
      <c r="CL67">
        <v>222.8806129032257</v>
      </c>
      <c r="CM67">
        <v>5.00098</v>
      </c>
      <c r="CN67">
        <v>1047.103225806452</v>
      </c>
      <c r="CO67">
        <v>3942.536451612903</v>
      </c>
      <c r="CP67">
        <v>36.6952258064516</v>
      </c>
      <c r="CQ67">
        <v>39.39487096774192</v>
      </c>
      <c r="CR67">
        <v>38.3646129032258</v>
      </c>
      <c r="CS67">
        <v>39.88683870967741</v>
      </c>
      <c r="CT67">
        <v>38.24367741935482</v>
      </c>
      <c r="CU67">
        <v>385.4541935483871</v>
      </c>
      <c r="CV67">
        <v>39.53129032258064</v>
      </c>
      <c r="CW67">
        <v>0</v>
      </c>
      <c r="CX67">
        <v>1714073484.2</v>
      </c>
      <c r="CY67">
        <v>0</v>
      </c>
      <c r="CZ67">
        <v>1714073414.1</v>
      </c>
      <c r="DA67" t="s">
        <v>520</v>
      </c>
      <c r="DB67">
        <v>1714073414.1</v>
      </c>
      <c r="DC67">
        <v>1714072436.6</v>
      </c>
      <c r="DD67">
        <v>52</v>
      </c>
      <c r="DE67">
        <v>0.016</v>
      </c>
      <c r="DF67">
        <v>0.013</v>
      </c>
      <c r="DG67">
        <v>-2.501</v>
      </c>
      <c r="DH67">
        <v>-0.021</v>
      </c>
      <c r="DI67">
        <v>420</v>
      </c>
      <c r="DJ67">
        <v>14</v>
      </c>
      <c r="DK67">
        <v>0.25</v>
      </c>
      <c r="DL67">
        <v>0.12</v>
      </c>
      <c r="DM67">
        <v>-2.8586785</v>
      </c>
      <c r="DN67">
        <v>0.2198721951219582</v>
      </c>
      <c r="DO67">
        <v>0.03965143739828358</v>
      </c>
      <c r="DP67">
        <v>0</v>
      </c>
      <c r="DQ67">
        <v>0.3688458</v>
      </c>
      <c r="DR67">
        <v>0.0199897485928696</v>
      </c>
      <c r="DS67">
        <v>0.002057141854612847</v>
      </c>
      <c r="DT67">
        <v>1</v>
      </c>
      <c r="DU67">
        <v>1</v>
      </c>
      <c r="DV67">
        <v>2</v>
      </c>
      <c r="DW67" t="s">
        <v>363</v>
      </c>
      <c r="DX67">
        <v>3.22918</v>
      </c>
      <c r="DY67">
        <v>2.70432</v>
      </c>
      <c r="DZ67">
        <v>0.106802</v>
      </c>
      <c r="EA67">
        <v>0.107212</v>
      </c>
      <c r="EB67">
        <v>0.0783818</v>
      </c>
      <c r="EC67">
        <v>0.077209</v>
      </c>
      <c r="ED67">
        <v>29316.6</v>
      </c>
      <c r="EE67">
        <v>28636.4</v>
      </c>
      <c r="EF67">
        <v>31417.2</v>
      </c>
      <c r="EG67">
        <v>30389.9</v>
      </c>
      <c r="EH67">
        <v>38800.8</v>
      </c>
      <c r="EI67">
        <v>37092.3</v>
      </c>
      <c r="EJ67">
        <v>44044.5</v>
      </c>
      <c r="EK67">
        <v>42447.6</v>
      </c>
      <c r="EL67">
        <v>2.1546</v>
      </c>
      <c r="EM67">
        <v>1.9749</v>
      </c>
      <c r="EN67">
        <v>0.0683889</v>
      </c>
      <c r="EO67">
        <v>0</v>
      </c>
      <c r="EP67">
        <v>20.3083</v>
      </c>
      <c r="EQ67">
        <v>999.9</v>
      </c>
      <c r="ER67">
        <v>51.4</v>
      </c>
      <c r="ES67">
        <v>25.6</v>
      </c>
      <c r="ET67">
        <v>16.6288</v>
      </c>
      <c r="EU67">
        <v>61.7628</v>
      </c>
      <c r="EV67">
        <v>22.7043</v>
      </c>
      <c r="EW67">
        <v>1</v>
      </c>
      <c r="EX67">
        <v>-0.269332</v>
      </c>
      <c r="EY67">
        <v>1.22755</v>
      </c>
      <c r="EZ67">
        <v>20.2013</v>
      </c>
      <c r="FA67">
        <v>5.22822</v>
      </c>
      <c r="FB67">
        <v>11.998</v>
      </c>
      <c r="FC67">
        <v>4.9676</v>
      </c>
      <c r="FD67">
        <v>3.297</v>
      </c>
      <c r="FE67">
        <v>9999</v>
      </c>
      <c r="FF67">
        <v>9999</v>
      </c>
      <c r="FG67">
        <v>9999</v>
      </c>
      <c r="FH67">
        <v>21</v>
      </c>
      <c r="FI67">
        <v>4.97099</v>
      </c>
      <c r="FJ67">
        <v>1.86768</v>
      </c>
      <c r="FK67">
        <v>1.85884</v>
      </c>
      <c r="FL67">
        <v>1.86493</v>
      </c>
      <c r="FM67">
        <v>1.86301</v>
      </c>
      <c r="FN67">
        <v>1.86432</v>
      </c>
      <c r="FO67">
        <v>1.85974</v>
      </c>
      <c r="FP67">
        <v>1.86386</v>
      </c>
      <c r="FQ67">
        <v>0</v>
      </c>
      <c r="FR67">
        <v>0</v>
      </c>
      <c r="FS67">
        <v>0</v>
      </c>
      <c r="FT67">
        <v>0</v>
      </c>
      <c r="FU67" t="s">
        <v>357</v>
      </c>
      <c r="FV67" t="s">
        <v>358</v>
      </c>
      <c r="FW67" t="s">
        <v>359</v>
      </c>
      <c r="FX67" t="s">
        <v>359</v>
      </c>
      <c r="FY67" t="s">
        <v>359</v>
      </c>
      <c r="FZ67" t="s">
        <v>359</v>
      </c>
      <c r="GA67">
        <v>0</v>
      </c>
      <c r="GB67">
        <v>100</v>
      </c>
      <c r="GC67">
        <v>100</v>
      </c>
      <c r="GD67">
        <v>-2.501</v>
      </c>
      <c r="GE67">
        <v>-0.0212</v>
      </c>
      <c r="GF67">
        <v>-0.6592915096066914</v>
      </c>
      <c r="GG67">
        <v>-0.004200780211792431</v>
      </c>
      <c r="GH67">
        <v>-6.086107273994438E-07</v>
      </c>
      <c r="GI67">
        <v>3.538391214060535E-10</v>
      </c>
      <c r="GJ67">
        <v>-0.04227334833890367</v>
      </c>
      <c r="GK67">
        <v>0.006682484536868237</v>
      </c>
      <c r="GL67">
        <v>-0.0007200357986506558</v>
      </c>
      <c r="GM67">
        <v>2.515042002614049E-05</v>
      </c>
      <c r="GN67">
        <v>15</v>
      </c>
      <c r="GO67">
        <v>1944</v>
      </c>
      <c r="GP67">
        <v>3</v>
      </c>
      <c r="GQ67">
        <v>20</v>
      </c>
      <c r="GR67">
        <v>0.7</v>
      </c>
      <c r="GS67">
        <v>16</v>
      </c>
      <c r="GT67">
        <v>1.12427</v>
      </c>
      <c r="GU67">
        <v>2.42432</v>
      </c>
      <c r="GV67">
        <v>1.44775</v>
      </c>
      <c r="GW67">
        <v>2.30103</v>
      </c>
      <c r="GX67">
        <v>1.55151</v>
      </c>
      <c r="GY67">
        <v>2.43774</v>
      </c>
      <c r="GZ67">
        <v>30.2434</v>
      </c>
      <c r="HA67">
        <v>13.9569</v>
      </c>
      <c r="HB67">
        <v>18</v>
      </c>
      <c r="HC67">
        <v>585.006</v>
      </c>
      <c r="HD67">
        <v>474.644</v>
      </c>
      <c r="HE67">
        <v>19.0006</v>
      </c>
      <c r="HF67">
        <v>23.5202</v>
      </c>
      <c r="HG67">
        <v>30.0003</v>
      </c>
      <c r="HH67">
        <v>23.568</v>
      </c>
      <c r="HI67">
        <v>23.5146</v>
      </c>
      <c r="HJ67">
        <v>22.501</v>
      </c>
      <c r="HK67">
        <v>28.8163</v>
      </c>
      <c r="HL67">
        <v>53.5565</v>
      </c>
      <c r="HM67">
        <v>19</v>
      </c>
      <c r="HN67">
        <v>420</v>
      </c>
      <c r="HO67">
        <v>13.3438</v>
      </c>
      <c r="HP67">
        <v>99.72</v>
      </c>
      <c r="HQ67">
        <v>101.418</v>
      </c>
    </row>
    <row r="68" spans="1:225">
      <c r="A68">
        <v>52</v>
      </c>
      <c r="B68">
        <v>1714073580.6</v>
      </c>
      <c r="C68">
        <v>5088.599999904633</v>
      </c>
      <c r="D68" t="s">
        <v>521</v>
      </c>
      <c r="E68" t="s">
        <v>522</v>
      </c>
      <c r="F68">
        <v>5</v>
      </c>
      <c r="G68" t="s">
        <v>523</v>
      </c>
      <c r="H68">
        <v>1714073572.849999</v>
      </c>
      <c r="I68">
        <f>(J68)/1000</f>
        <v>0</v>
      </c>
      <c r="J68">
        <f>IF(BE68, AM68, AG68)</f>
        <v>0</v>
      </c>
      <c r="K68">
        <f>IF(BE68, AH68, AF68)</f>
        <v>0</v>
      </c>
      <c r="L68">
        <f>BG68 - IF(AT68&gt;1, K68*BA68*100.0/(AV68*BU68), 0)</f>
        <v>0</v>
      </c>
      <c r="M68">
        <f>((S68-I68/2)*L68-K68)/(S68+I68/2)</f>
        <v>0</v>
      </c>
      <c r="N68">
        <f>M68*(BN68+BO68)/1000.0</f>
        <v>0</v>
      </c>
      <c r="O68">
        <f>(BG68 - IF(AT68&gt;1, K68*BA68*100.0/(AV68*BU68), 0))*(BN68+BO68)/1000.0</f>
        <v>0</v>
      </c>
      <c r="P68">
        <f>2.0/((1/R68-1/Q68)+SIGN(R68)*SQRT((1/R68-1/Q68)*(1/R68-1/Q68) + 4*BB68/((BB68+1)*(BB68+1))*(2*1/R68*1/Q68-1/Q68*1/Q68)))</f>
        <v>0</v>
      </c>
      <c r="Q68">
        <f>IF(LEFT(BC68,1)&lt;&gt;"0",IF(LEFT(BC68,1)="1",3.0,BD68),$D$5+$E$5*(BU68*BN68/($K$5*1000))+$F$5*(BU68*BN68/($K$5*1000))*MAX(MIN(BA68,$J$5),$I$5)*MAX(MIN(BA68,$J$5),$I$5)+$G$5*MAX(MIN(BA68,$J$5),$I$5)*(BU68*BN68/($K$5*1000))+$H$5*(BU68*BN68/($K$5*1000))*(BU68*BN68/($K$5*1000)))</f>
        <v>0</v>
      </c>
      <c r="R68">
        <f>I68*(1000-(1000*0.61365*exp(17.502*V68/(240.97+V68))/(BN68+BO68)+BI68)/2)/(1000*0.61365*exp(17.502*V68/(240.97+V68))/(BN68+BO68)-BI68)</f>
        <v>0</v>
      </c>
      <c r="S68">
        <f>1/((BB68+1)/(P68/1.6)+1/(Q68/1.37)) + BB68/((BB68+1)/(P68/1.6) + BB68/(Q68/1.37))</f>
        <v>0</v>
      </c>
      <c r="T68">
        <f>(AW68*AZ68)</f>
        <v>0</v>
      </c>
      <c r="U68">
        <f>(BP68+(T68+2*0.95*5.67E-8*(((BP68+$B$7)+273)^4-(BP68+273)^4)-44100*I68)/(1.84*29.3*Q68+8*0.95*5.67E-8*(BP68+273)^3))</f>
        <v>0</v>
      </c>
      <c r="V68">
        <f>($C$7*BQ68+$D$7*BR68+$E$7*U68)</f>
        <v>0</v>
      </c>
      <c r="W68">
        <f>0.61365*exp(17.502*V68/(240.97+V68))</f>
        <v>0</v>
      </c>
      <c r="X68">
        <f>(Y68/Z68*100)</f>
        <v>0</v>
      </c>
      <c r="Y68">
        <f>BI68*(BN68+BO68)/1000</f>
        <v>0</v>
      </c>
      <c r="Z68">
        <f>0.61365*exp(17.502*BP68/(240.97+BP68))</f>
        <v>0</v>
      </c>
      <c r="AA68">
        <f>(W68-BI68*(BN68+BO68)/1000)</f>
        <v>0</v>
      </c>
      <c r="AB68">
        <f>(-I68*44100)</f>
        <v>0</v>
      </c>
      <c r="AC68">
        <f>2*29.3*Q68*0.92*(BP68-V68)</f>
        <v>0</v>
      </c>
      <c r="AD68">
        <f>2*0.95*5.67E-8*(((BP68+$B$7)+273)^4-(V68+273)^4)</f>
        <v>0</v>
      </c>
      <c r="AE68">
        <f>T68+AD68+AB68+AC68</f>
        <v>0</v>
      </c>
      <c r="AF68">
        <f>BM68*AT68*(BH68-BG68*(1000-AT68*BJ68)/(1000-AT68*BI68))/(100*BA68)</f>
        <v>0</v>
      </c>
      <c r="AG68">
        <f>1000*BM68*AT68*(BI68-BJ68)/(100*BA68*(1000-AT68*BI68))</f>
        <v>0</v>
      </c>
      <c r="AH68">
        <f>(AI68 - AJ68 - BN68*1E3/(8.314*(BP68+273.15)) * AL68/BM68 * AK68) * BM68/(100*BA68) * (1000 - BJ68)/1000</f>
        <v>0</v>
      </c>
      <c r="AI68">
        <v>425.7063510429153</v>
      </c>
      <c r="AJ68">
        <v>423.5596969696967</v>
      </c>
      <c r="AK68">
        <v>-0.00141702513078747</v>
      </c>
      <c r="AL68">
        <v>67.16175011235642</v>
      </c>
      <c r="AM68">
        <f>(AO68 - AN68 + BN68*1E3/(8.314*(BP68+273.15)) * AQ68/BM68 * AP68) * BM68/(100*BA68) * 1000/(1000 - AO68)</f>
        <v>0</v>
      </c>
      <c r="AN68">
        <v>13.36826988627814</v>
      </c>
      <c r="AO68">
        <v>13.79268484848484</v>
      </c>
      <c r="AP68">
        <v>-2.786202280266567E-05</v>
      </c>
      <c r="AQ68">
        <v>78.54804224593821</v>
      </c>
      <c r="AR68">
        <v>5</v>
      </c>
      <c r="AS68">
        <v>1</v>
      </c>
      <c r="AT68">
        <f>IF(AR68*$H$13&gt;=AV68,1.0,(AV68/(AV68-AR68*$H$13)))</f>
        <v>0</v>
      </c>
      <c r="AU68">
        <f>(AT68-1)*100</f>
        <v>0</v>
      </c>
      <c r="AV68">
        <f>MAX(0,($B$13+$C$13*BU68)/(1+$D$13*BU68)*BN68/(BP68+273)*$E$13)</f>
        <v>0</v>
      </c>
      <c r="AW68">
        <f>$B$11*BV68+$C$11*BW68+$F$11*CH68*(1-CK68)</f>
        <v>0</v>
      </c>
      <c r="AX68">
        <f>AW68*AY68</f>
        <v>0</v>
      </c>
      <c r="AY68">
        <f>($B$11*$D$9+$C$11*$D$9+$F$11*((CU68+CM68)/MAX(CU68+CM68+CV68, 0.1)*$I$9+CV68/MAX(CU68+CM68+CV68, 0.1)*$J$9))/($B$11+$C$11+$F$11)</f>
        <v>0</v>
      </c>
      <c r="AZ68">
        <f>($B$11*$K$9+$C$11*$K$9+$F$11*((CU68+CM68)/MAX(CU68+CM68+CV68, 0.1)*$P$9+CV68/MAX(CU68+CM68+CV68, 0.1)*$Q$9))/($B$11+$C$11+$F$11)</f>
        <v>0</v>
      </c>
      <c r="BA68">
        <v>6</v>
      </c>
      <c r="BB68">
        <v>0.5</v>
      </c>
      <c r="BC68" t="s">
        <v>354</v>
      </c>
      <c r="BD68">
        <v>2</v>
      </c>
      <c r="BE68" t="b">
        <v>1</v>
      </c>
      <c r="BF68">
        <v>1714073572.849999</v>
      </c>
      <c r="BG68">
        <v>417.7226333333334</v>
      </c>
      <c r="BH68">
        <v>419.9865666666666</v>
      </c>
      <c r="BI68">
        <v>13.80141</v>
      </c>
      <c r="BJ68">
        <v>13.37223</v>
      </c>
      <c r="BK68">
        <v>420.2356333333334</v>
      </c>
      <c r="BL68">
        <v>13.82248</v>
      </c>
      <c r="BM68">
        <v>600.0010333333335</v>
      </c>
      <c r="BN68">
        <v>101.8668333333333</v>
      </c>
      <c r="BO68">
        <v>0.09995512999999998</v>
      </c>
      <c r="BP68">
        <v>21.44195666666667</v>
      </c>
      <c r="BQ68">
        <v>21.43057</v>
      </c>
      <c r="BR68">
        <v>999.9000000000002</v>
      </c>
      <c r="BS68">
        <v>0</v>
      </c>
      <c r="BT68">
        <v>0</v>
      </c>
      <c r="BU68">
        <v>9997.393666666667</v>
      </c>
      <c r="BV68">
        <v>0</v>
      </c>
      <c r="BW68">
        <v>562.2883999999999</v>
      </c>
      <c r="BX68">
        <v>-2.241315666666666</v>
      </c>
      <c r="BY68">
        <v>423.5914999999999</v>
      </c>
      <c r="BZ68">
        <v>425.6789333333334</v>
      </c>
      <c r="CA68">
        <v>0.4291865999999999</v>
      </c>
      <c r="CB68">
        <v>419.9865666666666</v>
      </c>
      <c r="CC68">
        <v>13.37223</v>
      </c>
      <c r="CD68">
        <v>1.405907</v>
      </c>
      <c r="CE68">
        <v>1.362186333333333</v>
      </c>
      <c r="CF68">
        <v>11.98149</v>
      </c>
      <c r="CG68">
        <v>11.50312</v>
      </c>
      <c r="CH68">
        <v>429.9412333333333</v>
      </c>
      <c r="CI68">
        <v>0.9069909333333332</v>
      </c>
      <c r="CJ68">
        <v>0.09300931999999996</v>
      </c>
      <c r="CK68">
        <v>0</v>
      </c>
      <c r="CL68">
        <v>195.8714666666666</v>
      </c>
      <c r="CM68">
        <v>5.00098</v>
      </c>
      <c r="CN68">
        <v>930.7296000000001</v>
      </c>
      <c r="CO68">
        <v>3942.135</v>
      </c>
      <c r="CP68">
        <v>36.4956</v>
      </c>
      <c r="CQ68">
        <v>40.02053333333332</v>
      </c>
      <c r="CR68">
        <v>38.24146666666665</v>
      </c>
      <c r="CS68">
        <v>40.44553333333332</v>
      </c>
      <c r="CT68">
        <v>38.54139999999999</v>
      </c>
      <c r="CU68">
        <v>385.4173333333334</v>
      </c>
      <c r="CV68">
        <v>39.52</v>
      </c>
      <c r="CW68">
        <v>0</v>
      </c>
      <c r="CX68">
        <v>1714073667.8</v>
      </c>
      <c r="CY68">
        <v>0</v>
      </c>
      <c r="CZ68">
        <v>1714073597.6</v>
      </c>
      <c r="DA68" t="s">
        <v>524</v>
      </c>
      <c r="DB68">
        <v>1714073597.6</v>
      </c>
      <c r="DC68">
        <v>1714072436.6</v>
      </c>
      <c r="DD68">
        <v>53</v>
      </c>
      <c r="DE68">
        <v>-0.012</v>
      </c>
      <c r="DF68">
        <v>0.013</v>
      </c>
      <c r="DG68">
        <v>-2.513</v>
      </c>
      <c r="DH68">
        <v>-0.021</v>
      </c>
      <c r="DI68">
        <v>420</v>
      </c>
      <c r="DJ68">
        <v>14</v>
      </c>
      <c r="DK68">
        <v>0.4</v>
      </c>
      <c r="DL68">
        <v>0.12</v>
      </c>
      <c r="DM68">
        <v>-2.24509875</v>
      </c>
      <c r="DN68">
        <v>-0.1257914071294494</v>
      </c>
      <c r="DO68">
        <v>0.04498151782607498</v>
      </c>
      <c r="DP68">
        <v>0</v>
      </c>
      <c r="DQ68">
        <v>0.430751075</v>
      </c>
      <c r="DR68">
        <v>-0.02631639399624908</v>
      </c>
      <c r="DS68">
        <v>0.006427977793939168</v>
      </c>
      <c r="DT68">
        <v>1</v>
      </c>
      <c r="DU68">
        <v>1</v>
      </c>
      <c r="DV68">
        <v>2</v>
      </c>
      <c r="DW68" t="s">
        <v>363</v>
      </c>
      <c r="DX68">
        <v>3.22884</v>
      </c>
      <c r="DY68">
        <v>2.70394</v>
      </c>
      <c r="DZ68">
        <v>0.106895</v>
      </c>
      <c r="EA68">
        <v>0.10719</v>
      </c>
      <c r="EB68">
        <v>0.0787651</v>
      </c>
      <c r="EC68">
        <v>0.0773673</v>
      </c>
      <c r="ED68">
        <v>29308.1</v>
      </c>
      <c r="EE68">
        <v>28628.2</v>
      </c>
      <c r="EF68">
        <v>31411.9</v>
      </c>
      <c r="EG68">
        <v>30381.1</v>
      </c>
      <c r="EH68">
        <v>38777.8</v>
      </c>
      <c r="EI68">
        <v>37075.8</v>
      </c>
      <c r="EJ68">
        <v>44036.8</v>
      </c>
      <c r="EK68">
        <v>42436</v>
      </c>
      <c r="EL68">
        <v>2.16085</v>
      </c>
      <c r="EM68">
        <v>1.97512</v>
      </c>
      <c r="EN68">
        <v>0.0578463</v>
      </c>
      <c r="EO68">
        <v>0</v>
      </c>
      <c r="EP68">
        <v>20.4708</v>
      </c>
      <c r="EQ68">
        <v>999.9</v>
      </c>
      <c r="ER68">
        <v>51.4</v>
      </c>
      <c r="ES68">
        <v>25.6</v>
      </c>
      <c r="ET68">
        <v>16.6262</v>
      </c>
      <c r="EU68">
        <v>61.5828</v>
      </c>
      <c r="EV68">
        <v>22.8726</v>
      </c>
      <c r="EW68">
        <v>1</v>
      </c>
      <c r="EX68">
        <v>-0.261105</v>
      </c>
      <c r="EY68">
        <v>1.2834</v>
      </c>
      <c r="EZ68">
        <v>20.2021</v>
      </c>
      <c r="FA68">
        <v>5.22418</v>
      </c>
      <c r="FB68">
        <v>11.998</v>
      </c>
      <c r="FC68">
        <v>4.96625</v>
      </c>
      <c r="FD68">
        <v>3.29625</v>
      </c>
      <c r="FE68">
        <v>9999</v>
      </c>
      <c r="FF68">
        <v>9999</v>
      </c>
      <c r="FG68">
        <v>9999</v>
      </c>
      <c r="FH68">
        <v>21.1</v>
      </c>
      <c r="FI68">
        <v>4.97102</v>
      </c>
      <c r="FJ68">
        <v>1.86768</v>
      </c>
      <c r="FK68">
        <v>1.85883</v>
      </c>
      <c r="FL68">
        <v>1.86494</v>
      </c>
      <c r="FM68">
        <v>1.86301</v>
      </c>
      <c r="FN68">
        <v>1.86435</v>
      </c>
      <c r="FO68">
        <v>1.85974</v>
      </c>
      <c r="FP68">
        <v>1.86386</v>
      </c>
      <c r="FQ68">
        <v>0</v>
      </c>
      <c r="FR68">
        <v>0</v>
      </c>
      <c r="FS68">
        <v>0</v>
      </c>
      <c r="FT68">
        <v>0</v>
      </c>
      <c r="FU68" t="s">
        <v>357</v>
      </c>
      <c r="FV68" t="s">
        <v>358</v>
      </c>
      <c r="FW68" t="s">
        <v>359</v>
      </c>
      <c r="FX68" t="s">
        <v>359</v>
      </c>
      <c r="FY68" t="s">
        <v>359</v>
      </c>
      <c r="FZ68" t="s">
        <v>359</v>
      </c>
      <c r="GA68">
        <v>0</v>
      </c>
      <c r="GB68">
        <v>100</v>
      </c>
      <c r="GC68">
        <v>100</v>
      </c>
      <c r="GD68">
        <v>-2.513</v>
      </c>
      <c r="GE68">
        <v>-0.0211</v>
      </c>
      <c r="GF68">
        <v>-0.6437952925490096</v>
      </c>
      <c r="GG68">
        <v>-0.004200780211792431</v>
      </c>
      <c r="GH68">
        <v>-6.086107273994438E-07</v>
      </c>
      <c r="GI68">
        <v>3.538391214060535E-10</v>
      </c>
      <c r="GJ68">
        <v>-0.04227334833890367</v>
      </c>
      <c r="GK68">
        <v>0.006682484536868237</v>
      </c>
      <c r="GL68">
        <v>-0.0007200357986506558</v>
      </c>
      <c r="GM68">
        <v>2.515042002614049E-05</v>
      </c>
      <c r="GN68">
        <v>15</v>
      </c>
      <c r="GO68">
        <v>1944</v>
      </c>
      <c r="GP68">
        <v>3</v>
      </c>
      <c r="GQ68">
        <v>20</v>
      </c>
      <c r="GR68">
        <v>2.8</v>
      </c>
      <c r="GS68">
        <v>19.1</v>
      </c>
      <c r="GT68">
        <v>1.12427</v>
      </c>
      <c r="GU68">
        <v>2.42188</v>
      </c>
      <c r="GV68">
        <v>1.44775</v>
      </c>
      <c r="GW68">
        <v>2.2998</v>
      </c>
      <c r="GX68">
        <v>1.55151</v>
      </c>
      <c r="GY68">
        <v>2.4292</v>
      </c>
      <c r="GZ68">
        <v>30.2864</v>
      </c>
      <c r="HA68">
        <v>13.9482</v>
      </c>
      <c r="HB68">
        <v>18</v>
      </c>
      <c r="HC68">
        <v>590.328</v>
      </c>
      <c r="HD68">
        <v>475.689</v>
      </c>
      <c r="HE68">
        <v>19.0001</v>
      </c>
      <c r="HF68">
        <v>23.6214</v>
      </c>
      <c r="HG68">
        <v>30.0003</v>
      </c>
      <c r="HH68">
        <v>23.6671</v>
      </c>
      <c r="HI68">
        <v>23.6142</v>
      </c>
      <c r="HJ68">
        <v>22.4968</v>
      </c>
      <c r="HK68">
        <v>28.4132</v>
      </c>
      <c r="HL68">
        <v>53.5565</v>
      </c>
      <c r="HM68">
        <v>19</v>
      </c>
      <c r="HN68">
        <v>420</v>
      </c>
      <c r="HO68">
        <v>13.3686</v>
      </c>
      <c r="HP68">
        <v>99.7029</v>
      </c>
      <c r="HQ68">
        <v>101.389</v>
      </c>
    </row>
    <row r="69" spans="1:225">
      <c r="A69">
        <v>53</v>
      </c>
      <c r="B69">
        <v>1714073672.1</v>
      </c>
      <c r="C69">
        <v>5180.099999904633</v>
      </c>
      <c r="D69" t="s">
        <v>525</v>
      </c>
      <c r="E69" t="s">
        <v>526</v>
      </c>
      <c r="F69">
        <v>5</v>
      </c>
      <c r="G69" t="s">
        <v>523</v>
      </c>
      <c r="H69">
        <v>1714073664.349999</v>
      </c>
      <c r="I69">
        <f>(J69)/1000</f>
        <v>0</v>
      </c>
      <c r="J69">
        <f>IF(BE69, AM69, AG69)</f>
        <v>0</v>
      </c>
      <c r="K69">
        <f>IF(BE69, AH69, AF69)</f>
        <v>0</v>
      </c>
      <c r="L69">
        <f>BG69 - IF(AT69&gt;1, K69*BA69*100.0/(AV69*BU69), 0)</f>
        <v>0</v>
      </c>
      <c r="M69">
        <f>((S69-I69/2)*L69-K69)/(S69+I69/2)</f>
        <v>0</v>
      </c>
      <c r="N69">
        <f>M69*(BN69+BO69)/1000.0</f>
        <v>0</v>
      </c>
      <c r="O69">
        <f>(BG69 - IF(AT69&gt;1, K69*BA69*100.0/(AV69*BU69), 0))*(BN69+BO69)/1000.0</f>
        <v>0</v>
      </c>
      <c r="P69">
        <f>2.0/((1/R69-1/Q69)+SIGN(R69)*SQRT((1/R69-1/Q69)*(1/R69-1/Q69) + 4*BB69/((BB69+1)*(BB69+1))*(2*1/R69*1/Q69-1/Q69*1/Q69)))</f>
        <v>0</v>
      </c>
      <c r="Q69">
        <f>IF(LEFT(BC69,1)&lt;&gt;"0",IF(LEFT(BC69,1)="1",3.0,BD69),$D$5+$E$5*(BU69*BN69/($K$5*1000))+$F$5*(BU69*BN69/($K$5*1000))*MAX(MIN(BA69,$J$5),$I$5)*MAX(MIN(BA69,$J$5),$I$5)+$G$5*MAX(MIN(BA69,$J$5),$I$5)*(BU69*BN69/($K$5*1000))+$H$5*(BU69*BN69/($K$5*1000))*(BU69*BN69/($K$5*1000)))</f>
        <v>0</v>
      </c>
      <c r="R69">
        <f>I69*(1000-(1000*0.61365*exp(17.502*V69/(240.97+V69))/(BN69+BO69)+BI69)/2)/(1000*0.61365*exp(17.502*V69/(240.97+V69))/(BN69+BO69)-BI69)</f>
        <v>0</v>
      </c>
      <c r="S69">
        <f>1/((BB69+1)/(P69/1.6)+1/(Q69/1.37)) + BB69/((BB69+1)/(P69/1.6) + BB69/(Q69/1.37))</f>
        <v>0</v>
      </c>
      <c r="T69">
        <f>(AW69*AZ69)</f>
        <v>0</v>
      </c>
      <c r="U69">
        <f>(BP69+(T69+2*0.95*5.67E-8*(((BP69+$B$7)+273)^4-(BP69+273)^4)-44100*I69)/(1.84*29.3*Q69+8*0.95*5.67E-8*(BP69+273)^3))</f>
        <v>0</v>
      </c>
      <c r="V69">
        <f>($C$7*BQ69+$D$7*BR69+$E$7*U69)</f>
        <v>0</v>
      </c>
      <c r="W69">
        <f>0.61365*exp(17.502*V69/(240.97+V69))</f>
        <v>0</v>
      </c>
      <c r="X69">
        <f>(Y69/Z69*100)</f>
        <v>0</v>
      </c>
      <c r="Y69">
        <f>BI69*(BN69+BO69)/1000</f>
        <v>0</v>
      </c>
      <c r="Z69">
        <f>0.61365*exp(17.502*BP69/(240.97+BP69))</f>
        <v>0</v>
      </c>
      <c r="AA69">
        <f>(W69-BI69*(BN69+BO69)/1000)</f>
        <v>0</v>
      </c>
      <c r="AB69">
        <f>(-I69*44100)</f>
        <v>0</v>
      </c>
      <c r="AC69">
        <f>2*29.3*Q69*0.92*(BP69-V69)</f>
        <v>0</v>
      </c>
      <c r="AD69">
        <f>2*0.95*5.67E-8*(((BP69+$B$7)+273)^4-(V69+273)^4)</f>
        <v>0</v>
      </c>
      <c r="AE69">
        <f>T69+AD69+AB69+AC69</f>
        <v>0</v>
      </c>
      <c r="AF69">
        <f>BM69*AT69*(BH69-BG69*(1000-AT69*BJ69)/(1000-AT69*BI69))/(100*BA69)</f>
        <v>0</v>
      </c>
      <c r="AG69">
        <f>1000*BM69*AT69*(BI69-BJ69)/(100*BA69*(1000-AT69*BI69))</f>
        <v>0</v>
      </c>
      <c r="AH69">
        <f>(AI69 - AJ69 - BN69*1E3/(8.314*(BP69+273.15)) * AL69/BM69 * AK69) * BM69/(100*BA69) * (1000 - BJ69)/1000</f>
        <v>0</v>
      </c>
      <c r="AI69">
        <v>425.6545127874348</v>
      </c>
      <c r="AJ69">
        <v>423.5169272727272</v>
      </c>
      <c r="AK69">
        <v>-0.005909435549703038</v>
      </c>
      <c r="AL69">
        <v>67.16211501069824</v>
      </c>
      <c r="AM69">
        <f>(AO69 - AN69 + BN69*1E3/(8.314*(BP69+273.15)) * AQ69/BM69 * AP69) * BM69/(100*BA69) * 1000/(1000 - AO69)</f>
        <v>0</v>
      </c>
      <c r="AN69">
        <v>13.39232320681998</v>
      </c>
      <c r="AO69">
        <v>13.82183454545453</v>
      </c>
      <c r="AP69">
        <v>-1.593116714253083E-05</v>
      </c>
      <c r="AQ69">
        <v>78.54861233142198</v>
      </c>
      <c r="AR69">
        <v>5</v>
      </c>
      <c r="AS69">
        <v>1</v>
      </c>
      <c r="AT69">
        <f>IF(AR69*$H$13&gt;=AV69,1.0,(AV69/(AV69-AR69*$H$13)))</f>
        <v>0</v>
      </c>
      <c r="AU69">
        <f>(AT69-1)*100</f>
        <v>0</v>
      </c>
      <c r="AV69">
        <f>MAX(0,($B$13+$C$13*BU69)/(1+$D$13*BU69)*BN69/(BP69+273)*$E$13)</f>
        <v>0</v>
      </c>
      <c r="AW69">
        <f>$B$11*BV69+$C$11*BW69+$F$11*CH69*(1-CK69)</f>
        <v>0</v>
      </c>
      <c r="AX69">
        <f>AW69*AY69</f>
        <v>0</v>
      </c>
      <c r="AY69">
        <f>($B$11*$D$9+$C$11*$D$9+$F$11*((CU69+CM69)/MAX(CU69+CM69+CV69, 0.1)*$I$9+CV69/MAX(CU69+CM69+CV69, 0.1)*$J$9))/($B$11+$C$11+$F$11)</f>
        <v>0</v>
      </c>
      <c r="AZ69">
        <f>($B$11*$K$9+$C$11*$K$9+$F$11*((CU69+CM69)/MAX(CU69+CM69+CV69, 0.1)*$P$9+CV69/MAX(CU69+CM69+CV69, 0.1)*$Q$9))/($B$11+$C$11+$F$11)</f>
        <v>0</v>
      </c>
      <c r="BA69">
        <v>6</v>
      </c>
      <c r="BB69">
        <v>0.5</v>
      </c>
      <c r="BC69" t="s">
        <v>354</v>
      </c>
      <c r="BD69">
        <v>2</v>
      </c>
      <c r="BE69" t="b">
        <v>1</v>
      </c>
      <c r="BF69">
        <v>1714073664.349999</v>
      </c>
      <c r="BG69">
        <v>417.6302999999999</v>
      </c>
      <c r="BH69">
        <v>420.0020000000001</v>
      </c>
      <c r="BI69">
        <v>13.82631666666667</v>
      </c>
      <c r="BJ69">
        <v>13.39693333333333</v>
      </c>
      <c r="BK69">
        <v>420.1612999999999</v>
      </c>
      <c r="BL69">
        <v>13.84734666666667</v>
      </c>
      <c r="BM69">
        <v>599.9929666666667</v>
      </c>
      <c r="BN69">
        <v>101.8673333333334</v>
      </c>
      <c r="BO69">
        <v>0.09994373333333334</v>
      </c>
      <c r="BP69">
        <v>21.49721333333333</v>
      </c>
      <c r="BQ69">
        <v>21.47901333333332</v>
      </c>
      <c r="BR69">
        <v>999.9000000000002</v>
      </c>
      <c r="BS69">
        <v>0</v>
      </c>
      <c r="BT69">
        <v>0</v>
      </c>
      <c r="BU69">
        <v>10003.996</v>
      </c>
      <c r="BV69">
        <v>0</v>
      </c>
      <c r="BW69">
        <v>562.2311666666667</v>
      </c>
      <c r="BX69">
        <v>-2.342565666666667</v>
      </c>
      <c r="BY69">
        <v>423.5151</v>
      </c>
      <c r="BZ69">
        <v>425.7051666666666</v>
      </c>
      <c r="CA69">
        <v>0.4293856666666667</v>
      </c>
      <c r="CB69">
        <v>420.0020000000001</v>
      </c>
      <c r="CC69">
        <v>13.39693333333333</v>
      </c>
      <c r="CD69">
        <v>1.408449333333333</v>
      </c>
      <c r="CE69">
        <v>1.364710333333333</v>
      </c>
      <c r="CF69">
        <v>12.00891333333333</v>
      </c>
      <c r="CG69">
        <v>11.53109666666666</v>
      </c>
      <c r="CH69">
        <v>429.9959333333334</v>
      </c>
      <c r="CI69">
        <v>0.9070240000000001</v>
      </c>
      <c r="CJ69">
        <v>0.09297619999999997</v>
      </c>
      <c r="CK69">
        <v>0</v>
      </c>
      <c r="CL69">
        <v>188.7657666666666</v>
      </c>
      <c r="CM69">
        <v>5.00098</v>
      </c>
      <c r="CN69">
        <v>903.3547</v>
      </c>
      <c r="CO69">
        <v>3942.685666666666</v>
      </c>
      <c r="CP69">
        <v>37.07883333333334</v>
      </c>
      <c r="CQ69">
        <v>40.62909999999999</v>
      </c>
      <c r="CR69">
        <v>38.77686666666666</v>
      </c>
      <c r="CS69">
        <v>41.78933333333332</v>
      </c>
      <c r="CT69">
        <v>39.1997</v>
      </c>
      <c r="CU69">
        <v>385.4816666666666</v>
      </c>
      <c r="CV69">
        <v>39.51066666666667</v>
      </c>
      <c r="CW69">
        <v>0</v>
      </c>
      <c r="CX69">
        <v>1714073759</v>
      </c>
      <c r="CY69">
        <v>0</v>
      </c>
      <c r="CZ69">
        <v>1714073689.1</v>
      </c>
      <c r="DA69" t="s">
        <v>527</v>
      </c>
      <c r="DB69">
        <v>1714073689.1</v>
      </c>
      <c r="DC69">
        <v>1714072436.6</v>
      </c>
      <c r="DD69">
        <v>54</v>
      </c>
      <c r="DE69">
        <v>-0.019</v>
      </c>
      <c r="DF69">
        <v>0.013</v>
      </c>
      <c r="DG69">
        <v>-2.531</v>
      </c>
      <c r="DH69">
        <v>-0.021</v>
      </c>
      <c r="DI69">
        <v>420</v>
      </c>
      <c r="DJ69">
        <v>14</v>
      </c>
      <c r="DK69">
        <v>0.43</v>
      </c>
      <c r="DL69">
        <v>0.12</v>
      </c>
      <c r="DM69">
        <v>-2.336984634146342</v>
      </c>
      <c r="DN69">
        <v>-0.01616466898954659</v>
      </c>
      <c r="DO69">
        <v>0.04421331827256385</v>
      </c>
      <c r="DP69">
        <v>1</v>
      </c>
      <c r="DQ69">
        <v>0.4280337804878049</v>
      </c>
      <c r="DR69">
        <v>0.02183364459930314</v>
      </c>
      <c r="DS69">
        <v>0.00224761979807361</v>
      </c>
      <c r="DT69">
        <v>1</v>
      </c>
      <c r="DU69">
        <v>2</v>
      </c>
      <c r="DV69">
        <v>2</v>
      </c>
      <c r="DW69" t="s">
        <v>513</v>
      </c>
      <c r="DX69">
        <v>3.2292</v>
      </c>
      <c r="DY69">
        <v>2.70433</v>
      </c>
      <c r="DZ69">
        <v>0.106871</v>
      </c>
      <c r="EA69">
        <v>0.107178</v>
      </c>
      <c r="EB69">
        <v>0.0788775</v>
      </c>
      <c r="EC69">
        <v>0.0774606</v>
      </c>
      <c r="ED69">
        <v>29305.7</v>
      </c>
      <c r="EE69">
        <v>28625.4</v>
      </c>
      <c r="EF69">
        <v>31408.7</v>
      </c>
      <c r="EG69">
        <v>30378.1</v>
      </c>
      <c r="EH69">
        <v>38769</v>
      </c>
      <c r="EI69">
        <v>37068.4</v>
      </c>
      <c r="EJ69">
        <v>44032.4</v>
      </c>
      <c r="EK69">
        <v>42431.9</v>
      </c>
      <c r="EL69">
        <v>2.16112</v>
      </c>
      <c r="EM69">
        <v>1.9739</v>
      </c>
      <c r="EN69">
        <v>0.0596754</v>
      </c>
      <c r="EO69">
        <v>0</v>
      </c>
      <c r="EP69">
        <v>20.502</v>
      </c>
      <c r="EQ69">
        <v>999.9</v>
      </c>
      <c r="ER69">
        <v>51.3</v>
      </c>
      <c r="ES69">
        <v>25.7</v>
      </c>
      <c r="ET69">
        <v>16.6925</v>
      </c>
      <c r="EU69">
        <v>61.1128</v>
      </c>
      <c r="EV69">
        <v>22.5641</v>
      </c>
      <c r="EW69">
        <v>1</v>
      </c>
      <c r="EX69">
        <v>-0.257221</v>
      </c>
      <c r="EY69">
        <v>1.29994</v>
      </c>
      <c r="EZ69">
        <v>20.203</v>
      </c>
      <c r="FA69">
        <v>5.22807</v>
      </c>
      <c r="FB69">
        <v>11.998</v>
      </c>
      <c r="FC69">
        <v>4.96745</v>
      </c>
      <c r="FD69">
        <v>3.297</v>
      </c>
      <c r="FE69">
        <v>9999</v>
      </c>
      <c r="FF69">
        <v>9999</v>
      </c>
      <c r="FG69">
        <v>9999</v>
      </c>
      <c r="FH69">
        <v>21.1</v>
      </c>
      <c r="FI69">
        <v>4.97103</v>
      </c>
      <c r="FJ69">
        <v>1.86768</v>
      </c>
      <c r="FK69">
        <v>1.85883</v>
      </c>
      <c r="FL69">
        <v>1.86493</v>
      </c>
      <c r="FM69">
        <v>1.86303</v>
      </c>
      <c r="FN69">
        <v>1.86434</v>
      </c>
      <c r="FO69">
        <v>1.85974</v>
      </c>
      <c r="FP69">
        <v>1.86385</v>
      </c>
      <c r="FQ69">
        <v>0</v>
      </c>
      <c r="FR69">
        <v>0</v>
      </c>
      <c r="FS69">
        <v>0</v>
      </c>
      <c r="FT69">
        <v>0</v>
      </c>
      <c r="FU69" t="s">
        <v>357</v>
      </c>
      <c r="FV69" t="s">
        <v>358</v>
      </c>
      <c r="FW69" t="s">
        <v>359</v>
      </c>
      <c r="FX69" t="s">
        <v>359</v>
      </c>
      <c r="FY69" t="s">
        <v>359</v>
      </c>
      <c r="FZ69" t="s">
        <v>359</v>
      </c>
      <c r="GA69">
        <v>0</v>
      </c>
      <c r="GB69">
        <v>100</v>
      </c>
      <c r="GC69">
        <v>100</v>
      </c>
      <c r="GD69">
        <v>-2.531</v>
      </c>
      <c r="GE69">
        <v>-0.021</v>
      </c>
      <c r="GF69">
        <v>-0.655565197382409</v>
      </c>
      <c r="GG69">
        <v>-0.004200780211792431</v>
      </c>
      <c r="GH69">
        <v>-6.086107273994438E-07</v>
      </c>
      <c r="GI69">
        <v>3.538391214060535E-10</v>
      </c>
      <c r="GJ69">
        <v>-0.04227334833890367</v>
      </c>
      <c r="GK69">
        <v>0.006682484536868237</v>
      </c>
      <c r="GL69">
        <v>-0.0007200357986506558</v>
      </c>
      <c r="GM69">
        <v>2.515042002614049E-05</v>
      </c>
      <c r="GN69">
        <v>15</v>
      </c>
      <c r="GO69">
        <v>1944</v>
      </c>
      <c r="GP69">
        <v>3</v>
      </c>
      <c r="GQ69">
        <v>20</v>
      </c>
      <c r="GR69">
        <v>1.2</v>
      </c>
      <c r="GS69">
        <v>20.6</v>
      </c>
      <c r="GT69">
        <v>1.12427</v>
      </c>
      <c r="GU69">
        <v>2.41943</v>
      </c>
      <c r="GV69">
        <v>1.44775</v>
      </c>
      <c r="GW69">
        <v>2.2998</v>
      </c>
      <c r="GX69">
        <v>1.55151</v>
      </c>
      <c r="GY69">
        <v>2.42432</v>
      </c>
      <c r="GZ69">
        <v>30.3079</v>
      </c>
      <c r="HA69">
        <v>13.9306</v>
      </c>
      <c r="HB69">
        <v>18</v>
      </c>
      <c r="HC69">
        <v>591.029</v>
      </c>
      <c r="HD69">
        <v>475.35</v>
      </c>
      <c r="HE69">
        <v>19.0002</v>
      </c>
      <c r="HF69">
        <v>23.6708</v>
      </c>
      <c r="HG69">
        <v>30.0003</v>
      </c>
      <c r="HH69">
        <v>23.7148</v>
      </c>
      <c r="HI69">
        <v>23.6614</v>
      </c>
      <c r="HJ69">
        <v>22.4949</v>
      </c>
      <c r="HK69">
        <v>27.8699</v>
      </c>
      <c r="HL69">
        <v>53.5565</v>
      </c>
      <c r="HM69">
        <v>19</v>
      </c>
      <c r="HN69">
        <v>420</v>
      </c>
      <c r="HO69">
        <v>13.4173</v>
      </c>
      <c r="HP69">
        <v>99.69280000000001</v>
      </c>
      <c r="HQ69">
        <v>101.379</v>
      </c>
    </row>
    <row r="70" spans="1:225">
      <c r="A70">
        <v>54</v>
      </c>
      <c r="B70">
        <v>1714073785</v>
      </c>
      <c r="C70">
        <v>5293</v>
      </c>
      <c r="D70" t="s">
        <v>528</v>
      </c>
      <c r="E70" t="s">
        <v>529</v>
      </c>
      <c r="F70">
        <v>5</v>
      </c>
      <c r="G70" t="s">
        <v>530</v>
      </c>
      <c r="H70">
        <v>1714073777</v>
      </c>
      <c r="I70">
        <f>(J70)/1000</f>
        <v>0</v>
      </c>
      <c r="J70">
        <f>IF(BE70, AM70, AG70)</f>
        <v>0</v>
      </c>
      <c r="K70">
        <f>IF(BE70, AH70, AF70)</f>
        <v>0</v>
      </c>
      <c r="L70">
        <f>BG70 - IF(AT70&gt;1, K70*BA70*100.0/(AV70*BU70), 0)</f>
        <v>0</v>
      </c>
      <c r="M70">
        <f>((S70-I70/2)*L70-K70)/(S70+I70/2)</f>
        <v>0</v>
      </c>
      <c r="N70">
        <f>M70*(BN70+BO70)/1000.0</f>
        <v>0</v>
      </c>
      <c r="O70">
        <f>(BG70 - IF(AT70&gt;1, K70*BA70*100.0/(AV70*BU70), 0))*(BN70+BO70)/1000.0</f>
        <v>0</v>
      </c>
      <c r="P70">
        <f>2.0/((1/R70-1/Q70)+SIGN(R70)*SQRT((1/R70-1/Q70)*(1/R70-1/Q70) + 4*BB70/((BB70+1)*(BB70+1))*(2*1/R70*1/Q70-1/Q70*1/Q70)))</f>
        <v>0</v>
      </c>
      <c r="Q70">
        <f>IF(LEFT(BC70,1)&lt;&gt;"0",IF(LEFT(BC70,1)="1",3.0,BD70),$D$5+$E$5*(BU70*BN70/($K$5*1000))+$F$5*(BU70*BN70/($K$5*1000))*MAX(MIN(BA70,$J$5),$I$5)*MAX(MIN(BA70,$J$5),$I$5)+$G$5*MAX(MIN(BA70,$J$5),$I$5)*(BU70*BN70/($K$5*1000))+$H$5*(BU70*BN70/($K$5*1000))*(BU70*BN70/($K$5*1000)))</f>
        <v>0</v>
      </c>
      <c r="R70">
        <f>I70*(1000-(1000*0.61365*exp(17.502*V70/(240.97+V70))/(BN70+BO70)+BI70)/2)/(1000*0.61365*exp(17.502*V70/(240.97+V70))/(BN70+BO70)-BI70)</f>
        <v>0</v>
      </c>
      <c r="S70">
        <f>1/((BB70+1)/(P70/1.6)+1/(Q70/1.37)) + BB70/((BB70+1)/(P70/1.6) + BB70/(Q70/1.37))</f>
        <v>0</v>
      </c>
      <c r="T70">
        <f>(AW70*AZ70)</f>
        <v>0</v>
      </c>
      <c r="U70">
        <f>(BP70+(T70+2*0.95*5.67E-8*(((BP70+$B$7)+273)^4-(BP70+273)^4)-44100*I70)/(1.84*29.3*Q70+8*0.95*5.67E-8*(BP70+273)^3))</f>
        <v>0</v>
      </c>
      <c r="V70">
        <f>($C$7*BQ70+$D$7*BR70+$E$7*U70)</f>
        <v>0</v>
      </c>
      <c r="W70">
        <f>0.61365*exp(17.502*V70/(240.97+V70))</f>
        <v>0</v>
      </c>
      <c r="X70">
        <f>(Y70/Z70*100)</f>
        <v>0</v>
      </c>
      <c r="Y70">
        <f>BI70*(BN70+BO70)/1000</f>
        <v>0</v>
      </c>
      <c r="Z70">
        <f>0.61365*exp(17.502*BP70/(240.97+BP70))</f>
        <v>0</v>
      </c>
      <c r="AA70">
        <f>(W70-BI70*(BN70+BO70)/1000)</f>
        <v>0</v>
      </c>
      <c r="AB70">
        <f>(-I70*44100)</f>
        <v>0</v>
      </c>
      <c r="AC70">
        <f>2*29.3*Q70*0.92*(BP70-V70)</f>
        <v>0</v>
      </c>
      <c r="AD70">
        <f>2*0.95*5.67E-8*(((BP70+$B$7)+273)^4-(V70+273)^4)</f>
        <v>0</v>
      </c>
      <c r="AE70">
        <f>T70+AD70+AB70+AC70</f>
        <v>0</v>
      </c>
      <c r="AF70">
        <f>BM70*AT70*(BH70-BG70*(1000-AT70*BJ70)/(1000-AT70*BI70))/(100*BA70)</f>
        <v>0</v>
      </c>
      <c r="AG70">
        <f>1000*BM70*AT70*(BI70-BJ70)/(100*BA70*(1000-AT70*BI70))</f>
        <v>0</v>
      </c>
      <c r="AH70">
        <f>(AI70 - AJ70 - BN70*1E3/(8.314*(BP70+273.15)) * AL70/BM70 * AK70) * BM70/(100*BA70) * (1000 - BJ70)/1000</f>
        <v>0</v>
      </c>
      <c r="AI70">
        <v>425.8422243305789</v>
      </c>
      <c r="AJ70">
        <v>423.4230484848482</v>
      </c>
      <c r="AK70">
        <v>-0.001160376502625579</v>
      </c>
      <c r="AL70">
        <v>67.16484039674897</v>
      </c>
      <c r="AM70">
        <f>(AO70 - AN70 + BN70*1E3/(8.314*(BP70+273.15)) * AQ70/BM70 * AP70) * BM70/(100*BA70) * 1000/(1000 - AO70)</f>
        <v>0</v>
      </c>
      <c r="AN70">
        <v>13.59125818810812</v>
      </c>
      <c r="AO70">
        <v>13.86712242424242</v>
      </c>
      <c r="AP70">
        <v>0.0003386708429034301</v>
      </c>
      <c r="AQ70">
        <v>78.54854530314405</v>
      </c>
      <c r="AR70">
        <v>28</v>
      </c>
      <c r="AS70">
        <v>5</v>
      </c>
      <c r="AT70">
        <f>IF(AR70*$H$13&gt;=AV70,1.0,(AV70/(AV70-AR70*$H$13)))</f>
        <v>0</v>
      </c>
      <c r="AU70">
        <f>(AT70-1)*100</f>
        <v>0</v>
      </c>
      <c r="AV70">
        <f>MAX(0,($B$13+$C$13*BU70)/(1+$D$13*BU70)*BN70/(BP70+273)*$E$13)</f>
        <v>0</v>
      </c>
      <c r="AW70">
        <f>$B$11*BV70+$C$11*BW70+$F$11*CH70*(1-CK70)</f>
        <v>0</v>
      </c>
      <c r="AX70">
        <f>AW70*AY70</f>
        <v>0</v>
      </c>
      <c r="AY70">
        <f>($B$11*$D$9+$C$11*$D$9+$F$11*((CU70+CM70)/MAX(CU70+CM70+CV70, 0.1)*$I$9+CV70/MAX(CU70+CM70+CV70, 0.1)*$J$9))/($B$11+$C$11+$F$11)</f>
        <v>0</v>
      </c>
      <c r="AZ70">
        <f>($B$11*$K$9+$C$11*$K$9+$F$11*((CU70+CM70)/MAX(CU70+CM70+CV70, 0.1)*$P$9+CV70/MAX(CU70+CM70+CV70, 0.1)*$Q$9))/($B$11+$C$11+$F$11)</f>
        <v>0</v>
      </c>
      <c r="BA70">
        <v>6</v>
      </c>
      <c r="BB70">
        <v>0.5</v>
      </c>
      <c r="BC70" t="s">
        <v>354</v>
      </c>
      <c r="BD70">
        <v>2</v>
      </c>
      <c r="BE70" t="b">
        <v>1</v>
      </c>
      <c r="BF70">
        <v>1714073777</v>
      </c>
      <c r="BG70">
        <v>417.6371935483871</v>
      </c>
      <c r="BH70">
        <v>420.0070967741936</v>
      </c>
      <c r="BI70">
        <v>13.84815806451613</v>
      </c>
      <c r="BJ70">
        <v>13.58888387096774</v>
      </c>
      <c r="BK70">
        <v>420.1711935483871</v>
      </c>
      <c r="BL70">
        <v>13.86915483870968</v>
      </c>
      <c r="BM70">
        <v>600.0174516129033</v>
      </c>
      <c r="BN70">
        <v>101.8695483870968</v>
      </c>
      <c r="BO70">
        <v>0.09996087419354839</v>
      </c>
      <c r="BP70">
        <v>21.44476129032258</v>
      </c>
      <c r="BQ70">
        <v>21.4461806451613</v>
      </c>
      <c r="BR70">
        <v>999.9000000000003</v>
      </c>
      <c r="BS70">
        <v>0</v>
      </c>
      <c r="BT70">
        <v>0</v>
      </c>
      <c r="BU70">
        <v>10001.79387096774</v>
      </c>
      <c r="BV70">
        <v>0</v>
      </c>
      <c r="BW70">
        <v>491.7406129032258</v>
      </c>
      <c r="BX70">
        <v>-2.356259032258065</v>
      </c>
      <c r="BY70">
        <v>423.5157419354838</v>
      </c>
      <c r="BZ70">
        <v>425.7931290322581</v>
      </c>
      <c r="CA70">
        <v>0.259262129032258</v>
      </c>
      <c r="CB70">
        <v>420.0070967741936</v>
      </c>
      <c r="CC70">
        <v>13.58888387096774</v>
      </c>
      <c r="CD70">
        <v>1.410706129032258</v>
      </c>
      <c r="CE70">
        <v>1.384294193548387</v>
      </c>
      <c r="CF70">
        <v>12.03318709677419</v>
      </c>
      <c r="CG70">
        <v>11.74667741935484</v>
      </c>
      <c r="CH70">
        <v>429.9609032258064</v>
      </c>
      <c r="CI70">
        <v>0.9069988387096773</v>
      </c>
      <c r="CJ70">
        <v>0.09300102903225804</v>
      </c>
      <c r="CK70">
        <v>0</v>
      </c>
      <c r="CL70">
        <v>247.6382258064516</v>
      </c>
      <c r="CM70">
        <v>5.00098</v>
      </c>
      <c r="CN70">
        <v>1174.495806451613</v>
      </c>
      <c r="CO70">
        <v>3942.327741935484</v>
      </c>
      <c r="CP70">
        <v>35.73561290322579</v>
      </c>
      <c r="CQ70">
        <v>38.29812903225805</v>
      </c>
      <c r="CR70">
        <v>37.39483870967742</v>
      </c>
      <c r="CS70">
        <v>38.04812903225805</v>
      </c>
      <c r="CT70">
        <v>37.38083870967741</v>
      </c>
      <c r="CU70">
        <v>385.4367741935483</v>
      </c>
      <c r="CV70">
        <v>39.5216129032258</v>
      </c>
      <c r="CW70">
        <v>0</v>
      </c>
      <c r="CX70">
        <v>1714073872.4</v>
      </c>
      <c r="CY70">
        <v>0</v>
      </c>
      <c r="CZ70">
        <v>1714073803</v>
      </c>
      <c r="DA70" t="s">
        <v>531</v>
      </c>
      <c r="DB70">
        <v>1714073803</v>
      </c>
      <c r="DC70">
        <v>1714072436.6</v>
      </c>
      <c r="DD70">
        <v>55</v>
      </c>
      <c r="DE70">
        <v>-0.003</v>
      </c>
      <c r="DF70">
        <v>0.013</v>
      </c>
      <c r="DG70">
        <v>-2.534</v>
      </c>
      <c r="DH70">
        <v>-0.021</v>
      </c>
      <c r="DI70">
        <v>420</v>
      </c>
      <c r="DJ70">
        <v>14</v>
      </c>
      <c r="DK70">
        <v>0.17</v>
      </c>
      <c r="DL70">
        <v>0.12</v>
      </c>
      <c r="DM70">
        <v>-2.26597756097561</v>
      </c>
      <c r="DN70">
        <v>-1.758488362369335</v>
      </c>
      <c r="DO70">
        <v>0.1849479775871133</v>
      </c>
      <c r="DP70">
        <v>0</v>
      </c>
      <c r="DQ70">
        <v>0.2496101951219512</v>
      </c>
      <c r="DR70">
        <v>0.1999123275261325</v>
      </c>
      <c r="DS70">
        <v>0.02024479349775654</v>
      </c>
      <c r="DT70">
        <v>0</v>
      </c>
      <c r="DU70">
        <v>0</v>
      </c>
      <c r="DV70">
        <v>2</v>
      </c>
      <c r="DW70" t="s">
        <v>356</v>
      </c>
      <c r="DX70">
        <v>3.22894</v>
      </c>
      <c r="DY70">
        <v>2.70427</v>
      </c>
      <c r="DZ70">
        <v>0.106842</v>
      </c>
      <c r="EA70">
        <v>0.10717</v>
      </c>
      <c r="EB70">
        <v>0.0790643</v>
      </c>
      <c r="EC70">
        <v>0.0783113</v>
      </c>
      <c r="ED70">
        <v>29304.9</v>
      </c>
      <c r="EE70">
        <v>28621.8</v>
      </c>
      <c r="EF70">
        <v>31407.3</v>
      </c>
      <c r="EG70">
        <v>30374.4</v>
      </c>
      <c r="EH70">
        <v>38760.5</v>
      </c>
      <c r="EI70">
        <v>37030.3</v>
      </c>
      <c r="EJ70">
        <v>44031.7</v>
      </c>
      <c r="EK70">
        <v>42427.6</v>
      </c>
      <c r="EL70">
        <v>2.11923</v>
      </c>
      <c r="EM70">
        <v>1.97485</v>
      </c>
      <c r="EN70">
        <v>0.0518039</v>
      </c>
      <c r="EO70">
        <v>0</v>
      </c>
      <c r="EP70">
        <v>20.5927</v>
      </c>
      <c r="EQ70">
        <v>999.9</v>
      </c>
      <c r="ER70">
        <v>51.2</v>
      </c>
      <c r="ES70">
        <v>25.7</v>
      </c>
      <c r="ET70">
        <v>16.6615</v>
      </c>
      <c r="EU70">
        <v>61.3328</v>
      </c>
      <c r="EV70">
        <v>22.5881</v>
      </c>
      <c r="EW70">
        <v>1</v>
      </c>
      <c r="EX70">
        <v>-0.25263</v>
      </c>
      <c r="EY70">
        <v>1.324</v>
      </c>
      <c r="EZ70">
        <v>20.2028</v>
      </c>
      <c r="FA70">
        <v>5.22852</v>
      </c>
      <c r="FB70">
        <v>11.9975</v>
      </c>
      <c r="FC70">
        <v>4.96755</v>
      </c>
      <c r="FD70">
        <v>3.297</v>
      </c>
      <c r="FE70">
        <v>9999</v>
      </c>
      <c r="FF70">
        <v>9999</v>
      </c>
      <c r="FG70">
        <v>9999</v>
      </c>
      <c r="FH70">
        <v>21.2</v>
      </c>
      <c r="FI70">
        <v>4.97106</v>
      </c>
      <c r="FJ70">
        <v>1.86768</v>
      </c>
      <c r="FK70">
        <v>1.85883</v>
      </c>
      <c r="FL70">
        <v>1.86494</v>
      </c>
      <c r="FM70">
        <v>1.86305</v>
      </c>
      <c r="FN70">
        <v>1.86432</v>
      </c>
      <c r="FO70">
        <v>1.85975</v>
      </c>
      <c r="FP70">
        <v>1.86386</v>
      </c>
      <c r="FQ70">
        <v>0</v>
      </c>
      <c r="FR70">
        <v>0</v>
      </c>
      <c r="FS70">
        <v>0</v>
      </c>
      <c r="FT70">
        <v>0</v>
      </c>
      <c r="FU70" t="s">
        <v>357</v>
      </c>
      <c r="FV70" t="s">
        <v>358</v>
      </c>
      <c r="FW70" t="s">
        <v>359</v>
      </c>
      <c r="FX70" t="s">
        <v>359</v>
      </c>
      <c r="FY70" t="s">
        <v>359</v>
      </c>
      <c r="FZ70" t="s">
        <v>359</v>
      </c>
      <c r="GA70">
        <v>0</v>
      </c>
      <c r="GB70">
        <v>100</v>
      </c>
      <c r="GC70">
        <v>100</v>
      </c>
      <c r="GD70">
        <v>-2.534</v>
      </c>
      <c r="GE70">
        <v>-0.021</v>
      </c>
      <c r="GF70">
        <v>-0.6741222351642315</v>
      </c>
      <c r="GG70">
        <v>-0.004200780211792431</v>
      </c>
      <c r="GH70">
        <v>-6.086107273994438E-07</v>
      </c>
      <c r="GI70">
        <v>3.538391214060535E-10</v>
      </c>
      <c r="GJ70">
        <v>-0.04227334833890367</v>
      </c>
      <c r="GK70">
        <v>0.006682484536868237</v>
      </c>
      <c r="GL70">
        <v>-0.0007200357986506558</v>
      </c>
      <c r="GM70">
        <v>2.515042002614049E-05</v>
      </c>
      <c r="GN70">
        <v>15</v>
      </c>
      <c r="GO70">
        <v>1944</v>
      </c>
      <c r="GP70">
        <v>3</v>
      </c>
      <c r="GQ70">
        <v>20</v>
      </c>
      <c r="GR70">
        <v>1.6</v>
      </c>
      <c r="GS70">
        <v>22.5</v>
      </c>
      <c r="GT70">
        <v>1.12427</v>
      </c>
      <c r="GU70">
        <v>2.42432</v>
      </c>
      <c r="GV70">
        <v>1.44775</v>
      </c>
      <c r="GW70">
        <v>2.2998</v>
      </c>
      <c r="GX70">
        <v>1.55151</v>
      </c>
      <c r="GY70">
        <v>2.35229</v>
      </c>
      <c r="GZ70">
        <v>30.3509</v>
      </c>
      <c r="HA70">
        <v>13.9394</v>
      </c>
      <c r="HB70">
        <v>18</v>
      </c>
      <c r="HC70">
        <v>563.4829999999999</v>
      </c>
      <c r="HD70">
        <v>476.491</v>
      </c>
      <c r="HE70">
        <v>18.9997</v>
      </c>
      <c r="HF70">
        <v>23.728</v>
      </c>
      <c r="HG70">
        <v>30.0004</v>
      </c>
      <c r="HH70">
        <v>23.7752</v>
      </c>
      <c r="HI70">
        <v>23.7216</v>
      </c>
      <c r="HJ70">
        <v>22.4986</v>
      </c>
      <c r="HK70">
        <v>26.2242</v>
      </c>
      <c r="HL70">
        <v>53.5565</v>
      </c>
      <c r="HM70">
        <v>19</v>
      </c>
      <c r="HN70">
        <v>420</v>
      </c>
      <c r="HO70">
        <v>13.5576</v>
      </c>
      <c r="HP70">
        <v>99.68989999999999</v>
      </c>
      <c r="HQ70">
        <v>101.368</v>
      </c>
    </row>
    <row r="71" spans="1:225">
      <c r="A71">
        <v>55</v>
      </c>
      <c r="B71">
        <v>1714073856</v>
      </c>
      <c r="C71">
        <v>5364</v>
      </c>
      <c r="D71" t="s">
        <v>532</v>
      </c>
      <c r="E71" t="s">
        <v>533</v>
      </c>
      <c r="F71">
        <v>5</v>
      </c>
      <c r="G71" t="s">
        <v>530</v>
      </c>
      <c r="H71">
        <v>1714073848</v>
      </c>
      <c r="I71">
        <f>(J71)/1000</f>
        <v>0</v>
      </c>
      <c r="J71">
        <f>IF(BE71, AM71, AG71)</f>
        <v>0</v>
      </c>
      <c r="K71">
        <f>IF(BE71, AH71, AF71)</f>
        <v>0</v>
      </c>
      <c r="L71">
        <f>BG71 - IF(AT71&gt;1, K71*BA71*100.0/(AV71*BU71), 0)</f>
        <v>0</v>
      </c>
      <c r="M71">
        <f>((S71-I71/2)*L71-K71)/(S71+I71/2)</f>
        <v>0</v>
      </c>
      <c r="N71">
        <f>M71*(BN71+BO71)/1000.0</f>
        <v>0</v>
      </c>
      <c r="O71">
        <f>(BG71 - IF(AT71&gt;1, K71*BA71*100.0/(AV71*BU71), 0))*(BN71+BO71)/1000.0</f>
        <v>0</v>
      </c>
      <c r="P71">
        <f>2.0/((1/R71-1/Q71)+SIGN(R71)*SQRT((1/R71-1/Q71)*(1/R71-1/Q71) + 4*BB71/((BB71+1)*(BB71+1))*(2*1/R71*1/Q71-1/Q71*1/Q71)))</f>
        <v>0</v>
      </c>
      <c r="Q71">
        <f>IF(LEFT(BC71,1)&lt;&gt;"0",IF(LEFT(BC71,1)="1",3.0,BD71),$D$5+$E$5*(BU71*BN71/($K$5*1000))+$F$5*(BU71*BN71/($K$5*1000))*MAX(MIN(BA71,$J$5),$I$5)*MAX(MIN(BA71,$J$5),$I$5)+$G$5*MAX(MIN(BA71,$J$5),$I$5)*(BU71*BN71/($K$5*1000))+$H$5*(BU71*BN71/($K$5*1000))*(BU71*BN71/($K$5*1000)))</f>
        <v>0</v>
      </c>
      <c r="R71">
        <f>I71*(1000-(1000*0.61365*exp(17.502*V71/(240.97+V71))/(BN71+BO71)+BI71)/2)/(1000*0.61365*exp(17.502*V71/(240.97+V71))/(BN71+BO71)-BI71)</f>
        <v>0</v>
      </c>
      <c r="S71">
        <f>1/((BB71+1)/(P71/1.6)+1/(Q71/1.37)) + BB71/((BB71+1)/(P71/1.6) + BB71/(Q71/1.37))</f>
        <v>0</v>
      </c>
      <c r="T71">
        <f>(AW71*AZ71)</f>
        <v>0</v>
      </c>
      <c r="U71">
        <f>(BP71+(T71+2*0.95*5.67E-8*(((BP71+$B$7)+273)^4-(BP71+273)^4)-44100*I71)/(1.84*29.3*Q71+8*0.95*5.67E-8*(BP71+273)^3))</f>
        <v>0</v>
      </c>
      <c r="V71">
        <f>($C$7*BQ71+$D$7*BR71+$E$7*U71)</f>
        <v>0</v>
      </c>
      <c r="W71">
        <f>0.61365*exp(17.502*V71/(240.97+V71))</f>
        <v>0</v>
      </c>
      <c r="X71">
        <f>(Y71/Z71*100)</f>
        <v>0</v>
      </c>
      <c r="Y71">
        <f>BI71*(BN71+BO71)/1000</f>
        <v>0</v>
      </c>
      <c r="Z71">
        <f>0.61365*exp(17.502*BP71/(240.97+BP71))</f>
        <v>0</v>
      </c>
      <c r="AA71">
        <f>(W71-BI71*(BN71+BO71)/1000)</f>
        <v>0</v>
      </c>
      <c r="AB71">
        <f>(-I71*44100)</f>
        <v>0</v>
      </c>
      <c r="AC71">
        <f>2*29.3*Q71*0.92*(BP71-V71)</f>
        <v>0</v>
      </c>
      <c r="AD71">
        <f>2*0.95*5.67E-8*(((BP71+$B$7)+273)^4-(V71+273)^4)</f>
        <v>0</v>
      </c>
      <c r="AE71">
        <f>T71+AD71+AB71+AC71</f>
        <v>0</v>
      </c>
      <c r="AF71">
        <f>BM71*AT71*(BH71-BG71*(1000-AT71*BJ71)/(1000-AT71*BI71))/(100*BA71)</f>
        <v>0</v>
      </c>
      <c r="AG71">
        <f>1000*BM71*AT71*(BI71-BJ71)/(100*BA71*(1000-AT71*BI71))</f>
        <v>0</v>
      </c>
      <c r="AH71">
        <f>(AI71 - AJ71 - BN71*1E3/(8.314*(BP71+273.15)) * AL71/BM71 * AK71) * BM71/(100*BA71) * (1000 - BJ71)/1000</f>
        <v>0</v>
      </c>
      <c r="AI71">
        <v>425.7418777822317</v>
      </c>
      <c r="AJ71">
        <v>423.1431575757576</v>
      </c>
      <c r="AK71">
        <v>-1.547600871634946E-05</v>
      </c>
      <c r="AL71">
        <v>67.16187828162438</v>
      </c>
      <c r="AM71">
        <f>(AO71 - AN71 + BN71*1E3/(8.314*(BP71+273.15)) * AQ71/BM71 * AP71) * BM71/(100*BA71) * 1000/(1000 - AO71)</f>
        <v>0</v>
      </c>
      <c r="AN71">
        <v>13.52203971459864</v>
      </c>
      <c r="AO71">
        <v>13.84398606060605</v>
      </c>
      <c r="AP71">
        <v>-2.820578506512361E-05</v>
      </c>
      <c r="AQ71">
        <v>78.54853758344787</v>
      </c>
      <c r="AR71">
        <v>23</v>
      </c>
      <c r="AS71">
        <v>4</v>
      </c>
      <c r="AT71">
        <f>IF(AR71*$H$13&gt;=AV71,1.0,(AV71/(AV71-AR71*$H$13)))</f>
        <v>0</v>
      </c>
      <c r="AU71">
        <f>(AT71-1)*100</f>
        <v>0</v>
      </c>
      <c r="AV71">
        <f>MAX(0,($B$13+$C$13*BU71)/(1+$D$13*BU71)*BN71/(BP71+273)*$E$13)</f>
        <v>0</v>
      </c>
      <c r="AW71">
        <f>$B$11*BV71+$C$11*BW71+$F$11*CH71*(1-CK71)</f>
        <v>0</v>
      </c>
      <c r="AX71">
        <f>AW71*AY71</f>
        <v>0</v>
      </c>
      <c r="AY71">
        <f>($B$11*$D$9+$C$11*$D$9+$F$11*((CU71+CM71)/MAX(CU71+CM71+CV71, 0.1)*$I$9+CV71/MAX(CU71+CM71+CV71, 0.1)*$J$9))/($B$11+$C$11+$F$11)</f>
        <v>0</v>
      </c>
      <c r="AZ71">
        <f>($B$11*$K$9+$C$11*$K$9+$F$11*((CU71+CM71)/MAX(CU71+CM71+CV71, 0.1)*$P$9+CV71/MAX(CU71+CM71+CV71, 0.1)*$Q$9))/($B$11+$C$11+$F$11)</f>
        <v>0</v>
      </c>
      <c r="BA71">
        <v>6</v>
      </c>
      <c r="BB71">
        <v>0.5</v>
      </c>
      <c r="BC71" t="s">
        <v>354</v>
      </c>
      <c r="BD71">
        <v>2</v>
      </c>
      <c r="BE71" t="b">
        <v>1</v>
      </c>
      <c r="BF71">
        <v>1714073848</v>
      </c>
      <c r="BG71">
        <v>417.3826129032258</v>
      </c>
      <c r="BH71">
        <v>419.9949032258065</v>
      </c>
      <c r="BI71">
        <v>13.85091935483871</v>
      </c>
      <c r="BJ71">
        <v>13.52210967741935</v>
      </c>
      <c r="BK71">
        <v>419.8376129032258</v>
      </c>
      <c r="BL71">
        <v>13.87191612903226</v>
      </c>
      <c r="BM71">
        <v>599.9927096774193</v>
      </c>
      <c r="BN71">
        <v>101.8703870967742</v>
      </c>
      <c r="BO71">
        <v>0.1000257290322581</v>
      </c>
      <c r="BP71">
        <v>21.44347419354839</v>
      </c>
      <c r="BQ71">
        <v>21.44961612903225</v>
      </c>
      <c r="BR71">
        <v>999.9000000000003</v>
      </c>
      <c r="BS71">
        <v>0</v>
      </c>
      <c r="BT71">
        <v>0</v>
      </c>
      <c r="BU71">
        <v>9999.981612903226</v>
      </c>
      <c r="BV71">
        <v>0</v>
      </c>
      <c r="BW71">
        <v>477.5972903225806</v>
      </c>
      <c r="BX71">
        <v>-2.678940967741935</v>
      </c>
      <c r="BY71">
        <v>423.1772903225806</v>
      </c>
      <c r="BZ71">
        <v>425.7519677419355</v>
      </c>
      <c r="CA71">
        <v>0.3288187419354839</v>
      </c>
      <c r="CB71">
        <v>419.9949032258065</v>
      </c>
      <c r="CC71">
        <v>13.52210967741935</v>
      </c>
      <c r="CD71">
        <v>1.411000645161291</v>
      </c>
      <c r="CE71">
        <v>1.377503870967742</v>
      </c>
      <c r="CF71">
        <v>12.03636129032258</v>
      </c>
      <c r="CG71">
        <v>11.67223225806451</v>
      </c>
      <c r="CH71">
        <v>429.9957741935484</v>
      </c>
      <c r="CI71">
        <v>0.9069809032258064</v>
      </c>
      <c r="CJ71">
        <v>0.09301941935483873</v>
      </c>
      <c r="CK71">
        <v>0</v>
      </c>
      <c r="CL71">
        <v>219.575870967742</v>
      </c>
      <c r="CM71">
        <v>5.00098</v>
      </c>
      <c r="CN71">
        <v>1051.790967741935</v>
      </c>
      <c r="CO71">
        <v>3942.627096774194</v>
      </c>
      <c r="CP71">
        <v>36.28603225806451</v>
      </c>
      <c r="CQ71">
        <v>39.55222580645161</v>
      </c>
      <c r="CR71">
        <v>38.02593548387095</v>
      </c>
      <c r="CS71">
        <v>39.69325806451612</v>
      </c>
      <c r="CT71">
        <v>38.25574193548385</v>
      </c>
      <c r="CU71">
        <v>385.4612903225806</v>
      </c>
      <c r="CV71">
        <v>39.53193548387096</v>
      </c>
      <c r="CW71">
        <v>0</v>
      </c>
      <c r="CX71">
        <v>1714073943.2</v>
      </c>
      <c r="CY71">
        <v>0</v>
      </c>
      <c r="CZ71">
        <v>1714073875</v>
      </c>
      <c r="DA71" t="s">
        <v>534</v>
      </c>
      <c r="DB71">
        <v>1714073875</v>
      </c>
      <c r="DC71">
        <v>1714072436.6</v>
      </c>
      <c r="DD71">
        <v>56</v>
      </c>
      <c r="DE71">
        <v>0.078</v>
      </c>
      <c r="DF71">
        <v>0.013</v>
      </c>
      <c r="DG71">
        <v>-2.455</v>
      </c>
      <c r="DH71">
        <v>-0.021</v>
      </c>
      <c r="DI71">
        <v>420</v>
      </c>
      <c r="DJ71">
        <v>14</v>
      </c>
      <c r="DK71">
        <v>0.62</v>
      </c>
      <c r="DL71">
        <v>0.12</v>
      </c>
      <c r="DM71">
        <v>-2.682648</v>
      </c>
      <c r="DN71">
        <v>-0.02566198874295565</v>
      </c>
      <c r="DO71">
        <v>0.03165664623740171</v>
      </c>
      <c r="DP71">
        <v>1</v>
      </c>
      <c r="DQ71">
        <v>0.334499575</v>
      </c>
      <c r="DR71">
        <v>-0.1092696247654789</v>
      </c>
      <c r="DS71">
        <v>0.01089227706883988</v>
      </c>
      <c r="DT71">
        <v>0</v>
      </c>
      <c r="DU71">
        <v>1</v>
      </c>
      <c r="DV71">
        <v>2</v>
      </c>
      <c r="DW71" t="s">
        <v>363</v>
      </c>
      <c r="DX71">
        <v>3.22925</v>
      </c>
      <c r="DY71">
        <v>2.70435</v>
      </c>
      <c r="DZ71">
        <v>0.106781</v>
      </c>
      <c r="EA71">
        <v>0.107174</v>
      </c>
      <c r="EB71">
        <v>0.07895439999999999</v>
      </c>
      <c r="EC71">
        <v>0.0780067</v>
      </c>
      <c r="ED71">
        <v>29305.8</v>
      </c>
      <c r="EE71">
        <v>28619.1</v>
      </c>
      <c r="EF71">
        <v>31406.3</v>
      </c>
      <c r="EG71">
        <v>30371.9</v>
      </c>
      <c r="EH71">
        <v>38764.5</v>
      </c>
      <c r="EI71">
        <v>37040.1</v>
      </c>
      <c r="EJ71">
        <v>44031</v>
      </c>
      <c r="EK71">
        <v>42424.6</v>
      </c>
      <c r="EL71">
        <v>2.12855</v>
      </c>
      <c r="EM71">
        <v>1.97375</v>
      </c>
      <c r="EN71">
        <v>0.0508055</v>
      </c>
      <c r="EO71">
        <v>0</v>
      </c>
      <c r="EP71">
        <v>20.6095</v>
      </c>
      <c r="EQ71">
        <v>999.9</v>
      </c>
      <c r="ER71">
        <v>51.2</v>
      </c>
      <c r="ES71">
        <v>25.7</v>
      </c>
      <c r="ET71">
        <v>16.6589</v>
      </c>
      <c r="EU71">
        <v>61.5528</v>
      </c>
      <c r="EV71">
        <v>22.0913</v>
      </c>
      <c r="EW71">
        <v>1</v>
      </c>
      <c r="EX71">
        <v>-0.249306</v>
      </c>
      <c r="EY71">
        <v>1.30468</v>
      </c>
      <c r="EZ71">
        <v>20.2028</v>
      </c>
      <c r="FA71">
        <v>5.22433</v>
      </c>
      <c r="FB71">
        <v>11.998</v>
      </c>
      <c r="FC71">
        <v>4.96765</v>
      </c>
      <c r="FD71">
        <v>3.297</v>
      </c>
      <c r="FE71">
        <v>9999</v>
      </c>
      <c r="FF71">
        <v>9999</v>
      </c>
      <c r="FG71">
        <v>9999</v>
      </c>
      <c r="FH71">
        <v>21.2</v>
      </c>
      <c r="FI71">
        <v>4.97106</v>
      </c>
      <c r="FJ71">
        <v>1.86768</v>
      </c>
      <c r="FK71">
        <v>1.85883</v>
      </c>
      <c r="FL71">
        <v>1.86499</v>
      </c>
      <c r="FM71">
        <v>1.86305</v>
      </c>
      <c r="FN71">
        <v>1.86434</v>
      </c>
      <c r="FO71">
        <v>1.85976</v>
      </c>
      <c r="FP71">
        <v>1.86386</v>
      </c>
      <c r="FQ71">
        <v>0</v>
      </c>
      <c r="FR71">
        <v>0</v>
      </c>
      <c r="FS71">
        <v>0</v>
      </c>
      <c r="FT71">
        <v>0</v>
      </c>
      <c r="FU71" t="s">
        <v>357</v>
      </c>
      <c r="FV71" t="s">
        <v>358</v>
      </c>
      <c r="FW71" t="s">
        <v>359</v>
      </c>
      <c r="FX71" t="s">
        <v>359</v>
      </c>
      <c r="FY71" t="s">
        <v>359</v>
      </c>
      <c r="FZ71" t="s">
        <v>359</v>
      </c>
      <c r="GA71">
        <v>0</v>
      </c>
      <c r="GB71">
        <v>100</v>
      </c>
      <c r="GC71">
        <v>100</v>
      </c>
      <c r="GD71">
        <v>-2.455</v>
      </c>
      <c r="GE71">
        <v>-0.021</v>
      </c>
      <c r="GF71">
        <v>-0.6769833304508774</v>
      </c>
      <c r="GG71">
        <v>-0.004200780211792431</v>
      </c>
      <c r="GH71">
        <v>-6.086107273994438E-07</v>
      </c>
      <c r="GI71">
        <v>3.538391214060535E-10</v>
      </c>
      <c r="GJ71">
        <v>-0.04227334833890367</v>
      </c>
      <c r="GK71">
        <v>0.006682484536868237</v>
      </c>
      <c r="GL71">
        <v>-0.0007200357986506558</v>
      </c>
      <c r="GM71">
        <v>2.515042002614049E-05</v>
      </c>
      <c r="GN71">
        <v>15</v>
      </c>
      <c r="GO71">
        <v>1944</v>
      </c>
      <c r="GP71">
        <v>3</v>
      </c>
      <c r="GQ71">
        <v>20</v>
      </c>
      <c r="GR71">
        <v>0.9</v>
      </c>
      <c r="GS71">
        <v>23.7</v>
      </c>
      <c r="GT71">
        <v>1.12305</v>
      </c>
      <c r="GU71">
        <v>2.40723</v>
      </c>
      <c r="GV71">
        <v>1.44897</v>
      </c>
      <c r="GW71">
        <v>2.29858</v>
      </c>
      <c r="GX71">
        <v>1.55151</v>
      </c>
      <c r="GY71">
        <v>2.34619</v>
      </c>
      <c r="GZ71">
        <v>30.3724</v>
      </c>
      <c r="HA71">
        <v>13.8956</v>
      </c>
      <c r="HB71">
        <v>18</v>
      </c>
      <c r="HC71">
        <v>570.056</v>
      </c>
      <c r="HD71">
        <v>476.131</v>
      </c>
      <c r="HE71">
        <v>18.9994</v>
      </c>
      <c r="HF71">
        <v>23.7689</v>
      </c>
      <c r="HG71">
        <v>30.0003</v>
      </c>
      <c r="HH71">
        <v>23.8134</v>
      </c>
      <c r="HI71">
        <v>23.758</v>
      </c>
      <c r="HJ71">
        <v>22.4927</v>
      </c>
      <c r="HK71">
        <v>27.0441</v>
      </c>
      <c r="HL71">
        <v>53.5565</v>
      </c>
      <c r="HM71">
        <v>19</v>
      </c>
      <c r="HN71">
        <v>420</v>
      </c>
      <c r="HO71">
        <v>13.4938</v>
      </c>
      <c r="HP71">
        <v>99.68770000000001</v>
      </c>
      <c r="HQ71">
        <v>101.36</v>
      </c>
    </row>
    <row r="72" spans="1:225">
      <c r="A72">
        <v>56</v>
      </c>
      <c r="B72">
        <v>1714074269.5</v>
      </c>
      <c r="C72">
        <v>5777.5</v>
      </c>
      <c r="D72" t="s">
        <v>535</v>
      </c>
      <c r="E72" t="s">
        <v>536</v>
      </c>
      <c r="F72">
        <v>5</v>
      </c>
      <c r="G72" t="s">
        <v>530</v>
      </c>
      <c r="H72">
        <v>1714074261.5</v>
      </c>
      <c r="I72">
        <f>(J72)/1000</f>
        <v>0</v>
      </c>
      <c r="J72">
        <f>IF(BE72, AM72, AG72)</f>
        <v>0</v>
      </c>
      <c r="K72">
        <f>IF(BE72, AH72, AF72)</f>
        <v>0</v>
      </c>
      <c r="L72">
        <f>BG72 - IF(AT72&gt;1, K72*BA72*100.0/(AV72*BU72), 0)</f>
        <v>0</v>
      </c>
      <c r="M72">
        <f>((S72-I72/2)*L72-K72)/(S72+I72/2)</f>
        <v>0</v>
      </c>
      <c r="N72">
        <f>M72*(BN72+BO72)/1000.0</f>
        <v>0</v>
      </c>
      <c r="O72">
        <f>(BG72 - IF(AT72&gt;1, K72*BA72*100.0/(AV72*BU72), 0))*(BN72+BO72)/1000.0</f>
        <v>0</v>
      </c>
      <c r="P72">
        <f>2.0/((1/R72-1/Q72)+SIGN(R72)*SQRT((1/R72-1/Q72)*(1/R72-1/Q72) + 4*BB72/((BB72+1)*(BB72+1))*(2*1/R72*1/Q72-1/Q72*1/Q72)))</f>
        <v>0</v>
      </c>
      <c r="Q72">
        <f>IF(LEFT(BC72,1)&lt;&gt;"0",IF(LEFT(BC72,1)="1",3.0,BD72),$D$5+$E$5*(BU72*BN72/($K$5*1000))+$F$5*(BU72*BN72/($K$5*1000))*MAX(MIN(BA72,$J$5),$I$5)*MAX(MIN(BA72,$J$5),$I$5)+$G$5*MAX(MIN(BA72,$J$5),$I$5)*(BU72*BN72/($K$5*1000))+$H$5*(BU72*BN72/($K$5*1000))*(BU72*BN72/($K$5*1000)))</f>
        <v>0</v>
      </c>
      <c r="R72">
        <f>I72*(1000-(1000*0.61365*exp(17.502*V72/(240.97+V72))/(BN72+BO72)+BI72)/2)/(1000*0.61365*exp(17.502*V72/(240.97+V72))/(BN72+BO72)-BI72)</f>
        <v>0</v>
      </c>
      <c r="S72">
        <f>1/((BB72+1)/(P72/1.6)+1/(Q72/1.37)) + BB72/((BB72+1)/(P72/1.6) + BB72/(Q72/1.37))</f>
        <v>0</v>
      </c>
      <c r="T72">
        <f>(AW72*AZ72)</f>
        <v>0</v>
      </c>
      <c r="U72">
        <f>(BP72+(T72+2*0.95*5.67E-8*(((BP72+$B$7)+273)^4-(BP72+273)^4)-44100*I72)/(1.84*29.3*Q72+8*0.95*5.67E-8*(BP72+273)^3))</f>
        <v>0</v>
      </c>
      <c r="V72">
        <f>($C$7*BQ72+$D$7*BR72+$E$7*U72)</f>
        <v>0</v>
      </c>
      <c r="W72">
        <f>0.61365*exp(17.502*V72/(240.97+V72))</f>
        <v>0</v>
      </c>
      <c r="X72">
        <f>(Y72/Z72*100)</f>
        <v>0</v>
      </c>
      <c r="Y72">
        <f>BI72*(BN72+BO72)/1000</f>
        <v>0</v>
      </c>
      <c r="Z72">
        <f>0.61365*exp(17.502*BP72/(240.97+BP72))</f>
        <v>0</v>
      </c>
      <c r="AA72">
        <f>(W72-BI72*(BN72+BO72)/1000)</f>
        <v>0</v>
      </c>
      <c r="AB72">
        <f>(-I72*44100)</f>
        <v>0</v>
      </c>
      <c r="AC72">
        <f>2*29.3*Q72*0.92*(BP72-V72)</f>
        <v>0</v>
      </c>
      <c r="AD72">
        <f>2*0.95*5.67E-8*(((BP72+$B$7)+273)^4-(V72+273)^4)</f>
        <v>0</v>
      </c>
      <c r="AE72">
        <f>T72+AD72+AB72+AC72</f>
        <v>0</v>
      </c>
      <c r="AF72">
        <f>BM72*AT72*(BH72-BG72*(1000-AT72*BJ72)/(1000-AT72*BI72))/(100*BA72)</f>
        <v>0</v>
      </c>
      <c r="AG72">
        <f>1000*BM72*AT72*(BI72-BJ72)/(100*BA72*(1000-AT72*BI72))</f>
        <v>0</v>
      </c>
      <c r="AH72">
        <f>(AI72 - AJ72 - BN72*1E3/(8.314*(BP72+273.15)) * AL72/BM72 * AK72) * BM72/(100*BA72) * (1000 - BJ72)/1000</f>
        <v>0</v>
      </c>
      <c r="AI72">
        <v>425.7448655157316</v>
      </c>
      <c r="AJ72">
        <v>424.6842303030301</v>
      </c>
      <c r="AK72">
        <v>-0.005983641896903775</v>
      </c>
      <c r="AL72">
        <v>67.16360864015981</v>
      </c>
      <c r="AM72">
        <f>(AO72 - AN72 + BN72*1E3/(8.314*(BP72+273.15)) * AQ72/BM72 * AP72) * BM72/(100*BA72) * 1000/(1000 - AO72)</f>
        <v>0</v>
      </c>
      <c r="AN72">
        <v>13.64840881308971</v>
      </c>
      <c r="AO72">
        <v>13.79846484848485</v>
      </c>
      <c r="AP72">
        <v>-1.372339007060958E-06</v>
      </c>
      <c r="AQ72">
        <v>78.54826576566107</v>
      </c>
      <c r="AR72">
        <v>13</v>
      </c>
      <c r="AS72">
        <v>2</v>
      </c>
      <c r="AT72">
        <f>IF(AR72*$H$13&gt;=AV72,1.0,(AV72/(AV72-AR72*$H$13)))</f>
        <v>0</v>
      </c>
      <c r="AU72">
        <f>(AT72-1)*100</f>
        <v>0</v>
      </c>
      <c r="AV72">
        <f>MAX(0,($B$13+$C$13*BU72)/(1+$D$13*BU72)*BN72/(BP72+273)*$E$13)</f>
        <v>0</v>
      </c>
      <c r="AW72">
        <f>$B$11*BV72+$C$11*BW72+$F$11*CH72*(1-CK72)</f>
        <v>0</v>
      </c>
      <c r="AX72">
        <f>AW72*AY72</f>
        <v>0</v>
      </c>
      <c r="AY72">
        <f>($B$11*$D$9+$C$11*$D$9+$F$11*((CU72+CM72)/MAX(CU72+CM72+CV72, 0.1)*$I$9+CV72/MAX(CU72+CM72+CV72, 0.1)*$J$9))/($B$11+$C$11+$F$11)</f>
        <v>0</v>
      </c>
      <c r="AZ72">
        <f>($B$11*$K$9+$C$11*$K$9+$F$11*((CU72+CM72)/MAX(CU72+CM72+CV72, 0.1)*$P$9+CV72/MAX(CU72+CM72+CV72, 0.1)*$Q$9))/($B$11+$C$11+$F$11)</f>
        <v>0</v>
      </c>
      <c r="BA72">
        <v>6</v>
      </c>
      <c r="BB72">
        <v>0.5</v>
      </c>
      <c r="BC72" t="s">
        <v>354</v>
      </c>
      <c r="BD72">
        <v>2</v>
      </c>
      <c r="BE72" t="b">
        <v>1</v>
      </c>
      <c r="BF72">
        <v>1714074261.5</v>
      </c>
      <c r="BG72">
        <v>418.9391935483871</v>
      </c>
      <c r="BH72">
        <v>420.0092580645162</v>
      </c>
      <c r="BI72">
        <v>13.79856774193549</v>
      </c>
      <c r="BJ72">
        <v>13.64635806451613</v>
      </c>
      <c r="BK72">
        <v>421.4571935483871</v>
      </c>
      <c r="BL72">
        <v>13.81929032258064</v>
      </c>
      <c r="BM72">
        <v>599.9798064516131</v>
      </c>
      <c r="BN72">
        <v>101.8687741935484</v>
      </c>
      <c r="BO72">
        <v>0.09997086129032258</v>
      </c>
      <c r="BP72">
        <v>21.40885483870968</v>
      </c>
      <c r="BQ72">
        <v>21.4630935483871</v>
      </c>
      <c r="BR72">
        <v>999.9000000000003</v>
      </c>
      <c r="BS72">
        <v>0</v>
      </c>
      <c r="BT72">
        <v>0</v>
      </c>
      <c r="BU72">
        <v>9998.824516129032</v>
      </c>
      <c r="BV72">
        <v>0</v>
      </c>
      <c r="BW72">
        <v>348.5243870967741</v>
      </c>
      <c r="BX72">
        <v>-1.094589709677419</v>
      </c>
      <c r="BY72">
        <v>424.7759032258065</v>
      </c>
      <c r="BZ72">
        <v>425.8200967741935</v>
      </c>
      <c r="CA72">
        <v>0.1522071935483871</v>
      </c>
      <c r="CB72">
        <v>420.0092580645162</v>
      </c>
      <c r="CC72">
        <v>13.64635806451613</v>
      </c>
      <c r="CD72">
        <v>1.405645161290323</v>
      </c>
      <c r="CE72">
        <v>1.39014064516129</v>
      </c>
      <c r="CF72">
        <v>11.97867419354839</v>
      </c>
      <c r="CG72">
        <v>11.81050645161291</v>
      </c>
      <c r="CH72">
        <v>429.994129032258</v>
      </c>
      <c r="CI72">
        <v>0.9069956774193549</v>
      </c>
      <c r="CJ72">
        <v>0.09300425806451611</v>
      </c>
      <c r="CK72">
        <v>0</v>
      </c>
      <c r="CL72">
        <v>103.5857096774194</v>
      </c>
      <c r="CM72">
        <v>5.00098</v>
      </c>
      <c r="CN72">
        <v>544.4606774193549</v>
      </c>
      <c r="CO72">
        <v>3942.633225806451</v>
      </c>
      <c r="CP72">
        <v>36.72358064516129</v>
      </c>
      <c r="CQ72">
        <v>40.49770967741934</v>
      </c>
      <c r="CR72">
        <v>38.48964516129031</v>
      </c>
      <c r="CS72">
        <v>41.20945161290321</v>
      </c>
      <c r="CT72">
        <v>38.81825806451613</v>
      </c>
      <c r="CU72">
        <v>385.4658064516129</v>
      </c>
      <c r="CV72">
        <v>39.5258064516129</v>
      </c>
      <c r="CW72">
        <v>0</v>
      </c>
      <c r="CX72">
        <v>1714074356.6</v>
      </c>
      <c r="CY72">
        <v>0</v>
      </c>
      <c r="CZ72">
        <v>1714074290</v>
      </c>
      <c r="DA72" t="s">
        <v>537</v>
      </c>
      <c r="DB72">
        <v>1714074290</v>
      </c>
      <c r="DC72">
        <v>1714074097</v>
      </c>
      <c r="DD72">
        <v>58</v>
      </c>
      <c r="DE72">
        <v>0.029</v>
      </c>
      <c r="DF72">
        <v>0</v>
      </c>
      <c r="DG72">
        <v>-2.518</v>
      </c>
      <c r="DH72">
        <v>-0.021</v>
      </c>
      <c r="DI72">
        <v>420</v>
      </c>
      <c r="DJ72">
        <v>14</v>
      </c>
      <c r="DK72">
        <v>0.32</v>
      </c>
      <c r="DL72">
        <v>0.09</v>
      </c>
      <c r="DM72">
        <v>-1.083260024390244</v>
      </c>
      <c r="DN72">
        <v>0.244144432055749</v>
      </c>
      <c r="DO72">
        <v>0.1122709501287144</v>
      </c>
      <c r="DP72">
        <v>0</v>
      </c>
      <c r="DQ72">
        <v>0.1557388780487805</v>
      </c>
      <c r="DR72">
        <v>-0.06001463414634164</v>
      </c>
      <c r="DS72">
        <v>0.006465273084588047</v>
      </c>
      <c r="DT72">
        <v>1</v>
      </c>
      <c r="DU72">
        <v>1</v>
      </c>
      <c r="DV72">
        <v>2</v>
      </c>
      <c r="DW72" t="s">
        <v>363</v>
      </c>
      <c r="DX72">
        <v>3.22934</v>
      </c>
      <c r="DY72">
        <v>2.70444</v>
      </c>
      <c r="DZ72">
        <v>0.107119</v>
      </c>
      <c r="EA72">
        <v>0.107195</v>
      </c>
      <c r="EB72">
        <v>0.078788</v>
      </c>
      <c r="EC72">
        <v>0.07856</v>
      </c>
      <c r="ED72">
        <v>29306</v>
      </c>
      <c r="EE72">
        <v>28634.3</v>
      </c>
      <c r="EF72">
        <v>31417.1</v>
      </c>
      <c r="EG72">
        <v>30387.4</v>
      </c>
      <c r="EH72">
        <v>38783.6</v>
      </c>
      <c r="EI72">
        <v>37035.3</v>
      </c>
      <c r="EJ72">
        <v>44044.5</v>
      </c>
      <c r="EK72">
        <v>42445</v>
      </c>
      <c r="EL72">
        <v>2.14795</v>
      </c>
      <c r="EM72">
        <v>1.97482</v>
      </c>
      <c r="EN72">
        <v>0.0552684</v>
      </c>
      <c r="EO72">
        <v>0</v>
      </c>
      <c r="EP72">
        <v>20.5489</v>
      </c>
      <c r="EQ72">
        <v>999.9</v>
      </c>
      <c r="ER72">
        <v>51.7</v>
      </c>
      <c r="ES72">
        <v>25.7</v>
      </c>
      <c r="ET72">
        <v>16.8249</v>
      </c>
      <c r="EU72">
        <v>61.4428</v>
      </c>
      <c r="EV72">
        <v>22.0753</v>
      </c>
      <c r="EW72">
        <v>1</v>
      </c>
      <c r="EX72">
        <v>-0.267797</v>
      </c>
      <c r="EY72">
        <v>1.22335</v>
      </c>
      <c r="EZ72">
        <v>20.2032</v>
      </c>
      <c r="FA72">
        <v>5.22822</v>
      </c>
      <c r="FB72">
        <v>11.998</v>
      </c>
      <c r="FC72">
        <v>4.9676</v>
      </c>
      <c r="FD72">
        <v>3.297</v>
      </c>
      <c r="FE72">
        <v>9999</v>
      </c>
      <c r="FF72">
        <v>9999</v>
      </c>
      <c r="FG72">
        <v>9999</v>
      </c>
      <c r="FH72">
        <v>21.3</v>
      </c>
      <c r="FI72">
        <v>4.97106</v>
      </c>
      <c r="FJ72">
        <v>1.86768</v>
      </c>
      <c r="FK72">
        <v>1.85883</v>
      </c>
      <c r="FL72">
        <v>1.86496</v>
      </c>
      <c r="FM72">
        <v>1.86305</v>
      </c>
      <c r="FN72">
        <v>1.86433</v>
      </c>
      <c r="FO72">
        <v>1.85977</v>
      </c>
      <c r="FP72">
        <v>1.86386</v>
      </c>
      <c r="FQ72">
        <v>0</v>
      </c>
      <c r="FR72">
        <v>0</v>
      </c>
      <c r="FS72">
        <v>0</v>
      </c>
      <c r="FT72">
        <v>0</v>
      </c>
      <c r="FU72" t="s">
        <v>357</v>
      </c>
      <c r="FV72" t="s">
        <v>358</v>
      </c>
      <c r="FW72" t="s">
        <v>359</v>
      </c>
      <c r="FX72" t="s">
        <v>359</v>
      </c>
      <c r="FY72" t="s">
        <v>359</v>
      </c>
      <c r="FZ72" t="s">
        <v>359</v>
      </c>
      <c r="GA72">
        <v>0</v>
      </c>
      <c r="GB72">
        <v>100</v>
      </c>
      <c r="GC72">
        <v>100</v>
      </c>
      <c r="GD72">
        <v>-2.518</v>
      </c>
      <c r="GE72">
        <v>-0.0207</v>
      </c>
      <c r="GF72">
        <v>-0.6904810523827967</v>
      </c>
      <c r="GG72">
        <v>-0.004200780211792431</v>
      </c>
      <c r="GH72">
        <v>-6.086107273994438E-07</v>
      </c>
      <c r="GI72">
        <v>3.538391214060535E-10</v>
      </c>
      <c r="GJ72">
        <v>-0.04194343418706518</v>
      </c>
      <c r="GK72">
        <v>0.006682484536868237</v>
      </c>
      <c r="GL72">
        <v>-0.0007200357986506558</v>
      </c>
      <c r="GM72">
        <v>2.515042002614049E-05</v>
      </c>
      <c r="GN72">
        <v>15</v>
      </c>
      <c r="GO72">
        <v>1944</v>
      </c>
      <c r="GP72">
        <v>3</v>
      </c>
      <c r="GQ72">
        <v>20</v>
      </c>
      <c r="GR72">
        <v>2.9</v>
      </c>
      <c r="GS72">
        <v>2.9</v>
      </c>
      <c r="GT72">
        <v>1.12183</v>
      </c>
      <c r="GU72">
        <v>2.40967</v>
      </c>
      <c r="GV72">
        <v>1.44897</v>
      </c>
      <c r="GW72">
        <v>2.29858</v>
      </c>
      <c r="GX72">
        <v>1.55151</v>
      </c>
      <c r="GY72">
        <v>2.33032</v>
      </c>
      <c r="GZ72">
        <v>30.4154</v>
      </c>
      <c r="HA72">
        <v>13.8518</v>
      </c>
      <c r="HB72">
        <v>18</v>
      </c>
      <c r="HC72">
        <v>581.5650000000001</v>
      </c>
      <c r="HD72">
        <v>475.698</v>
      </c>
      <c r="HE72">
        <v>19.001</v>
      </c>
      <c r="HF72">
        <v>23.5549</v>
      </c>
      <c r="HG72">
        <v>30.0003</v>
      </c>
      <c r="HH72">
        <v>23.6686</v>
      </c>
      <c r="HI72">
        <v>23.6359</v>
      </c>
      <c r="HJ72">
        <v>22.4749</v>
      </c>
      <c r="HK72">
        <v>27.8909</v>
      </c>
      <c r="HL72">
        <v>53.5565</v>
      </c>
      <c r="HM72">
        <v>19</v>
      </c>
      <c r="HN72">
        <v>420</v>
      </c>
      <c r="HO72">
        <v>13.5826</v>
      </c>
      <c r="HP72">
        <v>99.7199</v>
      </c>
      <c r="HQ72">
        <v>101.41</v>
      </c>
    </row>
    <row r="73" spans="1:225">
      <c r="A73">
        <v>57</v>
      </c>
      <c r="B73">
        <v>1714074316</v>
      </c>
      <c r="C73">
        <v>5824</v>
      </c>
      <c r="D73" t="s">
        <v>538</v>
      </c>
      <c r="E73" t="s">
        <v>539</v>
      </c>
      <c r="F73">
        <v>5</v>
      </c>
      <c r="G73" t="s">
        <v>540</v>
      </c>
      <c r="H73">
        <v>1714074308</v>
      </c>
      <c r="I73">
        <f>(J73)/1000</f>
        <v>0</v>
      </c>
      <c r="J73">
        <f>IF(BE73, AM73, AG73)</f>
        <v>0</v>
      </c>
      <c r="K73">
        <f>IF(BE73, AH73, AF73)</f>
        <v>0</v>
      </c>
      <c r="L73">
        <f>BG73 - IF(AT73&gt;1, K73*BA73*100.0/(AV73*BU73), 0)</f>
        <v>0</v>
      </c>
      <c r="M73">
        <f>((S73-I73/2)*L73-K73)/(S73+I73/2)</f>
        <v>0</v>
      </c>
      <c r="N73">
        <f>M73*(BN73+BO73)/1000.0</f>
        <v>0</v>
      </c>
      <c r="O73">
        <f>(BG73 - IF(AT73&gt;1, K73*BA73*100.0/(AV73*BU73), 0))*(BN73+BO73)/1000.0</f>
        <v>0</v>
      </c>
      <c r="P73">
        <f>2.0/((1/R73-1/Q73)+SIGN(R73)*SQRT((1/R73-1/Q73)*(1/R73-1/Q73) + 4*BB73/((BB73+1)*(BB73+1))*(2*1/R73*1/Q73-1/Q73*1/Q73)))</f>
        <v>0</v>
      </c>
      <c r="Q73">
        <f>IF(LEFT(BC73,1)&lt;&gt;"0",IF(LEFT(BC73,1)="1",3.0,BD73),$D$5+$E$5*(BU73*BN73/($K$5*1000))+$F$5*(BU73*BN73/($K$5*1000))*MAX(MIN(BA73,$J$5),$I$5)*MAX(MIN(BA73,$J$5),$I$5)+$G$5*MAX(MIN(BA73,$J$5),$I$5)*(BU73*BN73/($K$5*1000))+$H$5*(BU73*BN73/($K$5*1000))*(BU73*BN73/($K$5*1000)))</f>
        <v>0</v>
      </c>
      <c r="R73">
        <f>I73*(1000-(1000*0.61365*exp(17.502*V73/(240.97+V73))/(BN73+BO73)+BI73)/2)/(1000*0.61365*exp(17.502*V73/(240.97+V73))/(BN73+BO73)-BI73)</f>
        <v>0</v>
      </c>
      <c r="S73">
        <f>1/((BB73+1)/(P73/1.6)+1/(Q73/1.37)) + BB73/((BB73+1)/(P73/1.6) + BB73/(Q73/1.37))</f>
        <v>0</v>
      </c>
      <c r="T73">
        <f>(AW73*AZ73)</f>
        <v>0</v>
      </c>
      <c r="U73">
        <f>(BP73+(T73+2*0.95*5.67E-8*(((BP73+$B$7)+273)^4-(BP73+273)^4)-44100*I73)/(1.84*29.3*Q73+8*0.95*5.67E-8*(BP73+273)^3))</f>
        <v>0</v>
      </c>
      <c r="V73">
        <f>($C$7*BQ73+$D$7*BR73+$E$7*U73)</f>
        <v>0</v>
      </c>
      <c r="W73">
        <f>0.61365*exp(17.502*V73/(240.97+V73))</f>
        <v>0</v>
      </c>
      <c r="X73">
        <f>(Y73/Z73*100)</f>
        <v>0</v>
      </c>
      <c r="Y73">
        <f>BI73*(BN73+BO73)/1000</f>
        <v>0</v>
      </c>
      <c r="Z73">
        <f>0.61365*exp(17.502*BP73/(240.97+BP73))</f>
        <v>0</v>
      </c>
      <c r="AA73">
        <f>(W73-BI73*(BN73+BO73)/1000)</f>
        <v>0</v>
      </c>
      <c r="AB73">
        <f>(-I73*44100)</f>
        <v>0</v>
      </c>
      <c r="AC73">
        <f>2*29.3*Q73*0.92*(BP73-V73)</f>
        <v>0</v>
      </c>
      <c r="AD73">
        <f>2*0.95*5.67E-8*(((BP73+$B$7)+273)^4-(V73+273)^4)</f>
        <v>0</v>
      </c>
      <c r="AE73">
        <f>T73+AD73+AB73+AC73</f>
        <v>0</v>
      </c>
      <c r="AF73">
        <f>BM73*AT73*(BH73-BG73*(1000-AT73*BJ73)/(1000-AT73*BI73))/(100*BA73)</f>
        <v>0</v>
      </c>
      <c r="AG73">
        <f>1000*BM73*AT73*(BI73-BJ73)/(100*BA73*(1000-AT73*BI73))</f>
        <v>0</v>
      </c>
      <c r="AH73">
        <f>(AI73 - AJ73 - BN73*1E3/(8.314*(BP73+273.15)) * AL73/BM73 * AK73) * BM73/(100*BA73) * (1000 - BJ73)/1000</f>
        <v>0</v>
      </c>
      <c r="AI73">
        <v>425.860457505751</v>
      </c>
      <c r="AJ73">
        <v>424.7177393939392</v>
      </c>
      <c r="AK73">
        <v>-0.001378336397247704</v>
      </c>
      <c r="AL73">
        <v>67.22744591362581</v>
      </c>
      <c r="AM73">
        <f>(AO73 - AN73 + BN73*1E3/(8.314*(BP73+273.15)) * AQ73/BM73 * AP73) * BM73/(100*BA73) * 1000/(1000 - AO73)</f>
        <v>0</v>
      </c>
      <c r="AN73">
        <v>13.65215285806656</v>
      </c>
      <c r="AO73">
        <v>13.79805696969696</v>
      </c>
      <c r="AP73">
        <v>7.689885747609629E-05</v>
      </c>
      <c r="AQ73">
        <v>78.5226495533755</v>
      </c>
      <c r="AR73">
        <v>13</v>
      </c>
      <c r="AS73">
        <v>2</v>
      </c>
      <c r="AT73">
        <f>IF(AR73*$H$13&gt;=AV73,1.0,(AV73/(AV73-AR73*$H$13)))</f>
        <v>0</v>
      </c>
      <c r="AU73">
        <f>(AT73-1)*100</f>
        <v>0</v>
      </c>
      <c r="AV73">
        <f>MAX(0,($B$13+$C$13*BU73)/(1+$D$13*BU73)*BN73/(BP73+273)*$E$13)</f>
        <v>0</v>
      </c>
      <c r="AW73">
        <f>$B$11*BV73+$C$11*BW73+$F$11*CH73*(1-CK73)</f>
        <v>0</v>
      </c>
      <c r="AX73">
        <f>AW73*AY73</f>
        <v>0</v>
      </c>
      <c r="AY73">
        <f>($B$11*$D$9+$C$11*$D$9+$F$11*((CU73+CM73)/MAX(CU73+CM73+CV73, 0.1)*$I$9+CV73/MAX(CU73+CM73+CV73, 0.1)*$J$9))/($B$11+$C$11+$F$11)</f>
        <v>0</v>
      </c>
      <c r="AZ73">
        <f>($B$11*$K$9+$C$11*$K$9+$F$11*((CU73+CM73)/MAX(CU73+CM73+CV73, 0.1)*$P$9+CV73/MAX(CU73+CM73+CV73, 0.1)*$Q$9))/($B$11+$C$11+$F$11)</f>
        <v>0</v>
      </c>
      <c r="BA73">
        <v>6</v>
      </c>
      <c r="BB73">
        <v>0.5</v>
      </c>
      <c r="BC73" t="s">
        <v>354</v>
      </c>
      <c r="BD73">
        <v>2</v>
      </c>
      <c r="BE73" t="b">
        <v>1</v>
      </c>
      <c r="BF73">
        <v>1714074308</v>
      </c>
      <c r="BG73">
        <v>418.8597096774193</v>
      </c>
      <c r="BH73">
        <v>419.9983225806452</v>
      </c>
      <c r="BI73">
        <v>13.7943064516129</v>
      </c>
      <c r="BJ73">
        <v>13.64817741935484</v>
      </c>
      <c r="BK73">
        <v>421.3507096774193</v>
      </c>
      <c r="BL73">
        <v>13.81503870967742</v>
      </c>
      <c r="BM73">
        <v>600.0124838709678</v>
      </c>
      <c r="BN73">
        <v>101.8693870967742</v>
      </c>
      <c r="BO73">
        <v>0.1000436774193548</v>
      </c>
      <c r="BP73">
        <v>21.43770322580646</v>
      </c>
      <c r="BQ73">
        <v>21.49146774193548</v>
      </c>
      <c r="BR73">
        <v>999.9000000000003</v>
      </c>
      <c r="BS73">
        <v>0</v>
      </c>
      <c r="BT73">
        <v>0</v>
      </c>
      <c r="BU73">
        <v>10001.85322580645</v>
      </c>
      <c r="BV73">
        <v>0</v>
      </c>
      <c r="BW73">
        <v>347.8770967741935</v>
      </c>
      <c r="BX73">
        <v>-1.160116774193548</v>
      </c>
      <c r="BY73">
        <v>424.6966774193548</v>
      </c>
      <c r="BZ73">
        <v>425.8098064516129</v>
      </c>
      <c r="CA73">
        <v>0.1461176451612903</v>
      </c>
      <c r="CB73">
        <v>419.9983225806452</v>
      </c>
      <c r="CC73">
        <v>13.64817741935484</v>
      </c>
      <c r="CD73">
        <v>1.405215806451613</v>
      </c>
      <c r="CE73">
        <v>1.390331290322581</v>
      </c>
      <c r="CF73">
        <v>11.97403548387097</v>
      </c>
      <c r="CG73">
        <v>11.81259032258064</v>
      </c>
      <c r="CH73">
        <v>429.9964516129032</v>
      </c>
      <c r="CI73">
        <v>0.9069864838709676</v>
      </c>
      <c r="CJ73">
        <v>0.09301340322580642</v>
      </c>
      <c r="CK73">
        <v>0</v>
      </c>
      <c r="CL73">
        <v>99.44464516129031</v>
      </c>
      <c r="CM73">
        <v>5.00098</v>
      </c>
      <c r="CN73">
        <v>527.0056451612903</v>
      </c>
      <c r="CO73">
        <v>3942.641290322581</v>
      </c>
      <c r="CP73">
        <v>37.026</v>
      </c>
      <c r="CQ73">
        <v>40.86474193548386</v>
      </c>
      <c r="CR73">
        <v>38.7940322580645</v>
      </c>
      <c r="CS73">
        <v>41.82841935483869</v>
      </c>
      <c r="CT73">
        <v>39.14293548387096</v>
      </c>
      <c r="CU73">
        <v>385.4654838709678</v>
      </c>
      <c r="CV73">
        <v>39.53193548387096</v>
      </c>
      <c r="CW73">
        <v>0</v>
      </c>
      <c r="CX73">
        <v>1714074403.4</v>
      </c>
      <c r="CY73">
        <v>0</v>
      </c>
      <c r="CZ73">
        <v>1714074332</v>
      </c>
      <c r="DA73" t="s">
        <v>541</v>
      </c>
      <c r="DB73">
        <v>1714074332</v>
      </c>
      <c r="DC73">
        <v>1714074097</v>
      </c>
      <c r="DD73">
        <v>59</v>
      </c>
      <c r="DE73">
        <v>0.027</v>
      </c>
      <c r="DF73">
        <v>0</v>
      </c>
      <c r="DG73">
        <v>-2.491</v>
      </c>
      <c r="DH73">
        <v>-0.021</v>
      </c>
      <c r="DI73">
        <v>420</v>
      </c>
      <c r="DJ73">
        <v>14</v>
      </c>
      <c r="DK73">
        <v>0.31</v>
      </c>
      <c r="DL73">
        <v>0.09</v>
      </c>
      <c r="DM73">
        <v>-1.168698780487805</v>
      </c>
      <c r="DN73">
        <v>-0.04597358885017613</v>
      </c>
      <c r="DO73">
        <v>0.0422043938410256</v>
      </c>
      <c r="DP73">
        <v>1</v>
      </c>
      <c r="DQ73">
        <v>0.146171</v>
      </c>
      <c r="DR73">
        <v>-0.005753999999999987</v>
      </c>
      <c r="DS73">
        <v>0.0008576609427290756</v>
      </c>
      <c r="DT73">
        <v>1</v>
      </c>
      <c r="DU73">
        <v>2</v>
      </c>
      <c r="DV73">
        <v>2</v>
      </c>
      <c r="DW73" t="s">
        <v>513</v>
      </c>
      <c r="DX73">
        <v>3.2293</v>
      </c>
      <c r="DY73">
        <v>2.70445</v>
      </c>
      <c r="DZ73">
        <v>0.10712</v>
      </c>
      <c r="EA73">
        <v>0.107204</v>
      </c>
      <c r="EB73">
        <v>0.0787877</v>
      </c>
      <c r="EC73">
        <v>0.0785937</v>
      </c>
      <c r="ED73">
        <v>29305</v>
      </c>
      <c r="EE73">
        <v>28631.9</v>
      </c>
      <c r="EF73">
        <v>31416.2</v>
      </c>
      <c r="EG73">
        <v>30385.3</v>
      </c>
      <c r="EH73">
        <v>38782.4</v>
      </c>
      <c r="EI73">
        <v>37031.5</v>
      </c>
      <c r="EJ73">
        <v>44043.1</v>
      </c>
      <c r="EK73">
        <v>42442.2</v>
      </c>
      <c r="EL73">
        <v>2.14692</v>
      </c>
      <c r="EM73">
        <v>1.97415</v>
      </c>
      <c r="EN73">
        <v>0.0551119</v>
      </c>
      <c r="EO73">
        <v>0</v>
      </c>
      <c r="EP73">
        <v>20.5772</v>
      </c>
      <c r="EQ73">
        <v>999.9</v>
      </c>
      <c r="ER73">
        <v>51.7</v>
      </c>
      <c r="ES73">
        <v>25.7</v>
      </c>
      <c r="ET73">
        <v>16.8255</v>
      </c>
      <c r="EU73">
        <v>61.6928</v>
      </c>
      <c r="EV73">
        <v>22.0713</v>
      </c>
      <c r="EW73">
        <v>1</v>
      </c>
      <c r="EX73">
        <v>-0.265971</v>
      </c>
      <c r="EY73">
        <v>1.23931</v>
      </c>
      <c r="EZ73">
        <v>20.2036</v>
      </c>
      <c r="FA73">
        <v>5.22807</v>
      </c>
      <c r="FB73">
        <v>11.998</v>
      </c>
      <c r="FC73">
        <v>4.9674</v>
      </c>
      <c r="FD73">
        <v>3.297</v>
      </c>
      <c r="FE73">
        <v>9999</v>
      </c>
      <c r="FF73">
        <v>9999</v>
      </c>
      <c r="FG73">
        <v>9999</v>
      </c>
      <c r="FH73">
        <v>21.3</v>
      </c>
      <c r="FI73">
        <v>4.97104</v>
      </c>
      <c r="FJ73">
        <v>1.86768</v>
      </c>
      <c r="FK73">
        <v>1.85883</v>
      </c>
      <c r="FL73">
        <v>1.86496</v>
      </c>
      <c r="FM73">
        <v>1.86303</v>
      </c>
      <c r="FN73">
        <v>1.86434</v>
      </c>
      <c r="FO73">
        <v>1.85975</v>
      </c>
      <c r="FP73">
        <v>1.86386</v>
      </c>
      <c r="FQ73">
        <v>0</v>
      </c>
      <c r="FR73">
        <v>0</v>
      </c>
      <c r="FS73">
        <v>0</v>
      </c>
      <c r="FT73">
        <v>0</v>
      </c>
      <c r="FU73" t="s">
        <v>357</v>
      </c>
      <c r="FV73" t="s">
        <v>358</v>
      </c>
      <c r="FW73" t="s">
        <v>359</v>
      </c>
      <c r="FX73" t="s">
        <v>359</v>
      </c>
      <c r="FY73" t="s">
        <v>359</v>
      </c>
      <c r="FZ73" t="s">
        <v>359</v>
      </c>
      <c r="GA73">
        <v>0</v>
      </c>
      <c r="GB73">
        <v>100</v>
      </c>
      <c r="GC73">
        <v>100</v>
      </c>
      <c r="GD73">
        <v>-2.491</v>
      </c>
      <c r="GE73">
        <v>-0.0207</v>
      </c>
      <c r="GF73">
        <v>-0.6610610003312549</v>
      </c>
      <c r="GG73">
        <v>-0.004200780211792431</v>
      </c>
      <c r="GH73">
        <v>-6.086107273994438E-07</v>
      </c>
      <c r="GI73">
        <v>3.538391214060535E-10</v>
      </c>
      <c r="GJ73">
        <v>-0.04194343418706518</v>
      </c>
      <c r="GK73">
        <v>0.006682484536868237</v>
      </c>
      <c r="GL73">
        <v>-0.0007200357986506558</v>
      </c>
      <c r="GM73">
        <v>2.515042002614049E-05</v>
      </c>
      <c r="GN73">
        <v>15</v>
      </c>
      <c r="GO73">
        <v>1944</v>
      </c>
      <c r="GP73">
        <v>3</v>
      </c>
      <c r="GQ73">
        <v>20</v>
      </c>
      <c r="GR73">
        <v>0.4</v>
      </c>
      <c r="GS73">
        <v>3.6</v>
      </c>
      <c r="GT73">
        <v>1.12183</v>
      </c>
      <c r="GU73">
        <v>2.40723</v>
      </c>
      <c r="GV73">
        <v>1.44775</v>
      </c>
      <c r="GW73">
        <v>2.29858</v>
      </c>
      <c r="GX73">
        <v>1.55151</v>
      </c>
      <c r="GY73">
        <v>2.34131</v>
      </c>
      <c r="GZ73">
        <v>30.4154</v>
      </c>
      <c r="HA73">
        <v>13.8431</v>
      </c>
      <c r="HB73">
        <v>18</v>
      </c>
      <c r="HC73">
        <v>580.956</v>
      </c>
      <c r="HD73">
        <v>475.328</v>
      </c>
      <c r="HE73">
        <v>19.0002</v>
      </c>
      <c r="HF73">
        <v>23.5718</v>
      </c>
      <c r="HG73">
        <v>30.0003</v>
      </c>
      <c r="HH73">
        <v>23.6765</v>
      </c>
      <c r="HI73">
        <v>23.6418</v>
      </c>
      <c r="HJ73">
        <v>22.4739</v>
      </c>
      <c r="HK73">
        <v>27.8909</v>
      </c>
      <c r="HL73">
        <v>53.5565</v>
      </c>
      <c r="HM73">
        <v>19</v>
      </c>
      <c r="HN73">
        <v>420</v>
      </c>
      <c r="HO73">
        <v>13.6046</v>
      </c>
      <c r="HP73">
        <v>99.7169</v>
      </c>
      <c r="HQ73">
        <v>101.404</v>
      </c>
    </row>
    <row r="74" spans="1:225">
      <c r="A74">
        <v>58</v>
      </c>
      <c r="B74">
        <v>1714074451</v>
      </c>
      <c r="C74">
        <v>5959</v>
      </c>
      <c r="D74" t="s">
        <v>542</v>
      </c>
      <c r="E74" t="s">
        <v>543</v>
      </c>
      <c r="F74">
        <v>5</v>
      </c>
      <c r="G74" t="s">
        <v>544</v>
      </c>
      <c r="H74">
        <v>1714074443</v>
      </c>
      <c r="I74">
        <f>(J74)/1000</f>
        <v>0</v>
      </c>
      <c r="J74">
        <f>IF(BE74, AM74, AG74)</f>
        <v>0</v>
      </c>
      <c r="K74">
        <f>IF(BE74, AH74, AF74)</f>
        <v>0</v>
      </c>
      <c r="L74">
        <f>BG74 - IF(AT74&gt;1, K74*BA74*100.0/(AV74*BU74), 0)</f>
        <v>0</v>
      </c>
      <c r="M74">
        <f>((S74-I74/2)*L74-K74)/(S74+I74/2)</f>
        <v>0</v>
      </c>
      <c r="N74">
        <f>M74*(BN74+BO74)/1000.0</f>
        <v>0</v>
      </c>
      <c r="O74">
        <f>(BG74 - IF(AT74&gt;1, K74*BA74*100.0/(AV74*BU74), 0))*(BN74+BO74)/1000.0</f>
        <v>0</v>
      </c>
      <c r="P74">
        <f>2.0/((1/R74-1/Q74)+SIGN(R74)*SQRT((1/R74-1/Q74)*(1/R74-1/Q74) + 4*BB74/((BB74+1)*(BB74+1))*(2*1/R74*1/Q74-1/Q74*1/Q74)))</f>
        <v>0</v>
      </c>
      <c r="Q74">
        <f>IF(LEFT(BC74,1)&lt;&gt;"0",IF(LEFT(BC74,1)="1",3.0,BD74),$D$5+$E$5*(BU74*BN74/($K$5*1000))+$F$5*(BU74*BN74/($K$5*1000))*MAX(MIN(BA74,$J$5),$I$5)*MAX(MIN(BA74,$J$5),$I$5)+$G$5*MAX(MIN(BA74,$J$5),$I$5)*(BU74*BN74/($K$5*1000))+$H$5*(BU74*BN74/($K$5*1000))*(BU74*BN74/($K$5*1000)))</f>
        <v>0</v>
      </c>
      <c r="R74">
        <f>I74*(1000-(1000*0.61365*exp(17.502*V74/(240.97+V74))/(BN74+BO74)+BI74)/2)/(1000*0.61365*exp(17.502*V74/(240.97+V74))/(BN74+BO74)-BI74)</f>
        <v>0</v>
      </c>
      <c r="S74">
        <f>1/((BB74+1)/(P74/1.6)+1/(Q74/1.37)) + BB74/((BB74+1)/(P74/1.6) + BB74/(Q74/1.37))</f>
        <v>0</v>
      </c>
      <c r="T74">
        <f>(AW74*AZ74)</f>
        <v>0</v>
      </c>
      <c r="U74">
        <f>(BP74+(T74+2*0.95*5.67E-8*(((BP74+$B$7)+273)^4-(BP74+273)^4)-44100*I74)/(1.84*29.3*Q74+8*0.95*5.67E-8*(BP74+273)^3))</f>
        <v>0</v>
      </c>
      <c r="V74">
        <f>($C$7*BQ74+$D$7*BR74+$E$7*U74)</f>
        <v>0</v>
      </c>
      <c r="W74">
        <f>0.61365*exp(17.502*V74/(240.97+V74))</f>
        <v>0</v>
      </c>
      <c r="X74">
        <f>(Y74/Z74*100)</f>
        <v>0</v>
      </c>
      <c r="Y74">
        <f>BI74*(BN74+BO74)/1000</f>
        <v>0</v>
      </c>
      <c r="Z74">
        <f>0.61365*exp(17.502*BP74/(240.97+BP74))</f>
        <v>0</v>
      </c>
      <c r="AA74">
        <f>(W74-BI74*(BN74+BO74)/1000)</f>
        <v>0</v>
      </c>
      <c r="AB74">
        <f>(-I74*44100)</f>
        <v>0</v>
      </c>
      <c r="AC74">
        <f>2*29.3*Q74*0.92*(BP74-V74)</f>
        <v>0</v>
      </c>
      <c r="AD74">
        <f>2*0.95*5.67E-8*(((BP74+$B$7)+273)^4-(V74+273)^4)</f>
        <v>0</v>
      </c>
      <c r="AE74">
        <f>T74+AD74+AB74+AC74</f>
        <v>0</v>
      </c>
      <c r="AF74">
        <f>BM74*AT74*(BH74-BG74*(1000-AT74*BJ74)/(1000-AT74*BI74))/(100*BA74)</f>
        <v>0</v>
      </c>
      <c r="AG74">
        <f>1000*BM74*AT74*(BI74-BJ74)/(100*BA74*(1000-AT74*BI74))</f>
        <v>0</v>
      </c>
      <c r="AH74">
        <f>(AI74 - AJ74 - BN74*1E3/(8.314*(BP74+273.15)) * AL74/BM74 * AK74) * BM74/(100*BA74) * (1000 - BJ74)/1000</f>
        <v>0</v>
      </c>
      <c r="AI74">
        <v>425.8662536177993</v>
      </c>
      <c r="AJ74">
        <v>424.0492848484847</v>
      </c>
      <c r="AK74">
        <v>0.0007480267144386264</v>
      </c>
      <c r="AL74">
        <v>67.16710468923954</v>
      </c>
      <c r="AM74">
        <f>(AO74 - AN74 + BN74*1E3/(8.314*(BP74+273.15)) * AQ74/BM74 * AP74) * BM74/(100*BA74) * 1000/(1000 - AO74)</f>
        <v>0</v>
      </c>
      <c r="AN74">
        <v>13.64897350724641</v>
      </c>
      <c r="AO74">
        <v>13.8897</v>
      </c>
      <c r="AP74">
        <v>-0.0001564151315131394</v>
      </c>
      <c r="AQ74">
        <v>78.54892177337045</v>
      </c>
      <c r="AR74">
        <v>11</v>
      </c>
      <c r="AS74">
        <v>2</v>
      </c>
      <c r="AT74">
        <f>IF(AR74*$H$13&gt;=AV74,1.0,(AV74/(AV74-AR74*$H$13)))</f>
        <v>0</v>
      </c>
      <c r="AU74">
        <f>(AT74-1)*100</f>
        <v>0</v>
      </c>
      <c r="AV74">
        <f>MAX(0,($B$13+$C$13*BU74)/(1+$D$13*BU74)*BN74/(BP74+273)*$E$13)</f>
        <v>0</v>
      </c>
      <c r="AW74">
        <f>$B$11*BV74+$C$11*BW74+$F$11*CH74*(1-CK74)</f>
        <v>0</v>
      </c>
      <c r="AX74">
        <f>AW74*AY74</f>
        <v>0</v>
      </c>
      <c r="AY74">
        <f>($B$11*$D$9+$C$11*$D$9+$F$11*((CU74+CM74)/MAX(CU74+CM74+CV74, 0.1)*$I$9+CV74/MAX(CU74+CM74+CV74, 0.1)*$J$9))/($B$11+$C$11+$F$11)</f>
        <v>0</v>
      </c>
      <c r="AZ74">
        <f>($B$11*$K$9+$C$11*$K$9+$F$11*((CU74+CM74)/MAX(CU74+CM74+CV74, 0.1)*$P$9+CV74/MAX(CU74+CM74+CV74, 0.1)*$Q$9))/($B$11+$C$11+$F$11)</f>
        <v>0</v>
      </c>
      <c r="BA74">
        <v>6</v>
      </c>
      <c r="BB74">
        <v>0.5</v>
      </c>
      <c r="BC74" t="s">
        <v>354</v>
      </c>
      <c r="BD74">
        <v>2</v>
      </c>
      <c r="BE74" t="b">
        <v>1</v>
      </c>
      <c r="BF74">
        <v>1714074443</v>
      </c>
      <c r="BG74">
        <v>418.1241612903226</v>
      </c>
      <c r="BH74">
        <v>419.9967741935484</v>
      </c>
      <c r="BI74">
        <v>13.89719677419355</v>
      </c>
      <c r="BJ74">
        <v>13.67537419354839</v>
      </c>
      <c r="BK74">
        <v>420.6321612903226</v>
      </c>
      <c r="BL74">
        <v>13.9178</v>
      </c>
      <c r="BM74">
        <v>600.0086774193547</v>
      </c>
      <c r="BN74">
        <v>101.868</v>
      </c>
      <c r="BO74">
        <v>0.1000311774193548</v>
      </c>
      <c r="BP74">
        <v>21.40963548387096</v>
      </c>
      <c r="BQ74">
        <v>21.54994193548387</v>
      </c>
      <c r="BR74">
        <v>999.9000000000003</v>
      </c>
      <c r="BS74">
        <v>0</v>
      </c>
      <c r="BT74">
        <v>0</v>
      </c>
      <c r="BU74">
        <v>9994.431935483872</v>
      </c>
      <c r="BV74">
        <v>0</v>
      </c>
      <c r="BW74">
        <v>390.122193548387</v>
      </c>
      <c r="BX74">
        <v>-1.847199677419355</v>
      </c>
      <c r="BY74">
        <v>424.0425806451614</v>
      </c>
      <c r="BZ74">
        <v>425.8200322580645</v>
      </c>
      <c r="CA74">
        <v>0.2218114838709677</v>
      </c>
      <c r="CB74">
        <v>419.9967741935484</v>
      </c>
      <c r="CC74">
        <v>13.67537419354839</v>
      </c>
      <c r="CD74">
        <v>1.415679677419355</v>
      </c>
      <c r="CE74">
        <v>1.393083870967742</v>
      </c>
      <c r="CF74">
        <v>12.08662903225807</v>
      </c>
      <c r="CG74">
        <v>11.84254516129032</v>
      </c>
      <c r="CH74">
        <v>430.0052580645162</v>
      </c>
      <c r="CI74">
        <v>0.907012</v>
      </c>
      <c r="CJ74">
        <v>0.09298821935483867</v>
      </c>
      <c r="CK74">
        <v>0</v>
      </c>
      <c r="CL74">
        <v>152.819064516129</v>
      </c>
      <c r="CM74">
        <v>5.00098</v>
      </c>
      <c r="CN74">
        <v>765.6708387096774</v>
      </c>
      <c r="CO74">
        <v>3942.755483870968</v>
      </c>
      <c r="CP74">
        <v>35.59254838709677</v>
      </c>
      <c r="CQ74">
        <v>38.58445161290322</v>
      </c>
      <c r="CR74">
        <v>37.3324193548387</v>
      </c>
      <c r="CS74">
        <v>38.0723870967742</v>
      </c>
      <c r="CT74">
        <v>37.33445161290322</v>
      </c>
      <c r="CU74">
        <v>385.4832258064516</v>
      </c>
      <c r="CV74">
        <v>39.52096774193548</v>
      </c>
      <c r="CW74">
        <v>0</v>
      </c>
      <c r="CX74">
        <v>1714074538.4</v>
      </c>
      <c r="CY74">
        <v>0</v>
      </c>
      <c r="CZ74">
        <v>1714074472.5</v>
      </c>
      <c r="DA74" t="s">
        <v>545</v>
      </c>
      <c r="DB74">
        <v>1714074472.5</v>
      </c>
      <c r="DC74">
        <v>1714074097</v>
      </c>
      <c r="DD74">
        <v>60</v>
      </c>
      <c r="DE74">
        <v>-0.017</v>
      </c>
      <c r="DF74">
        <v>0</v>
      </c>
      <c r="DG74">
        <v>-2.508</v>
      </c>
      <c r="DH74">
        <v>-0.021</v>
      </c>
      <c r="DI74">
        <v>420</v>
      </c>
      <c r="DJ74">
        <v>14</v>
      </c>
      <c r="DK74">
        <v>0.43</v>
      </c>
      <c r="DL74">
        <v>0.09</v>
      </c>
      <c r="DM74">
        <v>-1.822556829268293</v>
      </c>
      <c r="DN74">
        <v>-0.42650592334495</v>
      </c>
      <c r="DO74">
        <v>0.0603061912624285</v>
      </c>
      <c r="DP74">
        <v>0</v>
      </c>
      <c r="DQ74">
        <v>0.2096260243902439</v>
      </c>
      <c r="DR74">
        <v>0.2127711846689894</v>
      </c>
      <c r="DS74">
        <v>0.02167191735806998</v>
      </c>
      <c r="DT74">
        <v>0</v>
      </c>
      <c r="DU74">
        <v>0</v>
      </c>
      <c r="DV74">
        <v>2</v>
      </c>
      <c r="DW74" t="s">
        <v>356</v>
      </c>
      <c r="DX74">
        <v>3.22928</v>
      </c>
      <c r="DY74">
        <v>2.70418</v>
      </c>
      <c r="DZ74">
        <v>0.106964</v>
      </c>
      <c r="EA74">
        <v>0.107188</v>
      </c>
      <c r="EB74">
        <v>0.0791553</v>
      </c>
      <c r="EC74">
        <v>0.0784135</v>
      </c>
      <c r="ED74">
        <v>29305.6</v>
      </c>
      <c r="EE74">
        <v>28626.6</v>
      </c>
      <c r="EF74">
        <v>31411.8</v>
      </c>
      <c r="EG74">
        <v>30379.5</v>
      </c>
      <c r="EH74">
        <v>38760.4</v>
      </c>
      <c r="EI74">
        <v>37031.9</v>
      </c>
      <c r="EJ74">
        <v>44035.9</v>
      </c>
      <c r="EK74">
        <v>42434.2</v>
      </c>
      <c r="EL74">
        <v>2.15142</v>
      </c>
      <c r="EM74">
        <v>1.9728</v>
      </c>
      <c r="EN74">
        <v>0.0567883</v>
      </c>
      <c r="EO74">
        <v>0</v>
      </c>
      <c r="EP74">
        <v>20.6031</v>
      </c>
      <c r="EQ74">
        <v>999.9</v>
      </c>
      <c r="ER74">
        <v>52</v>
      </c>
      <c r="ES74">
        <v>25.7</v>
      </c>
      <c r="ET74">
        <v>16.9212</v>
      </c>
      <c r="EU74">
        <v>61.5428</v>
      </c>
      <c r="EV74">
        <v>22.2957</v>
      </c>
      <c r="EW74">
        <v>1</v>
      </c>
      <c r="EX74">
        <v>-0.259489</v>
      </c>
      <c r="EY74">
        <v>1.304</v>
      </c>
      <c r="EZ74">
        <v>20.2032</v>
      </c>
      <c r="FA74">
        <v>5.22807</v>
      </c>
      <c r="FB74">
        <v>11.9978</v>
      </c>
      <c r="FC74">
        <v>4.96725</v>
      </c>
      <c r="FD74">
        <v>3.297</v>
      </c>
      <c r="FE74">
        <v>9999</v>
      </c>
      <c r="FF74">
        <v>9999</v>
      </c>
      <c r="FG74">
        <v>9999</v>
      </c>
      <c r="FH74">
        <v>21.3</v>
      </c>
      <c r="FI74">
        <v>4.97104</v>
      </c>
      <c r="FJ74">
        <v>1.86768</v>
      </c>
      <c r="FK74">
        <v>1.85883</v>
      </c>
      <c r="FL74">
        <v>1.86495</v>
      </c>
      <c r="FM74">
        <v>1.86299</v>
      </c>
      <c r="FN74">
        <v>1.86432</v>
      </c>
      <c r="FO74">
        <v>1.85977</v>
      </c>
      <c r="FP74">
        <v>1.86386</v>
      </c>
      <c r="FQ74">
        <v>0</v>
      </c>
      <c r="FR74">
        <v>0</v>
      </c>
      <c r="FS74">
        <v>0</v>
      </c>
      <c r="FT74">
        <v>0</v>
      </c>
      <c r="FU74" t="s">
        <v>357</v>
      </c>
      <c r="FV74" t="s">
        <v>358</v>
      </c>
      <c r="FW74" t="s">
        <v>359</v>
      </c>
      <c r="FX74" t="s">
        <v>359</v>
      </c>
      <c r="FY74" t="s">
        <v>359</v>
      </c>
      <c r="FZ74" t="s">
        <v>359</v>
      </c>
      <c r="GA74">
        <v>0</v>
      </c>
      <c r="GB74">
        <v>100</v>
      </c>
      <c r="GC74">
        <v>100</v>
      </c>
      <c r="GD74">
        <v>-2.508</v>
      </c>
      <c r="GE74">
        <v>-0.0206</v>
      </c>
      <c r="GF74">
        <v>-0.6343164045170588</v>
      </c>
      <c r="GG74">
        <v>-0.004200780211792431</v>
      </c>
      <c r="GH74">
        <v>-6.086107273994438E-07</v>
      </c>
      <c r="GI74">
        <v>3.538391214060535E-10</v>
      </c>
      <c r="GJ74">
        <v>-0.04194343418706518</v>
      </c>
      <c r="GK74">
        <v>0.006682484536868237</v>
      </c>
      <c r="GL74">
        <v>-0.0007200357986506558</v>
      </c>
      <c r="GM74">
        <v>2.515042002614049E-05</v>
      </c>
      <c r="GN74">
        <v>15</v>
      </c>
      <c r="GO74">
        <v>1944</v>
      </c>
      <c r="GP74">
        <v>3</v>
      </c>
      <c r="GQ74">
        <v>20</v>
      </c>
      <c r="GR74">
        <v>2</v>
      </c>
      <c r="GS74">
        <v>5.9</v>
      </c>
      <c r="GT74">
        <v>1.12183</v>
      </c>
      <c r="GU74">
        <v>2.40967</v>
      </c>
      <c r="GV74">
        <v>1.44775</v>
      </c>
      <c r="GW74">
        <v>2.29858</v>
      </c>
      <c r="GX74">
        <v>1.55151</v>
      </c>
      <c r="GY74">
        <v>2.36816</v>
      </c>
      <c r="GZ74">
        <v>30.4369</v>
      </c>
      <c r="HA74">
        <v>13.8256</v>
      </c>
      <c r="HB74">
        <v>18</v>
      </c>
      <c r="HC74">
        <v>584.514</v>
      </c>
      <c r="HD74">
        <v>474.845</v>
      </c>
      <c r="HE74">
        <v>19.0001</v>
      </c>
      <c r="HF74">
        <v>23.6464</v>
      </c>
      <c r="HG74">
        <v>30.0004</v>
      </c>
      <c r="HH74">
        <v>23.7247</v>
      </c>
      <c r="HI74">
        <v>23.6817</v>
      </c>
      <c r="HJ74">
        <v>22.4722</v>
      </c>
      <c r="HK74">
        <v>28.75</v>
      </c>
      <c r="HL74">
        <v>53.5565</v>
      </c>
      <c r="HM74">
        <v>19</v>
      </c>
      <c r="HN74">
        <v>420</v>
      </c>
      <c r="HO74">
        <v>13.5364</v>
      </c>
      <c r="HP74">
        <v>99.7015</v>
      </c>
      <c r="HQ74">
        <v>101.384</v>
      </c>
    </row>
    <row r="75" spans="1:225">
      <c r="A75">
        <v>59</v>
      </c>
      <c r="B75">
        <v>1714074542</v>
      </c>
      <c r="C75">
        <v>6050</v>
      </c>
      <c r="D75" t="s">
        <v>546</v>
      </c>
      <c r="E75" t="s">
        <v>547</v>
      </c>
      <c r="F75">
        <v>5</v>
      </c>
      <c r="G75" t="s">
        <v>544</v>
      </c>
      <c r="H75">
        <v>1714074534.25</v>
      </c>
      <c r="I75">
        <f>(J75)/1000</f>
        <v>0</v>
      </c>
      <c r="J75">
        <f>IF(BE75, AM75, AG75)</f>
        <v>0</v>
      </c>
      <c r="K75">
        <f>IF(BE75, AH75, AF75)</f>
        <v>0</v>
      </c>
      <c r="L75">
        <f>BG75 - IF(AT75&gt;1, K75*BA75*100.0/(AV75*BU75), 0)</f>
        <v>0</v>
      </c>
      <c r="M75">
        <f>((S75-I75/2)*L75-K75)/(S75+I75/2)</f>
        <v>0</v>
      </c>
      <c r="N75">
        <f>M75*(BN75+BO75)/1000.0</f>
        <v>0</v>
      </c>
      <c r="O75">
        <f>(BG75 - IF(AT75&gt;1, K75*BA75*100.0/(AV75*BU75), 0))*(BN75+BO75)/1000.0</f>
        <v>0</v>
      </c>
      <c r="P75">
        <f>2.0/((1/R75-1/Q75)+SIGN(R75)*SQRT((1/R75-1/Q75)*(1/R75-1/Q75) + 4*BB75/((BB75+1)*(BB75+1))*(2*1/R75*1/Q75-1/Q75*1/Q75)))</f>
        <v>0</v>
      </c>
      <c r="Q75">
        <f>IF(LEFT(BC75,1)&lt;&gt;"0",IF(LEFT(BC75,1)="1",3.0,BD75),$D$5+$E$5*(BU75*BN75/($K$5*1000))+$F$5*(BU75*BN75/($K$5*1000))*MAX(MIN(BA75,$J$5),$I$5)*MAX(MIN(BA75,$J$5),$I$5)+$G$5*MAX(MIN(BA75,$J$5),$I$5)*(BU75*BN75/($K$5*1000))+$H$5*(BU75*BN75/($K$5*1000))*(BU75*BN75/($K$5*1000)))</f>
        <v>0</v>
      </c>
      <c r="R75">
        <f>I75*(1000-(1000*0.61365*exp(17.502*V75/(240.97+V75))/(BN75+BO75)+BI75)/2)/(1000*0.61365*exp(17.502*V75/(240.97+V75))/(BN75+BO75)-BI75)</f>
        <v>0</v>
      </c>
      <c r="S75">
        <f>1/((BB75+1)/(P75/1.6)+1/(Q75/1.37)) + BB75/((BB75+1)/(P75/1.6) + BB75/(Q75/1.37))</f>
        <v>0</v>
      </c>
      <c r="T75">
        <f>(AW75*AZ75)</f>
        <v>0</v>
      </c>
      <c r="U75">
        <f>(BP75+(T75+2*0.95*5.67E-8*(((BP75+$B$7)+273)^4-(BP75+273)^4)-44100*I75)/(1.84*29.3*Q75+8*0.95*5.67E-8*(BP75+273)^3))</f>
        <v>0</v>
      </c>
      <c r="V75">
        <f>($C$7*BQ75+$D$7*BR75+$E$7*U75)</f>
        <v>0</v>
      </c>
      <c r="W75">
        <f>0.61365*exp(17.502*V75/(240.97+V75))</f>
        <v>0</v>
      </c>
      <c r="X75">
        <f>(Y75/Z75*100)</f>
        <v>0</v>
      </c>
      <c r="Y75">
        <f>BI75*(BN75+BO75)/1000</f>
        <v>0</v>
      </c>
      <c r="Z75">
        <f>0.61365*exp(17.502*BP75/(240.97+BP75))</f>
        <v>0</v>
      </c>
      <c r="AA75">
        <f>(W75-BI75*(BN75+BO75)/1000)</f>
        <v>0</v>
      </c>
      <c r="AB75">
        <f>(-I75*44100)</f>
        <v>0</v>
      </c>
      <c r="AC75">
        <f>2*29.3*Q75*0.92*(BP75-V75)</f>
        <v>0</v>
      </c>
      <c r="AD75">
        <f>2*0.95*5.67E-8*(((BP75+$B$7)+273)^4-(V75+273)^4)</f>
        <v>0</v>
      </c>
      <c r="AE75">
        <f>T75+AD75+AB75+AC75</f>
        <v>0</v>
      </c>
      <c r="AF75">
        <f>BM75*AT75*(BH75-BG75*(1000-AT75*BJ75)/(1000-AT75*BI75))/(100*BA75)</f>
        <v>0</v>
      </c>
      <c r="AG75">
        <f>1000*BM75*AT75*(BI75-BJ75)/(100*BA75*(1000-AT75*BI75))</f>
        <v>0</v>
      </c>
      <c r="AH75">
        <f>(AI75 - AJ75 - BN75*1E3/(8.314*(BP75+273.15)) * AL75/BM75 * AK75) * BM75/(100*BA75) * (1000 - BJ75)/1000</f>
        <v>0</v>
      </c>
      <c r="AI75">
        <v>425.7524714112782</v>
      </c>
      <c r="AJ75">
        <v>423.8408363636362</v>
      </c>
      <c r="AK75">
        <v>-0.006980915184454882</v>
      </c>
      <c r="AL75">
        <v>67.21047729293863</v>
      </c>
      <c r="AM75">
        <f>(AO75 - AN75 + BN75*1E3/(8.314*(BP75+273.15)) * AQ75/BM75 * AP75) * BM75/(100*BA75) * 1000/(1000 - AO75)</f>
        <v>0</v>
      </c>
      <c r="AN75">
        <v>13.55764281993232</v>
      </c>
      <c r="AO75">
        <v>13.8227503030303</v>
      </c>
      <c r="AP75">
        <v>-6.581530697317747E-05</v>
      </c>
      <c r="AQ75">
        <v>78.53653712739884</v>
      </c>
      <c r="AR75">
        <v>10</v>
      </c>
      <c r="AS75">
        <v>2</v>
      </c>
      <c r="AT75">
        <f>IF(AR75*$H$13&gt;=AV75,1.0,(AV75/(AV75-AR75*$H$13)))</f>
        <v>0</v>
      </c>
      <c r="AU75">
        <f>(AT75-1)*100</f>
        <v>0</v>
      </c>
      <c r="AV75">
        <f>MAX(0,($B$13+$C$13*BU75)/(1+$D$13*BU75)*BN75/(BP75+273)*$E$13)</f>
        <v>0</v>
      </c>
      <c r="AW75">
        <f>$B$11*BV75+$C$11*BW75+$F$11*CH75*(1-CK75)</f>
        <v>0</v>
      </c>
      <c r="AX75">
        <f>AW75*AY75</f>
        <v>0</v>
      </c>
      <c r="AY75">
        <f>($B$11*$D$9+$C$11*$D$9+$F$11*((CU75+CM75)/MAX(CU75+CM75+CV75, 0.1)*$I$9+CV75/MAX(CU75+CM75+CV75, 0.1)*$J$9))/($B$11+$C$11+$F$11)</f>
        <v>0</v>
      </c>
      <c r="AZ75">
        <f>($B$11*$K$9+$C$11*$K$9+$F$11*((CU75+CM75)/MAX(CU75+CM75+CV75, 0.1)*$P$9+CV75/MAX(CU75+CM75+CV75, 0.1)*$Q$9))/($B$11+$C$11+$F$11)</f>
        <v>0</v>
      </c>
      <c r="BA75">
        <v>6</v>
      </c>
      <c r="BB75">
        <v>0.5</v>
      </c>
      <c r="BC75" t="s">
        <v>354</v>
      </c>
      <c r="BD75">
        <v>2</v>
      </c>
      <c r="BE75" t="b">
        <v>1</v>
      </c>
      <c r="BF75">
        <v>1714074534.25</v>
      </c>
      <c r="BG75">
        <v>418.0394</v>
      </c>
      <c r="BH75">
        <v>420.0053333333335</v>
      </c>
      <c r="BI75">
        <v>13.83165666666667</v>
      </c>
      <c r="BJ75">
        <v>13.56933666666666</v>
      </c>
      <c r="BK75">
        <v>420.4934</v>
      </c>
      <c r="BL75">
        <v>13.85235</v>
      </c>
      <c r="BM75">
        <v>600.0028333333333</v>
      </c>
      <c r="BN75">
        <v>101.8655</v>
      </c>
      <c r="BO75">
        <v>0.09999447</v>
      </c>
      <c r="BP75">
        <v>21.40846</v>
      </c>
      <c r="BQ75">
        <v>21.54367333333334</v>
      </c>
      <c r="BR75">
        <v>999.9000000000002</v>
      </c>
      <c r="BS75">
        <v>0</v>
      </c>
      <c r="BT75">
        <v>0</v>
      </c>
      <c r="BU75">
        <v>10004.473</v>
      </c>
      <c r="BV75">
        <v>0</v>
      </c>
      <c r="BW75">
        <v>390.2915</v>
      </c>
      <c r="BX75">
        <v>-2.011014</v>
      </c>
      <c r="BY75">
        <v>423.8570666666666</v>
      </c>
      <c r="BZ75">
        <v>425.7829</v>
      </c>
      <c r="CA75">
        <v>0.2623195</v>
      </c>
      <c r="CB75">
        <v>420.0053333333335</v>
      </c>
      <c r="CC75">
        <v>13.56933666666666</v>
      </c>
      <c r="CD75">
        <v>1.408969</v>
      </c>
      <c r="CE75">
        <v>1.382247666666667</v>
      </c>
      <c r="CF75">
        <v>12.01450333333333</v>
      </c>
      <c r="CG75">
        <v>11.72426333333333</v>
      </c>
      <c r="CH75">
        <v>429.9955666666666</v>
      </c>
      <c r="CI75">
        <v>0.9069805333333331</v>
      </c>
      <c r="CJ75">
        <v>0.09301916666666668</v>
      </c>
      <c r="CK75">
        <v>0</v>
      </c>
      <c r="CL75">
        <v>144.2677333333333</v>
      </c>
      <c r="CM75">
        <v>5.00098</v>
      </c>
      <c r="CN75">
        <v>729.3598</v>
      </c>
      <c r="CO75">
        <v>3942.626333333334</v>
      </c>
      <c r="CP75">
        <v>36.27686666666666</v>
      </c>
      <c r="CQ75">
        <v>39.98929999999998</v>
      </c>
      <c r="CR75">
        <v>38.09349999999999</v>
      </c>
      <c r="CS75">
        <v>40.14146666666667</v>
      </c>
      <c r="CT75">
        <v>38.34143333333333</v>
      </c>
      <c r="CU75">
        <v>385.4619999999999</v>
      </c>
      <c r="CV75">
        <v>39.53333333333332</v>
      </c>
      <c r="CW75">
        <v>0</v>
      </c>
      <c r="CX75">
        <v>1714074629</v>
      </c>
      <c r="CY75">
        <v>0</v>
      </c>
      <c r="CZ75">
        <v>1714074560.5</v>
      </c>
      <c r="DA75" t="s">
        <v>548</v>
      </c>
      <c r="DB75">
        <v>1714074560.5</v>
      </c>
      <c r="DC75">
        <v>1714074097</v>
      </c>
      <c r="DD75">
        <v>61</v>
      </c>
      <c r="DE75">
        <v>0.054</v>
      </c>
      <c r="DF75">
        <v>0</v>
      </c>
      <c r="DG75">
        <v>-2.454</v>
      </c>
      <c r="DH75">
        <v>-0.021</v>
      </c>
      <c r="DI75">
        <v>420</v>
      </c>
      <c r="DJ75">
        <v>14</v>
      </c>
      <c r="DK75">
        <v>1.08</v>
      </c>
      <c r="DL75">
        <v>0.09</v>
      </c>
      <c r="DM75">
        <v>-2.007272682926829</v>
      </c>
      <c r="DN75">
        <v>0.01611156794425622</v>
      </c>
      <c r="DO75">
        <v>0.0324800558710614</v>
      </c>
      <c r="DP75">
        <v>1</v>
      </c>
      <c r="DQ75">
        <v>0.2613849756097561</v>
      </c>
      <c r="DR75">
        <v>0.02976763066202109</v>
      </c>
      <c r="DS75">
        <v>0.004886328780446995</v>
      </c>
      <c r="DT75">
        <v>1</v>
      </c>
      <c r="DU75">
        <v>2</v>
      </c>
      <c r="DV75">
        <v>2</v>
      </c>
      <c r="DW75" t="s">
        <v>513</v>
      </c>
      <c r="DX75">
        <v>3.229</v>
      </c>
      <c r="DY75">
        <v>2.70436</v>
      </c>
      <c r="DZ75">
        <v>0.10692</v>
      </c>
      <c r="EA75">
        <v>0.107161</v>
      </c>
      <c r="EB75">
        <v>0.0788683</v>
      </c>
      <c r="EC75">
        <v>0.0781649</v>
      </c>
      <c r="ED75">
        <v>29303.2</v>
      </c>
      <c r="EE75">
        <v>28624</v>
      </c>
      <c r="EF75">
        <v>31408</v>
      </c>
      <c r="EG75">
        <v>30376.2</v>
      </c>
      <c r="EH75">
        <v>38768.2</v>
      </c>
      <c r="EI75">
        <v>37038.1</v>
      </c>
      <c r="EJ75">
        <v>44031</v>
      </c>
      <c r="EK75">
        <v>42429.7</v>
      </c>
      <c r="EL75">
        <v>2.15142</v>
      </c>
      <c r="EM75">
        <v>1.97195</v>
      </c>
      <c r="EN75">
        <v>0.0615939</v>
      </c>
      <c r="EO75">
        <v>0</v>
      </c>
      <c r="EP75">
        <v>20.5353</v>
      </c>
      <c r="EQ75">
        <v>999.9</v>
      </c>
      <c r="ER75">
        <v>52</v>
      </c>
      <c r="ES75">
        <v>25.7</v>
      </c>
      <c r="ET75">
        <v>16.9211</v>
      </c>
      <c r="EU75">
        <v>61.5328</v>
      </c>
      <c r="EV75">
        <v>22.5401</v>
      </c>
      <c r="EW75">
        <v>1</v>
      </c>
      <c r="EX75">
        <v>-0.255894</v>
      </c>
      <c r="EY75">
        <v>1.31639</v>
      </c>
      <c r="EZ75">
        <v>20.2029</v>
      </c>
      <c r="FA75">
        <v>5.22882</v>
      </c>
      <c r="FB75">
        <v>11.998</v>
      </c>
      <c r="FC75">
        <v>4.96725</v>
      </c>
      <c r="FD75">
        <v>3.297</v>
      </c>
      <c r="FE75">
        <v>9999</v>
      </c>
      <c r="FF75">
        <v>9999</v>
      </c>
      <c r="FG75">
        <v>9999</v>
      </c>
      <c r="FH75">
        <v>21.4</v>
      </c>
      <c r="FI75">
        <v>4.97106</v>
      </c>
      <c r="FJ75">
        <v>1.86768</v>
      </c>
      <c r="FK75">
        <v>1.85884</v>
      </c>
      <c r="FL75">
        <v>1.86497</v>
      </c>
      <c r="FM75">
        <v>1.86306</v>
      </c>
      <c r="FN75">
        <v>1.86432</v>
      </c>
      <c r="FO75">
        <v>1.85976</v>
      </c>
      <c r="FP75">
        <v>1.86386</v>
      </c>
      <c r="FQ75">
        <v>0</v>
      </c>
      <c r="FR75">
        <v>0</v>
      </c>
      <c r="FS75">
        <v>0</v>
      </c>
      <c r="FT75">
        <v>0</v>
      </c>
      <c r="FU75" t="s">
        <v>357</v>
      </c>
      <c r="FV75" t="s">
        <v>358</v>
      </c>
      <c r="FW75" t="s">
        <v>359</v>
      </c>
      <c r="FX75" t="s">
        <v>359</v>
      </c>
      <c r="FY75" t="s">
        <v>359</v>
      </c>
      <c r="FZ75" t="s">
        <v>359</v>
      </c>
      <c r="GA75">
        <v>0</v>
      </c>
      <c r="GB75">
        <v>100</v>
      </c>
      <c r="GC75">
        <v>100</v>
      </c>
      <c r="GD75">
        <v>-2.454</v>
      </c>
      <c r="GE75">
        <v>-0.0207</v>
      </c>
      <c r="GF75">
        <v>-0.6512536172554746</v>
      </c>
      <c r="GG75">
        <v>-0.004200780211792431</v>
      </c>
      <c r="GH75">
        <v>-6.086107273994438E-07</v>
      </c>
      <c r="GI75">
        <v>3.538391214060535E-10</v>
      </c>
      <c r="GJ75">
        <v>-0.04194343418706518</v>
      </c>
      <c r="GK75">
        <v>0.006682484536868237</v>
      </c>
      <c r="GL75">
        <v>-0.0007200357986506558</v>
      </c>
      <c r="GM75">
        <v>2.515042002614049E-05</v>
      </c>
      <c r="GN75">
        <v>15</v>
      </c>
      <c r="GO75">
        <v>1944</v>
      </c>
      <c r="GP75">
        <v>3</v>
      </c>
      <c r="GQ75">
        <v>20</v>
      </c>
      <c r="GR75">
        <v>1.2</v>
      </c>
      <c r="GS75">
        <v>7.4</v>
      </c>
      <c r="GT75">
        <v>1.12305</v>
      </c>
      <c r="GU75">
        <v>2.42432</v>
      </c>
      <c r="GV75">
        <v>1.44897</v>
      </c>
      <c r="GW75">
        <v>2.29858</v>
      </c>
      <c r="GX75">
        <v>1.55151</v>
      </c>
      <c r="GY75">
        <v>2.31201</v>
      </c>
      <c r="GZ75">
        <v>30.4584</v>
      </c>
      <c r="HA75">
        <v>13.8343</v>
      </c>
      <c r="HB75">
        <v>18</v>
      </c>
      <c r="HC75">
        <v>584.893</v>
      </c>
      <c r="HD75">
        <v>474.602</v>
      </c>
      <c r="HE75">
        <v>19.0004</v>
      </c>
      <c r="HF75">
        <v>23.6948</v>
      </c>
      <c r="HG75">
        <v>30.0001</v>
      </c>
      <c r="HH75">
        <v>23.7603</v>
      </c>
      <c r="HI75">
        <v>23.7137</v>
      </c>
      <c r="HJ75">
        <v>22.4743</v>
      </c>
      <c r="HK75">
        <v>29.2988</v>
      </c>
      <c r="HL75">
        <v>53.5565</v>
      </c>
      <c r="HM75">
        <v>19</v>
      </c>
      <c r="HN75">
        <v>420</v>
      </c>
      <c r="HO75">
        <v>13.5161</v>
      </c>
      <c r="HP75">
        <v>99.69</v>
      </c>
      <c r="HQ75">
        <v>101.374</v>
      </c>
    </row>
    <row r="76" spans="1:225">
      <c r="A76">
        <v>60</v>
      </c>
      <c r="B76">
        <v>1714074654</v>
      </c>
      <c r="C76">
        <v>6162</v>
      </c>
      <c r="D76" t="s">
        <v>549</v>
      </c>
      <c r="E76" t="s">
        <v>550</v>
      </c>
      <c r="F76">
        <v>5</v>
      </c>
      <c r="G76" t="s">
        <v>551</v>
      </c>
      <c r="H76">
        <v>1714074646.25</v>
      </c>
      <c r="I76">
        <f>(J76)/1000</f>
        <v>0</v>
      </c>
      <c r="J76">
        <f>IF(BE76, AM76, AG76)</f>
        <v>0</v>
      </c>
      <c r="K76">
        <f>IF(BE76, AH76, AF76)</f>
        <v>0</v>
      </c>
      <c r="L76">
        <f>BG76 - IF(AT76&gt;1, K76*BA76*100.0/(AV76*BU76), 0)</f>
        <v>0</v>
      </c>
      <c r="M76">
        <f>((S76-I76/2)*L76-K76)/(S76+I76/2)</f>
        <v>0</v>
      </c>
      <c r="N76">
        <f>M76*(BN76+BO76)/1000.0</f>
        <v>0</v>
      </c>
      <c r="O76">
        <f>(BG76 - IF(AT76&gt;1, K76*BA76*100.0/(AV76*BU76), 0))*(BN76+BO76)/1000.0</f>
        <v>0</v>
      </c>
      <c r="P76">
        <f>2.0/((1/R76-1/Q76)+SIGN(R76)*SQRT((1/R76-1/Q76)*(1/R76-1/Q76) + 4*BB76/((BB76+1)*(BB76+1))*(2*1/R76*1/Q76-1/Q76*1/Q76)))</f>
        <v>0</v>
      </c>
      <c r="Q76">
        <f>IF(LEFT(BC76,1)&lt;&gt;"0",IF(LEFT(BC76,1)="1",3.0,BD76),$D$5+$E$5*(BU76*BN76/($K$5*1000))+$F$5*(BU76*BN76/($K$5*1000))*MAX(MIN(BA76,$J$5),$I$5)*MAX(MIN(BA76,$J$5),$I$5)+$G$5*MAX(MIN(BA76,$J$5),$I$5)*(BU76*BN76/($K$5*1000))+$H$5*(BU76*BN76/($K$5*1000))*(BU76*BN76/($K$5*1000)))</f>
        <v>0</v>
      </c>
      <c r="R76">
        <f>I76*(1000-(1000*0.61365*exp(17.502*V76/(240.97+V76))/(BN76+BO76)+BI76)/2)/(1000*0.61365*exp(17.502*V76/(240.97+V76))/(BN76+BO76)-BI76)</f>
        <v>0</v>
      </c>
      <c r="S76">
        <f>1/((BB76+1)/(P76/1.6)+1/(Q76/1.37)) + BB76/((BB76+1)/(P76/1.6) + BB76/(Q76/1.37))</f>
        <v>0</v>
      </c>
      <c r="T76">
        <f>(AW76*AZ76)</f>
        <v>0</v>
      </c>
      <c r="U76">
        <f>(BP76+(T76+2*0.95*5.67E-8*(((BP76+$B$7)+273)^4-(BP76+273)^4)-44100*I76)/(1.84*29.3*Q76+8*0.95*5.67E-8*(BP76+273)^3))</f>
        <v>0</v>
      </c>
      <c r="V76">
        <f>($C$7*BQ76+$D$7*BR76+$E$7*U76)</f>
        <v>0</v>
      </c>
      <c r="W76">
        <f>0.61365*exp(17.502*V76/(240.97+V76))</f>
        <v>0</v>
      </c>
      <c r="X76">
        <f>(Y76/Z76*100)</f>
        <v>0</v>
      </c>
      <c r="Y76">
        <f>BI76*(BN76+BO76)/1000</f>
        <v>0</v>
      </c>
      <c r="Z76">
        <f>0.61365*exp(17.502*BP76/(240.97+BP76))</f>
        <v>0</v>
      </c>
      <c r="AA76">
        <f>(W76-BI76*(BN76+BO76)/1000)</f>
        <v>0</v>
      </c>
      <c r="AB76">
        <f>(-I76*44100)</f>
        <v>0</v>
      </c>
      <c r="AC76">
        <f>2*29.3*Q76*0.92*(BP76-V76)</f>
        <v>0</v>
      </c>
      <c r="AD76">
        <f>2*0.95*5.67E-8*(((BP76+$B$7)+273)^4-(V76+273)^4)</f>
        <v>0</v>
      </c>
      <c r="AE76">
        <f>T76+AD76+AB76+AC76</f>
        <v>0</v>
      </c>
      <c r="AF76">
        <f>BM76*AT76*(BH76-BG76*(1000-AT76*BJ76)/(1000-AT76*BI76))/(100*BA76)</f>
        <v>0</v>
      </c>
      <c r="AG76">
        <f>1000*BM76*AT76*(BI76-BJ76)/(100*BA76*(1000-AT76*BI76))</f>
        <v>0</v>
      </c>
      <c r="AH76">
        <f>(AI76 - AJ76 - BN76*1E3/(8.314*(BP76+273.15)) * AL76/BM76 * AK76) * BM76/(100*BA76) * (1000 - BJ76)/1000</f>
        <v>0</v>
      </c>
      <c r="AI76">
        <v>425.7522382622564</v>
      </c>
      <c r="AJ76">
        <v>422.703387878788</v>
      </c>
      <c r="AK76">
        <v>-0.001153206939181767</v>
      </c>
      <c r="AL76">
        <v>67.16784441791215</v>
      </c>
      <c r="AM76">
        <f>(AO76 - AN76 + BN76*1E3/(8.314*(BP76+273.15)) * AQ76/BM76 * AP76) * BM76/(100*BA76) * 1000/(1000 - AO76)</f>
        <v>0</v>
      </c>
      <c r="AN76">
        <v>13.40119499280687</v>
      </c>
      <c r="AO76">
        <v>13.84798242424242</v>
      </c>
      <c r="AP76">
        <v>-0.0001204429751606198</v>
      </c>
      <c r="AQ76">
        <v>78.5492188823133</v>
      </c>
      <c r="AR76">
        <v>35</v>
      </c>
      <c r="AS76">
        <v>6</v>
      </c>
      <c r="AT76">
        <f>IF(AR76*$H$13&gt;=AV76,1.0,(AV76/(AV76-AR76*$H$13)))</f>
        <v>0</v>
      </c>
      <c r="AU76">
        <f>(AT76-1)*100</f>
        <v>0</v>
      </c>
      <c r="AV76">
        <f>MAX(0,($B$13+$C$13*BU76)/(1+$D$13*BU76)*BN76/(BP76+273)*$E$13)</f>
        <v>0</v>
      </c>
      <c r="AW76">
        <f>$B$11*BV76+$C$11*BW76+$F$11*CH76*(1-CK76)</f>
        <v>0</v>
      </c>
      <c r="AX76">
        <f>AW76*AY76</f>
        <v>0</v>
      </c>
      <c r="AY76">
        <f>($B$11*$D$9+$C$11*$D$9+$F$11*((CU76+CM76)/MAX(CU76+CM76+CV76, 0.1)*$I$9+CV76/MAX(CU76+CM76+CV76, 0.1)*$J$9))/($B$11+$C$11+$F$11)</f>
        <v>0</v>
      </c>
      <c r="AZ76">
        <f>($B$11*$K$9+$C$11*$K$9+$F$11*((CU76+CM76)/MAX(CU76+CM76+CV76, 0.1)*$P$9+CV76/MAX(CU76+CM76+CV76, 0.1)*$Q$9))/($B$11+$C$11+$F$11)</f>
        <v>0</v>
      </c>
      <c r="BA76">
        <v>6</v>
      </c>
      <c r="BB76">
        <v>0.5</v>
      </c>
      <c r="BC76" t="s">
        <v>354</v>
      </c>
      <c r="BD76">
        <v>2</v>
      </c>
      <c r="BE76" t="b">
        <v>1</v>
      </c>
      <c r="BF76">
        <v>1714074646.25</v>
      </c>
      <c r="BG76">
        <v>416.9020666666667</v>
      </c>
      <c r="BH76">
        <v>420.0066666666667</v>
      </c>
      <c r="BI76">
        <v>13.86449</v>
      </c>
      <c r="BJ76">
        <v>13.40558666666667</v>
      </c>
      <c r="BK76">
        <v>419.4020666666667</v>
      </c>
      <c r="BL76">
        <v>13.88514</v>
      </c>
      <c r="BM76">
        <v>600.0277333333332</v>
      </c>
      <c r="BN76">
        <v>101.8652333333334</v>
      </c>
      <c r="BO76">
        <v>0.09995789999999999</v>
      </c>
      <c r="BP76">
        <v>21.42086</v>
      </c>
      <c r="BQ76">
        <v>21.47811333333333</v>
      </c>
      <c r="BR76">
        <v>999.9000000000002</v>
      </c>
      <c r="BS76">
        <v>0</v>
      </c>
      <c r="BT76">
        <v>0</v>
      </c>
      <c r="BU76">
        <v>10012.74866666666</v>
      </c>
      <c r="BV76">
        <v>0</v>
      </c>
      <c r="BW76">
        <v>349.8043333333334</v>
      </c>
      <c r="BX76">
        <v>-3.044911000000001</v>
      </c>
      <c r="BY76">
        <v>422.824</v>
      </c>
      <c r="BZ76">
        <v>425.7136333333333</v>
      </c>
      <c r="CA76">
        <v>0.4588987666666667</v>
      </c>
      <c r="CB76">
        <v>420.0066666666667</v>
      </c>
      <c r="CC76">
        <v>13.40558666666667</v>
      </c>
      <c r="CD76">
        <v>1.41231</v>
      </c>
      <c r="CE76">
        <v>1.365563666666667</v>
      </c>
      <c r="CF76">
        <v>12.05043333333333</v>
      </c>
      <c r="CG76">
        <v>11.54052666666667</v>
      </c>
      <c r="CH76">
        <v>430.0016666666667</v>
      </c>
      <c r="CI76">
        <v>0.907</v>
      </c>
      <c r="CJ76">
        <v>0.09299959999999997</v>
      </c>
      <c r="CK76">
        <v>0</v>
      </c>
      <c r="CL76">
        <v>228.7518</v>
      </c>
      <c r="CM76">
        <v>5.00098</v>
      </c>
      <c r="CN76">
        <v>1086.004</v>
      </c>
      <c r="CO76">
        <v>3942.708</v>
      </c>
      <c r="CP76">
        <v>37.03926666666666</v>
      </c>
      <c r="CQ76">
        <v>40.86229999999999</v>
      </c>
      <c r="CR76">
        <v>38.8351</v>
      </c>
      <c r="CS76">
        <v>41.82269999999998</v>
      </c>
      <c r="CT76">
        <v>39.16426666666666</v>
      </c>
      <c r="CU76">
        <v>385.4763333333333</v>
      </c>
      <c r="CV76">
        <v>39.523</v>
      </c>
      <c r="CW76">
        <v>0</v>
      </c>
      <c r="CX76">
        <v>1714074741.2</v>
      </c>
      <c r="CY76">
        <v>0</v>
      </c>
      <c r="CZ76">
        <v>1714074671</v>
      </c>
      <c r="DA76" t="s">
        <v>552</v>
      </c>
      <c r="DB76">
        <v>1714074671</v>
      </c>
      <c r="DC76">
        <v>1714074097</v>
      </c>
      <c r="DD76">
        <v>62</v>
      </c>
      <c r="DE76">
        <v>-0.046</v>
      </c>
      <c r="DF76">
        <v>0</v>
      </c>
      <c r="DG76">
        <v>-2.5</v>
      </c>
      <c r="DH76">
        <v>-0.021</v>
      </c>
      <c r="DI76">
        <v>420</v>
      </c>
      <c r="DJ76">
        <v>14</v>
      </c>
      <c r="DK76">
        <v>0.5600000000000001</v>
      </c>
      <c r="DL76">
        <v>0.09</v>
      </c>
      <c r="DM76">
        <v>-2.902404</v>
      </c>
      <c r="DN76">
        <v>-2.491649155722323</v>
      </c>
      <c r="DO76">
        <v>0.2576644244147803</v>
      </c>
      <c r="DP76">
        <v>0</v>
      </c>
      <c r="DQ76">
        <v>0.4548197999999999</v>
      </c>
      <c r="DR76">
        <v>0.01698470544089955</v>
      </c>
      <c r="DS76">
        <v>0.0117986801066899</v>
      </c>
      <c r="DT76">
        <v>1</v>
      </c>
      <c r="DU76">
        <v>1</v>
      </c>
      <c r="DV76">
        <v>2</v>
      </c>
      <c r="DW76" t="s">
        <v>363</v>
      </c>
      <c r="DX76">
        <v>3.22901</v>
      </c>
      <c r="DY76">
        <v>2.70433</v>
      </c>
      <c r="DZ76">
        <v>0.106672</v>
      </c>
      <c r="EA76">
        <v>0.107152</v>
      </c>
      <c r="EB76">
        <v>0.07896160000000001</v>
      </c>
      <c r="EC76">
        <v>0.0774136</v>
      </c>
      <c r="ED76">
        <v>29308.3</v>
      </c>
      <c r="EE76">
        <v>28621.3</v>
      </c>
      <c r="EF76">
        <v>31405</v>
      </c>
      <c r="EG76">
        <v>30373.3</v>
      </c>
      <c r="EH76">
        <v>38760.4</v>
      </c>
      <c r="EI76">
        <v>37065.2</v>
      </c>
      <c r="EJ76">
        <v>44026.7</v>
      </c>
      <c r="EK76">
        <v>42425.9</v>
      </c>
      <c r="EL76">
        <v>2.10713</v>
      </c>
      <c r="EM76">
        <v>1.9702</v>
      </c>
      <c r="EN76">
        <v>0.0598729</v>
      </c>
      <c r="EO76">
        <v>0</v>
      </c>
      <c r="EP76">
        <v>20.4993</v>
      </c>
      <c r="EQ76">
        <v>999.9</v>
      </c>
      <c r="ER76">
        <v>52.1</v>
      </c>
      <c r="ES76">
        <v>25.8</v>
      </c>
      <c r="ET76">
        <v>17.0542</v>
      </c>
      <c r="EU76">
        <v>61.4928</v>
      </c>
      <c r="EV76">
        <v>22.0793</v>
      </c>
      <c r="EW76">
        <v>1</v>
      </c>
      <c r="EX76">
        <v>-0.251966</v>
      </c>
      <c r="EY76">
        <v>1.31657</v>
      </c>
      <c r="EZ76">
        <v>20.2026</v>
      </c>
      <c r="FA76">
        <v>5.22927</v>
      </c>
      <c r="FB76">
        <v>11.998</v>
      </c>
      <c r="FC76">
        <v>4.9678</v>
      </c>
      <c r="FD76">
        <v>3.297</v>
      </c>
      <c r="FE76">
        <v>9999</v>
      </c>
      <c r="FF76">
        <v>9999</v>
      </c>
      <c r="FG76">
        <v>9999</v>
      </c>
      <c r="FH76">
        <v>21.4</v>
      </c>
      <c r="FI76">
        <v>4.97104</v>
      </c>
      <c r="FJ76">
        <v>1.86768</v>
      </c>
      <c r="FK76">
        <v>1.85883</v>
      </c>
      <c r="FL76">
        <v>1.86495</v>
      </c>
      <c r="FM76">
        <v>1.86305</v>
      </c>
      <c r="FN76">
        <v>1.86433</v>
      </c>
      <c r="FO76">
        <v>1.85978</v>
      </c>
      <c r="FP76">
        <v>1.86386</v>
      </c>
      <c r="FQ76">
        <v>0</v>
      </c>
      <c r="FR76">
        <v>0</v>
      </c>
      <c r="FS76">
        <v>0</v>
      </c>
      <c r="FT76">
        <v>0</v>
      </c>
      <c r="FU76" t="s">
        <v>357</v>
      </c>
      <c r="FV76" t="s">
        <v>358</v>
      </c>
      <c r="FW76" t="s">
        <v>359</v>
      </c>
      <c r="FX76" t="s">
        <v>359</v>
      </c>
      <c r="FY76" t="s">
        <v>359</v>
      </c>
      <c r="FZ76" t="s">
        <v>359</v>
      </c>
      <c r="GA76">
        <v>0</v>
      </c>
      <c r="GB76">
        <v>100</v>
      </c>
      <c r="GC76">
        <v>100</v>
      </c>
      <c r="GD76">
        <v>-2.5</v>
      </c>
      <c r="GE76">
        <v>-0.0206</v>
      </c>
      <c r="GF76">
        <v>-0.5974042325168283</v>
      </c>
      <c r="GG76">
        <v>-0.004200780211792431</v>
      </c>
      <c r="GH76">
        <v>-6.086107273994438E-07</v>
      </c>
      <c r="GI76">
        <v>3.538391214060535E-10</v>
      </c>
      <c r="GJ76">
        <v>-0.04194343418706518</v>
      </c>
      <c r="GK76">
        <v>0.006682484536868237</v>
      </c>
      <c r="GL76">
        <v>-0.0007200357986506558</v>
      </c>
      <c r="GM76">
        <v>2.515042002614049E-05</v>
      </c>
      <c r="GN76">
        <v>15</v>
      </c>
      <c r="GO76">
        <v>1944</v>
      </c>
      <c r="GP76">
        <v>3</v>
      </c>
      <c r="GQ76">
        <v>20</v>
      </c>
      <c r="GR76">
        <v>1.6</v>
      </c>
      <c r="GS76">
        <v>9.300000000000001</v>
      </c>
      <c r="GT76">
        <v>1.12183</v>
      </c>
      <c r="GU76">
        <v>2.42676</v>
      </c>
      <c r="GV76">
        <v>1.44897</v>
      </c>
      <c r="GW76">
        <v>2.29858</v>
      </c>
      <c r="GX76">
        <v>1.55151</v>
      </c>
      <c r="GY76">
        <v>2.21802</v>
      </c>
      <c r="GZ76">
        <v>30.48</v>
      </c>
      <c r="HA76">
        <v>13.7993</v>
      </c>
      <c r="HB76">
        <v>18</v>
      </c>
      <c r="HC76">
        <v>555.909</v>
      </c>
      <c r="HD76">
        <v>473.93</v>
      </c>
      <c r="HE76">
        <v>19</v>
      </c>
      <c r="HF76">
        <v>23.7514</v>
      </c>
      <c r="HG76">
        <v>30.0003</v>
      </c>
      <c r="HH76">
        <v>23.8113</v>
      </c>
      <c r="HI76">
        <v>23.7606</v>
      </c>
      <c r="HJ76">
        <v>22.4716</v>
      </c>
      <c r="HK76">
        <v>30.7671</v>
      </c>
      <c r="HL76">
        <v>53.5565</v>
      </c>
      <c r="HM76">
        <v>19</v>
      </c>
      <c r="HN76">
        <v>420</v>
      </c>
      <c r="HO76">
        <v>13.3253</v>
      </c>
      <c r="HP76">
        <v>99.6803</v>
      </c>
      <c r="HQ76">
        <v>101.364</v>
      </c>
    </row>
    <row r="77" spans="1:225">
      <c r="A77">
        <v>61</v>
      </c>
      <c r="B77">
        <v>1714074711</v>
      </c>
      <c r="C77">
        <v>6219</v>
      </c>
      <c r="D77" t="s">
        <v>553</v>
      </c>
      <c r="E77" t="s">
        <v>554</v>
      </c>
      <c r="F77">
        <v>5</v>
      </c>
      <c r="G77" t="s">
        <v>551</v>
      </c>
      <c r="H77">
        <v>1714074703</v>
      </c>
      <c r="I77">
        <f>(J77)/1000</f>
        <v>0</v>
      </c>
      <c r="J77">
        <f>IF(BE77, AM77, AG77)</f>
        <v>0</v>
      </c>
      <c r="K77">
        <f>IF(BE77, AH77, AF77)</f>
        <v>0</v>
      </c>
      <c r="L77">
        <f>BG77 - IF(AT77&gt;1, K77*BA77*100.0/(AV77*BU77), 0)</f>
        <v>0</v>
      </c>
      <c r="M77">
        <f>((S77-I77/2)*L77-K77)/(S77+I77/2)</f>
        <v>0</v>
      </c>
      <c r="N77">
        <f>M77*(BN77+BO77)/1000.0</f>
        <v>0</v>
      </c>
      <c r="O77">
        <f>(BG77 - IF(AT77&gt;1, K77*BA77*100.0/(AV77*BU77), 0))*(BN77+BO77)/1000.0</f>
        <v>0</v>
      </c>
      <c r="P77">
        <f>2.0/((1/R77-1/Q77)+SIGN(R77)*SQRT((1/R77-1/Q77)*(1/R77-1/Q77) + 4*BB77/((BB77+1)*(BB77+1))*(2*1/R77*1/Q77-1/Q77*1/Q77)))</f>
        <v>0</v>
      </c>
      <c r="Q77">
        <f>IF(LEFT(BC77,1)&lt;&gt;"0",IF(LEFT(BC77,1)="1",3.0,BD77),$D$5+$E$5*(BU77*BN77/($K$5*1000))+$F$5*(BU77*BN77/($K$5*1000))*MAX(MIN(BA77,$J$5),$I$5)*MAX(MIN(BA77,$J$5),$I$5)+$G$5*MAX(MIN(BA77,$J$5),$I$5)*(BU77*BN77/($K$5*1000))+$H$5*(BU77*BN77/($K$5*1000))*(BU77*BN77/($K$5*1000)))</f>
        <v>0</v>
      </c>
      <c r="R77">
        <f>I77*(1000-(1000*0.61365*exp(17.502*V77/(240.97+V77))/(BN77+BO77)+BI77)/2)/(1000*0.61365*exp(17.502*V77/(240.97+V77))/(BN77+BO77)-BI77)</f>
        <v>0</v>
      </c>
      <c r="S77">
        <f>1/((BB77+1)/(P77/1.6)+1/(Q77/1.37)) + BB77/((BB77+1)/(P77/1.6) + BB77/(Q77/1.37))</f>
        <v>0</v>
      </c>
      <c r="T77">
        <f>(AW77*AZ77)</f>
        <v>0</v>
      </c>
      <c r="U77">
        <f>(BP77+(T77+2*0.95*5.67E-8*(((BP77+$B$7)+273)^4-(BP77+273)^4)-44100*I77)/(1.84*29.3*Q77+8*0.95*5.67E-8*(BP77+273)^3))</f>
        <v>0</v>
      </c>
      <c r="V77">
        <f>($C$7*BQ77+$D$7*BR77+$E$7*U77)</f>
        <v>0</v>
      </c>
      <c r="W77">
        <f>0.61365*exp(17.502*V77/(240.97+V77))</f>
        <v>0</v>
      </c>
      <c r="X77">
        <f>(Y77/Z77*100)</f>
        <v>0</v>
      </c>
      <c r="Y77">
        <f>BI77*(BN77+BO77)/1000</f>
        <v>0</v>
      </c>
      <c r="Z77">
        <f>0.61365*exp(17.502*BP77/(240.97+BP77))</f>
        <v>0</v>
      </c>
      <c r="AA77">
        <f>(W77-BI77*(BN77+BO77)/1000)</f>
        <v>0</v>
      </c>
      <c r="AB77">
        <f>(-I77*44100)</f>
        <v>0</v>
      </c>
      <c r="AC77">
        <f>2*29.3*Q77*0.92*(BP77-V77)</f>
        <v>0</v>
      </c>
      <c r="AD77">
        <f>2*0.95*5.67E-8*(((BP77+$B$7)+273)^4-(V77+273)^4)</f>
        <v>0</v>
      </c>
      <c r="AE77">
        <f>T77+AD77+AB77+AC77</f>
        <v>0</v>
      </c>
      <c r="AF77">
        <f>BM77*AT77*(BH77-BG77*(1000-AT77*BJ77)/(1000-AT77*BI77))/(100*BA77)</f>
        <v>0</v>
      </c>
      <c r="AG77">
        <f>1000*BM77*AT77*(BI77-BJ77)/(100*BA77*(1000-AT77*BI77))</f>
        <v>0</v>
      </c>
      <c r="AH77">
        <f>(AI77 - AJ77 - BN77*1E3/(8.314*(BP77+273.15)) * AL77/BM77 * AK77) * BM77/(100*BA77) * (1000 - BJ77)/1000</f>
        <v>0</v>
      </c>
      <c r="AI77">
        <v>425.7072637640092</v>
      </c>
      <c r="AJ77">
        <v>422.4345575757575</v>
      </c>
      <c r="AK77">
        <v>2.300745817852997E-05</v>
      </c>
      <c r="AL77">
        <v>67.16633604611414</v>
      </c>
      <c r="AM77">
        <f>(AO77 - AN77 + BN77*1E3/(8.314*(BP77+273.15)) * AQ77/BM77 * AP77) * BM77/(100*BA77) * 1000/(1000 - AO77)</f>
        <v>0</v>
      </c>
      <c r="AN77">
        <v>13.41826155129824</v>
      </c>
      <c r="AO77">
        <v>13.86421030303031</v>
      </c>
      <c r="AP77">
        <v>2.453703253080607E-05</v>
      </c>
      <c r="AQ77">
        <v>78.54950864754223</v>
      </c>
      <c r="AR77">
        <v>34</v>
      </c>
      <c r="AS77">
        <v>6</v>
      </c>
      <c r="AT77">
        <f>IF(AR77*$H$13&gt;=AV77,1.0,(AV77/(AV77-AR77*$H$13)))</f>
        <v>0</v>
      </c>
      <c r="AU77">
        <f>(AT77-1)*100</f>
        <v>0</v>
      </c>
      <c r="AV77">
        <f>MAX(0,($B$13+$C$13*BU77)/(1+$D$13*BU77)*BN77/(BP77+273)*$E$13)</f>
        <v>0</v>
      </c>
      <c r="AW77">
        <f>$B$11*BV77+$C$11*BW77+$F$11*CH77*(1-CK77)</f>
        <v>0</v>
      </c>
      <c r="AX77">
        <f>AW77*AY77</f>
        <v>0</v>
      </c>
      <c r="AY77">
        <f>($B$11*$D$9+$C$11*$D$9+$F$11*((CU77+CM77)/MAX(CU77+CM77+CV77, 0.1)*$I$9+CV77/MAX(CU77+CM77+CV77, 0.1)*$J$9))/($B$11+$C$11+$F$11)</f>
        <v>0</v>
      </c>
      <c r="AZ77">
        <f>($B$11*$K$9+$C$11*$K$9+$F$11*((CU77+CM77)/MAX(CU77+CM77+CV77, 0.1)*$P$9+CV77/MAX(CU77+CM77+CV77, 0.1)*$Q$9))/($B$11+$C$11+$F$11)</f>
        <v>0</v>
      </c>
      <c r="BA77">
        <v>6</v>
      </c>
      <c r="BB77">
        <v>0.5</v>
      </c>
      <c r="BC77" t="s">
        <v>354</v>
      </c>
      <c r="BD77">
        <v>2</v>
      </c>
      <c r="BE77" t="b">
        <v>1</v>
      </c>
      <c r="BF77">
        <v>1714074703</v>
      </c>
      <c r="BG77">
        <v>416.5676774193548</v>
      </c>
      <c r="BH77">
        <v>420.0435161290322</v>
      </c>
      <c r="BI77">
        <v>13.86293870967742</v>
      </c>
      <c r="BJ77">
        <v>13.41671935483871</v>
      </c>
      <c r="BK77">
        <v>419.0356774193548</v>
      </c>
      <c r="BL77">
        <v>13.88358064516129</v>
      </c>
      <c r="BM77">
        <v>599.9949999999999</v>
      </c>
      <c r="BN77">
        <v>101.8641612903226</v>
      </c>
      <c r="BO77">
        <v>0.09998325806451615</v>
      </c>
      <c r="BP77">
        <v>21.43470645161291</v>
      </c>
      <c r="BQ77">
        <v>21.48831290322581</v>
      </c>
      <c r="BR77">
        <v>999.9000000000003</v>
      </c>
      <c r="BS77">
        <v>0</v>
      </c>
      <c r="BT77">
        <v>0</v>
      </c>
      <c r="BU77">
        <v>9999.801290322581</v>
      </c>
      <c r="BV77">
        <v>0</v>
      </c>
      <c r="BW77">
        <v>349.0917741935484</v>
      </c>
      <c r="BX77">
        <v>-3.492304838709677</v>
      </c>
      <c r="BY77">
        <v>422.4069999999998</v>
      </c>
      <c r="BZ77">
        <v>425.7557419354839</v>
      </c>
      <c r="CA77">
        <v>0.4462123225806453</v>
      </c>
      <c r="CB77">
        <v>420.0435161290322</v>
      </c>
      <c r="CC77">
        <v>13.41671935483871</v>
      </c>
      <c r="CD77">
        <v>1.412136451612903</v>
      </c>
      <c r="CE77">
        <v>1.366682903225806</v>
      </c>
      <c r="CF77">
        <v>12.04858387096774</v>
      </c>
      <c r="CG77">
        <v>11.55293548387097</v>
      </c>
      <c r="CH77">
        <v>430.0134193548386</v>
      </c>
      <c r="CI77">
        <v>0.9070059999999996</v>
      </c>
      <c r="CJ77">
        <v>0.09299370000000003</v>
      </c>
      <c r="CK77">
        <v>0</v>
      </c>
      <c r="CL77">
        <v>216.2916129032258</v>
      </c>
      <c r="CM77">
        <v>5.00098</v>
      </c>
      <c r="CN77">
        <v>1035.728064516129</v>
      </c>
      <c r="CO77">
        <v>3942.826129032258</v>
      </c>
      <c r="CP77">
        <v>36.5622258064516</v>
      </c>
      <c r="CQ77">
        <v>39.31232258064515</v>
      </c>
      <c r="CR77">
        <v>38.24774193548387</v>
      </c>
      <c r="CS77">
        <v>39.66103225806451</v>
      </c>
      <c r="CT77">
        <v>38.10254838709676</v>
      </c>
      <c r="CU77">
        <v>385.4896774193547</v>
      </c>
      <c r="CV77">
        <v>39.52258064516128</v>
      </c>
      <c r="CW77">
        <v>0</v>
      </c>
      <c r="CX77">
        <v>1714074798.2</v>
      </c>
      <c r="CY77">
        <v>0</v>
      </c>
      <c r="CZ77">
        <v>1714074729</v>
      </c>
      <c r="DA77" t="s">
        <v>555</v>
      </c>
      <c r="DB77">
        <v>1714074729</v>
      </c>
      <c r="DC77">
        <v>1714074097</v>
      </c>
      <c r="DD77">
        <v>63</v>
      </c>
      <c r="DE77">
        <v>0.033</v>
      </c>
      <c r="DF77">
        <v>0</v>
      </c>
      <c r="DG77">
        <v>-2.468</v>
      </c>
      <c r="DH77">
        <v>-0.021</v>
      </c>
      <c r="DI77">
        <v>420</v>
      </c>
      <c r="DJ77">
        <v>14</v>
      </c>
      <c r="DK77">
        <v>0.31</v>
      </c>
      <c r="DL77">
        <v>0.09</v>
      </c>
      <c r="DM77">
        <v>-3.4802195</v>
      </c>
      <c r="DN77">
        <v>-0.1676841275797367</v>
      </c>
      <c r="DO77">
        <v>0.05415722527742722</v>
      </c>
      <c r="DP77">
        <v>0</v>
      </c>
      <c r="DQ77">
        <v>0.4433345750000001</v>
      </c>
      <c r="DR77">
        <v>0.03995150093808613</v>
      </c>
      <c r="DS77">
        <v>0.005434361374105975</v>
      </c>
      <c r="DT77">
        <v>1</v>
      </c>
      <c r="DU77">
        <v>1</v>
      </c>
      <c r="DV77">
        <v>2</v>
      </c>
      <c r="DW77" t="s">
        <v>363</v>
      </c>
      <c r="DX77">
        <v>3.22904</v>
      </c>
      <c r="DY77">
        <v>2.70431</v>
      </c>
      <c r="DZ77">
        <v>0.106627</v>
      </c>
      <c r="EA77">
        <v>0.107141</v>
      </c>
      <c r="EB77">
        <v>0.07903209999999999</v>
      </c>
      <c r="EC77">
        <v>0.077547</v>
      </c>
      <c r="ED77">
        <v>29309.4</v>
      </c>
      <c r="EE77">
        <v>28620.2</v>
      </c>
      <c r="EF77">
        <v>31404.8</v>
      </c>
      <c r="EG77">
        <v>30371.9</v>
      </c>
      <c r="EH77">
        <v>38756.7</v>
      </c>
      <c r="EI77">
        <v>37058.3</v>
      </c>
      <c r="EJ77">
        <v>44025.8</v>
      </c>
      <c r="EK77">
        <v>42424.2</v>
      </c>
      <c r="EL77">
        <v>2.10868</v>
      </c>
      <c r="EM77">
        <v>1.96942</v>
      </c>
      <c r="EN77">
        <v>0.06251039999999999</v>
      </c>
      <c r="EO77">
        <v>0</v>
      </c>
      <c r="EP77">
        <v>20.4602</v>
      </c>
      <c r="EQ77">
        <v>999.9</v>
      </c>
      <c r="ER77">
        <v>52.2</v>
      </c>
      <c r="ES77">
        <v>25.8</v>
      </c>
      <c r="ET77">
        <v>17.0888</v>
      </c>
      <c r="EU77">
        <v>61.9128</v>
      </c>
      <c r="EV77">
        <v>22.5481</v>
      </c>
      <c r="EW77">
        <v>1</v>
      </c>
      <c r="EX77">
        <v>-0.250462</v>
      </c>
      <c r="EY77">
        <v>1.32336</v>
      </c>
      <c r="EZ77">
        <v>20.2007</v>
      </c>
      <c r="FA77">
        <v>5.22882</v>
      </c>
      <c r="FB77">
        <v>11.998</v>
      </c>
      <c r="FC77">
        <v>4.9677</v>
      </c>
      <c r="FD77">
        <v>3.297</v>
      </c>
      <c r="FE77">
        <v>9999</v>
      </c>
      <c r="FF77">
        <v>9999</v>
      </c>
      <c r="FG77">
        <v>9999</v>
      </c>
      <c r="FH77">
        <v>21.4</v>
      </c>
      <c r="FI77">
        <v>4.97106</v>
      </c>
      <c r="FJ77">
        <v>1.86768</v>
      </c>
      <c r="FK77">
        <v>1.85883</v>
      </c>
      <c r="FL77">
        <v>1.86495</v>
      </c>
      <c r="FM77">
        <v>1.86304</v>
      </c>
      <c r="FN77">
        <v>1.86433</v>
      </c>
      <c r="FO77">
        <v>1.85975</v>
      </c>
      <c r="FP77">
        <v>1.86386</v>
      </c>
      <c r="FQ77">
        <v>0</v>
      </c>
      <c r="FR77">
        <v>0</v>
      </c>
      <c r="FS77">
        <v>0</v>
      </c>
      <c r="FT77">
        <v>0</v>
      </c>
      <c r="FU77" t="s">
        <v>357</v>
      </c>
      <c r="FV77" t="s">
        <v>358</v>
      </c>
      <c r="FW77" t="s">
        <v>359</v>
      </c>
      <c r="FX77" t="s">
        <v>359</v>
      </c>
      <c r="FY77" t="s">
        <v>359</v>
      </c>
      <c r="FZ77" t="s">
        <v>359</v>
      </c>
      <c r="GA77">
        <v>0</v>
      </c>
      <c r="GB77">
        <v>100</v>
      </c>
      <c r="GC77">
        <v>100</v>
      </c>
      <c r="GD77">
        <v>-2.468</v>
      </c>
      <c r="GE77">
        <v>-0.0207</v>
      </c>
      <c r="GF77">
        <v>-0.6434079948279383</v>
      </c>
      <c r="GG77">
        <v>-0.004200780211792431</v>
      </c>
      <c r="GH77">
        <v>-6.086107273994438E-07</v>
      </c>
      <c r="GI77">
        <v>3.538391214060535E-10</v>
      </c>
      <c r="GJ77">
        <v>-0.04194343418706518</v>
      </c>
      <c r="GK77">
        <v>0.006682484536868237</v>
      </c>
      <c r="GL77">
        <v>-0.0007200357986506558</v>
      </c>
      <c r="GM77">
        <v>2.515042002614049E-05</v>
      </c>
      <c r="GN77">
        <v>15</v>
      </c>
      <c r="GO77">
        <v>1944</v>
      </c>
      <c r="GP77">
        <v>3</v>
      </c>
      <c r="GQ77">
        <v>20</v>
      </c>
      <c r="GR77">
        <v>0.7</v>
      </c>
      <c r="GS77">
        <v>10.2</v>
      </c>
      <c r="GT77">
        <v>1.12183</v>
      </c>
      <c r="GU77">
        <v>2.41577</v>
      </c>
      <c r="GV77">
        <v>1.44775</v>
      </c>
      <c r="GW77">
        <v>2.29858</v>
      </c>
      <c r="GX77">
        <v>1.55151</v>
      </c>
      <c r="GY77">
        <v>2.44873</v>
      </c>
      <c r="GZ77">
        <v>30.48</v>
      </c>
      <c r="HA77">
        <v>13.7906</v>
      </c>
      <c r="HB77">
        <v>18</v>
      </c>
      <c r="HC77">
        <v>557.122</v>
      </c>
      <c r="HD77">
        <v>473.632</v>
      </c>
      <c r="HE77">
        <v>19.0004</v>
      </c>
      <c r="HF77">
        <v>23.7723</v>
      </c>
      <c r="HG77">
        <v>30.0001</v>
      </c>
      <c r="HH77">
        <v>23.8313</v>
      </c>
      <c r="HI77">
        <v>23.7812</v>
      </c>
      <c r="HJ77">
        <v>22.466</v>
      </c>
      <c r="HK77">
        <v>30.8817</v>
      </c>
      <c r="HL77">
        <v>53.1854</v>
      </c>
      <c r="HM77">
        <v>19</v>
      </c>
      <c r="HN77">
        <v>420</v>
      </c>
      <c r="HO77">
        <v>13.3439</v>
      </c>
      <c r="HP77">
        <v>99.6789</v>
      </c>
      <c r="HQ77">
        <v>101.36</v>
      </c>
    </row>
    <row r="78" spans="1:225">
      <c r="A78">
        <v>62</v>
      </c>
      <c r="B78">
        <v>1714074944.5</v>
      </c>
      <c r="C78">
        <v>6452.5</v>
      </c>
      <c r="D78" t="s">
        <v>556</v>
      </c>
      <c r="E78" t="s">
        <v>557</v>
      </c>
      <c r="F78">
        <v>5</v>
      </c>
      <c r="G78" t="s">
        <v>551</v>
      </c>
      <c r="H78">
        <v>1714074936.75</v>
      </c>
      <c r="I78">
        <f>(J78)/1000</f>
        <v>0</v>
      </c>
      <c r="J78">
        <f>IF(BE78, AM78, AG78)</f>
        <v>0</v>
      </c>
      <c r="K78">
        <f>IF(BE78, AH78, AF78)</f>
        <v>0</v>
      </c>
      <c r="L78">
        <f>BG78 - IF(AT78&gt;1, K78*BA78*100.0/(AV78*BU78), 0)</f>
        <v>0</v>
      </c>
      <c r="M78">
        <f>((S78-I78/2)*L78-K78)/(S78+I78/2)</f>
        <v>0</v>
      </c>
      <c r="N78">
        <f>M78*(BN78+BO78)/1000.0</f>
        <v>0</v>
      </c>
      <c r="O78">
        <f>(BG78 - IF(AT78&gt;1, K78*BA78*100.0/(AV78*BU78), 0))*(BN78+BO78)/1000.0</f>
        <v>0</v>
      </c>
      <c r="P78">
        <f>2.0/((1/R78-1/Q78)+SIGN(R78)*SQRT((1/R78-1/Q78)*(1/R78-1/Q78) + 4*BB78/((BB78+1)*(BB78+1))*(2*1/R78*1/Q78-1/Q78*1/Q78)))</f>
        <v>0</v>
      </c>
      <c r="Q78">
        <f>IF(LEFT(BC78,1)&lt;&gt;"0",IF(LEFT(BC78,1)="1",3.0,BD78),$D$5+$E$5*(BU78*BN78/($K$5*1000))+$F$5*(BU78*BN78/($K$5*1000))*MAX(MIN(BA78,$J$5),$I$5)*MAX(MIN(BA78,$J$5),$I$5)+$G$5*MAX(MIN(BA78,$J$5),$I$5)*(BU78*BN78/($K$5*1000))+$H$5*(BU78*BN78/($K$5*1000))*(BU78*BN78/($K$5*1000)))</f>
        <v>0</v>
      </c>
      <c r="R78">
        <f>I78*(1000-(1000*0.61365*exp(17.502*V78/(240.97+V78))/(BN78+BO78)+BI78)/2)/(1000*0.61365*exp(17.502*V78/(240.97+V78))/(BN78+BO78)-BI78)</f>
        <v>0</v>
      </c>
      <c r="S78">
        <f>1/((BB78+1)/(P78/1.6)+1/(Q78/1.37)) + BB78/((BB78+1)/(P78/1.6) + BB78/(Q78/1.37))</f>
        <v>0</v>
      </c>
      <c r="T78">
        <f>(AW78*AZ78)</f>
        <v>0</v>
      </c>
      <c r="U78">
        <f>(BP78+(T78+2*0.95*5.67E-8*(((BP78+$B$7)+273)^4-(BP78+273)^4)-44100*I78)/(1.84*29.3*Q78+8*0.95*5.67E-8*(BP78+273)^3))</f>
        <v>0</v>
      </c>
      <c r="V78">
        <f>($C$7*BQ78+$D$7*BR78+$E$7*U78)</f>
        <v>0</v>
      </c>
      <c r="W78">
        <f>0.61365*exp(17.502*V78/(240.97+V78))</f>
        <v>0</v>
      </c>
      <c r="X78">
        <f>(Y78/Z78*100)</f>
        <v>0</v>
      </c>
      <c r="Y78">
        <f>BI78*(BN78+BO78)/1000</f>
        <v>0</v>
      </c>
      <c r="Z78">
        <f>0.61365*exp(17.502*BP78/(240.97+BP78))</f>
        <v>0</v>
      </c>
      <c r="AA78">
        <f>(W78-BI78*(BN78+BO78)/1000)</f>
        <v>0</v>
      </c>
      <c r="AB78">
        <f>(-I78*44100)</f>
        <v>0</v>
      </c>
      <c r="AC78">
        <f>2*29.3*Q78*0.92*(BP78-V78)</f>
        <v>0</v>
      </c>
      <c r="AD78">
        <f>2*0.95*5.67E-8*(((BP78+$B$7)+273)^4-(V78+273)^4)</f>
        <v>0</v>
      </c>
      <c r="AE78">
        <f>T78+AD78+AB78+AC78</f>
        <v>0</v>
      </c>
      <c r="AF78">
        <f>BM78*AT78*(BH78-BG78*(1000-AT78*BJ78)/(1000-AT78*BI78))/(100*BA78)</f>
        <v>0</v>
      </c>
      <c r="AG78">
        <f>1000*BM78*AT78*(BI78-BJ78)/(100*BA78*(1000-AT78*BI78))</f>
        <v>0</v>
      </c>
      <c r="AH78">
        <f>(AI78 - AJ78 - BN78*1E3/(8.314*(BP78+273.15)) * AL78/BM78 * AK78) * BM78/(100*BA78) * (1000 - BJ78)/1000</f>
        <v>0</v>
      </c>
      <c r="AI78">
        <v>425.8177228985838</v>
      </c>
      <c r="AJ78">
        <v>424.2994727272728</v>
      </c>
      <c r="AK78">
        <v>0.000777958816990685</v>
      </c>
      <c r="AL78">
        <v>67.16585184028449</v>
      </c>
      <c r="AM78">
        <f>(AO78 - AN78 + BN78*1E3/(8.314*(BP78+273.15)) * AQ78/BM78 * AP78) * BM78/(100*BA78) * 1000/(1000 - AO78)</f>
        <v>0</v>
      </c>
      <c r="AN78">
        <v>13.55239954460907</v>
      </c>
      <c r="AO78">
        <v>13.8033303030303</v>
      </c>
      <c r="AP78">
        <v>-8.030141454872487E-05</v>
      </c>
      <c r="AQ78">
        <v>78.54903002731611</v>
      </c>
      <c r="AR78">
        <v>17</v>
      </c>
      <c r="AS78">
        <v>3</v>
      </c>
      <c r="AT78">
        <f>IF(AR78*$H$13&gt;=AV78,1.0,(AV78/(AV78-AR78*$H$13)))</f>
        <v>0</v>
      </c>
      <c r="AU78">
        <f>(AT78-1)*100</f>
        <v>0</v>
      </c>
      <c r="AV78">
        <f>MAX(0,($B$13+$C$13*BU78)/(1+$D$13*BU78)*BN78/(BP78+273)*$E$13)</f>
        <v>0</v>
      </c>
      <c r="AW78">
        <f>$B$11*BV78+$C$11*BW78+$F$11*CH78*(1-CK78)</f>
        <v>0</v>
      </c>
      <c r="AX78">
        <f>AW78*AY78</f>
        <v>0</v>
      </c>
      <c r="AY78">
        <f>($B$11*$D$9+$C$11*$D$9+$F$11*((CU78+CM78)/MAX(CU78+CM78+CV78, 0.1)*$I$9+CV78/MAX(CU78+CM78+CV78, 0.1)*$J$9))/($B$11+$C$11+$F$11)</f>
        <v>0</v>
      </c>
      <c r="AZ78">
        <f>($B$11*$K$9+$C$11*$K$9+$F$11*((CU78+CM78)/MAX(CU78+CM78+CV78, 0.1)*$P$9+CV78/MAX(CU78+CM78+CV78, 0.1)*$Q$9))/($B$11+$C$11+$F$11)</f>
        <v>0</v>
      </c>
      <c r="BA78">
        <v>6</v>
      </c>
      <c r="BB78">
        <v>0.5</v>
      </c>
      <c r="BC78" t="s">
        <v>354</v>
      </c>
      <c r="BD78">
        <v>2</v>
      </c>
      <c r="BE78" t="b">
        <v>1</v>
      </c>
      <c r="BF78">
        <v>1714074936.75</v>
      </c>
      <c r="BG78">
        <v>418.4588</v>
      </c>
      <c r="BH78">
        <v>420.0056000000001</v>
      </c>
      <c r="BI78">
        <v>13.81092</v>
      </c>
      <c r="BJ78">
        <v>13.55118333333333</v>
      </c>
      <c r="BK78">
        <v>420.9478</v>
      </c>
      <c r="BL78">
        <v>13.83163</v>
      </c>
      <c r="BM78">
        <v>600.0343666666665</v>
      </c>
      <c r="BN78">
        <v>101.8672333333334</v>
      </c>
      <c r="BO78">
        <v>0.1000393233333333</v>
      </c>
      <c r="BP78">
        <v>21.44026333333334</v>
      </c>
      <c r="BQ78">
        <v>21.52011666666666</v>
      </c>
      <c r="BR78">
        <v>999.9000000000002</v>
      </c>
      <c r="BS78">
        <v>0</v>
      </c>
      <c r="BT78">
        <v>0</v>
      </c>
      <c r="BU78">
        <v>9998.601000000001</v>
      </c>
      <c r="BV78">
        <v>0</v>
      </c>
      <c r="BW78">
        <v>364.5680000000002</v>
      </c>
      <c r="BX78">
        <v>-1.518176333333333</v>
      </c>
      <c r="BY78">
        <v>424.3480666666667</v>
      </c>
      <c r="BZ78">
        <v>425.7754333333333</v>
      </c>
      <c r="CA78">
        <v>0.2597387333333334</v>
      </c>
      <c r="CB78">
        <v>420.0056000000001</v>
      </c>
      <c r="CC78">
        <v>13.55118333333333</v>
      </c>
      <c r="CD78">
        <v>1.406881333333333</v>
      </c>
      <c r="CE78">
        <v>1.380422333333334</v>
      </c>
      <c r="CF78">
        <v>11.99200666666667</v>
      </c>
      <c r="CG78">
        <v>11.70427</v>
      </c>
      <c r="CH78">
        <v>429.9826333333333</v>
      </c>
      <c r="CI78">
        <v>0.9069905999999999</v>
      </c>
      <c r="CJ78">
        <v>0.09300942999999998</v>
      </c>
      <c r="CK78">
        <v>0</v>
      </c>
      <c r="CL78">
        <v>142.0058666666667</v>
      </c>
      <c r="CM78">
        <v>5.00098</v>
      </c>
      <c r="CN78">
        <v>692.418</v>
      </c>
      <c r="CO78">
        <v>3942.518666666666</v>
      </c>
      <c r="CP78">
        <v>36.72479999999999</v>
      </c>
      <c r="CQ78">
        <v>40.54553333333332</v>
      </c>
      <c r="CR78">
        <v>38.4664</v>
      </c>
      <c r="CS78">
        <v>41.24966666666664</v>
      </c>
      <c r="CT78">
        <v>38.8414</v>
      </c>
      <c r="CU78">
        <v>385.454</v>
      </c>
      <c r="CV78">
        <v>39.524</v>
      </c>
      <c r="CW78">
        <v>0</v>
      </c>
      <c r="CX78">
        <v>1714075031.6</v>
      </c>
      <c r="CY78">
        <v>0</v>
      </c>
      <c r="CZ78">
        <v>1714074961</v>
      </c>
      <c r="DA78" t="s">
        <v>558</v>
      </c>
      <c r="DB78">
        <v>1714074961</v>
      </c>
      <c r="DC78">
        <v>1714074097</v>
      </c>
      <c r="DD78">
        <v>64</v>
      </c>
      <c r="DE78">
        <v>-0.022</v>
      </c>
      <c r="DF78">
        <v>0</v>
      </c>
      <c r="DG78">
        <v>-2.489</v>
      </c>
      <c r="DH78">
        <v>-0.021</v>
      </c>
      <c r="DI78">
        <v>420</v>
      </c>
      <c r="DJ78">
        <v>14</v>
      </c>
      <c r="DK78">
        <v>0.33</v>
      </c>
      <c r="DL78">
        <v>0.09</v>
      </c>
      <c r="DM78">
        <v>-1.4332815</v>
      </c>
      <c r="DN78">
        <v>-1.217182739212006</v>
      </c>
      <c r="DO78">
        <v>0.1310502385642621</v>
      </c>
      <c r="DP78">
        <v>0</v>
      </c>
      <c r="DQ78">
        <v>0.270190325</v>
      </c>
      <c r="DR78">
        <v>-0.1700932795497191</v>
      </c>
      <c r="DS78">
        <v>0.01693730043924872</v>
      </c>
      <c r="DT78">
        <v>0</v>
      </c>
      <c r="DU78">
        <v>0</v>
      </c>
      <c r="DV78">
        <v>2</v>
      </c>
      <c r="DW78" t="s">
        <v>356</v>
      </c>
      <c r="DX78">
        <v>3.22893</v>
      </c>
      <c r="DY78">
        <v>2.70418</v>
      </c>
      <c r="DZ78">
        <v>0.10696</v>
      </c>
      <c r="EA78">
        <v>0.107133</v>
      </c>
      <c r="EB78">
        <v>0.0787569</v>
      </c>
      <c r="EC78">
        <v>0.0781211</v>
      </c>
      <c r="ED78">
        <v>29292.4</v>
      </c>
      <c r="EE78">
        <v>28613.3</v>
      </c>
      <c r="EF78">
        <v>31398.8</v>
      </c>
      <c r="EG78">
        <v>30365</v>
      </c>
      <c r="EH78">
        <v>38760.7</v>
      </c>
      <c r="EI78">
        <v>37027.1</v>
      </c>
      <c r="EJ78">
        <v>44017.2</v>
      </c>
      <c r="EK78">
        <v>42415</v>
      </c>
      <c r="EL78">
        <v>2.13582</v>
      </c>
      <c r="EM78">
        <v>1.96795</v>
      </c>
      <c r="EN78">
        <v>0.0482798</v>
      </c>
      <c r="EO78">
        <v>0</v>
      </c>
      <c r="EP78">
        <v>20.7275</v>
      </c>
      <c r="EQ78">
        <v>999.9</v>
      </c>
      <c r="ER78">
        <v>52.3</v>
      </c>
      <c r="ES78">
        <v>25.9</v>
      </c>
      <c r="ET78">
        <v>17.2222</v>
      </c>
      <c r="EU78">
        <v>61.3828</v>
      </c>
      <c r="EV78">
        <v>22.4359</v>
      </c>
      <c r="EW78">
        <v>1</v>
      </c>
      <c r="EX78">
        <v>-0.243369</v>
      </c>
      <c r="EY78">
        <v>1.36962</v>
      </c>
      <c r="EZ78">
        <v>20.2025</v>
      </c>
      <c r="FA78">
        <v>5.22837</v>
      </c>
      <c r="FB78">
        <v>11.998</v>
      </c>
      <c r="FC78">
        <v>4.9677</v>
      </c>
      <c r="FD78">
        <v>3.297</v>
      </c>
      <c r="FE78">
        <v>9999</v>
      </c>
      <c r="FF78">
        <v>9999</v>
      </c>
      <c r="FG78">
        <v>9999</v>
      </c>
      <c r="FH78">
        <v>21.5</v>
      </c>
      <c r="FI78">
        <v>4.97104</v>
      </c>
      <c r="FJ78">
        <v>1.86768</v>
      </c>
      <c r="FK78">
        <v>1.85883</v>
      </c>
      <c r="FL78">
        <v>1.86495</v>
      </c>
      <c r="FM78">
        <v>1.86303</v>
      </c>
      <c r="FN78">
        <v>1.86433</v>
      </c>
      <c r="FO78">
        <v>1.85978</v>
      </c>
      <c r="FP78">
        <v>1.86386</v>
      </c>
      <c r="FQ78">
        <v>0</v>
      </c>
      <c r="FR78">
        <v>0</v>
      </c>
      <c r="FS78">
        <v>0</v>
      </c>
      <c r="FT78">
        <v>0</v>
      </c>
      <c r="FU78" t="s">
        <v>357</v>
      </c>
      <c r="FV78" t="s">
        <v>358</v>
      </c>
      <c r="FW78" t="s">
        <v>359</v>
      </c>
      <c r="FX78" t="s">
        <v>359</v>
      </c>
      <c r="FY78" t="s">
        <v>359</v>
      </c>
      <c r="FZ78" t="s">
        <v>359</v>
      </c>
      <c r="GA78">
        <v>0</v>
      </c>
      <c r="GB78">
        <v>100</v>
      </c>
      <c r="GC78">
        <v>100</v>
      </c>
      <c r="GD78">
        <v>-2.489</v>
      </c>
      <c r="GE78">
        <v>-0.0207</v>
      </c>
      <c r="GF78">
        <v>-0.6105493421721613</v>
      </c>
      <c r="GG78">
        <v>-0.004200780211792431</v>
      </c>
      <c r="GH78">
        <v>-6.086107273994438E-07</v>
      </c>
      <c r="GI78">
        <v>3.538391214060535E-10</v>
      </c>
      <c r="GJ78">
        <v>-0.04194343418706518</v>
      </c>
      <c r="GK78">
        <v>0.006682484536868237</v>
      </c>
      <c r="GL78">
        <v>-0.0007200357986506558</v>
      </c>
      <c r="GM78">
        <v>2.515042002614049E-05</v>
      </c>
      <c r="GN78">
        <v>15</v>
      </c>
      <c r="GO78">
        <v>1944</v>
      </c>
      <c r="GP78">
        <v>3</v>
      </c>
      <c r="GQ78">
        <v>20</v>
      </c>
      <c r="GR78">
        <v>3.6</v>
      </c>
      <c r="GS78">
        <v>14.1</v>
      </c>
      <c r="GT78">
        <v>1.12305</v>
      </c>
      <c r="GU78">
        <v>2.42188</v>
      </c>
      <c r="GV78">
        <v>1.44775</v>
      </c>
      <c r="GW78">
        <v>2.29736</v>
      </c>
      <c r="GX78">
        <v>1.55151</v>
      </c>
      <c r="GY78">
        <v>2.34009</v>
      </c>
      <c r="GZ78">
        <v>30.5231</v>
      </c>
      <c r="HA78">
        <v>13.7818</v>
      </c>
      <c r="HB78">
        <v>18</v>
      </c>
      <c r="HC78">
        <v>576.1130000000001</v>
      </c>
      <c r="HD78">
        <v>473.593</v>
      </c>
      <c r="HE78">
        <v>19.0005</v>
      </c>
      <c r="HF78">
        <v>23.871</v>
      </c>
      <c r="HG78">
        <v>30.0003</v>
      </c>
      <c r="HH78">
        <v>23.9282</v>
      </c>
      <c r="HI78">
        <v>23.8795</v>
      </c>
      <c r="HJ78">
        <v>22.4679</v>
      </c>
      <c r="HK78">
        <v>30.3644</v>
      </c>
      <c r="HL78">
        <v>52.8148</v>
      </c>
      <c r="HM78">
        <v>19</v>
      </c>
      <c r="HN78">
        <v>420</v>
      </c>
      <c r="HO78">
        <v>13.5702</v>
      </c>
      <c r="HP78">
        <v>99.6596</v>
      </c>
      <c r="HQ78">
        <v>101.338</v>
      </c>
    </row>
    <row r="79" spans="1:225">
      <c r="A79">
        <v>63</v>
      </c>
      <c r="B79">
        <v>1714075003.5</v>
      </c>
      <c r="C79">
        <v>6511.5</v>
      </c>
      <c r="D79" t="s">
        <v>559</v>
      </c>
      <c r="E79" t="s">
        <v>560</v>
      </c>
      <c r="F79">
        <v>5</v>
      </c>
      <c r="G79" t="s">
        <v>551</v>
      </c>
      <c r="H79">
        <v>1714074995.75</v>
      </c>
      <c r="I79">
        <f>(J79)/1000</f>
        <v>0</v>
      </c>
      <c r="J79">
        <f>IF(BE79, AM79, AG79)</f>
        <v>0</v>
      </c>
      <c r="K79">
        <f>IF(BE79, AH79, AF79)</f>
        <v>0</v>
      </c>
      <c r="L79">
        <f>BG79 - IF(AT79&gt;1, K79*BA79*100.0/(AV79*BU79), 0)</f>
        <v>0</v>
      </c>
      <c r="M79">
        <f>((S79-I79/2)*L79-K79)/(S79+I79/2)</f>
        <v>0</v>
      </c>
      <c r="N79">
        <f>M79*(BN79+BO79)/1000.0</f>
        <v>0</v>
      </c>
      <c r="O79">
        <f>(BG79 - IF(AT79&gt;1, K79*BA79*100.0/(AV79*BU79), 0))*(BN79+BO79)/1000.0</f>
        <v>0</v>
      </c>
      <c r="P79">
        <f>2.0/((1/R79-1/Q79)+SIGN(R79)*SQRT((1/R79-1/Q79)*(1/R79-1/Q79) + 4*BB79/((BB79+1)*(BB79+1))*(2*1/R79*1/Q79-1/Q79*1/Q79)))</f>
        <v>0</v>
      </c>
      <c r="Q79">
        <f>IF(LEFT(BC79,1)&lt;&gt;"0",IF(LEFT(BC79,1)="1",3.0,BD79),$D$5+$E$5*(BU79*BN79/($K$5*1000))+$F$5*(BU79*BN79/($K$5*1000))*MAX(MIN(BA79,$J$5),$I$5)*MAX(MIN(BA79,$J$5),$I$5)+$G$5*MAX(MIN(BA79,$J$5),$I$5)*(BU79*BN79/($K$5*1000))+$H$5*(BU79*BN79/($K$5*1000))*(BU79*BN79/($K$5*1000)))</f>
        <v>0</v>
      </c>
      <c r="R79">
        <f>I79*(1000-(1000*0.61365*exp(17.502*V79/(240.97+V79))/(BN79+BO79)+BI79)/2)/(1000*0.61365*exp(17.502*V79/(240.97+V79))/(BN79+BO79)-BI79)</f>
        <v>0</v>
      </c>
      <c r="S79">
        <f>1/((BB79+1)/(P79/1.6)+1/(Q79/1.37)) + BB79/((BB79+1)/(P79/1.6) + BB79/(Q79/1.37))</f>
        <v>0</v>
      </c>
      <c r="T79">
        <f>(AW79*AZ79)</f>
        <v>0</v>
      </c>
      <c r="U79">
        <f>(BP79+(T79+2*0.95*5.67E-8*(((BP79+$B$7)+273)^4-(BP79+273)^4)-44100*I79)/(1.84*29.3*Q79+8*0.95*5.67E-8*(BP79+273)^3))</f>
        <v>0</v>
      </c>
      <c r="V79">
        <f>($C$7*BQ79+$D$7*BR79+$E$7*U79)</f>
        <v>0</v>
      </c>
      <c r="W79">
        <f>0.61365*exp(17.502*V79/(240.97+V79))</f>
        <v>0</v>
      </c>
      <c r="X79">
        <f>(Y79/Z79*100)</f>
        <v>0</v>
      </c>
      <c r="Y79">
        <f>BI79*(BN79+BO79)/1000</f>
        <v>0</v>
      </c>
      <c r="Z79">
        <f>0.61365*exp(17.502*BP79/(240.97+BP79))</f>
        <v>0</v>
      </c>
      <c r="AA79">
        <f>(W79-BI79*(BN79+BO79)/1000)</f>
        <v>0</v>
      </c>
      <c r="AB79">
        <f>(-I79*44100)</f>
        <v>0</v>
      </c>
      <c r="AC79">
        <f>2*29.3*Q79*0.92*(BP79-V79)</f>
        <v>0</v>
      </c>
      <c r="AD79">
        <f>2*0.95*5.67E-8*(((BP79+$B$7)+273)^4-(V79+273)^4)</f>
        <v>0</v>
      </c>
      <c r="AE79">
        <f>T79+AD79+AB79+AC79</f>
        <v>0</v>
      </c>
      <c r="AF79">
        <f>BM79*AT79*(BH79-BG79*(1000-AT79*BJ79)/(1000-AT79*BI79))/(100*BA79)</f>
        <v>0</v>
      </c>
      <c r="AG79">
        <f>1000*BM79*AT79*(BI79-BJ79)/(100*BA79*(1000-AT79*BI79))</f>
        <v>0</v>
      </c>
      <c r="AH79">
        <f>(AI79 - AJ79 - BN79*1E3/(8.314*(BP79+273.15)) * AL79/BM79 * AK79) * BM79/(100*BA79) * (1000 - BJ79)/1000</f>
        <v>0</v>
      </c>
      <c r="AI79">
        <v>425.8240522218961</v>
      </c>
      <c r="AJ79">
        <v>424.1690121212119</v>
      </c>
      <c r="AK79">
        <v>0.002179564049682495</v>
      </c>
      <c r="AL79">
        <v>67.24545124280894</v>
      </c>
      <c r="AM79">
        <f>(AO79 - AN79 + BN79*1E3/(8.314*(BP79+273.15)) * AQ79/BM79 * AP79) * BM79/(100*BA79) * 1000/(1000 - AO79)</f>
        <v>0</v>
      </c>
      <c r="AN79">
        <v>13.6080942114469</v>
      </c>
      <c r="AO79">
        <v>13.85731575757575</v>
      </c>
      <c r="AP79">
        <v>2.829490315784259E-05</v>
      </c>
      <c r="AQ79">
        <v>78.50072484927402</v>
      </c>
      <c r="AR79">
        <v>17</v>
      </c>
      <c r="AS79">
        <v>3</v>
      </c>
      <c r="AT79">
        <f>IF(AR79*$H$13&gt;=AV79,1.0,(AV79/(AV79-AR79*$H$13)))</f>
        <v>0</v>
      </c>
      <c r="AU79">
        <f>(AT79-1)*100</f>
        <v>0</v>
      </c>
      <c r="AV79">
        <f>MAX(0,($B$13+$C$13*BU79)/(1+$D$13*BU79)*BN79/(BP79+273)*$E$13)</f>
        <v>0</v>
      </c>
      <c r="AW79">
        <f>$B$11*BV79+$C$11*BW79+$F$11*CH79*(1-CK79)</f>
        <v>0</v>
      </c>
      <c r="AX79">
        <f>AW79*AY79</f>
        <v>0</v>
      </c>
      <c r="AY79">
        <f>($B$11*$D$9+$C$11*$D$9+$F$11*((CU79+CM79)/MAX(CU79+CM79+CV79, 0.1)*$I$9+CV79/MAX(CU79+CM79+CV79, 0.1)*$J$9))/($B$11+$C$11+$F$11)</f>
        <v>0</v>
      </c>
      <c r="AZ79">
        <f>($B$11*$K$9+$C$11*$K$9+$F$11*((CU79+CM79)/MAX(CU79+CM79+CV79, 0.1)*$P$9+CV79/MAX(CU79+CM79+CV79, 0.1)*$Q$9))/($B$11+$C$11+$F$11)</f>
        <v>0</v>
      </c>
      <c r="BA79">
        <v>6</v>
      </c>
      <c r="BB79">
        <v>0.5</v>
      </c>
      <c r="BC79" t="s">
        <v>354</v>
      </c>
      <c r="BD79">
        <v>2</v>
      </c>
      <c r="BE79" t="b">
        <v>1</v>
      </c>
      <c r="BF79">
        <v>1714074995.75</v>
      </c>
      <c r="BG79">
        <v>418.2928666666666</v>
      </c>
      <c r="BH79">
        <v>420.0067333333334</v>
      </c>
      <c r="BI79">
        <v>13.85315666666667</v>
      </c>
      <c r="BJ79">
        <v>13.60678666666666</v>
      </c>
      <c r="BK79">
        <v>420.7548666666666</v>
      </c>
      <c r="BL79">
        <v>13.87382333333333</v>
      </c>
      <c r="BM79">
        <v>599.9867333333334</v>
      </c>
      <c r="BN79">
        <v>101.8708666666666</v>
      </c>
      <c r="BO79">
        <v>0.09994498000000002</v>
      </c>
      <c r="BP79">
        <v>21.51080666666667</v>
      </c>
      <c r="BQ79">
        <v>21.58044666666666</v>
      </c>
      <c r="BR79">
        <v>999.9000000000002</v>
      </c>
      <c r="BS79">
        <v>0</v>
      </c>
      <c r="BT79">
        <v>0</v>
      </c>
      <c r="BU79">
        <v>9999.894333333334</v>
      </c>
      <c r="BV79">
        <v>0</v>
      </c>
      <c r="BW79">
        <v>364.5414666666667</v>
      </c>
      <c r="BX79">
        <v>-1.733201666666667</v>
      </c>
      <c r="BY79">
        <v>424.1494000000001</v>
      </c>
      <c r="BZ79">
        <v>425.8005333333333</v>
      </c>
      <c r="CA79">
        <v>0.2463653333333333</v>
      </c>
      <c r="CB79">
        <v>420.0067333333334</v>
      </c>
      <c r="CC79">
        <v>13.60678666666666</v>
      </c>
      <c r="CD79">
        <v>1.411233</v>
      </c>
      <c r="CE79">
        <v>1.386135666666667</v>
      </c>
      <c r="CF79">
        <v>12.03886333333333</v>
      </c>
      <c r="CG79">
        <v>11.76679</v>
      </c>
      <c r="CH79">
        <v>430.0137333333332</v>
      </c>
      <c r="CI79">
        <v>0.907003</v>
      </c>
      <c r="CJ79">
        <v>0.09299704999999997</v>
      </c>
      <c r="CK79">
        <v>0</v>
      </c>
      <c r="CL79">
        <v>129.8049666666667</v>
      </c>
      <c r="CM79">
        <v>5.00098</v>
      </c>
      <c r="CN79">
        <v>641.4496000000001</v>
      </c>
      <c r="CO79">
        <v>3942.823666666667</v>
      </c>
      <c r="CP79">
        <v>37.09559999999999</v>
      </c>
      <c r="CQ79">
        <v>40.85813333333332</v>
      </c>
      <c r="CR79">
        <v>38.81619999999999</v>
      </c>
      <c r="CS79">
        <v>41.89139999999999</v>
      </c>
      <c r="CT79">
        <v>39.19153333333333</v>
      </c>
      <c r="CU79">
        <v>385.487</v>
      </c>
      <c r="CV79">
        <v>39.52633333333333</v>
      </c>
      <c r="CW79">
        <v>0</v>
      </c>
      <c r="CX79">
        <v>1714075090.4</v>
      </c>
      <c r="CY79">
        <v>0</v>
      </c>
      <c r="CZ79">
        <v>1714075028.5</v>
      </c>
      <c r="DA79" t="s">
        <v>561</v>
      </c>
      <c r="DB79">
        <v>1714075028.5</v>
      </c>
      <c r="DC79">
        <v>1714074097</v>
      </c>
      <c r="DD79">
        <v>65</v>
      </c>
      <c r="DE79">
        <v>0.027</v>
      </c>
      <c r="DF79">
        <v>0</v>
      </c>
      <c r="DG79">
        <v>-2.462</v>
      </c>
      <c r="DH79">
        <v>-0.021</v>
      </c>
      <c r="DI79">
        <v>420</v>
      </c>
      <c r="DJ79">
        <v>14</v>
      </c>
      <c r="DK79">
        <v>0.2</v>
      </c>
      <c r="DL79">
        <v>0.09</v>
      </c>
      <c r="DM79">
        <v>-1.741388292682927</v>
      </c>
      <c r="DN79">
        <v>0.006314843205574384</v>
      </c>
      <c r="DO79">
        <v>0.03656376567723437</v>
      </c>
      <c r="DP79">
        <v>1</v>
      </c>
      <c r="DQ79">
        <v>0.2451012195121951</v>
      </c>
      <c r="DR79">
        <v>0.02316846689895469</v>
      </c>
      <c r="DS79">
        <v>0.002336297054619587</v>
      </c>
      <c r="DT79">
        <v>1</v>
      </c>
      <c r="DU79">
        <v>2</v>
      </c>
      <c r="DV79">
        <v>2</v>
      </c>
      <c r="DW79" t="s">
        <v>513</v>
      </c>
      <c r="DX79">
        <v>3.22905</v>
      </c>
      <c r="DY79">
        <v>2.70441</v>
      </c>
      <c r="DZ79">
        <v>0.106928</v>
      </c>
      <c r="EA79">
        <v>0.107124</v>
      </c>
      <c r="EB79">
        <v>0.0789817</v>
      </c>
      <c r="EC79">
        <v>0.0783517</v>
      </c>
      <c r="ED79">
        <v>29291.5</v>
      </c>
      <c r="EE79">
        <v>28610.5</v>
      </c>
      <c r="EF79">
        <v>31396.8</v>
      </c>
      <c r="EG79">
        <v>30362</v>
      </c>
      <c r="EH79">
        <v>38748.6</v>
      </c>
      <c r="EI79">
        <v>37014</v>
      </c>
      <c r="EJ79">
        <v>44014.3</v>
      </c>
      <c r="EK79">
        <v>42410.7</v>
      </c>
      <c r="EL79">
        <v>2.13492</v>
      </c>
      <c r="EM79">
        <v>1.9672</v>
      </c>
      <c r="EN79">
        <v>0.0474602</v>
      </c>
      <c r="EO79">
        <v>0</v>
      </c>
      <c r="EP79">
        <v>20.7945</v>
      </c>
      <c r="EQ79">
        <v>999.9</v>
      </c>
      <c r="ER79">
        <v>52.4</v>
      </c>
      <c r="ES79">
        <v>25.9</v>
      </c>
      <c r="ET79">
        <v>17.2539</v>
      </c>
      <c r="EU79">
        <v>61.2428</v>
      </c>
      <c r="EV79">
        <v>22.4479</v>
      </c>
      <c r="EW79">
        <v>1</v>
      </c>
      <c r="EX79">
        <v>-0.239919</v>
      </c>
      <c r="EY79">
        <v>1.40231</v>
      </c>
      <c r="EZ79">
        <v>20.2002</v>
      </c>
      <c r="FA79">
        <v>5.22837</v>
      </c>
      <c r="FB79">
        <v>11.998</v>
      </c>
      <c r="FC79">
        <v>4.96745</v>
      </c>
      <c r="FD79">
        <v>3.297</v>
      </c>
      <c r="FE79">
        <v>9999</v>
      </c>
      <c r="FF79">
        <v>9999</v>
      </c>
      <c r="FG79">
        <v>9999</v>
      </c>
      <c r="FH79">
        <v>21.5</v>
      </c>
      <c r="FI79">
        <v>4.97099</v>
      </c>
      <c r="FJ79">
        <v>1.86767</v>
      </c>
      <c r="FK79">
        <v>1.85883</v>
      </c>
      <c r="FL79">
        <v>1.86497</v>
      </c>
      <c r="FM79">
        <v>1.86299</v>
      </c>
      <c r="FN79">
        <v>1.86432</v>
      </c>
      <c r="FO79">
        <v>1.85975</v>
      </c>
      <c r="FP79">
        <v>1.86386</v>
      </c>
      <c r="FQ79">
        <v>0</v>
      </c>
      <c r="FR79">
        <v>0</v>
      </c>
      <c r="FS79">
        <v>0</v>
      </c>
      <c r="FT79">
        <v>0</v>
      </c>
      <c r="FU79" t="s">
        <v>357</v>
      </c>
      <c r="FV79" t="s">
        <v>358</v>
      </c>
      <c r="FW79" t="s">
        <v>359</v>
      </c>
      <c r="FX79" t="s">
        <v>359</v>
      </c>
      <c r="FY79" t="s">
        <v>359</v>
      </c>
      <c r="FZ79" t="s">
        <v>359</v>
      </c>
      <c r="GA79">
        <v>0</v>
      </c>
      <c r="GB79">
        <v>100</v>
      </c>
      <c r="GC79">
        <v>100</v>
      </c>
      <c r="GD79">
        <v>-2.462</v>
      </c>
      <c r="GE79">
        <v>-0.0207</v>
      </c>
      <c r="GF79">
        <v>-0.6323969125705082</v>
      </c>
      <c r="GG79">
        <v>-0.004200780211792431</v>
      </c>
      <c r="GH79">
        <v>-6.086107273994438E-07</v>
      </c>
      <c r="GI79">
        <v>3.538391214060535E-10</v>
      </c>
      <c r="GJ79">
        <v>-0.04194343418706518</v>
      </c>
      <c r="GK79">
        <v>0.006682484536868237</v>
      </c>
      <c r="GL79">
        <v>-0.0007200357986506558</v>
      </c>
      <c r="GM79">
        <v>2.515042002614049E-05</v>
      </c>
      <c r="GN79">
        <v>15</v>
      </c>
      <c r="GO79">
        <v>1944</v>
      </c>
      <c r="GP79">
        <v>3</v>
      </c>
      <c r="GQ79">
        <v>20</v>
      </c>
      <c r="GR79">
        <v>0.7</v>
      </c>
      <c r="GS79">
        <v>15.1</v>
      </c>
      <c r="GT79">
        <v>1.12305</v>
      </c>
      <c r="GU79">
        <v>2.41943</v>
      </c>
      <c r="GV79">
        <v>1.44775</v>
      </c>
      <c r="GW79">
        <v>2.29858</v>
      </c>
      <c r="GX79">
        <v>1.55151</v>
      </c>
      <c r="GY79">
        <v>2.44385</v>
      </c>
      <c r="GZ79">
        <v>30.5446</v>
      </c>
      <c r="HA79">
        <v>13.773</v>
      </c>
      <c r="HB79">
        <v>18</v>
      </c>
      <c r="HC79">
        <v>575.84</v>
      </c>
      <c r="HD79">
        <v>473.4</v>
      </c>
      <c r="HE79">
        <v>19.0006</v>
      </c>
      <c r="HF79">
        <v>23.9077</v>
      </c>
      <c r="HG79">
        <v>30.0004</v>
      </c>
      <c r="HH79">
        <v>23.9602</v>
      </c>
      <c r="HI79">
        <v>23.9103</v>
      </c>
      <c r="HJ79">
        <v>22.4693</v>
      </c>
      <c r="HK79">
        <v>30.0651</v>
      </c>
      <c r="HL79">
        <v>52.8148</v>
      </c>
      <c r="HM79">
        <v>19</v>
      </c>
      <c r="HN79">
        <v>420</v>
      </c>
      <c r="HO79">
        <v>13.6009</v>
      </c>
      <c r="HP79">
        <v>99.6532</v>
      </c>
      <c r="HQ79">
        <v>101.327</v>
      </c>
    </row>
    <row r="80" spans="1:225">
      <c r="A80">
        <v>64</v>
      </c>
      <c r="B80">
        <v>1714075136.5</v>
      </c>
      <c r="C80">
        <v>6644.5</v>
      </c>
      <c r="D80" t="s">
        <v>562</v>
      </c>
      <c r="E80" t="s">
        <v>563</v>
      </c>
      <c r="F80">
        <v>5</v>
      </c>
      <c r="G80" t="s">
        <v>564</v>
      </c>
      <c r="H80">
        <v>1714075128.5</v>
      </c>
      <c r="I80">
        <f>(J80)/1000</f>
        <v>0</v>
      </c>
      <c r="J80">
        <f>IF(BE80, AM80, AG80)</f>
        <v>0</v>
      </c>
      <c r="K80">
        <f>IF(BE80, AH80, AF80)</f>
        <v>0</v>
      </c>
      <c r="L80">
        <f>BG80 - IF(AT80&gt;1, K80*BA80*100.0/(AV80*BU80), 0)</f>
        <v>0</v>
      </c>
      <c r="M80">
        <f>((S80-I80/2)*L80-K80)/(S80+I80/2)</f>
        <v>0</v>
      </c>
      <c r="N80">
        <f>M80*(BN80+BO80)/1000.0</f>
        <v>0</v>
      </c>
      <c r="O80">
        <f>(BG80 - IF(AT80&gt;1, K80*BA80*100.0/(AV80*BU80), 0))*(BN80+BO80)/1000.0</f>
        <v>0</v>
      </c>
      <c r="P80">
        <f>2.0/((1/R80-1/Q80)+SIGN(R80)*SQRT((1/R80-1/Q80)*(1/R80-1/Q80) + 4*BB80/((BB80+1)*(BB80+1))*(2*1/R80*1/Q80-1/Q80*1/Q80)))</f>
        <v>0</v>
      </c>
      <c r="Q80">
        <f>IF(LEFT(BC80,1)&lt;&gt;"0",IF(LEFT(BC80,1)="1",3.0,BD80),$D$5+$E$5*(BU80*BN80/($K$5*1000))+$F$5*(BU80*BN80/($K$5*1000))*MAX(MIN(BA80,$J$5),$I$5)*MAX(MIN(BA80,$J$5),$I$5)+$G$5*MAX(MIN(BA80,$J$5),$I$5)*(BU80*BN80/($K$5*1000))+$H$5*(BU80*BN80/($K$5*1000))*(BU80*BN80/($K$5*1000)))</f>
        <v>0</v>
      </c>
      <c r="R80">
        <f>I80*(1000-(1000*0.61365*exp(17.502*V80/(240.97+V80))/(BN80+BO80)+BI80)/2)/(1000*0.61365*exp(17.502*V80/(240.97+V80))/(BN80+BO80)-BI80)</f>
        <v>0</v>
      </c>
      <c r="S80">
        <f>1/((BB80+1)/(P80/1.6)+1/(Q80/1.37)) + BB80/((BB80+1)/(P80/1.6) + BB80/(Q80/1.37))</f>
        <v>0</v>
      </c>
      <c r="T80">
        <f>(AW80*AZ80)</f>
        <v>0</v>
      </c>
      <c r="U80">
        <f>(BP80+(T80+2*0.95*5.67E-8*(((BP80+$B$7)+273)^4-(BP80+273)^4)-44100*I80)/(1.84*29.3*Q80+8*0.95*5.67E-8*(BP80+273)^3))</f>
        <v>0</v>
      </c>
      <c r="V80">
        <f>($C$7*BQ80+$D$7*BR80+$E$7*U80)</f>
        <v>0</v>
      </c>
      <c r="W80">
        <f>0.61365*exp(17.502*V80/(240.97+V80))</f>
        <v>0</v>
      </c>
      <c r="X80">
        <f>(Y80/Z80*100)</f>
        <v>0</v>
      </c>
      <c r="Y80">
        <f>BI80*(BN80+BO80)/1000</f>
        <v>0</v>
      </c>
      <c r="Z80">
        <f>0.61365*exp(17.502*BP80/(240.97+BP80))</f>
        <v>0</v>
      </c>
      <c r="AA80">
        <f>(W80-BI80*(BN80+BO80)/1000)</f>
        <v>0</v>
      </c>
      <c r="AB80">
        <f>(-I80*44100)</f>
        <v>0</v>
      </c>
      <c r="AC80">
        <f>2*29.3*Q80*0.92*(BP80-V80)</f>
        <v>0</v>
      </c>
      <c r="AD80">
        <f>2*0.95*5.67E-8*(((BP80+$B$7)+273)^4-(V80+273)^4)</f>
        <v>0</v>
      </c>
      <c r="AE80">
        <f>T80+AD80+AB80+AC80</f>
        <v>0</v>
      </c>
      <c r="AF80">
        <f>BM80*AT80*(BH80-BG80*(1000-AT80*BJ80)/(1000-AT80*BI80))/(100*BA80)</f>
        <v>0</v>
      </c>
      <c r="AG80">
        <f>1000*BM80*AT80*(BI80-BJ80)/(100*BA80*(1000-AT80*BI80))</f>
        <v>0</v>
      </c>
      <c r="AH80">
        <f>(AI80 - AJ80 - BN80*1E3/(8.314*(BP80+273.15)) * AL80/BM80 * AK80) * BM80/(100*BA80) * (1000 - BJ80)/1000</f>
        <v>0</v>
      </c>
      <c r="AI80">
        <v>425.8700140082667</v>
      </c>
      <c r="AJ80">
        <v>423.5809878787875</v>
      </c>
      <c r="AK80">
        <v>-0.00446200697259024</v>
      </c>
      <c r="AL80">
        <v>67.1698985182137</v>
      </c>
      <c r="AM80">
        <f>(AO80 - AN80 + BN80*1E3/(8.314*(BP80+273.15)) * AQ80/BM80 * AP80) * BM80/(100*BA80) * 1000/(1000 - AO80)</f>
        <v>0</v>
      </c>
      <c r="AN80">
        <v>13.72758994354842</v>
      </c>
      <c r="AO80">
        <v>13.9853593939394</v>
      </c>
      <c r="AP80">
        <v>-0.0001364409132726308</v>
      </c>
      <c r="AQ80">
        <v>78.54944873152505</v>
      </c>
      <c r="AR80">
        <v>30</v>
      </c>
      <c r="AS80">
        <v>5</v>
      </c>
      <c r="AT80">
        <f>IF(AR80*$H$13&gt;=AV80,1.0,(AV80/(AV80-AR80*$H$13)))</f>
        <v>0</v>
      </c>
      <c r="AU80">
        <f>(AT80-1)*100</f>
        <v>0</v>
      </c>
      <c r="AV80">
        <f>MAX(0,($B$13+$C$13*BU80)/(1+$D$13*BU80)*BN80/(BP80+273)*$E$13)</f>
        <v>0</v>
      </c>
      <c r="AW80">
        <f>$B$11*BV80+$C$11*BW80+$F$11*CH80*(1-CK80)</f>
        <v>0</v>
      </c>
      <c r="AX80">
        <f>AW80*AY80</f>
        <v>0</v>
      </c>
      <c r="AY80">
        <f>($B$11*$D$9+$C$11*$D$9+$F$11*((CU80+CM80)/MAX(CU80+CM80+CV80, 0.1)*$I$9+CV80/MAX(CU80+CM80+CV80, 0.1)*$J$9))/($B$11+$C$11+$F$11)</f>
        <v>0</v>
      </c>
      <c r="AZ80">
        <f>($B$11*$K$9+$C$11*$K$9+$F$11*((CU80+CM80)/MAX(CU80+CM80+CV80, 0.1)*$P$9+CV80/MAX(CU80+CM80+CV80, 0.1)*$Q$9))/($B$11+$C$11+$F$11)</f>
        <v>0</v>
      </c>
      <c r="BA80">
        <v>6</v>
      </c>
      <c r="BB80">
        <v>0.5</v>
      </c>
      <c r="BC80" t="s">
        <v>354</v>
      </c>
      <c r="BD80">
        <v>2</v>
      </c>
      <c r="BE80" t="b">
        <v>1</v>
      </c>
      <c r="BF80">
        <v>1714075128.5</v>
      </c>
      <c r="BG80">
        <v>417.7075483870968</v>
      </c>
      <c r="BH80">
        <v>420.0219032258065</v>
      </c>
      <c r="BI80">
        <v>13.99775806451613</v>
      </c>
      <c r="BJ80">
        <v>13.74682258064516</v>
      </c>
      <c r="BK80">
        <v>420.1605483870968</v>
      </c>
      <c r="BL80">
        <v>14.01824193548387</v>
      </c>
      <c r="BM80">
        <v>599.9979032258063</v>
      </c>
      <c r="BN80">
        <v>101.8707741935484</v>
      </c>
      <c r="BO80">
        <v>0.09998715483870969</v>
      </c>
      <c r="BP80">
        <v>21.57918709677419</v>
      </c>
      <c r="BQ80">
        <v>21.71747096774194</v>
      </c>
      <c r="BR80">
        <v>999.9000000000003</v>
      </c>
      <c r="BS80">
        <v>0</v>
      </c>
      <c r="BT80">
        <v>0</v>
      </c>
      <c r="BU80">
        <v>9998.661935483869</v>
      </c>
      <c r="BV80">
        <v>0</v>
      </c>
      <c r="BW80">
        <v>538.0400322580646</v>
      </c>
      <c r="BX80">
        <v>-2.312598387096774</v>
      </c>
      <c r="BY80">
        <v>423.6393870967742</v>
      </c>
      <c r="BZ80">
        <v>425.8763225806451</v>
      </c>
      <c r="CA80">
        <v>0.2509262258064516</v>
      </c>
      <c r="CB80">
        <v>420.0219032258065</v>
      </c>
      <c r="CC80">
        <v>13.74682258064516</v>
      </c>
      <c r="CD80">
        <v>1.425962258064516</v>
      </c>
      <c r="CE80">
        <v>1.400400322580645</v>
      </c>
      <c r="CF80">
        <v>12.19656774193548</v>
      </c>
      <c r="CG80">
        <v>11.92195806451613</v>
      </c>
      <c r="CH80">
        <v>429.9844193548386</v>
      </c>
      <c r="CI80">
        <v>0.9069851612903226</v>
      </c>
      <c r="CJ80">
        <v>0.09301496129032256</v>
      </c>
      <c r="CK80">
        <v>0</v>
      </c>
      <c r="CL80">
        <v>229.1312258064516</v>
      </c>
      <c r="CM80">
        <v>5.00098</v>
      </c>
      <c r="CN80">
        <v>1068.724838709677</v>
      </c>
      <c r="CO80">
        <v>3942.527419354839</v>
      </c>
      <c r="CP80">
        <v>35.61464516129032</v>
      </c>
      <c r="CQ80">
        <v>38.83441935483871</v>
      </c>
      <c r="CR80">
        <v>37.38477419354837</v>
      </c>
      <c r="CS80">
        <v>38.28399999999998</v>
      </c>
      <c r="CT80">
        <v>37.46751612903225</v>
      </c>
      <c r="CU80">
        <v>385.4538709677419</v>
      </c>
      <c r="CV80">
        <v>39.53129032258064</v>
      </c>
      <c r="CW80">
        <v>0</v>
      </c>
      <c r="CX80">
        <v>1714075223.6</v>
      </c>
      <c r="CY80">
        <v>0</v>
      </c>
      <c r="CZ80">
        <v>1714075158.5</v>
      </c>
      <c r="DA80" t="s">
        <v>565</v>
      </c>
      <c r="DB80">
        <v>1714075158.5</v>
      </c>
      <c r="DC80">
        <v>1714074097</v>
      </c>
      <c r="DD80">
        <v>66</v>
      </c>
      <c r="DE80">
        <v>0.008999999999999999</v>
      </c>
      <c r="DF80">
        <v>0</v>
      </c>
      <c r="DG80">
        <v>-2.453</v>
      </c>
      <c r="DH80">
        <v>-0.021</v>
      </c>
      <c r="DI80">
        <v>420</v>
      </c>
      <c r="DJ80">
        <v>14</v>
      </c>
      <c r="DK80">
        <v>0.22</v>
      </c>
      <c r="DL80">
        <v>0.09</v>
      </c>
      <c r="DM80">
        <v>-2.3063475</v>
      </c>
      <c r="DN80">
        <v>-0.1311964727954943</v>
      </c>
      <c r="DO80">
        <v>0.04436027929071234</v>
      </c>
      <c r="DP80">
        <v>0</v>
      </c>
      <c r="DQ80">
        <v>0.24128535</v>
      </c>
      <c r="DR80">
        <v>0.235619166979362</v>
      </c>
      <c r="DS80">
        <v>0.02427149291200482</v>
      </c>
      <c r="DT80">
        <v>0</v>
      </c>
      <c r="DU80">
        <v>0</v>
      </c>
      <c r="DV80">
        <v>2</v>
      </c>
      <c r="DW80" t="s">
        <v>356</v>
      </c>
      <c r="DX80">
        <v>3.22899</v>
      </c>
      <c r="DY80">
        <v>2.70438</v>
      </c>
      <c r="DZ80">
        <v>0.106772</v>
      </c>
      <c r="EA80">
        <v>0.107098</v>
      </c>
      <c r="EB80">
        <v>0.0794971</v>
      </c>
      <c r="EC80">
        <v>0.0787644</v>
      </c>
      <c r="ED80">
        <v>29289.1</v>
      </c>
      <c r="EE80">
        <v>28603.2</v>
      </c>
      <c r="EF80">
        <v>31389.5</v>
      </c>
      <c r="EG80">
        <v>30354</v>
      </c>
      <c r="EH80">
        <v>38717.3</v>
      </c>
      <c r="EI80">
        <v>36987.6</v>
      </c>
      <c r="EJ80">
        <v>44003.6</v>
      </c>
      <c r="EK80">
        <v>42399.5</v>
      </c>
      <c r="EL80">
        <v>2.113</v>
      </c>
      <c r="EM80">
        <v>1.96577</v>
      </c>
      <c r="EN80">
        <v>0.0501424</v>
      </c>
      <c r="EO80">
        <v>0</v>
      </c>
      <c r="EP80">
        <v>20.8913</v>
      </c>
      <c r="EQ80">
        <v>999.9</v>
      </c>
      <c r="ER80">
        <v>52.4</v>
      </c>
      <c r="ES80">
        <v>25.9</v>
      </c>
      <c r="ET80">
        <v>17.2539</v>
      </c>
      <c r="EU80">
        <v>61.5628</v>
      </c>
      <c r="EV80">
        <v>22.6402</v>
      </c>
      <c r="EW80">
        <v>1</v>
      </c>
      <c r="EX80">
        <v>-0.230628</v>
      </c>
      <c r="EY80">
        <v>1.44506</v>
      </c>
      <c r="EZ80">
        <v>20.2014</v>
      </c>
      <c r="FA80">
        <v>5.22478</v>
      </c>
      <c r="FB80">
        <v>11.998</v>
      </c>
      <c r="FC80">
        <v>4.96735</v>
      </c>
      <c r="FD80">
        <v>3.297</v>
      </c>
      <c r="FE80">
        <v>9999</v>
      </c>
      <c r="FF80">
        <v>9999</v>
      </c>
      <c r="FG80">
        <v>9999</v>
      </c>
      <c r="FH80">
        <v>21.5</v>
      </c>
      <c r="FI80">
        <v>4.97103</v>
      </c>
      <c r="FJ80">
        <v>1.86768</v>
      </c>
      <c r="FK80">
        <v>1.85883</v>
      </c>
      <c r="FL80">
        <v>1.86497</v>
      </c>
      <c r="FM80">
        <v>1.86301</v>
      </c>
      <c r="FN80">
        <v>1.86432</v>
      </c>
      <c r="FO80">
        <v>1.85977</v>
      </c>
      <c r="FP80">
        <v>1.86386</v>
      </c>
      <c r="FQ80">
        <v>0</v>
      </c>
      <c r="FR80">
        <v>0</v>
      </c>
      <c r="FS80">
        <v>0</v>
      </c>
      <c r="FT80">
        <v>0</v>
      </c>
      <c r="FU80" t="s">
        <v>357</v>
      </c>
      <c r="FV80" t="s">
        <v>358</v>
      </c>
      <c r="FW80" t="s">
        <v>359</v>
      </c>
      <c r="FX80" t="s">
        <v>359</v>
      </c>
      <c r="FY80" t="s">
        <v>359</v>
      </c>
      <c r="FZ80" t="s">
        <v>359</v>
      </c>
      <c r="GA80">
        <v>0</v>
      </c>
      <c r="GB80">
        <v>100</v>
      </c>
      <c r="GC80">
        <v>100</v>
      </c>
      <c r="GD80">
        <v>-2.453</v>
      </c>
      <c r="GE80">
        <v>-0.0205</v>
      </c>
      <c r="GF80">
        <v>-0.6050090955909895</v>
      </c>
      <c r="GG80">
        <v>-0.004200780211792431</v>
      </c>
      <c r="GH80">
        <v>-6.086107273994438E-07</v>
      </c>
      <c r="GI80">
        <v>3.538391214060535E-10</v>
      </c>
      <c r="GJ80">
        <v>-0.04194343418706518</v>
      </c>
      <c r="GK80">
        <v>0.006682484536868237</v>
      </c>
      <c r="GL80">
        <v>-0.0007200357986506558</v>
      </c>
      <c r="GM80">
        <v>2.515042002614049E-05</v>
      </c>
      <c r="GN80">
        <v>15</v>
      </c>
      <c r="GO80">
        <v>1944</v>
      </c>
      <c r="GP80">
        <v>3</v>
      </c>
      <c r="GQ80">
        <v>20</v>
      </c>
      <c r="GR80">
        <v>1.8</v>
      </c>
      <c r="GS80">
        <v>17.3</v>
      </c>
      <c r="GT80">
        <v>1.12305</v>
      </c>
      <c r="GU80">
        <v>2.42188</v>
      </c>
      <c r="GV80">
        <v>1.44897</v>
      </c>
      <c r="GW80">
        <v>2.29736</v>
      </c>
      <c r="GX80">
        <v>1.55151</v>
      </c>
      <c r="GY80">
        <v>2.33154</v>
      </c>
      <c r="GZ80">
        <v>30.5446</v>
      </c>
      <c r="HA80">
        <v>13.7293</v>
      </c>
      <c r="HB80">
        <v>18</v>
      </c>
      <c r="HC80">
        <v>562.221</v>
      </c>
      <c r="HD80">
        <v>473.313</v>
      </c>
      <c r="HE80">
        <v>18.9998</v>
      </c>
      <c r="HF80">
        <v>24.0165</v>
      </c>
      <c r="HG80">
        <v>30.0003</v>
      </c>
      <c r="HH80">
        <v>24.0554</v>
      </c>
      <c r="HI80">
        <v>23.9999</v>
      </c>
      <c r="HJ80">
        <v>22.4691</v>
      </c>
      <c r="HK80">
        <v>29.7949</v>
      </c>
      <c r="HL80">
        <v>52.4446</v>
      </c>
      <c r="HM80">
        <v>19</v>
      </c>
      <c r="HN80">
        <v>420</v>
      </c>
      <c r="HO80">
        <v>13.6541</v>
      </c>
      <c r="HP80">
        <v>99.6294</v>
      </c>
      <c r="HQ80">
        <v>101.301</v>
      </c>
    </row>
    <row r="81" spans="1:225">
      <c r="A81">
        <v>65</v>
      </c>
      <c r="B81">
        <v>1714075329</v>
      </c>
      <c r="C81">
        <v>6837</v>
      </c>
      <c r="D81" t="s">
        <v>566</v>
      </c>
      <c r="E81" t="s">
        <v>567</v>
      </c>
      <c r="F81">
        <v>5</v>
      </c>
      <c r="G81" t="s">
        <v>568</v>
      </c>
      <c r="H81">
        <v>1714075321.25</v>
      </c>
      <c r="I81">
        <f>(J81)/1000</f>
        <v>0</v>
      </c>
      <c r="J81">
        <f>IF(BE81, AM81, AG81)</f>
        <v>0</v>
      </c>
      <c r="K81">
        <f>IF(BE81, AH81, AF81)</f>
        <v>0</v>
      </c>
      <c r="L81">
        <f>BG81 - IF(AT81&gt;1, K81*BA81*100.0/(AV81*BU81), 0)</f>
        <v>0</v>
      </c>
      <c r="M81">
        <f>((S81-I81/2)*L81-K81)/(S81+I81/2)</f>
        <v>0</v>
      </c>
      <c r="N81">
        <f>M81*(BN81+BO81)/1000.0</f>
        <v>0</v>
      </c>
      <c r="O81">
        <f>(BG81 - IF(AT81&gt;1, K81*BA81*100.0/(AV81*BU81), 0))*(BN81+BO81)/1000.0</f>
        <v>0</v>
      </c>
      <c r="P81">
        <f>2.0/((1/R81-1/Q81)+SIGN(R81)*SQRT((1/R81-1/Q81)*(1/R81-1/Q81) + 4*BB81/((BB81+1)*(BB81+1))*(2*1/R81*1/Q81-1/Q81*1/Q81)))</f>
        <v>0</v>
      </c>
      <c r="Q81">
        <f>IF(LEFT(BC81,1)&lt;&gt;"0",IF(LEFT(BC81,1)="1",3.0,BD81),$D$5+$E$5*(BU81*BN81/($K$5*1000))+$F$5*(BU81*BN81/($K$5*1000))*MAX(MIN(BA81,$J$5),$I$5)*MAX(MIN(BA81,$J$5),$I$5)+$G$5*MAX(MIN(BA81,$J$5),$I$5)*(BU81*BN81/($K$5*1000))+$H$5*(BU81*BN81/($K$5*1000))*(BU81*BN81/($K$5*1000)))</f>
        <v>0</v>
      </c>
      <c r="R81">
        <f>I81*(1000-(1000*0.61365*exp(17.502*V81/(240.97+V81))/(BN81+BO81)+BI81)/2)/(1000*0.61365*exp(17.502*V81/(240.97+V81))/(BN81+BO81)-BI81)</f>
        <v>0</v>
      </c>
      <c r="S81">
        <f>1/((BB81+1)/(P81/1.6)+1/(Q81/1.37)) + BB81/((BB81+1)/(P81/1.6) + BB81/(Q81/1.37))</f>
        <v>0</v>
      </c>
      <c r="T81">
        <f>(AW81*AZ81)</f>
        <v>0</v>
      </c>
      <c r="U81">
        <f>(BP81+(T81+2*0.95*5.67E-8*(((BP81+$B$7)+273)^4-(BP81+273)^4)-44100*I81)/(1.84*29.3*Q81+8*0.95*5.67E-8*(BP81+273)^3))</f>
        <v>0</v>
      </c>
      <c r="V81">
        <f>($C$7*BQ81+$D$7*BR81+$E$7*U81)</f>
        <v>0</v>
      </c>
      <c r="W81">
        <f>0.61365*exp(17.502*V81/(240.97+V81))</f>
        <v>0</v>
      </c>
      <c r="X81">
        <f>(Y81/Z81*100)</f>
        <v>0</v>
      </c>
      <c r="Y81">
        <f>BI81*(BN81+BO81)/1000</f>
        <v>0</v>
      </c>
      <c r="Z81">
        <f>0.61365*exp(17.502*BP81/(240.97+BP81))</f>
        <v>0</v>
      </c>
      <c r="AA81">
        <f>(W81-BI81*(BN81+BO81)/1000)</f>
        <v>0</v>
      </c>
      <c r="AB81">
        <f>(-I81*44100)</f>
        <v>0</v>
      </c>
      <c r="AC81">
        <f>2*29.3*Q81*0.92*(BP81-V81)</f>
        <v>0</v>
      </c>
      <c r="AD81">
        <f>2*0.95*5.67E-8*(((BP81+$B$7)+273)^4-(V81+273)^4)</f>
        <v>0</v>
      </c>
      <c r="AE81">
        <f>T81+AD81+AB81+AC81</f>
        <v>0</v>
      </c>
      <c r="AF81">
        <f>BM81*AT81*(BH81-BG81*(1000-AT81*BJ81)/(1000-AT81*BI81))/(100*BA81)</f>
        <v>0</v>
      </c>
      <c r="AG81">
        <f>1000*BM81*AT81*(BI81-BJ81)/(100*BA81*(1000-AT81*BI81))</f>
        <v>0</v>
      </c>
      <c r="AH81">
        <f>(AI81 - AJ81 - BN81*1E3/(8.314*(BP81+273.15)) * AL81/BM81 * AK81) * BM81/(100*BA81) * (1000 - BJ81)/1000</f>
        <v>0</v>
      </c>
      <c r="AI81">
        <v>425.7142563035555</v>
      </c>
      <c r="AJ81">
        <v>423.6417333333331</v>
      </c>
      <c r="AK81">
        <v>-0.0002006354571954685</v>
      </c>
      <c r="AL81">
        <v>67.16912137505645</v>
      </c>
      <c r="AM81">
        <f>(AO81 - AN81 + BN81*1E3/(8.314*(BP81+273.15)) * AQ81/BM81 * AP81) * BM81/(100*BA81) * 1000/(1000 - AO81)</f>
        <v>0</v>
      </c>
      <c r="AN81">
        <v>13.57635935248375</v>
      </c>
      <c r="AO81">
        <v>13.89735818181818</v>
      </c>
      <c r="AP81">
        <v>9.203912608056311E-06</v>
      </c>
      <c r="AQ81">
        <v>78.54940071157655</v>
      </c>
      <c r="AR81">
        <v>46</v>
      </c>
      <c r="AS81">
        <v>8</v>
      </c>
      <c r="AT81">
        <f>IF(AR81*$H$13&gt;=AV81,1.0,(AV81/(AV81-AR81*$H$13)))</f>
        <v>0</v>
      </c>
      <c r="AU81">
        <f>(AT81-1)*100</f>
        <v>0</v>
      </c>
      <c r="AV81">
        <f>MAX(0,($B$13+$C$13*BU81)/(1+$D$13*BU81)*BN81/(BP81+273)*$E$13)</f>
        <v>0</v>
      </c>
      <c r="AW81">
        <f>$B$11*BV81+$C$11*BW81+$F$11*CH81*(1-CK81)</f>
        <v>0</v>
      </c>
      <c r="AX81">
        <f>AW81*AY81</f>
        <v>0</v>
      </c>
      <c r="AY81">
        <f>($B$11*$D$9+$C$11*$D$9+$F$11*((CU81+CM81)/MAX(CU81+CM81+CV81, 0.1)*$I$9+CV81/MAX(CU81+CM81+CV81, 0.1)*$J$9))/($B$11+$C$11+$F$11)</f>
        <v>0</v>
      </c>
      <c r="AZ81">
        <f>($B$11*$K$9+$C$11*$K$9+$F$11*((CU81+CM81)/MAX(CU81+CM81+CV81, 0.1)*$P$9+CV81/MAX(CU81+CM81+CV81, 0.1)*$Q$9))/($B$11+$C$11+$F$11)</f>
        <v>0</v>
      </c>
      <c r="BA81">
        <v>6</v>
      </c>
      <c r="BB81">
        <v>0.5</v>
      </c>
      <c r="BC81" t="s">
        <v>354</v>
      </c>
      <c r="BD81">
        <v>2</v>
      </c>
      <c r="BE81" t="b">
        <v>1</v>
      </c>
      <c r="BF81">
        <v>1714075321.25</v>
      </c>
      <c r="BG81">
        <v>417.7994333333333</v>
      </c>
      <c r="BH81">
        <v>419.9800333333333</v>
      </c>
      <c r="BI81">
        <v>13.89622333333333</v>
      </c>
      <c r="BJ81">
        <v>13.57917</v>
      </c>
      <c r="BK81">
        <v>420.2054333333333</v>
      </c>
      <c r="BL81">
        <v>13.91684</v>
      </c>
      <c r="BM81">
        <v>600.0128000000001</v>
      </c>
      <c r="BN81">
        <v>101.8692333333334</v>
      </c>
      <c r="BO81">
        <v>0.1000203533333333</v>
      </c>
      <c r="BP81">
        <v>21.54885666666667</v>
      </c>
      <c r="BQ81">
        <v>21.47451333333334</v>
      </c>
      <c r="BR81">
        <v>999.9000000000002</v>
      </c>
      <c r="BS81">
        <v>0</v>
      </c>
      <c r="BT81">
        <v>0</v>
      </c>
      <c r="BU81">
        <v>9998.742999999999</v>
      </c>
      <c r="BV81">
        <v>0</v>
      </c>
      <c r="BW81">
        <v>420.4411333333334</v>
      </c>
      <c r="BX81">
        <v>-2.216996</v>
      </c>
      <c r="BY81">
        <v>423.6502333333334</v>
      </c>
      <c r="BZ81">
        <v>425.7616333333334</v>
      </c>
      <c r="CA81">
        <v>0.3170475999999999</v>
      </c>
      <c r="CB81">
        <v>419.9800333333333</v>
      </c>
      <c r="CC81">
        <v>13.57917</v>
      </c>
      <c r="CD81">
        <v>1.415597333333333</v>
      </c>
      <c r="CE81">
        <v>1.383301333333333</v>
      </c>
      <c r="CF81">
        <v>12.08575333333333</v>
      </c>
      <c r="CG81">
        <v>11.73580666666667</v>
      </c>
      <c r="CH81">
        <v>430.0117999999999</v>
      </c>
      <c r="CI81">
        <v>0.9069871999999999</v>
      </c>
      <c r="CJ81">
        <v>0.09301304000000002</v>
      </c>
      <c r="CK81">
        <v>0</v>
      </c>
      <c r="CL81">
        <v>189.1611333333333</v>
      </c>
      <c r="CM81">
        <v>5.00098</v>
      </c>
      <c r="CN81">
        <v>921.4618333333332</v>
      </c>
      <c r="CO81">
        <v>3942.784333333334</v>
      </c>
      <c r="CP81">
        <v>37.02686666666666</v>
      </c>
      <c r="CQ81">
        <v>41.09563333333333</v>
      </c>
      <c r="CR81">
        <v>38.84349999999999</v>
      </c>
      <c r="CS81">
        <v>41.89766666666666</v>
      </c>
      <c r="CT81">
        <v>39.18303333333333</v>
      </c>
      <c r="CU81">
        <v>385.4793333333333</v>
      </c>
      <c r="CV81">
        <v>39.53166666666666</v>
      </c>
      <c r="CW81">
        <v>0</v>
      </c>
      <c r="CX81">
        <v>1714075416.2</v>
      </c>
      <c r="CY81">
        <v>0</v>
      </c>
      <c r="CZ81">
        <v>1714075348.5</v>
      </c>
      <c r="DA81" t="s">
        <v>569</v>
      </c>
      <c r="DB81">
        <v>1714075348.5</v>
      </c>
      <c r="DC81">
        <v>1714074097</v>
      </c>
      <c r="DD81">
        <v>67</v>
      </c>
      <c r="DE81">
        <v>0.047</v>
      </c>
      <c r="DF81">
        <v>0</v>
      </c>
      <c r="DG81">
        <v>-2.406</v>
      </c>
      <c r="DH81">
        <v>-0.021</v>
      </c>
      <c r="DI81">
        <v>420</v>
      </c>
      <c r="DJ81">
        <v>14</v>
      </c>
      <c r="DK81">
        <v>1.11</v>
      </c>
      <c r="DL81">
        <v>0.09</v>
      </c>
      <c r="DM81">
        <v>-2.2100155</v>
      </c>
      <c r="DN81">
        <v>-0.2424294934333965</v>
      </c>
      <c r="DO81">
        <v>0.09667167175419075</v>
      </c>
      <c r="DP81">
        <v>0</v>
      </c>
      <c r="DQ81">
        <v>0.3170566</v>
      </c>
      <c r="DR81">
        <v>0.01784026266416465</v>
      </c>
      <c r="DS81">
        <v>0.003566818805322185</v>
      </c>
      <c r="DT81">
        <v>1</v>
      </c>
      <c r="DU81">
        <v>1</v>
      </c>
      <c r="DV81">
        <v>2</v>
      </c>
      <c r="DW81" t="s">
        <v>363</v>
      </c>
      <c r="DX81">
        <v>3.22898</v>
      </c>
      <c r="DY81">
        <v>2.70433</v>
      </c>
      <c r="DZ81">
        <v>0.106767</v>
      </c>
      <c r="EA81">
        <v>0.107082</v>
      </c>
      <c r="EB81">
        <v>0.0791159</v>
      </c>
      <c r="EC81">
        <v>0.078182</v>
      </c>
      <c r="ED81">
        <v>29286.1</v>
      </c>
      <c r="EE81">
        <v>28599</v>
      </c>
      <c r="EF81">
        <v>31386.5</v>
      </c>
      <c r="EG81">
        <v>30349.4</v>
      </c>
      <c r="EH81">
        <v>38728.9</v>
      </c>
      <c r="EI81">
        <v>37006.5</v>
      </c>
      <c r="EJ81">
        <v>43998.5</v>
      </c>
      <c r="EK81">
        <v>42394.1</v>
      </c>
      <c r="EL81">
        <v>2.08483</v>
      </c>
      <c r="EM81">
        <v>1.96382</v>
      </c>
      <c r="EN81">
        <v>0.0392497</v>
      </c>
      <c r="EO81">
        <v>0</v>
      </c>
      <c r="EP81">
        <v>20.8368</v>
      </c>
      <c r="EQ81">
        <v>999.9</v>
      </c>
      <c r="ER81">
        <v>52.2</v>
      </c>
      <c r="ES81">
        <v>26</v>
      </c>
      <c r="ET81">
        <v>17.2921</v>
      </c>
      <c r="EU81">
        <v>61.2828</v>
      </c>
      <c r="EV81">
        <v>22.2516</v>
      </c>
      <c r="EW81">
        <v>1</v>
      </c>
      <c r="EX81">
        <v>-0.226052</v>
      </c>
      <c r="EY81">
        <v>1.41087</v>
      </c>
      <c r="EZ81">
        <v>20.2023</v>
      </c>
      <c r="FA81">
        <v>5.22463</v>
      </c>
      <c r="FB81">
        <v>11.998</v>
      </c>
      <c r="FC81">
        <v>4.9676</v>
      </c>
      <c r="FD81">
        <v>3.297</v>
      </c>
      <c r="FE81">
        <v>9999</v>
      </c>
      <c r="FF81">
        <v>9999</v>
      </c>
      <c r="FG81">
        <v>9999</v>
      </c>
      <c r="FH81">
        <v>21.6</v>
      </c>
      <c r="FI81">
        <v>4.97105</v>
      </c>
      <c r="FJ81">
        <v>1.86768</v>
      </c>
      <c r="FK81">
        <v>1.85883</v>
      </c>
      <c r="FL81">
        <v>1.86495</v>
      </c>
      <c r="FM81">
        <v>1.86301</v>
      </c>
      <c r="FN81">
        <v>1.86432</v>
      </c>
      <c r="FO81">
        <v>1.85975</v>
      </c>
      <c r="FP81">
        <v>1.86384</v>
      </c>
      <c r="FQ81">
        <v>0</v>
      </c>
      <c r="FR81">
        <v>0</v>
      </c>
      <c r="FS81">
        <v>0</v>
      </c>
      <c r="FT81">
        <v>0</v>
      </c>
      <c r="FU81" t="s">
        <v>357</v>
      </c>
      <c r="FV81" t="s">
        <v>358</v>
      </c>
      <c r="FW81" t="s">
        <v>359</v>
      </c>
      <c r="FX81" t="s">
        <v>359</v>
      </c>
      <c r="FY81" t="s">
        <v>359</v>
      </c>
      <c r="FZ81" t="s">
        <v>359</v>
      </c>
      <c r="GA81">
        <v>0</v>
      </c>
      <c r="GB81">
        <v>100</v>
      </c>
      <c r="GC81">
        <v>100</v>
      </c>
      <c r="GD81">
        <v>-2.406</v>
      </c>
      <c r="GE81">
        <v>-0.0206</v>
      </c>
      <c r="GF81">
        <v>-0.595907783632003</v>
      </c>
      <c r="GG81">
        <v>-0.004200780211792431</v>
      </c>
      <c r="GH81">
        <v>-6.086107273994438E-07</v>
      </c>
      <c r="GI81">
        <v>3.538391214060535E-10</v>
      </c>
      <c r="GJ81">
        <v>-0.04194343418706518</v>
      </c>
      <c r="GK81">
        <v>0.006682484536868237</v>
      </c>
      <c r="GL81">
        <v>-0.0007200357986506558</v>
      </c>
      <c r="GM81">
        <v>2.515042002614049E-05</v>
      </c>
      <c r="GN81">
        <v>15</v>
      </c>
      <c r="GO81">
        <v>1944</v>
      </c>
      <c r="GP81">
        <v>3</v>
      </c>
      <c r="GQ81">
        <v>20</v>
      </c>
      <c r="GR81">
        <v>2.8</v>
      </c>
      <c r="GS81">
        <v>20.5</v>
      </c>
      <c r="GT81">
        <v>1.12305</v>
      </c>
      <c r="GU81">
        <v>2.4231</v>
      </c>
      <c r="GV81">
        <v>1.44897</v>
      </c>
      <c r="GW81">
        <v>2.29736</v>
      </c>
      <c r="GX81">
        <v>1.55151</v>
      </c>
      <c r="GY81">
        <v>2.33765</v>
      </c>
      <c r="GZ81">
        <v>30.48</v>
      </c>
      <c r="HA81">
        <v>13.6942</v>
      </c>
      <c r="HB81">
        <v>18</v>
      </c>
      <c r="HC81">
        <v>544.658</v>
      </c>
      <c r="HD81">
        <v>472.793</v>
      </c>
      <c r="HE81">
        <v>18.9999</v>
      </c>
      <c r="HF81">
        <v>24.0863</v>
      </c>
      <c r="HG81">
        <v>30.0001</v>
      </c>
      <c r="HH81">
        <v>24.1345</v>
      </c>
      <c r="HI81">
        <v>24.078</v>
      </c>
      <c r="HJ81">
        <v>22.4695</v>
      </c>
      <c r="HK81">
        <v>30.3587</v>
      </c>
      <c r="HL81">
        <v>51.7023</v>
      </c>
      <c r="HM81">
        <v>19</v>
      </c>
      <c r="HN81">
        <v>420</v>
      </c>
      <c r="HO81">
        <v>13.5783</v>
      </c>
      <c r="HP81">
        <v>99.6186</v>
      </c>
      <c r="HQ81">
        <v>101.287</v>
      </c>
    </row>
    <row r="82" spans="1:225">
      <c r="A82">
        <v>66</v>
      </c>
      <c r="B82">
        <v>1714077850.1</v>
      </c>
      <c r="C82">
        <v>9358.099999904633</v>
      </c>
      <c r="D82" t="s">
        <v>570</v>
      </c>
      <c r="E82" t="s">
        <v>571</v>
      </c>
      <c r="F82">
        <v>5</v>
      </c>
      <c r="G82" t="s">
        <v>568</v>
      </c>
      <c r="H82">
        <v>1714077842.099999</v>
      </c>
      <c r="I82">
        <f>(J82)/1000</f>
        <v>0</v>
      </c>
      <c r="J82">
        <f>IF(BE82, AM82, AG82)</f>
        <v>0</v>
      </c>
      <c r="K82">
        <f>IF(BE82, AH82, AF82)</f>
        <v>0</v>
      </c>
      <c r="L82">
        <f>BG82 - IF(AT82&gt;1, K82*BA82*100.0/(AV82*BU82), 0)</f>
        <v>0</v>
      </c>
      <c r="M82">
        <f>((S82-I82/2)*L82-K82)/(S82+I82/2)</f>
        <v>0</v>
      </c>
      <c r="N82">
        <f>M82*(BN82+BO82)/1000.0</f>
        <v>0</v>
      </c>
      <c r="O82">
        <f>(BG82 - IF(AT82&gt;1, K82*BA82*100.0/(AV82*BU82), 0))*(BN82+BO82)/1000.0</f>
        <v>0</v>
      </c>
      <c r="P82">
        <f>2.0/((1/R82-1/Q82)+SIGN(R82)*SQRT((1/R82-1/Q82)*(1/R82-1/Q82) + 4*BB82/((BB82+1)*(BB82+1))*(2*1/R82*1/Q82-1/Q82*1/Q82)))</f>
        <v>0</v>
      </c>
      <c r="Q82">
        <f>IF(LEFT(BC82,1)&lt;&gt;"0",IF(LEFT(BC82,1)="1",3.0,BD82),$D$5+$E$5*(BU82*BN82/($K$5*1000))+$F$5*(BU82*BN82/($K$5*1000))*MAX(MIN(BA82,$J$5),$I$5)*MAX(MIN(BA82,$J$5),$I$5)+$G$5*MAX(MIN(BA82,$J$5),$I$5)*(BU82*BN82/($K$5*1000))+$H$5*(BU82*BN82/($K$5*1000))*(BU82*BN82/($K$5*1000)))</f>
        <v>0</v>
      </c>
      <c r="R82">
        <f>I82*(1000-(1000*0.61365*exp(17.502*V82/(240.97+V82))/(BN82+BO82)+BI82)/2)/(1000*0.61365*exp(17.502*V82/(240.97+V82))/(BN82+BO82)-BI82)</f>
        <v>0</v>
      </c>
      <c r="S82">
        <f>1/((BB82+1)/(P82/1.6)+1/(Q82/1.37)) + BB82/((BB82+1)/(P82/1.6) + BB82/(Q82/1.37))</f>
        <v>0</v>
      </c>
      <c r="T82">
        <f>(AW82*AZ82)</f>
        <v>0</v>
      </c>
      <c r="U82">
        <f>(BP82+(T82+2*0.95*5.67E-8*(((BP82+$B$7)+273)^4-(BP82+273)^4)-44100*I82)/(1.84*29.3*Q82+8*0.95*5.67E-8*(BP82+273)^3))</f>
        <v>0</v>
      </c>
      <c r="V82">
        <f>($C$7*BQ82+$D$7*BR82+$E$7*U82)</f>
        <v>0</v>
      </c>
      <c r="W82">
        <f>0.61365*exp(17.502*V82/(240.97+V82))</f>
        <v>0</v>
      </c>
      <c r="X82">
        <f>(Y82/Z82*100)</f>
        <v>0</v>
      </c>
      <c r="Y82">
        <f>BI82*(BN82+BO82)/1000</f>
        <v>0</v>
      </c>
      <c r="Z82">
        <f>0.61365*exp(17.502*BP82/(240.97+BP82))</f>
        <v>0</v>
      </c>
      <c r="AA82">
        <f>(W82-BI82*(BN82+BO82)/1000)</f>
        <v>0</v>
      </c>
      <c r="AB82">
        <f>(-I82*44100)</f>
        <v>0</v>
      </c>
      <c r="AC82">
        <f>2*29.3*Q82*0.92*(BP82-V82)</f>
        <v>0</v>
      </c>
      <c r="AD82">
        <f>2*0.95*5.67E-8*(((BP82+$B$7)+273)^4-(V82+273)^4)</f>
        <v>0</v>
      </c>
      <c r="AE82">
        <f>T82+AD82+AB82+AC82</f>
        <v>0</v>
      </c>
      <c r="AF82">
        <f>BM82*AT82*(BH82-BG82*(1000-AT82*BJ82)/(1000-AT82*BI82))/(100*BA82)</f>
        <v>0</v>
      </c>
      <c r="AG82">
        <f>1000*BM82*AT82*(BI82-BJ82)/(100*BA82*(1000-AT82*BI82))</f>
        <v>0</v>
      </c>
      <c r="AH82">
        <f>(AI82 - AJ82 - BN82*1E3/(8.314*(BP82+273.15)) * AL82/BM82 * AK82) * BM82/(100*BA82) * (1000 - BJ82)/1000</f>
        <v>0</v>
      </c>
      <c r="AI82">
        <v>442.298000046798</v>
      </c>
      <c r="AJ82">
        <v>457.5271515151514</v>
      </c>
      <c r="AK82">
        <v>-0.3432289020095485</v>
      </c>
      <c r="AL82">
        <v>67.19557326543084</v>
      </c>
      <c r="AM82">
        <f>(AO82 - AN82 + BN82*1E3/(8.314*(BP82+273.15)) * AQ82/BM82 * AP82) * BM82/(100*BA82) * 1000/(1000 - AO82)</f>
        <v>0</v>
      </c>
      <c r="AN82">
        <v>14.07635883773146</v>
      </c>
      <c r="AO82">
        <v>14.32040787878788</v>
      </c>
      <c r="AP82">
        <v>-0.05415667909374204</v>
      </c>
      <c r="AQ82">
        <v>78.54296895832431</v>
      </c>
      <c r="AR82">
        <v>0</v>
      </c>
      <c r="AS82">
        <v>0</v>
      </c>
      <c r="AT82">
        <f>IF(AR82*$H$13&gt;=AV82,1.0,(AV82/(AV82-AR82*$H$13)))</f>
        <v>0</v>
      </c>
      <c r="AU82">
        <f>(AT82-1)*100</f>
        <v>0</v>
      </c>
      <c r="AV82">
        <f>MAX(0,($B$13+$C$13*BU82)/(1+$D$13*BU82)*BN82/(BP82+273)*$E$13)</f>
        <v>0</v>
      </c>
      <c r="AW82">
        <f>$B$11*BV82+$C$11*BW82+$F$11*CH82*(1-CK82)</f>
        <v>0</v>
      </c>
      <c r="AX82">
        <f>AW82*AY82</f>
        <v>0</v>
      </c>
      <c r="AY82">
        <f>($B$11*$D$9+$C$11*$D$9+$F$11*((CU82+CM82)/MAX(CU82+CM82+CV82, 0.1)*$I$9+CV82/MAX(CU82+CM82+CV82, 0.1)*$J$9))/($B$11+$C$11+$F$11)</f>
        <v>0</v>
      </c>
      <c r="AZ82">
        <f>($B$11*$K$9+$C$11*$K$9+$F$11*((CU82+CM82)/MAX(CU82+CM82+CV82, 0.1)*$P$9+CV82/MAX(CU82+CM82+CV82, 0.1)*$Q$9))/($B$11+$C$11+$F$11)</f>
        <v>0</v>
      </c>
      <c r="BA82">
        <v>6</v>
      </c>
      <c r="BB82">
        <v>0.5</v>
      </c>
      <c r="BC82" t="s">
        <v>354</v>
      </c>
      <c r="BD82">
        <v>2</v>
      </c>
      <c r="BE82" t="b">
        <v>1</v>
      </c>
      <c r="BF82">
        <v>1714077842.099999</v>
      </c>
      <c r="BG82">
        <v>433.6576129032258</v>
      </c>
      <c r="BH82">
        <v>450.2288387096775</v>
      </c>
      <c r="BI82">
        <v>14.51654193548387</v>
      </c>
      <c r="BJ82">
        <v>14.8477</v>
      </c>
      <c r="BK82">
        <v>433.5336129032258</v>
      </c>
      <c r="BL82">
        <v>14.52068709677419</v>
      </c>
      <c r="BM82">
        <v>599.3358709677418</v>
      </c>
      <c r="BN82">
        <v>101.8523870967742</v>
      </c>
      <c r="BO82">
        <v>0.09891397096774193</v>
      </c>
      <c r="BP82">
        <v>22.24256774193548</v>
      </c>
      <c r="BQ82">
        <v>22.15137419354839</v>
      </c>
      <c r="BR82">
        <v>999.9000000000003</v>
      </c>
      <c r="BS82">
        <v>0</v>
      </c>
      <c r="BT82">
        <v>0</v>
      </c>
      <c r="BU82">
        <v>9890.446774193548</v>
      </c>
      <c r="BV82">
        <v>0</v>
      </c>
      <c r="BW82">
        <v>132.1907741935484</v>
      </c>
      <c r="BX82">
        <v>-19.14598138709677</v>
      </c>
      <c r="BY82">
        <v>437.4356129032258</v>
      </c>
      <c r="BZ82">
        <v>457.0255483870967</v>
      </c>
      <c r="CA82">
        <v>-0.3311623870967743</v>
      </c>
      <c r="CB82">
        <v>450.2288387096775</v>
      </c>
      <c r="CC82">
        <v>14.8477</v>
      </c>
      <c r="CD82">
        <v>1.478546451612903</v>
      </c>
      <c r="CE82">
        <v>1.512276774193549</v>
      </c>
      <c r="CF82">
        <v>12.74699032258064</v>
      </c>
      <c r="CG82">
        <v>13.07595806451613</v>
      </c>
      <c r="CH82">
        <v>430.0232903225806</v>
      </c>
      <c r="CI82">
        <v>0.9070070000000001</v>
      </c>
      <c r="CJ82">
        <v>0.09299282258064517</v>
      </c>
      <c r="CK82">
        <v>0</v>
      </c>
      <c r="CL82">
        <v>2.984370967741936</v>
      </c>
      <c r="CM82">
        <v>5.00098</v>
      </c>
      <c r="CN82">
        <v>206.3774193548387</v>
      </c>
      <c r="CO82">
        <v>3942.916129032257</v>
      </c>
      <c r="CP82">
        <v>35.50167741935483</v>
      </c>
      <c r="CQ82">
        <v>40.89299999999999</v>
      </c>
      <c r="CR82">
        <v>38.125</v>
      </c>
      <c r="CS82">
        <v>41.3666451612903</v>
      </c>
      <c r="CT82">
        <v>37.49167741935483</v>
      </c>
      <c r="CU82">
        <v>385.4970967741936</v>
      </c>
      <c r="CV82">
        <v>39.52290322580644</v>
      </c>
      <c r="CW82">
        <v>0</v>
      </c>
      <c r="CX82">
        <v>1714077937.5</v>
      </c>
      <c r="CY82">
        <v>0</v>
      </c>
      <c r="CZ82">
        <v>1714077869.6</v>
      </c>
      <c r="DA82" t="s">
        <v>572</v>
      </c>
      <c r="DB82">
        <v>1714077869.6</v>
      </c>
      <c r="DC82">
        <v>1714075378.5</v>
      </c>
      <c r="DD82">
        <v>69</v>
      </c>
      <c r="DE82">
        <v>2.615</v>
      </c>
      <c r="DF82">
        <v>0.016</v>
      </c>
      <c r="DG82">
        <v>0.124</v>
      </c>
      <c r="DH82">
        <v>-0.004</v>
      </c>
      <c r="DI82">
        <v>447</v>
      </c>
      <c r="DJ82">
        <v>15</v>
      </c>
      <c r="DK82">
        <v>0.15</v>
      </c>
      <c r="DL82">
        <v>0.12</v>
      </c>
      <c r="DM82">
        <v>-28.56277665853659</v>
      </c>
      <c r="DN82">
        <v>316.1246846341462</v>
      </c>
      <c r="DO82">
        <v>43.57377724050153</v>
      </c>
      <c r="DP82">
        <v>0</v>
      </c>
      <c r="DQ82">
        <v>-0.5673077073170733</v>
      </c>
      <c r="DR82">
        <v>7.000875045993028</v>
      </c>
      <c r="DS82">
        <v>0.9108496434286903</v>
      </c>
      <c r="DT82">
        <v>0</v>
      </c>
      <c r="DU82">
        <v>0</v>
      </c>
      <c r="DV82">
        <v>2</v>
      </c>
      <c r="DW82" t="s">
        <v>356</v>
      </c>
      <c r="DX82">
        <v>3.22953</v>
      </c>
      <c r="DY82">
        <v>2.70469</v>
      </c>
      <c r="DZ82">
        <v>0.113215</v>
      </c>
      <c r="EA82">
        <v>0.10989</v>
      </c>
      <c r="EB82">
        <v>0.08086550000000001</v>
      </c>
      <c r="EC82">
        <v>0.0798585</v>
      </c>
      <c r="ED82">
        <v>31459.6</v>
      </c>
      <c r="EE82">
        <v>31109</v>
      </c>
      <c r="EF82">
        <v>33953.9</v>
      </c>
      <c r="EG82">
        <v>33109.3</v>
      </c>
      <c r="EH82">
        <v>41764.2</v>
      </c>
      <c r="EI82">
        <v>40264.8</v>
      </c>
      <c r="EJ82">
        <v>47537</v>
      </c>
      <c r="EK82">
        <v>46212.2</v>
      </c>
      <c r="EL82">
        <v>2.1896</v>
      </c>
      <c r="EM82">
        <v>1.96428</v>
      </c>
      <c r="EN82">
        <v>0.164941</v>
      </c>
      <c r="EO82">
        <v>0</v>
      </c>
      <c r="EP82">
        <v>19.237</v>
      </c>
      <c r="EQ82">
        <v>999.9</v>
      </c>
      <c r="ER82">
        <v>50.2</v>
      </c>
      <c r="ES82">
        <v>26.7</v>
      </c>
      <c r="ET82">
        <v>17.3326</v>
      </c>
      <c r="EU82">
        <v>62.57</v>
      </c>
      <c r="EV82">
        <v>20.0921</v>
      </c>
      <c r="EW82">
        <v>1</v>
      </c>
      <c r="EX82">
        <v>-1.17064</v>
      </c>
      <c r="EY82">
        <v>1.50871</v>
      </c>
      <c r="EZ82">
        <v>20.1928</v>
      </c>
      <c r="FA82">
        <v>5.22433</v>
      </c>
      <c r="FB82">
        <v>11.992</v>
      </c>
      <c r="FC82">
        <v>4.96655</v>
      </c>
      <c r="FD82">
        <v>3.29625</v>
      </c>
      <c r="FE82">
        <v>9999</v>
      </c>
      <c r="FF82">
        <v>9999</v>
      </c>
      <c r="FG82">
        <v>9999</v>
      </c>
      <c r="FH82">
        <v>22.3</v>
      </c>
      <c r="FI82">
        <v>4.97102</v>
      </c>
      <c r="FJ82">
        <v>1.86783</v>
      </c>
      <c r="FK82">
        <v>1.85909</v>
      </c>
      <c r="FL82">
        <v>1.86522</v>
      </c>
      <c r="FM82">
        <v>1.86325</v>
      </c>
      <c r="FN82">
        <v>1.86462</v>
      </c>
      <c r="FO82">
        <v>1.86005</v>
      </c>
      <c r="FP82">
        <v>1.86413</v>
      </c>
      <c r="FQ82">
        <v>0</v>
      </c>
      <c r="FR82">
        <v>0</v>
      </c>
      <c r="FS82">
        <v>0</v>
      </c>
      <c r="FT82">
        <v>0</v>
      </c>
      <c r="FU82" t="s">
        <v>357</v>
      </c>
      <c r="FV82" t="s">
        <v>358</v>
      </c>
      <c r="FW82" t="s">
        <v>359</v>
      </c>
      <c r="FX82" t="s">
        <v>359</v>
      </c>
      <c r="FY82" t="s">
        <v>359</v>
      </c>
      <c r="FZ82" t="s">
        <v>359</v>
      </c>
      <c r="GA82">
        <v>0</v>
      </c>
      <c r="GB82">
        <v>100</v>
      </c>
      <c r="GC82">
        <v>100</v>
      </c>
      <c r="GD82">
        <v>0.124</v>
      </c>
      <c r="GE82">
        <v>-0.0045</v>
      </c>
      <c r="GF82">
        <v>-0.5439836347093088</v>
      </c>
      <c r="GG82">
        <v>-0.004200780211792431</v>
      </c>
      <c r="GH82">
        <v>-6.086107273994438E-07</v>
      </c>
      <c r="GI82">
        <v>3.538391214060535E-10</v>
      </c>
      <c r="GJ82">
        <v>-0.02636418294356145</v>
      </c>
      <c r="GK82">
        <v>0.006682484536868237</v>
      </c>
      <c r="GL82">
        <v>-0.0007200357986506558</v>
      </c>
      <c r="GM82">
        <v>2.515042002614049E-05</v>
      </c>
      <c r="GN82">
        <v>15</v>
      </c>
      <c r="GO82">
        <v>1944</v>
      </c>
      <c r="GP82">
        <v>3</v>
      </c>
      <c r="GQ82">
        <v>20</v>
      </c>
      <c r="GR82">
        <v>41.2</v>
      </c>
      <c r="GS82">
        <v>41.2</v>
      </c>
      <c r="GT82">
        <v>1.21216</v>
      </c>
      <c r="GU82">
        <v>2.35596</v>
      </c>
      <c r="GV82">
        <v>1.44775</v>
      </c>
      <c r="GW82">
        <v>2.29858</v>
      </c>
      <c r="GX82">
        <v>1.55151</v>
      </c>
      <c r="GY82">
        <v>2.23267</v>
      </c>
      <c r="GZ82">
        <v>31.4115</v>
      </c>
      <c r="HA82">
        <v>14.3422</v>
      </c>
      <c r="HB82">
        <v>18</v>
      </c>
      <c r="HC82">
        <v>607.064</v>
      </c>
      <c r="HD82">
        <v>467.569</v>
      </c>
      <c r="HE82">
        <v>18.5525</v>
      </c>
      <c r="HF82">
        <v>22.9466</v>
      </c>
      <c r="HG82">
        <v>30.2159</v>
      </c>
      <c r="HH82">
        <v>23.3778</v>
      </c>
      <c r="HI82">
        <v>23.4617</v>
      </c>
      <c r="HJ82">
        <v>24.2233</v>
      </c>
      <c r="HK82">
        <v>26.9624</v>
      </c>
      <c r="HL82">
        <v>51.3729</v>
      </c>
      <c r="HM82">
        <v>19</v>
      </c>
      <c r="HN82">
        <v>420</v>
      </c>
      <c r="HO82">
        <v>13.844</v>
      </c>
      <c r="HP82">
        <v>107.687</v>
      </c>
      <c r="HQ82">
        <v>110.446</v>
      </c>
    </row>
    <row r="83" spans="1:225">
      <c r="A83">
        <v>67</v>
      </c>
      <c r="B83">
        <v>1714078124.1</v>
      </c>
      <c r="C83">
        <v>9632.099999904633</v>
      </c>
      <c r="D83" t="s">
        <v>573</v>
      </c>
      <c r="E83" t="s">
        <v>574</v>
      </c>
      <c r="F83">
        <v>5</v>
      </c>
      <c r="G83" t="s">
        <v>575</v>
      </c>
      <c r="H83">
        <v>1714078116.349999</v>
      </c>
      <c r="I83">
        <f>(J83)/1000</f>
        <v>0</v>
      </c>
      <c r="J83">
        <f>IF(BE83, AM83, AG83)</f>
        <v>0</v>
      </c>
      <c r="K83">
        <f>IF(BE83, AH83, AF83)</f>
        <v>0</v>
      </c>
      <c r="L83">
        <f>BG83 - IF(AT83&gt;1, K83*BA83*100.0/(AV83*BU83), 0)</f>
        <v>0</v>
      </c>
      <c r="M83">
        <f>((S83-I83/2)*L83-K83)/(S83+I83/2)</f>
        <v>0</v>
      </c>
      <c r="N83">
        <f>M83*(BN83+BO83)/1000.0</f>
        <v>0</v>
      </c>
      <c r="O83">
        <f>(BG83 - IF(AT83&gt;1, K83*BA83*100.0/(AV83*BU83), 0))*(BN83+BO83)/1000.0</f>
        <v>0</v>
      </c>
      <c r="P83">
        <f>2.0/((1/R83-1/Q83)+SIGN(R83)*SQRT((1/R83-1/Q83)*(1/R83-1/Q83) + 4*BB83/((BB83+1)*(BB83+1))*(2*1/R83*1/Q83-1/Q83*1/Q83)))</f>
        <v>0</v>
      </c>
      <c r="Q83">
        <f>IF(LEFT(BC83,1)&lt;&gt;"0",IF(LEFT(BC83,1)="1",3.0,BD83),$D$5+$E$5*(BU83*BN83/($K$5*1000))+$F$5*(BU83*BN83/($K$5*1000))*MAX(MIN(BA83,$J$5),$I$5)*MAX(MIN(BA83,$J$5),$I$5)+$G$5*MAX(MIN(BA83,$J$5),$I$5)*(BU83*BN83/($K$5*1000))+$H$5*(BU83*BN83/($K$5*1000))*(BU83*BN83/($K$5*1000)))</f>
        <v>0</v>
      </c>
      <c r="R83">
        <f>I83*(1000-(1000*0.61365*exp(17.502*V83/(240.97+V83))/(BN83+BO83)+BI83)/2)/(1000*0.61365*exp(17.502*V83/(240.97+V83))/(BN83+BO83)-BI83)</f>
        <v>0</v>
      </c>
      <c r="S83">
        <f>1/((BB83+1)/(P83/1.6)+1/(Q83/1.37)) + BB83/((BB83+1)/(P83/1.6) + BB83/(Q83/1.37))</f>
        <v>0</v>
      </c>
      <c r="T83">
        <f>(AW83*AZ83)</f>
        <v>0</v>
      </c>
      <c r="U83">
        <f>(BP83+(T83+2*0.95*5.67E-8*(((BP83+$B$7)+273)^4-(BP83+273)^4)-44100*I83)/(1.84*29.3*Q83+8*0.95*5.67E-8*(BP83+273)^3))</f>
        <v>0</v>
      </c>
      <c r="V83">
        <f>($C$7*BQ83+$D$7*BR83+$E$7*U83)</f>
        <v>0</v>
      </c>
      <c r="W83">
        <f>0.61365*exp(17.502*V83/(240.97+V83))</f>
        <v>0</v>
      </c>
      <c r="X83">
        <f>(Y83/Z83*100)</f>
        <v>0</v>
      </c>
      <c r="Y83">
        <f>BI83*(BN83+BO83)/1000</f>
        <v>0</v>
      </c>
      <c r="Z83">
        <f>0.61365*exp(17.502*BP83/(240.97+BP83))</f>
        <v>0</v>
      </c>
      <c r="AA83">
        <f>(W83-BI83*(BN83+BO83)/1000)</f>
        <v>0</v>
      </c>
      <c r="AB83">
        <f>(-I83*44100)</f>
        <v>0</v>
      </c>
      <c r="AC83">
        <f>2*29.3*Q83*0.92*(BP83-V83)</f>
        <v>0</v>
      </c>
      <c r="AD83">
        <f>2*0.95*5.67E-8*(((BP83+$B$7)+273)^4-(V83+273)^4)</f>
        <v>0</v>
      </c>
      <c r="AE83">
        <f>T83+AD83+AB83+AC83</f>
        <v>0</v>
      </c>
      <c r="AF83">
        <f>BM83*AT83*(BH83-BG83*(1000-AT83*BJ83)/(1000-AT83*BI83))/(100*BA83)</f>
        <v>0</v>
      </c>
      <c r="AG83">
        <f>1000*BM83*AT83*(BI83-BJ83)/(100*BA83*(1000-AT83*BI83))</f>
        <v>0</v>
      </c>
      <c r="AH83">
        <f>(AI83 - AJ83 - BN83*1E3/(8.314*(BP83+273.15)) * AL83/BM83 * AK83) * BM83/(100*BA83) * (1000 - BJ83)/1000</f>
        <v>0</v>
      </c>
      <c r="AI83">
        <v>425.7653528567442</v>
      </c>
      <c r="AJ83">
        <v>423.6200181818181</v>
      </c>
      <c r="AK83">
        <v>0.002754260521218605</v>
      </c>
      <c r="AL83">
        <v>67.16867486229633</v>
      </c>
      <c r="AM83">
        <f>(AO83 - AN83 + BN83*1E3/(8.314*(BP83+273.15)) * AQ83/BM83 * AP83) * BM83/(100*BA83) * 1000/(1000 - AO83)</f>
        <v>0</v>
      </c>
      <c r="AN83">
        <v>13.62966732995671</v>
      </c>
      <c r="AO83">
        <v>13.92240969696969</v>
      </c>
      <c r="AP83">
        <v>-7.13952713961208E-06</v>
      </c>
      <c r="AQ83">
        <v>78.55</v>
      </c>
      <c r="AR83">
        <v>0</v>
      </c>
      <c r="AS83">
        <v>0</v>
      </c>
      <c r="AT83">
        <f>IF(AR83*$H$13&gt;=AV83,1.0,(AV83/(AV83-AR83*$H$13)))</f>
        <v>0</v>
      </c>
      <c r="AU83">
        <f>(AT83-1)*100</f>
        <v>0</v>
      </c>
      <c r="AV83">
        <f>MAX(0,($B$13+$C$13*BU83)/(1+$D$13*BU83)*BN83/(BP83+273)*$E$13)</f>
        <v>0</v>
      </c>
      <c r="AW83">
        <f>$B$11*BV83+$C$11*BW83+$F$11*CH83*(1-CK83)</f>
        <v>0</v>
      </c>
      <c r="AX83">
        <f>AW83*AY83</f>
        <v>0</v>
      </c>
      <c r="AY83">
        <f>($B$11*$D$9+$C$11*$D$9+$F$11*((CU83+CM83)/MAX(CU83+CM83+CV83, 0.1)*$I$9+CV83/MAX(CU83+CM83+CV83, 0.1)*$J$9))/($B$11+$C$11+$F$11)</f>
        <v>0</v>
      </c>
      <c r="AZ83">
        <f>($B$11*$K$9+$C$11*$K$9+$F$11*((CU83+CM83)/MAX(CU83+CM83+CV83, 0.1)*$P$9+CV83/MAX(CU83+CM83+CV83, 0.1)*$Q$9))/($B$11+$C$11+$F$11)</f>
        <v>0</v>
      </c>
      <c r="BA83">
        <v>6</v>
      </c>
      <c r="BB83">
        <v>0.5</v>
      </c>
      <c r="BC83" t="s">
        <v>354</v>
      </c>
      <c r="BD83">
        <v>2</v>
      </c>
      <c r="BE83" t="b">
        <v>1</v>
      </c>
      <c r="BF83">
        <v>1714078116.349999</v>
      </c>
      <c r="BG83">
        <v>417.6364333333334</v>
      </c>
      <c r="BH83">
        <v>419.9891333333334</v>
      </c>
      <c r="BI83">
        <v>13.92417333333333</v>
      </c>
      <c r="BJ83">
        <v>13.62515333333333</v>
      </c>
      <c r="BK83">
        <v>419.8894333333334</v>
      </c>
      <c r="BL83">
        <v>13.92979</v>
      </c>
      <c r="BM83">
        <v>600.0033333333334</v>
      </c>
      <c r="BN83">
        <v>101.8428666666667</v>
      </c>
      <c r="BO83">
        <v>0.09999015000000001</v>
      </c>
      <c r="BP83">
        <v>21.52306666666667</v>
      </c>
      <c r="BQ83">
        <v>21.50066666666666</v>
      </c>
      <c r="BR83">
        <v>999.9000000000002</v>
      </c>
      <c r="BS83">
        <v>0</v>
      </c>
      <c r="BT83">
        <v>0</v>
      </c>
      <c r="BU83">
        <v>10005.41833333333</v>
      </c>
      <c r="BV83">
        <v>0</v>
      </c>
      <c r="BW83">
        <v>545.5801333333334</v>
      </c>
      <c r="BX83">
        <v>-2.254245333333334</v>
      </c>
      <c r="BY83">
        <v>423.6336666666666</v>
      </c>
      <c r="BZ83">
        <v>425.7906</v>
      </c>
      <c r="CA83">
        <v>0.2990153666666667</v>
      </c>
      <c r="CB83">
        <v>419.9891333333334</v>
      </c>
      <c r="CC83">
        <v>13.62515333333333</v>
      </c>
      <c r="CD83">
        <v>1.418077666666667</v>
      </c>
      <c r="CE83">
        <v>1.387624</v>
      </c>
      <c r="CF83">
        <v>12.11232</v>
      </c>
      <c r="CG83">
        <v>11.78306666666667</v>
      </c>
      <c r="CH83">
        <v>430.0163666666667</v>
      </c>
      <c r="CI83">
        <v>0.9069826666666666</v>
      </c>
      <c r="CJ83">
        <v>0.09301759999999998</v>
      </c>
      <c r="CK83">
        <v>0</v>
      </c>
      <c r="CL83">
        <v>141.2913666666667</v>
      </c>
      <c r="CM83">
        <v>5.00098</v>
      </c>
      <c r="CN83">
        <v>690.3333333333334</v>
      </c>
      <c r="CO83">
        <v>3942.820666666666</v>
      </c>
      <c r="CP83">
        <v>36.12896666666666</v>
      </c>
      <c r="CQ83">
        <v>40.14976666666666</v>
      </c>
      <c r="CR83">
        <v>37.97889999999999</v>
      </c>
      <c r="CS83">
        <v>40.83516666666665</v>
      </c>
      <c r="CT83">
        <v>38.33303333333333</v>
      </c>
      <c r="CU83">
        <v>385.482</v>
      </c>
      <c r="CV83">
        <v>39.53399999999999</v>
      </c>
      <c r="CW83">
        <v>0</v>
      </c>
      <c r="CX83">
        <v>1714078211.1</v>
      </c>
      <c r="CY83">
        <v>0</v>
      </c>
      <c r="CZ83">
        <v>1714078146.6</v>
      </c>
      <c r="DA83" t="s">
        <v>576</v>
      </c>
      <c r="DB83">
        <v>1714078146.6</v>
      </c>
      <c r="DC83">
        <v>1714078058.6</v>
      </c>
      <c r="DD83">
        <v>71</v>
      </c>
      <c r="DE83">
        <v>-0.089</v>
      </c>
      <c r="DF83">
        <v>-0.001</v>
      </c>
      <c r="DG83">
        <v>-2.253</v>
      </c>
      <c r="DH83">
        <v>-0.006</v>
      </c>
      <c r="DI83">
        <v>420</v>
      </c>
      <c r="DJ83">
        <v>14</v>
      </c>
      <c r="DK83">
        <v>0.33</v>
      </c>
      <c r="DL83">
        <v>0.31</v>
      </c>
      <c r="DM83">
        <v>-2.244011219512196</v>
      </c>
      <c r="DN83">
        <v>-0.1088763763066236</v>
      </c>
      <c r="DO83">
        <v>0.05093952919980863</v>
      </c>
      <c r="DP83">
        <v>0</v>
      </c>
      <c r="DQ83">
        <v>0.3014638780487805</v>
      </c>
      <c r="DR83">
        <v>-0.04215301045296141</v>
      </c>
      <c r="DS83">
        <v>0.005328244305150787</v>
      </c>
      <c r="DT83">
        <v>1</v>
      </c>
      <c r="DU83">
        <v>1</v>
      </c>
      <c r="DV83">
        <v>2</v>
      </c>
      <c r="DW83" t="s">
        <v>363</v>
      </c>
      <c r="DX83">
        <v>3.22929</v>
      </c>
      <c r="DY83">
        <v>2.70448</v>
      </c>
      <c r="DZ83">
        <v>0.106885</v>
      </c>
      <c r="EA83">
        <v>0.107241</v>
      </c>
      <c r="EB83">
        <v>0.0792851</v>
      </c>
      <c r="EC83">
        <v>0.0785337</v>
      </c>
      <c r="ED83">
        <v>29281.4</v>
      </c>
      <c r="EE83">
        <v>28666</v>
      </c>
      <c r="EF83">
        <v>31380.9</v>
      </c>
      <c r="EG83">
        <v>30420.8</v>
      </c>
      <c r="EH83">
        <v>38708.9</v>
      </c>
      <c r="EI83">
        <v>37072.7</v>
      </c>
      <c r="EJ83">
        <v>43983.5</v>
      </c>
      <c r="EK83">
        <v>42486.8</v>
      </c>
      <c r="EL83">
        <v>2.17523</v>
      </c>
      <c r="EM83">
        <v>1.97135</v>
      </c>
      <c r="EN83">
        <v>0.0577122</v>
      </c>
      <c r="EO83">
        <v>0</v>
      </c>
      <c r="EP83">
        <v>20.562</v>
      </c>
      <c r="EQ83">
        <v>999.9</v>
      </c>
      <c r="ER83">
        <v>49.6</v>
      </c>
      <c r="ES83">
        <v>26.7</v>
      </c>
      <c r="ET83">
        <v>17.1265</v>
      </c>
      <c r="EU83">
        <v>61.57</v>
      </c>
      <c r="EV83">
        <v>21.246</v>
      </c>
      <c r="EW83">
        <v>1</v>
      </c>
      <c r="EX83">
        <v>-0.288666</v>
      </c>
      <c r="EY83">
        <v>1.32889</v>
      </c>
      <c r="EZ83">
        <v>20.2021</v>
      </c>
      <c r="FA83">
        <v>5.22882</v>
      </c>
      <c r="FB83">
        <v>11.998</v>
      </c>
      <c r="FC83">
        <v>4.9676</v>
      </c>
      <c r="FD83">
        <v>3.297</v>
      </c>
      <c r="FE83">
        <v>9999</v>
      </c>
      <c r="FF83">
        <v>9999</v>
      </c>
      <c r="FG83">
        <v>9999</v>
      </c>
      <c r="FH83">
        <v>22.4</v>
      </c>
      <c r="FI83">
        <v>4.97101</v>
      </c>
      <c r="FJ83">
        <v>1.86768</v>
      </c>
      <c r="FK83">
        <v>1.85885</v>
      </c>
      <c r="FL83">
        <v>1.86502</v>
      </c>
      <c r="FM83">
        <v>1.86308</v>
      </c>
      <c r="FN83">
        <v>1.8644</v>
      </c>
      <c r="FO83">
        <v>1.85982</v>
      </c>
      <c r="FP83">
        <v>1.86388</v>
      </c>
      <c r="FQ83">
        <v>0</v>
      </c>
      <c r="FR83">
        <v>0</v>
      </c>
      <c r="FS83">
        <v>0</v>
      </c>
      <c r="FT83">
        <v>0</v>
      </c>
      <c r="FU83" t="s">
        <v>357</v>
      </c>
      <c r="FV83" t="s">
        <v>358</v>
      </c>
      <c r="FW83" t="s">
        <v>359</v>
      </c>
      <c r="FX83" t="s">
        <v>359</v>
      </c>
      <c r="FY83" t="s">
        <v>359</v>
      </c>
      <c r="FZ83" t="s">
        <v>359</v>
      </c>
      <c r="GA83">
        <v>0</v>
      </c>
      <c r="GB83">
        <v>100</v>
      </c>
      <c r="GC83">
        <v>100</v>
      </c>
      <c r="GD83">
        <v>-2.253</v>
      </c>
      <c r="GE83">
        <v>-0.0057</v>
      </c>
      <c r="GF83">
        <v>-0.3096206995766548</v>
      </c>
      <c r="GG83">
        <v>-0.004200780211792431</v>
      </c>
      <c r="GH83">
        <v>-6.086107273994438E-07</v>
      </c>
      <c r="GI83">
        <v>3.538391214060535E-10</v>
      </c>
      <c r="GJ83">
        <v>-0.02696276011715643</v>
      </c>
      <c r="GK83">
        <v>0.006682484536868237</v>
      </c>
      <c r="GL83">
        <v>-0.0007200357986506558</v>
      </c>
      <c r="GM83">
        <v>2.515042002614049E-05</v>
      </c>
      <c r="GN83">
        <v>15</v>
      </c>
      <c r="GO83">
        <v>1944</v>
      </c>
      <c r="GP83">
        <v>3</v>
      </c>
      <c r="GQ83">
        <v>20</v>
      </c>
      <c r="GR83">
        <v>1</v>
      </c>
      <c r="GS83">
        <v>1.1</v>
      </c>
      <c r="GT83">
        <v>1.1145</v>
      </c>
      <c r="GU83">
        <v>2.3877</v>
      </c>
      <c r="GV83">
        <v>1.44775</v>
      </c>
      <c r="GW83">
        <v>2.2998</v>
      </c>
      <c r="GX83">
        <v>1.55151</v>
      </c>
      <c r="GY83">
        <v>2.27417</v>
      </c>
      <c r="GZ83">
        <v>30.8902</v>
      </c>
      <c r="HA83">
        <v>14.2634</v>
      </c>
      <c r="HB83">
        <v>18</v>
      </c>
      <c r="HC83">
        <v>597.069</v>
      </c>
      <c r="HD83">
        <v>470.975</v>
      </c>
      <c r="HE83">
        <v>18.9998</v>
      </c>
      <c r="HF83">
        <v>23.2603</v>
      </c>
      <c r="HG83">
        <v>30.0009</v>
      </c>
      <c r="HH83">
        <v>23.3777</v>
      </c>
      <c r="HI83">
        <v>23.3537</v>
      </c>
      <c r="HJ83">
        <v>22.3008</v>
      </c>
      <c r="HK83">
        <v>28.6668</v>
      </c>
      <c r="HL83">
        <v>51.3729</v>
      </c>
      <c r="HM83">
        <v>19</v>
      </c>
      <c r="HN83">
        <v>420</v>
      </c>
      <c r="HO83">
        <v>13.5997</v>
      </c>
      <c r="HP83">
        <v>99.5915</v>
      </c>
      <c r="HQ83">
        <v>101.515</v>
      </c>
    </row>
    <row r="84" spans="1:225">
      <c r="A84">
        <v>68</v>
      </c>
      <c r="B84">
        <v>1714078260.1</v>
      </c>
      <c r="C84">
        <v>9768.099999904633</v>
      </c>
      <c r="D84" t="s">
        <v>577</v>
      </c>
      <c r="E84" t="s">
        <v>578</v>
      </c>
      <c r="F84">
        <v>5</v>
      </c>
      <c r="G84" t="s">
        <v>575</v>
      </c>
      <c r="H84">
        <v>1714078252.349999</v>
      </c>
      <c r="I84">
        <f>(J84)/1000</f>
        <v>0</v>
      </c>
      <c r="J84">
        <f>IF(BE84, AM84, AG84)</f>
        <v>0</v>
      </c>
      <c r="K84">
        <f>IF(BE84, AH84, AF84)</f>
        <v>0</v>
      </c>
      <c r="L84">
        <f>BG84 - IF(AT84&gt;1, K84*BA84*100.0/(AV84*BU84), 0)</f>
        <v>0</v>
      </c>
      <c r="M84">
        <f>((S84-I84/2)*L84-K84)/(S84+I84/2)</f>
        <v>0</v>
      </c>
      <c r="N84">
        <f>M84*(BN84+BO84)/1000.0</f>
        <v>0</v>
      </c>
      <c r="O84">
        <f>(BG84 - IF(AT84&gt;1, K84*BA84*100.0/(AV84*BU84), 0))*(BN84+BO84)/1000.0</f>
        <v>0</v>
      </c>
      <c r="P84">
        <f>2.0/((1/R84-1/Q84)+SIGN(R84)*SQRT((1/R84-1/Q84)*(1/R84-1/Q84) + 4*BB84/((BB84+1)*(BB84+1))*(2*1/R84*1/Q84-1/Q84*1/Q84)))</f>
        <v>0</v>
      </c>
      <c r="Q84">
        <f>IF(LEFT(BC84,1)&lt;&gt;"0",IF(LEFT(BC84,1)="1",3.0,BD84),$D$5+$E$5*(BU84*BN84/($K$5*1000))+$F$5*(BU84*BN84/($K$5*1000))*MAX(MIN(BA84,$J$5),$I$5)*MAX(MIN(BA84,$J$5),$I$5)+$G$5*MAX(MIN(BA84,$J$5),$I$5)*(BU84*BN84/($K$5*1000))+$H$5*(BU84*BN84/($K$5*1000))*(BU84*BN84/($K$5*1000)))</f>
        <v>0</v>
      </c>
      <c r="R84">
        <f>I84*(1000-(1000*0.61365*exp(17.502*V84/(240.97+V84))/(BN84+BO84)+BI84)/2)/(1000*0.61365*exp(17.502*V84/(240.97+V84))/(BN84+BO84)-BI84)</f>
        <v>0</v>
      </c>
      <c r="S84">
        <f>1/((BB84+1)/(P84/1.6)+1/(Q84/1.37)) + BB84/((BB84+1)/(P84/1.6) + BB84/(Q84/1.37))</f>
        <v>0</v>
      </c>
      <c r="T84">
        <f>(AW84*AZ84)</f>
        <v>0</v>
      </c>
      <c r="U84">
        <f>(BP84+(T84+2*0.95*5.67E-8*(((BP84+$B$7)+273)^4-(BP84+273)^4)-44100*I84)/(1.84*29.3*Q84+8*0.95*5.67E-8*(BP84+273)^3))</f>
        <v>0</v>
      </c>
      <c r="V84">
        <f>($C$7*BQ84+$D$7*BR84+$E$7*U84)</f>
        <v>0</v>
      </c>
      <c r="W84">
        <f>0.61365*exp(17.502*V84/(240.97+V84))</f>
        <v>0</v>
      </c>
      <c r="X84">
        <f>(Y84/Z84*100)</f>
        <v>0</v>
      </c>
      <c r="Y84">
        <f>BI84*(BN84+BO84)/1000</f>
        <v>0</v>
      </c>
      <c r="Z84">
        <f>0.61365*exp(17.502*BP84/(240.97+BP84))</f>
        <v>0</v>
      </c>
      <c r="AA84">
        <f>(W84-BI84*(BN84+BO84)/1000)</f>
        <v>0</v>
      </c>
      <c r="AB84">
        <f>(-I84*44100)</f>
        <v>0</v>
      </c>
      <c r="AC84">
        <f>2*29.3*Q84*0.92*(BP84-V84)</f>
        <v>0</v>
      </c>
      <c r="AD84">
        <f>2*0.95*5.67E-8*(((BP84+$B$7)+273)^4-(V84+273)^4)</f>
        <v>0</v>
      </c>
      <c r="AE84">
        <f>T84+AD84+AB84+AC84</f>
        <v>0</v>
      </c>
      <c r="AF84">
        <f>BM84*AT84*(BH84-BG84*(1000-AT84*BJ84)/(1000-AT84*BI84))/(100*BA84)</f>
        <v>0</v>
      </c>
      <c r="AG84">
        <f>1000*BM84*AT84*(BI84-BJ84)/(100*BA84*(1000-AT84*BI84))</f>
        <v>0</v>
      </c>
      <c r="AH84">
        <f>(AI84 - AJ84 - BN84*1E3/(8.314*(BP84+273.15)) * AL84/BM84 * AK84) * BM84/(100*BA84) * (1000 - BJ84)/1000</f>
        <v>0</v>
      </c>
      <c r="AI84">
        <v>425.7226885568087</v>
      </c>
      <c r="AJ84">
        <v>424.0405393939394</v>
      </c>
      <c r="AK84">
        <v>-0.0009169712985125685</v>
      </c>
      <c r="AL84">
        <v>67.17459494480923</v>
      </c>
      <c r="AM84">
        <f>(AO84 - AN84 + BN84*1E3/(8.314*(BP84+273.15)) * AQ84/BM84 * AP84) * BM84/(100*BA84) * 1000/(1000 - AO84)</f>
        <v>0</v>
      </c>
      <c r="AN84">
        <v>13.62705204290834</v>
      </c>
      <c r="AO84">
        <v>13.88399151515151</v>
      </c>
      <c r="AP84">
        <v>-9.592215825988776E-05</v>
      </c>
      <c r="AQ84">
        <v>78.54969343267803</v>
      </c>
      <c r="AR84">
        <v>5</v>
      </c>
      <c r="AS84">
        <v>1</v>
      </c>
      <c r="AT84">
        <f>IF(AR84*$H$13&gt;=AV84,1.0,(AV84/(AV84-AR84*$H$13)))</f>
        <v>0</v>
      </c>
      <c r="AU84">
        <f>(AT84-1)*100</f>
        <v>0</v>
      </c>
      <c r="AV84">
        <f>MAX(0,($B$13+$C$13*BU84)/(1+$D$13*BU84)*BN84/(BP84+273)*$E$13)</f>
        <v>0</v>
      </c>
      <c r="AW84">
        <f>$B$11*BV84+$C$11*BW84+$F$11*CH84*(1-CK84)</f>
        <v>0</v>
      </c>
      <c r="AX84">
        <f>AW84*AY84</f>
        <v>0</v>
      </c>
      <c r="AY84">
        <f>($B$11*$D$9+$C$11*$D$9+$F$11*((CU84+CM84)/MAX(CU84+CM84+CV84, 0.1)*$I$9+CV84/MAX(CU84+CM84+CV84, 0.1)*$J$9))/($B$11+$C$11+$F$11)</f>
        <v>0</v>
      </c>
      <c r="AZ84">
        <f>($B$11*$K$9+$C$11*$K$9+$F$11*((CU84+CM84)/MAX(CU84+CM84+CV84, 0.1)*$P$9+CV84/MAX(CU84+CM84+CV84, 0.1)*$Q$9))/($B$11+$C$11+$F$11)</f>
        <v>0</v>
      </c>
      <c r="BA84">
        <v>6</v>
      </c>
      <c r="BB84">
        <v>0.5</v>
      </c>
      <c r="BC84" t="s">
        <v>354</v>
      </c>
      <c r="BD84">
        <v>2</v>
      </c>
      <c r="BE84" t="b">
        <v>1</v>
      </c>
      <c r="BF84">
        <v>1714078252.349999</v>
      </c>
      <c r="BG84">
        <v>418.1471333333333</v>
      </c>
      <c r="BH84">
        <v>419.9728333333333</v>
      </c>
      <c r="BI84">
        <v>13.89552666666667</v>
      </c>
      <c r="BJ84">
        <v>13.63423333333333</v>
      </c>
      <c r="BK84">
        <v>420.4331333333333</v>
      </c>
      <c r="BL84">
        <v>13.90118</v>
      </c>
      <c r="BM84">
        <v>600.0198333333333</v>
      </c>
      <c r="BN84">
        <v>101.8462333333334</v>
      </c>
      <c r="BO84">
        <v>0.1000235633333333</v>
      </c>
      <c r="BP84">
        <v>21.52404</v>
      </c>
      <c r="BQ84">
        <v>21.61258</v>
      </c>
      <c r="BR84">
        <v>999.9000000000002</v>
      </c>
      <c r="BS84">
        <v>0</v>
      </c>
      <c r="BT84">
        <v>0</v>
      </c>
      <c r="BU84">
        <v>9998.934999999999</v>
      </c>
      <c r="BV84">
        <v>0</v>
      </c>
      <c r="BW84">
        <v>639.9516666666666</v>
      </c>
      <c r="BX84">
        <v>-1.785522666666666</v>
      </c>
      <c r="BY84">
        <v>424.0800666666666</v>
      </c>
      <c r="BZ84">
        <v>425.7779666666666</v>
      </c>
      <c r="CA84">
        <v>0.2612809666666667</v>
      </c>
      <c r="CB84">
        <v>419.9728333333333</v>
      </c>
      <c r="CC84">
        <v>13.63423333333333</v>
      </c>
      <c r="CD84">
        <v>1.415205333333333</v>
      </c>
      <c r="CE84">
        <v>1.388595</v>
      </c>
      <c r="CF84">
        <v>12.08154666666667</v>
      </c>
      <c r="CG84">
        <v>11.79365</v>
      </c>
      <c r="CH84">
        <v>429.999</v>
      </c>
      <c r="CI84">
        <v>0.9069901333333333</v>
      </c>
      <c r="CJ84">
        <v>0.09301004666666665</v>
      </c>
      <c r="CK84">
        <v>0</v>
      </c>
      <c r="CL84">
        <v>240.3891333333334</v>
      </c>
      <c r="CM84">
        <v>5.00098</v>
      </c>
      <c r="CN84">
        <v>1151.667</v>
      </c>
      <c r="CO84">
        <v>3942.669333333333</v>
      </c>
      <c r="CP84">
        <v>36.0352</v>
      </c>
      <c r="CQ84">
        <v>38.96023333333333</v>
      </c>
      <c r="CR84">
        <v>37.7456</v>
      </c>
      <c r="CS84">
        <v>39.18929999999999</v>
      </c>
      <c r="CT84">
        <v>37.59349999999998</v>
      </c>
      <c r="CU84">
        <v>385.4693333333332</v>
      </c>
      <c r="CV84">
        <v>39.528</v>
      </c>
      <c r="CW84">
        <v>0</v>
      </c>
      <c r="CX84">
        <v>1714078347.3</v>
      </c>
      <c r="CY84">
        <v>0</v>
      </c>
      <c r="CZ84">
        <v>1714078279</v>
      </c>
      <c r="DA84" t="s">
        <v>579</v>
      </c>
      <c r="DB84">
        <v>1714078279</v>
      </c>
      <c r="DC84">
        <v>1714078058.6</v>
      </c>
      <c r="DD84">
        <v>72</v>
      </c>
      <c r="DE84">
        <v>-0.032</v>
      </c>
      <c r="DF84">
        <v>-0.001</v>
      </c>
      <c r="DG84">
        <v>-2.286</v>
      </c>
      <c r="DH84">
        <v>-0.006</v>
      </c>
      <c r="DI84">
        <v>420</v>
      </c>
      <c r="DJ84">
        <v>14</v>
      </c>
      <c r="DK84">
        <v>0.77</v>
      </c>
      <c r="DL84">
        <v>0.31</v>
      </c>
      <c r="DM84">
        <v>-1.76775825</v>
      </c>
      <c r="DN84">
        <v>-0.1509749718574095</v>
      </c>
      <c r="DO84">
        <v>0.04553215670751277</v>
      </c>
      <c r="DP84">
        <v>0</v>
      </c>
      <c r="DQ84">
        <v>0.251114675</v>
      </c>
      <c r="DR84">
        <v>0.1570167467166978</v>
      </c>
      <c r="DS84">
        <v>0.01951920969633184</v>
      </c>
      <c r="DT84">
        <v>0</v>
      </c>
      <c r="DU84">
        <v>0</v>
      </c>
      <c r="DV84">
        <v>2</v>
      </c>
      <c r="DW84" t="s">
        <v>356</v>
      </c>
      <c r="DX84">
        <v>3.22911</v>
      </c>
      <c r="DY84">
        <v>2.70429</v>
      </c>
      <c r="DZ84">
        <v>0.106945</v>
      </c>
      <c r="EA84">
        <v>0.107209</v>
      </c>
      <c r="EB84">
        <v>0.0790931</v>
      </c>
      <c r="EC84">
        <v>0.0784913</v>
      </c>
      <c r="ED84">
        <v>29270.3</v>
      </c>
      <c r="EE84">
        <v>28645.7</v>
      </c>
      <c r="EF84">
        <v>31372.4</v>
      </c>
      <c r="EG84">
        <v>30399.6</v>
      </c>
      <c r="EH84">
        <v>38707.1</v>
      </c>
      <c r="EI84">
        <v>37049.7</v>
      </c>
      <c r="EJ84">
        <v>43972.2</v>
      </c>
      <c r="EK84">
        <v>42458.3</v>
      </c>
      <c r="EL84">
        <v>2.16353</v>
      </c>
      <c r="EM84">
        <v>1.96823</v>
      </c>
      <c r="EN84">
        <v>0.0588596</v>
      </c>
      <c r="EO84">
        <v>0</v>
      </c>
      <c r="EP84">
        <v>20.6531</v>
      </c>
      <c r="EQ84">
        <v>999.9</v>
      </c>
      <c r="ER84">
        <v>49.9</v>
      </c>
      <c r="ES84">
        <v>26.6</v>
      </c>
      <c r="ET84">
        <v>17.1288</v>
      </c>
      <c r="EU84">
        <v>61.44</v>
      </c>
      <c r="EV84">
        <v>21.6667</v>
      </c>
      <c r="EW84">
        <v>1</v>
      </c>
      <c r="EX84">
        <v>-0.269309</v>
      </c>
      <c r="EY84">
        <v>1.3218</v>
      </c>
      <c r="EZ84">
        <v>20.2001</v>
      </c>
      <c r="FA84">
        <v>5.22822</v>
      </c>
      <c r="FB84">
        <v>11.9977</v>
      </c>
      <c r="FC84">
        <v>4.9677</v>
      </c>
      <c r="FD84">
        <v>3.297</v>
      </c>
      <c r="FE84">
        <v>9999</v>
      </c>
      <c r="FF84">
        <v>9999</v>
      </c>
      <c r="FG84">
        <v>9999</v>
      </c>
      <c r="FH84">
        <v>22.4</v>
      </c>
      <c r="FI84">
        <v>4.97098</v>
      </c>
      <c r="FJ84">
        <v>1.86768</v>
      </c>
      <c r="FK84">
        <v>1.85884</v>
      </c>
      <c r="FL84">
        <v>1.86495</v>
      </c>
      <c r="FM84">
        <v>1.86307</v>
      </c>
      <c r="FN84">
        <v>1.86435</v>
      </c>
      <c r="FO84">
        <v>1.85975</v>
      </c>
      <c r="FP84">
        <v>1.86386</v>
      </c>
      <c r="FQ84">
        <v>0</v>
      </c>
      <c r="FR84">
        <v>0</v>
      </c>
      <c r="FS84">
        <v>0</v>
      </c>
      <c r="FT84">
        <v>0</v>
      </c>
      <c r="FU84" t="s">
        <v>357</v>
      </c>
      <c r="FV84" t="s">
        <v>358</v>
      </c>
      <c r="FW84" t="s">
        <v>359</v>
      </c>
      <c r="FX84" t="s">
        <v>359</v>
      </c>
      <c r="FY84" t="s">
        <v>359</v>
      </c>
      <c r="FZ84" t="s">
        <v>359</v>
      </c>
      <c r="GA84">
        <v>0</v>
      </c>
      <c r="GB84">
        <v>100</v>
      </c>
      <c r="GC84">
        <v>100</v>
      </c>
      <c r="GD84">
        <v>-2.286</v>
      </c>
      <c r="GE84">
        <v>-0.0057</v>
      </c>
      <c r="GF84">
        <v>-0.3983876591086959</v>
      </c>
      <c r="GG84">
        <v>-0.004200780211792431</v>
      </c>
      <c r="GH84">
        <v>-6.086107273994438E-07</v>
      </c>
      <c r="GI84">
        <v>3.538391214060535E-10</v>
      </c>
      <c r="GJ84">
        <v>-0.02696276011715643</v>
      </c>
      <c r="GK84">
        <v>0.006682484536868237</v>
      </c>
      <c r="GL84">
        <v>-0.0007200357986506558</v>
      </c>
      <c r="GM84">
        <v>2.515042002614049E-05</v>
      </c>
      <c r="GN84">
        <v>15</v>
      </c>
      <c r="GO84">
        <v>1944</v>
      </c>
      <c r="GP84">
        <v>3</v>
      </c>
      <c r="GQ84">
        <v>20</v>
      </c>
      <c r="GR84">
        <v>1.9</v>
      </c>
      <c r="GS84">
        <v>3.4</v>
      </c>
      <c r="GT84">
        <v>1.11572</v>
      </c>
      <c r="GU84">
        <v>2.3938</v>
      </c>
      <c r="GV84">
        <v>1.44775</v>
      </c>
      <c r="GW84">
        <v>2.29858</v>
      </c>
      <c r="GX84">
        <v>1.55151</v>
      </c>
      <c r="GY84">
        <v>2.39258</v>
      </c>
      <c r="GZ84">
        <v>30.7172</v>
      </c>
      <c r="HA84">
        <v>14.2459</v>
      </c>
      <c r="HB84">
        <v>18</v>
      </c>
      <c r="HC84">
        <v>590.787</v>
      </c>
      <c r="HD84">
        <v>470.281</v>
      </c>
      <c r="HE84">
        <v>19.0001</v>
      </c>
      <c r="HF84">
        <v>23.4955</v>
      </c>
      <c r="HG84">
        <v>30.0007</v>
      </c>
      <c r="HH84">
        <v>23.5397</v>
      </c>
      <c r="HI84">
        <v>23.4919</v>
      </c>
      <c r="HJ84">
        <v>22.3228</v>
      </c>
      <c r="HK84">
        <v>28.9634</v>
      </c>
      <c r="HL84">
        <v>51.0027</v>
      </c>
      <c r="HM84">
        <v>19</v>
      </c>
      <c r="HN84">
        <v>420</v>
      </c>
      <c r="HO84">
        <v>13.5762</v>
      </c>
      <c r="HP84">
        <v>99.56529999999999</v>
      </c>
      <c r="HQ84">
        <v>101.446</v>
      </c>
    </row>
    <row r="85" spans="1:225">
      <c r="A85">
        <v>69</v>
      </c>
      <c r="B85">
        <v>1714078347.5</v>
      </c>
      <c r="C85">
        <v>9855.5</v>
      </c>
      <c r="D85" t="s">
        <v>580</v>
      </c>
      <c r="E85" t="s">
        <v>581</v>
      </c>
      <c r="F85">
        <v>5</v>
      </c>
      <c r="G85" t="s">
        <v>582</v>
      </c>
      <c r="H85">
        <v>1714078339.75</v>
      </c>
      <c r="I85">
        <f>(J85)/1000</f>
        <v>0</v>
      </c>
      <c r="J85">
        <f>IF(BE85, AM85, AG85)</f>
        <v>0</v>
      </c>
      <c r="K85">
        <f>IF(BE85, AH85, AF85)</f>
        <v>0</v>
      </c>
      <c r="L85">
        <f>BG85 - IF(AT85&gt;1, K85*BA85*100.0/(AV85*BU85), 0)</f>
        <v>0</v>
      </c>
      <c r="M85">
        <f>((S85-I85/2)*L85-K85)/(S85+I85/2)</f>
        <v>0</v>
      </c>
      <c r="N85">
        <f>M85*(BN85+BO85)/1000.0</f>
        <v>0</v>
      </c>
      <c r="O85">
        <f>(BG85 - IF(AT85&gt;1, K85*BA85*100.0/(AV85*BU85), 0))*(BN85+BO85)/1000.0</f>
        <v>0</v>
      </c>
      <c r="P85">
        <f>2.0/((1/R85-1/Q85)+SIGN(R85)*SQRT((1/R85-1/Q85)*(1/R85-1/Q85) + 4*BB85/((BB85+1)*(BB85+1))*(2*1/R85*1/Q85-1/Q85*1/Q85)))</f>
        <v>0</v>
      </c>
      <c r="Q85">
        <f>IF(LEFT(BC85,1)&lt;&gt;"0",IF(LEFT(BC85,1)="1",3.0,BD85),$D$5+$E$5*(BU85*BN85/($K$5*1000))+$F$5*(BU85*BN85/($K$5*1000))*MAX(MIN(BA85,$J$5),$I$5)*MAX(MIN(BA85,$J$5),$I$5)+$G$5*MAX(MIN(BA85,$J$5),$I$5)*(BU85*BN85/($K$5*1000))+$H$5*(BU85*BN85/($K$5*1000))*(BU85*BN85/($K$5*1000)))</f>
        <v>0</v>
      </c>
      <c r="R85">
        <f>I85*(1000-(1000*0.61365*exp(17.502*V85/(240.97+V85))/(BN85+BO85)+BI85)/2)/(1000*0.61365*exp(17.502*V85/(240.97+V85))/(BN85+BO85)-BI85)</f>
        <v>0</v>
      </c>
      <c r="S85">
        <f>1/((BB85+1)/(P85/1.6)+1/(Q85/1.37)) + BB85/((BB85+1)/(P85/1.6) + BB85/(Q85/1.37))</f>
        <v>0</v>
      </c>
      <c r="T85">
        <f>(AW85*AZ85)</f>
        <v>0</v>
      </c>
      <c r="U85">
        <f>(BP85+(T85+2*0.95*5.67E-8*(((BP85+$B$7)+273)^4-(BP85+273)^4)-44100*I85)/(1.84*29.3*Q85+8*0.95*5.67E-8*(BP85+273)^3))</f>
        <v>0</v>
      </c>
      <c r="V85">
        <f>($C$7*BQ85+$D$7*BR85+$E$7*U85)</f>
        <v>0</v>
      </c>
      <c r="W85">
        <f>0.61365*exp(17.502*V85/(240.97+V85))</f>
        <v>0</v>
      </c>
      <c r="X85">
        <f>(Y85/Z85*100)</f>
        <v>0</v>
      </c>
      <c r="Y85">
        <f>BI85*(BN85+BO85)/1000</f>
        <v>0</v>
      </c>
      <c r="Z85">
        <f>0.61365*exp(17.502*BP85/(240.97+BP85))</f>
        <v>0</v>
      </c>
      <c r="AA85">
        <f>(W85-BI85*(BN85+BO85)/1000)</f>
        <v>0</v>
      </c>
      <c r="AB85">
        <f>(-I85*44100)</f>
        <v>0</v>
      </c>
      <c r="AC85">
        <f>2*29.3*Q85*0.92*(BP85-V85)</f>
        <v>0</v>
      </c>
      <c r="AD85">
        <f>2*0.95*5.67E-8*(((BP85+$B$7)+273)^4-(V85+273)^4)</f>
        <v>0</v>
      </c>
      <c r="AE85">
        <f>T85+AD85+AB85+AC85</f>
        <v>0</v>
      </c>
      <c r="AF85">
        <f>BM85*AT85*(BH85-BG85*(1000-AT85*BJ85)/(1000-AT85*BI85))/(100*BA85)</f>
        <v>0</v>
      </c>
      <c r="AG85">
        <f>1000*BM85*AT85*(BI85-BJ85)/(100*BA85*(1000-AT85*BI85))</f>
        <v>0</v>
      </c>
      <c r="AH85">
        <f>(AI85 - AJ85 - BN85*1E3/(8.314*(BP85+273.15)) * AL85/BM85 * AK85) * BM85/(100*BA85) * (1000 - BJ85)/1000</f>
        <v>0</v>
      </c>
      <c r="AI85">
        <v>425.7743280493178</v>
      </c>
      <c r="AJ85">
        <v>424.3291090909092</v>
      </c>
      <c r="AK85">
        <v>-0.0009627082396687676</v>
      </c>
      <c r="AL85">
        <v>67.17635759854896</v>
      </c>
      <c r="AM85">
        <f>(AO85 - AN85 + BN85*1E3/(8.314*(BP85+273.15)) * AQ85/BM85 * AP85) * BM85/(100*BA85) * 1000/(1000 - AO85)</f>
        <v>0</v>
      </c>
      <c r="AN85">
        <v>13.50858624456807</v>
      </c>
      <c r="AO85">
        <v>13.70335151515152</v>
      </c>
      <c r="AP85">
        <v>4.160180502629841E-05</v>
      </c>
      <c r="AQ85">
        <v>78.54960188113454</v>
      </c>
      <c r="AR85">
        <v>32</v>
      </c>
      <c r="AS85">
        <v>5</v>
      </c>
      <c r="AT85">
        <f>IF(AR85*$H$13&gt;=AV85,1.0,(AV85/(AV85-AR85*$H$13)))</f>
        <v>0</v>
      </c>
      <c r="AU85">
        <f>(AT85-1)*100</f>
        <v>0</v>
      </c>
      <c r="AV85">
        <f>MAX(0,($B$13+$C$13*BU85)/(1+$D$13*BU85)*BN85/(BP85+273)*$E$13)</f>
        <v>0</v>
      </c>
      <c r="AW85">
        <f>$B$11*BV85+$C$11*BW85+$F$11*CH85*(1-CK85)</f>
        <v>0</v>
      </c>
      <c r="AX85">
        <f>AW85*AY85</f>
        <v>0</v>
      </c>
      <c r="AY85">
        <f>($B$11*$D$9+$C$11*$D$9+$F$11*((CU85+CM85)/MAX(CU85+CM85+CV85, 0.1)*$I$9+CV85/MAX(CU85+CM85+CV85, 0.1)*$J$9))/($B$11+$C$11+$F$11)</f>
        <v>0</v>
      </c>
      <c r="AZ85">
        <f>($B$11*$K$9+$C$11*$K$9+$F$11*((CU85+CM85)/MAX(CU85+CM85+CV85, 0.1)*$P$9+CV85/MAX(CU85+CM85+CV85, 0.1)*$Q$9))/($B$11+$C$11+$F$11)</f>
        <v>0</v>
      </c>
      <c r="BA85">
        <v>6</v>
      </c>
      <c r="BB85">
        <v>0.5</v>
      </c>
      <c r="BC85" t="s">
        <v>354</v>
      </c>
      <c r="BD85">
        <v>2</v>
      </c>
      <c r="BE85" t="b">
        <v>1</v>
      </c>
      <c r="BF85">
        <v>1714078339.75</v>
      </c>
      <c r="BG85">
        <v>418.5246666666667</v>
      </c>
      <c r="BH85">
        <v>419.9849333333333</v>
      </c>
      <c r="BI85">
        <v>13.70124</v>
      </c>
      <c r="BJ85">
        <v>13.50744</v>
      </c>
      <c r="BK85">
        <v>420.8566666666667</v>
      </c>
      <c r="BL85">
        <v>13.70711666666667</v>
      </c>
      <c r="BM85">
        <v>600.0453000000001</v>
      </c>
      <c r="BN85">
        <v>101.8463666666667</v>
      </c>
      <c r="BO85">
        <v>0.10000328</v>
      </c>
      <c r="BP85">
        <v>21.3429</v>
      </c>
      <c r="BQ85">
        <v>21.4512</v>
      </c>
      <c r="BR85">
        <v>999.9000000000002</v>
      </c>
      <c r="BS85">
        <v>0</v>
      </c>
      <c r="BT85">
        <v>0</v>
      </c>
      <c r="BU85">
        <v>9994.623333333331</v>
      </c>
      <c r="BV85">
        <v>0</v>
      </c>
      <c r="BW85">
        <v>488.4568666666667</v>
      </c>
      <c r="BX85">
        <v>-1.408312</v>
      </c>
      <c r="BY85">
        <v>424.3912999999999</v>
      </c>
      <c r="BZ85">
        <v>425.7354666666666</v>
      </c>
      <c r="CA85">
        <v>0.1938005</v>
      </c>
      <c r="CB85">
        <v>419.9849333333333</v>
      </c>
      <c r="CC85">
        <v>13.50744</v>
      </c>
      <c r="CD85">
        <v>1.395422333333333</v>
      </c>
      <c r="CE85">
        <v>1.375685</v>
      </c>
      <c r="CF85">
        <v>11.86798333333333</v>
      </c>
      <c r="CG85">
        <v>11.65223333333333</v>
      </c>
      <c r="CH85">
        <v>430.0071000000001</v>
      </c>
      <c r="CI85">
        <v>0.9070119000000001</v>
      </c>
      <c r="CJ85">
        <v>0.09298793000000001</v>
      </c>
      <c r="CK85">
        <v>0</v>
      </c>
      <c r="CL85">
        <v>179.3805</v>
      </c>
      <c r="CM85">
        <v>5.00098</v>
      </c>
      <c r="CN85">
        <v>910.5804333333331</v>
      </c>
      <c r="CO85">
        <v>3942.774333333333</v>
      </c>
      <c r="CP85">
        <v>35.57473333333333</v>
      </c>
      <c r="CQ85">
        <v>39.12066666666666</v>
      </c>
      <c r="CR85">
        <v>37.4248</v>
      </c>
      <c r="CS85">
        <v>38.73719999999999</v>
      </c>
      <c r="CT85">
        <v>37.5164</v>
      </c>
      <c r="CU85">
        <v>385.4850000000001</v>
      </c>
      <c r="CV85">
        <v>39.52</v>
      </c>
      <c r="CW85">
        <v>0</v>
      </c>
      <c r="CX85">
        <v>1714078434.9</v>
      </c>
      <c r="CY85">
        <v>0</v>
      </c>
      <c r="CZ85">
        <v>1714078364.5</v>
      </c>
      <c r="DA85" t="s">
        <v>583</v>
      </c>
      <c r="DB85">
        <v>1714078364.5</v>
      </c>
      <c r="DC85">
        <v>1714078058.6</v>
      </c>
      <c r="DD85">
        <v>73</v>
      </c>
      <c r="DE85">
        <v>-0.045</v>
      </c>
      <c r="DF85">
        <v>-0.001</v>
      </c>
      <c r="DG85">
        <v>-2.332</v>
      </c>
      <c r="DH85">
        <v>-0.006</v>
      </c>
      <c r="DI85">
        <v>420</v>
      </c>
      <c r="DJ85">
        <v>14</v>
      </c>
      <c r="DK85">
        <v>0.14</v>
      </c>
      <c r="DL85">
        <v>0.31</v>
      </c>
      <c r="DM85">
        <v>-1.34175756097561</v>
      </c>
      <c r="DN85">
        <v>-1.066316027874564</v>
      </c>
      <c r="DO85">
        <v>0.1145370973832408</v>
      </c>
      <c r="DP85">
        <v>0</v>
      </c>
      <c r="DQ85">
        <v>0.1925350487804878</v>
      </c>
      <c r="DR85">
        <v>0.01627511498257837</v>
      </c>
      <c r="DS85">
        <v>0.002573502329807164</v>
      </c>
      <c r="DT85">
        <v>1</v>
      </c>
      <c r="DU85">
        <v>1</v>
      </c>
      <c r="DV85">
        <v>2</v>
      </c>
      <c r="DW85" t="s">
        <v>363</v>
      </c>
      <c r="DX85">
        <v>3.22931</v>
      </c>
      <c r="DY85">
        <v>2.70427</v>
      </c>
      <c r="DZ85">
        <v>0.106993</v>
      </c>
      <c r="EA85">
        <v>0.107172</v>
      </c>
      <c r="EB85">
        <v>0.0783104</v>
      </c>
      <c r="EC85">
        <v>0.0779666</v>
      </c>
      <c r="ED85">
        <v>29267.4</v>
      </c>
      <c r="EE85">
        <v>28637.7</v>
      </c>
      <c r="EF85">
        <v>31371.7</v>
      </c>
      <c r="EG85">
        <v>30390.6</v>
      </c>
      <c r="EH85">
        <v>38739.5</v>
      </c>
      <c r="EI85">
        <v>37060.4</v>
      </c>
      <c r="EJ85">
        <v>43971.5</v>
      </c>
      <c r="EK85">
        <v>42446.2</v>
      </c>
      <c r="EL85">
        <v>2.11567</v>
      </c>
      <c r="EM85">
        <v>1.9664</v>
      </c>
      <c r="EN85">
        <v>0.0506677</v>
      </c>
      <c r="EO85">
        <v>0</v>
      </c>
      <c r="EP85">
        <v>20.6081</v>
      </c>
      <c r="EQ85">
        <v>999.9</v>
      </c>
      <c r="ER85">
        <v>50</v>
      </c>
      <c r="ES85">
        <v>26.6</v>
      </c>
      <c r="ET85">
        <v>17.1634</v>
      </c>
      <c r="EU85">
        <v>61.41</v>
      </c>
      <c r="EV85">
        <v>20.9936</v>
      </c>
      <c r="EW85">
        <v>1</v>
      </c>
      <c r="EX85">
        <v>-0.261222</v>
      </c>
      <c r="EY85">
        <v>1.28952</v>
      </c>
      <c r="EZ85">
        <v>20.2024</v>
      </c>
      <c r="FA85">
        <v>5.22822</v>
      </c>
      <c r="FB85">
        <v>11.9978</v>
      </c>
      <c r="FC85">
        <v>4.9672</v>
      </c>
      <c r="FD85">
        <v>3.297</v>
      </c>
      <c r="FE85">
        <v>9999</v>
      </c>
      <c r="FF85">
        <v>9999</v>
      </c>
      <c r="FG85">
        <v>9999</v>
      </c>
      <c r="FH85">
        <v>22.4</v>
      </c>
      <c r="FI85">
        <v>4.97103</v>
      </c>
      <c r="FJ85">
        <v>1.86768</v>
      </c>
      <c r="FK85">
        <v>1.85883</v>
      </c>
      <c r="FL85">
        <v>1.86494</v>
      </c>
      <c r="FM85">
        <v>1.86299</v>
      </c>
      <c r="FN85">
        <v>1.86439</v>
      </c>
      <c r="FO85">
        <v>1.85978</v>
      </c>
      <c r="FP85">
        <v>1.86386</v>
      </c>
      <c r="FQ85">
        <v>0</v>
      </c>
      <c r="FR85">
        <v>0</v>
      </c>
      <c r="FS85">
        <v>0</v>
      </c>
      <c r="FT85">
        <v>0</v>
      </c>
      <c r="FU85" t="s">
        <v>357</v>
      </c>
      <c r="FV85" t="s">
        <v>358</v>
      </c>
      <c r="FW85" t="s">
        <v>359</v>
      </c>
      <c r="FX85" t="s">
        <v>359</v>
      </c>
      <c r="FY85" t="s">
        <v>359</v>
      </c>
      <c r="FZ85" t="s">
        <v>359</v>
      </c>
      <c r="GA85">
        <v>0</v>
      </c>
      <c r="GB85">
        <v>100</v>
      </c>
      <c r="GC85">
        <v>100</v>
      </c>
      <c r="GD85">
        <v>-2.332</v>
      </c>
      <c r="GE85">
        <v>-0.0059</v>
      </c>
      <c r="GF85">
        <v>-0.4307907407341849</v>
      </c>
      <c r="GG85">
        <v>-0.004200780211792431</v>
      </c>
      <c r="GH85">
        <v>-6.086107273994438E-07</v>
      </c>
      <c r="GI85">
        <v>3.538391214060535E-10</v>
      </c>
      <c r="GJ85">
        <v>-0.02696276011715643</v>
      </c>
      <c r="GK85">
        <v>0.006682484536868237</v>
      </c>
      <c r="GL85">
        <v>-0.0007200357986506558</v>
      </c>
      <c r="GM85">
        <v>2.515042002614049E-05</v>
      </c>
      <c r="GN85">
        <v>15</v>
      </c>
      <c r="GO85">
        <v>1944</v>
      </c>
      <c r="GP85">
        <v>3</v>
      </c>
      <c r="GQ85">
        <v>20</v>
      </c>
      <c r="GR85">
        <v>1.1</v>
      </c>
      <c r="GS85">
        <v>4.8</v>
      </c>
      <c r="GT85">
        <v>1.11572</v>
      </c>
      <c r="GU85">
        <v>2.38647</v>
      </c>
      <c r="GV85">
        <v>1.44775</v>
      </c>
      <c r="GW85">
        <v>2.29858</v>
      </c>
      <c r="GX85">
        <v>1.55151</v>
      </c>
      <c r="GY85">
        <v>2.38647</v>
      </c>
      <c r="GZ85">
        <v>30.6309</v>
      </c>
      <c r="HA85">
        <v>14.2371</v>
      </c>
      <c r="HB85">
        <v>18</v>
      </c>
      <c r="HC85">
        <v>559.76</v>
      </c>
      <c r="HD85">
        <v>469.943</v>
      </c>
      <c r="HE85">
        <v>19.0001</v>
      </c>
      <c r="HF85">
        <v>23.6131</v>
      </c>
      <c r="HG85">
        <v>30.0005</v>
      </c>
      <c r="HH85">
        <v>23.6387</v>
      </c>
      <c r="HI85">
        <v>23.5804</v>
      </c>
      <c r="HJ85">
        <v>22.3391</v>
      </c>
      <c r="HK85">
        <v>29.7394</v>
      </c>
      <c r="HL85">
        <v>50.6311</v>
      </c>
      <c r="HM85">
        <v>19</v>
      </c>
      <c r="HN85">
        <v>420</v>
      </c>
      <c r="HO85">
        <v>13.5524</v>
      </c>
      <c r="HP85">
        <v>99.5633</v>
      </c>
      <c r="HQ85">
        <v>101.416</v>
      </c>
    </row>
    <row r="86" spans="1:225">
      <c r="A86">
        <v>70</v>
      </c>
      <c r="B86">
        <v>1714078494</v>
      </c>
      <c r="C86">
        <v>10002</v>
      </c>
      <c r="D86" t="s">
        <v>584</v>
      </c>
      <c r="E86" t="s">
        <v>585</v>
      </c>
      <c r="F86">
        <v>5</v>
      </c>
      <c r="G86" t="s">
        <v>586</v>
      </c>
      <c r="H86">
        <v>1714078486.25</v>
      </c>
      <c r="I86">
        <f>(J86)/1000</f>
        <v>0</v>
      </c>
      <c r="J86">
        <f>IF(BE86, AM86, AG86)</f>
        <v>0</v>
      </c>
      <c r="K86">
        <f>IF(BE86, AH86, AF86)</f>
        <v>0</v>
      </c>
      <c r="L86">
        <f>BG86 - IF(AT86&gt;1, K86*BA86*100.0/(AV86*BU86), 0)</f>
        <v>0</v>
      </c>
      <c r="M86">
        <f>((S86-I86/2)*L86-K86)/(S86+I86/2)</f>
        <v>0</v>
      </c>
      <c r="N86">
        <f>M86*(BN86+BO86)/1000.0</f>
        <v>0</v>
      </c>
      <c r="O86">
        <f>(BG86 - IF(AT86&gt;1, K86*BA86*100.0/(AV86*BU86), 0))*(BN86+BO86)/1000.0</f>
        <v>0</v>
      </c>
      <c r="P86">
        <f>2.0/((1/R86-1/Q86)+SIGN(R86)*SQRT((1/R86-1/Q86)*(1/R86-1/Q86) + 4*BB86/((BB86+1)*(BB86+1))*(2*1/R86*1/Q86-1/Q86*1/Q86)))</f>
        <v>0</v>
      </c>
      <c r="Q86">
        <f>IF(LEFT(BC86,1)&lt;&gt;"0",IF(LEFT(BC86,1)="1",3.0,BD86),$D$5+$E$5*(BU86*BN86/($K$5*1000))+$F$5*(BU86*BN86/($K$5*1000))*MAX(MIN(BA86,$J$5),$I$5)*MAX(MIN(BA86,$J$5),$I$5)+$G$5*MAX(MIN(BA86,$J$5),$I$5)*(BU86*BN86/($K$5*1000))+$H$5*(BU86*BN86/($K$5*1000))*(BU86*BN86/($K$5*1000)))</f>
        <v>0</v>
      </c>
      <c r="R86">
        <f>I86*(1000-(1000*0.61365*exp(17.502*V86/(240.97+V86))/(BN86+BO86)+BI86)/2)/(1000*0.61365*exp(17.502*V86/(240.97+V86))/(BN86+BO86)-BI86)</f>
        <v>0</v>
      </c>
      <c r="S86">
        <f>1/((BB86+1)/(P86/1.6)+1/(Q86/1.37)) + BB86/((BB86+1)/(P86/1.6) + BB86/(Q86/1.37))</f>
        <v>0</v>
      </c>
      <c r="T86">
        <f>(AW86*AZ86)</f>
        <v>0</v>
      </c>
      <c r="U86">
        <f>(BP86+(T86+2*0.95*5.67E-8*(((BP86+$B$7)+273)^4-(BP86+273)^4)-44100*I86)/(1.84*29.3*Q86+8*0.95*5.67E-8*(BP86+273)^3))</f>
        <v>0</v>
      </c>
      <c r="V86">
        <f>($C$7*BQ86+$D$7*BR86+$E$7*U86)</f>
        <v>0</v>
      </c>
      <c r="W86">
        <f>0.61365*exp(17.502*V86/(240.97+V86))</f>
        <v>0</v>
      </c>
      <c r="X86">
        <f>(Y86/Z86*100)</f>
        <v>0</v>
      </c>
      <c r="Y86">
        <f>BI86*(BN86+BO86)/1000</f>
        <v>0</v>
      </c>
      <c r="Z86">
        <f>0.61365*exp(17.502*BP86/(240.97+BP86))</f>
        <v>0</v>
      </c>
      <c r="AA86">
        <f>(W86-BI86*(BN86+BO86)/1000)</f>
        <v>0</v>
      </c>
      <c r="AB86">
        <f>(-I86*44100)</f>
        <v>0</v>
      </c>
      <c r="AC86">
        <f>2*29.3*Q86*0.92*(BP86-V86)</f>
        <v>0</v>
      </c>
      <c r="AD86">
        <f>2*0.95*5.67E-8*(((BP86+$B$7)+273)^4-(V86+273)^4)</f>
        <v>0</v>
      </c>
      <c r="AE86">
        <f>T86+AD86+AB86+AC86</f>
        <v>0</v>
      </c>
      <c r="AF86">
        <f>BM86*AT86*(BH86-BG86*(1000-AT86*BJ86)/(1000-AT86*BI86))/(100*BA86)</f>
        <v>0</v>
      </c>
      <c r="AG86">
        <f>1000*BM86*AT86*(BI86-BJ86)/(100*BA86*(1000-AT86*BI86))</f>
        <v>0</v>
      </c>
      <c r="AH86">
        <f>(AI86 - AJ86 - BN86*1E3/(8.314*(BP86+273.15)) * AL86/BM86 * AK86) * BM86/(100*BA86) * (1000 - BJ86)/1000</f>
        <v>0</v>
      </c>
      <c r="AI86">
        <v>425.6736244526264</v>
      </c>
      <c r="AJ86">
        <v>423.2173878787879</v>
      </c>
      <c r="AK86">
        <v>0.001041709687846713</v>
      </c>
      <c r="AL86">
        <v>67.1747893577941</v>
      </c>
      <c r="AM86">
        <f>(AO86 - AN86 + BN86*1E3/(8.314*(BP86+273.15)) * AQ86/BM86 * AP86) * BM86/(100*BA86) * 1000/(1000 - AO86)</f>
        <v>0</v>
      </c>
      <c r="AN86">
        <v>13.31994636043842</v>
      </c>
      <c r="AO86">
        <v>13.81303696969697</v>
      </c>
      <c r="AP86">
        <v>-4.440409595983251E-05</v>
      </c>
      <c r="AQ86">
        <v>78.54966556916834</v>
      </c>
      <c r="AR86">
        <v>28</v>
      </c>
      <c r="AS86">
        <v>5</v>
      </c>
      <c r="AT86">
        <f>IF(AR86*$H$13&gt;=AV86,1.0,(AV86/(AV86-AR86*$H$13)))</f>
        <v>0</v>
      </c>
      <c r="AU86">
        <f>(AT86-1)*100</f>
        <v>0</v>
      </c>
      <c r="AV86">
        <f>MAX(0,($B$13+$C$13*BU86)/(1+$D$13*BU86)*BN86/(BP86+273)*$E$13)</f>
        <v>0</v>
      </c>
      <c r="AW86">
        <f>$B$11*BV86+$C$11*BW86+$F$11*CH86*(1-CK86)</f>
        <v>0</v>
      </c>
      <c r="AX86">
        <f>AW86*AY86</f>
        <v>0</v>
      </c>
      <c r="AY86">
        <f>($B$11*$D$9+$C$11*$D$9+$F$11*((CU86+CM86)/MAX(CU86+CM86+CV86, 0.1)*$I$9+CV86/MAX(CU86+CM86+CV86, 0.1)*$J$9))/($B$11+$C$11+$F$11)</f>
        <v>0</v>
      </c>
      <c r="AZ86">
        <f>($B$11*$K$9+$C$11*$K$9+$F$11*((CU86+CM86)/MAX(CU86+CM86+CV86, 0.1)*$P$9+CV86/MAX(CU86+CM86+CV86, 0.1)*$Q$9))/($B$11+$C$11+$F$11)</f>
        <v>0</v>
      </c>
      <c r="BA86">
        <v>6</v>
      </c>
      <c r="BB86">
        <v>0.5</v>
      </c>
      <c r="BC86" t="s">
        <v>354</v>
      </c>
      <c r="BD86">
        <v>2</v>
      </c>
      <c r="BE86" t="b">
        <v>1</v>
      </c>
      <c r="BF86">
        <v>1714078486.25</v>
      </c>
      <c r="BG86">
        <v>417.3321333333334</v>
      </c>
      <c r="BH86">
        <v>419.9766666666666</v>
      </c>
      <c r="BI86">
        <v>13.81691333333333</v>
      </c>
      <c r="BJ86">
        <v>13.31905666666667</v>
      </c>
      <c r="BK86">
        <v>419.6901333333334</v>
      </c>
      <c r="BL86">
        <v>13.82266333333333</v>
      </c>
      <c r="BM86">
        <v>600.0038000000001</v>
      </c>
      <c r="BN86">
        <v>101.8496</v>
      </c>
      <c r="BO86">
        <v>0.09994632666666665</v>
      </c>
      <c r="BP86">
        <v>21.50097666666666</v>
      </c>
      <c r="BQ86">
        <v>21.58076999999999</v>
      </c>
      <c r="BR86">
        <v>999.9000000000002</v>
      </c>
      <c r="BS86">
        <v>0</v>
      </c>
      <c r="BT86">
        <v>0</v>
      </c>
      <c r="BU86">
        <v>9996.562666666667</v>
      </c>
      <c r="BV86">
        <v>0</v>
      </c>
      <c r="BW86">
        <v>244.5564</v>
      </c>
      <c r="BX86">
        <v>-2.606741333333333</v>
      </c>
      <c r="BY86">
        <v>423.2174000000001</v>
      </c>
      <c r="BZ86">
        <v>425.6458666666667</v>
      </c>
      <c r="CA86">
        <v>0.4978579333333333</v>
      </c>
      <c r="CB86">
        <v>419.9766666666666</v>
      </c>
      <c r="CC86">
        <v>13.31905666666667</v>
      </c>
      <c r="CD86">
        <v>1.407246666666667</v>
      </c>
      <c r="CE86">
        <v>1.356539666666666</v>
      </c>
      <c r="CF86">
        <v>11.99594666666667</v>
      </c>
      <c r="CG86">
        <v>11.44036</v>
      </c>
      <c r="CH86">
        <v>430.0222333333334</v>
      </c>
      <c r="CI86">
        <v>0.9069812333333336</v>
      </c>
      <c r="CJ86">
        <v>0.09301895999999997</v>
      </c>
      <c r="CK86">
        <v>0</v>
      </c>
      <c r="CL86">
        <v>237.1986333333333</v>
      </c>
      <c r="CM86">
        <v>5.00098</v>
      </c>
      <c r="CN86">
        <v>1136.706</v>
      </c>
      <c r="CO86">
        <v>3942.872666666667</v>
      </c>
      <c r="CP86">
        <v>36.6789</v>
      </c>
      <c r="CQ86">
        <v>40.97056666666666</v>
      </c>
      <c r="CR86">
        <v>38.5789</v>
      </c>
      <c r="CS86">
        <v>41.59349999999998</v>
      </c>
      <c r="CT86">
        <v>38.85809999999999</v>
      </c>
      <c r="CU86">
        <v>385.487</v>
      </c>
      <c r="CV86">
        <v>39.53166666666666</v>
      </c>
      <c r="CW86">
        <v>0</v>
      </c>
      <c r="CX86">
        <v>1714078581.3</v>
      </c>
      <c r="CY86">
        <v>0</v>
      </c>
      <c r="CZ86">
        <v>1714078515</v>
      </c>
      <c r="DA86" t="s">
        <v>587</v>
      </c>
      <c r="DB86">
        <v>1714078515</v>
      </c>
      <c r="DC86">
        <v>1714078058.6</v>
      </c>
      <c r="DD86">
        <v>74</v>
      </c>
      <c r="DE86">
        <v>-0.026</v>
      </c>
      <c r="DF86">
        <v>-0.001</v>
      </c>
      <c r="DG86">
        <v>-2.358</v>
      </c>
      <c r="DH86">
        <v>-0.006</v>
      </c>
      <c r="DI86">
        <v>420</v>
      </c>
      <c r="DJ86">
        <v>14</v>
      </c>
      <c r="DK86">
        <v>0.24</v>
      </c>
      <c r="DL86">
        <v>0.31</v>
      </c>
      <c r="DM86">
        <v>-2.590884878048781</v>
      </c>
      <c r="DN86">
        <v>-0.1906208362369329</v>
      </c>
      <c r="DO86">
        <v>0.04759749148554821</v>
      </c>
      <c r="DP86">
        <v>0</v>
      </c>
      <c r="DQ86">
        <v>0.5007638048780488</v>
      </c>
      <c r="DR86">
        <v>-0.05434593031358951</v>
      </c>
      <c r="DS86">
        <v>0.005410195881308044</v>
      </c>
      <c r="DT86">
        <v>1</v>
      </c>
      <c r="DU86">
        <v>1</v>
      </c>
      <c r="DV86">
        <v>2</v>
      </c>
      <c r="DW86" t="s">
        <v>363</v>
      </c>
      <c r="DX86">
        <v>3.22893</v>
      </c>
      <c r="DY86">
        <v>2.70429</v>
      </c>
      <c r="DZ86">
        <v>0.106739</v>
      </c>
      <c r="EA86">
        <v>0.107129</v>
      </c>
      <c r="EB86">
        <v>0.07874680000000001</v>
      </c>
      <c r="EC86">
        <v>0.0771237</v>
      </c>
      <c r="ED86">
        <v>29270.1</v>
      </c>
      <c r="EE86">
        <v>28625</v>
      </c>
      <c r="EF86">
        <v>31366.6</v>
      </c>
      <c r="EG86">
        <v>30376.7</v>
      </c>
      <c r="EH86">
        <v>38714.8</v>
      </c>
      <c r="EI86">
        <v>37078.6</v>
      </c>
      <c r="EJ86">
        <v>43964.5</v>
      </c>
      <c r="EK86">
        <v>42427.8</v>
      </c>
      <c r="EL86">
        <v>2.11912</v>
      </c>
      <c r="EM86">
        <v>1.96308</v>
      </c>
      <c r="EN86">
        <v>0.0499189</v>
      </c>
      <c r="EO86">
        <v>0</v>
      </c>
      <c r="EP86">
        <v>20.7737</v>
      </c>
      <c r="EQ86">
        <v>999.9</v>
      </c>
      <c r="ER86">
        <v>50.2</v>
      </c>
      <c r="ES86">
        <v>26.5</v>
      </c>
      <c r="ET86">
        <v>17.1298</v>
      </c>
      <c r="EU86">
        <v>61.38</v>
      </c>
      <c r="EV86">
        <v>21.4583</v>
      </c>
      <c r="EW86">
        <v>1</v>
      </c>
      <c r="EX86">
        <v>-0.247868</v>
      </c>
      <c r="EY86">
        <v>1.32646</v>
      </c>
      <c r="EZ86">
        <v>20.2021</v>
      </c>
      <c r="FA86">
        <v>5.22867</v>
      </c>
      <c r="FB86">
        <v>11.998</v>
      </c>
      <c r="FC86">
        <v>4.96775</v>
      </c>
      <c r="FD86">
        <v>3.297</v>
      </c>
      <c r="FE86">
        <v>9999</v>
      </c>
      <c r="FF86">
        <v>9999</v>
      </c>
      <c r="FG86">
        <v>9999</v>
      </c>
      <c r="FH86">
        <v>22.5</v>
      </c>
      <c r="FI86">
        <v>4.97102</v>
      </c>
      <c r="FJ86">
        <v>1.86768</v>
      </c>
      <c r="FK86">
        <v>1.85883</v>
      </c>
      <c r="FL86">
        <v>1.86493</v>
      </c>
      <c r="FM86">
        <v>1.86307</v>
      </c>
      <c r="FN86">
        <v>1.86433</v>
      </c>
      <c r="FO86">
        <v>1.85975</v>
      </c>
      <c r="FP86">
        <v>1.86386</v>
      </c>
      <c r="FQ86">
        <v>0</v>
      </c>
      <c r="FR86">
        <v>0</v>
      </c>
      <c r="FS86">
        <v>0</v>
      </c>
      <c r="FT86">
        <v>0</v>
      </c>
      <c r="FU86" t="s">
        <v>357</v>
      </c>
      <c r="FV86" t="s">
        <v>358</v>
      </c>
      <c r="FW86" t="s">
        <v>359</v>
      </c>
      <c r="FX86" t="s">
        <v>359</v>
      </c>
      <c r="FY86" t="s">
        <v>359</v>
      </c>
      <c r="FZ86" t="s">
        <v>359</v>
      </c>
      <c r="GA86">
        <v>0</v>
      </c>
      <c r="GB86">
        <v>100</v>
      </c>
      <c r="GC86">
        <v>100</v>
      </c>
      <c r="GD86">
        <v>-2.358</v>
      </c>
      <c r="GE86">
        <v>-0.0057</v>
      </c>
      <c r="GF86">
        <v>-0.4761771251907614</v>
      </c>
      <c r="GG86">
        <v>-0.004200780211792431</v>
      </c>
      <c r="GH86">
        <v>-6.086107273994438E-07</v>
      </c>
      <c r="GI86">
        <v>3.538391214060535E-10</v>
      </c>
      <c r="GJ86">
        <v>-0.02696276011715643</v>
      </c>
      <c r="GK86">
        <v>0.006682484536868237</v>
      </c>
      <c r="GL86">
        <v>-0.0007200357986506558</v>
      </c>
      <c r="GM86">
        <v>2.515042002614049E-05</v>
      </c>
      <c r="GN86">
        <v>15</v>
      </c>
      <c r="GO86">
        <v>1944</v>
      </c>
      <c r="GP86">
        <v>3</v>
      </c>
      <c r="GQ86">
        <v>20</v>
      </c>
      <c r="GR86">
        <v>2.2</v>
      </c>
      <c r="GS86">
        <v>7.3</v>
      </c>
      <c r="GT86">
        <v>1.11694</v>
      </c>
      <c r="GU86">
        <v>2.40112</v>
      </c>
      <c r="GV86">
        <v>1.44897</v>
      </c>
      <c r="GW86">
        <v>2.29858</v>
      </c>
      <c r="GX86">
        <v>1.55151</v>
      </c>
      <c r="GY86">
        <v>2.34131</v>
      </c>
      <c r="GZ86">
        <v>30.5662</v>
      </c>
      <c r="HA86">
        <v>14.2283</v>
      </c>
      <c r="HB86">
        <v>18</v>
      </c>
      <c r="HC86">
        <v>563.696</v>
      </c>
      <c r="HD86">
        <v>469.318</v>
      </c>
      <c r="HE86">
        <v>18.9997</v>
      </c>
      <c r="HF86">
        <v>23.7868</v>
      </c>
      <c r="HG86">
        <v>30.0005</v>
      </c>
      <c r="HH86">
        <v>23.8025</v>
      </c>
      <c r="HI86">
        <v>23.7412</v>
      </c>
      <c r="HJ86">
        <v>22.3541</v>
      </c>
      <c r="HK86">
        <v>31.2565</v>
      </c>
      <c r="HL86">
        <v>50.2551</v>
      </c>
      <c r="HM86">
        <v>19</v>
      </c>
      <c r="HN86">
        <v>420</v>
      </c>
      <c r="HO86">
        <v>13.3199</v>
      </c>
      <c r="HP86">
        <v>99.5474</v>
      </c>
      <c r="HQ86">
        <v>101.372</v>
      </c>
    </row>
    <row r="87" spans="1:225">
      <c r="A87">
        <v>71</v>
      </c>
      <c r="B87">
        <v>1714078665</v>
      </c>
      <c r="C87">
        <v>10173</v>
      </c>
      <c r="D87" t="s">
        <v>588</v>
      </c>
      <c r="E87" t="s">
        <v>589</v>
      </c>
      <c r="F87">
        <v>5</v>
      </c>
      <c r="G87" t="s">
        <v>590</v>
      </c>
      <c r="H87">
        <v>1714078657</v>
      </c>
      <c r="I87">
        <f>(J87)/1000</f>
        <v>0</v>
      </c>
      <c r="J87">
        <f>IF(BE87, AM87, AG87)</f>
        <v>0</v>
      </c>
      <c r="K87">
        <f>IF(BE87, AH87, AF87)</f>
        <v>0</v>
      </c>
      <c r="L87">
        <f>BG87 - IF(AT87&gt;1, K87*BA87*100.0/(AV87*BU87), 0)</f>
        <v>0</v>
      </c>
      <c r="M87">
        <f>((S87-I87/2)*L87-K87)/(S87+I87/2)</f>
        <v>0</v>
      </c>
      <c r="N87">
        <f>M87*(BN87+BO87)/1000.0</f>
        <v>0</v>
      </c>
      <c r="O87">
        <f>(BG87 - IF(AT87&gt;1, K87*BA87*100.0/(AV87*BU87), 0))*(BN87+BO87)/1000.0</f>
        <v>0</v>
      </c>
      <c r="P87">
        <f>2.0/((1/R87-1/Q87)+SIGN(R87)*SQRT((1/R87-1/Q87)*(1/R87-1/Q87) + 4*BB87/((BB87+1)*(BB87+1))*(2*1/R87*1/Q87-1/Q87*1/Q87)))</f>
        <v>0</v>
      </c>
      <c r="Q87">
        <f>IF(LEFT(BC87,1)&lt;&gt;"0",IF(LEFT(BC87,1)="1",3.0,BD87),$D$5+$E$5*(BU87*BN87/($K$5*1000))+$F$5*(BU87*BN87/($K$5*1000))*MAX(MIN(BA87,$J$5),$I$5)*MAX(MIN(BA87,$J$5),$I$5)+$G$5*MAX(MIN(BA87,$J$5),$I$5)*(BU87*BN87/($K$5*1000))+$H$5*(BU87*BN87/($K$5*1000))*(BU87*BN87/($K$5*1000)))</f>
        <v>0</v>
      </c>
      <c r="R87">
        <f>I87*(1000-(1000*0.61365*exp(17.502*V87/(240.97+V87))/(BN87+BO87)+BI87)/2)/(1000*0.61365*exp(17.502*V87/(240.97+V87))/(BN87+BO87)-BI87)</f>
        <v>0</v>
      </c>
      <c r="S87">
        <f>1/((BB87+1)/(P87/1.6)+1/(Q87/1.37)) + BB87/((BB87+1)/(P87/1.6) + BB87/(Q87/1.37))</f>
        <v>0</v>
      </c>
      <c r="T87">
        <f>(AW87*AZ87)</f>
        <v>0</v>
      </c>
      <c r="U87">
        <f>(BP87+(T87+2*0.95*5.67E-8*(((BP87+$B$7)+273)^4-(BP87+273)^4)-44100*I87)/(1.84*29.3*Q87+8*0.95*5.67E-8*(BP87+273)^3))</f>
        <v>0</v>
      </c>
      <c r="V87">
        <f>($C$7*BQ87+$D$7*BR87+$E$7*U87)</f>
        <v>0</v>
      </c>
      <c r="W87">
        <f>0.61365*exp(17.502*V87/(240.97+V87))</f>
        <v>0</v>
      </c>
      <c r="X87">
        <f>(Y87/Z87*100)</f>
        <v>0</v>
      </c>
      <c r="Y87">
        <f>BI87*(BN87+BO87)/1000</f>
        <v>0</v>
      </c>
      <c r="Z87">
        <f>0.61365*exp(17.502*BP87/(240.97+BP87))</f>
        <v>0</v>
      </c>
      <c r="AA87">
        <f>(W87-BI87*(BN87+BO87)/1000)</f>
        <v>0</v>
      </c>
      <c r="AB87">
        <f>(-I87*44100)</f>
        <v>0</v>
      </c>
      <c r="AC87">
        <f>2*29.3*Q87*0.92*(BP87-V87)</f>
        <v>0</v>
      </c>
      <c r="AD87">
        <f>2*0.95*5.67E-8*(((BP87+$B$7)+273)^4-(V87+273)^4)</f>
        <v>0</v>
      </c>
      <c r="AE87">
        <f>T87+AD87+AB87+AC87</f>
        <v>0</v>
      </c>
      <c r="AF87">
        <f>BM87*AT87*(BH87-BG87*(1000-AT87*BJ87)/(1000-AT87*BI87))/(100*BA87)</f>
        <v>0</v>
      </c>
      <c r="AG87">
        <f>1000*BM87*AT87*(BI87-BJ87)/(100*BA87*(1000-AT87*BI87))</f>
        <v>0</v>
      </c>
      <c r="AH87">
        <f>(AI87 - AJ87 - BN87*1E3/(8.314*(BP87+273.15)) * AL87/BM87 * AK87) * BM87/(100*BA87) * (1000 - BJ87)/1000</f>
        <v>0</v>
      </c>
      <c r="AI87">
        <v>425.709975922091</v>
      </c>
      <c r="AJ87">
        <v>423.8174303030301</v>
      </c>
      <c r="AK87">
        <v>0.0005449626071810384</v>
      </c>
      <c r="AL87">
        <v>67.16823817877929</v>
      </c>
      <c r="AM87">
        <f>(AO87 - AN87 + BN87*1E3/(8.314*(BP87+273.15)) * AQ87/BM87 * AP87) * BM87/(100*BA87) * 1000/(1000 - AO87)</f>
        <v>0</v>
      </c>
      <c r="AN87">
        <v>13.48460475756483</v>
      </c>
      <c r="AO87">
        <v>13.90882787878787</v>
      </c>
      <c r="AP87">
        <v>-1.560385415087266E-06</v>
      </c>
      <c r="AQ87">
        <v>78.54963181583901</v>
      </c>
      <c r="AR87">
        <v>1</v>
      </c>
      <c r="AS87">
        <v>0</v>
      </c>
      <c r="AT87">
        <f>IF(AR87*$H$13&gt;=AV87,1.0,(AV87/(AV87-AR87*$H$13)))</f>
        <v>0</v>
      </c>
      <c r="AU87">
        <f>(AT87-1)*100</f>
        <v>0</v>
      </c>
      <c r="AV87">
        <f>MAX(0,($B$13+$C$13*BU87)/(1+$D$13*BU87)*BN87/(BP87+273)*$E$13)</f>
        <v>0</v>
      </c>
      <c r="AW87">
        <f>$B$11*BV87+$C$11*BW87+$F$11*CH87*(1-CK87)</f>
        <v>0</v>
      </c>
      <c r="AX87">
        <f>AW87*AY87</f>
        <v>0</v>
      </c>
      <c r="AY87">
        <f>($B$11*$D$9+$C$11*$D$9+$F$11*((CU87+CM87)/MAX(CU87+CM87+CV87, 0.1)*$I$9+CV87/MAX(CU87+CM87+CV87, 0.1)*$J$9))/($B$11+$C$11+$F$11)</f>
        <v>0</v>
      </c>
      <c r="AZ87">
        <f>($B$11*$K$9+$C$11*$K$9+$F$11*((CU87+CM87)/MAX(CU87+CM87+CV87, 0.1)*$P$9+CV87/MAX(CU87+CM87+CV87, 0.1)*$Q$9))/($B$11+$C$11+$F$11)</f>
        <v>0</v>
      </c>
      <c r="BA87">
        <v>6</v>
      </c>
      <c r="BB87">
        <v>0.5</v>
      </c>
      <c r="BC87" t="s">
        <v>354</v>
      </c>
      <c r="BD87">
        <v>2</v>
      </c>
      <c r="BE87" t="b">
        <v>1</v>
      </c>
      <c r="BF87">
        <v>1714078657</v>
      </c>
      <c r="BG87">
        <v>417.8881612903225</v>
      </c>
      <c r="BH87">
        <v>419.9854516129032</v>
      </c>
      <c r="BI87">
        <v>13.90697419354839</v>
      </c>
      <c r="BJ87">
        <v>13.48422580645161</v>
      </c>
      <c r="BK87">
        <v>420.2621612903225</v>
      </c>
      <c r="BL87">
        <v>13.91261290322581</v>
      </c>
      <c r="BM87">
        <v>600.0095483870969</v>
      </c>
      <c r="BN87">
        <v>101.8463870967742</v>
      </c>
      <c r="BO87">
        <v>0.09997510967741934</v>
      </c>
      <c r="BP87">
        <v>21.59155161290322</v>
      </c>
      <c r="BQ87">
        <v>21.5479</v>
      </c>
      <c r="BR87">
        <v>999.9000000000003</v>
      </c>
      <c r="BS87">
        <v>0</v>
      </c>
      <c r="BT87">
        <v>0</v>
      </c>
      <c r="BU87">
        <v>9993.990322580643</v>
      </c>
      <c r="BV87">
        <v>0</v>
      </c>
      <c r="BW87">
        <v>316.3070322580646</v>
      </c>
      <c r="BX87">
        <v>-2.071723870967742</v>
      </c>
      <c r="BY87">
        <v>423.8074838709678</v>
      </c>
      <c r="BZ87">
        <v>425.7259677419354</v>
      </c>
      <c r="CA87">
        <v>0.4227488064516129</v>
      </c>
      <c r="CB87">
        <v>419.9854516129032</v>
      </c>
      <c r="CC87">
        <v>13.48422580645161</v>
      </c>
      <c r="CD87">
        <v>1.416374838709678</v>
      </c>
      <c r="CE87">
        <v>1.373319354838709</v>
      </c>
      <c r="CF87">
        <v>12.0941</v>
      </c>
      <c r="CG87">
        <v>11.6262</v>
      </c>
      <c r="CH87">
        <v>429.9449032258065</v>
      </c>
      <c r="CI87">
        <v>0.906987</v>
      </c>
      <c r="CJ87">
        <v>0.09301285483870968</v>
      </c>
      <c r="CK87">
        <v>0</v>
      </c>
      <c r="CL87">
        <v>233.569064516129</v>
      </c>
      <c r="CM87">
        <v>5.00098</v>
      </c>
      <c r="CN87">
        <v>1103.123548387097</v>
      </c>
      <c r="CO87">
        <v>3942.162903225807</v>
      </c>
      <c r="CP87">
        <v>35.35254838709676</v>
      </c>
      <c r="CQ87">
        <v>38.81025806451613</v>
      </c>
      <c r="CR87">
        <v>37.18129032258064</v>
      </c>
      <c r="CS87">
        <v>38.24567741935483</v>
      </c>
      <c r="CT87">
        <v>37.24164516129031</v>
      </c>
      <c r="CU87">
        <v>385.4183870967742</v>
      </c>
      <c r="CV87">
        <v>39.52483870967742</v>
      </c>
      <c r="CW87">
        <v>0</v>
      </c>
      <c r="CX87">
        <v>1714078752.3</v>
      </c>
      <c r="CY87">
        <v>0</v>
      </c>
      <c r="CZ87">
        <v>1714078682</v>
      </c>
      <c r="DA87" t="s">
        <v>591</v>
      </c>
      <c r="DB87">
        <v>1714078682</v>
      </c>
      <c r="DC87">
        <v>1714078058.6</v>
      </c>
      <c r="DD87">
        <v>75</v>
      </c>
      <c r="DE87">
        <v>-0.016</v>
      </c>
      <c r="DF87">
        <v>-0.001</v>
      </c>
      <c r="DG87">
        <v>-2.374</v>
      </c>
      <c r="DH87">
        <v>-0.006</v>
      </c>
      <c r="DI87">
        <v>420</v>
      </c>
      <c r="DJ87">
        <v>14</v>
      </c>
      <c r="DK87">
        <v>0.15</v>
      </c>
      <c r="DL87">
        <v>0.31</v>
      </c>
      <c r="DM87">
        <v>-2.062102682926829</v>
      </c>
      <c r="DN87">
        <v>-0.3333685714285743</v>
      </c>
      <c r="DO87">
        <v>0.05759463775109584</v>
      </c>
      <c r="DP87">
        <v>0</v>
      </c>
      <c r="DQ87">
        <v>0.422868487804878</v>
      </c>
      <c r="DR87">
        <v>-0.0005257630662023645</v>
      </c>
      <c r="DS87">
        <v>0.0008228184199993961</v>
      </c>
      <c r="DT87">
        <v>1</v>
      </c>
      <c r="DU87">
        <v>1</v>
      </c>
      <c r="DV87">
        <v>2</v>
      </c>
      <c r="DW87" t="s">
        <v>363</v>
      </c>
      <c r="DX87">
        <v>3.22902</v>
      </c>
      <c r="DY87">
        <v>2.70434</v>
      </c>
      <c r="DZ87">
        <v>0.106815</v>
      </c>
      <c r="EA87">
        <v>0.107096</v>
      </c>
      <c r="EB87">
        <v>0.0791215</v>
      </c>
      <c r="EC87">
        <v>0.0778092</v>
      </c>
      <c r="ED87">
        <v>29267</v>
      </c>
      <c r="EE87">
        <v>28618.2</v>
      </c>
      <c r="EF87">
        <v>31366.6</v>
      </c>
      <c r="EG87">
        <v>30369.1</v>
      </c>
      <c r="EH87">
        <v>38699.4</v>
      </c>
      <c r="EI87">
        <v>37042</v>
      </c>
      <c r="EJ87">
        <v>43965.1</v>
      </c>
      <c r="EK87">
        <v>42417.6</v>
      </c>
      <c r="EL87">
        <v>2.16442</v>
      </c>
      <c r="EM87">
        <v>1.9646</v>
      </c>
      <c r="EN87">
        <v>0.0415146</v>
      </c>
      <c r="EO87">
        <v>0</v>
      </c>
      <c r="EP87">
        <v>20.8661</v>
      </c>
      <c r="EQ87">
        <v>999.9</v>
      </c>
      <c r="ER87">
        <v>50.3</v>
      </c>
      <c r="ES87">
        <v>26.5</v>
      </c>
      <c r="ET87">
        <v>17.1631</v>
      </c>
      <c r="EU87">
        <v>61.86</v>
      </c>
      <c r="EV87">
        <v>21.234</v>
      </c>
      <c r="EW87">
        <v>1</v>
      </c>
      <c r="EX87">
        <v>-0.240124</v>
      </c>
      <c r="EY87">
        <v>1.32369</v>
      </c>
      <c r="EZ87">
        <v>20.2024</v>
      </c>
      <c r="FA87">
        <v>5.22897</v>
      </c>
      <c r="FB87">
        <v>11.9977</v>
      </c>
      <c r="FC87">
        <v>4.9675</v>
      </c>
      <c r="FD87">
        <v>3.297</v>
      </c>
      <c r="FE87">
        <v>9999</v>
      </c>
      <c r="FF87">
        <v>9999</v>
      </c>
      <c r="FG87">
        <v>9999</v>
      </c>
      <c r="FH87">
        <v>22.5</v>
      </c>
      <c r="FI87">
        <v>4.97102</v>
      </c>
      <c r="FJ87">
        <v>1.86768</v>
      </c>
      <c r="FK87">
        <v>1.85883</v>
      </c>
      <c r="FL87">
        <v>1.86501</v>
      </c>
      <c r="FM87">
        <v>1.86309</v>
      </c>
      <c r="FN87">
        <v>1.86436</v>
      </c>
      <c r="FO87">
        <v>1.85979</v>
      </c>
      <c r="FP87">
        <v>1.86387</v>
      </c>
      <c r="FQ87">
        <v>0</v>
      </c>
      <c r="FR87">
        <v>0</v>
      </c>
      <c r="FS87">
        <v>0</v>
      </c>
      <c r="FT87">
        <v>0</v>
      </c>
      <c r="FU87" t="s">
        <v>357</v>
      </c>
      <c r="FV87" t="s">
        <v>358</v>
      </c>
      <c r="FW87" t="s">
        <v>359</v>
      </c>
      <c r="FX87" t="s">
        <v>359</v>
      </c>
      <c r="FY87" t="s">
        <v>359</v>
      </c>
      <c r="FZ87" t="s">
        <v>359</v>
      </c>
      <c r="GA87">
        <v>0</v>
      </c>
      <c r="GB87">
        <v>100</v>
      </c>
      <c r="GC87">
        <v>100</v>
      </c>
      <c r="GD87">
        <v>-2.374</v>
      </c>
      <c r="GE87">
        <v>-0.0056</v>
      </c>
      <c r="GF87">
        <v>-0.501744287208157</v>
      </c>
      <c r="GG87">
        <v>-0.004200780211792431</v>
      </c>
      <c r="GH87">
        <v>-6.086107273994438E-07</v>
      </c>
      <c r="GI87">
        <v>3.538391214060535E-10</v>
      </c>
      <c r="GJ87">
        <v>-0.02696276011715643</v>
      </c>
      <c r="GK87">
        <v>0.006682484536868237</v>
      </c>
      <c r="GL87">
        <v>-0.0007200357986506558</v>
      </c>
      <c r="GM87">
        <v>2.515042002614049E-05</v>
      </c>
      <c r="GN87">
        <v>15</v>
      </c>
      <c r="GO87">
        <v>1944</v>
      </c>
      <c r="GP87">
        <v>3</v>
      </c>
      <c r="GQ87">
        <v>20</v>
      </c>
      <c r="GR87">
        <v>2.5</v>
      </c>
      <c r="GS87">
        <v>10.1</v>
      </c>
      <c r="GT87">
        <v>1.11694</v>
      </c>
      <c r="GU87">
        <v>2.40967</v>
      </c>
      <c r="GV87">
        <v>1.44897</v>
      </c>
      <c r="GW87">
        <v>2.29858</v>
      </c>
      <c r="GX87">
        <v>1.55151</v>
      </c>
      <c r="GY87">
        <v>2.2168</v>
      </c>
      <c r="GZ87">
        <v>30.5446</v>
      </c>
      <c r="HA87">
        <v>14.1846</v>
      </c>
      <c r="HB87">
        <v>18</v>
      </c>
      <c r="HC87">
        <v>595.658</v>
      </c>
      <c r="HD87">
        <v>471.46</v>
      </c>
      <c r="HE87">
        <v>18.9997</v>
      </c>
      <c r="HF87">
        <v>23.9074</v>
      </c>
      <c r="HG87">
        <v>30.0001</v>
      </c>
      <c r="HH87">
        <v>23.9338</v>
      </c>
      <c r="HI87">
        <v>23.8747</v>
      </c>
      <c r="HJ87">
        <v>22.3708</v>
      </c>
      <c r="HK87">
        <v>29.9055</v>
      </c>
      <c r="HL87">
        <v>49.5149</v>
      </c>
      <c r="HM87">
        <v>19</v>
      </c>
      <c r="HN87">
        <v>420</v>
      </c>
      <c r="HO87">
        <v>13.5341</v>
      </c>
      <c r="HP87">
        <v>99.5483</v>
      </c>
      <c r="HQ87">
        <v>101.347</v>
      </c>
    </row>
    <row r="88" spans="1:225">
      <c r="A88">
        <v>72</v>
      </c>
      <c r="B88">
        <v>1714078782</v>
      </c>
      <c r="C88">
        <v>10290</v>
      </c>
      <c r="D88" t="s">
        <v>592</v>
      </c>
      <c r="E88" t="s">
        <v>593</v>
      </c>
      <c r="F88">
        <v>5</v>
      </c>
      <c r="G88" t="s">
        <v>594</v>
      </c>
      <c r="H88">
        <v>1714078774</v>
      </c>
      <c r="I88">
        <f>(J88)/1000</f>
        <v>0</v>
      </c>
      <c r="J88">
        <f>IF(BE88, AM88, AG88)</f>
        <v>0</v>
      </c>
      <c r="K88">
        <f>IF(BE88, AH88, AF88)</f>
        <v>0</v>
      </c>
      <c r="L88">
        <f>BG88 - IF(AT88&gt;1, K88*BA88*100.0/(AV88*BU88), 0)</f>
        <v>0</v>
      </c>
      <c r="M88">
        <f>((S88-I88/2)*L88-K88)/(S88+I88/2)</f>
        <v>0</v>
      </c>
      <c r="N88">
        <f>M88*(BN88+BO88)/1000.0</f>
        <v>0</v>
      </c>
      <c r="O88">
        <f>(BG88 - IF(AT88&gt;1, K88*BA88*100.0/(AV88*BU88), 0))*(BN88+BO88)/1000.0</f>
        <v>0</v>
      </c>
      <c r="P88">
        <f>2.0/((1/R88-1/Q88)+SIGN(R88)*SQRT((1/R88-1/Q88)*(1/R88-1/Q88) + 4*BB88/((BB88+1)*(BB88+1))*(2*1/R88*1/Q88-1/Q88*1/Q88)))</f>
        <v>0</v>
      </c>
      <c r="Q88">
        <f>IF(LEFT(BC88,1)&lt;&gt;"0",IF(LEFT(BC88,1)="1",3.0,BD88),$D$5+$E$5*(BU88*BN88/($K$5*1000))+$F$5*(BU88*BN88/($K$5*1000))*MAX(MIN(BA88,$J$5),$I$5)*MAX(MIN(BA88,$J$5),$I$5)+$G$5*MAX(MIN(BA88,$J$5),$I$5)*(BU88*BN88/($K$5*1000))+$H$5*(BU88*BN88/($K$5*1000))*(BU88*BN88/($K$5*1000)))</f>
        <v>0</v>
      </c>
      <c r="R88">
        <f>I88*(1000-(1000*0.61365*exp(17.502*V88/(240.97+V88))/(BN88+BO88)+BI88)/2)/(1000*0.61365*exp(17.502*V88/(240.97+V88))/(BN88+BO88)-BI88)</f>
        <v>0</v>
      </c>
      <c r="S88">
        <f>1/((BB88+1)/(P88/1.6)+1/(Q88/1.37)) + BB88/((BB88+1)/(P88/1.6) + BB88/(Q88/1.37))</f>
        <v>0</v>
      </c>
      <c r="T88">
        <f>(AW88*AZ88)</f>
        <v>0</v>
      </c>
      <c r="U88">
        <f>(BP88+(T88+2*0.95*5.67E-8*(((BP88+$B$7)+273)^4-(BP88+273)^4)-44100*I88)/(1.84*29.3*Q88+8*0.95*5.67E-8*(BP88+273)^3))</f>
        <v>0</v>
      </c>
      <c r="V88">
        <f>($C$7*BQ88+$D$7*BR88+$E$7*U88)</f>
        <v>0</v>
      </c>
      <c r="W88">
        <f>0.61365*exp(17.502*V88/(240.97+V88))</f>
        <v>0</v>
      </c>
      <c r="X88">
        <f>(Y88/Z88*100)</f>
        <v>0</v>
      </c>
      <c r="Y88">
        <f>BI88*(BN88+BO88)/1000</f>
        <v>0</v>
      </c>
      <c r="Z88">
        <f>0.61365*exp(17.502*BP88/(240.97+BP88))</f>
        <v>0</v>
      </c>
      <c r="AA88">
        <f>(W88-BI88*(BN88+BO88)/1000)</f>
        <v>0</v>
      </c>
      <c r="AB88">
        <f>(-I88*44100)</f>
        <v>0</v>
      </c>
      <c r="AC88">
        <f>2*29.3*Q88*0.92*(BP88-V88)</f>
        <v>0</v>
      </c>
      <c r="AD88">
        <f>2*0.95*5.67E-8*(((BP88+$B$7)+273)^4-(V88+273)^4)</f>
        <v>0</v>
      </c>
      <c r="AE88">
        <f>T88+AD88+AB88+AC88</f>
        <v>0</v>
      </c>
      <c r="AF88">
        <f>BM88*AT88*(BH88-BG88*(1000-AT88*BJ88)/(1000-AT88*BI88))/(100*BA88)</f>
        <v>0</v>
      </c>
      <c r="AG88">
        <f>1000*BM88*AT88*(BI88-BJ88)/(100*BA88*(1000-AT88*BI88))</f>
        <v>0</v>
      </c>
      <c r="AH88">
        <f>(AI88 - AJ88 - BN88*1E3/(8.314*(BP88+273.15)) * AL88/BM88 * AK88) * BM88/(100*BA88) * (1000 - BJ88)/1000</f>
        <v>0</v>
      </c>
      <c r="AI88">
        <v>425.7233307186384</v>
      </c>
      <c r="AJ88">
        <v>423.765212121212</v>
      </c>
      <c r="AK88">
        <v>-0.00166180575980504</v>
      </c>
      <c r="AL88">
        <v>67.16955279148533</v>
      </c>
      <c r="AM88">
        <f>(AO88 - AN88 + BN88*1E3/(8.314*(BP88+273.15)) * AQ88/BM88 * AP88) * BM88/(100*BA88) * 1000/(1000 - AO88)</f>
        <v>0</v>
      </c>
      <c r="AN88">
        <v>13.52442237917825</v>
      </c>
      <c r="AO88">
        <v>13.92825393939394</v>
      </c>
      <c r="AP88">
        <v>-6.233567773349069E-05</v>
      </c>
      <c r="AQ88">
        <v>78.54955770777144</v>
      </c>
      <c r="AR88">
        <v>20</v>
      </c>
      <c r="AS88">
        <v>3</v>
      </c>
      <c r="AT88">
        <f>IF(AR88*$H$13&gt;=AV88,1.0,(AV88/(AV88-AR88*$H$13)))</f>
        <v>0</v>
      </c>
      <c r="AU88">
        <f>(AT88-1)*100</f>
        <v>0</v>
      </c>
      <c r="AV88">
        <f>MAX(0,($B$13+$C$13*BU88)/(1+$D$13*BU88)*BN88/(BP88+273)*$E$13)</f>
        <v>0</v>
      </c>
      <c r="AW88">
        <f>$B$11*BV88+$C$11*BW88+$F$11*CH88*(1-CK88)</f>
        <v>0</v>
      </c>
      <c r="AX88">
        <f>AW88*AY88</f>
        <v>0</v>
      </c>
      <c r="AY88">
        <f>($B$11*$D$9+$C$11*$D$9+$F$11*((CU88+CM88)/MAX(CU88+CM88+CV88, 0.1)*$I$9+CV88/MAX(CU88+CM88+CV88, 0.1)*$J$9))/($B$11+$C$11+$F$11)</f>
        <v>0</v>
      </c>
      <c r="AZ88">
        <f>($B$11*$K$9+$C$11*$K$9+$F$11*((CU88+CM88)/MAX(CU88+CM88+CV88, 0.1)*$P$9+CV88/MAX(CU88+CM88+CV88, 0.1)*$Q$9))/($B$11+$C$11+$F$11)</f>
        <v>0</v>
      </c>
      <c r="BA88">
        <v>6</v>
      </c>
      <c r="BB88">
        <v>0.5</v>
      </c>
      <c r="BC88" t="s">
        <v>354</v>
      </c>
      <c r="BD88">
        <v>2</v>
      </c>
      <c r="BE88" t="b">
        <v>1</v>
      </c>
      <c r="BF88">
        <v>1714078774</v>
      </c>
      <c r="BG88">
        <v>417.9019354838709</v>
      </c>
      <c r="BH88">
        <v>419.9940322580645</v>
      </c>
      <c r="BI88">
        <v>13.93864838709677</v>
      </c>
      <c r="BJ88">
        <v>13.53276774193548</v>
      </c>
      <c r="BK88">
        <v>420.2799354838709</v>
      </c>
      <c r="BL88">
        <v>13.94424516129032</v>
      </c>
      <c r="BM88">
        <v>600.0160322580645</v>
      </c>
      <c r="BN88">
        <v>101.842</v>
      </c>
      <c r="BO88">
        <v>0.09993482258064516</v>
      </c>
      <c r="BP88">
        <v>21.57536774193549</v>
      </c>
      <c r="BQ88">
        <v>21.62856451612904</v>
      </c>
      <c r="BR88">
        <v>999.9000000000003</v>
      </c>
      <c r="BS88">
        <v>0</v>
      </c>
      <c r="BT88">
        <v>0</v>
      </c>
      <c r="BU88">
        <v>10005.48548387097</v>
      </c>
      <c r="BV88">
        <v>0</v>
      </c>
      <c r="BW88">
        <v>345.8672903225806</v>
      </c>
      <c r="BX88">
        <v>-2.078877096774193</v>
      </c>
      <c r="BY88">
        <v>423.8227741935484</v>
      </c>
      <c r="BZ88">
        <v>425.7556774193548</v>
      </c>
      <c r="CA88">
        <v>0.4058857741935485</v>
      </c>
      <c r="CB88">
        <v>419.9940322580645</v>
      </c>
      <c r="CC88">
        <v>13.53276774193548</v>
      </c>
      <c r="CD88">
        <v>1.419540322580646</v>
      </c>
      <c r="CE88">
        <v>1.378203870967742</v>
      </c>
      <c r="CF88">
        <v>12.12798387096774</v>
      </c>
      <c r="CG88">
        <v>11.67992258064516</v>
      </c>
      <c r="CH88">
        <v>430.0232258064515</v>
      </c>
      <c r="CI88">
        <v>0.9070090000000003</v>
      </c>
      <c r="CJ88">
        <v>0.0929912</v>
      </c>
      <c r="CK88">
        <v>0</v>
      </c>
      <c r="CL88">
        <v>156.4736129032258</v>
      </c>
      <c r="CM88">
        <v>5.00098</v>
      </c>
      <c r="CN88">
        <v>778.5226129032259</v>
      </c>
      <c r="CO88">
        <v>3942.918709677419</v>
      </c>
      <c r="CP88">
        <v>36.31835483870967</v>
      </c>
      <c r="CQ88">
        <v>40.7034193548387</v>
      </c>
      <c r="CR88">
        <v>38.23567741935482</v>
      </c>
      <c r="CS88">
        <v>41.00790322580645</v>
      </c>
      <c r="CT88">
        <v>38.51793548387096</v>
      </c>
      <c r="CU88">
        <v>385.4990322580644</v>
      </c>
      <c r="CV88">
        <v>39.52387096774194</v>
      </c>
      <c r="CW88">
        <v>0</v>
      </c>
      <c r="CX88">
        <v>1714078869.3</v>
      </c>
      <c r="CY88">
        <v>0</v>
      </c>
      <c r="CZ88">
        <v>1714078799</v>
      </c>
      <c r="DA88" t="s">
        <v>595</v>
      </c>
      <c r="DB88">
        <v>1714078799</v>
      </c>
      <c r="DC88">
        <v>1714078058.6</v>
      </c>
      <c r="DD88">
        <v>76</v>
      </c>
      <c r="DE88">
        <v>-0.004</v>
      </c>
      <c r="DF88">
        <v>-0.001</v>
      </c>
      <c r="DG88">
        <v>-2.378</v>
      </c>
      <c r="DH88">
        <v>-0.006</v>
      </c>
      <c r="DI88">
        <v>420</v>
      </c>
      <c r="DJ88">
        <v>14</v>
      </c>
      <c r="DK88">
        <v>0.38</v>
      </c>
      <c r="DL88">
        <v>0.31</v>
      </c>
      <c r="DM88">
        <v>-2.025285609756097</v>
      </c>
      <c r="DN88">
        <v>-0.926632055749131</v>
      </c>
      <c r="DO88">
        <v>0.1049635641090843</v>
      </c>
      <c r="DP88">
        <v>0</v>
      </c>
      <c r="DQ88">
        <v>0.4051022195121952</v>
      </c>
      <c r="DR88">
        <v>0.01873852264808358</v>
      </c>
      <c r="DS88">
        <v>0.001981730267784547</v>
      </c>
      <c r="DT88">
        <v>1</v>
      </c>
      <c r="DU88">
        <v>1</v>
      </c>
      <c r="DV88">
        <v>2</v>
      </c>
      <c r="DW88" t="s">
        <v>363</v>
      </c>
      <c r="DX88">
        <v>3.22903</v>
      </c>
      <c r="DY88">
        <v>2.70447</v>
      </c>
      <c r="DZ88">
        <v>0.106785</v>
      </c>
      <c r="EA88">
        <v>0.107082</v>
      </c>
      <c r="EB88">
        <v>0.0791871</v>
      </c>
      <c r="EC88">
        <v>0.0779492</v>
      </c>
      <c r="ED88">
        <v>29271</v>
      </c>
      <c r="EE88">
        <v>28616.2</v>
      </c>
      <c r="EF88">
        <v>31370</v>
      </c>
      <c r="EG88">
        <v>30366.8</v>
      </c>
      <c r="EH88">
        <v>38701.3</v>
      </c>
      <c r="EI88">
        <v>37033.7</v>
      </c>
      <c r="EJ88">
        <v>43970.4</v>
      </c>
      <c r="EK88">
        <v>42414.6</v>
      </c>
      <c r="EL88">
        <v>2.13083</v>
      </c>
      <c r="EM88">
        <v>1.96465</v>
      </c>
      <c r="EN88">
        <v>0.0456311</v>
      </c>
      <c r="EO88">
        <v>0</v>
      </c>
      <c r="EP88">
        <v>20.8837</v>
      </c>
      <c r="EQ88">
        <v>999.9</v>
      </c>
      <c r="ER88">
        <v>50</v>
      </c>
      <c r="ES88">
        <v>26.4</v>
      </c>
      <c r="ET88">
        <v>16.9624</v>
      </c>
      <c r="EU88">
        <v>61.4701</v>
      </c>
      <c r="EV88">
        <v>21.3341</v>
      </c>
      <c r="EW88">
        <v>1</v>
      </c>
      <c r="EX88">
        <v>-0.238356</v>
      </c>
      <c r="EY88">
        <v>1.33101</v>
      </c>
      <c r="EZ88">
        <v>20.2022</v>
      </c>
      <c r="FA88">
        <v>5.22867</v>
      </c>
      <c r="FB88">
        <v>11.998</v>
      </c>
      <c r="FC88">
        <v>4.9671</v>
      </c>
      <c r="FD88">
        <v>3.297</v>
      </c>
      <c r="FE88">
        <v>9999</v>
      </c>
      <c r="FF88">
        <v>9999</v>
      </c>
      <c r="FG88">
        <v>9999</v>
      </c>
      <c r="FH88">
        <v>22.5</v>
      </c>
      <c r="FI88">
        <v>4.97099</v>
      </c>
      <c r="FJ88">
        <v>1.86768</v>
      </c>
      <c r="FK88">
        <v>1.85883</v>
      </c>
      <c r="FL88">
        <v>1.86495</v>
      </c>
      <c r="FM88">
        <v>1.8631</v>
      </c>
      <c r="FN88">
        <v>1.86438</v>
      </c>
      <c r="FO88">
        <v>1.85974</v>
      </c>
      <c r="FP88">
        <v>1.86386</v>
      </c>
      <c r="FQ88">
        <v>0</v>
      </c>
      <c r="FR88">
        <v>0</v>
      </c>
      <c r="FS88">
        <v>0</v>
      </c>
      <c r="FT88">
        <v>0</v>
      </c>
      <c r="FU88" t="s">
        <v>357</v>
      </c>
      <c r="FV88" t="s">
        <v>358</v>
      </c>
      <c r="FW88" t="s">
        <v>359</v>
      </c>
      <c r="FX88" t="s">
        <v>359</v>
      </c>
      <c r="FY88" t="s">
        <v>359</v>
      </c>
      <c r="FZ88" t="s">
        <v>359</v>
      </c>
      <c r="GA88">
        <v>0</v>
      </c>
      <c r="GB88">
        <v>100</v>
      </c>
      <c r="GC88">
        <v>100</v>
      </c>
      <c r="GD88">
        <v>-2.378</v>
      </c>
      <c r="GE88">
        <v>-0.0056</v>
      </c>
      <c r="GF88">
        <v>-0.5180148924110515</v>
      </c>
      <c r="GG88">
        <v>-0.004200780211792431</v>
      </c>
      <c r="GH88">
        <v>-6.086107273994438E-07</v>
      </c>
      <c r="GI88">
        <v>3.538391214060535E-10</v>
      </c>
      <c r="GJ88">
        <v>-0.02696276011715643</v>
      </c>
      <c r="GK88">
        <v>0.006682484536868237</v>
      </c>
      <c r="GL88">
        <v>-0.0007200357986506558</v>
      </c>
      <c r="GM88">
        <v>2.515042002614049E-05</v>
      </c>
      <c r="GN88">
        <v>15</v>
      </c>
      <c r="GO88">
        <v>1944</v>
      </c>
      <c r="GP88">
        <v>3</v>
      </c>
      <c r="GQ88">
        <v>20</v>
      </c>
      <c r="GR88">
        <v>1.7</v>
      </c>
      <c r="GS88">
        <v>12.1</v>
      </c>
      <c r="GT88">
        <v>1.11816</v>
      </c>
      <c r="GU88">
        <v>2.41333</v>
      </c>
      <c r="GV88">
        <v>1.44897</v>
      </c>
      <c r="GW88">
        <v>2.29858</v>
      </c>
      <c r="GX88">
        <v>1.55151</v>
      </c>
      <c r="GY88">
        <v>2.22778</v>
      </c>
      <c r="GZ88">
        <v>30.5015</v>
      </c>
      <c r="HA88">
        <v>14.1758</v>
      </c>
      <c r="HB88">
        <v>18</v>
      </c>
      <c r="HC88">
        <v>573.304</v>
      </c>
      <c r="HD88">
        <v>471.952</v>
      </c>
      <c r="HE88">
        <v>18.9996</v>
      </c>
      <c r="HF88">
        <v>23.9375</v>
      </c>
      <c r="HG88">
        <v>30</v>
      </c>
      <c r="HH88">
        <v>23.9808</v>
      </c>
      <c r="HI88">
        <v>23.9264</v>
      </c>
      <c r="HJ88">
        <v>22.3817</v>
      </c>
      <c r="HK88">
        <v>28.7885</v>
      </c>
      <c r="HL88">
        <v>49.5149</v>
      </c>
      <c r="HM88">
        <v>19</v>
      </c>
      <c r="HN88">
        <v>420</v>
      </c>
      <c r="HO88">
        <v>13.5389</v>
      </c>
      <c r="HP88">
        <v>99.5598</v>
      </c>
      <c r="HQ88">
        <v>101.339</v>
      </c>
    </row>
    <row r="89" spans="1:225">
      <c r="A89">
        <v>73</v>
      </c>
      <c r="B89">
        <v>1714081872.1</v>
      </c>
      <c r="C89">
        <v>13380.09999990463</v>
      </c>
      <c r="D89" t="s">
        <v>596</v>
      </c>
      <c r="E89" t="s">
        <v>597</v>
      </c>
      <c r="F89">
        <v>5</v>
      </c>
      <c r="G89" t="s">
        <v>410</v>
      </c>
      <c r="H89">
        <v>1714081864.099999</v>
      </c>
      <c r="I89">
        <f>(J89)/1000</f>
        <v>0</v>
      </c>
      <c r="J89">
        <f>IF(BE89, AM89, AG89)</f>
        <v>0</v>
      </c>
      <c r="K89">
        <f>IF(BE89, AH89, AF89)</f>
        <v>0</v>
      </c>
      <c r="L89">
        <f>BG89 - IF(AT89&gt;1, K89*BA89*100.0/(AV89*BU89), 0)</f>
        <v>0</v>
      </c>
      <c r="M89">
        <f>((S89-I89/2)*L89-K89)/(S89+I89/2)</f>
        <v>0</v>
      </c>
      <c r="N89">
        <f>M89*(BN89+BO89)/1000.0</f>
        <v>0</v>
      </c>
      <c r="O89">
        <f>(BG89 - IF(AT89&gt;1, K89*BA89*100.0/(AV89*BU89), 0))*(BN89+BO89)/1000.0</f>
        <v>0</v>
      </c>
      <c r="P89">
        <f>2.0/((1/R89-1/Q89)+SIGN(R89)*SQRT((1/R89-1/Q89)*(1/R89-1/Q89) + 4*BB89/((BB89+1)*(BB89+1))*(2*1/R89*1/Q89-1/Q89*1/Q89)))</f>
        <v>0</v>
      </c>
      <c r="Q89">
        <f>IF(LEFT(BC89,1)&lt;&gt;"0",IF(LEFT(BC89,1)="1",3.0,BD89),$D$5+$E$5*(BU89*BN89/($K$5*1000))+$F$5*(BU89*BN89/($K$5*1000))*MAX(MIN(BA89,$J$5),$I$5)*MAX(MIN(BA89,$J$5),$I$5)+$G$5*MAX(MIN(BA89,$J$5),$I$5)*(BU89*BN89/($K$5*1000))+$H$5*(BU89*BN89/($K$5*1000))*(BU89*BN89/($K$5*1000)))</f>
        <v>0</v>
      </c>
      <c r="R89">
        <f>I89*(1000-(1000*0.61365*exp(17.502*V89/(240.97+V89))/(BN89+BO89)+BI89)/2)/(1000*0.61365*exp(17.502*V89/(240.97+V89))/(BN89+BO89)-BI89)</f>
        <v>0</v>
      </c>
      <c r="S89">
        <f>1/((BB89+1)/(P89/1.6)+1/(Q89/1.37)) + BB89/((BB89+1)/(P89/1.6) + BB89/(Q89/1.37))</f>
        <v>0</v>
      </c>
      <c r="T89">
        <f>(AW89*AZ89)</f>
        <v>0</v>
      </c>
      <c r="U89">
        <f>(BP89+(T89+2*0.95*5.67E-8*(((BP89+$B$7)+273)^4-(BP89+273)^4)-44100*I89)/(1.84*29.3*Q89+8*0.95*5.67E-8*(BP89+273)^3))</f>
        <v>0</v>
      </c>
      <c r="V89">
        <f>($C$7*BQ89+$D$7*BR89+$E$7*U89)</f>
        <v>0</v>
      </c>
      <c r="W89">
        <f>0.61365*exp(17.502*V89/(240.97+V89))</f>
        <v>0</v>
      </c>
      <c r="X89">
        <f>(Y89/Z89*100)</f>
        <v>0</v>
      </c>
      <c r="Y89">
        <f>BI89*(BN89+BO89)/1000</f>
        <v>0</v>
      </c>
      <c r="Z89">
        <f>0.61365*exp(17.502*BP89/(240.97+BP89))</f>
        <v>0</v>
      </c>
      <c r="AA89">
        <f>(W89-BI89*(BN89+BO89)/1000)</f>
        <v>0</v>
      </c>
      <c r="AB89">
        <f>(-I89*44100)</f>
        <v>0</v>
      </c>
      <c r="AC89">
        <f>2*29.3*Q89*0.92*(BP89-V89)</f>
        <v>0</v>
      </c>
      <c r="AD89">
        <f>2*0.95*5.67E-8*(((BP89+$B$7)+273)^4-(V89+273)^4)</f>
        <v>0</v>
      </c>
      <c r="AE89">
        <f>T89+AD89+AB89+AC89</f>
        <v>0</v>
      </c>
      <c r="AF89">
        <f>BM89*AT89*(BH89-BG89*(1000-AT89*BJ89)/(1000-AT89*BI89))/(100*BA89)</f>
        <v>0</v>
      </c>
      <c r="AG89">
        <f>1000*BM89*AT89*(BI89-BJ89)/(100*BA89*(1000-AT89*BI89))</f>
        <v>0</v>
      </c>
      <c r="AH89">
        <f>(AI89 - AJ89 - BN89*1E3/(8.314*(BP89+273.15)) * AL89/BM89 * AK89) * BM89/(100*BA89) * (1000 - BJ89)/1000</f>
        <v>0</v>
      </c>
      <c r="AI89">
        <v>2037.048225287853</v>
      </c>
      <c r="AJ89">
        <v>2034.754363636364</v>
      </c>
      <c r="AK89">
        <v>-0.04684995367586636</v>
      </c>
      <c r="AL89">
        <v>67.16127445243768</v>
      </c>
      <c r="AM89">
        <f>(AO89 - AN89 + BN89*1E3/(8.314*(BP89+273.15)) * AQ89/BM89 * AP89) * BM89/(100*BA89) * 1000/(1000 - AO89)</f>
        <v>0</v>
      </c>
      <c r="AN89">
        <v>18.17021013200949</v>
      </c>
      <c r="AO89">
        <v>18.25171636363637</v>
      </c>
      <c r="AP89">
        <v>-0.008188071268177166</v>
      </c>
      <c r="AQ89">
        <v>78.53700933733245</v>
      </c>
      <c r="AR89">
        <v>0</v>
      </c>
      <c r="AS89">
        <v>0</v>
      </c>
      <c r="AT89">
        <f>IF(AR89*$H$13&gt;=AV89,1.0,(AV89/(AV89-AR89*$H$13)))</f>
        <v>0</v>
      </c>
      <c r="AU89">
        <f>(AT89-1)*100</f>
        <v>0</v>
      </c>
      <c r="AV89">
        <f>MAX(0,($B$13+$C$13*BU89)/(1+$D$13*BU89)*BN89/(BP89+273)*$E$13)</f>
        <v>0</v>
      </c>
      <c r="AW89">
        <f>$B$11*BV89+$C$11*BW89+$F$11*CH89*(1-CK89)</f>
        <v>0</v>
      </c>
      <c r="AX89">
        <f>AW89*AY89</f>
        <v>0</v>
      </c>
      <c r="AY89">
        <f>($B$11*$D$9+$C$11*$D$9+$F$11*((CU89+CM89)/MAX(CU89+CM89+CV89, 0.1)*$I$9+CV89/MAX(CU89+CM89+CV89, 0.1)*$J$9))/($B$11+$C$11+$F$11)</f>
        <v>0</v>
      </c>
      <c r="AZ89">
        <f>($B$11*$K$9+$C$11*$K$9+$F$11*((CU89+CM89)/MAX(CU89+CM89+CV89, 0.1)*$P$9+CV89/MAX(CU89+CM89+CV89, 0.1)*$Q$9))/($B$11+$C$11+$F$11)</f>
        <v>0</v>
      </c>
      <c r="BA89">
        <v>6</v>
      </c>
      <c r="BB89">
        <v>0.5</v>
      </c>
      <c r="BC89" t="s">
        <v>354</v>
      </c>
      <c r="BD89">
        <v>2</v>
      </c>
      <c r="BE89" t="b">
        <v>1</v>
      </c>
      <c r="BF89">
        <v>1714081864.099999</v>
      </c>
      <c r="BG89">
        <v>1999.413096774194</v>
      </c>
      <c r="BH89">
        <v>2000.229354838709</v>
      </c>
      <c r="BI89">
        <v>18.31585483870968</v>
      </c>
      <c r="BJ89">
        <v>18.23485483870968</v>
      </c>
      <c r="BK89">
        <v>2006.277096774194</v>
      </c>
      <c r="BL89">
        <v>18.30748709677419</v>
      </c>
      <c r="BM89">
        <v>599.986129032258</v>
      </c>
      <c r="BN89">
        <v>101.7723548387097</v>
      </c>
      <c r="BO89">
        <v>0.0999826387096774</v>
      </c>
      <c r="BP89">
        <v>21.84105806451613</v>
      </c>
      <c r="BQ89">
        <v>21.9218064516129</v>
      </c>
      <c r="BR89">
        <v>999.9000000000003</v>
      </c>
      <c r="BS89">
        <v>0</v>
      </c>
      <c r="BT89">
        <v>0</v>
      </c>
      <c r="BU89">
        <v>9994.029354838709</v>
      </c>
      <c r="BV89">
        <v>0</v>
      </c>
      <c r="BW89">
        <v>208.3654838709678</v>
      </c>
      <c r="BX89">
        <v>-2.494553870967741</v>
      </c>
      <c r="BY89">
        <v>2035.007741935484</v>
      </c>
      <c r="BZ89">
        <v>2037.380322580645</v>
      </c>
      <c r="CA89">
        <v>0.08100909032258065</v>
      </c>
      <c r="CB89">
        <v>2000.229354838709</v>
      </c>
      <c r="CC89">
        <v>18.23485483870968</v>
      </c>
      <c r="CD89">
        <v>1.864047419354839</v>
      </c>
      <c r="CE89">
        <v>1.855803870967742</v>
      </c>
      <c r="CF89">
        <v>16.33444838709677</v>
      </c>
      <c r="CG89">
        <v>16.26482903225806</v>
      </c>
      <c r="CH89">
        <v>394.9830967741935</v>
      </c>
      <c r="CI89">
        <v>0.8999809354838709</v>
      </c>
      <c r="CJ89">
        <v>0.1000193225806452</v>
      </c>
      <c r="CK89">
        <v>0</v>
      </c>
      <c r="CL89">
        <v>355.9294193548388</v>
      </c>
      <c r="CM89">
        <v>5.00098</v>
      </c>
      <c r="CN89">
        <v>1561.513548387097</v>
      </c>
      <c r="CO89">
        <v>3609.462580645161</v>
      </c>
      <c r="CP89">
        <v>36.16503225806451</v>
      </c>
      <c r="CQ89">
        <v>40.00980645161288</v>
      </c>
      <c r="CR89">
        <v>38.01787096774191</v>
      </c>
      <c r="CS89">
        <v>40.39490322580645</v>
      </c>
      <c r="CT89">
        <v>38.3526129032258</v>
      </c>
      <c r="CU89">
        <v>350.9770967741934</v>
      </c>
      <c r="CV89">
        <v>39.00677419354839</v>
      </c>
      <c r="CW89">
        <v>0</v>
      </c>
      <c r="CX89">
        <v>1714081959.5</v>
      </c>
      <c r="CY89">
        <v>0</v>
      </c>
      <c r="CZ89">
        <v>1714081896.1</v>
      </c>
      <c r="DA89" t="s">
        <v>598</v>
      </c>
      <c r="DB89">
        <v>1714081896.1</v>
      </c>
      <c r="DC89">
        <v>1714078058.6</v>
      </c>
      <c r="DD89">
        <v>77</v>
      </c>
      <c r="DE89">
        <v>1.679</v>
      </c>
      <c r="DF89">
        <v>-0.001</v>
      </c>
      <c r="DG89">
        <v>-6.864</v>
      </c>
      <c r="DH89">
        <v>-0.006</v>
      </c>
      <c r="DI89">
        <v>2000</v>
      </c>
      <c r="DJ89">
        <v>14</v>
      </c>
      <c r="DK89">
        <v>0.55</v>
      </c>
      <c r="DL89">
        <v>0.31</v>
      </c>
      <c r="DM89">
        <v>-2.289392756097561</v>
      </c>
      <c r="DN89">
        <v>-0.02774439721254611</v>
      </c>
      <c r="DO89">
        <v>1.033945560508062</v>
      </c>
      <c r="DP89">
        <v>1</v>
      </c>
      <c r="DQ89">
        <v>0.03877294804878048</v>
      </c>
      <c r="DR89">
        <v>0.6819920949825784</v>
      </c>
      <c r="DS89">
        <v>0.07335776484176361</v>
      </c>
      <c r="DT89">
        <v>0</v>
      </c>
      <c r="DU89">
        <v>1</v>
      </c>
      <c r="DV89">
        <v>2</v>
      </c>
      <c r="DW89" t="s">
        <v>363</v>
      </c>
      <c r="DX89">
        <v>3.23072</v>
      </c>
      <c r="DY89">
        <v>2.70428</v>
      </c>
      <c r="DZ89">
        <v>0.297977</v>
      </c>
      <c r="EA89">
        <v>0.298107</v>
      </c>
      <c r="EB89">
        <v>0.0964811</v>
      </c>
      <c r="EC89">
        <v>0.0966973</v>
      </c>
      <c r="ED89">
        <v>23041</v>
      </c>
      <c r="EE89">
        <v>22547.3</v>
      </c>
      <c r="EF89">
        <v>31393.8</v>
      </c>
      <c r="EG89">
        <v>30414.6</v>
      </c>
      <c r="EH89">
        <v>38002.2</v>
      </c>
      <c r="EI89">
        <v>36333.8</v>
      </c>
      <c r="EJ89">
        <v>44004.4</v>
      </c>
      <c r="EK89">
        <v>42479.3</v>
      </c>
      <c r="EL89">
        <v>2.18605</v>
      </c>
      <c r="EM89">
        <v>1.9963</v>
      </c>
      <c r="EN89">
        <v>0.07684530000000001</v>
      </c>
      <c r="EO89">
        <v>0</v>
      </c>
      <c r="EP89">
        <v>20.659</v>
      </c>
      <c r="EQ89">
        <v>999.9</v>
      </c>
      <c r="ER89">
        <v>63.4</v>
      </c>
      <c r="ES89">
        <v>26</v>
      </c>
      <c r="ET89">
        <v>21.0201</v>
      </c>
      <c r="EU89">
        <v>61.8428</v>
      </c>
      <c r="EV89">
        <v>20.5889</v>
      </c>
      <c r="EW89">
        <v>1</v>
      </c>
      <c r="EX89">
        <v>-0.291834</v>
      </c>
      <c r="EY89">
        <v>0.600321</v>
      </c>
      <c r="EZ89">
        <v>20.2059</v>
      </c>
      <c r="FA89">
        <v>5.22897</v>
      </c>
      <c r="FB89">
        <v>11.9959</v>
      </c>
      <c r="FC89">
        <v>4.96775</v>
      </c>
      <c r="FD89">
        <v>3.297</v>
      </c>
      <c r="FE89">
        <v>9999</v>
      </c>
      <c r="FF89">
        <v>9999</v>
      </c>
      <c r="FG89">
        <v>9999</v>
      </c>
      <c r="FH89">
        <v>23.4</v>
      </c>
      <c r="FI89">
        <v>4.97105</v>
      </c>
      <c r="FJ89">
        <v>1.86768</v>
      </c>
      <c r="FK89">
        <v>1.85883</v>
      </c>
      <c r="FL89">
        <v>1.86495</v>
      </c>
      <c r="FM89">
        <v>1.86299</v>
      </c>
      <c r="FN89">
        <v>1.86436</v>
      </c>
      <c r="FO89">
        <v>1.85974</v>
      </c>
      <c r="FP89">
        <v>1.86386</v>
      </c>
      <c r="FQ89">
        <v>0</v>
      </c>
      <c r="FR89">
        <v>0</v>
      </c>
      <c r="FS89">
        <v>0</v>
      </c>
      <c r="FT89">
        <v>0</v>
      </c>
      <c r="FU89" t="s">
        <v>357</v>
      </c>
      <c r="FV89" t="s">
        <v>358</v>
      </c>
      <c r="FW89" t="s">
        <v>359</v>
      </c>
      <c r="FX89" t="s">
        <v>359</v>
      </c>
      <c r="FY89" t="s">
        <v>359</v>
      </c>
      <c r="FZ89" t="s">
        <v>359</v>
      </c>
      <c r="GA89">
        <v>0</v>
      </c>
      <c r="GB89">
        <v>100</v>
      </c>
      <c r="GC89">
        <v>100</v>
      </c>
      <c r="GD89">
        <v>-6.864</v>
      </c>
      <c r="GE89">
        <v>0.008</v>
      </c>
      <c r="GF89">
        <v>-0.5218303135660178</v>
      </c>
      <c r="GG89">
        <v>-0.004200780211792431</v>
      </c>
      <c r="GH89">
        <v>-6.086107273994438E-07</v>
      </c>
      <c r="GI89">
        <v>3.538391214060535E-10</v>
      </c>
      <c r="GJ89">
        <v>-0.02696276011715643</v>
      </c>
      <c r="GK89">
        <v>0.006682484536868237</v>
      </c>
      <c r="GL89">
        <v>-0.0007200357986506558</v>
      </c>
      <c r="GM89">
        <v>2.515042002614049E-05</v>
      </c>
      <c r="GN89">
        <v>15</v>
      </c>
      <c r="GO89">
        <v>1944</v>
      </c>
      <c r="GP89">
        <v>3</v>
      </c>
      <c r="GQ89">
        <v>20</v>
      </c>
      <c r="GR89">
        <v>51.2</v>
      </c>
      <c r="GS89">
        <v>63.6</v>
      </c>
      <c r="GT89">
        <v>3.96851</v>
      </c>
      <c r="GU89">
        <v>2.38037</v>
      </c>
      <c r="GV89">
        <v>1.44775</v>
      </c>
      <c r="GW89">
        <v>2.30835</v>
      </c>
      <c r="GX89">
        <v>1.55151</v>
      </c>
      <c r="GY89">
        <v>2.34497</v>
      </c>
      <c r="GZ89">
        <v>30.0718</v>
      </c>
      <c r="HA89">
        <v>13.8343</v>
      </c>
      <c r="HB89">
        <v>18</v>
      </c>
      <c r="HC89">
        <v>605.236</v>
      </c>
      <c r="HD89">
        <v>487.157</v>
      </c>
      <c r="HE89">
        <v>19.9995</v>
      </c>
      <c r="HF89">
        <v>23.3019</v>
      </c>
      <c r="HG89">
        <v>29.9997</v>
      </c>
      <c r="HH89">
        <v>23.437</v>
      </c>
      <c r="HI89">
        <v>23.4053</v>
      </c>
      <c r="HJ89">
        <v>79.44370000000001</v>
      </c>
      <c r="HK89">
        <v>25.6409</v>
      </c>
      <c r="HL89">
        <v>100</v>
      </c>
      <c r="HM89">
        <v>20</v>
      </c>
      <c r="HN89">
        <v>2000</v>
      </c>
      <c r="HO89">
        <v>18.0283</v>
      </c>
      <c r="HP89">
        <v>99.636</v>
      </c>
      <c r="HQ89">
        <v>101.496</v>
      </c>
    </row>
    <row r="90" spans="1:225">
      <c r="A90">
        <v>74</v>
      </c>
      <c r="B90">
        <v>1714081941.6</v>
      </c>
      <c r="C90">
        <v>13449.59999990463</v>
      </c>
      <c r="D90" t="s">
        <v>599</v>
      </c>
      <c r="E90" t="s">
        <v>600</v>
      </c>
      <c r="F90">
        <v>5</v>
      </c>
      <c r="G90" t="s">
        <v>410</v>
      </c>
      <c r="H90">
        <v>1714081933.849999</v>
      </c>
      <c r="I90">
        <f>(J90)/1000</f>
        <v>0</v>
      </c>
      <c r="J90">
        <f>IF(BE90, AM90, AG90)</f>
        <v>0</v>
      </c>
      <c r="K90">
        <f>IF(BE90, AH90, AF90)</f>
        <v>0</v>
      </c>
      <c r="L90">
        <f>BG90 - IF(AT90&gt;1, K90*BA90*100.0/(AV90*BU90), 0)</f>
        <v>0</v>
      </c>
      <c r="M90">
        <f>((S90-I90/2)*L90-K90)/(S90+I90/2)</f>
        <v>0</v>
      </c>
      <c r="N90">
        <f>M90*(BN90+BO90)/1000.0</f>
        <v>0</v>
      </c>
      <c r="O90">
        <f>(BG90 - IF(AT90&gt;1, K90*BA90*100.0/(AV90*BU90), 0))*(BN90+BO90)/1000.0</f>
        <v>0</v>
      </c>
      <c r="P90">
        <f>2.0/((1/R90-1/Q90)+SIGN(R90)*SQRT((1/R90-1/Q90)*(1/R90-1/Q90) + 4*BB90/((BB90+1)*(BB90+1))*(2*1/R90*1/Q90-1/Q90*1/Q90)))</f>
        <v>0</v>
      </c>
      <c r="Q90">
        <f>IF(LEFT(BC90,1)&lt;&gt;"0",IF(LEFT(BC90,1)="1",3.0,BD90),$D$5+$E$5*(BU90*BN90/($K$5*1000))+$F$5*(BU90*BN90/($K$5*1000))*MAX(MIN(BA90,$J$5),$I$5)*MAX(MIN(BA90,$J$5),$I$5)+$G$5*MAX(MIN(BA90,$J$5),$I$5)*(BU90*BN90/($K$5*1000))+$H$5*(BU90*BN90/($K$5*1000))*(BU90*BN90/($K$5*1000)))</f>
        <v>0</v>
      </c>
      <c r="R90">
        <f>I90*(1000-(1000*0.61365*exp(17.502*V90/(240.97+V90))/(BN90+BO90)+BI90)/2)/(1000*0.61365*exp(17.502*V90/(240.97+V90))/(BN90+BO90)-BI90)</f>
        <v>0</v>
      </c>
      <c r="S90">
        <f>1/((BB90+1)/(P90/1.6)+1/(Q90/1.37)) + BB90/((BB90+1)/(P90/1.6) + BB90/(Q90/1.37))</f>
        <v>0</v>
      </c>
      <c r="T90">
        <f>(AW90*AZ90)</f>
        <v>0</v>
      </c>
      <c r="U90">
        <f>(BP90+(T90+2*0.95*5.67E-8*(((BP90+$B$7)+273)^4-(BP90+273)^4)-44100*I90)/(1.84*29.3*Q90+8*0.95*5.67E-8*(BP90+273)^3))</f>
        <v>0</v>
      </c>
      <c r="V90">
        <f>($C$7*BQ90+$D$7*BR90+$E$7*U90)</f>
        <v>0</v>
      </c>
      <c r="W90">
        <f>0.61365*exp(17.502*V90/(240.97+V90))</f>
        <v>0</v>
      </c>
      <c r="X90">
        <f>(Y90/Z90*100)</f>
        <v>0</v>
      </c>
      <c r="Y90">
        <f>BI90*(BN90+BO90)/1000</f>
        <v>0</v>
      </c>
      <c r="Z90">
        <f>0.61365*exp(17.502*BP90/(240.97+BP90))</f>
        <v>0</v>
      </c>
      <c r="AA90">
        <f>(W90-BI90*(BN90+BO90)/1000)</f>
        <v>0</v>
      </c>
      <c r="AB90">
        <f>(-I90*44100)</f>
        <v>0</v>
      </c>
      <c r="AC90">
        <f>2*29.3*Q90*0.92*(BP90-V90)</f>
        <v>0</v>
      </c>
      <c r="AD90">
        <f>2*0.95*5.67E-8*(((BP90+$B$7)+273)^4-(V90+273)^4)</f>
        <v>0</v>
      </c>
      <c r="AE90">
        <f>T90+AD90+AB90+AC90</f>
        <v>0</v>
      </c>
      <c r="AF90">
        <f>BM90*AT90*(BH90-BG90*(1000-AT90*BJ90)/(1000-AT90*BI90))/(100*BA90)</f>
        <v>0</v>
      </c>
      <c r="AG90">
        <f>1000*BM90*AT90*(BI90-BJ90)/(100*BA90*(1000-AT90*BI90))</f>
        <v>0</v>
      </c>
      <c r="AH90">
        <f>(AI90 - AJ90 - BN90*1E3/(8.314*(BP90+273.15)) * AL90/BM90 * AK90) * BM90/(100*BA90) * (1000 - BJ90)/1000</f>
        <v>0</v>
      </c>
      <c r="AI90">
        <v>2036.685993911102</v>
      </c>
      <c r="AJ90">
        <v>2035.882</v>
      </c>
      <c r="AK90">
        <v>-0.02055588055676376</v>
      </c>
      <c r="AL90">
        <v>67.18429710252788</v>
      </c>
      <c r="AM90">
        <f>(AO90 - AN90 + BN90*1E3/(8.314*(BP90+273.15)) * AQ90/BM90 * AP90) * BM90/(100*BA90) * 1000/(1000 - AO90)</f>
        <v>0</v>
      </c>
      <c r="AN90">
        <v>18.05925197979567</v>
      </c>
      <c r="AO90">
        <v>18.08030848484848</v>
      </c>
      <c r="AP90">
        <v>-2.887743472087209E-05</v>
      </c>
      <c r="AQ90">
        <v>78.54865500321181</v>
      </c>
      <c r="AR90">
        <v>0</v>
      </c>
      <c r="AS90">
        <v>0</v>
      </c>
      <c r="AT90">
        <f>IF(AR90*$H$13&gt;=AV90,1.0,(AV90/(AV90-AR90*$H$13)))</f>
        <v>0</v>
      </c>
      <c r="AU90">
        <f>(AT90-1)*100</f>
        <v>0</v>
      </c>
      <c r="AV90">
        <f>MAX(0,($B$13+$C$13*BU90)/(1+$D$13*BU90)*BN90/(BP90+273)*$E$13)</f>
        <v>0</v>
      </c>
      <c r="AW90">
        <f>$B$11*BV90+$C$11*BW90+$F$11*CH90*(1-CK90)</f>
        <v>0</v>
      </c>
      <c r="AX90">
        <f>AW90*AY90</f>
        <v>0</v>
      </c>
      <c r="AY90">
        <f>($B$11*$D$9+$C$11*$D$9+$F$11*((CU90+CM90)/MAX(CU90+CM90+CV90, 0.1)*$I$9+CV90/MAX(CU90+CM90+CV90, 0.1)*$J$9))/($B$11+$C$11+$F$11)</f>
        <v>0</v>
      </c>
      <c r="AZ90">
        <f>($B$11*$K$9+$C$11*$K$9+$F$11*((CU90+CM90)/MAX(CU90+CM90+CV90, 0.1)*$P$9+CV90/MAX(CU90+CM90+CV90, 0.1)*$Q$9))/($B$11+$C$11+$F$11)</f>
        <v>0</v>
      </c>
      <c r="BA90">
        <v>6</v>
      </c>
      <c r="BB90">
        <v>0.5</v>
      </c>
      <c r="BC90" t="s">
        <v>354</v>
      </c>
      <c r="BD90">
        <v>2</v>
      </c>
      <c r="BE90" t="b">
        <v>1</v>
      </c>
      <c r="BF90">
        <v>1714081933.849999</v>
      </c>
      <c r="BG90">
        <v>1999.317666666667</v>
      </c>
      <c r="BH90">
        <v>1999.983666666667</v>
      </c>
      <c r="BI90">
        <v>18.08393333333333</v>
      </c>
      <c r="BJ90">
        <v>18.05969</v>
      </c>
      <c r="BK90">
        <v>2006.149666666667</v>
      </c>
      <c r="BL90">
        <v>18.07683333333333</v>
      </c>
      <c r="BM90">
        <v>600.0011666666668</v>
      </c>
      <c r="BN90">
        <v>101.7702</v>
      </c>
      <c r="BO90">
        <v>0.09998730666666668</v>
      </c>
      <c r="BP90">
        <v>21.8721</v>
      </c>
      <c r="BQ90">
        <v>21.94556</v>
      </c>
      <c r="BR90">
        <v>999.9000000000002</v>
      </c>
      <c r="BS90">
        <v>0</v>
      </c>
      <c r="BT90">
        <v>0</v>
      </c>
      <c r="BU90">
        <v>10003.45</v>
      </c>
      <c r="BV90">
        <v>0</v>
      </c>
      <c r="BW90">
        <v>204.5166</v>
      </c>
      <c r="BX90">
        <v>-0.8521568333333334</v>
      </c>
      <c r="BY90">
        <v>2035.949333333333</v>
      </c>
      <c r="BZ90">
        <v>2036.767</v>
      </c>
      <c r="CA90">
        <v>0.02425321</v>
      </c>
      <c r="CB90">
        <v>1999.983666666667</v>
      </c>
      <c r="CC90">
        <v>18.05969</v>
      </c>
      <c r="CD90">
        <v>1.840407333333334</v>
      </c>
      <c r="CE90">
        <v>1.837940666666666</v>
      </c>
      <c r="CF90">
        <v>16.13428</v>
      </c>
      <c r="CG90">
        <v>16.11325666666667</v>
      </c>
      <c r="CH90">
        <v>394.9840666666667</v>
      </c>
      <c r="CI90">
        <v>0.8999923333333333</v>
      </c>
      <c r="CJ90">
        <v>0.10000792</v>
      </c>
      <c r="CK90">
        <v>0</v>
      </c>
      <c r="CL90">
        <v>344.3914333333333</v>
      </c>
      <c r="CM90">
        <v>5.00098</v>
      </c>
      <c r="CN90">
        <v>1517.662</v>
      </c>
      <c r="CO90">
        <v>3609.485666666667</v>
      </c>
      <c r="CP90">
        <v>36.6332</v>
      </c>
      <c r="CQ90">
        <v>40.59979999999999</v>
      </c>
      <c r="CR90">
        <v>38.4706</v>
      </c>
      <c r="CS90">
        <v>41.47473333333331</v>
      </c>
      <c r="CT90">
        <v>38.87066666666666</v>
      </c>
      <c r="CU90">
        <v>350.9823333333334</v>
      </c>
      <c r="CV90">
        <v>39.00233333333333</v>
      </c>
      <c r="CW90">
        <v>0</v>
      </c>
      <c r="CX90">
        <v>1714082029.1</v>
      </c>
      <c r="CY90">
        <v>0</v>
      </c>
      <c r="CZ90">
        <v>1714081962.6</v>
      </c>
      <c r="DA90" t="s">
        <v>601</v>
      </c>
      <c r="DB90">
        <v>1714081962.6</v>
      </c>
      <c r="DC90">
        <v>1714078058.6</v>
      </c>
      <c r="DD90">
        <v>78</v>
      </c>
      <c r="DE90">
        <v>0.186</v>
      </c>
      <c r="DF90">
        <v>-0.001</v>
      </c>
      <c r="DG90">
        <v>-6.832</v>
      </c>
      <c r="DH90">
        <v>-0.006</v>
      </c>
      <c r="DI90">
        <v>2000</v>
      </c>
      <c r="DJ90">
        <v>14</v>
      </c>
      <c r="DK90">
        <v>0.47</v>
      </c>
      <c r="DL90">
        <v>0.31</v>
      </c>
      <c r="DM90">
        <v>-0.8167177000000001</v>
      </c>
      <c r="DN90">
        <v>-0.2798913095684786</v>
      </c>
      <c r="DO90">
        <v>0.09675608909603571</v>
      </c>
      <c r="DP90">
        <v>0</v>
      </c>
      <c r="DQ90">
        <v>0.0243488825</v>
      </c>
      <c r="DR90">
        <v>-0.008063138836773004</v>
      </c>
      <c r="DS90">
        <v>0.001280034512403376</v>
      </c>
      <c r="DT90">
        <v>1</v>
      </c>
      <c r="DU90">
        <v>1</v>
      </c>
      <c r="DV90">
        <v>2</v>
      </c>
      <c r="DW90" t="s">
        <v>363</v>
      </c>
      <c r="DX90">
        <v>3.2307</v>
      </c>
      <c r="DY90">
        <v>2.70428</v>
      </c>
      <c r="DZ90">
        <v>0.29799</v>
      </c>
      <c r="EA90">
        <v>0.298126</v>
      </c>
      <c r="EB90">
        <v>0.0958595</v>
      </c>
      <c r="EC90">
        <v>0.09637320000000001</v>
      </c>
      <c r="ED90">
        <v>23047</v>
      </c>
      <c r="EE90">
        <v>22550.5</v>
      </c>
      <c r="EF90">
        <v>31401.9</v>
      </c>
      <c r="EG90">
        <v>30419</v>
      </c>
      <c r="EH90">
        <v>38038.9</v>
      </c>
      <c r="EI90">
        <v>36352.4</v>
      </c>
      <c r="EJ90">
        <v>44016.3</v>
      </c>
      <c r="EK90">
        <v>42485.7</v>
      </c>
      <c r="EL90">
        <v>2.1871</v>
      </c>
      <c r="EM90">
        <v>1.99638</v>
      </c>
      <c r="EN90">
        <v>0.0776276</v>
      </c>
      <c r="EO90">
        <v>0</v>
      </c>
      <c r="EP90">
        <v>20.665</v>
      </c>
      <c r="EQ90">
        <v>999.9</v>
      </c>
      <c r="ER90">
        <v>63.6</v>
      </c>
      <c r="ES90">
        <v>26</v>
      </c>
      <c r="ET90">
        <v>21.0866</v>
      </c>
      <c r="EU90">
        <v>61.4828</v>
      </c>
      <c r="EV90">
        <v>20.8734</v>
      </c>
      <c r="EW90">
        <v>1</v>
      </c>
      <c r="EX90">
        <v>-0.297091</v>
      </c>
      <c r="EY90">
        <v>0.599736</v>
      </c>
      <c r="EZ90">
        <v>20.2061</v>
      </c>
      <c r="FA90">
        <v>5.22867</v>
      </c>
      <c r="FB90">
        <v>11.9965</v>
      </c>
      <c r="FC90">
        <v>4.9675</v>
      </c>
      <c r="FD90">
        <v>3.297</v>
      </c>
      <c r="FE90">
        <v>9999</v>
      </c>
      <c r="FF90">
        <v>9999</v>
      </c>
      <c r="FG90">
        <v>9999</v>
      </c>
      <c r="FH90">
        <v>23.4</v>
      </c>
      <c r="FI90">
        <v>4.97106</v>
      </c>
      <c r="FJ90">
        <v>1.86768</v>
      </c>
      <c r="FK90">
        <v>1.85883</v>
      </c>
      <c r="FL90">
        <v>1.86495</v>
      </c>
      <c r="FM90">
        <v>1.86303</v>
      </c>
      <c r="FN90">
        <v>1.86436</v>
      </c>
      <c r="FO90">
        <v>1.85975</v>
      </c>
      <c r="FP90">
        <v>1.86386</v>
      </c>
      <c r="FQ90">
        <v>0</v>
      </c>
      <c r="FR90">
        <v>0</v>
      </c>
      <c r="FS90">
        <v>0</v>
      </c>
      <c r="FT90">
        <v>0</v>
      </c>
      <c r="FU90" t="s">
        <v>357</v>
      </c>
      <c r="FV90" t="s">
        <v>358</v>
      </c>
      <c r="FW90" t="s">
        <v>359</v>
      </c>
      <c r="FX90" t="s">
        <v>359</v>
      </c>
      <c r="FY90" t="s">
        <v>359</v>
      </c>
      <c r="FZ90" t="s">
        <v>359</v>
      </c>
      <c r="GA90">
        <v>0</v>
      </c>
      <c r="GB90">
        <v>100</v>
      </c>
      <c r="GC90">
        <v>100</v>
      </c>
      <c r="GD90">
        <v>-6.832</v>
      </c>
      <c r="GE90">
        <v>0.0071</v>
      </c>
      <c r="GF90">
        <v>1.002380936371545</v>
      </c>
      <c r="GG90">
        <v>-0.004200780211792431</v>
      </c>
      <c r="GH90">
        <v>-6.086107273994438E-07</v>
      </c>
      <c r="GI90">
        <v>3.538391214060535E-10</v>
      </c>
      <c r="GJ90">
        <v>-0.02696276011715643</v>
      </c>
      <c r="GK90">
        <v>0.006682484536868237</v>
      </c>
      <c r="GL90">
        <v>-0.0007200357986506558</v>
      </c>
      <c r="GM90">
        <v>2.515042002614049E-05</v>
      </c>
      <c r="GN90">
        <v>15</v>
      </c>
      <c r="GO90">
        <v>1944</v>
      </c>
      <c r="GP90">
        <v>3</v>
      </c>
      <c r="GQ90">
        <v>20</v>
      </c>
      <c r="GR90">
        <v>0.8</v>
      </c>
      <c r="GS90">
        <v>64.7</v>
      </c>
      <c r="GT90">
        <v>3.96973</v>
      </c>
      <c r="GU90">
        <v>2.37915</v>
      </c>
      <c r="GV90">
        <v>1.44897</v>
      </c>
      <c r="GW90">
        <v>2.30957</v>
      </c>
      <c r="GX90">
        <v>1.55151</v>
      </c>
      <c r="GY90">
        <v>2.25586</v>
      </c>
      <c r="GZ90">
        <v>30.1147</v>
      </c>
      <c r="HA90">
        <v>13.8168</v>
      </c>
      <c r="HB90">
        <v>18</v>
      </c>
      <c r="HC90">
        <v>605.283</v>
      </c>
      <c r="HD90">
        <v>486.655</v>
      </c>
      <c r="HE90">
        <v>20.0001</v>
      </c>
      <c r="HF90">
        <v>23.2374</v>
      </c>
      <c r="HG90">
        <v>29.9998</v>
      </c>
      <c r="HH90">
        <v>23.3752</v>
      </c>
      <c r="HI90">
        <v>23.3465</v>
      </c>
      <c r="HJ90">
        <v>79.45950000000001</v>
      </c>
      <c r="HK90">
        <v>25.6409</v>
      </c>
      <c r="HL90">
        <v>100</v>
      </c>
      <c r="HM90">
        <v>20</v>
      </c>
      <c r="HN90">
        <v>2000</v>
      </c>
      <c r="HO90">
        <v>18.1047</v>
      </c>
      <c r="HP90">
        <v>99.66240000000001</v>
      </c>
      <c r="HQ90">
        <v>101.511</v>
      </c>
    </row>
    <row r="91" spans="1:225">
      <c r="A91">
        <v>75</v>
      </c>
      <c r="B91">
        <v>1714082092.1</v>
      </c>
      <c r="C91">
        <v>13600.09999990463</v>
      </c>
      <c r="D91" t="s">
        <v>602</v>
      </c>
      <c r="E91" t="s">
        <v>603</v>
      </c>
      <c r="F91">
        <v>5</v>
      </c>
      <c r="G91" t="s">
        <v>410</v>
      </c>
      <c r="H91">
        <v>1714082084.349999</v>
      </c>
      <c r="I91">
        <f>(J91)/1000</f>
        <v>0</v>
      </c>
      <c r="J91">
        <f>IF(BE91, AM91, AG91)</f>
        <v>0</v>
      </c>
      <c r="K91">
        <f>IF(BE91, AH91, AF91)</f>
        <v>0</v>
      </c>
      <c r="L91">
        <f>BG91 - IF(AT91&gt;1, K91*BA91*100.0/(AV91*BU91), 0)</f>
        <v>0</v>
      </c>
      <c r="M91">
        <f>((S91-I91/2)*L91-K91)/(S91+I91/2)</f>
        <v>0</v>
      </c>
      <c r="N91">
        <f>M91*(BN91+BO91)/1000.0</f>
        <v>0</v>
      </c>
      <c r="O91">
        <f>(BG91 - IF(AT91&gt;1, K91*BA91*100.0/(AV91*BU91), 0))*(BN91+BO91)/1000.0</f>
        <v>0</v>
      </c>
      <c r="P91">
        <f>2.0/((1/R91-1/Q91)+SIGN(R91)*SQRT((1/R91-1/Q91)*(1/R91-1/Q91) + 4*BB91/((BB91+1)*(BB91+1))*(2*1/R91*1/Q91-1/Q91*1/Q91)))</f>
        <v>0</v>
      </c>
      <c r="Q91">
        <f>IF(LEFT(BC91,1)&lt;&gt;"0",IF(LEFT(BC91,1)="1",3.0,BD91),$D$5+$E$5*(BU91*BN91/($K$5*1000))+$F$5*(BU91*BN91/($K$5*1000))*MAX(MIN(BA91,$J$5),$I$5)*MAX(MIN(BA91,$J$5),$I$5)+$G$5*MAX(MIN(BA91,$J$5),$I$5)*(BU91*BN91/($K$5*1000))+$H$5*(BU91*BN91/($K$5*1000))*(BU91*BN91/($K$5*1000)))</f>
        <v>0</v>
      </c>
      <c r="R91">
        <f>I91*(1000-(1000*0.61365*exp(17.502*V91/(240.97+V91))/(BN91+BO91)+BI91)/2)/(1000*0.61365*exp(17.502*V91/(240.97+V91))/(BN91+BO91)-BI91)</f>
        <v>0</v>
      </c>
      <c r="S91">
        <f>1/((BB91+1)/(P91/1.6)+1/(Q91/1.37)) + BB91/((BB91+1)/(P91/1.6) + BB91/(Q91/1.37))</f>
        <v>0</v>
      </c>
      <c r="T91">
        <f>(AW91*AZ91)</f>
        <v>0</v>
      </c>
      <c r="U91">
        <f>(BP91+(T91+2*0.95*5.67E-8*(((BP91+$B$7)+273)^4-(BP91+273)^4)-44100*I91)/(1.84*29.3*Q91+8*0.95*5.67E-8*(BP91+273)^3))</f>
        <v>0</v>
      </c>
      <c r="V91">
        <f>($C$7*BQ91+$D$7*BR91+$E$7*U91)</f>
        <v>0</v>
      </c>
      <c r="W91">
        <f>0.61365*exp(17.502*V91/(240.97+V91))</f>
        <v>0</v>
      </c>
      <c r="X91">
        <f>(Y91/Z91*100)</f>
        <v>0</v>
      </c>
      <c r="Y91">
        <f>BI91*(BN91+BO91)/1000</f>
        <v>0</v>
      </c>
      <c r="Z91">
        <f>0.61365*exp(17.502*BP91/(240.97+BP91))</f>
        <v>0</v>
      </c>
      <c r="AA91">
        <f>(W91-BI91*(BN91+BO91)/1000)</f>
        <v>0</v>
      </c>
      <c r="AB91">
        <f>(-I91*44100)</f>
        <v>0</v>
      </c>
      <c r="AC91">
        <f>2*29.3*Q91*0.92*(BP91-V91)</f>
        <v>0</v>
      </c>
      <c r="AD91">
        <f>2*0.95*5.67E-8*(((BP91+$B$7)+273)^4-(V91+273)^4)</f>
        <v>0</v>
      </c>
      <c r="AE91">
        <f>T91+AD91+AB91+AC91</f>
        <v>0</v>
      </c>
      <c r="AF91">
        <f>BM91*AT91*(BH91-BG91*(1000-AT91*BJ91)/(1000-AT91*BI91))/(100*BA91)</f>
        <v>0</v>
      </c>
      <c r="AG91">
        <f>1000*BM91*AT91*(BI91-BJ91)/(100*BA91*(1000-AT91*BI91))</f>
        <v>0</v>
      </c>
      <c r="AH91">
        <f>(AI91 - AJ91 - BN91*1E3/(8.314*(BP91+273.15)) * AL91/BM91 * AK91) * BM91/(100*BA91) * (1000 - BJ91)/1000</f>
        <v>0</v>
      </c>
      <c r="AI91">
        <v>2036.375768534905</v>
      </c>
      <c r="AJ91">
        <v>2036.079939393939</v>
      </c>
      <c r="AK91">
        <v>-0.05788923008753143</v>
      </c>
      <c r="AL91">
        <v>67.16025405296728</v>
      </c>
      <c r="AM91">
        <f>(AO91 - AN91 + BN91*1E3/(8.314*(BP91+273.15)) * AQ91/BM91 * AP91) * BM91/(100*BA91) * 1000/(1000 - AO91)</f>
        <v>0</v>
      </c>
      <c r="AN91">
        <v>17.8566405177491</v>
      </c>
      <c r="AO91">
        <v>18.03905151515152</v>
      </c>
      <c r="AP91">
        <v>-0.006963600830456992</v>
      </c>
      <c r="AQ91">
        <v>78.53645093143703</v>
      </c>
      <c r="AR91">
        <v>8</v>
      </c>
      <c r="AS91">
        <v>1</v>
      </c>
      <c r="AT91">
        <f>IF(AR91*$H$13&gt;=AV91,1.0,(AV91/(AV91-AR91*$H$13)))</f>
        <v>0</v>
      </c>
      <c r="AU91">
        <f>(AT91-1)*100</f>
        <v>0</v>
      </c>
      <c r="AV91">
        <f>MAX(0,($B$13+$C$13*BU91)/(1+$D$13*BU91)*BN91/(BP91+273)*$E$13)</f>
        <v>0</v>
      </c>
      <c r="AW91">
        <f>$B$11*BV91+$C$11*BW91+$F$11*CH91*(1-CK91)</f>
        <v>0</v>
      </c>
      <c r="AX91">
        <f>AW91*AY91</f>
        <v>0</v>
      </c>
      <c r="AY91">
        <f>($B$11*$D$9+$C$11*$D$9+$F$11*((CU91+CM91)/MAX(CU91+CM91+CV91, 0.1)*$I$9+CV91/MAX(CU91+CM91+CV91, 0.1)*$J$9))/($B$11+$C$11+$F$11)</f>
        <v>0</v>
      </c>
      <c r="AZ91">
        <f>($B$11*$K$9+$C$11*$K$9+$F$11*((CU91+CM91)/MAX(CU91+CM91+CV91, 0.1)*$P$9+CV91/MAX(CU91+CM91+CV91, 0.1)*$Q$9))/($B$11+$C$11+$F$11)</f>
        <v>0</v>
      </c>
      <c r="BA91">
        <v>6</v>
      </c>
      <c r="BB91">
        <v>0.5</v>
      </c>
      <c r="BC91" t="s">
        <v>354</v>
      </c>
      <c r="BD91">
        <v>2</v>
      </c>
      <c r="BE91" t="b">
        <v>1</v>
      </c>
      <c r="BF91">
        <v>1714082084.349999</v>
      </c>
      <c r="BG91">
        <v>1999.392333333333</v>
      </c>
      <c r="BH91">
        <v>2000.048333333333</v>
      </c>
      <c r="BI91">
        <v>18.08773333333333</v>
      </c>
      <c r="BJ91">
        <v>17.8971</v>
      </c>
      <c r="BK91">
        <v>2006.308333333333</v>
      </c>
      <c r="BL91">
        <v>18.08059333333334</v>
      </c>
      <c r="BM91">
        <v>599.9816333333333</v>
      </c>
      <c r="BN91">
        <v>101.7668333333334</v>
      </c>
      <c r="BO91">
        <v>0.09993459</v>
      </c>
      <c r="BP91">
        <v>21.78255666666667</v>
      </c>
      <c r="BQ91">
        <v>21.78726666666667</v>
      </c>
      <c r="BR91">
        <v>999.9000000000002</v>
      </c>
      <c r="BS91">
        <v>0</v>
      </c>
      <c r="BT91">
        <v>0</v>
      </c>
      <c r="BU91">
        <v>10003.644</v>
      </c>
      <c r="BV91">
        <v>0</v>
      </c>
      <c r="BW91">
        <v>162.362</v>
      </c>
      <c r="BX91">
        <v>-0.7249754</v>
      </c>
      <c r="BY91">
        <v>2036.152666666667</v>
      </c>
      <c r="BZ91">
        <v>2036.495333333334</v>
      </c>
      <c r="CA91">
        <v>0.1906327333333334</v>
      </c>
      <c r="CB91">
        <v>2000.048333333333</v>
      </c>
      <c r="CC91">
        <v>17.8971</v>
      </c>
      <c r="CD91">
        <v>1.840730666666667</v>
      </c>
      <c r="CE91">
        <v>1.821331</v>
      </c>
      <c r="CF91">
        <v>16.13702</v>
      </c>
      <c r="CG91">
        <v>15.97106</v>
      </c>
      <c r="CH91">
        <v>394.9699</v>
      </c>
      <c r="CI91">
        <v>0.8999940333333333</v>
      </c>
      <c r="CJ91">
        <v>0.10000595</v>
      </c>
      <c r="CK91">
        <v>0</v>
      </c>
      <c r="CL91">
        <v>185.4602666666667</v>
      </c>
      <c r="CM91">
        <v>5.00098</v>
      </c>
      <c r="CN91">
        <v>883.2013666666667</v>
      </c>
      <c r="CO91">
        <v>3609.356666666667</v>
      </c>
      <c r="CP91">
        <v>35.38723333333333</v>
      </c>
      <c r="CQ91">
        <v>38.54556666666666</v>
      </c>
      <c r="CR91">
        <v>37.1852</v>
      </c>
      <c r="CS91">
        <v>38.15599999999998</v>
      </c>
      <c r="CT91">
        <v>37.29146666666666</v>
      </c>
      <c r="CU91">
        <v>350.9693333333334</v>
      </c>
      <c r="CV91">
        <v>38.999</v>
      </c>
      <c r="CW91">
        <v>0</v>
      </c>
      <c r="CX91">
        <v>1714082179.1</v>
      </c>
      <c r="CY91">
        <v>0</v>
      </c>
      <c r="CZ91">
        <v>1714082113.1</v>
      </c>
      <c r="DA91" t="s">
        <v>604</v>
      </c>
      <c r="DB91">
        <v>1714082113.1</v>
      </c>
      <c r="DC91">
        <v>1714078058.6</v>
      </c>
      <c r="DD91">
        <v>79</v>
      </c>
      <c r="DE91">
        <v>0.06900000000000001</v>
      </c>
      <c r="DF91">
        <v>-0.001</v>
      </c>
      <c r="DG91">
        <v>-6.916</v>
      </c>
      <c r="DH91">
        <v>-0.006</v>
      </c>
      <c r="DI91">
        <v>2000</v>
      </c>
      <c r="DJ91">
        <v>14</v>
      </c>
      <c r="DK91">
        <v>0.59</v>
      </c>
      <c r="DL91">
        <v>0.31</v>
      </c>
      <c r="DM91">
        <v>-0.7122206097560976</v>
      </c>
      <c r="DN91">
        <v>-0.4313741393728224</v>
      </c>
      <c r="DO91">
        <v>0.1495403268127442</v>
      </c>
      <c r="DP91">
        <v>0</v>
      </c>
      <c r="DQ91">
        <v>0.1955199268292683</v>
      </c>
      <c r="DR91">
        <v>-0.07092223693379764</v>
      </c>
      <c r="DS91">
        <v>0.01234646607558704</v>
      </c>
      <c r="DT91">
        <v>1</v>
      </c>
      <c r="DU91">
        <v>1</v>
      </c>
      <c r="DV91">
        <v>2</v>
      </c>
      <c r="DW91" t="s">
        <v>363</v>
      </c>
      <c r="DX91">
        <v>3.23051</v>
      </c>
      <c r="DY91">
        <v>2.70438</v>
      </c>
      <c r="DZ91">
        <v>0.298049</v>
      </c>
      <c r="EA91">
        <v>0.298151</v>
      </c>
      <c r="EB91">
        <v>0.0957094</v>
      </c>
      <c r="EC91">
        <v>0.0955897</v>
      </c>
      <c r="ED91">
        <v>23051.6</v>
      </c>
      <c r="EE91">
        <v>22553.8</v>
      </c>
      <c r="EF91">
        <v>31409.9</v>
      </c>
      <c r="EG91">
        <v>30423.6</v>
      </c>
      <c r="EH91">
        <v>38056.3</v>
      </c>
      <c r="EI91">
        <v>36389.8</v>
      </c>
      <c r="EJ91">
        <v>44029</v>
      </c>
      <c r="EK91">
        <v>42492.3</v>
      </c>
      <c r="EL91">
        <v>2.1625</v>
      </c>
      <c r="EM91">
        <v>1.99688</v>
      </c>
      <c r="EN91">
        <v>0.0651293</v>
      </c>
      <c r="EO91">
        <v>0</v>
      </c>
      <c r="EP91">
        <v>20.7094</v>
      </c>
      <c r="EQ91">
        <v>999.9</v>
      </c>
      <c r="ER91">
        <v>64</v>
      </c>
      <c r="ES91">
        <v>26</v>
      </c>
      <c r="ET91">
        <v>21.2207</v>
      </c>
      <c r="EU91">
        <v>61.1128</v>
      </c>
      <c r="EV91">
        <v>21.3421</v>
      </c>
      <c r="EW91">
        <v>1</v>
      </c>
      <c r="EX91">
        <v>-0.303836</v>
      </c>
      <c r="EY91">
        <v>0.5979</v>
      </c>
      <c r="EZ91">
        <v>20.206</v>
      </c>
      <c r="FA91">
        <v>5.22912</v>
      </c>
      <c r="FB91">
        <v>11.9971</v>
      </c>
      <c r="FC91">
        <v>4.96765</v>
      </c>
      <c r="FD91">
        <v>3.297</v>
      </c>
      <c r="FE91">
        <v>9999</v>
      </c>
      <c r="FF91">
        <v>9999</v>
      </c>
      <c r="FG91">
        <v>9999</v>
      </c>
      <c r="FH91">
        <v>23.5</v>
      </c>
      <c r="FI91">
        <v>4.97104</v>
      </c>
      <c r="FJ91">
        <v>1.86768</v>
      </c>
      <c r="FK91">
        <v>1.85883</v>
      </c>
      <c r="FL91">
        <v>1.86493</v>
      </c>
      <c r="FM91">
        <v>1.86299</v>
      </c>
      <c r="FN91">
        <v>1.86435</v>
      </c>
      <c r="FO91">
        <v>1.85975</v>
      </c>
      <c r="FP91">
        <v>1.86386</v>
      </c>
      <c r="FQ91">
        <v>0</v>
      </c>
      <c r="FR91">
        <v>0</v>
      </c>
      <c r="FS91">
        <v>0</v>
      </c>
      <c r="FT91">
        <v>0</v>
      </c>
      <c r="FU91" t="s">
        <v>357</v>
      </c>
      <c r="FV91" t="s">
        <v>358</v>
      </c>
      <c r="FW91" t="s">
        <v>359</v>
      </c>
      <c r="FX91" t="s">
        <v>359</v>
      </c>
      <c r="FY91" t="s">
        <v>359</v>
      </c>
      <c r="FZ91" t="s">
        <v>359</v>
      </c>
      <c r="GA91">
        <v>0</v>
      </c>
      <c r="GB91">
        <v>100</v>
      </c>
      <c r="GC91">
        <v>100</v>
      </c>
      <c r="GD91">
        <v>-6.916</v>
      </c>
      <c r="GE91">
        <v>0.0069</v>
      </c>
      <c r="GF91">
        <v>1.035380936371219</v>
      </c>
      <c r="GG91">
        <v>-0.004200780211792431</v>
      </c>
      <c r="GH91">
        <v>-6.086107273994438E-07</v>
      </c>
      <c r="GI91">
        <v>3.538391214060535E-10</v>
      </c>
      <c r="GJ91">
        <v>-0.02696276011715643</v>
      </c>
      <c r="GK91">
        <v>0.006682484536868237</v>
      </c>
      <c r="GL91">
        <v>-0.0007200357986506558</v>
      </c>
      <c r="GM91">
        <v>2.515042002614049E-05</v>
      </c>
      <c r="GN91">
        <v>15</v>
      </c>
      <c r="GO91">
        <v>1944</v>
      </c>
      <c r="GP91">
        <v>3</v>
      </c>
      <c r="GQ91">
        <v>20</v>
      </c>
      <c r="GR91">
        <v>2.2</v>
      </c>
      <c r="GS91">
        <v>67.2</v>
      </c>
      <c r="GT91">
        <v>3.97095</v>
      </c>
      <c r="GU91">
        <v>2.37793</v>
      </c>
      <c r="GV91">
        <v>1.44897</v>
      </c>
      <c r="GW91">
        <v>2.30835</v>
      </c>
      <c r="GX91">
        <v>1.55151</v>
      </c>
      <c r="GY91">
        <v>2.21436</v>
      </c>
      <c r="GZ91">
        <v>30.2434</v>
      </c>
      <c r="HA91">
        <v>13.7993</v>
      </c>
      <c r="HB91">
        <v>18</v>
      </c>
      <c r="HC91">
        <v>587.318</v>
      </c>
      <c r="HD91">
        <v>486.116</v>
      </c>
      <c r="HE91">
        <v>20.0008</v>
      </c>
      <c r="HF91">
        <v>23.1502</v>
      </c>
      <c r="HG91">
        <v>29.9999</v>
      </c>
      <c r="HH91">
        <v>23.2824</v>
      </c>
      <c r="HI91">
        <v>23.2549</v>
      </c>
      <c r="HJ91">
        <v>79.4864</v>
      </c>
      <c r="HK91">
        <v>27.1897</v>
      </c>
      <c r="HL91">
        <v>100</v>
      </c>
      <c r="HM91">
        <v>20</v>
      </c>
      <c r="HN91">
        <v>2000</v>
      </c>
      <c r="HO91">
        <v>17.8476</v>
      </c>
      <c r="HP91">
        <v>99.68989999999999</v>
      </c>
      <c r="HQ91">
        <v>101.527</v>
      </c>
    </row>
    <row r="92" spans="1:225">
      <c r="A92">
        <v>76</v>
      </c>
      <c r="B92">
        <v>1714082129.1</v>
      </c>
      <c r="C92">
        <v>13637.09999990463</v>
      </c>
      <c r="D92" t="s">
        <v>605</v>
      </c>
      <c r="E92" t="s">
        <v>606</v>
      </c>
      <c r="F92">
        <v>5</v>
      </c>
      <c r="G92" t="s">
        <v>410</v>
      </c>
      <c r="H92">
        <v>1714082121.099999</v>
      </c>
      <c r="I92">
        <f>(J92)/1000</f>
        <v>0</v>
      </c>
      <c r="J92">
        <f>IF(BE92, AM92, AG92)</f>
        <v>0</v>
      </c>
      <c r="K92">
        <f>IF(BE92, AH92, AF92)</f>
        <v>0</v>
      </c>
      <c r="L92">
        <f>BG92 - IF(AT92&gt;1, K92*BA92*100.0/(AV92*BU92), 0)</f>
        <v>0</v>
      </c>
      <c r="M92">
        <f>((S92-I92/2)*L92-K92)/(S92+I92/2)</f>
        <v>0</v>
      </c>
      <c r="N92">
        <f>M92*(BN92+BO92)/1000.0</f>
        <v>0</v>
      </c>
      <c r="O92">
        <f>(BG92 - IF(AT92&gt;1, K92*BA92*100.0/(AV92*BU92), 0))*(BN92+BO92)/1000.0</f>
        <v>0</v>
      </c>
      <c r="P92">
        <f>2.0/((1/R92-1/Q92)+SIGN(R92)*SQRT((1/R92-1/Q92)*(1/R92-1/Q92) + 4*BB92/((BB92+1)*(BB92+1))*(2*1/R92*1/Q92-1/Q92*1/Q92)))</f>
        <v>0</v>
      </c>
      <c r="Q92">
        <f>IF(LEFT(BC92,1)&lt;&gt;"0",IF(LEFT(BC92,1)="1",3.0,BD92),$D$5+$E$5*(BU92*BN92/($K$5*1000))+$F$5*(BU92*BN92/($K$5*1000))*MAX(MIN(BA92,$J$5),$I$5)*MAX(MIN(BA92,$J$5),$I$5)+$G$5*MAX(MIN(BA92,$J$5),$I$5)*(BU92*BN92/($K$5*1000))+$H$5*(BU92*BN92/($K$5*1000))*(BU92*BN92/($K$5*1000)))</f>
        <v>0</v>
      </c>
      <c r="R92">
        <f>I92*(1000-(1000*0.61365*exp(17.502*V92/(240.97+V92))/(BN92+BO92)+BI92)/2)/(1000*0.61365*exp(17.502*V92/(240.97+V92))/(BN92+BO92)-BI92)</f>
        <v>0</v>
      </c>
      <c r="S92">
        <f>1/((BB92+1)/(P92/1.6)+1/(Q92/1.37)) + BB92/((BB92+1)/(P92/1.6) + BB92/(Q92/1.37))</f>
        <v>0</v>
      </c>
      <c r="T92">
        <f>(AW92*AZ92)</f>
        <v>0</v>
      </c>
      <c r="U92">
        <f>(BP92+(T92+2*0.95*5.67E-8*(((BP92+$B$7)+273)^4-(BP92+273)^4)-44100*I92)/(1.84*29.3*Q92+8*0.95*5.67E-8*(BP92+273)^3))</f>
        <v>0</v>
      </c>
      <c r="V92">
        <f>($C$7*BQ92+$D$7*BR92+$E$7*U92)</f>
        <v>0</v>
      </c>
      <c r="W92">
        <f>0.61365*exp(17.502*V92/(240.97+V92))</f>
        <v>0</v>
      </c>
      <c r="X92">
        <f>(Y92/Z92*100)</f>
        <v>0</v>
      </c>
      <c r="Y92">
        <f>BI92*(BN92+BO92)/1000</f>
        <v>0</v>
      </c>
      <c r="Z92">
        <f>0.61365*exp(17.502*BP92/(240.97+BP92))</f>
        <v>0</v>
      </c>
      <c r="AA92">
        <f>(W92-BI92*(BN92+BO92)/1000)</f>
        <v>0</v>
      </c>
      <c r="AB92">
        <f>(-I92*44100)</f>
        <v>0</v>
      </c>
      <c r="AC92">
        <f>2*29.3*Q92*0.92*(BP92-V92)</f>
        <v>0</v>
      </c>
      <c r="AD92">
        <f>2*0.95*5.67E-8*(((BP92+$B$7)+273)^4-(V92+273)^4)</f>
        <v>0</v>
      </c>
      <c r="AE92">
        <f>T92+AD92+AB92+AC92</f>
        <v>0</v>
      </c>
      <c r="AF92">
        <f>BM92*AT92*(BH92-BG92*(1000-AT92*BJ92)/(1000-AT92*BI92))/(100*BA92)</f>
        <v>0</v>
      </c>
      <c r="AG92">
        <f>1000*BM92*AT92*(BI92-BJ92)/(100*BA92*(1000-AT92*BI92))</f>
        <v>0</v>
      </c>
      <c r="AH92">
        <f>(AI92 - AJ92 - BN92*1E3/(8.314*(BP92+273.15)) * AL92/BM92 * AK92) * BM92/(100*BA92) * (1000 - BJ92)/1000</f>
        <v>0</v>
      </c>
      <c r="AI92">
        <v>2036.26226644461</v>
      </c>
      <c r="AJ92">
        <v>2035.756363636362</v>
      </c>
      <c r="AK92">
        <v>0.006427505095208638</v>
      </c>
      <c r="AL92">
        <v>67.18531966634978</v>
      </c>
      <c r="AM92">
        <f>(AO92 - AN92 + BN92*1E3/(8.314*(BP92+273.15)) * AQ92/BM92 * AP92) * BM92/(100*BA92) * 1000/(1000 - AO92)</f>
        <v>0</v>
      </c>
      <c r="AN92">
        <v>17.83806408278954</v>
      </c>
      <c r="AO92">
        <v>17.95554666666666</v>
      </c>
      <c r="AP92">
        <v>-0.0001750820744445174</v>
      </c>
      <c r="AQ92">
        <v>78.54840569206169</v>
      </c>
      <c r="AR92">
        <v>9</v>
      </c>
      <c r="AS92">
        <v>1</v>
      </c>
      <c r="AT92">
        <f>IF(AR92*$H$13&gt;=AV92,1.0,(AV92/(AV92-AR92*$H$13)))</f>
        <v>0</v>
      </c>
      <c r="AU92">
        <f>(AT92-1)*100</f>
        <v>0</v>
      </c>
      <c r="AV92">
        <f>MAX(0,($B$13+$C$13*BU92)/(1+$D$13*BU92)*BN92/(BP92+273)*$E$13)</f>
        <v>0</v>
      </c>
      <c r="AW92">
        <f>$B$11*BV92+$C$11*BW92+$F$11*CH92*(1-CK92)</f>
        <v>0</v>
      </c>
      <c r="AX92">
        <f>AW92*AY92</f>
        <v>0</v>
      </c>
      <c r="AY92">
        <f>($B$11*$D$9+$C$11*$D$9+$F$11*((CU92+CM92)/MAX(CU92+CM92+CV92, 0.1)*$I$9+CV92/MAX(CU92+CM92+CV92, 0.1)*$J$9))/($B$11+$C$11+$F$11)</f>
        <v>0</v>
      </c>
      <c r="AZ92">
        <f>($B$11*$K$9+$C$11*$K$9+$F$11*((CU92+CM92)/MAX(CU92+CM92+CV92, 0.1)*$P$9+CV92/MAX(CU92+CM92+CV92, 0.1)*$Q$9))/($B$11+$C$11+$F$11)</f>
        <v>0</v>
      </c>
      <c r="BA92">
        <v>6</v>
      </c>
      <c r="BB92">
        <v>0.5</v>
      </c>
      <c r="BC92" t="s">
        <v>354</v>
      </c>
      <c r="BD92">
        <v>2</v>
      </c>
      <c r="BE92" t="b">
        <v>1</v>
      </c>
      <c r="BF92">
        <v>1714082121.099999</v>
      </c>
      <c r="BG92">
        <v>1999.261741935484</v>
      </c>
      <c r="BH92">
        <v>1999.830967741936</v>
      </c>
      <c r="BI92">
        <v>17.93861935483871</v>
      </c>
      <c r="BJ92">
        <v>17.84055161290323</v>
      </c>
      <c r="BK92">
        <v>2006.237741935484</v>
      </c>
      <c r="BL92">
        <v>17.93226774193548</v>
      </c>
      <c r="BM92">
        <v>600.093</v>
      </c>
      <c r="BN92">
        <v>101.7653225806452</v>
      </c>
      <c r="BO92">
        <v>0.09934301612903226</v>
      </c>
      <c r="BP92">
        <v>21.79899677419355</v>
      </c>
      <c r="BQ92">
        <v>21.80425806451613</v>
      </c>
      <c r="BR92">
        <v>999.9000000000003</v>
      </c>
      <c r="BS92">
        <v>0</v>
      </c>
      <c r="BT92">
        <v>0</v>
      </c>
      <c r="BU92">
        <v>9995.021290322582</v>
      </c>
      <c r="BV92">
        <v>0</v>
      </c>
      <c r="BW92">
        <v>152.8002258064516</v>
      </c>
      <c r="BX92">
        <v>-0.6566791129032259</v>
      </c>
      <c r="BY92">
        <v>2035.692580645161</v>
      </c>
      <c r="BZ92">
        <v>2036.157419354839</v>
      </c>
      <c r="CA92">
        <v>0.0980753</v>
      </c>
      <c r="CB92">
        <v>1999.830967741936</v>
      </c>
      <c r="CC92">
        <v>17.84055161290323</v>
      </c>
      <c r="CD92">
        <v>1.82553129032258</v>
      </c>
      <c r="CE92">
        <v>1.81555064516129</v>
      </c>
      <c r="CF92">
        <v>16.00710967741935</v>
      </c>
      <c r="CG92">
        <v>15.92132580645161</v>
      </c>
      <c r="CH92">
        <v>394.989064516129</v>
      </c>
      <c r="CI92">
        <v>0.9000078064516128</v>
      </c>
      <c r="CJ92">
        <v>0.09999247741935481</v>
      </c>
      <c r="CK92">
        <v>0</v>
      </c>
      <c r="CL92">
        <v>184.0103870967742</v>
      </c>
      <c r="CM92">
        <v>5.00098</v>
      </c>
      <c r="CN92">
        <v>873.5425483870968</v>
      </c>
      <c r="CO92">
        <v>3609.550967741935</v>
      </c>
      <c r="CP92">
        <v>35.68929032258065</v>
      </c>
      <c r="CQ92">
        <v>39.29609677419354</v>
      </c>
      <c r="CR92">
        <v>37.57235483870968</v>
      </c>
      <c r="CS92">
        <v>39.04812903225805</v>
      </c>
      <c r="CT92">
        <v>37.76183870967741</v>
      </c>
      <c r="CU92">
        <v>350.9919354838709</v>
      </c>
      <c r="CV92">
        <v>38.99548387096775</v>
      </c>
      <c r="CW92">
        <v>0</v>
      </c>
      <c r="CX92">
        <v>1714082216.3</v>
      </c>
      <c r="CY92">
        <v>0</v>
      </c>
      <c r="CZ92">
        <v>1714082169.1</v>
      </c>
      <c r="DA92" t="s">
        <v>607</v>
      </c>
      <c r="DB92">
        <v>1714082169.1</v>
      </c>
      <c r="DC92">
        <v>1714078058.6</v>
      </c>
      <c r="DD92">
        <v>80</v>
      </c>
      <c r="DE92">
        <v>0.096</v>
      </c>
      <c r="DF92">
        <v>-0.001</v>
      </c>
      <c r="DG92">
        <v>-6.976</v>
      </c>
      <c r="DH92">
        <v>-0.006</v>
      </c>
      <c r="DI92">
        <v>2000</v>
      </c>
      <c r="DJ92">
        <v>14</v>
      </c>
      <c r="DK92">
        <v>0.59</v>
      </c>
      <c r="DL92">
        <v>0.31</v>
      </c>
      <c r="DM92">
        <v>-0.5172743707317073</v>
      </c>
      <c r="DN92">
        <v>-2.783827981881533</v>
      </c>
      <c r="DO92">
        <v>0.3186748537348972</v>
      </c>
      <c r="DP92">
        <v>0</v>
      </c>
      <c r="DQ92">
        <v>0.07703901463414635</v>
      </c>
      <c r="DR92">
        <v>0.4470967923344948</v>
      </c>
      <c r="DS92">
        <v>0.04913154625542589</v>
      </c>
      <c r="DT92">
        <v>0</v>
      </c>
      <c r="DU92">
        <v>0</v>
      </c>
      <c r="DV92">
        <v>2</v>
      </c>
      <c r="DW92" t="s">
        <v>356</v>
      </c>
      <c r="DX92">
        <v>3.23072</v>
      </c>
      <c r="DY92">
        <v>2.70444</v>
      </c>
      <c r="DZ92">
        <v>0.298046</v>
      </c>
      <c r="EA92">
        <v>0.298162</v>
      </c>
      <c r="EB92">
        <v>0.09540460000000001</v>
      </c>
      <c r="EC92">
        <v>0.0955434</v>
      </c>
      <c r="ED92">
        <v>23052.9</v>
      </c>
      <c r="EE92">
        <v>22553.2</v>
      </c>
      <c r="EF92">
        <v>31411.4</v>
      </c>
      <c r="EG92">
        <v>30423.2</v>
      </c>
      <c r="EH92">
        <v>38070.9</v>
      </c>
      <c r="EI92">
        <v>36391.2</v>
      </c>
      <c r="EJ92">
        <v>44031</v>
      </c>
      <c r="EK92">
        <v>42491.8</v>
      </c>
      <c r="EL92">
        <v>2.16085</v>
      </c>
      <c r="EM92">
        <v>1.99522</v>
      </c>
      <c r="EN92">
        <v>0.0621229</v>
      </c>
      <c r="EO92">
        <v>0</v>
      </c>
      <c r="EP92">
        <v>20.7782</v>
      </c>
      <c r="EQ92">
        <v>999.9</v>
      </c>
      <c r="ER92">
        <v>64.09999999999999</v>
      </c>
      <c r="ES92">
        <v>26</v>
      </c>
      <c r="ET92">
        <v>21.2543</v>
      </c>
      <c r="EU92">
        <v>61.2528</v>
      </c>
      <c r="EV92">
        <v>21.3181</v>
      </c>
      <c r="EW92">
        <v>1</v>
      </c>
      <c r="EX92">
        <v>-0.304367</v>
      </c>
      <c r="EY92">
        <v>0.614673</v>
      </c>
      <c r="EZ92">
        <v>20.206</v>
      </c>
      <c r="FA92">
        <v>5.22882</v>
      </c>
      <c r="FB92">
        <v>11.9977</v>
      </c>
      <c r="FC92">
        <v>4.9676</v>
      </c>
      <c r="FD92">
        <v>3.297</v>
      </c>
      <c r="FE92">
        <v>9999</v>
      </c>
      <c r="FF92">
        <v>9999</v>
      </c>
      <c r="FG92">
        <v>9999</v>
      </c>
      <c r="FH92">
        <v>23.5</v>
      </c>
      <c r="FI92">
        <v>4.97103</v>
      </c>
      <c r="FJ92">
        <v>1.86768</v>
      </c>
      <c r="FK92">
        <v>1.85884</v>
      </c>
      <c r="FL92">
        <v>1.86493</v>
      </c>
      <c r="FM92">
        <v>1.86302</v>
      </c>
      <c r="FN92">
        <v>1.86436</v>
      </c>
      <c r="FO92">
        <v>1.85977</v>
      </c>
      <c r="FP92">
        <v>1.86386</v>
      </c>
      <c r="FQ92">
        <v>0</v>
      </c>
      <c r="FR92">
        <v>0</v>
      </c>
      <c r="FS92">
        <v>0</v>
      </c>
      <c r="FT92">
        <v>0</v>
      </c>
      <c r="FU92" t="s">
        <v>357</v>
      </c>
      <c r="FV92" t="s">
        <v>358</v>
      </c>
      <c r="FW92" t="s">
        <v>359</v>
      </c>
      <c r="FX92" t="s">
        <v>359</v>
      </c>
      <c r="FY92" t="s">
        <v>359</v>
      </c>
      <c r="FZ92" t="s">
        <v>359</v>
      </c>
      <c r="GA92">
        <v>0</v>
      </c>
      <c r="GB92">
        <v>100</v>
      </c>
      <c r="GC92">
        <v>100</v>
      </c>
      <c r="GD92">
        <v>-6.976</v>
      </c>
      <c r="GE92">
        <v>0.0065</v>
      </c>
      <c r="GF92">
        <v>0.9508809363712845</v>
      </c>
      <c r="GG92">
        <v>-0.004200780211792431</v>
      </c>
      <c r="GH92">
        <v>-6.086107273994438E-07</v>
      </c>
      <c r="GI92">
        <v>3.538391214060535E-10</v>
      </c>
      <c r="GJ92">
        <v>-0.02696276011715643</v>
      </c>
      <c r="GK92">
        <v>0.006682484536868237</v>
      </c>
      <c r="GL92">
        <v>-0.0007200357986506558</v>
      </c>
      <c r="GM92">
        <v>2.515042002614049E-05</v>
      </c>
      <c r="GN92">
        <v>15</v>
      </c>
      <c r="GO92">
        <v>1944</v>
      </c>
      <c r="GP92">
        <v>3</v>
      </c>
      <c r="GQ92">
        <v>20</v>
      </c>
      <c r="GR92">
        <v>0.3</v>
      </c>
      <c r="GS92">
        <v>67.8</v>
      </c>
      <c r="GT92">
        <v>3.97217</v>
      </c>
      <c r="GU92">
        <v>2.36816</v>
      </c>
      <c r="GV92">
        <v>1.44775</v>
      </c>
      <c r="GW92">
        <v>2.30957</v>
      </c>
      <c r="GX92">
        <v>1.55151</v>
      </c>
      <c r="GY92">
        <v>2.43042</v>
      </c>
      <c r="GZ92">
        <v>30.2864</v>
      </c>
      <c r="HA92">
        <v>13.8081</v>
      </c>
      <c r="HB92">
        <v>18</v>
      </c>
      <c r="HC92">
        <v>586.033</v>
      </c>
      <c r="HD92">
        <v>484.922</v>
      </c>
      <c r="HE92">
        <v>20.0002</v>
      </c>
      <c r="HF92">
        <v>23.1376</v>
      </c>
      <c r="HG92">
        <v>30.0001</v>
      </c>
      <c r="HH92">
        <v>23.2674</v>
      </c>
      <c r="HI92">
        <v>23.2395</v>
      </c>
      <c r="HJ92">
        <v>79.5003</v>
      </c>
      <c r="HK92">
        <v>27.1897</v>
      </c>
      <c r="HL92">
        <v>100</v>
      </c>
      <c r="HM92">
        <v>20</v>
      </c>
      <c r="HN92">
        <v>2000</v>
      </c>
      <c r="HO92">
        <v>17.9074</v>
      </c>
      <c r="HP92">
        <v>99.69450000000001</v>
      </c>
      <c r="HQ92">
        <v>101.525</v>
      </c>
    </row>
    <row r="93" spans="1:225">
      <c r="A93">
        <v>77</v>
      </c>
      <c r="B93">
        <v>1714082225.6</v>
      </c>
      <c r="C93">
        <v>13733.59999990463</v>
      </c>
      <c r="D93" t="s">
        <v>608</v>
      </c>
      <c r="E93" t="s">
        <v>609</v>
      </c>
      <c r="F93">
        <v>5</v>
      </c>
      <c r="G93" t="s">
        <v>382</v>
      </c>
      <c r="H93">
        <v>1714082217.849999</v>
      </c>
      <c r="I93">
        <f>(J93)/1000</f>
        <v>0</v>
      </c>
      <c r="J93">
        <f>IF(BE93, AM93, AG93)</f>
        <v>0</v>
      </c>
      <c r="K93">
        <f>IF(BE93, AH93, AF93)</f>
        <v>0</v>
      </c>
      <c r="L93">
        <f>BG93 - IF(AT93&gt;1, K93*BA93*100.0/(AV93*BU93), 0)</f>
        <v>0</v>
      </c>
      <c r="M93">
        <f>((S93-I93/2)*L93-K93)/(S93+I93/2)</f>
        <v>0</v>
      </c>
      <c r="N93">
        <f>M93*(BN93+BO93)/1000.0</f>
        <v>0</v>
      </c>
      <c r="O93">
        <f>(BG93 - IF(AT93&gt;1, K93*BA93*100.0/(AV93*BU93), 0))*(BN93+BO93)/1000.0</f>
        <v>0</v>
      </c>
      <c r="P93">
        <f>2.0/((1/R93-1/Q93)+SIGN(R93)*SQRT((1/R93-1/Q93)*(1/R93-1/Q93) + 4*BB93/((BB93+1)*(BB93+1))*(2*1/R93*1/Q93-1/Q93*1/Q93)))</f>
        <v>0</v>
      </c>
      <c r="Q93">
        <f>IF(LEFT(BC93,1)&lt;&gt;"0",IF(LEFT(BC93,1)="1",3.0,BD93),$D$5+$E$5*(BU93*BN93/($K$5*1000))+$F$5*(BU93*BN93/($K$5*1000))*MAX(MIN(BA93,$J$5),$I$5)*MAX(MIN(BA93,$J$5),$I$5)+$G$5*MAX(MIN(BA93,$J$5),$I$5)*(BU93*BN93/($K$5*1000))+$H$5*(BU93*BN93/($K$5*1000))*(BU93*BN93/($K$5*1000)))</f>
        <v>0</v>
      </c>
      <c r="R93">
        <f>I93*(1000-(1000*0.61365*exp(17.502*V93/(240.97+V93))/(BN93+BO93)+BI93)/2)/(1000*0.61365*exp(17.502*V93/(240.97+V93))/(BN93+BO93)-BI93)</f>
        <v>0</v>
      </c>
      <c r="S93">
        <f>1/((BB93+1)/(P93/1.6)+1/(Q93/1.37)) + BB93/((BB93+1)/(P93/1.6) + BB93/(Q93/1.37))</f>
        <v>0</v>
      </c>
      <c r="T93">
        <f>(AW93*AZ93)</f>
        <v>0</v>
      </c>
      <c r="U93">
        <f>(BP93+(T93+2*0.95*5.67E-8*(((BP93+$B$7)+273)^4-(BP93+273)^4)-44100*I93)/(1.84*29.3*Q93+8*0.95*5.67E-8*(BP93+273)^3))</f>
        <v>0</v>
      </c>
      <c r="V93">
        <f>($C$7*BQ93+$D$7*BR93+$E$7*U93)</f>
        <v>0</v>
      </c>
      <c r="W93">
        <f>0.61365*exp(17.502*V93/(240.97+V93))</f>
        <v>0</v>
      </c>
      <c r="X93">
        <f>(Y93/Z93*100)</f>
        <v>0</v>
      </c>
      <c r="Y93">
        <f>BI93*(BN93+BO93)/1000</f>
        <v>0</v>
      </c>
      <c r="Z93">
        <f>0.61365*exp(17.502*BP93/(240.97+BP93))</f>
        <v>0</v>
      </c>
      <c r="AA93">
        <f>(W93-BI93*(BN93+BO93)/1000)</f>
        <v>0</v>
      </c>
      <c r="AB93">
        <f>(-I93*44100)</f>
        <v>0</v>
      </c>
      <c r="AC93">
        <f>2*29.3*Q93*0.92*(BP93-V93)</f>
        <v>0</v>
      </c>
      <c r="AD93">
        <f>2*0.95*5.67E-8*(((BP93+$B$7)+273)^4-(V93+273)^4)</f>
        <v>0</v>
      </c>
      <c r="AE93">
        <f>T93+AD93+AB93+AC93</f>
        <v>0</v>
      </c>
      <c r="AF93">
        <f>BM93*AT93*(BH93-BG93*(1000-AT93*BJ93)/(1000-AT93*BI93))/(100*BA93)</f>
        <v>0</v>
      </c>
      <c r="AG93">
        <f>1000*BM93*AT93*(BI93-BJ93)/(100*BA93*(1000-AT93*BI93))</f>
        <v>0</v>
      </c>
      <c r="AH93">
        <f>(AI93 - AJ93 - BN93*1E3/(8.314*(BP93+273.15)) * AL93/BM93 * AK93) * BM93/(100*BA93) * (1000 - BJ93)/1000</f>
        <v>0</v>
      </c>
      <c r="AI93">
        <v>2037.907747961014</v>
      </c>
      <c r="AJ93">
        <v>2034.044606060606</v>
      </c>
      <c r="AK93">
        <v>0.5494619949587176</v>
      </c>
      <c r="AL93">
        <v>67.14546718945641</v>
      </c>
      <c r="AM93">
        <f>(AO93 - AN93 + BN93*1E3/(8.314*(BP93+273.15)) * AQ93/BM93 * AP93) * BM93/(100*BA93) * 1000/(1000 - AO93)</f>
        <v>0</v>
      </c>
      <c r="AN93">
        <v>18.53752145705686</v>
      </c>
      <c r="AO93">
        <v>18.42756121212122</v>
      </c>
      <c r="AP93">
        <v>0.01360303043155941</v>
      </c>
      <c r="AQ93">
        <v>78.5376638824344</v>
      </c>
      <c r="AR93">
        <v>2</v>
      </c>
      <c r="AS93">
        <v>0</v>
      </c>
      <c r="AT93">
        <f>IF(AR93*$H$13&gt;=AV93,1.0,(AV93/(AV93-AR93*$H$13)))</f>
        <v>0</v>
      </c>
      <c r="AU93">
        <f>(AT93-1)*100</f>
        <v>0</v>
      </c>
      <c r="AV93">
        <f>MAX(0,($B$13+$C$13*BU93)/(1+$D$13*BU93)*BN93/(BP93+273)*$E$13)</f>
        <v>0</v>
      </c>
      <c r="AW93">
        <f>$B$11*BV93+$C$11*BW93+$F$11*CH93*(1-CK93)</f>
        <v>0</v>
      </c>
      <c r="AX93">
        <f>AW93*AY93</f>
        <v>0</v>
      </c>
      <c r="AY93">
        <f>($B$11*$D$9+$C$11*$D$9+$F$11*((CU93+CM93)/MAX(CU93+CM93+CV93, 0.1)*$I$9+CV93/MAX(CU93+CM93+CV93, 0.1)*$J$9))/($B$11+$C$11+$F$11)</f>
        <v>0</v>
      </c>
      <c r="AZ93">
        <f>($B$11*$K$9+$C$11*$K$9+$F$11*((CU93+CM93)/MAX(CU93+CM93+CV93, 0.1)*$P$9+CV93/MAX(CU93+CM93+CV93, 0.1)*$Q$9))/($B$11+$C$11+$F$11)</f>
        <v>0</v>
      </c>
      <c r="BA93">
        <v>6</v>
      </c>
      <c r="BB93">
        <v>0.5</v>
      </c>
      <c r="BC93" t="s">
        <v>354</v>
      </c>
      <c r="BD93">
        <v>2</v>
      </c>
      <c r="BE93" t="b">
        <v>1</v>
      </c>
      <c r="BF93">
        <v>1714082217.849999</v>
      </c>
      <c r="BG93">
        <v>1988.167</v>
      </c>
      <c r="BH93">
        <v>2000.051333333334</v>
      </c>
      <c r="BI93">
        <v>18.30278666666667</v>
      </c>
      <c r="BJ93">
        <v>18.59884</v>
      </c>
      <c r="BK93">
        <v>1995.119</v>
      </c>
      <c r="BL93">
        <v>18.29448000000001</v>
      </c>
      <c r="BM93">
        <v>599.9817333333334</v>
      </c>
      <c r="BN93">
        <v>101.7624333333333</v>
      </c>
      <c r="BO93">
        <v>0.09995774666666665</v>
      </c>
      <c r="BP93">
        <v>21.94352666666667</v>
      </c>
      <c r="BQ93">
        <v>22.14176333333333</v>
      </c>
      <c r="BR93">
        <v>999.9000000000002</v>
      </c>
      <c r="BS93">
        <v>0</v>
      </c>
      <c r="BT93">
        <v>0</v>
      </c>
      <c r="BU93">
        <v>10004.46</v>
      </c>
      <c r="BV93">
        <v>0</v>
      </c>
      <c r="BW93">
        <v>135.9385333333333</v>
      </c>
      <c r="BX93">
        <v>-12.03652766666667</v>
      </c>
      <c r="BY93">
        <v>2025.080333333333</v>
      </c>
      <c r="BZ93">
        <v>2037.954666666666</v>
      </c>
      <c r="CA93">
        <v>-0.2960581399999999</v>
      </c>
      <c r="CB93">
        <v>2000.051333333334</v>
      </c>
      <c r="CC93">
        <v>18.59884</v>
      </c>
      <c r="CD93">
        <v>1.862537</v>
      </c>
      <c r="CE93">
        <v>1.892664333333333</v>
      </c>
      <c r="CF93">
        <v>16.32156666666667</v>
      </c>
      <c r="CG93">
        <v>16.57381</v>
      </c>
      <c r="CH93">
        <v>395.0004333333333</v>
      </c>
      <c r="CI93">
        <v>0.8999987</v>
      </c>
      <c r="CJ93">
        <v>0.1000014033333333</v>
      </c>
      <c r="CK93">
        <v>0</v>
      </c>
      <c r="CL93">
        <v>266.4618666666667</v>
      </c>
      <c r="CM93">
        <v>5.00098</v>
      </c>
      <c r="CN93">
        <v>1187.755333333334</v>
      </c>
      <c r="CO93">
        <v>3609.646333333333</v>
      </c>
      <c r="CP93">
        <v>36.40806666666666</v>
      </c>
      <c r="CQ93">
        <v>40.48306666666666</v>
      </c>
      <c r="CR93">
        <v>38.31633333333333</v>
      </c>
      <c r="CS93">
        <v>40.96219999999998</v>
      </c>
      <c r="CT93">
        <v>38.64559999999999</v>
      </c>
      <c r="CU93">
        <v>350.999</v>
      </c>
      <c r="CV93">
        <v>38.99833333333333</v>
      </c>
      <c r="CW93">
        <v>0</v>
      </c>
      <c r="CX93">
        <v>1714082312.9</v>
      </c>
      <c r="CY93">
        <v>0</v>
      </c>
      <c r="CZ93">
        <v>1714082244.6</v>
      </c>
      <c r="DA93" t="s">
        <v>610</v>
      </c>
      <c r="DB93">
        <v>1714082244.6</v>
      </c>
      <c r="DC93">
        <v>1714078058.6</v>
      </c>
      <c r="DD93">
        <v>81</v>
      </c>
      <c r="DE93">
        <v>0.179</v>
      </c>
      <c r="DF93">
        <v>-0.001</v>
      </c>
      <c r="DG93">
        <v>-6.952</v>
      </c>
      <c r="DH93">
        <v>-0.006</v>
      </c>
      <c r="DI93">
        <v>2000</v>
      </c>
      <c r="DJ93">
        <v>14</v>
      </c>
      <c r="DK93">
        <v>0.82</v>
      </c>
      <c r="DL93">
        <v>0.31</v>
      </c>
      <c r="DM93">
        <v>-24.67478325</v>
      </c>
      <c r="DN93">
        <v>202.1118422138837</v>
      </c>
      <c r="DO93">
        <v>21.03874504527675</v>
      </c>
      <c r="DP93">
        <v>0</v>
      </c>
      <c r="DQ93">
        <v>-0.41076036</v>
      </c>
      <c r="DR93">
        <v>1.91189820562852</v>
      </c>
      <c r="DS93">
        <v>0.18457610679822</v>
      </c>
      <c r="DT93">
        <v>0</v>
      </c>
      <c r="DU93">
        <v>0</v>
      </c>
      <c r="DV93">
        <v>2</v>
      </c>
      <c r="DW93" t="s">
        <v>356</v>
      </c>
      <c r="DX93">
        <v>3.23084</v>
      </c>
      <c r="DY93">
        <v>2.70456</v>
      </c>
      <c r="DZ93">
        <v>0.297886</v>
      </c>
      <c r="EA93">
        <v>0.298219</v>
      </c>
      <c r="EB93">
        <v>0.0972114</v>
      </c>
      <c r="EC93">
        <v>0.0979419</v>
      </c>
      <c r="ED93">
        <v>23060.4</v>
      </c>
      <c r="EE93">
        <v>22550.8</v>
      </c>
      <c r="EF93">
        <v>31414.3</v>
      </c>
      <c r="EG93">
        <v>30422.2</v>
      </c>
      <c r="EH93">
        <v>37998</v>
      </c>
      <c r="EI93">
        <v>36293.2</v>
      </c>
      <c r="EJ93">
        <v>44035.5</v>
      </c>
      <c r="EK93">
        <v>42491.1</v>
      </c>
      <c r="EL93">
        <v>2.17348</v>
      </c>
      <c r="EM93">
        <v>1.99732</v>
      </c>
      <c r="EN93">
        <v>0.0731498</v>
      </c>
      <c r="EO93">
        <v>0</v>
      </c>
      <c r="EP93">
        <v>20.8935</v>
      </c>
      <c r="EQ93">
        <v>999.9</v>
      </c>
      <c r="ER93">
        <v>64.2</v>
      </c>
      <c r="ES93">
        <v>26</v>
      </c>
      <c r="ET93">
        <v>21.2882</v>
      </c>
      <c r="EU93">
        <v>61.3128</v>
      </c>
      <c r="EV93">
        <v>21.274</v>
      </c>
      <c r="EW93">
        <v>1</v>
      </c>
      <c r="EX93">
        <v>-0.305328</v>
      </c>
      <c r="EY93">
        <v>0.647756</v>
      </c>
      <c r="EZ93">
        <v>20.2058</v>
      </c>
      <c r="FA93">
        <v>5.22762</v>
      </c>
      <c r="FB93">
        <v>11.9953</v>
      </c>
      <c r="FC93">
        <v>4.96715</v>
      </c>
      <c r="FD93">
        <v>3.2967</v>
      </c>
      <c r="FE93">
        <v>9999</v>
      </c>
      <c r="FF93">
        <v>9999</v>
      </c>
      <c r="FG93">
        <v>9999</v>
      </c>
      <c r="FH93">
        <v>23.5</v>
      </c>
      <c r="FI93">
        <v>4.97104</v>
      </c>
      <c r="FJ93">
        <v>1.86768</v>
      </c>
      <c r="FK93">
        <v>1.85883</v>
      </c>
      <c r="FL93">
        <v>1.86493</v>
      </c>
      <c r="FM93">
        <v>1.86299</v>
      </c>
      <c r="FN93">
        <v>1.86435</v>
      </c>
      <c r="FO93">
        <v>1.85974</v>
      </c>
      <c r="FP93">
        <v>1.86386</v>
      </c>
      <c r="FQ93">
        <v>0</v>
      </c>
      <c r="FR93">
        <v>0</v>
      </c>
      <c r="FS93">
        <v>0</v>
      </c>
      <c r="FT93">
        <v>0</v>
      </c>
      <c r="FU93" t="s">
        <v>357</v>
      </c>
      <c r="FV93" t="s">
        <v>358</v>
      </c>
      <c r="FW93" t="s">
        <v>359</v>
      </c>
      <c r="FX93" t="s">
        <v>359</v>
      </c>
      <c r="FY93" t="s">
        <v>359</v>
      </c>
      <c r="FZ93" t="s">
        <v>359</v>
      </c>
      <c r="GA93">
        <v>0</v>
      </c>
      <c r="GB93">
        <v>100</v>
      </c>
      <c r="GC93">
        <v>100</v>
      </c>
      <c r="GD93">
        <v>-6.952</v>
      </c>
      <c r="GE93">
        <v>0.008999999999999999</v>
      </c>
      <c r="GF93">
        <v>0.8908809363711117</v>
      </c>
      <c r="GG93">
        <v>-0.004200780211792431</v>
      </c>
      <c r="GH93">
        <v>-6.086107273994438E-07</v>
      </c>
      <c r="GI93">
        <v>3.538391214060535E-10</v>
      </c>
      <c r="GJ93">
        <v>-0.02696276011715643</v>
      </c>
      <c r="GK93">
        <v>0.006682484536868237</v>
      </c>
      <c r="GL93">
        <v>-0.0007200357986506558</v>
      </c>
      <c r="GM93">
        <v>2.515042002614049E-05</v>
      </c>
      <c r="GN93">
        <v>15</v>
      </c>
      <c r="GO93">
        <v>1944</v>
      </c>
      <c r="GP93">
        <v>3</v>
      </c>
      <c r="GQ93">
        <v>20</v>
      </c>
      <c r="GR93">
        <v>0.9</v>
      </c>
      <c r="GS93">
        <v>69.5</v>
      </c>
      <c r="GT93">
        <v>3.97339</v>
      </c>
      <c r="GU93">
        <v>2.38281</v>
      </c>
      <c r="GV93">
        <v>1.44775</v>
      </c>
      <c r="GW93">
        <v>2.30835</v>
      </c>
      <c r="GX93">
        <v>1.55151</v>
      </c>
      <c r="GY93">
        <v>2.20703</v>
      </c>
      <c r="GZ93">
        <v>30.3939</v>
      </c>
      <c r="HA93">
        <v>13.773</v>
      </c>
      <c r="HB93">
        <v>18</v>
      </c>
      <c r="HC93">
        <v>594.388</v>
      </c>
      <c r="HD93">
        <v>485.979</v>
      </c>
      <c r="HE93">
        <v>19.9998</v>
      </c>
      <c r="HF93">
        <v>23.1245</v>
      </c>
      <c r="HG93">
        <v>30</v>
      </c>
      <c r="HH93">
        <v>23.2424</v>
      </c>
      <c r="HI93">
        <v>23.2098</v>
      </c>
      <c r="HJ93">
        <v>79.5538</v>
      </c>
      <c r="HK93">
        <v>24.6881</v>
      </c>
      <c r="HL93">
        <v>100</v>
      </c>
      <c r="HM93">
        <v>20</v>
      </c>
      <c r="HN93">
        <v>2000</v>
      </c>
      <c r="HO93">
        <v>18.2172</v>
      </c>
      <c r="HP93">
        <v>99.7042</v>
      </c>
      <c r="HQ93">
        <v>101.523</v>
      </c>
    </row>
    <row r="94" spans="1:225">
      <c r="A94">
        <v>78</v>
      </c>
      <c r="B94">
        <v>1714082286.6</v>
      </c>
      <c r="C94">
        <v>13794.59999990463</v>
      </c>
      <c r="D94" t="s">
        <v>611</v>
      </c>
      <c r="E94" t="s">
        <v>612</v>
      </c>
      <c r="F94">
        <v>5</v>
      </c>
      <c r="G94" t="s">
        <v>382</v>
      </c>
      <c r="H94">
        <v>1714082278.599999</v>
      </c>
      <c r="I94">
        <f>(J94)/1000</f>
        <v>0</v>
      </c>
      <c r="J94">
        <f>IF(BE94, AM94, AG94)</f>
        <v>0</v>
      </c>
      <c r="K94">
        <f>IF(BE94, AH94, AF94)</f>
        <v>0</v>
      </c>
      <c r="L94">
        <f>BG94 - IF(AT94&gt;1, K94*BA94*100.0/(AV94*BU94), 0)</f>
        <v>0</v>
      </c>
      <c r="M94">
        <f>((S94-I94/2)*L94-K94)/(S94+I94/2)</f>
        <v>0</v>
      </c>
      <c r="N94">
        <f>M94*(BN94+BO94)/1000.0</f>
        <v>0</v>
      </c>
      <c r="O94">
        <f>(BG94 - IF(AT94&gt;1, K94*BA94*100.0/(AV94*BU94), 0))*(BN94+BO94)/1000.0</f>
        <v>0</v>
      </c>
      <c r="P94">
        <f>2.0/((1/R94-1/Q94)+SIGN(R94)*SQRT((1/R94-1/Q94)*(1/R94-1/Q94) + 4*BB94/((BB94+1)*(BB94+1))*(2*1/R94*1/Q94-1/Q94*1/Q94)))</f>
        <v>0</v>
      </c>
      <c r="Q94">
        <f>IF(LEFT(BC94,1)&lt;&gt;"0",IF(LEFT(BC94,1)="1",3.0,BD94),$D$5+$E$5*(BU94*BN94/($K$5*1000))+$F$5*(BU94*BN94/($K$5*1000))*MAX(MIN(BA94,$J$5),$I$5)*MAX(MIN(BA94,$J$5),$I$5)+$G$5*MAX(MIN(BA94,$J$5),$I$5)*(BU94*BN94/($K$5*1000))+$H$5*(BU94*BN94/($K$5*1000))*(BU94*BN94/($K$5*1000)))</f>
        <v>0</v>
      </c>
      <c r="R94">
        <f>I94*(1000-(1000*0.61365*exp(17.502*V94/(240.97+V94))/(BN94+BO94)+BI94)/2)/(1000*0.61365*exp(17.502*V94/(240.97+V94))/(BN94+BO94)-BI94)</f>
        <v>0</v>
      </c>
      <c r="S94">
        <f>1/((BB94+1)/(P94/1.6)+1/(Q94/1.37)) + BB94/((BB94+1)/(P94/1.6) + BB94/(Q94/1.37))</f>
        <v>0</v>
      </c>
      <c r="T94">
        <f>(AW94*AZ94)</f>
        <v>0</v>
      </c>
      <c r="U94">
        <f>(BP94+(T94+2*0.95*5.67E-8*(((BP94+$B$7)+273)^4-(BP94+273)^4)-44100*I94)/(1.84*29.3*Q94+8*0.95*5.67E-8*(BP94+273)^3))</f>
        <v>0</v>
      </c>
      <c r="V94">
        <f>($C$7*BQ94+$D$7*BR94+$E$7*U94)</f>
        <v>0</v>
      </c>
      <c r="W94">
        <f>0.61365*exp(17.502*V94/(240.97+V94))</f>
        <v>0</v>
      </c>
      <c r="X94">
        <f>(Y94/Z94*100)</f>
        <v>0</v>
      </c>
      <c r="Y94">
        <f>BI94*(BN94+BO94)/1000</f>
        <v>0</v>
      </c>
      <c r="Z94">
        <f>0.61365*exp(17.502*BP94/(240.97+BP94))</f>
        <v>0</v>
      </c>
      <c r="AA94">
        <f>(W94-BI94*(BN94+BO94)/1000)</f>
        <v>0</v>
      </c>
      <c r="AB94">
        <f>(-I94*44100)</f>
        <v>0</v>
      </c>
      <c r="AC94">
        <f>2*29.3*Q94*0.92*(BP94-V94)</f>
        <v>0</v>
      </c>
      <c r="AD94">
        <f>2*0.95*5.67E-8*(((BP94+$B$7)+273)^4-(V94+273)^4)</f>
        <v>0</v>
      </c>
      <c r="AE94">
        <f>T94+AD94+AB94+AC94</f>
        <v>0</v>
      </c>
      <c r="AF94">
        <f>BM94*AT94*(BH94-BG94*(1000-AT94*BJ94)/(1000-AT94*BI94))/(100*BA94)</f>
        <v>0</v>
      </c>
      <c r="AG94">
        <f>1000*BM94*AT94*(BI94-BJ94)/(100*BA94*(1000-AT94*BI94))</f>
        <v>0</v>
      </c>
      <c r="AH94">
        <f>(AI94 - AJ94 - BN94*1E3/(8.314*(BP94+273.15)) * AL94/BM94 * AK94) * BM94/(100*BA94) * (1000 - BJ94)/1000</f>
        <v>0</v>
      </c>
      <c r="AI94">
        <v>2036.341525681102</v>
      </c>
      <c r="AJ94">
        <v>2035.703393939395</v>
      </c>
      <c r="AK94">
        <v>-0.04878971389361211</v>
      </c>
      <c r="AL94">
        <v>67.1447270465616</v>
      </c>
      <c r="AM94">
        <f>(AO94 - AN94 + BN94*1E3/(8.314*(BP94+273.15)) * AQ94/BM94 * AP94) * BM94/(100*BA94) * 1000/(1000 - AO94)</f>
        <v>0</v>
      </c>
      <c r="AN94">
        <v>17.98505923892214</v>
      </c>
      <c r="AO94">
        <v>18.21115515151515</v>
      </c>
      <c r="AP94">
        <v>-0.003099817672501712</v>
      </c>
      <c r="AQ94">
        <v>78.53879633420797</v>
      </c>
      <c r="AR94">
        <v>1</v>
      </c>
      <c r="AS94">
        <v>0</v>
      </c>
      <c r="AT94">
        <f>IF(AR94*$H$13&gt;=AV94,1.0,(AV94/(AV94-AR94*$H$13)))</f>
        <v>0</v>
      </c>
      <c r="AU94">
        <f>(AT94-1)*100</f>
        <v>0</v>
      </c>
      <c r="AV94">
        <f>MAX(0,($B$13+$C$13*BU94)/(1+$D$13*BU94)*BN94/(BP94+273)*$E$13)</f>
        <v>0</v>
      </c>
      <c r="AW94">
        <f>$B$11*BV94+$C$11*BW94+$F$11*CH94*(1-CK94)</f>
        <v>0</v>
      </c>
      <c r="AX94">
        <f>AW94*AY94</f>
        <v>0</v>
      </c>
      <c r="AY94">
        <f>($B$11*$D$9+$C$11*$D$9+$F$11*((CU94+CM94)/MAX(CU94+CM94+CV94, 0.1)*$I$9+CV94/MAX(CU94+CM94+CV94, 0.1)*$J$9))/($B$11+$C$11+$F$11)</f>
        <v>0</v>
      </c>
      <c r="AZ94">
        <f>($B$11*$K$9+$C$11*$K$9+$F$11*((CU94+CM94)/MAX(CU94+CM94+CV94, 0.1)*$P$9+CV94/MAX(CU94+CM94+CV94, 0.1)*$Q$9))/($B$11+$C$11+$F$11)</f>
        <v>0</v>
      </c>
      <c r="BA94">
        <v>6</v>
      </c>
      <c r="BB94">
        <v>0.5</v>
      </c>
      <c r="BC94" t="s">
        <v>354</v>
      </c>
      <c r="BD94">
        <v>2</v>
      </c>
      <c r="BE94" t="b">
        <v>1</v>
      </c>
      <c r="BF94">
        <v>1714082278.599999</v>
      </c>
      <c r="BG94">
        <v>1998.722258064516</v>
      </c>
      <c r="BH94">
        <v>1999.952258064516</v>
      </c>
      <c r="BI94">
        <v>18.2535935483871</v>
      </c>
      <c r="BJ94">
        <v>17.99347419354839</v>
      </c>
      <c r="BK94">
        <v>2005.827096774193</v>
      </c>
      <c r="BL94">
        <v>18.24557419354839</v>
      </c>
      <c r="BM94">
        <v>599.9982903225806</v>
      </c>
      <c r="BN94">
        <v>101.7610645161291</v>
      </c>
      <c r="BO94">
        <v>0.09998013870967742</v>
      </c>
      <c r="BP94">
        <v>21.9577935483871</v>
      </c>
      <c r="BQ94">
        <v>22.06322903225807</v>
      </c>
      <c r="BR94">
        <v>999.9000000000003</v>
      </c>
      <c r="BS94">
        <v>0</v>
      </c>
      <c r="BT94">
        <v>0</v>
      </c>
      <c r="BU94">
        <v>10013.90677419355</v>
      </c>
      <c r="BV94">
        <v>0</v>
      </c>
      <c r="BW94">
        <v>131.6394516129032</v>
      </c>
      <c r="BX94">
        <v>-1.23107529032258</v>
      </c>
      <c r="BY94">
        <v>2035.885806451612</v>
      </c>
      <c r="BZ94">
        <v>2036.599032258064</v>
      </c>
      <c r="CA94">
        <v>0.2601289677419355</v>
      </c>
      <c r="CB94">
        <v>1999.952258064516</v>
      </c>
      <c r="CC94">
        <v>17.99347419354839</v>
      </c>
      <c r="CD94">
        <v>1.857506774193548</v>
      </c>
      <c r="CE94">
        <v>1.831035483870967</v>
      </c>
      <c r="CF94">
        <v>16.2792935483871</v>
      </c>
      <c r="CG94">
        <v>16.0542935483871</v>
      </c>
      <c r="CH94">
        <v>394.9965483870967</v>
      </c>
      <c r="CI94">
        <v>0.9000072903225806</v>
      </c>
      <c r="CJ94">
        <v>0.09999280322580646</v>
      </c>
      <c r="CK94">
        <v>0</v>
      </c>
      <c r="CL94">
        <v>261.0101935483871</v>
      </c>
      <c r="CM94">
        <v>5.00098</v>
      </c>
      <c r="CN94">
        <v>1166.031290322581</v>
      </c>
      <c r="CO94">
        <v>3609.619677419355</v>
      </c>
      <c r="CP94">
        <v>36.8303870967742</v>
      </c>
      <c r="CQ94">
        <v>40.98570967741935</v>
      </c>
      <c r="CR94">
        <v>38.73564516129031</v>
      </c>
      <c r="CS94">
        <v>41.8424516129032</v>
      </c>
      <c r="CT94">
        <v>39.09451612903225</v>
      </c>
      <c r="CU94">
        <v>350.998064516129</v>
      </c>
      <c r="CV94">
        <v>39</v>
      </c>
      <c r="CW94">
        <v>0</v>
      </c>
      <c r="CX94">
        <v>1714082374.1</v>
      </c>
      <c r="CY94">
        <v>0</v>
      </c>
      <c r="CZ94">
        <v>1714082244.6</v>
      </c>
      <c r="DA94" t="s">
        <v>610</v>
      </c>
      <c r="DB94">
        <v>1714082244.6</v>
      </c>
      <c r="DC94">
        <v>1714078058.6</v>
      </c>
      <c r="DD94">
        <v>81</v>
      </c>
      <c r="DE94">
        <v>0.179</v>
      </c>
      <c r="DF94">
        <v>-0.001</v>
      </c>
      <c r="DG94">
        <v>-6.952</v>
      </c>
      <c r="DH94">
        <v>-0.006</v>
      </c>
      <c r="DI94">
        <v>2000</v>
      </c>
      <c r="DJ94">
        <v>14</v>
      </c>
      <c r="DK94">
        <v>0.82</v>
      </c>
      <c r="DL94">
        <v>0.31</v>
      </c>
      <c r="DM94">
        <v>-1.23489385</v>
      </c>
      <c r="DN94">
        <v>0.2414570881801154</v>
      </c>
      <c r="DO94">
        <v>0.102365624584269</v>
      </c>
      <c r="DP94">
        <v>0</v>
      </c>
      <c r="DQ94">
        <v>0.26181475</v>
      </c>
      <c r="DR94">
        <v>-0.1473345590994373</v>
      </c>
      <c r="DS94">
        <v>0.01829736406391642</v>
      </c>
      <c r="DT94">
        <v>0</v>
      </c>
      <c r="DU94">
        <v>0</v>
      </c>
      <c r="DV94">
        <v>2</v>
      </c>
      <c r="DW94" t="s">
        <v>356</v>
      </c>
      <c r="DX94">
        <v>3.2307</v>
      </c>
      <c r="DY94">
        <v>2.7043</v>
      </c>
      <c r="DZ94">
        <v>0.298024</v>
      </c>
      <c r="EA94">
        <v>0.298191</v>
      </c>
      <c r="EB94">
        <v>0.0963743</v>
      </c>
      <c r="EC94">
        <v>0.0961071</v>
      </c>
      <c r="ED94">
        <v>23056.4</v>
      </c>
      <c r="EE94">
        <v>22551.6</v>
      </c>
      <c r="EF94">
        <v>31415.1</v>
      </c>
      <c r="EG94">
        <v>30422.1</v>
      </c>
      <c r="EH94">
        <v>38034.6</v>
      </c>
      <c r="EI94">
        <v>36367.2</v>
      </c>
      <c r="EJ94">
        <v>44036.7</v>
      </c>
      <c r="EK94">
        <v>42490.5</v>
      </c>
      <c r="EL94">
        <v>2.17583</v>
      </c>
      <c r="EM94">
        <v>1.99627</v>
      </c>
      <c r="EN94">
        <v>0.0678487</v>
      </c>
      <c r="EO94">
        <v>0</v>
      </c>
      <c r="EP94">
        <v>20.9585</v>
      </c>
      <c r="EQ94">
        <v>999.9</v>
      </c>
      <c r="ER94">
        <v>64.2</v>
      </c>
      <c r="ES94">
        <v>25.9</v>
      </c>
      <c r="ET94">
        <v>21.1608</v>
      </c>
      <c r="EU94">
        <v>61.3028</v>
      </c>
      <c r="EV94">
        <v>21.3101</v>
      </c>
      <c r="EW94">
        <v>1</v>
      </c>
      <c r="EX94">
        <v>-0.305407</v>
      </c>
      <c r="EY94">
        <v>0.6637960000000001</v>
      </c>
      <c r="EZ94">
        <v>20.2061</v>
      </c>
      <c r="FA94">
        <v>5.22867</v>
      </c>
      <c r="FB94">
        <v>11.996</v>
      </c>
      <c r="FC94">
        <v>4.9678</v>
      </c>
      <c r="FD94">
        <v>3.297</v>
      </c>
      <c r="FE94">
        <v>9999</v>
      </c>
      <c r="FF94">
        <v>9999</v>
      </c>
      <c r="FG94">
        <v>9999</v>
      </c>
      <c r="FH94">
        <v>23.5</v>
      </c>
      <c r="FI94">
        <v>4.97102</v>
      </c>
      <c r="FJ94">
        <v>1.86768</v>
      </c>
      <c r="FK94">
        <v>1.85884</v>
      </c>
      <c r="FL94">
        <v>1.86496</v>
      </c>
      <c r="FM94">
        <v>1.86303</v>
      </c>
      <c r="FN94">
        <v>1.86436</v>
      </c>
      <c r="FO94">
        <v>1.85974</v>
      </c>
      <c r="FP94">
        <v>1.86386</v>
      </c>
      <c r="FQ94">
        <v>0</v>
      </c>
      <c r="FR94">
        <v>0</v>
      </c>
      <c r="FS94">
        <v>0</v>
      </c>
      <c r="FT94">
        <v>0</v>
      </c>
      <c r="FU94" t="s">
        <v>357</v>
      </c>
      <c r="FV94" t="s">
        <v>358</v>
      </c>
      <c r="FW94" t="s">
        <v>359</v>
      </c>
      <c r="FX94" t="s">
        <v>359</v>
      </c>
      <c r="FY94" t="s">
        <v>359</v>
      </c>
      <c r="FZ94" t="s">
        <v>359</v>
      </c>
      <c r="GA94">
        <v>0</v>
      </c>
      <c r="GB94">
        <v>100</v>
      </c>
      <c r="GC94">
        <v>100</v>
      </c>
      <c r="GD94">
        <v>-7.1</v>
      </c>
      <c r="GE94">
        <v>0.0078</v>
      </c>
      <c r="GF94">
        <v>0.9148809363712262</v>
      </c>
      <c r="GG94">
        <v>-0.004200780211792431</v>
      </c>
      <c r="GH94">
        <v>-6.086107273994438E-07</v>
      </c>
      <c r="GI94">
        <v>3.538391214060535E-10</v>
      </c>
      <c r="GJ94">
        <v>-0.02696276011715643</v>
      </c>
      <c r="GK94">
        <v>0.006682484536868237</v>
      </c>
      <c r="GL94">
        <v>-0.0007200357986506558</v>
      </c>
      <c r="GM94">
        <v>2.515042002614049E-05</v>
      </c>
      <c r="GN94">
        <v>15</v>
      </c>
      <c r="GO94">
        <v>1944</v>
      </c>
      <c r="GP94">
        <v>3</v>
      </c>
      <c r="GQ94">
        <v>20</v>
      </c>
      <c r="GR94">
        <v>0.7</v>
      </c>
      <c r="GS94">
        <v>70.5</v>
      </c>
      <c r="GT94">
        <v>3.97339</v>
      </c>
      <c r="GU94">
        <v>2.38403</v>
      </c>
      <c r="GV94">
        <v>1.44775</v>
      </c>
      <c r="GW94">
        <v>2.30835</v>
      </c>
      <c r="GX94">
        <v>1.55151</v>
      </c>
      <c r="GY94">
        <v>2.19971</v>
      </c>
      <c r="GZ94">
        <v>30.4584</v>
      </c>
      <c r="HA94">
        <v>13.7643</v>
      </c>
      <c r="HB94">
        <v>18</v>
      </c>
      <c r="HC94">
        <v>595.846</v>
      </c>
      <c r="HD94">
        <v>485.164</v>
      </c>
      <c r="HE94">
        <v>20.0007</v>
      </c>
      <c r="HF94">
        <v>23.1206</v>
      </c>
      <c r="HG94">
        <v>30</v>
      </c>
      <c r="HH94">
        <v>23.2281</v>
      </c>
      <c r="HI94">
        <v>23.194</v>
      </c>
      <c r="HJ94">
        <v>79.5399</v>
      </c>
      <c r="HK94">
        <v>26.4529</v>
      </c>
      <c r="HL94">
        <v>100</v>
      </c>
      <c r="HM94">
        <v>20</v>
      </c>
      <c r="HN94">
        <v>2000</v>
      </c>
      <c r="HO94">
        <v>17.9572</v>
      </c>
      <c r="HP94">
        <v>99.7069</v>
      </c>
      <c r="HQ94">
        <v>101.522</v>
      </c>
    </row>
    <row r="95" spans="1:225">
      <c r="A95">
        <v>79</v>
      </c>
      <c r="B95">
        <v>1714082385.6</v>
      </c>
      <c r="C95">
        <v>13893.59999990463</v>
      </c>
      <c r="D95" t="s">
        <v>613</v>
      </c>
      <c r="E95" t="s">
        <v>614</v>
      </c>
      <c r="F95">
        <v>5</v>
      </c>
      <c r="G95" t="s">
        <v>398</v>
      </c>
      <c r="H95">
        <v>1714082377.849999</v>
      </c>
      <c r="I95">
        <f>(J95)/1000</f>
        <v>0</v>
      </c>
      <c r="J95">
        <f>IF(BE95, AM95, AG95)</f>
        <v>0</v>
      </c>
      <c r="K95">
        <f>IF(BE95, AH95, AF95)</f>
        <v>0</v>
      </c>
      <c r="L95">
        <f>BG95 - IF(AT95&gt;1, K95*BA95*100.0/(AV95*BU95), 0)</f>
        <v>0</v>
      </c>
      <c r="M95">
        <f>((S95-I95/2)*L95-K95)/(S95+I95/2)</f>
        <v>0</v>
      </c>
      <c r="N95">
        <f>M95*(BN95+BO95)/1000.0</f>
        <v>0</v>
      </c>
      <c r="O95">
        <f>(BG95 - IF(AT95&gt;1, K95*BA95*100.0/(AV95*BU95), 0))*(BN95+BO95)/1000.0</f>
        <v>0</v>
      </c>
      <c r="P95">
        <f>2.0/((1/R95-1/Q95)+SIGN(R95)*SQRT((1/R95-1/Q95)*(1/R95-1/Q95) + 4*BB95/((BB95+1)*(BB95+1))*(2*1/R95*1/Q95-1/Q95*1/Q95)))</f>
        <v>0</v>
      </c>
      <c r="Q95">
        <f>IF(LEFT(BC95,1)&lt;&gt;"0",IF(LEFT(BC95,1)="1",3.0,BD95),$D$5+$E$5*(BU95*BN95/($K$5*1000))+$F$5*(BU95*BN95/($K$5*1000))*MAX(MIN(BA95,$J$5),$I$5)*MAX(MIN(BA95,$J$5),$I$5)+$G$5*MAX(MIN(BA95,$J$5),$I$5)*(BU95*BN95/($K$5*1000))+$H$5*(BU95*BN95/($K$5*1000))*(BU95*BN95/($K$5*1000)))</f>
        <v>0</v>
      </c>
      <c r="R95">
        <f>I95*(1000-(1000*0.61365*exp(17.502*V95/(240.97+V95))/(BN95+BO95)+BI95)/2)/(1000*0.61365*exp(17.502*V95/(240.97+V95))/(BN95+BO95)-BI95)</f>
        <v>0</v>
      </c>
      <c r="S95">
        <f>1/((BB95+1)/(P95/1.6)+1/(Q95/1.37)) + BB95/((BB95+1)/(P95/1.6) + BB95/(Q95/1.37))</f>
        <v>0</v>
      </c>
      <c r="T95">
        <f>(AW95*AZ95)</f>
        <v>0</v>
      </c>
      <c r="U95">
        <f>(BP95+(T95+2*0.95*5.67E-8*(((BP95+$B$7)+273)^4-(BP95+273)^4)-44100*I95)/(1.84*29.3*Q95+8*0.95*5.67E-8*(BP95+273)^3))</f>
        <v>0</v>
      </c>
      <c r="V95">
        <f>($C$7*BQ95+$D$7*BR95+$E$7*U95)</f>
        <v>0</v>
      </c>
      <c r="W95">
        <f>0.61365*exp(17.502*V95/(240.97+V95))</f>
        <v>0</v>
      </c>
      <c r="X95">
        <f>(Y95/Z95*100)</f>
        <v>0</v>
      </c>
      <c r="Y95">
        <f>BI95*(BN95+BO95)/1000</f>
        <v>0</v>
      </c>
      <c r="Z95">
        <f>0.61365*exp(17.502*BP95/(240.97+BP95))</f>
        <v>0</v>
      </c>
      <c r="AA95">
        <f>(W95-BI95*(BN95+BO95)/1000)</f>
        <v>0</v>
      </c>
      <c r="AB95">
        <f>(-I95*44100)</f>
        <v>0</v>
      </c>
      <c r="AC95">
        <f>2*29.3*Q95*0.92*(BP95-V95)</f>
        <v>0</v>
      </c>
      <c r="AD95">
        <f>2*0.95*5.67E-8*(((BP95+$B$7)+273)^4-(V95+273)^4)</f>
        <v>0</v>
      </c>
      <c r="AE95">
        <f>T95+AD95+AB95+AC95</f>
        <v>0</v>
      </c>
      <c r="AF95">
        <f>BM95*AT95*(BH95-BG95*(1000-AT95*BJ95)/(1000-AT95*BI95))/(100*BA95)</f>
        <v>0</v>
      </c>
      <c r="AG95">
        <f>1000*BM95*AT95*(BI95-BJ95)/(100*BA95*(1000-AT95*BI95))</f>
        <v>0</v>
      </c>
      <c r="AH95">
        <f>(AI95 - AJ95 - BN95*1E3/(8.314*(BP95+273.15)) * AL95/BM95 * AK95) * BM95/(100*BA95) * (1000 - BJ95)/1000</f>
        <v>0</v>
      </c>
      <c r="AI95">
        <v>2037.983504989886</v>
      </c>
      <c r="AJ95">
        <v>2034.170606060606</v>
      </c>
      <c r="AK95">
        <v>0.5234292450029989</v>
      </c>
      <c r="AL95">
        <v>67.15371573612737</v>
      </c>
      <c r="AM95">
        <f>(AO95 - AN95 + BN95*1E3/(8.314*(BP95+273.15)) * AQ95/BM95 * AP95) * BM95/(100*BA95) * 1000/(1000 - AO95)</f>
        <v>0</v>
      </c>
      <c r="AN95">
        <v>18.8501075692849</v>
      </c>
      <c r="AO95">
        <v>18.45185939393939</v>
      </c>
      <c r="AP95">
        <v>0.02446223052193081</v>
      </c>
      <c r="AQ95">
        <v>78.54306429163107</v>
      </c>
      <c r="AR95">
        <v>2</v>
      </c>
      <c r="AS95">
        <v>0</v>
      </c>
      <c r="AT95">
        <f>IF(AR95*$H$13&gt;=AV95,1.0,(AV95/(AV95-AR95*$H$13)))</f>
        <v>0</v>
      </c>
      <c r="AU95">
        <f>(AT95-1)*100</f>
        <v>0</v>
      </c>
      <c r="AV95">
        <f>MAX(0,($B$13+$C$13*BU95)/(1+$D$13*BU95)*BN95/(BP95+273)*$E$13)</f>
        <v>0</v>
      </c>
      <c r="AW95">
        <f>$B$11*BV95+$C$11*BW95+$F$11*CH95*(1-CK95)</f>
        <v>0</v>
      </c>
      <c r="AX95">
        <f>AW95*AY95</f>
        <v>0</v>
      </c>
      <c r="AY95">
        <f>($B$11*$D$9+$C$11*$D$9+$F$11*((CU95+CM95)/MAX(CU95+CM95+CV95, 0.1)*$I$9+CV95/MAX(CU95+CM95+CV95, 0.1)*$J$9))/($B$11+$C$11+$F$11)</f>
        <v>0</v>
      </c>
      <c r="AZ95">
        <f>($B$11*$K$9+$C$11*$K$9+$F$11*((CU95+CM95)/MAX(CU95+CM95+CV95, 0.1)*$P$9+CV95/MAX(CU95+CM95+CV95, 0.1)*$Q$9))/($B$11+$C$11+$F$11)</f>
        <v>0</v>
      </c>
      <c r="BA95">
        <v>6</v>
      </c>
      <c r="BB95">
        <v>0.5</v>
      </c>
      <c r="BC95" t="s">
        <v>354</v>
      </c>
      <c r="BD95">
        <v>2</v>
      </c>
      <c r="BE95" t="b">
        <v>1</v>
      </c>
      <c r="BF95">
        <v>1714082377.849999</v>
      </c>
      <c r="BG95">
        <v>1988.958666666667</v>
      </c>
      <c r="BH95">
        <v>1999.84</v>
      </c>
      <c r="BI95">
        <v>18.2462</v>
      </c>
      <c r="BJ95">
        <v>18.83414333333333</v>
      </c>
      <c r="BK95">
        <v>1995.980666666667</v>
      </c>
      <c r="BL95">
        <v>18.2382</v>
      </c>
      <c r="BM95">
        <v>599.9811666666667</v>
      </c>
      <c r="BN95">
        <v>101.7585</v>
      </c>
      <c r="BO95">
        <v>0.09993118333333334</v>
      </c>
      <c r="BP95">
        <v>22.03676666666666</v>
      </c>
      <c r="BQ95">
        <v>22.15191</v>
      </c>
      <c r="BR95">
        <v>999.9000000000002</v>
      </c>
      <c r="BS95">
        <v>0</v>
      </c>
      <c r="BT95">
        <v>0</v>
      </c>
      <c r="BU95">
        <v>10008.89666666667</v>
      </c>
      <c r="BV95">
        <v>0</v>
      </c>
      <c r="BW95">
        <v>128.1409</v>
      </c>
      <c r="BX95">
        <v>-10.940092</v>
      </c>
      <c r="BY95">
        <v>2025.865666666667</v>
      </c>
      <c r="BZ95">
        <v>2038.228</v>
      </c>
      <c r="CA95">
        <v>-0.5879494666666666</v>
      </c>
      <c r="CB95">
        <v>1999.84</v>
      </c>
      <c r="CC95">
        <v>18.83414333333333</v>
      </c>
      <c r="CD95">
        <v>1.856705333333333</v>
      </c>
      <c r="CE95">
        <v>1.916533</v>
      </c>
      <c r="CF95">
        <v>16.27210333333333</v>
      </c>
      <c r="CG95">
        <v>16.77111</v>
      </c>
      <c r="CH95">
        <v>395.0005333333334</v>
      </c>
      <c r="CI95">
        <v>0.8999997333333333</v>
      </c>
      <c r="CJ95">
        <v>0.1000005733333334</v>
      </c>
      <c r="CK95">
        <v>0</v>
      </c>
      <c r="CL95">
        <v>262.9010000000001</v>
      </c>
      <c r="CM95">
        <v>5.00098</v>
      </c>
      <c r="CN95">
        <v>1175.995333333333</v>
      </c>
      <c r="CO95">
        <v>3609.647</v>
      </c>
      <c r="CP95">
        <v>35.45806666666666</v>
      </c>
      <c r="CQ95">
        <v>38.17893333333333</v>
      </c>
      <c r="CR95">
        <v>37.1414</v>
      </c>
      <c r="CS95">
        <v>37.89559999999999</v>
      </c>
      <c r="CT95">
        <v>37.04546666666666</v>
      </c>
      <c r="CU95">
        <v>351.0006666666666</v>
      </c>
      <c r="CV95">
        <v>38.99966666666667</v>
      </c>
      <c r="CW95">
        <v>0</v>
      </c>
      <c r="CX95">
        <v>1714082473.1</v>
      </c>
      <c r="CY95">
        <v>0</v>
      </c>
      <c r="CZ95">
        <v>1714082424.6</v>
      </c>
      <c r="DA95" t="s">
        <v>615</v>
      </c>
      <c r="DB95">
        <v>1714082424.6</v>
      </c>
      <c r="DC95">
        <v>1714078058.6</v>
      </c>
      <c r="DD95">
        <v>82</v>
      </c>
      <c r="DE95">
        <v>0.08699999999999999</v>
      </c>
      <c r="DF95">
        <v>-0.001</v>
      </c>
      <c r="DG95">
        <v>-7.022</v>
      </c>
      <c r="DH95">
        <v>-0.006</v>
      </c>
      <c r="DI95">
        <v>2001</v>
      </c>
      <c r="DJ95">
        <v>14</v>
      </c>
      <c r="DK95">
        <v>0.63</v>
      </c>
      <c r="DL95">
        <v>0.31</v>
      </c>
      <c r="DM95">
        <v>-22.4258615</v>
      </c>
      <c r="DN95">
        <v>183.5987660037524</v>
      </c>
      <c r="DO95">
        <v>19.02266521156599</v>
      </c>
      <c r="DP95">
        <v>0</v>
      </c>
      <c r="DQ95">
        <v>-0.66365735</v>
      </c>
      <c r="DR95">
        <v>1.360480502814262</v>
      </c>
      <c r="DS95">
        <v>0.1341365396723708</v>
      </c>
      <c r="DT95">
        <v>0</v>
      </c>
      <c r="DU95">
        <v>0</v>
      </c>
      <c r="DV95">
        <v>2</v>
      </c>
      <c r="DW95" t="s">
        <v>356</v>
      </c>
      <c r="DX95">
        <v>3.23082</v>
      </c>
      <c r="DY95">
        <v>2.70452</v>
      </c>
      <c r="DZ95">
        <v>0.297887</v>
      </c>
      <c r="EA95">
        <v>0.298194</v>
      </c>
      <c r="EB95">
        <v>0.09732689999999999</v>
      </c>
      <c r="EC95">
        <v>0.0992439</v>
      </c>
      <c r="ED95">
        <v>23061.1</v>
      </c>
      <c r="EE95">
        <v>22549.5</v>
      </c>
      <c r="EF95">
        <v>31415.3</v>
      </c>
      <c r="EG95">
        <v>30419.3</v>
      </c>
      <c r="EH95">
        <v>37994.9</v>
      </c>
      <c r="EI95">
        <v>36239.6</v>
      </c>
      <c r="EJ95">
        <v>44037.6</v>
      </c>
      <c r="EK95">
        <v>42490.2</v>
      </c>
      <c r="EL95">
        <v>2.17408</v>
      </c>
      <c r="EM95">
        <v>1.99752</v>
      </c>
      <c r="EN95">
        <v>0.0658035</v>
      </c>
      <c r="EO95">
        <v>0</v>
      </c>
      <c r="EP95">
        <v>21.0414</v>
      </c>
      <c r="EQ95">
        <v>999.9</v>
      </c>
      <c r="ER95">
        <v>64.3</v>
      </c>
      <c r="ES95">
        <v>26</v>
      </c>
      <c r="ET95">
        <v>21.3226</v>
      </c>
      <c r="EU95">
        <v>61.6928</v>
      </c>
      <c r="EV95">
        <v>21.5425</v>
      </c>
      <c r="EW95">
        <v>1</v>
      </c>
      <c r="EX95">
        <v>-0.305117</v>
      </c>
      <c r="EY95">
        <v>0.680678</v>
      </c>
      <c r="EZ95">
        <v>20.2036</v>
      </c>
      <c r="FA95">
        <v>5.22463</v>
      </c>
      <c r="FB95">
        <v>11.9954</v>
      </c>
      <c r="FC95">
        <v>4.96615</v>
      </c>
      <c r="FD95">
        <v>3.29633</v>
      </c>
      <c r="FE95">
        <v>9999</v>
      </c>
      <c r="FF95">
        <v>9999</v>
      </c>
      <c r="FG95">
        <v>9999</v>
      </c>
      <c r="FH95">
        <v>23.5</v>
      </c>
      <c r="FI95">
        <v>4.97101</v>
      </c>
      <c r="FJ95">
        <v>1.86768</v>
      </c>
      <c r="FK95">
        <v>1.85884</v>
      </c>
      <c r="FL95">
        <v>1.86493</v>
      </c>
      <c r="FM95">
        <v>1.86303</v>
      </c>
      <c r="FN95">
        <v>1.86436</v>
      </c>
      <c r="FO95">
        <v>1.85975</v>
      </c>
      <c r="FP95">
        <v>1.86386</v>
      </c>
      <c r="FQ95">
        <v>0</v>
      </c>
      <c r="FR95">
        <v>0</v>
      </c>
      <c r="FS95">
        <v>0</v>
      </c>
      <c r="FT95">
        <v>0</v>
      </c>
      <c r="FU95" t="s">
        <v>357</v>
      </c>
      <c r="FV95" t="s">
        <v>358</v>
      </c>
      <c r="FW95" t="s">
        <v>359</v>
      </c>
      <c r="FX95" t="s">
        <v>359</v>
      </c>
      <c r="FY95" t="s">
        <v>359</v>
      </c>
      <c r="FZ95" t="s">
        <v>359</v>
      </c>
      <c r="GA95">
        <v>0</v>
      </c>
      <c r="GB95">
        <v>100</v>
      </c>
      <c r="GC95">
        <v>100</v>
      </c>
      <c r="GD95">
        <v>-7.022</v>
      </c>
      <c r="GE95">
        <v>0.0092</v>
      </c>
      <c r="GF95">
        <v>0.9148809363712262</v>
      </c>
      <c r="GG95">
        <v>-0.004200780211792431</v>
      </c>
      <c r="GH95">
        <v>-6.086107273994438E-07</v>
      </c>
      <c r="GI95">
        <v>3.538391214060535E-10</v>
      </c>
      <c r="GJ95">
        <v>-0.02696276011715643</v>
      </c>
      <c r="GK95">
        <v>0.006682484536868237</v>
      </c>
      <c r="GL95">
        <v>-0.0007200357986506558</v>
      </c>
      <c r="GM95">
        <v>2.515042002614049E-05</v>
      </c>
      <c r="GN95">
        <v>15</v>
      </c>
      <c r="GO95">
        <v>1944</v>
      </c>
      <c r="GP95">
        <v>3</v>
      </c>
      <c r="GQ95">
        <v>20</v>
      </c>
      <c r="GR95">
        <v>2.4</v>
      </c>
      <c r="GS95">
        <v>72.09999999999999</v>
      </c>
      <c r="GT95">
        <v>3.97583</v>
      </c>
      <c r="GU95">
        <v>2.37183</v>
      </c>
      <c r="GV95">
        <v>1.44775</v>
      </c>
      <c r="GW95">
        <v>2.30835</v>
      </c>
      <c r="GX95">
        <v>1.55151</v>
      </c>
      <c r="GY95">
        <v>2.31567</v>
      </c>
      <c r="GZ95">
        <v>30.5877</v>
      </c>
      <c r="HA95">
        <v>13.738</v>
      </c>
      <c r="HB95">
        <v>18</v>
      </c>
      <c r="HC95">
        <v>594.537</v>
      </c>
      <c r="HD95">
        <v>485.827</v>
      </c>
      <c r="HE95">
        <v>19.9996</v>
      </c>
      <c r="HF95">
        <v>23.1206</v>
      </c>
      <c r="HG95">
        <v>30.0001</v>
      </c>
      <c r="HH95">
        <v>23.2184</v>
      </c>
      <c r="HI95">
        <v>23.1799</v>
      </c>
      <c r="HJ95">
        <v>79.6506</v>
      </c>
      <c r="HK95">
        <v>22.8167</v>
      </c>
      <c r="HL95">
        <v>100</v>
      </c>
      <c r="HM95">
        <v>20</v>
      </c>
      <c r="HN95">
        <v>2000</v>
      </c>
      <c r="HO95">
        <v>18.5553</v>
      </c>
      <c r="HP95">
        <v>99.7084</v>
      </c>
      <c r="HQ95">
        <v>101.518</v>
      </c>
    </row>
    <row r="96" spans="1:225">
      <c r="A96">
        <v>80</v>
      </c>
      <c r="B96">
        <v>1714082447.1</v>
      </c>
      <c r="C96">
        <v>13955.09999990463</v>
      </c>
      <c r="D96" t="s">
        <v>616</v>
      </c>
      <c r="E96" t="s">
        <v>617</v>
      </c>
      <c r="F96">
        <v>5</v>
      </c>
      <c r="G96" t="s">
        <v>398</v>
      </c>
      <c r="H96">
        <v>1714082439.349999</v>
      </c>
      <c r="I96">
        <f>(J96)/1000</f>
        <v>0</v>
      </c>
      <c r="J96">
        <f>IF(BE96, AM96, AG96)</f>
        <v>0</v>
      </c>
      <c r="K96">
        <f>IF(BE96, AH96, AF96)</f>
        <v>0</v>
      </c>
      <c r="L96">
        <f>BG96 - IF(AT96&gt;1, K96*BA96*100.0/(AV96*BU96), 0)</f>
        <v>0</v>
      </c>
      <c r="M96">
        <f>((S96-I96/2)*L96-K96)/(S96+I96/2)</f>
        <v>0</v>
      </c>
      <c r="N96">
        <f>M96*(BN96+BO96)/1000.0</f>
        <v>0</v>
      </c>
      <c r="O96">
        <f>(BG96 - IF(AT96&gt;1, K96*BA96*100.0/(AV96*BU96), 0))*(BN96+BO96)/1000.0</f>
        <v>0</v>
      </c>
      <c r="P96">
        <f>2.0/((1/R96-1/Q96)+SIGN(R96)*SQRT((1/R96-1/Q96)*(1/R96-1/Q96) + 4*BB96/((BB96+1)*(BB96+1))*(2*1/R96*1/Q96-1/Q96*1/Q96)))</f>
        <v>0</v>
      </c>
      <c r="Q96">
        <f>IF(LEFT(BC96,1)&lt;&gt;"0",IF(LEFT(BC96,1)="1",3.0,BD96),$D$5+$E$5*(BU96*BN96/($K$5*1000))+$F$5*(BU96*BN96/($K$5*1000))*MAX(MIN(BA96,$J$5),$I$5)*MAX(MIN(BA96,$J$5),$I$5)+$G$5*MAX(MIN(BA96,$J$5),$I$5)*(BU96*BN96/($K$5*1000))+$H$5*(BU96*BN96/($K$5*1000))*(BU96*BN96/($K$5*1000)))</f>
        <v>0</v>
      </c>
      <c r="R96">
        <f>I96*(1000-(1000*0.61365*exp(17.502*V96/(240.97+V96))/(BN96+BO96)+BI96)/2)/(1000*0.61365*exp(17.502*V96/(240.97+V96))/(BN96+BO96)-BI96)</f>
        <v>0</v>
      </c>
      <c r="S96">
        <f>1/((BB96+1)/(P96/1.6)+1/(Q96/1.37)) + BB96/((BB96+1)/(P96/1.6) + BB96/(Q96/1.37))</f>
        <v>0</v>
      </c>
      <c r="T96">
        <f>(AW96*AZ96)</f>
        <v>0</v>
      </c>
      <c r="U96">
        <f>(BP96+(T96+2*0.95*5.67E-8*(((BP96+$B$7)+273)^4-(BP96+273)^4)-44100*I96)/(1.84*29.3*Q96+8*0.95*5.67E-8*(BP96+273)^3))</f>
        <v>0</v>
      </c>
      <c r="V96">
        <f>($C$7*BQ96+$D$7*BR96+$E$7*U96)</f>
        <v>0</v>
      </c>
      <c r="W96">
        <f>0.61365*exp(17.502*V96/(240.97+V96))</f>
        <v>0</v>
      </c>
      <c r="X96">
        <f>(Y96/Z96*100)</f>
        <v>0</v>
      </c>
      <c r="Y96">
        <f>BI96*(BN96+BO96)/1000</f>
        <v>0</v>
      </c>
      <c r="Z96">
        <f>0.61365*exp(17.502*BP96/(240.97+BP96))</f>
        <v>0</v>
      </c>
      <c r="AA96">
        <f>(W96-BI96*(BN96+BO96)/1000)</f>
        <v>0</v>
      </c>
      <c r="AB96">
        <f>(-I96*44100)</f>
        <v>0</v>
      </c>
      <c r="AC96">
        <f>2*29.3*Q96*0.92*(BP96-V96)</f>
        <v>0</v>
      </c>
      <c r="AD96">
        <f>2*0.95*5.67E-8*(((BP96+$B$7)+273)^4-(V96+273)^4)</f>
        <v>0</v>
      </c>
      <c r="AE96">
        <f>T96+AD96+AB96+AC96</f>
        <v>0</v>
      </c>
      <c r="AF96">
        <f>BM96*AT96*(BH96-BG96*(1000-AT96*BJ96)/(1000-AT96*BI96))/(100*BA96)</f>
        <v>0</v>
      </c>
      <c r="AG96">
        <f>1000*BM96*AT96*(BI96-BJ96)/(100*BA96*(1000-AT96*BI96))</f>
        <v>0</v>
      </c>
      <c r="AH96">
        <f>(AI96 - AJ96 - BN96*1E3/(8.314*(BP96+273.15)) * AL96/BM96 * AK96) * BM96/(100*BA96) * (1000 - BJ96)/1000</f>
        <v>0</v>
      </c>
      <c r="AI96">
        <v>2037.221826130675</v>
      </c>
      <c r="AJ96">
        <v>2036.056424242423</v>
      </c>
      <c r="AK96">
        <v>-0.06991911191957408</v>
      </c>
      <c r="AL96">
        <v>67.19083580931722</v>
      </c>
      <c r="AM96">
        <f>(AO96 - AN96 + BN96*1E3/(8.314*(BP96+273.15)) * AQ96/BM96 * AP96) * BM96/(100*BA96) * 1000/(1000 - AO96)</f>
        <v>0</v>
      </c>
      <c r="AN96">
        <v>18.23486040633303</v>
      </c>
      <c r="AO96">
        <v>18.44011454545455</v>
      </c>
      <c r="AP96">
        <v>-0.01410264760414827</v>
      </c>
      <c r="AQ96">
        <v>78.54671827585307</v>
      </c>
      <c r="AR96">
        <v>2</v>
      </c>
      <c r="AS96">
        <v>0</v>
      </c>
      <c r="AT96">
        <f>IF(AR96*$H$13&gt;=AV96,1.0,(AV96/(AV96-AR96*$H$13)))</f>
        <v>0</v>
      </c>
      <c r="AU96">
        <f>(AT96-1)*100</f>
        <v>0</v>
      </c>
      <c r="AV96">
        <f>MAX(0,($B$13+$C$13*BU96)/(1+$D$13*BU96)*BN96/(BP96+273)*$E$13)</f>
        <v>0</v>
      </c>
      <c r="AW96">
        <f>$B$11*BV96+$C$11*BW96+$F$11*CH96*(1-CK96)</f>
        <v>0</v>
      </c>
      <c r="AX96">
        <f>AW96*AY96</f>
        <v>0</v>
      </c>
      <c r="AY96">
        <f>($B$11*$D$9+$C$11*$D$9+$F$11*((CU96+CM96)/MAX(CU96+CM96+CV96, 0.1)*$I$9+CV96/MAX(CU96+CM96+CV96, 0.1)*$J$9))/($B$11+$C$11+$F$11)</f>
        <v>0</v>
      </c>
      <c r="AZ96">
        <f>($B$11*$K$9+$C$11*$K$9+$F$11*((CU96+CM96)/MAX(CU96+CM96+CV96, 0.1)*$P$9+CV96/MAX(CU96+CM96+CV96, 0.1)*$Q$9))/($B$11+$C$11+$F$11)</f>
        <v>0</v>
      </c>
      <c r="BA96">
        <v>6</v>
      </c>
      <c r="BB96">
        <v>0.5</v>
      </c>
      <c r="BC96" t="s">
        <v>354</v>
      </c>
      <c r="BD96">
        <v>2</v>
      </c>
      <c r="BE96" t="b">
        <v>1</v>
      </c>
      <c r="BF96">
        <v>1714082439.349999</v>
      </c>
      <c r="BG96">
        <v>1998.945666666667</v>
      </c>
      <c r="BH96">
        <v>2000.132666666667</v>
      </c>
      <c r="BI96">
        <v>18.53291</v>
      </c>
      <c r="BJ96">
        <v>18.34875333333333</v>
      </c>
      <c r="BK96">
        <v>2006.120666666667</v>
      </c>
      <c r="BL96">
        <v>18.52330666666667</v>
      </c>
      <c r="BM96">
        <v>599.9523333333333</v>
      </c>
      <c r="BN96">
        <v>101.7573</v>
      </c>
      <c r="BO96">
        <v>0.10003241</v>
      </c>
      <c r="BP96">
        <v>21.99042666666667</v>
      </c>
      <c r="BQ96">
        <v>22.09393333333333</v>
      </c>
      <c r="BR96">
        <v>999.9000000000002</v>
      </c>
      <c r="BS96">
        <v>0</v>
      </c>
      <c r="BT96">
        <v>0</v>
      </c>
      <c r="BU96">
        <v>9986.185000000001</v>
      </c>
      <c r="BV96">
        <v>0</v>
      </c>
      <c r="BW96">
        <v>126.8596666666667</v>
      </c>
      <c r="BX96">
        <v>-1.186499333333333</v>
      </c>
      <c r="BY96">
        <v>2036.691</v>
      </c>
      <c r="BZ96">
        <v>2037.517666666667</v>
      </c>
      <c r="CA96">
        <v>0.1841587366666667</v>
      </c>
      <c r="CB96">
        <v>2000.132666666667</v>
      </c>
      <c r="CC96">
        <v>18.34875333333333</v>
      </c>
      <c r="CD96">
        <v>1.885858666666667</v>
      </c>
      <c r="CE96">
        <v>1.867120333333333</v>
      </c>
      <c r="CF96">
        <v>16.51717</v>
      </c>
      <c r="CG96">
        <v>16.36011333333333</v>
      </c>
      <c r="CH96">
        <v>394.9977</v>
      </c>
      <c r="CI96">
        <v>0.8999891333333331</v>
      </c>
      <c r="CJ96">
        <v>0.1000108133333333</v>
      </c>
      <c r="CK96">
        <v>0</v>
      </c>
      <c r="CL96">
        <v>247.5950333333333</v>
      </c>
      <c r="CM96">
        <v>5.00098</v>
      </c>
      <c r="CN96">
        <v>1115.113333333333</v>
      </c>
      <c r="CO96">
        <v>3609.608333333333</v>
      </c>
      <c r="CP96">
        <v>35.62476666666667</v>
      </c>
      <c r="CQ96">
        <v>39.21849999999998</v>
      </c>
      <c r="CR96">
        <v>37.49549999999999</v>
      </c>
      <c r="CS96">
        <v>38.86643333333333</v>
      </c>
      <c r="CT96">
        <v>37.69776666666667</v>
      </c>
      <c r="CU96">
        <v>350.9933333333334</v>
      </c>
      <c r="CV96">
        <v>39.006</v>
      </c>
      <c r="CW96">
        <v>0</v>
      </c>
      <c r="CX96">
        <v>1714082534.3</v>
      </c>
      <c r="CY96">
        <v>0</v>
      </c>
      <c r="CZ96">
        <v>1714082424.6</v>
      </c>
      <c r="DA96" t="s">
        <v>615</v>
      </c>
      <c r="DB96">
        <v>1714082424.6</v>
      </c>
      <c r="DC96">
        <v>1714078058.6</v>
      </c>
      <c r="DD96">
        <v>82</v>
      </c>
      <c r="DE96">
        <v>0.08699999999999999</v>
      </c>
      <c r="DF96">
        <v>-0.001</v>
      </c>
      <c r="DG96">
        <v>-7.022</v>
      </c>
      <c r="DH96">
        <v>-0.006</v>
      </c>
      <c r="DI96">
        <v>2001</v>
      </c>
      <c r="DJ96">
        <v>14</v>
      </c>
      <c r="DK96">
        <v>0.63</v>
      </c>
      <c r="DL96">
        <v>0.31</v>
      </c>
      <c r="DM96">
        <v>-0.8548673448780486</v>
      </c>
      <c r="DN96">
        <v>-4.769220262996515</v>
      </c>
      <c r="DO96">
        <v>0.5305666504419905</v>
      </c>
      <c r="DP96">
        <v>0</v>
      </c>
      <c r="DQ96">
        <v>0.1221673678048781</v>
      </c>
      <c r="DR96">
        <v>0.9516470132404179</v>
      </c>
      <c r="DS96">
        <v>0.09770588828353849</v>
      </c>
      <c r="DT96">
        <v>0</v>
      </c>
      <c r="DU96">
        <v>0</v>
      </c>
      <c r="DV96">
        <v>2</v>
      </c>
      <c r="DW96" t="s">
        <v>356</v>
      </c>
      <c r="DX96">
        <v>3.23077</v>
      </c>
      <c r="DY96">
        <v>2.70433</v>
      </c>
      <c r="DZ96">
        <v>0.298033</v>
      </c>
      <c r="EA96">
        <v>0.298196</v>
      </c>
      <c r="EB96">
        <v>0.0972228</v>
      </c>
      <c r="EC96">
        <v>0.0968854</v>
      </c>
      <c r="ED96">
        <v>23057.4</v>
      </c>
      <c r="EE96">
        <v>22550.8</v>
      </c>
      <c r="EF96">
        <v>31416.8</v>
      </c>
      <c r="EG96">
        <v>30421.1</v>
      </c>
      <c r="EH96">
        <v>38001.4</v>
      </c>
      <c r="EI96">
        <v>36335.1</v>
      </c>
      <c r="EJ96">
        <v>44040</v>
      </c>
      <c r="EK96">
        <v>42489.9</v>
      </c>
      <c r="EL96">
        <v>2.17497</v>
      </c>
      <c r="EM96">
        <v>1.99503</v>
      </c>
      <c r="EN96">
        <v>0.0641495</v>
      </c>
      <c r="EO96">
        <v>0</v>
      </c>
      <c r="EP96">
        <v>21.0284</v>
      </c>
      <c r="EQ96">
        <v>999.9</v>
      </c>
      <c r="ER96">
        <v>64.3</v>
      </c>
      <c r="ES96">
        <v>26</v>
      </c>
      <c r="ET96">
        <v>21.321</v>
      </c>
      <c r="EU96">
        <v>61.4028</v>
      </c>
      <c r="EV96">
        <v>21.226</v>
      </c>
      <c r="EW96">
        <v>1</v>
      </c>
      <c r="EX96">
        <v>-0.305272</v>
      </c>
      <c r="EY96">
        <v>0.67469</v>
      </c>
      <c r="EZ96">
        <v>20.2057</v>
      </c>
      <c r="FA96">
        <v>5.22867</v>
      </c>
      <c r="FB96">
        <v>11.9948</v>
      </c>
      <c r="FC96">
        <v>4.9676</v>
      </c>
      <c r="FD96">
        <v>3.297</v>
      </c>
      <c r="FE96">
        <v>9999</v>
      </c>
      <c r="FF96">
        <v>9999</v>
      </c>
      <c r="FG96">
        <v>9999</v>
      </c>
      <c r="FH96">
        <v>23.6</v>
      </c>
      <c r="FI96">
        <v>4.97102</v>
      </c>
      <c r="FJ96">
        <v>1.86768</v>
      </c>
      <c r="FK96">
        <v>1.85884</v>
      </c>
      <c r="FL96">
        <v>1.86494</v>
      </c>
      <c r="FM96">
        <v>1.86303</v>
      </c>
      <c r="FN96">
        <v>1.86438</v>
      </c>
      <c r="FO96">
        <v>1.85975</v>
      </c>
      <c r="FP96">
        <v>1.86386</v>
      </c>
      <c r="FQ96">
        <v>0</v>
      </c>
      <c r="FR96">
        <v>0</v>
      </c>
      <c r="FS96">
        <v>0</v>
      </c>
      <c r="FT96">
        <v>0</v>
      </c>
      <c r="FU96" t="s">
        <v>357</v>
      </c>
      <c r="FV96" t="s">
        <v>358</v>
      </c>
      <c r="FW96" t="s">
        <v>359</v>
      </c>
      <c r="FX96" t="s">
        <v>359</v>
      </c>
      <c r="FY96" t="s">
        <v>359</v>
      </c>
      <c r="FZ96" t="s">
        <v>359</v>
      </c>
      <c r="GA96">
        <v>0</v>
      </c>
      <c r="GB96">
        <v>100</v>
      </c>
      <c r="GC96">
        <v>100</v>
      </c>
      <c r="GD96">
        <v>-7.17</v>
      </c>
      <c r="GE96">
        <v>0.008999999999999999</v>
      </c>
      <c r="GF96">
        <v>0.8443809363714154</v>
      </c>
      <c r="GG96">
        <v>-0.004200780211792431</v>
      </c>
      <c r="GH96">
        <v>-6.086107273994438E-07</v>
      </c>
      <c r="GI96">
        <v>3.538391214060535E-10</v>
      </c>
      <c r="GJ96">
        <v>-0.02696276011715643</v>
      </c>
      <c r="GK96">
        <v>0.006682484536868237</v>
      </c>
      <c r="GL96">
        <v>-0.0007200357986506558</v>
      </c>
      <c r="GM96">
        <v>2.515042002614049E-05</v>
      </c>
      <c r="GN96">
        <v>15</v>
      </c>
      <c r="GO96">
        <v>1944</v>
      </c>
      <c r="GP96">
        <v>3</v>
      </c>
      <c r="GQ96">
        <v>20</v>
      </c>
      <c r="GR96">
        <v>0.4</v>
      </c>
      <c r="GS96">
        <v>73.09999999999999</v>
      </c>
      <c r="GT96">
        <v>3.97583</v>
      </c>
      <c r="GU96">
        <v>2.3877</v>
      </c>
      <c r="GV96">
        <v>1.44897</v>
      </c>
      <c r="GW96">
        <v>2.30835</v>
      </c>
      <c r="GX96">
        <v>1.55151</v>
      </c>
      <c r="GY96">
        <v>2.20825</v>
      </c>
      <c r="GZ96">
        <v>30.6309</v>
      </c>
      <c r="HA96">
        <v>13.7293</v>
      </c>
      <c r="HB96">
        <v>18</v>
      </c>
      <c r="HC96">
        <v>595.071</v>
      </c>
      <c r="HD96">
        <v>484.136</v>
      </c>
      <c r="HE96">
        <v>19.9999</v>
      </c>
      <c r="HF96">
        <v>23.1206</v>
      </c>
      <c r="HG96">
        <v>30.0001</v>
      </c>
      <c r="HH96">
        <v>23.2107</v>
      </c>
      <c r="HI96">
        <v>23.169</v>
      </c>
      <c r="HJ96">
        <v>79.5916</v>
      </c>
      <c r="HK96">
        <v>25.778</v>
      </c>
      <c r="HL96">
        <v>100</v>
      </c>
      <c r="HM96">
        <v>20</v>
      </c>
      <c r="HN96">
        <v>2000</v>
      </c>
      <c r="HO96">
        <v>18.0779</v>
      </c>
      <c r="HP96">
        <v>99.7135</v>
      </c>
      <c r="HQ96">
        <v>101.52</v>
      </c>
    </row>
    <row r="97" spans="1:225">
      <c r="A97">
        <v>81</v>
      </c>
      <c r="B97">
        <v>1714082571.1</v>
      </c>
      <c r="C97">
        <v>14079.09999990463</v>
      </c>
      <c r="D97" t="s">
        <v>618</v>
      </c>
      <c r="E97" t="s">
        <v>619</v>
      </c>
      <c r="F97">
        <v>5</v>
      </c>
      <c r="G97" t="s">
        <v>475</v>
      </c>
      <c r="H97">
        <v>1714082563.349999</v>
      </c>
      <c r="I97">
        <f>(J97)/1000</f>
        <v>0</v>
      </c>
      <c r="J97">
        <f>IF(BE97, AM97, AG97)</f>
        <v>0</v>
      </c>
      <c r="K97">
        <f>IF(BE97, AH97, AF97)</f>
        <v>0</v>
      </c>
      <c r="L97">
        <f>BG97 - IF(AT97&gt;1, K97*BA97*100.0/(AV97*BU97), 0)</f>
        <v>0</v>
      </c>
      <c r="M97">
        <f>((S97-I97/2)*L97-K97)/(S97+I97/2)</f>
        <v>0</v>
      </c>
      <c r="N97">
        <f>M97*(BN97+BO97)/1000.0</f>
        <v>0</v>
      </c>
      <c r="O97">
        <f>(BG97 - IF(AT97&gt;1, K97*BA97*100.0/(AV97*BU97), 0))*(BN97+BO97)/1000.0</f>
        <v>0</v>
      </c>
      <c r="P97">
        <f>2.0/((1/R97-1/Q97)+SIGN(R97)*SQRT((1/R97-1/Q97)*(1/R97-1/Q97) + 4*BB97/((BB97+1)*(BB97+1))*(2*1/R97*1/Q97-1/Q97*1/Q97)))</f>
        <v>0</v>
      </c>
      <c r="Q97">
        <f>IF(LEFT(BC97,1)&lt;&gt;"0",IF(LEFT(BC97,1)="1",3.0,BD97),$D$5+$E$5*(BU97*BN97/($K$5*1000))+$F$5*(BU97*BN97/($K$5*1000))*MAX(MIN(BA97,$J$5),$I$5)*MAX(MIN(BA97,$J$5),$I$5)+$G$5*MAX(MIN(BA97,$J$5),$I$5)*(BU97*BN97/($K$5*1000))+$H$5*(BU97*BN97/($K$5*1000))*(BU97*BN97/($K$5*1000)))</f>
        <v>0</v>
      </c>
      <c r="R97">
        <f>I97*(1000-(1000*0.61365*exp(17.502*V97/(240.97+V97))/(BN97+BO97)+BI97)/2)/(1000*0.61365*exp(17.502*V97/(240.97+V97))/(BN97+BO97)-BI97)</f>
        <v>0</v>
      </c>
      <c r="S97">
        <f>1/((BB97+1)/(P97/1.6)+1/(Q97/1.37)) + BB97/((BB97+1)/(P97/1.6) + BB97/(Q97/1.37))</f>
        <v>0</v>
      </c>
      <c r="T97">
        <f>(AW97*AZ97)</f>
        <v>0</v>
      </c>
      <c r="U97">
        <f>(BP97+(T97+2*0.95*5.67E-8*(((BP97+$B$7)+273)^4-(BP97+273)^4)-44100*I97)/(1.84*29.3*Q97+8*0.95*5.67E-8*(BP97+273)^3))</f>
        <v>0</v>
      </c>
      <c r="V97">
        <f>($C$7*BQ97+$D$7*BR97+$E$7*U97)</f>
        <v>0</v>
      </c>
      <c r="W97">
        <f>0.61365*exp(17.502*V97/(240.97+V97))</f>
        <v>0</v>
      </c>
      <c r="X97">
        <f>(Y97/Z97*100)</f>
        <v>0</v>
      </c>
      <c r="Y97">
        <f>BI97*(BN97+BO97)/1000</f>
        <v>0</v>
      </c>
      <c r="Z97">
        <f>0.61365*exp(17.502*BP97/(240.97+BP97))</f>
        <v>0</v>
      </c>
      <c r="AA97">
        <f>(W97-BI97*(BN97+BO97)/1000)</f>
        <v>0</v>
      </c>
      <c r="AB97">
        <f>(-I97*44100)</f>
        <v>0</v>
      </c>
      <c r="AC97">
        <f>2*29.3*Q97*0.92*(BP97-V97)</f>
        <v>0</v>
      </c>
      <c r="AD97">
        <f>2*0.95*5.67E-8*(((BP97+$B$7)+273)^4-(V97+273)^4)</f>
        <v>0</v>
      </c>
      <c r="AE97">
        <f>T97+AD97+AB97+AC97</f>
        <v>0</v>
      </c>
      <c r="AF97">
        <f>BM97*AT97*(BH97-BG97*(1000-AT97*BJ97)/(1000-AT97*BI97))/(100*BA97)</f>
        <v>0</v>
      </c>
      <c r="AG97">
        <f>1000*BM97*AT97*(BI97-BJ97)/(100*BA97*(1000-AT97*BI97))</f>
        <v>0</v>
      </c>
      <c r="AH97">
        <f>(AI97 - AJ97 - BN97*1E3/(8.314*(BP97+273.15)) * AL97/BM97 * AK97) * BM97/(100*BA97) * (1000 - BJ97)/1000</f>
        <v>0</v>
      </c>
      <c r="AI97">
        <v>2038.385616960124</v>
      </c>
      <c r="AJ97">
        <v>2034.753878787879</v>
      </c>
      <c r="AK97">
        <v>0.3841336458491392</v>
      </c>
      <c r="AL97">
        <v>67.15424685384357</v>
      </c>
      <c r="AM97">
        <f>(AO97 - AN97 + BN97*1E3/(8.314*(BP97+273.15)) * AQ97/BM97 * AP97) * BM97/(100*BA97) * 1000/(1000 - AO97)</f>
        <v>0</v>
      </c>
      <c r="AN97">
        <v>18.78424545898616</v>
      </c>
      <c r="AO97">
        <v>18.45735272727273</v>
      </c>
      <c r="AP97">
        <v>0.01966220651419218</v>
      </c>
      <c r="AQ97">
        <v>78.54338004784999</v>
      </c>
      <c r="AR97">
        <v>42</v>
      </c>
      <c r="AS97">
        <v>7</v>
      </c>
      <c r="AT97">
        <f>IF(AR97*$H$13&gt;=AV97,1.0,(AV97/(AV97-AR97*$H$13)))</f>
        <v>0</v>
      </c>
      <c r="AU97">
        <f>(AT97-1)*100</f>
        <v>0</v>
      </c>
      <c r="AV97">
        <f>MAX(0,($B$13+$C$13*BU97)/(1+$D$13*BU97)*BN97/(BP97+273)*$E$13)</f>
        <v>0</v>
      </c>
      <c r="AW97">
        <f>$B$11*BV97+$C$11*BW97+$F$11*CH97*(1-CK97)</f>
        <v>0</v>
      </c>
      <c r="AX97">
        <f>AW97*AY97</f>
        <v>0</v>
      </c>
      <c r="AY97">
        <f>($B$11*$D$9+$C$11*$D$9+$F$11*((CU97+CM97)/MAX(CU97+CM97+CV97, 0.1)*$I$9+CV97/MAX(CU97+CM97+CV97, 0.1)*$J$9))/($B$11+$C$11+$F$11)</f>
        <v>0</v>
      </c>
      <c r="AZ97">
        <f>($B$11*$K$9+$C$11*$K$9+$F$11*((CU97+CM97)/MAX(CU97+CM97+CV97, 0.1)*$P$9+CV97/MAX(CU97+CM97+CV97, 0.1)*$Q$9))/($B$11+$C$11+$F$11)</f>
        <v>0</v>
      </c>
      <c r="BA97">
        <v>6</v>
      </c>
      <c r="BB97">
        <v>0.5</v>
      </c>
      <c r="BC97" t="s">
        <v>354</v>
      </c>
      <c r="BD97">
        <v>2</v>
      </c>
      <c r="BE97" t="b">
        <v>1</v>
      </c>
      <c r="BF97">
        <v>1714082563.349999</v>
      </c>
      <c r="BG97">
        <v>1990.976333333333</v>
      </c>
      <c r="BH97">
        <v>2000.099333333333</v>
      </c>
      <c r="BI97">
        <v>18.2756</v>
      </c>
      <c r="BJ97">
        <v>18.83423</v>
      </c>
      <c r="BK97">
        <v>1998.049333333333</v>
      </c>
      <c r="BL97">
        <v>18.26743333333333</v>
      </c>
      <c r="BM97">
        <v>599.9648666666667</v>
      </c>
      <c r="BN97">
        <v>101.7499333333333</v>
      </c>
      <c r="BO97">
        <v>0.09994267666666666</v>
      </c>
      <c r="BP97">
        <v>21.93606</v>
      </c>
      <c r="BQ97">
        <v>22.02259</v>
      </c>
      <c r="BR97">
        <v>999.9000000000002</v>
      </c>
      <c r="BS97">
        <v>0</v>
      </c>
      <c r="BT97">
        <v>0</v>
      </c>
      <c r="BU97">
        <v>10002.955</v>
      </c>
      <c r="BV97">
        <v>0</v>
      </c>
      <c r="BW97">
        <v>129.6861</v>
      </c>
      <c r="BX97">
        <v>-9.206449666666668</v>
      </c>
      <c r="BY97">
        <v>2027.955333333333</v>
      </c>
      <c r="BZ97">
        <v>2038.492666666667</v>
      </c>
      <c r="CA97">
        <v>-0.5586371666666667</v>
      </c>
      <c r="CB97">
        <v>2000.099333333333</v>
      </c>
      <c r="CC97">
        <v>18.83423</v>
      </c>
      <c r="CD97">
        <v>1.85954</v>
      </c>
      <c r="CE97">
        <v>1.916382</v>
      </c>
      <c r="CF97">
        <v>16.29609333333333</v>
      </c>
      <c r="CG97">
        <v>16.76983333333333</v>
      </c>
      <c r="CH97">
        <v>395.0129333333334</v>
      </c>
      <c r="CI97">
        <v>0.8999676333333333</v>
      </c>
      <c r="CJ97">
        <v>0.1000323866666667</v>
      </c>
      <c r="CK97">
        <v>0</v>
      </c>
      <c r="CL97">
        <v>225.8877666666667</v>
      </c>
      <c r="CM97">
        <v>5.00098</v>
      </c>
      <c r="CN97">
        <v>1018.002</v>
      </c>
      <c r="CO97">
        <v>3609.723333333333</v>
      </c>
      <c r="CP97">
        <v>36.53723333333333</v>
      </c>
      <c r="CQ97">
        <v>40.65809999999999</v>
      </c>
      <c r="CR97">
        <v>38.43716666666667</v>
      </c>
      <c r="CS97">
        <v>41.24553333333332</v>
      </c>
      <c r="CT97">
        <v>38.78723333333333</v>
      </c>
      <c r="CU97">
        <v>350.9986666666666</v>
      </c>
      <c r="CV97">
        <v>39.01199999999999</v>
      </c>
      <c r="CW97">
        <v>0</v>
      </c>
      <c r="CX97">
        <v>1714082658.5</v>
      </c>
      <c r="CY97">
        <v>0</v>
      </c>
      <c r="CZ97">
        <v>1714082596.6</v>
      </c>
      <c r="DA97" t="s">
        <v>620</v>
      </c>
      <c r="DB97">
        <v>1714082596.6</v>
      </c>
      <c r="DC97">
        <v>1714078058.6</v>
      </c>
      <c r="DD97">
        <v>83</v>
      </c>
      <c r="DE97">
        <v>0.105</v>
      </c>
      <c r="DF97">
        <v>-0.001</v>
      </c>
      <c r="DG97">
        <v>-7.073</v>
      </c>
      <c r="DH97">
        <v>-0.006</v>
      </c>
      <c r="DI97">
        <v>2000</v>
      </c>
      <c r="DJ97">
        <v>14</v>
      </c>
      <c r="DK97">
        <v>0.42</v>
      </c>
      <c r="DL97">
        <v>0.31</v>
      </c>
      <c r="DM97">
        <v>-16.8316656097561</v>
      </c>
      <c r="DN97">
        <v>134.2607057142856</v>
      </c>
      <c r="DO97">
        <v>14.33212213971631</v>
      </c>
      <c r="DP97">
        <v>0</v>
      </c>
      <c r="DQ97">
        <v>-0.6489967317073171</v>
      </c>
      <c r="DR97">
        <v>2.076834857142859</v>
      </c>
      <c r="DS97">
        <v>0.2068395512577055</v>
      </c>
      <c r="DT97">
        <v>0</v>
      </c>
      <c r="DU97">
        <v>0</v>
      </c>
      <c r="DV97">
        <v>2</v>
      </c>
      <c r="DW97" t="s">
        <v>356</v>
      </c>
      <c r="DX97">
        <v>3.23101</v>
      </c>
      <c r="DY97">
        <v>2.70461</v>
      </c>
      <c r="DZ97">
        <v>0.297928</v>
      </c>
      <c r="EA97">
        <v>0.298229</v>
      </c>
      <c r="EB97">
        <v>0.09733360000000001</v>
      </c>
      <c r="EC97">
        <v>0.09887650000000001</v>
      </c>
      <c r="ED97">
        <v>23063.2</v>
      </c>
      <c r="EE97">
        <v>22550.7</v>
      </c>
      <c r="EF97">
        <v>31419.8</v>
      </c>
      <c r="EG97">
        <v>30422.3</v>
      </c>
      <c r="EH97">
        <v>38000.5</v>
      </c>
      <c r="EI97">
        <v>36255.5</v>
      </c>
      <c r="EJ97">
        <v>44044.5</v>
      </c>
      <c r="EK97">
        <v>42491.4</v>
      </c>
      <c r="EL97">
        <v>2.1051</v>
      </c>
      <c r="EM97">
        <v>1.99655</v>
      </c>
      <c r="EN97">
        <v>0.069648</v>
      </c>
      <c r="EO97">
        <v>0</v>
      </c>
      <c r="EP97">
        <v>20.8541</v>
      </c>
      <c r="EQ97">
        <v>999.9</v>
      </c>
      <c r="ER97">
        <v>64.3</v>
      </c>
      <c r="ES97">
        <v>26</v>
      </c>
      <c r="ET97">
        <v>21.3241</v>
      </c>
      <c r="EU97">
        <v>61.4228</v>
      </c>
      <c r="EV97">
        <v>21.0216</v>
      </c>
      <c r="EW97">
        <v>1</v>
      </c>
      <c r="EX97">
        <v>-0.307243</v>
      </c>
      <c r="EY97">
        <v>0.632119</v>
      </c>
      <c r="EZ97">
        <v>20.2063</v>
      </c>
      <c r="FA97">
        <v>5.22867</v>
      </c>
      <c r="FB97">
        <v>11.993</v>
      </c>
      <c r="FC97">
        <v>4.96765</v>
      </c>
      <c r="FD97">
        <v>3.297</v>
      </c>
      <c r="FE97">
        <v>9999</v>
      </c>
      <c r="FF97">
        <v>9999</v>
      </c>
      <c r="FG97">
        <v>9999</v>
      </c>
      <c r="FH97">
        <v>23.6</v>
      </c>
      <c r="FI97">
        <v>4.97101</v>
      </c>
      <c r="FJ97">
        <v>1.86768</v>
      </c>
      <c r="FK97">
        <v>1.85885</v>
      </c>
      <c r="FL97">
        <v>1.86494</v>
      </c>
      <c r="FM97">
        <v>1.86302</v>
      </c>
      <c r="FN97">
        <v>1.86439</v>
      </c>
      <c r="FO97">
        <v>1.85975</v>
      </c>
      <c r="FP97">
        <v>1.86386</v>
      </c>
      <c r="FQ97">
        <v>0</v>
      </c>
      <c r="FR97">
        <v>0</v>
      </c>
      <c r="FS97">
        <v>0</v>
      </c>
      <c r="FT97">
        <v>0</v>
      </c>
      <c r="FU97" t="s">
        <v>357</v>
      </c>
      <c r="FV97" t="s">
        <v>358</v>
      </c>
      <c r="FW97" t="s">
        <v>359</v>
      </c>
      <c r="FX97" t="s">
        <v>359</v>
      </c>
      <c r="FY97" t="s">
        <v>359</v>
      </c>
      <c r="FZ97" t="s">
        <v>359</v>
      </c>
      <c r="GA97">
        <v>0</v>
      </c>
      <c r="GB97">
        <v>100</v>
      </c>
      <c r="GC97">
        <v>100</v>
      </c>
      <c r="GD97">
        <v>-7.073</v>
      </c>
      <c r="GE97">
        <v>0.0092</v>
      </c>
      <c r="GF97">
        <v>0.8443809363714154</v>
      </c>
      <c r="GG97">
        <v>-0.004200780211792431</v>
      </c>
      <c r="GH97">
        <v>-6.086107273994438E-07</v>
      </c>
      <c r="GI97">
        <v>3.538391214060535E-10</v>
      </c>
      <c r="GJ97">
        <v>-0.02696276011715643</v>
      </c>
      <c r="GK97">
        <v>0.006682484536868237</v>
      </c>
      <c r="GL97">
        <v>-0.0007200357986506558</v>
      </c>
      <c r="GM97">
        <v>2.515042002614049E-05</v>
      </c>
      <c r="GN97">
        <v>15</v>
      </c>
      <c r="GO97">
        <v>1944</v>
      </c>
      <c r="GP97">
        <v>3</v>
      </c>
      <c r="GQ97">
        <v>20</v>
      </c>
      <c r="GR97">
        <v>2.4</v>
      </c>
      <c r="GS97">
        <v>75.2</v>
      </c>
      <c r="GT97">
        <v>3.97827</v>
      </c>
      <c r="GU97">
        <v>2.39014</v>
      </c>
      <c r="GV97">
        <v>1.44897</v>
      </c>
      <c r="GW97">
        <v>2.30713</v>
      </c>
      <c r="GX97">
        <v>1.55151</v>
      </c>
      <c r="GY97">
        <v>2.24731</v>
      </c>
      <c r="GZ97">
        <v>30.7172</v>
      </c>
      <c r="HA97">
        <v>13.6942</v>
      </c>
      <c r="HB97">
        <v>18</v>
      </c>
      <c r="HC97">
        <v>548.333</v>
      </c>
      <c r="HD97">
        <v>484.844</v>
      </c>
      <c r="HE97">
        <v>19.9991</v>
      </c>
      <c r="HF97">
        <v>23.0992</v>
      </c>
      <c r="HG97">
        <v>30</v>
      </c>
      <c r="HH97">
        <v>23.1859</v>
      </c>
      <c r="HI97">
        <v>23.1412</v>
      </c>
      <c r="HJ97">
        <v>79.6288</v>
      </c>
      <c r="HK97">
        <v>23.4983</v>
      </c>
      <c r="HL97">
        <v>100</v>
      </c>
      <c r="HM97">
        <v>20</v>
      </c>
      <c r="HN97">
        <v>2000</v>
      </c>
      <c r="HO97">
        <v>18.4297</v>
      </c>
      <c r="HP97">
        <v>99.72329999999999</v>
      </c>
      <c r="HQ97">
        <v>101.524</v>
      </c>
    </row>
    <row r="98" spans="1:225">
      <c r="A98">
        <v>82</v>
      </c>
      <c r="B98">
        <v>1714082633.6</v>
      </c>
      <c r="C98">
        <v>14141.59999990463</v>
      </c>
      <c r="D98" t="s">
        <v>621</v>
      </c>
      <c r="E98" t="s">
        <v>622</v>
      </c>
      <c r="F98">
        <v>5</v>
      </c>
      <c r="G98" t="s">
        <v>475</v>
      </c>
      <c r="H98">
        <v>1714082625.599999</v>
      </c>
      <c r="I98">
        <f>(J98)/1000</f>
        <v>0</v>
      </c>
      <c r="J98">
        <f>IF(BE98, AM98, AG98)</f>
        <v>0</v>
      </c>
      <c r="K98">
        <f>IF(BE98, AH98, AF98)</f>
        <v>0</v>
      </c>
      <c r="L98">
        <f>BG98 - IF(AT98&gt;1, K98*BA98*100.0/(AV98*BU98), 0)</f>
        <v>0</v>
      </c>
      <c r="M98">
        <f>((S98-I98/2)*L98-K98)/(S98+I98/2)</f>
        <v>0</v>
      </c>
      <c r="N98">
        <f>M98*(BN98+BO98)/1000.0</f>
        <v>0</v>
      </c>
      <c r="O98">
        <f>(BG98 - IF(AT98&gt;1, K98*BA98*100.0/(AV98*BU98), 0))*(BN98+BO98)/1000.0</f>
        <v>0</v>
      </c>
      <c r="P98">
        <f>2.0/((1/R98-1/Q98)+SIGN(R98)*SQRT((1/R98-1/Q98)*(1/R98-1/Q98) + 4*BB98/((BB98+1)*(BB98+1))*(2*1/R98*1/Q98-1/Q98*1/Q98)))</f>
        <v>0</v>
      </c>
      <c r="Q98">
        <f>IF(LEFT(BC98,1)&lt;&gt;"0",IF(LEFT(BC98,1)="1",3.0,BD98),$D$5+$E$5*(BU98*BN98/($K$5*1000))+$F$5*(BU98*BN98/($K$5*1000))*MAX(MIN(BA98,$J$5),$I$5)*MAX(MIN(BA98,$J$5),$I$5)+$G$5*MAX(MIN(BA98,$J$5),$I$5)*(BU98*BN98/($K$5*1000))+$H$5*(BU98*BN98/($K$5*1000))*(BU98*BN98/($K$5*1000)))</f>
        <v>0</v>
      </c>
      <c r="R98">
        <f>I98*(1000-(1000*0.61365*exp(17.502*V98/(240.97+V98))/(BN98+BO98)+BI98)/2)/(1000*0.61365*exp(17.502*V98/(240.97+V98))/(BN98+BO98)-BI98)</f>
        <v>0</v>
      </c>
      <c r="S98">
        <f>1/((BB98+1)/(P98/1.6)+1/(Q98/1.37)) + BB98/((BB98+1)/(P98/1.6) + BB98/(Q98/1.37))</f>
        <v>0</v>
      </c>
      <c r="T98">
        <f>(AW98*AZ98)</f>
        <v>0</v>
      </c>
      <c r="U98">
        <f>(BP98+(T98+2*0.95*5.67E-8*(((BP98+$B$7)+273)^4-(BP98+273)^4)-44100*I98)/(1.84*29.3*Q98+8*0.95*5.67E-8*(BP98+273)^3))</f>
        <v>0</v>
      </c>
      <c r="V98">
        <f>($C$7*BQ98+$D$7*BR98+$E$7*U98)</f>
        <v>0</v>
      </c>
      <c r="W98">
        <f>0.61365*exp(17.502*V98/(240.97+V98))</f>
        <v>0</v>
      </c>
      <c r="X98">
        <f>(Y98/Z98*100)</f>
        <v>0</v>
      </c>
      <c r="Y98">
        <f>BI98*(BN98+BO98)/1000</f>
        <v>0</v>
      </c>
      <c r="Z98">
        <f>0.61365*exp(17.502*BP98/(240.97+BP98))</f>
        <v>0</v>
      </c>
      <c r="AA98">
        <f>(W98-BI98*(BN98+BO98)/1000)</f>
        <v>0</v>
      </c>
      <c r="AB98">
        <f>(-I98*44100)</f>
        <v>0</v>
      </c>
      <c r="AC98">
        <f>2*29.3*Q98*0.92*(BP98-V98)</f>
        <v>0</v>
      </c>
      <c r="AD98">
        <f>2*0.95*5.67E-8*(((BP98+$B$7)+273)^4-(V98+273)^4)</f>
        <v>0</v>
      </c>
      <c r="AE98">
        <f>T98+AD98+AB98+AC98</f>
        <v>0</v>
      </c>
      <c r="AF98">
        <f>BM98*AT98*(BH98-BG98*(1000-AT98*BJ98)/(1000-AT98*BI98))/(100*BA98)</f>
        <v>0</v>
      </c>
      <c r="AG98">
        <f>1000*BM98*AT98*(BI98-BJ98)/(100*BA98*(1000-AT98*BI98))</f>
        <v>0</v>
      </c>
      <c r="AH98">
        <f>(AI98 - AJ98 - BN98*1E3/(8.314*(BP98+273.15)) * AL98/BM98 * AK98) * BM98/(100*BA98) * (1000 - BJ98)/1000</f>
        <v>0</v>
      </c>
      <c r="AI98">
        <v>2036.861662399296</v>
      </c>
      <c r="AJ98">
        <v>2035.646666666667</v>
      </c>
      <c r="AK98">
        <v>0.007272313857275956</v>
      </c>
      <c r="AL98">
        <v>67.19203022844873</v>
      </c>
      <c r="AM98">
        <f>(AO98 - AN98 + BN98*1E3/(8.314*(BP98+273.15)) * AQ98/BM98 * AP98) * BM98/(100*BA98) * 1000/(1000 - AO98)</f>
        <v>0</v>
      </c>
      <c r="AN98">
        <v>18.01963238229414</v>
      </c>
      <c r="AO98">
        <v>18.20002606060606</v>
      </c>
      <c r="AP98">
        <v>-0.01043267179802627</v>
      </c>
      <c r="AQ98">
        <v>78.54627943594437</v>
      </c>
      <c r="AR98">
        <v>40</v>
      </c>
      <c r="AS98">
        <v>7</v>
      </c>
      <c r="AT98">
        <f>IF(AR98*$H$13&gt;=AV98,1.0,(AV98/(AV98-AR98*$H$13)))</f>
        <v>0</v>
      </c>
      <c r="AU98">
        <f>(AT98-1)*100</f>
        <v>0</v>
      </c>
      <c r="AV98">
        <f>MAX(0,($B$13+$C$13*BU98)/(1+$D$13*BU98)*BN98/(BP98+273)*$E$13)</f>
        <v>0</v>
      </c>
      <c r="AW98">
        <f>$B$11*BV98+$C$11*BW98+$F$11*CH98*(1-CK98)</f>
        <v>0</v>
      </c>
      <c r="AX98">
        <f>AW98*AY98</f>
        <v>0</v>
      </c>
      <c r="AY98">
        <f>($B$11*$D$9+$C$11*$D$9+$F$11*((CU98+CM98)/MAX(CU98+CM98+CV98, 0.1)*$I$9+CV98/MAX(CU98+CM98+CV98, 0.1)*$J$9))/($B$11+$C$11+$F$11)</f>
        <v>0</v>
      </c>
      <c r="AZ98">
        <f>($B$11*$K$9+$C$11*$K$9+$F$11*((CU98+CM98)/MAX(CU98+CM98+CV98, 0.1)*$P$9+CV98/MAX(CU98+CM98+CV98, 0.1)*$Q$9))/($B$11+$C$11+$F$11)</f>
        <v>0</v>
      </c>
      <c r="BA98">
        <v>6</v>
      </c>
      <c r="BB98">
        <v>0.5</v>
      </c>
      <c r="BC98" t="s">
        <v>354</v>
      </c>
      <c r="BD98">
        <v>2</v>
      </c>
      <c r="BE98" t="b">
        <v>1</v>
      </c>
      <c r="BF98">
        <v>1714082625.599999</v>
      </c>
      <c r="BG98">
        <v>1998.81435483871</v>
      </c>
      <c r="BH98">
        <v>2000.000645161291</v>
      </c>
      <c r="BI98">
        <v>18.28073870967741</v>
      </c>
      <c r="BJ98">
        <v>18.06391290322581</v>
      </c>
      <c r="BK98">
        <v>2005.80935483871</v>
      </c>
      <c r="BL98">
        <v>18.27255806451613</v>
      </c>
      <c r="BM98">
        <v>599.9901290322581</v>
      </c>
      <c r="BN98">
        <v>101.7468064516129</v>
      </c>
      <c r="BO98">
        <v>0.0999283258064516</v>
      </c>
      <c r="BP98">
        <v>21.90622903225806</v>
      </c>
      <c r="BQ98">
        <v>21.96406451612903</v>
      </c>
      <c r="BR98">
        <v>999.9000000000003</v>
      </c>
      <c r="BS98">
        <v>0</v>
      </c>
      <c r="BT98">
        <v>0</v>
      </c>
      <c r="BU98">
        <v>10009.70741935484</v>
      </c>
      <c r="BV98">
        <v>0</v>
      </c>
      <c r="BW98">
        <v>127.2792580645161</v>
      </c>
      <c r="BX98">
        <v>-1.416877741935484</v>
      </c>
      <c r="BY98">
        <v>2035.799677419355</v>
      </c>
      <c r="BZ98">
        <v>2036.793548387097</v>
      </c>
      <c r="CA98">
        <v>0.2168172903225807</v>
      </c>
      <c r="CB98">
        <v>2000.000645161291</v>
      </c>
      <c r="CC98">
        <v>18.06391290322581</v>
      </c>
      <c r="CD98">
        <v>1.860005161290323</v>
      </c>
      <c r="CE98">
        <v>1.837944838709677</v>
      </c>
      <c r="CF98">
        <v>16.30033548387097</v>
      </c>
      <c r="CG98">
        <v>16.11325806451613</v>
      </c>
      <c r="CH98">
        <v>395.0438387096773</v>
      </c>
      <c r="CI98">
        <v>0.8999739677419355</v>
      </c>
      <c r="CJ98">
        <v>0.1000260677419355</v>
      </c>
      <c r="CK98">
        <v>0</v>
      </c>
      <c r="CL98">
        <v>215.303</v>
      </c>
      <c r="CM98">
        <v>5.00098</v>
      </c>
      <c r="CN98">
        <v>978.7683548387098</v>
      </c>
      <c r="CO98">
        <v>3610.018387096773</v>
      </c>
      <c r="CP98">
        <v>36.93499999999999</v>
      </c>
      <c r="CQ98">
        <v>40.94122580645159</v>
      </c>
      <c r="CR98">
        <v>38.80806451612903</v>
      </c>
      <c r="CS98">
        <v>41.86474193548386</v>
      </c>
      <c r="CT98">
        <v>39.13474193548386</v>
      </c>
      <c r="CU98">
        <v>351.0300000000001</v>
      </c>
      <c r="CV98">
        <v>39.0158064516129</v>
      </c>
      <c r="CW98">
        <v>0</v>
      </c>
      <c r="CX98">
        <v>1714082720.9</v>
      </c>
      <c r="CY98">
        <v>0</v>
      </c>
      <c r="CZ98">
        <v>1714082666.1</v>
      </c>
      <c r="DA98" t="s">
        <v>623</v>
      </c>
      <c r="DB98">
        <v>1714082666.1</v>
      </c>
      <c r="DC98">
        <v>1714078058.6</v>
      </c>
      <c r="DD98">
        <v>84</v>
      </c>
      <c r="DE98">
        <v>0.232</v>
      </c>
      <c r="DF98">
        <v>-0.001</v>
      </c>
      <c r="DG98">
        <v>-6.995</v>
      </c>
      <c r="DH98">
        <v>-0.006</v>
      </c>
      <c r="DI98">
        <v>2000</v>
      </c>
      <c r="DJ98">
        <v>14</v>
      </c>
      <c r="DK98">
        <v>0.91</v>
      </c>
      <c r="DL98">
        <v>0.31</v>
      </c>
      <c r="DM98">
        <v>-1.436398292682927</v>
      </c>
      <c r="DN98">
        <v>0.03830132404181068</v>
      </c>
      <c r="DO98">
        <v>0.1859340257752397</v>
      </c>
      <c r="DP98">
        <v>1</v>
      </c>
      <c r="DQ98">
        <v>0.2185990243902439</v>
      </c>
      <c r="DR98">
        <v>-0.06109317073170711</v>
      </c>
      <c r="DS98">
        <v>0.01188494050486931</v>
      </c>
      <c r="DT98">
        <v>1</v>
      </c>
      <c r="DU98">
        <v>2</v>
      </c>
      <c r="DV98">
        <v>2</v>
      </c>
      <c r="DW98" t="s">
        <v>513</v>
      </c>
      <c r="DX98">
        <v>3.23101</v>
      </c>
      <c r="DY98">
        <v>2.70459</v>
      </c>
      <c r="DZ98">
        <v>0.298036</v>
      </c>
      <c r="EA98">
        <v>0.298207</v>
      </c>
      <c r="EB98">
        <v>0.096329</v>
      </c>
      <c r="EC98">
        <v>0.0962447</v>
      </c>
      <c r="ED98">
        <v>23063.1</v>
      </c>
      <c r="EE98">
        <v>22554.5</v>
      </c>
      <c r="EF98">
        <v>31424</v>
      </c>
      <c r="EG98">
        <v>30425.9</v>
      </c>
      <c r="EH98">
        <v>38048.9</v>
      </c>
      <c r="EI98">
        <v>36366.8</v>
      </c>
      <c r="EJ98">
        <v>44051</v>
      </c>
      <c r="EK98">
        <v>42496.6</v>
      </c>
      <c r="EL98">
        <v>2.1105</v>
      </c>
      <c r="EM98">
        <v>1.99483</v>
      </c>
      <c r="EN98">
        <v>0.075005</v>
      </c>
      <c r="EO98">
        <v>0</v>
      </c>
      <c r="EP98">
        <v>20.7266</v>
      </c>
      <c r="EQ98">
        <v>999.9</v>
      </c>
      <c r="ER98">
        <v>64.3</v>
      </c>
      <c r="ES98">
        <v>26</v>
      </c>
      <c r="ET98">
        <v>21.3251</v>
      </c>
      <c r="EU98">
        <v>61.5228</v>
      </c>
      <c r="EV98">
        <v>21.3421</v>
      </c>
      <c r="EW98">
        <v>1</v>
      </c>
      <c r="EX98">
        <v>-0.311019</v>
      </c>
      <c r="EY98">
        <v>0.5909450000000001</v>
      </c>
      <c r="EZ98">
        <v>20.2045</v>
      </c>
      <c r="FA98">
        <v>5.22867</v>
      </c>
      <c r="FB98">
        <v>11.9929</v>
      </c>
      <c r="FC98">
        <v>4.96775</v>
      </c>
      <c r="FD98">
        <v>3.297</v>
      </c>
      <c r="FE98">
        <v>9999</v>
      </c>
      <c r="FF98">
        <v>9999</v>
      </c>
      <c r="FG98">
        <v>9999</v>
      </c>
      <c r="FH98">
        <v>23.6</v>
      </c>
      <c r="FI98">
        <v>4.97106</v>
      </c>
      <c r="FJ98">
        <v>1.86768</v>
      </c>
      <c r="FK98">
        <v>1.85885</v>
      </c>
      <c r="FL98">
        <v>1.86495</v>
      </c>
      <c r="FM98">
        <v>1.86305</v>
      </c>
      <c r="FN98">
        <v>1.86442</v>
      </c>
      <c r="FO98">
        <v>1.85975</v>
      </c>
      <c r="FP98">
        <v>1.86386</v>
      </c>
      <c r="FQ98">
        <v>0</v>
      </c>
      <c r="FR98">
        <v>0</v>
      </c>
      <c r="FS98">
        <v>0</v>
      </c>
      <c r="FT98">
        <v>0</v>
      </c>
      <c r="FU98" t="s">
        <v>357</v>
      </c>
      <c r="FV98" t="s">
        <v>358</v>
      </c>
      <c r="FW98" t="s">
        <v>359</v>
      </c>
      <c r="FX98" t="s">
        <v>359</v>
      </c>
      <c r="FY98" t="s">
        <v>359</v>
      </c>
      <c r="FZ98" t="s">
        <v>359</v>
      </c>
      <c r="GA98">
        <v>0</v>
      </c>
      <c r="GB98">
        <v>100</v>
      </c>
      <c r="GC98">
        <v>100</v>
      </c>
      <c r="GD98">
        <v>-6.995</v>
      </c>
      <c r="GE98">
        <v>0.0077</v>
      </c>
      <c r="GF98">
        <v>0.7935476030379578</v>
      </c>
      <c r="GG98">
        <v>-0.004200780211792431</v>
      </c>
      <c r="GH98">
        <v>-6.086107273994438E-07</v>
      </c>
      <c r="GI98">
        <v>3.538391214060535E-10</v>
      </c>
      <c r="GJ98">
        <v>-0.02696276011715643</v>
      </c>
      <c r="GK98">
        <v>0.006682484536868237</v>
      </c>
      <c r="GL98">
        <v>-0.0007200357986506558</v>
      </c>
      <c r="GM98">
        <v>2.515042002614049E-05</v>
      </c>
      <c r="GN98">
        <v>15</v>
      </c>
      <c r="GO98">
        <v>1944</v>
      </c>
      <c r="GP98">
        <v>3</v>
      </c>
      <c r="GQ98">
        <v>20</v>
      </c>
      <c r="GR98">
        <v>0.6</v>
      </c>
      <c r="GS98">
        <v>76.2</v>
      </c>
      <c r="GT98">
        <v>3.97705</v>
      </c>
      <c r="GU98">
        <v>2.38159</v>
      </c>
      <c r="GV98">
        <v>1.44775</v>
      </c>
      <c r="GW98">
        <v>2.30713</v>
      </c>
      <c r="GX98">
        <v>1.55151</v>
      </c>
      <c r="GY98">
        <v>2.40112</v>
      </c>
      <c r="GZ98">
        <v>30.6956</v>
      </c>
      <c r="HA98">
        <v>13.6942</v>
      </c>
      <c r="HB98">
        <v>18</v>
      </c>
      <c r="HC98">
        <v>551.408</v>
      </c>
      <c r="HD98">
        <v>483.376</v>
      </c>
      <c r="HE98">
        <v>19.9995</v>
      </c>
      <c r="HF98">
        <v>23.0534</v>
      </c>
      <c r="HG98">
        <v>29.9998</v>
      </c>
      <c r="HH98">
        <v>23.1456</v>
      </c>
      <c r="HI98">
        <v>23.101</v>
      </c>
      <c r="HJ98">
        <v>79.6052</v>
      </c>
      <c r="HK98">
        <v>26.2092</v>
      </c>
      <c r="HL98">
        <v>100</v>
      </c>
      <c r="HM98">
        <v>20</v>
      </c>
      <c r="HN98">
        <v>2000</v>
      </c>
      <c r="HO98">
        <v>18.0145</v>
      </c>
      <c r="HP98">
        <v>99.7376</v>
      </c>
      <c r="HQ98">
        <v>101.536</v>
      </c>
    </row>
    <row r="99" spans="1:225">
      <c r="A99">
        <v>83</v>
      </c>
      <c r="B99">
        <v>1714082762.6</v>
      </c>
      <c r="C99">
        <v>14270.59999990463</v>
      </c>
      <c r="D99" t="s">
        <v>624</v>
      </c>
      <c r="E99" t="s">
        <v>625</v>
      </c>
      <c r="F99">
        <v>5</v>
      </c>
      <c r="G99" t="s">
        <v>465</v>
      </c>
      <c r="H99">
        <v>1714082754.849999</v>
      </c>
      <c r="I99">
        <f>(J99)/1000</f>
        <v>0</v>
      </c>
      <c r="J99">
        <f>IF(BE99, AM99, AG99)</f>
        <v>0</v>
      </c>
      <c r="K99">
        <f>IF(BE99, AH99, AF99)</f>
        <v>0</v>
      </c>
      <c r="L99">
        <f>BG99 - IF(AT99&gt;1, K99*BA99*100.0/(AV99*BU99), 0)</f>
        <v>0</v>
      </c>
      <c r="M99">
        <f>((S99-I99/2)*L99-K99)/(S99+I99/2)</f>
        <v>0</v>
      </c>
      <c r="N99">
        <f>M99*(BN99+BO99)/1000.0</f>
        <v>0</v>
      </c>
      <c r="O99">
        <f>(BG99 - IF(AT99&gt;1, K99*BA99*100.0/(AV99*BU99), 0))*(BN99+BO99)/1000.0</f>
        <v>0</v>
      </c>
      <c r="P99">
        <f>2.0/((1/R99-1/Q99)+SIGN(R99)*SQRT((1/R99-1/Q99)*(1/R99-1/Q99) + 4*BB99/((BB99+1)*(BB99+1))*(2*1/R99*1/Q99-1/Q99*1/Q99)))</f>
        <v>0</v>
      </c>
      <c r="Q99">
        <f>IF(LEFT(BC99,1)&lt;&gt;"0",IF(LEFT(BC99,1)="1",3.0,BD99),$D$5+$E$5*(BU99*BN99/($K$5*1000))+$F$5*(BU99*BN99/($K$5*1000))*MAX(MIN(BA99,$J$5),$I$5)*MAX(MIN(BA99,$J$5),$I$5)+$G$5*MAX(MIN(BA99,$J$5),$I$5)*(BU99*BN99/($K$5*1000))+$H$5*(BU99*BN99/($K$5*1000))*(BU99*BN99/($K$5*1000)))</f>
        <v>0</v>
      </c>
      <c r="R99">
        <f>I99*(1000-(1000*0.61365*exp(17.502*V99/(240.97+V99))/(BN99+BO99)+BI99)/2)/(1000*0.61365*exp(17.502*V99/(240.97+V99))/(BN99+BO99)-BI99)</f>
        <v>0</v>
      </c>
      <c r="S99">
        <f>1/((BB99+1)/(P99/1.6)+1/(Q99/1.37)) + BB99/((BB99+1)/(P99/1.6) + BB99/(Q99/1.37))</f>
        <v>0</v>
      </c>
      <c r="T99">
        <f>(AW99*AZ99)</f>
        <v>0</v>
      </c>
      <c r="U99">
        <f>(BP99+(T99+2*0.95*5.67E-8*(((BP99+$B$7)+273)^4-(BP99+273)^4)-44100*I99)/(1.84*29.3*Q99+8*0.95*5.67E-8*(BP99+273)^3))</f>
        <v>0</v>
      </c>
      <c r="V99">
        <f>($C$7*BQ99+$D$7*BR99+$E$7*U99)</f>
        <v>0</v>
      </c>
      <c r="W99">
        <f>0.61365*exp(17.502*V99/(240.97+V99))</f>
        <v>0</v>
      </c>
      <c r="X99">
        <f>(Y99/Z99*100)</f>
        <v>0</v>
      </c>
      <c r="Y99">
        <f>BI99*(BN99+BO99)/1000</f>
        <v>0</v>
      </c>
      <c r="Z99">
        <f>0.61365*exp(17.502*BP99/(240.97+BP99))</f>
        <v>0</v>
      </c>
      <c r="AA99">
        <f>(W99-BI99*(BN99+BO99)/1000)</f>
        <v>0</v>
      </c>
      <c r="AB99">
        <f>(-I99*44100)</f>
        <v>0</v>
      </c>
      <c r="AC99">
        <f>2*29.3*Q99*0.92*(BP99-V99)</f>
        <v>0</v>
      </c>
      <c r="AD99">
        <f>2*0.95*5.67E-8*(((BP99+$B$7)+273)^4-(V99+273)^4)</f>
        <v>0</v>
      </c>
      <c r="AE99">
        <f>T99+AD99+AB99+AC99</f>
        <v>0</v>
      </c>
      <c r="AF99">
        <f>BM99*AT99*(BH99-BG99*(1000-AT99*BJ99)/(1000-AT99*BI99))/(100*BA99)</f>
        <v>0</v>
      </c>
      <c r="AG99">
        <f>1000*BM99*AT99*(BI99-BJ99)/(100*BA99*(1000-AT99*BI99))</f>
        <v>0</v>
      </c>
      <c r="AH99">
        <f>(AI99 - AJ99 - BN99*1E3/(8.314*(BP99+273.15)) * AL99/BM99 * AK99) * BM99/(100*BA99) * (1000 - BJ99)/1000</f>
        <v>0</v>
      </c>
      <c r="AI99">
        <v>2038.161645186547</v>
      </c>
      <c r="AJ99">
        <v>2031.689999999999</v>
      </c>
      <c r="AK99">
        <v>0.814177713869755</v>
      </c>
      <c r="AL99">
        <v>67.149320128017</v>
      </c>
      <c r="AM99">
        <f>(AO99 - AN99 + BN99*1E3/(8.314*(BP99+273.15)) * AQ99/BM99 * AP99) * BM99/(100*BA99) * 1000/(1000 - AO99)</f>
        <v>0</v>
      </c>
      <c r="AN99">
        <v>18.68058386895947</v>
      </c>
      <c r="AO99">
        <v>18.19038848484848</v>
      </c>
      <c r="AP99">
        <v>0.02977520991380137</v>
      </c>
      <c r="AQ99">
        <v>78.5408393349303</v>
      </c>
      <c r="AR99">
        <v>0</v>
      </c>
      <c r="AS99">
        <v>0</v>
      </c>
      <c r="AT99">
        <f>IF(AR99*$H$13&gt;=AV99,1.0,(AV99/(AV99-AR99*$H$13)))</f>
        <v>0</v>
      </c>
      <c r="AU99">
        <f>(AT99-1)*100</f>
        <v>0</v>
      </c>
      <c r="AV99">
        <f>MAX(0,($B$13+$C$13*BU99)/(1+$D$13*BU99)*BN99/(BP99+273)*$E$13)</f>
        <v>0</v>
      </c>
      <c r="AW99">
        <f>$B$11*BV99+$C$11*BW99+$F$11*CH99*(1-CK99)</f>
        <v>0</v>
      </c>
      <c r="AX99">
        <f>AW99*AY99</f>
        <v>0</v>
      </c>
      <c r="AY99">
        <f>($B$11*$D$9+$C$11*$D$9+$F$11*((CU99+CM99)/MAX(CU99+CM99+CV99, 0.1)*$I$9+CV99/MAX(CU99+CM99+CV99, 0.1)*$J$9))/($B$11+$C$11+$F$11)</f>
        <v>0</v>
      </c>
      <c r="AZ99">
        <f>($B$11*$K$9+$C$11*$K$9+$F$11*((CU99+CM99)/MAX(CU99+CM99+CV99, 0.1)*$P$9+CV99/MAX(CU99+CM99+CV99, 0.1)*$Q$9))/($B$11+$C$11+$F$11)</f>
        <v>0</v>
      </c>
      <c r="BA99">
        <v>6</v>
      </c>
      <c r="BB99">
        <v>0.5</v>
      </c>
      <c r="BC99" t="s">
        <v>354</v>
      </c>
      <c r="BD99">
        <v>2</v>
      </c>
      <c r="BE99" t="b">
        <v>1</v>
      </c>
      <c r="BF99">
        <v>1714082754.849999</v>
      </c>
      <c r="BG99">
        <v>1982.708999999999</v>
      </c>
      <c r="BH99">
        <v>2000.018666666667</v>
      </c>
      <c r="BI99">
        <v>17.93408</v>
      </c>
      <c r="BJ99">
        <v>18.64058666666666</v>
      </c>
      <c r="BK99">
        <v>1989.685999999999</v>
      </c>
      <c r="BL99">
        <v>17.92771333333333</v>
      </c>
      <c r="BM99">
        <v>599.9632333333334</v>
      </c>
      <c r="BN99">
        <v>101.7406333333333</v>
      </c>
      <c r="BO99">
        <v>0.09987518333333334</v>
      </c>
      <c r="BP99">
        <v>21.77836666666666</v>
      </c>
      <c r="BQ99">
        <v>21.96674</v>
      </c>
      <c r="BR99">
        <v>999.9000000000002</v>
      </c>
      <c r="BS99">
        <v>0</v>
      </c>
      <c r="BT99">
        <v>0</v>
      </c>
      <c r="BU99">
        <v>10001.37833333333</v>
      </c>
      <c r="BV99">
        <v>0</v>
      </c>
      <c r="BW99">
        <v>123.1180333333333</v>
      </c>
      <c r="BX99">
        <v>-17.44059133333333</v>
      </c>
      <c r="BY99">
        <v>2018.785</v>
      </c>
      <c r="BZ99">
        <v>2038.007333333333</v>
      </c>
      <c r="CA99">
        <v>-0.7065178</v>
      </c>
      <c r="CB99">
        <v>2000.018666666667</v>
      </c>
      <c r="CC99">
        <v>18.64058666666666</v>
      </c>
      <c r="CD99">
        <v>1.824623666666667</v>
      </c>
      <c r="CE99">
        <v>1.896505</v>
      </c>
      <c r="CF99">
        <v>15.99865333333333</v>
      </c>
      <c r="CG99">
        <v>16.60569333333333</v>
      </c>
      <c r="CH99">
        <v>395.0001666666667</v>
      </c>
      <c r="CI99">
        <v>0.9000235666666666</v>
      </c>
      <c r="CJ99">
        <v>0.09997649999999997</v>
      </c>
      <c r="CK99">
        <v>0</v>
      </c>
      <c r="CL99">
        <v>300.7788</v>
      </c>
      <c r="CM99">
        <v>5.00098</v>
      </c>
      <c r="CN99">
        <v>1356.393666666666</v>
      </c>
      <c r="CO99">
        <v>3609.671333333333</v>
      </c>
      <c r="CP99">
        <v>35.57466666666667</v>
      </c>
      <c r="CQ99">
        <v>39.07059999999999</v>
      </c>
      <c r="CR99">
        <v>37.46219999999999</v>
      </c>
      <c r="CS99">
        <v>38.71226666666666</v>
      </c>
      <c r="CT99">
        <v>37.60393333333332</v>
      </c>
      <c r="CU99">
        <v>351.0093333333333</v>
      </c>
      <c r="CV99">
        <v>38.98999999999999</v>
      </c>
      <c r="CW99">
        <v>0</v>
      </c>
      <c r="CX99">
        <v>1714082849.9</v>
      </c>
      <c r="CY99">
        <v>0</v>
      </c>
      <c r="CZ99">
        <v>1714082787.6</v>
      </c>
      <c r="DA99" t="s">
        <v>626</v>
      </c>
      <c r="DB99">
        <v>1714082787.6</v>
      </c>
      <c r="DC99">
        <v>1714078058.6</v>
      </c>
      <c r="DD99">
        <v>85</v>
      </c>
      <c r="DE99">
        <v>0.173</v>
      </c>
      <c r="DF99">
        <v>-0.001</v>
      </c>
      <c r="DG99">
        <v>-6.977</v>
      </c>
      <c r="DH99">
        <v>-0.006</v>
      </c>
      <c r="DI99">
        <v>2000</v>
      </c>
      <c r="DJ99">
        <v>14</v>
      </c>
      <c r="DK99">
        <v>0.68</v>
      </c>
      <c r="DL99">
        <v>0.31</v>
      </c>
      <c r="DM99">
        <v>-35.1777735</v>
      </c>
      <c r="DN99">
        <v>284.895030619137</v>
      </c>
      <c r="DO99">
        <v>29.60745767131995</v>
      </c>
      <c r="DP99">
        <v>0</v>
      </c>
      <c r="DQ99">
        <v>-0.751762225</v>
      </c>
      <c r="DR99">
        <v>1.004375628517828</v>
      </c>
      <c r="DS99">
        <v>0.1153156331373781</v>
      </c>
      <c r="DT99">
        <v>0</v>
      </c>
      <c r="DU99">
        <v>0</v>
      </c>
      <c r="DV99">
        <v>2</v>
      </c>
      <c r="DW99" t="s">
        <v>356</v>
      </c>
      <c r="DX99">
        <v>3.23089</v>
      </c>
      <c r="DY99">
        <v>2.70439</v>
      </c>
      <c r="DZ99">
        <v>0.297771</v>
      </c>
      <c r="EA99">
        <v>0.298272</v>
      </c>
      <c r="EB99">
        <v>0.096374</v>
      </c>
      <c r="EC99">
        <v>0.0988014</v>
      </c>
      <c r="ED99">
        <v>23079</v>
      </c>
      <c r="EE99">
        <v>22558.3</v>
      </c>
      <c r="EF99">
        <v>31432.7</v>
      </c>
      <c r="EG99">
        <v>30432.7</v>
      </c>
      <c r="EH99">
        <v>38058</v>
      </c>
      <c r="EI99">
        <v>36270.9</v>
      </c>
      <c r="EJ99">
        <v>44063.8</v>
      </c>
      <c r="EK99">
        <v>42506.1</v>
      </c>
      <c r="EL99">
        <v>2.19152</v>
      </c>
      <c r="EM99">
        <v>1.99822</v>
      </c>
      <c r="EN99">
        <v>0.0807196</v>
      </c>
      <c r="EO99">
        <v>0</v>
      </c>
      <c r="EP99">
        <v>20.5941</v>
      </c>
      <c r="EQ99">
        <v>999.9</v>
      </c>
      <c r="ER99">
        <v>64.3</v>
      </c>
      <c r="ES99">
        <v>26</v>
      </c>
      <c r="ET99">
        <v>21.3236</v>
      </c>
      <c r="EU99">
        <v>61.1628</v>
      </c>
      <c r="EV99">
        <v>21.6867</v>
      </c>
      <c r="EW99">
        <v>1</v>
      </c>
      <c r="EX99">
        <v>-0.319896</v>
      </c>
      <c r="EY99">
        <v>0.51659</v>
      </c>
      <c r="EZ99">
        <v>20.2067</v>
      </c>
      <c r="FA99">
        <v>5.22613</v>
      </c>
      <c r="FB99">
        <v>11.9938</v>
      </c>
      <c r="FC99">
        <v>4.96695</v>
      </c>
      <c r="FD99">
        <v>3.29648</v>
      </c>
      <c r="FE99">
        <v>9999</v>
      </c>
      <c r="FF99">
        <v>9999</v>
      </c>
      <c r="FG99">
        <v>9999</v>
      </c>
      <c r="FH99">
        <v>23.6</v>
      </c>
      <c r="FI99">
        <v>4.97106</v>
      </c>
      <c r="FJ99">
        <v>1.86768</v>
      </c>
      <c r="FK99">
        <v>1.85883</v>
      </c>
      <c r="FL99">
        <v>1.86495</v>
      </c>
      <c r="FM99">
        <v>1.86302</v>
      </c>
      <c r="FN99">
        <v>1.8644</v>
      </c>
      <c r="FO99">
        <v>1.85975</v>
      </c>
      <c r="FP99">
        <v>1.86386</v>
      </c>
      <c r="FQ99">
        <v>0</v>
      </c>
      <c r="FR99">
        <v>0</v>
      </c>
      <c r="FS99">
        <v>0</v>
      </c>
      <c r="FT99">
        <v>0</v>
      </c>
      <c r="FU99" t="s">
        <v>357</v>
      </c>
      <c r="FV99" t="s">
        <v>358</v>
      </c>
      <c r="FW99" t="s">
        <v>359</v>
      </c>
      <c r="FX99" t="s">
        <v>359</v>
      </c>
      <c r="FY99" t="s">
        <v>359</v>
      </c>
      <c r="FZ99" t="s">
        <v>359</v>
      </c>
      <c r="GA99">
        <v>0</v>
      </c>
      <c r="GB99">
        <v>100</v>
      </c>
      <c r="GC99">
        <v>100</v>
      </c>
      <c r="GD99">
        <v>-6.977</v>
      </c>
      <c r="GE99">
        <v>0.0077</v>
      </c>
      <c r="GF99">
        <v>0.8716428411330599</v>
      </c>
      <c r="GG99">
        <v>-0.004200780211792431</v>
      </c>
      <c r="GH99">
        <v>-6.086107273994438E-07</v>
      </c>
      <c r="GI99">
        <v>3.538391214060535E-10</v>
      </c>
      <c r="GJ99">
        <v>-0.02696276011715643</v>
      </c>
      <c r="GK99">
        <v>0.006682484536868237</v>
      </c>
      <c r="GL99">
        <v>-0.0007200357986506558</v>
      </c>
      <c r="GM99">
        <v>2.515042002614049E-05</v>
      </c>
      <c r="GN99">
        <v>15</v>
      </c>
      <c r="GO99">
        <v>1944</v>
      </c>
      <c r="GP99">
        <v>3</v>
      </c>
      <c r="GQ99">
        <v>20</v>
      </c>
      <c r="GR99">
        <v>1.6</v>
      </c>
      <c r="GS99">
        <v>78.40000000000001</v>
      </c>
      <c r="GT99">
        <v>3.97949</v>
      </c>
      <c r="GU99">
        <v>2.37183</v>
      </c>
      <c r="GV99">
        <v>1.44775</v>
      </c>
      <c r="GW99">
        <v>2.30713</v>
      </c>
      <c r="GX99">
        <v>1.55151</v>
      </c>
      <c r="GY99">
        <v>2.4646</v>
      </c>
      <c r="GZ99">
        <v>30.6093</v>
      </c>
      <c r="HA99">
        <v>13.6767</v>
      </c>
      <c r="HB99">
        <v>18</v>
      </c>
      <c r="HC99">
        <v>604.692</v>
      </c>
      <c r="HD99">
        <v>484.655</v>
      </c>
      <c r="HE99">
        <v>20.0001</v>
      </c>
      <c r="HF99">
        <v>22.932</v>
      </c>
      <c r="HG99">
        <v>29.9998</v>
      </c>
      <c r="HH99">
        <v>23.0452</v>
      </c>
      <c r="HI99">
        <v>23.0074</v>
      </c>
      <c r="HJ99">
        <v>79.6551</v>
      </c>
      <c r="HK99">
        <v>23.2174</v>
      </c>
      <c r="HL99">
        <v>100</v>
      </c>
      <c r="HM99">
        <v>20</v>
      </c>
      <c r="HN99">
        <v>2000</v>
      </c>
      <c r="HO99">
        <v>18.4184</v>
      </c>
      <c r="HP99">
        <v>99.76600000000001</v>
      </c>
      <c r="HQ99">
        <v>101.559</v>
      </c>
    </row>
    <row r="100" spans="1:225">
      <c r="A100">
        <v>84</v>
      </c>
      <c r="B100">
        <v>1714082824.6</v>
      </c>
      <c r="C100">
        <v>14332.59999990463</v>
      </c>
      <c r="D100" t="s">
        <v>627</v>
      </c>
      <c r="E100" t="s">
        <v>628</v>
      </c>
      <c r="F100">
        <v>5</v>
      </c>
      <c r="G100" t="s">
        <v>465</v>
      </c>
      <c r="H100">
        <v>1714082816.599999</v>
      </c>
      <c r="I100">
        <f>(J100)/1000</f>
        <v>0</v>
      </c>
      <c r="J100">
        <f>IF(BE100, AM100, AG100)</f>
        <v>0</v>
      </c>
      <c r="K100">
        <f>IF(BE100, AH100, AF100)</f>
        <v>0</v>
      </c>
      <c r="L100">
        <f>BG100 - IF(AT100&gt;1, K100*BA100*100.0/(AV100*BU100), 0)</f>
        <v>0</v>
      </c>
      <c r="M100">
        <f>((S100-I100/2)*L100-K100)/(S100+I100/2)</f>
        <v>0</v>
      </c>
      <c r="N100">
        <f>M100*(BN100+BO100)/1000.0</f>
        <v>0</v>
      </c>
      <c r="O100">
        <f>(BG100 - IF(AT100&gt;1, K100*BA100*100.0/(AV100*BU100), 0))*(BN100+BO100)/1000.0</f>
        <v>0</v>
      </c>
      <c r="P100">
        <f>2.0/((1/R100-1/Q100)+SIGN(R100)*SQRT((1/R100-1/Q100)*(1/R100-1/Q100) + 4*BB100/((BB100+1)*(BB100+1))*(2*1/R100*1/Q100-1/Q100*1/Q100)))</f>
        <v>0</v>
      </c>
      <c r="Q100">
        <f>IF(LEFT(BC100,1)&lt;&gt;"0",IF(LEFT(BC100,1)="1",3.0,BD100),$D$5+$E$5*(BU100*BN100/($K$5*1000))+$F$5*(BU100*BN100/($K$5*1000))*MAX(MIN(BA100,$J$5),$I$5)*MAX(MIN(BA100,$J$5),$I$5)+$G$5*MAX(MIN(BA100,$J$5),$I$5)*(BU100*BN100/($K$5*1000))+$H$5*(BU100*BN100/($K$5*1000))*(BU100*BN100/($K$5*1000)))</f>
        <v>0</v>
      </c>
      <c r="R100">
        <f>I100*(1000-(1000*0.61365*exp(17.502*V100/(240.97+V100))/(BN100+BO100)+BI100)/2)/(1000*0.61365*exp(17.502*V100/(240.97+V100))/(BN100+BO100)-BI100)</f>
        <v>0</v>
      </c>
      <c r="S100">
        <f>1/((BB100+1)/(P100/1.6)+1/(Q100/1.37)) + BB100/((BB100+1)/(P100/1.6) + BB100/(Q100/1.37))</f>
        <v>0</v>
      </c>
      <c r="T100">
        <f>(AW100*AZ100)</f>
        <v>0</v>
      </c>
      <c r="U100">
        <f>(BP100+(T100+2*0.95*5.67E-8*(((BP100+$B$7)+273)^4-(BP100+273)^4)-44100*I100)/(1.84*29.3*Q100+8*0.95*5.67E-8*(BP100+273)^3))</f>
        <v>0</v>
      </c>
      <c r="V100">
        <f>($C$7*BQ100+$D$7*BR100+$E$7*U100)</f>
        <v>0</v>
      </c>
      <c r="W100">
        <f>0.61365*exp(17.502*V100/(240.97+V100))</f>
        <v>0</v>
      </c>
      <c r="X100">
        <f>(Y100/Z100*100)</f>
        <v>0</v>
      </c>
      <c r="Y100">
        <f>BI100*(BN100+BO100)/1000</f>
        <v>0</v>
      </c>
      <c r="Z100">
        <f>0.61365*exp(17.502*BP100/(240.97+BP100))</f>
        <v>0</v>
      </c>
      <c r="AA100">
        <f>(W100-BI100*(BN100+BO100)/1000)</f>
        <v>0</v>
      </c>
      <c r="AB100">
        <f>(-I100*44100)</f>
        <v>0</v>
      </c>
      <c r="AC100">
        <f>2*29.3*Q100*0.92*(BP100-V100)</f>
        <v>0</v>
      </c>
      <c r="AD100">
        <f>2*0.95*5.67E-8*(((BP100+$B$7)+273)^4-(V100+273)^4)</f>
        <v>0</v>
      </c>
      <c r="AE100">
        <f>T100+AD100+AB100+AC100</f>
        <v>0</v>
      </c>
      <c r="AF100">
        <f>BM100*AT100*(BH100-BG100*(1000-AT100*BJ100)/(1000-AT100*BI100))/(100*BA100)</f>
        <v>0</v>
      </c>
      <c r="AG100">
        <f>1000*BM100*AT100*(BI100-BJ100)/(100*BA100*(1000-AT100*BI100))</f>
        <v>0</v>
      </c>
      <c r="AH100">
        <f>(AI100 - AJ100 - BN100*1E3/(8.314*(BP100+273.15)) * AL100/BM100 * AK100) * BM100/(100*BA100) * (1000 - BJ100)/1000</f>
        <v>0</v>
      </c>
      <c r="AI100">
        <v>2036.650006413457</v>
      </c>
      <c r="AJ100">
        <v>2034.774727272726</v>
      </c>
      <c r="AK100">
        <v>0.02178090831016026</v>
      </c>
      <c r="AL100">
        <v>67.14871820864133</v>
      </c>
      <c r="AM100">
        <f>(AO100 - AN100 + BN100*1E3/(8.314*(BP100+273.15)) * AQ100/BM100 * AP100) * BM100/(100*BA100) * 1000/(1000 - AO100)</f>
        <v>0</v>
      </c>
      <c r="AN100">
        <v>17.92612897020548</v>
      </c>
      <c r="AO100">
        <v>18.05544242424243</v>
      </c>
      <c r="AP100">
        <v>-0.009510360382838184</v>
      </c>
      <c r="AQ100">
        <v>78.54203815611343</v>
      </c>
      <c r="AR100">
        <v>0</v>
      </c>
      <c r="AS100">
        <v>0</v>
      </c>
      <c r="AT100">
        <f>IF(AR100*$H$13&gt;=AV100,1.0,(AV100/(AV100-AR100*$H$13)))</f>
        <v>0</v>
      </c>
      <c r="AU100">
        <f>(AT100-1)*100</f>
        <v>0</v>
      </c>
      <c r="AV100">
        <f>MAX(0,($B$13+$C$13*BU100)/(1+$D$13*BU100)*BN100/(BP100+273)*$E$13)</f>
        <v>0</v>
      </c>
      <c r="AW100">
        <f>$B$11*BV100+$C$11*BW100+$F$11*CH100*(1-CK100)</f>
        <v>0</v>
      </c>
      <c r="AX100">
        <f>AW100*AY100</f>
        <v>0</v>
      </c>
      <c r="AY100">
        <f>($B$11*$D$9+$C$11*$D$9+$F$11*((CU100+CM100)/MAX(CU100+CM100+CV100, 0.1)*$I$9+CV100/MAX(CU100+CM100+CV100, 0.1)*$J$9))/($B$11+$C$11+$F$11)</f>
        <v>0</v>
      </c>
      <c r="AZ100">
        <f>($B$11*$K$9+$C$11*$K$9+$F$11*((CU100+CM100)/MAX(CU100+CM100+CV100, 0.1)*$P$9+CV100/MAX(CU100+CM100+CV100, 0.1)*$Q$9))/($B$11+$C$11+$F$11)</f>
        <v>0</v>
      </c>
      <c r="BA100">
        <v>6</v>
      </c>
      <c r="BB100">
        <v>0.5</v>
      </c>
      <c r="BC100" t="s">
        <v>354</v>
      </c>
      <c r="BD100">
        <v>2</v>
      </c>
      <c r="BE100" t="b">
        <v>1</v>
      </c>
      <c r="BF100">
        <v>1714082816.599999</v>
      </c>
      <c r="BG100">
        <v>1998.03635483871</v>
      </c>
      <c r="BH100">
        <v>1999.993548387097</v>
      </c>
      <c r="BI100">
        <v>18.13765161290323</v>
      </c>
      <c r="BJ100">
        <v>17.94509032258064</v>
      </c>
      <c r="BK100">
        <v>2005.08935483871</v>
      </c>
      <c r="BL100">
        <v>18.13026129032258</v>
      </c>
      <c r="BM100">
        <v>599.9803225806452</v>
      </c>
      <c r="BN100">
        <v>101.7381935483871</v>
      </c>
      <c r="BO100">
        <v>0.09999088064516129</v>
      </c>
      <c r="BP100">
        <v>21.8037129032258</v>
      </c>
      <c r="BQ100">
        <v>21.88230322580645</v>
      </c>
      <c r="BR100">
        <v>999.9000000000003</v>
      </c>
      <c r="BS100">
        <v>0</v>
      </c>
      <c r="BT100">
        <v>0</v>
      </c>
      <c r="BU100">
        <v>10004.29129032258</v>
      </c>
      <c r="BV100">
        <v>0</v>
      </c>
      <c r="BW100">
        <v>120.2551290322581</v>
      </c>
      <c r="BX100">
        <v>-2.031715161290323</v>
      </c>
      <c r="BY100">
        <v>2034.87</v>
      </c>
      <c r="BZ100">
        <v>2036.540322580645</v>
      </c>
      <c r="CA100">
        <v>0.1925766451612904</v>
      </c>
      <c r="CB100">
        <v>1999.993548387097</v>
      </c>
      <c r="CC100">
        <v>17.94509032258064</v>
      </c>
      <c r="CD100">
        <v>1.845294193548388</v>
      </c>
      <c r="CE100">
        <v>1.825701935483871</v>
      </c>
      <c r="CF100">
        <v>16.17576451612903</v>
      </c>
      <c r="CG100">
        <v>16.00857741935484</v>
      </c>
      <c r="CH100">
        <v>395.0317096774194</v>
      </c>
      <c r="CI100">
        <v>0.8999657741935485</v>
      </c>
      <c r="CJ100">
        <v>0.1000342064516129</v>
      </c>
      <c r="CK100">
        <v>0</v>
      </c>
      <c r="CL100">
        <v>292.2039354838709</v>
      </c>
      <c r="CM100">
        <v>5.00098</v>
      </c>
      <c r="CN100">
        <v>1317.11064516129</v>
      </c>
      <c r="CO100">
        <v>3609.894838709677</v>
      </c>
      <c r="CP100">
        <v>36.03999999999999</v>
      </c>
      <c r="CQ100">
        <v>39.8888387096774</v>
      </c>
      <c r="CR100">
        <v>37.93112903225806</v>
      </c>
      <c r="CS100">
        <v>40.00783870967742</v>
      </c>
      <c r="CT100">
        <v>38.19732258064516</v>
      </c>
      <c r="CU100">
        <v>351.0151612903225</v>
      </c>
      <c r="CV100">
        <v>39.01870967741935</v>
      </c>
      <c r="CW100">
        <v>0</v>
      </c>
      <c r="CX100">
        <v>1714082911.7</v>
      </c>
      <c r="CY100">
        <v>0</v>
      </c>
      <c r="CZ100">
        <v>1714082844.6</v>
      </c>
      <c r="DA100" t="s">
        <v>629</v>
      </c>
      <c r="DB100">
        <v>1714082844.6</v>
      </c>
      <c r="DC100">
        <v>1714078058.6</v>
      </c>
      <c r="DD100">
        <v>86</v>
      </c>
      <c r="DE100">
        <v>0.079</v>
      </c>
      <c r="DF100">
        <v>-0.001</v>
      </c>
      <c r="DG100">
        <v>-7.053</v>
      </c>
      <c r="DH100">
        <v>-0.006</v>
      </c>
      <c r="DI100">
        <v>2000</v>
      </c>
      <c r="DJ100">
        <v>14</v>
      </c>
      <c r="DK100">
        <v>0.48</v>
      </c>
      <c r="DL100">
        <v>0.31</v>
      </c>
      <c r="DM100">
        <v>-2.011623658536585</v>
      </c>
      <c r="DN100">
        <v>-0.7729051567944243</v>
      </c>
      <c r="DO100">
        <v>0.1269140390618995</v>
      </c>
      <c r="DP100">
        <v>0</v>
      </c>
      <c r="DQ100">
        <v>0.2063715853658537</v>
      </c>
      <c r="DR100">
        <v>-0.3348269895470389</v>
      </c>
      <c r="DS100">
        <v>0.03504668226180312</v>
      </c>
      <c r="DT100">
        <v>0</v>
      </c>
      <c r="DU100">
        <v>0</v>
      </c>
      <c r="DV100">
        <v>2</v>
      </c>
      <c r="DW100" t="s">
        <v>356</v>
      </c>
      <c r="DX100">
        <v>3.23094</v>
      </c>
      <c r="DY100">
        <v>2.70429</v>
      </c>
      <c r="DZ100">
        <v>0.298031</v>
      </c>
      <c r="EA100">
        <v>0.298239</v>
      </c>
      <c r="EB100">
        <v>0.0958085</v>
      </c>
      <c r="EC100">
        <v>0.09591230000000001</v>
      </c>
      <c r="ED100">
        <v>23071.6</v>
      </c>
      <c r="EE100">
        <v>22561.8</v>
      </c>
      <c r="EF100">
        <v>31433.8</v>
      </c>
      <c r="EG100">
        <v>30435.4</v>
      </c>
      <c r="EH100">
        <v>38083.8</v>
      </c>
      <c r="EI100">
        <v>36391.3</v>
      </c>
      <c r="EJ100">
        <v>44065.8</v>
      </c>
      <c r="EK100">
        <v>42509.7</v>
      </c>
      <c r="EL100">
        <v>2.1938</v>
      </c>
      <c r="EM100">
        <v>1.99703</v>
      </c>
      <c r="EN100">
        <v>0.0760145</v>
      </c>
      <c r="EO100">
        <v>0</v>
      </c>
      <c r="EP100">
        <v>20.6345</v>
      </c>
      <c r="EQ100">
        <v>999.9</v>
      </c>
      <c r="ER100">
        <v>64.3</v>
      </c>
      <c r="ES100">
        <v>26</v>
      </c>
      <c r="ET100">
        <v>21.3265</v>
      </c>
      <c r="EU100">
        <v>61.2028</v>
      </c>
      <c r="EV100">
        <v>21.6867</v>
      </c>
      <c r="EW100">
        <v>1</v>
      </c>
      <c r="EX100">
        <v>-0.323049</v>
      </c>
      <c r="EY100">
        <v>0.516177</v>
      </c>
      <c r="EZ100">
        <v>20.2066</v>
      </c>
      <c r="FA100">
        <v>5.22867</v>
      </c>
      <c r="FB100">
        <v>11.9923</v>
      </c>
      <c r="FC100">
        <v>4.96765</v>
      </c>
      <c r="FD100">
        <v>3.297</v>
      </c>
      <c r="FE100">
        <v>9999</v>
      </c>
      <c r="FF100">
        <v>9999</v>
      </c>
      <c r="FG100">
        <v>9999</v>
      </c>
      <c r="FH100">
        <v>23.7</v>
      </c>
      <c r="FI100">
        <v>4.97105</v>
      </c>
      <c r="FJ100">
        <v>1.86768</v>
      </c>
      <c r="FK100">
        <v>1.85883</v>
      </c>
      <c r="FL100">
        <v>1.86494</v>
      </c>
      <c r="FM100">
        <v>1.86299</v>
      </c>
      <c r="FN100">
        <v>1.86435</v>
      </c>
      <c r="FO100">
        <v>1.85975</v>
      </c>
      <c r="FP100">
        <v>1.86386</v>
      </c>
      <c r="FQ100">
        <v>0</v>
      </c>
      <c r="FR100">
        <v>0</v>
      </c>
      <c r="FS100">
        <v>0</v>
      </c>
      <c r="FT100">
        <v>0</v>
      </c>
      <c r="FU100" t="s">
        <v>357</v>
      </c>
      <c r="FV100" t="s">
        <v>358</v>
      </c>
      <c r="FW100" t="s">
        <v>359</v>
      </c>
      <c r="FX100" t="s">
        <v>359</v>
      </c>
      <c r="FY100" t="s">
        <v>359</v>
      </c>
      <c r="FZ100" t="s">
        <v>359</v>
      </c>
      <c r="GA100">
        <v>0</v>
      </c>
      <c r="GB100">
        <v>100</v>
      </c>
      <c r="GC100">
        <v>100</v>
      </c>
      <c r="GD100">
        <v>-7.053</v>
      </c>
      <c r="GE100">
        <v>0.0069</v>
      </c>
      <c r="GF100">
        <v>0.88988093637159</v>
      </c>
      <c r="GG100">
        <v>-0.004200780211792431</v>
      </c>
      <c r="GH100">
        <v>-6.086107273994438E-07</v>
      </c>
      <c r="GI100">
        <v>3.538391214060535E-10</v>
      </c>
      <c r="GJ100">
        <v>-0.02696276011715643</v>
      </c>
      <c r="GK100">
        <v>0.006682484536868237</v>
      </c>
      <c r="GL100">
        <v>-0.0007200357986506558</v>
      </c>
      <c r="GM100">
        <v>2.515042002614049E-05</v>
      </c>
      <c r="GN100">
        <v>15</v>
      </c>
      <c r="GO100">
        <v>1944</v>
      </c>
      <c r="GP100">
        <v>3</v>
      </c>
      <c r="GQ100">
        <v>20</v>
      </c>
      <c r="GR100">
        <v>0.6</v>
      </c>
      <c r="GS100">
        <v>79.40000000000001</v>
      </c>
      <c r="GT100">
        <v>3.97827</v>
      </c>
      <c r="GU100">
        <v>2.37427</v>
      </c>
      <c r="GV100">
        <v>1.44775</v>
      </c>
      <c r="GW100">
        <v>2.30713</v>
      </c>
      <c r="GX100">
        <v>1.55151</v>
      </c>
      <c r="GY100">
        <v>2.44263</v>
      </c>
      <c r="GZ100">
        <v>30.5877</v>
      </c>
      <c r="HA100">
        <v>13.668</v>
      </c>
      <c r="HB100">
        <v>18</v>
      </c>
      <c r="HC100">
        <v>605.797</v>
      </c>
      <c r="HD100">
        <v>483.505</v>
      </c>
      <c r="HE100">
        <v>20</v>
      </c>
      <c r="HF100">
        <v>22.8889</v>
      </c>
      <c r="HG100">
        <v>29.9998</v>
      </c>
      <c r="HH100">
        <v>23.0022</v>
      </c>
      <c r="HI100">
        <v>22.966</v>
      </c>
      <c r="HJ100">
        <v>79.6324</v>
      </c>
      <c r="HK100">
        <v>26.7054</v>
      </c>
      <c r="HL100">
        <v>100</v>
      </c>
      <c r="HM100">
        <v>20</v>
      </c>
      <c r="HN100">
        <v>2000</v>
      </c>
      <c r="HO100">
        <v>17.9185</v>
      </c>
      <c r="HP100">
        <v>99.77</v>
      </c>
      <c r="HQ100">
        <v>101.567</v>
      </c>
    </row>
    <row r="101" spans="1:225">
      <c r="A101">
        <v>85</v>
      </c>
      <c r="B101">
        <v>1714083499</v>
      </c>
      <c r="C101">
        <v>15007</v>
      </c>
      <c r="D101" t="s">
        <v>630</v>
      </c>
      <c r="E101" t="s">
        <v>631</v>
      </c>
      <c r="F101">
        <v>5</v>
      </c>
      <c r="G101" t="s">
        <v>494</v>
      </c>
      <c r="H101">
        <v>1714083491.25</v>
      </c>
      <c r="I101">
        <f>(J101)/1000</f>
        <v>0</v>
      </c>
      <c r="J101">
        <f>IF(BE101, AM101, AG101)</f>
        <v>0</v>
      </c>
      <c r="K101">
        <f>IF(BE101, AH101, AF101)</f>
        <v>0</v>
      </c>
      <c r="L101">
        <f>BG101 - IF(AT101&gt;1, K101*BA101*100.0/(AV101*BU101), 0)</f>
        <v>0</v>
      </c>
      <c r="M101">
        <f>((S101-I101/2)*L101-K101)/(S101+I101/2)</f>
        <v>0</v>
      </c>
      <c r="N101">
        <f>M101*(BN101+BO101)/1000.0</f>
        <v>0</v>
      </c>
      <c r="O101">
        <f>(BG101 - IF(AT101&gt;1, K101*BA101*100.0/(AV101*BU101), 0))*(BN101+BO101)/1000.0</f>
        <v>0</v>
      </c>
      <c r="P101">
        <f>2.0/((1/R101-1/Q101)+SIGN(R101)*SQRT((1/R101-1/Q101)*(1/R101-1/Q101) + 4*BB101/((BB101+1)*(BB101+1))*(2*1/R101*1/Q101-1/Q101*1/Q101)))</f>
        <v>0</v>
      </c>
      <c r="Q101">
        <f>IF(LEFT(BC101,1)&lt;&gt;"0",IF(LEFT(BC101,1)="1",3.0,BD101),$D$5+$E$5*(BU101*BN101/($K$5*1000))+$F$5*(BU101*BN101/($K$5*1000))*MAX(MIN(BA101,$J$5),$I$5)*MAX(MIN(BA101,$J$5),$I$5)+$G$5*MAX(MIN(BA101,$J$5),$I$5)*(BU101*BN101/($K$5*1000))+$H$5*(BU101*BN101/($K$5*1000))*(BU101*BN101/($K$5*1000)))</f>
        <v>0</v>
      </c>
      <c r="R101">
        <f>I101*(1000-(1000*0.61365*exp(17.502*V101/(240.97+V101))/(BN101+BO101)+BI101)/2)/(1000*0.61365*exp(17.502*V101/(240.97+V101))/(BN101+BO101)-BI101)</f>
        <v>0</v>
      </c>
      <c r="S101">
        <f>1/((BB101+1)/(P101/1.6)+1/(Q101/1.37)) + BB101/((BB101+1)/(P101/1.6) + BB101/(Q101/1.37))</f>
        <v>0</v>
      </c>
      <c r="T101">
        <f>(AW101*AZ101)</f>
        <v>0</v>
      </c>
      <c r="U101">
        <f>(BP101+(T101+2*0.95*5.67E-8*(((BP101+$B$7)+273)^4-(BP101+273)^4)-44100*I101)/(1.84*29.3*Q101+8*0.95*5.67E-8*(BP101+273)^3))</f>
        <v>0</v>
      </c>
      <c r="V101">
        <f>($C$7*BQ101+$D$7*BR101+$E$7*U101)</f>
        <v>0</v>
      </c>
      <c r="W101">
        <f>0.61365*exp(17.502*V101/(240.97+V101))</f>
        <v>0</v>
      </c>
      <c r="X101">
        <f>(Y101/Z101*100)</f>
        <v>0</v>
      </c>
      <c r="Y101">
        <f>BI101*(BN101+BO101)/1000</f>
        <v>0</v>
      </c>
      <c r="Z101">
        <f>0.61365*exp(17.502*BP101/(240.97+BP101))</f>
        <v>0</v>
      </c>
      <c r="AA101">
        <f>(W101-BI101*(BN101+BO101)/1000)</f>
        <v>0</v>
      </c>
      <c r="AB101">
        <f>(-I101*44100)</f>
        <v>0</v>
      </c>
      <c r="AC101">
        <f>2*29.3*Q101*0.92*(BP101-V101)</f>
        <v>0</v>
      </c>
      <c r="AD101">
        <f>2*0.95*5.67E-8*(((BP101+$B$7)+273)^4-(V101+273)^4)</f>
        <v>0</v>
      </c>
      <c r="AE101">
        <f>T101+AD101+AB101+AC101</f>
        <v>0</v>
      </c>
      <c r="AF101">
        <f>BM101*AT101*(BH101-BG101*(1000-AT101*BJ101)/(1000-AT101*BI101))/(100*BA101)</f>
        <v>0</v>
      </c>
      <c r="AG101">
        <f>1000*BM101*AT101*(BI101-BJ101)/(100*BA101*(1000-AT101*BI101))</f>
        <v>0</v>
      </c>
      <c r="AH101">
        <f>(AI101 - AJ101 - BN101*1E3/(8.314*(BP101+273.15)) * AL101/BM101 * AK101) * BM101/(100*BA101) * (1000 - BJ101)/1000</f>
        <v>0</v>
      </c>
      <c r="AI101">
        <v>425.5737351224191</v>
      </c>
      <c r="AJ101">
        <v>425.1122484848484</v>
      </c>
      <c r="AK101">
        <v>-0.01116359248134158</v>
      </c>
      <c r="AL101">
        <v>67.16548256015152</v>
      </c>
      <c r="AM101">
        <f>(AO101 - AN101 + BN101*1E3/(8.314*(BP101+273.15)) * AQ101/BM101 * AP101) * BM101/(100*BA101) * 1000/(1000 - AO101)</f>
        <v>0</v>
      </c>
      <c r="AN101">
        <v>13.25088405059466</v>
      </c>
      <c r="AO101">
        <v>13.68979333333333</v>
      </c>
      <c r="AP101">
        <v>0.000146749744873053</v>
      </c>
      <c r="AQ101">
        <v>78.54906475536301</v>
      </c>
      <c r="AR101">
        <v>0</v>
      </c>
      <c r="AS101">
        <v>0</v>
      </c>
      <c r="AT101">
        <f>IF(AR101*$H$13&gt;=AV101,1.0,(AV101/(AV101-AR101*$H$13)))</f>
        <v>0</v>
      </c>
      <c r="AU101">
        <f>(AT101-1)*100</f>
        <v>0</v>
      </c>
      <c r="AV101">
        <f>MAX(0,($B$13+$C$13*BU101)/(1+$D$13*BU101)*BN101/(BP101+273)*$E$13)</f>
        <v>0</v>
      </c>
      <c r="AW101">
        <f>$B$11*BV101+$C$11*BW101+$F$11*CH101*(1-CK101)</f>
        <v>0</v>
      </c>
      <c r="AX101">
        <f>AW101*AY101</f>
        <v>0</v>
      </c>
      <c r="AY101">
        <f>($B$11*$D$9+$C$11*$D$9+$F$11*((CU101+CM101)/MAX(CU101+CM101+CV101, 0.1)*$I$9+CV101/MAX(CU101+CM101+CV101, 0.1)*$J$9))/($B$11+$C$11+$F$11)</f>
        <v>0</v>
      </c>
      <c r="AZ101">
        <f>($B$11*$K$9+$C$11*$K$9+$F$11*((CU101+CM101)/MAX(CU101+CM101+CV101, 0.1)*$P$9+CV101/MAX(CU101+CM101+CV101, 0.1)*$Q$9))/($B$11+$C$11+$F$11)</f>
        <v>0</v>
      </c>
      <c r="BA101">
        <v>6</v>
      </c>
      <c r="BB101">
        <v>0.5</v>
      </c>
      <c r="BC101" t="s">
        <v>354</v>
      </c>
      <c r="BD101">
        <v>2</v>
      </c>
      <c r="BE101" t="b">
        <v>1</v>
      </c>
      <c r="BF101">
        <v>1714083491.25</v>
      </c>
      <c r="BG101">
        <v>417.9460333333333</v>
      </c>
      <c r="BH101">
        <v>419.9953333333334</v>
      </c>
      <c r="BI101">
        <v>13.67866</v>
      </c>
      <c r="BJ101">
        <v>13.24406</v>
      </c>
      <c r="BK101">
        <v>420.3860333333333</v>
      </c>
      <c r="BL101">
        <v>13.68456333333333</v>
      </c>
      <c r="BM101">
        <v>600.0027000000001</v>
      </c>
      <c r="BN101">
        <v>101.7312999999999</v>
      </c>
      <c r="BO101">
        <v>0.09997950666666668</v>
      </c>
      <c r="BP101">
        <v>22.62368</v>
      </c>
      <c r="BQ101">
        <v>22.76394000000001</v>
      </c>
      <c r="BR101">
        <v>999.9000000000002</v>
      </c>
      <c r="BS101">
        <v>0</v>
      </c>
      <c r="BT101">
        <v>0</v>
      </c>
      <c r="BU101">
        <v>9999.779666666669</v>
      </c>
      <c r="BV101">
        <v>0</v>
      </c>
      <c r="BW101">
        <v>49.9599</v>
      </c>
      <c r="BX101">
        <v>-0.6426655666666666</v>
      </c>
      <c r="BY101">
        <v>425.1684999999999</v>
      </c>
      <c r="BZ101">
        <v>425.6324666666667</v>
      </c>
      <c r="CA101">
        <v>0.4346098</v>
      </c>
      <c r="CB101">
        <v>419.9953333333334</v>
      </c>
      <c r="CC101">
        <v>13.24406</v>
      </c>
      <c r="CD101">
        <v>1.391548</v>
      </c>
      <c r="CE101">
        <v>1.347334666666666</v>
      </c>
      <c r="CF101">
        <v>11.82583333333334</v>
      </c>
      <c r="CG101">
        <v>11.33753666666667</v>
      </c>
      <c r="CH101">
        <v>429.9819333333333</v>
      </c>
      <c r="CI101">
        <v>0.9069795666666667</v>
      </c>
      <c r="CJ101">
        <v>0.09302032666666668</v>
      </c>
      <c r="CK101">
        <v>0</v>
      </c>
      <c r="CL101">
        <v>239.4477666666666</v>
      </c>
      <c r="CM101">
        <v>5.00098</v>
      </c>
      <c r="CN101">
        <v>1132.054333333333</v>
      </c>
      <c r="CO101">
        <v>3942.498666666667</v>
      </c>
      <c r="CP101">
        <v>36.28933333333332</v>
      </c>
      <c r="CQ101">
        <v>39.81643333333333</v>
      </c>
      <c r="CR101">
        <v>38.0809</v>
      </c>
      <c r="CS101">
        <v>40.23306666666666</v>
      </c>
      <c r="CT101">
        <v>38.4373</v>
      </c>
      <c r="CU101">
        <v>385.4503333333334</v>
      </c>
      <c r="CV101">
        <v>39.529</v>
      </c>
      <c r="CW101">
        <v>0</v>
      </c>
      <c r="CX101">
        <v>1714083586.1</v>
      </c>
      <c r="CY101">
        <v>0</v>
      </c>
      <c r="CZ101">
        <v>1714083517.5</v>
      </c>
      <c r="DA101" t="s">
        <v>632</v>
      </c>
      <c r="DB101">
        <v>1714083517.5</v>
      </c>
      <c r="DC101">
        <v>1714078058.6</v>
      </c>
      <c r="DD101">
        <v>87</v>
      </c>
      <c r="DE101">
        <v>-1.398</v>
      </c>
      <c r="DF101">
        <v>-0.001</v>
      </c>
      <c r="DG101">
        <v>-2.44</v>
      </c>
      <c r="DH101">
        <v>-0.006</v>
      </c>
      <c r="DI101">
        <v>420</v>
      </c>
      <c r="DJ101">
        <v>14</v>
      </c>
      <c r="DK101">
        <v>0.44</v>
      </c>
      <c r="DL101">
        <v>0.31</v>
      </c>
      <c r="DM101">
        <v>-0.6211784</v>
      </c>
      <c r="DN101">
        <v>-0.262910431519699</v>
      </c>
      <c r="DO101">
        <v>0.04845322711739643</v>
      </c>
      <c r="DP101">
        <v>0</v>
      </c>
      <c r="DQ101">
        <v>0.433364325</v>
      </c>
      <c r="DR101">
        <v>0.06019923827391988</v>
      </c>
      <c r="DS101">
        <v>0.01016547519151835</v>
      </c>
      <c r="DT101">
        <v>1</v>
      </c>
      <c r="DU101">
        <v>1</v>
      </c>
      <c r="DV101">
        <v>2</v>
      </c>
      <c r="DW101" t="s">
        <v>363</v>
      </c>
      <c r="DX101">
        <v>3.22946</v>
      </c>
      <c r="DY101">
        <v>2.70453</v>
      </c>
      <c r="DZ101">
        <v>0.10709</v>
      </c>
      <c r="EA101">
        <v>0.107356</v>
      </c>
      <c r="EB101">
        <v>0.07839400000000001</v>
      </c>
      <c r="EC101">
        <v>0.07713970000000001</v>
      </c>
      <c r="ED101">
        <v>29356.9</v>
      </c>
      <c r="EE101">
        <v>28706.3</v>
      </c>
      <c r="EF101">
        <v>31464.1</v>
      </c>
      <c r="EG101">
        <v>30461.7</v>
      </c>
      <c r="EH101">
        <v>38860.4</v>
      </c>
      <c r="EI101">
        <v>37179.6</v>
      </c>
      <c r="EJ101">
        <v>44112.2</v>
      </c>
      <c r="EK101">
        <v>42545</v>
      </c>
      <c r="EL101">
        <v>2.1912</v>
      </c>
      <c r="EM101">
        <v>1.98818</v>
      </c>
      <c r="EN101">
        <v>0.133365</v>
      </c>
      <c r="EO101">
        <v>0</v>
      </c>
      <c r="EP101">
        <v>20.5884</v>
      </c>
      <c r="EQ101">
        <v>999.9</v>
      </c>
      <c r="ER101">
        <v>63.4</v>
      </c>
      <c r="ES101">
        <v>25.8</v>
      </c>
      <c r="ET101">
        <v>20.781</v>
      </c>
      <c r="EU101">
        <v>61.2627</v>
      </c>
      <c r="EV101">
        <v>22.0633</v>
      </c>
      <c r="EW101">
        <v>1</v>
      </c>
      <c r="EX101">
        <v>-0.359794</v>
      </c>
      <c r="EY101">
        <v>-1.15548</v>
      </c>
      <c r="EZ101">
        <v>20.2037</v>
      </c>
      <c r="FA101">
        <v>5.22852</v>
      </c>
      <c r="FB101">
        <v>11.9956</v>
      </c>
      <c r="FC101">
        <v>4.9676</v>
      </c>
      <c r="FD101">
        <v>3.2969</v>
      </c>
      <c r="FE101">
        <v>9999</v>
      </c>
      <c r="FF101">
        <v>9999</v>
      </c>
      <c r="FG101">
        <v>9999</v>
      </c>
      <c r="FH101">
        <v>23.9</v>
      </c>
      <c r="FI101">
        <v>4.97102</v>
      </c>
      <c r="FJ101">
        <v>1.86768</v>
      </c>
      <c r="FK101">
        <v>1.85883</v>
      </c>
      <c r="FL101">
        <v>1.86497</v>
      </c>
      <c r="FM101">
        <v>1.86303</v>
      </c>
      <c r="FN101">
        <v>1.86444</v>
      </c>
      <c r="FO101">
        <v>1.85974</v>
      </c>
      <c r="FP101">
        <v>1.86386</v>
      </c>
      <c r="FQ101">
        <v>0</v>
      </c>
      <c r="FR101">
        <v>0</v>
      </c>
      <c r="FS101">
        <v>0</v>
      </c>
      <c r="FT101">
        <v>0</v>
      </c>
      <c r="FU101" t="s">
        <v>357</v>
      </c>
      <c r="FV101" t="s">
        <v>358</v>
      </c>
      <c r="FW101" t="s">
        <v>359</v>
      </c>
      <c r="FX101" t="s">
        <v>359</v>
      </c>
      <c r="FY101" t="s">
        <v>359</v>
      </c>
      <c r="FZ101" t="s">
        <v>359</v>
      </c>
      <c r="GA101">
        <v>0</v>
      </c>
      <c r="GB101">
        <v>100</v>
      </c>
      <c r="GC101">
        <v>100</v>
      </c>
      <c r="GD101">
        <v>-2.44</v>
      </c>
      <c r="GE101">
        <v>-0.0059</v>
      </c>
      <c r="GF101">
        <v>0.8138809363708861</v>
      </c>
      <c r="GG101">
        <v>-0.004200780211792431</v>
      </c>
      <c r="GH101">
        <v>-6.086107273994438E-07</v>
      </c>
      <c r="GI101">
        <v>3.538391214060535E-10</v>
      </c>
      <c r="GJ101">
        <v>-0.02696276011715643</v>
      </c>
      <c r="GK101">
        <v>0.006682484536868237</v>
      </c>
      <c r="GL101">
        <v>-0.0007200357986506558</v>
      </c>
      <c r="GM101">
        <v>2.515042002614049E-05</v>
      </c>
      <c r="GN101">
        <v>15</v>
      </c>
      <c r="GO101">
        <v>1944</v>
      </c>
      <c r="GP101">
        <v>3</v>
      </c>
      <c r="GQ101">
        <v>20</v>
      </c>
      <c r="GR101">
        <v>10.9</v>
      </c>
      <c r="GS101">
        <v>90.7</v>
      </c>
      <c r="GT101">
        <v>1.11938</v>
      </c>
      <c r="GU101">
        <v>2.39502</v>
      </c>
      <c r="GV101">
        <v>1.44775</v>
      </c>
      <c r="GW101">
        <v>2.30591</v>
      </c>
      <c r="GX101">
        <v>1.55151</v>
      </c>
      <c r="GY101">
        <v>2.35474</v>
      </c>
      <c r="GZ101">
        <v>30.4369</v>
      </c>
      <c r="HA101">
        <v>13.4753</v>
      </c>
      <c r="HB101">
        <v>18</v>
      </c>
      <c r="HC101">
        <v>598.572</v>
      </c>
      <c r="HD101">
        <v>473.489</v>
      </c>
      <c r="HE101">
        <v>23.0001</v>
      </c>
      <c r="HF101">
        <v>22.3757</v>
      </c>
      <c r="HG101">
        <v>29.9998</v>
      </c>
      <c r="HH101">
        <v>22.5171</v>
      </c>
      <c r="HI101">
        <v>22.4858</v>
      </c>
      <c r="HJ101">
        <v>22.4139</v>
      </c>
      <c r="HK101">
        <v>45.7016</v>
      </c>
      <c r="HL101">
        <v>89.14490000000001</v>
      </c>
      <c r="HM101">
        <v>23</v>
      </c>
      <c r="HN101">
        <v>420</v>
      </c>
      <c r="HO101">
        <v>13.4006</v>
      </c>
      <c r="HP101">
        <v>99.87139999999999</v>
      </c>
      <c r="HQ101">
        <v>101.653</v>
      </c>
    </row>
    <row r="102" spans="1:225">
      <c r="A102">
        <v>86</v>
      </c>
      <c r="B102">
        <v>1714083667</v>
      </c>
      <c r="C102">
        <v>15175</v>
      </c>
      <c r="D102" t="s">
        <v>633</v>
      </c>
      <c r="E102" t="s">
        <v>634</v>
      </c>
      <c r="F102">
        <v>5</v>
      </c>
      <c r="G102" t="s">
        <v>501</v>
      </c>
      <c r="H102">
        <v>1714083659</v>
      </c>
      <c r="I102">
        <f>(J102)/1000</f>
        <v>0</v>
      </c>
      <c r="J102">
        <f>IF(BE102, AM102, AG102)</f>
        <v>0</v>
      </c>
      <c r="K102">
        <f>IF(BE102, AH102, AF102)</f>
        <v>0</v>
      </c>
      <c r="L102">
        <f>BG102 - IF(AT102&gt;1, K102*BA102*100.0/(AV102*BU102), 0)</f>
        <v>0</v>
      </c>
      <c r="M102">
        <f>((S102-I102/2)*L102-K102)/(S102+I102/2)</f>
        <v>0</v>
      </c>
      <c r="N102">
        <f>M102*(BN102+BO102)/1000.0</f>
        <v>0</v>
      </c>
      <c r="O102">
        <f>(BG102 - IF(AT102&gt;1, K102*BA102*100.0/(AV102*BU102), 0))*(BN102+BO102)/1000.0</f>
        <v>0</v>
      </c>
      <c r="P102">
        <f>2.0/((1/R102-1/Q102)+SIGN(R102)*SQRT((1/R102-1/Q102)*(1/R102-1/Q102) + 4*BB102/((BB102+1)*(BB102+1))*(2*1/R102*1/Q102-1/Q102*1/Q102)))</f>
        <v>0</v>
      </c>
      <c r="Q102">
        <f>IF(LEFT(BC102,1)&lt;&gt;"0",IF(LEFT(BC102,1)="1",3.0,BD102),$D$5+$E$5*(BU102*BN102/($K$5*1000))+$F$5*(BU102*BN102/($K$5*1000))*MAX(MIN(BA102,$J$5),$I$5)*MAX(MIN(BA102,$J$5),$I$5)+$G$5*MAX(MIN(BA102,$J$5),$I$5)*(BU102*BN102/($K$5*1000))+$H$5*(BU102*BN102/($K$5*1000))*(BU102*BN102/($K$5*1000)))</f>
        <v>0</v>
      </c>
      <c r="R102">
        <f>I102*(1000-(1000*0.61365*exp(17.502*V102/(240.97+V102))/(BN102+BO102)+BI102)/2)/(1000*0.61365*exp(17.502*V102/(240.97+V102))/(BN102+BO102)-BI102)</f>
        <v>0</v>
      </c>
      <c r="S102">
        <f>1/((BB102+1)/(P102/1.6)+1/(Q102/1.37)) + BB102/((BB102+1)/(P102/1.6) + BB102/(Q102/1.37))</f>
        <v>0</v>
      </c>
      <c r="T102">
        <f>(AW102*AZ102)</f>
        <v>0</v>
      </c>
      <c r="U102">
        <f>(BP102+(T102+2*0.95*5.67E-8*(((BP102+$B$7)+273)^4-(BP102+273)^4)-44100*I102)/(1.84*29.3*Q102+8*0.95*5.67E-8*(BP102+273)^3))</f>
        <v>0</v>
      </c>
      <c r="V102">
        <f>($C$7*BQ102+$D$7*BR102+$E$7*U102)</f>
        <v>0</v>
      </c>
      <c r="W102">
        <f>0.61365*exp(17.502*V102/(240.97+V102))</f>
        <v>0</v>
      </c>
      <c r="X102">
        <f>(Y102/Z102*100)</f>
        <v>0</v>
      </c>
      <c r="Y102">
        <f>BI102*(BN102+BO102)/1000</f>
        <v>0</v>
      </c>
      <c r="Z102">
        <f>0.61365*exp(17.502*BP102/(240.97+BP102))</f>
        <v>0</v>
      </c>
      <c r="AA102">
        <f>(W102-BI102*(BN102+BO102)/1000)</f>
        <v>0</v>
      </c>
      <c r="AB102">
        <f>(-I102*44100)</f>
        <v>0</v>
      </c>
      <c r="AC102">
        <f>2*29.3*Q102*0.92*(BP102-V102)</f>
        <v>0</v>
      </c>
      <c r="AD102">
        <f>2*0.95*5.67E-8*(((BP102+$B$7)+273)^4-(V102+273)^4)</f>
        <v>0</v>
      </c>
      <c r="AE102">
        <f>T102+AD102+AB102+AC102</f>
        <v>0</v>
      </c>
      <c r="AF102">
        <f>BM102*AT102*(BH102-BG102*(1000-AT102*BJ102)/(1000-AT102*BI102))/(100*BA102)</f>
        <v>0</v>
      </c>
      <c r="AG102">
        <f>1000*BM102*AT102*(BI102-BJ102)/(100*BA102*(1000-AT102*BI102))</f>
        <v>0</v>
      </c>
      <c r="AH102">
        <f>(AI102 - AJ102 - BN102*1E3/(8.314*(BP102+273.15)) * AL102/BM102 * AK102) * BM102/(100*BA102) * (1000 - BJ102)/1000</f>
        <v>0</v>
      </c>
      <c r="AI102">
        <v>425.8520870761316</v>
      </c>
      <c r="AJ102">
        <v>424.6971757575755</v>
      </c>
      <c r="AK102">
        <v>0.001453193491265564</v>
      </c>
      <c r="AL102">
        <v>67.16792347862619</v>
      </c>
      <c r="AM102">
        <f>(AO102 - AN102 + BN102*1E3/(8.314*(BP102+273.15)) * AQ102/BM102 * AP102) * BM102/(100*BA102) * 1000/(1000 - AO102)</f>
        <v>0</v>
      </c>
      <c r="AN102">
        <v>13.68703913237813</v>
      </c>
      <c r="AO102">
        <v>13.93914909090909</v>
      </c>
      <c r="AP102">
        <v>-6.823199954306295E-05</v>
      </c>
      <c r="AQ102">
        <v>78.54918510880363</v>
      </c>
      <c r="AR102">
        <v>17</v>
      </c>
      <c r="AS102">
        <v>3</v>
      </c>
      <c r="AT102">
        <f>IF(AR102*$H$13&gt;=AV102,1.0,(AV102/(AV102-AR102*$H$13)))</f>
        <v>0</v>
      </c>
      <c r="AU102">
        <f>(AT102-1)*100</f>
        <v>0</v>
      </c>
      <c r="AV102">
        <f>MAX(0,($B$13+$C$13*BU102)/(1+$D$13*BU102)*BN102/(BP102+273)*$E$13)</f>
        <v>0</v>
      </c>
      <c r="AW102">
        <f>$B$11*BV102+$C$11*BW102+$F$11*CH102*(1-CK102)</f>
        <v>0</v>
      </c>
      <c r="AX102">
        <f>AW102*AY102</f>
        <v>0</v>
      </c>
      <c r="AY102">
        <f>($B$11*$D$9+$C$11*$D$9+$F$11*((CU102+CM102)/MAX(CU102+CM102+CV102, 0.1)*$I$9+CV102/MAX(CU102+CM102+CV102, 0.1)*$J$9))/($B$11+$C$11+$F$11)</f>
        <v>0</v>
      </c>
      <c r="AZ102">
        <f>($B$11*$K$9+$C$11*$K$9+$F$11*((CU102+CM102)/MAX(CU102+CM102+CV102, 0.1)*$P$9+CV102/MAX(CU102+CM102+CV102, 0.1)*$Q$9))/($B$11+$C$11+$F$11)</f>
        <v>0</v>
      </c>
      <c r="BA102">
        <v>6</v>
      </c>
      <c r="BB102">
        <v>0.5</v>
      </c>
      <c r="BC102" t="s">
        <v>354</v>
      </c>
      <c r="BD102">
        <v>2</v>
      </c>
      <c r="BE102" t="b">
        <v>1</v>
      </c>
      <c r="BF102">
        <v>1714083659</v>
      </c>
      <c r="BG102">
        <v>418.8620967741935</v>
      </c>
      <c r="BH102">
        <v>419.9970967741936</v>
      </c>
      <c r="BI102">
        <v>13.95200967741936</v>
      </c>
      <c r="BJ102">
        <v>13.69865161290323</v>
      </c>
      <c r="BK102">
        <v>421.2160967741935</v>
      </c>
      <c r="BL102">
        <v>13.95758387096774</v>
      </c>
      <c r="BM102">
        <v>599.9754193548389</v>
      </c>
      <c r="BN102">
        <v>101.7353548387097</v>
      </c>
      <c r="BO102">
        <v>0.09993036129032257</v>
      </c>
      <c r="BP102">
        <v>22.91165483870968</v>
      </c>
      <c r="BQ102">
        <v>23.06390322580645</v>
      </c>
      <c r="BR102">
        <v>999.9000000000003</v>
      </c>
      <c r="BS102">
        <v>0</v>
      </c>
      <c r="BT102">
        <v>0</v>
      </c>
      <c r="BU102">
        <v>10001.90419354839</v>
      </c>
      <c r="BV102">
        <v>0</v>
      </c>
      <c r="BW102">
        <v>58.42828064516129</v>
      </c>
      <c r="BX102">
        <v>-1.215612580645162</v>
      </c>
      <c r="BY102">
        <v>424.7069354838711</v>
      </c>
      <c r="BZ102">
        <v>425.8302903225807</v>
      </c>
      <c r="CA102">
        <v>0.2533507419354838</v>
      </c>
      <c r="CB102">
        <v>419.9970967741936</v>
      </c>
      <c r="CC102">
        <v>13.69865161290323</v>
      </c>
      <c r="CD102">
        <v>1.419410967741935</v>
      </c>
      <c r="CE102">
        <v>1.393636451612903</v>
      </c>
      <c r="CF102">
        <v>12.1266</v>
      </c>
      <c r="CG102">
        <v>11.84855806451613</v>
      </c>
      <c r="CH102">
        <v>430.0326774193549</v>
      </c>
      <c r="CI102">
        <v>0.9069953870967741</v>
      </c>
      <c r="CJ102">
        <v>0.09300470645161288</v>
      </c>
      <c r="CK102">
        <v>0</v>
      </c>
      <c r="CL102">
        <v>187.9350967741935</v>
      </c>
      <c r="CM102">
        <v>5.00098</v>
      </c>
      <c r="CN102">
        <v>909.1382580645161</v>
      </c>
      <c r="CO102">
        <v>3942.989677419355</v>
      </c>
      <c r="CP102">
        <v>36.63080645161289</v>
      </c>
      <c r="CQ102">
        <v>39.23970967741936</v>
      </c>
      <c r="CR102">
        <v>38.30209677419354</v>
      </c>
      <c r="CS102">
        <v>39.9836129032258</v>
      </c>
      <c r="CT102">
        <v>38.39280645161288</v>
      </c>
      <c r="CU102">
        <v>385.5009677419354</v>
      </c>
      <c r="CV102">
        <v>39.52967741935483</v>
      </c>
      <c r="CW102">
        <v>0</v>
      </c>
      <c r="CX102">
        <v>1714083754.1</v>
      </c>
      <c r="CY102">
        <v>0</v>
      </c>
      <c r="CZ102">
        <v>1714083685</v>
      </c>
      <c r="DA102" t="s">
        <v>635</v>
      </c>
      <c r="DB102">
        <v>1714083685</v>
      </c>
      <c r="DC102">
        <v>1714078058.6</v>
      </c>
      <c r="DD102">
        <v>88</v>
      </c>
      <c r="DE102">
        <v>0.08599999999999999</v>
      </c>
      <c r="DF102">
        <v>-0.001</v>
      </c>
      <c r="DG102">
        <v>-2.354</v>
      </c>
      <c r="DH102">
        <v>-0.006</v>
      </c>
      <c r="DI102">
        <v>420</v>
      </c>
      <c r="DJ102">
        <v>14</v>
      </c>
      <c r="DK102">
        <v>0.72</v>
      </c>
      <c r="DL102">
        <v>0.31</v>
      </c>
      <c r="DM102">
        <v>-1.182426414634146</v>
      </c>
      <c r="DN102">
        <v>-0.6617680139372831</v>
      </c>
      <c r="DO102">
        <v>0.07287773895483819</v>
      </c>
      <c r="DP102">
        <v>0</v>
      </c>
      <c r="DQ102">
        <v>0.2546042926829268</v>
      </c>
      <c r="DR102">
        <v>-0.006222606271776951</v>
      </c>
      <c r="DS102">
        <v>0.003615432857017951</v>
      </c>
      <c r="DT102">
        <v>1</v>
      </c>
      <c r="DU102">
        <v>1</v>
      </c>
      <c r="DV102">
        <v>2</v>
      </c>
      <c r="DW102" t="s">
        <v>363</v>
      </c>
      <c r="DX102">
        <v>3.22952</v>
      </c>
      <c r="DY102">
        <v>2.70424</v>
      </c>
      <c r="DZ102">
        <v>0.107293</v>
      </c>
      <c r="EA102">
        <v>0.107389</v>
      </c>
      <c r="EB102">
        <v>0.07946209999999999</v>
      </c>
      <c r="EC102">
        <v>0.07887039999999999</v>
      </c>
      <c r="ED102">
        <v>29356.9</v>
      </c>
      <c r="EE102">
        <v>28710.1</v>
      </c>
      <c r="EF102">
        <v>31470.8</v>
      </c>
      <c r="EG102">
        <v>30466.4</v>
      </c>
      <c r="EH102">
        <v>38823.8</v>
      </c>
      <c r="EI102">
        <v>37115.4</v>
      </c>
      <c r="EJ102">
        <v>44122.1</v>
      </c>
      <c r="EK102">
        <v>42552</v>
      </c>
      <c r="EL102">
        <v>2.16005</v>
      </c>
      <c r="EM102">
        <v>1.9906</v>
      </c>
      <c r="EN102">
        <v>0.142243</v>
      </c>
      <c r="EO102">
        <v>0</v>
      </c>
      <c r="EP102">
        <v>20.7304</v>
      </c>
      <c r="EQ102">
        <v>999.9</v>
      </c>
      <c r="ER102">
        <v>62.6</v>
      </c>
      <c r="ES102">
        <v>25.8</v>
      </c>
      <c r="ET102">
        <v>20.5168</v>
      </c>
      <c r="EU102">
        <v>61.1427</v>
      </c>
      <c r="EV102">
        <v>21.7548</v>
      </c>
      <c r="EW102">
        <v>1</v>
      </c>
      <c r="EX102">
        <v>-0.366542</v>
      </c>
      <c r="EY102">
        <v>-1.08857</v>
      </c>
      <c r="EZ102">
        <v>20.2012</v>
      </c>
      <c r="FA102">
        <v>5.22493</v>
      </c>
      <c r="FB102">
        <v>11.9926</v>
      </c>
      <c r="FC102">
        <v>4.9665</v>
      </c>
      <c r="FD102">
        <v>3.29625</v>
      </c>
      <c r="FE102">
        <v>9999</v>
      </c>
      <c r="FF102">
        <v>9999</v>
      </c>
      <c r="FG102">
        <v>9999</v>
      </c>
      <c r="FH102">
        <v>23.9</v>
      </c>
      <c r="FI102">
        <v>4.971</v>
      </c>
      <c r="FJ102">
        <v>1.86768</v>
      </c>
      <c r="FK102">
        <v>1.85883</v>
      </c>
      <c r="FL102">
        <v>1.86499</v>
      </c>
      <c r="FM102">
        <v>1.86303</v>
      </c>
      <c r="FN102">
        <v>1.86444</v>
      </c>
      <c r="FO102">
        <v>1.85974</v>
      </c>
      <c r="FP102">
        <v>1.86386</v>
      </c>
      <c r="FQ102">
        <v>0</v>
      </c>
      <c r="FR102">
        <v>0</v>
      </c>
      <c r="FS102">
        <v>0</v>
      </c>
      <c r="FT102">
        <v>0</v>
      </c>
      <c r="FU102" t="s">
        <v>357</v>
      </c>
      <c r="FV102" t="s">
        <v>358</v>
      </c>
      <c r="FW102" t="s">
        <v>359</v>
      </c>
      <c r="FX102" t="s">
        <v>359</v>
      </c>
      <c r="FY102" t="s">
        <v>359</v>
      </c>
      <c r="FZ102" t="s">
        <v>359</v>
      </c>
      <c r="GA102">
        <v>0</v>
      </c>
      <c r="GB102">
        <v>100</v>
      </c>
      <c r="GC102">
        <v>100</v>
      </c>
      <c r="GD102">
        <v>-2.354</v>
      </c>
      <c r="GE102">
        <v>-0.0056</v>
      </c>
      <c r="GF102">
        <v>-0.5837307398004359</v>
      </c>
      <c r="GG102">
        <v>-0.004200780211792431</v>
      </c>
      <c r="GH102">
        <v>-6.086107273994438E-07</v>
      </c>
      <c r="GI102">
        <v>3.538391214060535E-10</v>
      </c>
      <c r="GJ102">
        <v>-0.02696276011715643</v>
      </c>
      <c r="GK102">
        <v>0.006682484536868237</v>
      </c>
      <c r="GL102">
        <v>-0.0007200357986506558</v>
      </c>
      <c r="GM102">
        <v>2.515042002614049E-05</v>
      </c>
      <c r="GN102">
        <v>15</v>
      </c>
      <c r="GO102">
        <v>1944</v>
      </c>
      <c r="GP102">
        <v>3</v>
      </c>
      <c r="GQ102">
        <v>20</v>
      </c>
      <c r="GR102">
        <v>2.5</v>
      </c>
      <c r="GS102">
        <v>93.5</v>
      </c>
      <c r="GT102">
        <v>1.12061</v>
      </c>
      <c r="GU102">
        <v>2.41333</v>
      </c>
      <c r="GV102">
        <v>1.44897</v>
      </c>
      <c r="GW102">
        <v>2.30469</v>
      </c>
      <c r="GX102">
        <v>1.55151</v>
      </c>
      <c r="GY102">
        <v>2.27051</v>
      </c>
      <c r="GZ102">
        <v>30.4584</v>
      </c>
      <c r="HA102">
        <v>13.4316</v>
      </c>
      <c r="HB102">
        <v>18</v>
      </c>
      <c r="HC102">
        <v>576.378</v>
      </c>
      <c r="HD102">
        <v>474.064</v>
      </c>
      <c r="HE102">
        <v>22.9996</v>
      </c>
      <c r="HF102">
        <v>22.2855</v>
      </c>
      <c r="HG102">
        <v>29.9998</v>
      </c>
      <c r="HH102">
        <v>22.4184</v>
      </c>
      <c r="HI102">
        <v>22.3853</v>
      </c>
      <c r="HJ102">
        <v>22.4221</v>
      </c>
      <c r="HK102">
        <v>42.6777</v>
      </c>
      <c r="HL102">
        <v>85.0087</v>
      </c>
      <c r="HM102">
        <v>23</v>
      </c>
      <c r="HN102">
        <v>420</v>
      </c>
      <c r="HO102">
        <v>13.8007</v>
      </c>
      <c r="HP102">
        <v>99.8933</v>
      </c>
      <c r="HQ102">
        <v>101.669</v>
      </c>
    </row>
    <row r="103" spans="1:225">
      <c r="A103">
        <v>87</v>
      </c>
      <c r="B103">
        <v>1714084270</v>
      </c>
      <c r="C103">
        <v>15778</v>
      </c>
      <c r="D103" t="s">
        <v>636</v>
      </c>
      <c r="E103" t="s">
        <v>637</v>
      </c>
      <c r="F103">
        <v>5</v>
      </c>
      <c r="G103" t="s">
        <v>508</v>
      </c>
      <c r="H103">
        <v>1714084262</v>
      </c>
      <c r="I103">
        <f>(J103)/1000</f>
        <v>0</v>
      </c>
      <c r="J103">
        <f>IF(BE103, AM103, AG103)</f>
        <v>0</v>
      </c>
      <c r="K103">
        <f>IF(BE103, AH103, AF103)</f>
        <v>0</v>
      </c>
      <c r="L103">
        <f>BG103 - IF(AT103&gt;1, K103*BA103*100.0/(AV103*BU103), 0)</f>
        <v>0</v>
      </c>
      <c r="M103">
        <f>((S103-I103/2)*L103-K103)/(S103+I103/2)</f>
        <v>0</v>
      </c>
      <c r="N103">
        <f>M103*(BN103+BO103)/1000.0</f>
        <v>0</v>
      </c>
      <c r="O103">
        <f>(BG103 - IF(AT103&gt;1, K103*BA103*100.0/(AV103*BU103), 0))*(BN103+BO103)/1000.0</f>
        <v>0</v>
      </c>
      <c r="P103">
        <f>2.0/((1/R103-1/Q103)+SIGN(R103)*SQRT((1/R103-1/Q103)*(1/R103-1/Q103) + 4*BB103/((BB103+1)*(BB103+1))*(2*1/R103*1/Q103-1/Q103*1/Q103)))</f>
        <v>0</v>
      </c>
      <c r="Q103">
        <f>IF(LEFT(BC103,1)&lt;&gt;"0",IF(LEFT(BC103,1)="1",3.0,BD103),$D$5+$E$5*(BU103*BN103/($K$5*1000))+$F$5*(BU103*BN103/($K$5*1000))*MAX(MIN(BA103,$J$5),$I$5)*MAX(MIN(BA103,$J$5),$I$5)+$G$5*MAX(MIN(BA103,$J$5),$I$5)*(BU103*BN103/($K$5*1000))+$H$5*(BU103*BN103/($K$5*1000))*(BU103*BN103/($K$5*1000)))</f>
        <v>0</v>
      </c>
      <c r="R103">
        <f>I103*(1000-(1000*0.61365*exp(17.502*V103/(240.97+V103))/(BN103+BO103)+BI103)/2)/(1000*0.61365*exp(17.502*V103/(240.97+V103))/(BN103+BO103)-BI103)</f>
        <v>0</v>
      </c>
      <c r="S103">
        <f>1/((BB103+1)/(P103/1.6)+1/(Q103/1.37)) + BB103/((BB103+1)/(P103/1.6) + BB103/(Q103/1.37))</f>
        <v>0</v>
      </c>
      <c r="T103">
        <f>(AW103*AZ103)</f>
        <v>0</v>
      </c>
      <c r="U103">
        <f>(BP103+(T103+2*0.95*5.67E-8*(((BP103+$B$7)+273)^4-(BP103+273)^4)-44100*I103)/(1.84*29.3*Q103+8*0.95*5.67E-8*(BP103+273)^3))</f>
        <v>0</v>
      </c>
      <c r="V103">
        <f>($C$7*BQ103+$D$7*BR103+$E$7*U103)</f>
        <v>0</v>
      </c>
      <c r="W103">
        <f>0.61365*exp(17.502*V103/(240.97+V103))</f>
        <v>0</v>
      </c>
      <c r="X103">
        <f>(Y103/Z103*100)</f>
        <v>0</v>
      </c>
      <c r="Y103">
        <f>BI103*(BN103+BO103)/1000</f>
        <v>0</v>
      </c>
      <c r="Z103">
        <f>0.61365*exp(17.502*BP103/(240.97+BP103))</f>
        <v>0</v>
      </c>
      <c r="AA103">
        <f>(W103-BI103*(BN103+BO103)/1000)</f>
        <v>0</v>
      </c>
      <c r="AB103">
        <f>(-I103*44100)</f>
        <v>0</v>
      </c>
      <c r="AC103">
        <f>2*29.3*Q103*0.92*(BP103-V103)</f>
        <v>0</v>
      </c>
      <c r="AD103">
        <f>2*0.95*5.67E-8*(((BP103+$B$7)+273)^4-(V103+273)^4)</f>
        <v>0</v>
      </c>
      <c r="AE103">
        <f>T103+AD103+AB103+AC103</f>
        <v>0</v>
      </c>
      <c r="AF103">
        <f>BM103*AT103*(BH103-BG103*(1000-AT103*BJ103)/(1000-AT103*BI103))/(100*BA103)</f>
        <v>0</v>
      </c>
      <c r="AG103">
        <f>1000*BM103*AT103*(BI103-BJ103)/(100*BA103*(1000-AT103*BI103))</f>
        <v>0</v>
      </c>
      <c r="AH103">
        <f>(AI103 - AJ103 - BN103*1E3/(8.314*(BP103+273.15)) * AL103/BM103 * AK103) * BM103/(100*BA103) * (1000 - BJ103)/1000</f>
        <v>0</v>
      </c>
      <c r="AI103">
        <v>425.9126201578109</v>
      </c>
      <c r="AJ103">
        <v>423.9537939393938</v>
      </c>
      <c r="AK103">
        <v>0.002268922181867263</v>
      </c>
      <c r="AL103">
        <v>67.1651350707877</v>
      </c>
      <c r="AM103">
        <f>(AO103 - AN103 + BN103*1E3/(8.314*(BP103+273.15)) * AQ103/BM103 * AP103) * BM103/(100*BA103) * 1000/(1000 - AO103)</f>
        <v>0</v>
      </c>
      <c r="AN103">
        <v>13.85595380752704</v>
      </c>
      <c r="AO103">
        <v>14.28006181818181</v>
      </c>
      <c r="AP103">
        <v>-0.003962257421572199</v>
      </c>
      <c r="AQ103">
        <v>78.54887531017083</v>
      </c>
      <c r="AR103">
        <v>7</v>
      </c>
      <c r="AS103">
        <v>1</v>
      </c>
      <c r="AT103">
        <f>IF(AR103*$H$13&gt;=AV103,1.0,(AV103/(AV103-AR103*$H$13)))</f>
        <v>0</v>
      </c>
      <c r="AU103">
        <f>(AT103-1)*100</f>
        <v>0</v>
      </c>
      <c r="AV103">
        <f>MAX(0,($B$13+$C$13*BU103)/(1+$D$13*BU103)*BN103/(BP103+273)*$E$13)</f>
        <v>0</v>
      </c>
      <c r="AW103">
        <f>$B$11*BV103+$C$11*BW103+$F$11*CH103*(1-CK103)</f>
        <v>0</v>
      </c>
      <c r="AX103">
        <f>AW103*AY103</f>
        <v>0</v>
      </c>
      <c r="AY103">
        <f>($B$11*$D$9+$C$11*$D$9+$F$11*((CU103+CM103)/MAX(CU103+CM103+CV103, 0.1)*$I$9+CV103/MAX(CU103+CM103+CV103, 0.1)*$J$9))/($B$11+$C$11+$F$11)</f>
        <v>0</v>
      </c>
      <c r="AZ103">
        <f>($B$11*$K$9+$C$11*$K$9+$F$11*((CU103+CM103)/MAX(CU103+CM103+CV103, 0.1)*$P$9+CV103/MAX(CU103+CM103+CV103, 0.1)*$Q$9))/($B$11+$C$11+$F$11)</f>
        <v>0</v>
      </c>
      <c r="BA103">
        <v>6</v>
      </c>
      <c r="BB103">
        <v>0.5</v>
      </c>
      <c r="BC103" t="s">
        <v>354</v>
      </c>
      <c r="BD103">
        <v>2</v>
      </c>
      <c r="BE103" t="b">
        <v>1</v>
      </c>
      <c r="BF103">
        <v>1714084262</v>
      </c>
      <c r="BG103">
        <v>417.9140967741935</v>
      </c>
      <c r="BH103">
        <v>420.0109032258064</v>
      </c>
      <c r="BI103">
        <v>14.31592258064516</v>
      </c>
      <c r="BJ103">
        <v>13.88963870967742</v>
      </c>
      <c r="BK103">
        <v>420.2800967741935</v>
      </c>
      <c r="BL103">
        <v>14.32098709677419</v>
      </c>
      <c r="BM103">
        <v>600.0038387096773</v>
      </c>
      <c r="BN103">
        <v>101.7235806451613</v>
      </c>
      <c r="BO103">
        <v>0.09996405161290323</v>
      </c>
      <c r="BP103">
        <v>23.26100967741935</v>
      </c>
      <c r="BQ103">
        <v>23.35764193548388</v>
      </c>
      <c r="BR103">
        <v>999.9000000000003</v>
      </c>
      <c r="BS103">
        <v>0</v>
      </c>
      <c r="BT103">
        <v>0</v>
      </c>
      <c r="BU103">
        <v>9993.433548387098</v>
      </c>
      <c r="BV103">
        <v>0</v>
      </c>
      <c r="BW103">
        <v>52.02012903225806</v>
      </c>
      <c r="BX103">
        <v>-2.075468064516129</v>
      </c>
      <c r="BY103">
        <v>424.0054193548388</v>
      </c>
      <c r="BZ103">
        <v>425.9268064516129</v>
      </c>
      <c r="CA103">
        <v>0.4262866774193549</v>
      </c>
      <c r="CB103">
        <v>420.0109032258064</v>
      </c>
      <c r="CC103">
        <v>13.88963870967742</v>
      </c>
      <c r="CD103">
        <v>1.456265483870968</v>
      </c>
      <c r="CE103">
        <v>1.412903225806452</v>
      </c>
      <c r="CF103">
        <v>12.51652903225806</v>
      </c>
      <c r="CG103">
        <v>12.05677096774194</v>
      </c>
      <c r="CH103">
        <v>430.0185161290323</v>
      </c>
      <c r="CI103">
        <v>0.907013</v>
      </c>
      <c r="CJ103">
        <v>0.09298660000000002</v>
      </c>
      <c r="CK103">
        <v>0</v>
      </c>
      <c r="CL103">
        <v>228.9383548387097</v>
      </c>
      <c r="CM103">
        <v>5.00098</v>
      </c>
      <c r="CN103">
        <v>1101.836129032258</v>
      </c>
      <c r="CO103">
        <v>3942.88064516129</v>
      </c>
      <c r="CP103">
        <v>37.34264516129033</v>
      </c>
      <c r="CQ103">
        <v>40.40709677419354</v>
      </c>
      <c r="CR103">
        <v>38.97158064516128</v>
      </c>
      <c r="CS103">
        <v>41.79819354838709</v>
      </c>
      <c r="CT103">
        <v>39.51593548387095</v>
      </c>
      <c r="CU103">
        <v>385.4974193548388</v>
      </c>
      <c r="CV103">
        <v>39.52032258064515</v>
      </c>
      <c r="CW103">
        <v>0</v>
      </c>
      <c r="CX103">
        <v>1714084357.1</v>
      </c>
      <c r="CY103">
        <v>0</v>
      </c>
      <c r="CZ103">
        <v>1714084287</v>
      </c>
      <c r="DA103" t="s">
        <v>638</v>
      </c>
      <c r="DB103">
        <v>1714084287</v>
      </c>
      <c r="DC103">
        <v>1714078058.6</v>
      </c>
      <c r="DD103">
        <v>89</v>
      </c>
      <c r="DE103">
        <v>-0.011</v>
      </c>
      <c r="DF103">
        <v>-0.001</v>
      </c>
      <c r="DG103">
        <v>-2.366</v>
      </c>
      <c r="DH103">
        <v>-0.006</v>
      </c>
      <c r="DI103">
        <v>420</v>
      </c>
      <c r="DJ103">
        <v>14</v>
      </c>
      <c r="DK103">
        <v>0.25</v>
      </c>
      <c r="DL103">
        <v>0.31</v>
      </c>
      <c r="DM103">
        <v>-2.062947317073171</v>
      </c>
      <c r="DN103">
        <v>-0.2845933797909429</v>
      </c>
      <c r="DO103">
        <v>0.04851966340262825</v>
      </c>
      <c r="DP103">
        <v>0</v>
      </c>
      <c r="DQ103">
        <v>0.4172067073170732</v>
      </c>
      <c r="DR103">
        <v>0.2021984738675955</v>
      </c>
      <c r="DS103">
        <v>0.02474337259406993</v>
      </c>
      <c r="DT103">
        <v>0</v>
      </c>
      <c r="DU103">
        <v>0</v>
      </c>
      <c r="DV103">
        <v>2</v>
      </c>
      <c r="DW103" t="s">
        <v>356</v>
      </c>
      <c r="DX103">
        <v>3.2299</v>
      </c>
      <c r="DY103">
        <v>2.70452</v>
      </c>
      <c r="DZ103">
        <v>0.107172</v>
      </c>
      <c r="EA103">
        <v>0.107471</v>
      </c>
      <c r="EB103">
        <v>0.0809337</v>
      </c>
      <c r="EC103">
        <v>0.0796413</v>
      </c>
      <c r="ED103">
        <v>29373.4</v>
      </c>
      <c r="EE103">
        <v>28720.9</v>
      </c>
      <c r="EF103">
        <v>31483</v>
      </c>
      <c r="EG103">
        <v>30479.3</v>
      </c>
      <c r="EH103">
        <v>38778.2</v>
      </c>
      <c r="EI103">
        <v>37099.6</v>
      </c>
      <c r="EJ103">
        <v>44141.4</v>
      </c>
      <c r="EK103">
        <v>42570</v>
      </c>
      <c r="EL103">
        <v>2.183</v>
      </c>
      <c r="EM103">
        <v>1.99355</v>
      </c>
      <c r="EN103">
        <v>0.134937</v>
      </c>
      <c r="EO103">
        <v>0</v>
      </c>
      <c r="EP103">
        <v>21.1485</v>
      </c>
      <c r="EQ103">
        <v>999.9</v>
      </c>
      <c r="ER103">
        <v>59.7</v>
      </c>
      <c r="ES103">
        <v>25.6</v>
      </c>
      <c r="ET103">
        <v>19.3396</v>
      </c>
      <c r="EU103">
        <v>61.2627</v>
      </c>
      <c r="EV103">
        <v>21.8389</v>
      </c>
      <c r="EW103">
        <v>1</v>
      </c>
      <c r="EX103">
        <v>-0.38294</v>
      </c>
      <c r="EY103">
        <v>-0.954752</v>
      </c>
      <c r="EZ103">
        <v>20.2008</v>
      </c>
      <c r="FA103">
        <v>5.22897</v>
      </c>
      <c r="FB103">
        <v>11.9954</v>
      </c>
      <c r="FC103">
        <v>4.9675</v>
      </c>
      <c r="FD103">
        <v>3.297</v>
      </c>
      <c r="FE103">
        <v>9999</v>
      </c>
      <c r="FF103">
        <v>9999</v>
      </c>
      <c r="FG103">
        <v>9999</v>
      </c>
      <c r="FH103">
        <v>24.1</v>
      </c>
      <c r="FI103">
        <v>4.97103</v>
      </c>
      <c r="FJ103">
        <v>1.86768</v>
      </c>
      <c r="FK103">
        <v>1.85884</v>
      </c>
      <c r="FL103">
        <v>1.86499</v>
      </c>
      <c r="FM103">
        <v>1.86309</v>
      </c>
      <c r="FN103">
        <v>1.86442</v>
      </c>
      <c r="FO103">
        <v>1.85979</v>
      </c>
      <c r="FP103">
        <v>1.86386</v>
      </c>
      <c r="FQ103">
        <v>0</v>
      </c>
      <c r="FR103">
        <v>0</v>
      </c>
      <c r="FS103">
        <v>0</v>
      </c>
      <c r="FT103">
        <v>0</v>
      </c>
      <c r="FU103" t="s">
        <v>357</v>
      </c>
      <c r="FV103" t="s">
        <v>358</v>
      </c>
      <c r="FW103" t="s">
        <v>359</v>
      </c>
      <c r="FX103" t="s">
        <v>359</v>
      </c>
      <c r="FY103" t="s">
        <v>359</v>
      </c>
      <c r="FZ103" t="s">
        <v>359</v>
      </c>
      <c r="GA103">
        <v>0</v>
      </c>
      <c r="GB103">
        <v>100</v>
      </c>
      <c r="GC103">
        <v>100</v>
      </c>
      <c r="GD103">
        <v>-2.366</v>
      </c>
      <c r="GE103">
        <v>-0.0051</v>
      </c>
      <c r="GF103">
        <v>-0.4978587759471951</v>
      </c>
      <c r="GG103">
        <v>-0.004200780211792431</v>
      </c>
      <c r="GH103">
        <v>-6.086107273994438E-07</v>
      </c>
      <c r="GI103">
        <v>3.538391214060535E-10</v>
      </c>
      <c r="GJ103">
        <v>-0.02696276011715643</v>
      </c>
      <c r="GK103">
        <v>0.006682484536868237</v>
      </c>
      <c r="GL103">
        <v>-0.0007200357986506558</v>
      </c>
      <c r="GM103">
        <v>2.515042002614049E-05</v>
      </c>
      <c r="GN103">
        <v>15</v>
      </c>
      <c r="GO103">
        <v>1944</v>
      </c>
      <c r="GP103">
        <v>3</v>
      </c>
      <c r="GQ103">
        <v>20</v>
      </c>
      <c r="GR103">
        <v>9.800000000000001</v>
      </c>
      <c r="GS103">
        <v>103.5</v>
      </c>
      <c r="GT103">
        <v>1.11938</v>
      </c>
      <c r="GU103">
        <v>2.41821</v>
      </c>
      <c r="GV103">
        <v>1.44897</v>
      </c>
      <c r="GW103">
        <v>2.30225</v>
      </c>
      <c r="GX103">
        <v>1.55151</v>
      </c>
      <c r="GY103">
        <v>2.24243</v>
      </c>
      <c r="GZ103">
        <v>30.4584</v>
      </c>
      <c r="HA103">
        <v>13.3177</v>
      </c>
      <c r="HB103">
        <v>18</v>
      </c>
      <c r="HC103">
        <v>589.126</v>
      </c>
      <c r="HD103">
        <v>473.508</v>
      </c>
      <c r="HE103">
        <v>23.0007</v>
      </c>
      <c r="HF103">
        <v>22.0765</v>
      </c>
      <c r="HG103">
        <v>30.0002</v>
      </c>
      <c r="HH103">
        <v>22.1711</v>
      </c>
      <c r="HI103">
        <v>22.1289</v>
      </c>
      <c r="HJ103">
        <v>22.4141</v>
      </c>
      <c r="HK103">
        <v>38.0894</v>
      </c>
      <c r="HL103">
        <v>72.97199999999999</v>
      </c>
      <c r="HM103">
        <v>23</v>
      </c>
      <c r="HN103">
        <v>420</v>
      </c>
      <c r="HO103">
        <v>13.9202</v>
      </c>
      <c r="HP103">
        <v>99.935</v>
      </c>
      <c r="HQ103">
        <v>101.713</v>
      </c>
    </row>
    <row r="104" spans="1:225">
      <c r="A104">
        <v>88</v>
      </c>
      <c r="B104">
        <v>1714084446.5</v>
      </c>
      <c r="C104">
        <v>15954.5</v>
      </c>
      <c r="D104" t="s">
        <v>639</v>
      </c>
      <c r="E104" t="s">
        <v>640</v>
      </c>
      <c r="F104">
        <v>5</v>
      </c>
      <c r="G104" t="s">
        <v>516</v>
      </c>
      <c r="H104">
        <v>1714084438.75</v>
      </c>
      <c r="I104">
        <f>(J104)/1000</f>
        <v>0</v>
      </c>
      <c r="J104">
        <f>IF(BE104, AM104, AG104)</f>
        <v>0</v>
      </c>
      <c r="K104">
        <f>IF(BE104, AH104, AF104)</f>
        <v>0</v>
      </c>
      <c r="L104">
        <f>BG104 - IF(AT104&gt;1, K104*BA104*100.0/(AV104*BU104), 0)</f>
        <v>0</v>
      </c>
      <c r="M104">
        <f>((S104-I104/2)*L104-K104)/(S104+I104/2)</f>
        <v>0</v>
      </c>
      <c r="N104">
        <f>M104*(BN104+BO104)/1000.0</f>
        <v>0</v>
      </c>
      <c r="O104">
        <f>(BG104 - IF(AT104&gt;1, K104*BA104*100.0/(AV104*BU104), 0))*(BN104+BO104)/1000.0</f>
        <v>0</v>
      </c>
      <c r="P104">
        <f>2.0/((1/R104-1/Q104)+SIGN(R104)*SQRT((1/R104-1/Q104)*(1/R104-1/Q104) + 4*BB104/((BB104+1)*(BB104+1))*(2*1/R104*1/Q104-1/Q104*1/Q104)))</f>
        <v>0</v>
      </c>
      <c r="Q104">
        <f>IF(LEFT(BC104,1)&lt;&gt;"0",IF(LEFT(BC104,1)="1",3.0,BD104),$D$5+$E$5*(BU104*BN104/($K$5*1000))+$F$5*(BU104*BN104/($K$5*1000))*MAX(MIN(BA104,$J$5),$I$5)*MAX(MIN(BA104,$J$5),$I$5)+$G$5*MAX(MIN(BA104,$J$5),$I$5)*(BU104*BN104/($K$5*1000))+$H$5*(BU104*BN104/($K$5*1000))*(BU104*BN104/($K$5*1000)))</f>
        <v>0</v>
      </c>
      <c r="R104">
        <f>I104*(1000-(1000*0.61365*exp(17.502*V104/(240.97+V104))/(BN104+BO104)+BI104)/2)/(1000*0.61365*exp(17.502*V104/(240.97+V104))/(BN104+BO104)-BI104)</f>
        <v>0</v>
      </c>
      <c r="S104">
        <f>1/((BB104+1)/(P104/1.6)+1/(Q104/1.37)) + BB104/((BB104+1)/(P104/1.6) + BB104/(Q104/1.37))</f>
        <v>0</v>
      </c>
      <c r="T104">
        <f>(AW104*AZ104)</f>
        <v>0</v>
      </c>
      <c r="U104">
        <f>(BP104+(T104+2*0.95*5.67E-8*(((BP104+$B$7)+273)^4-(BP104+273)^4)-44100*I104)/(1.84*29.3*Q104+8*0.95*5.67E-8*(BP104+273)^3))</f>
        <v>0</v>
      </c>
      <c r="V104">
        <f>($C$7*BQ104+$D$7*BR104+$E$7*U104)</f>
        <v>0</v>
      </c>
      <c r="W104">
        <f>0.61365*exp(17.502*V104/(240.97+V104))</f>
        <v>0</v>
      </c>
      <c r="X104">
        <f>(Y104/Z104*100)</f>
        <v>0</v>
      </c>
      <c r="Y104">
        <f>BI104*(BN104+BO104)/1000</f>
        <v>0</v>
      </c>
      <c r="Z104">
        <f>0.61365*exp(17.502*BP104/(240.97+BP104))</f>
        <v>0</v>
      </c>
      <c r="AA104">
        <f>(W104-BI104*(BN104+BO104)/1000)</f>
        <v>0</v>
      </c>
      <c r="AB104">
        <f>(-I104*44100)</f>
        <v>0</v>
      </c>
      <c r="AC104">
        <f>2*29.3*Q104*0.92*(BP104-V104)</f>
        <v>0</v>
      </c>
      <c r="AD104">
        <f>2*0.95*5.67E-8*(((BP104+$B$7)+273)^4-(V104+273)^4)</f>
        <v>0</v>
      </c>
      <c r="AE104">
        <f>T104+AD104+AB104+AC104</f>
        <v>0</v>
      </c>
      <c r="AF104">
        <f>BM104*AT104*(BH104-BG104*(1000-AT104*BJ104)/(1000-AT104*BI104))/(100*BA104)</f>
        <v>0</v>
      </c>
      <c r="AG104">
        <f>1000*BM104*AT104*(BI104-BJ104)/(100*BA104*(1000-AT104*BI104))</f>
        <v>0</v>
      </c>
      <c r="AH104">
        <f>(AI104 - AJ104 - BN104*1E3/(8.314*(BP104+273.15)) * AL104/BM104 * AK104) * BM104/(100*BA104) * (1000 - BJ104)/1000</f>
        <v>0</v>
      </c>
      <c r="AI104">
        <v>425.7599807553618</v>
      </c>
      <c r="AJ104">
        <v>423.0991818181819</v>
      </c>
      <c r="AK104">
        <v>-0.0002103806791603281</v>
      </c>
      <c r="AL104">
        <v>67.17314363542202</v>
      </c>
      <c r="AM104">
        <f>(AO104 - AN104 + BN104*1E3/(8.314*(BP104+273.15)) * AQ104/BM104 * AP104) * BM104/(100*BA104) * 1000/(1000 - AO104)</f>
        <v>0</v>
      </c>
      <c r="AN104">
        <v>13.58512796671981</v>
      </c>
      <c r="AO104">
        <v>14.10381757575757</v>
      </c>
      <c r="AP104">
        <v>-0.00014698763178014</v>
      </c>
      <c r="AQ104">
        <v>78.54909926291185</v>
      </c>
      <c r="AR104">
        <v>0</v>
      </c>
      <c r="AS104">
        <v>0</v>
      </c>
      <c r="AT104">
        <f>IF(AR104*$H$13&gt;=AV104,1.0,(AV104/(AV104-AR104*$H$13)))</f>
        <v>0</v>
      </c>
      <c r="AU104">
        <f>(AT104-1)*100</f>
        <v>0</v>
      </c>
      <c r="AV104">
        <f>MAX(0,($B$13+$C$13*BU104)/(1+$D$13*BU104)*BN104/(BP104+273)*$E$13)</f>
        <v>0</v>
      </c>
      <c r="AW104">
        <f>$B$11*BV104+$C$11*BW104+$F$11*CH104*(1-CK104)</f>
        <v>0</v>
      </c>
      <c r="AX104">
        <f>AW104*AY104</f>
        <v>0</v>
      </c>
      <c r="AY104">
        <f>($B$11*$D$9+$C$11*$D$9+$F$11*((CU104+CM104)/MAX(CU104+CM104+CV104, 0.1)*$I$9+CV104/MAX(CU104+CM104+CV104, 0.1)*$J$9))/($B$11+$C$11+$F$11)</f>
        <v>0</v>
      </c>
      <c r="AZ104">
        <f>($B$11*$K$9+$C$11*$K$9+$F$11*((CU104+CM104)/MAX(CU104+CM104+CV104, 0.1)*$P$9+CV104/MAX(CU104+CM104+CV104, 0.1)*$Q$9))/($B$11+$C$11+$F$11)</f>
        <v>0</v>
      </c>
      <c r="BA104">
        <v>6</v>
      </c>
      <c r="BB104">
        <v>0.5</v>
      </c>
      <c r="BC104" t="s">
        <v>354</v>
      </c>
      <c r="BD104">
        <v>2</v>
      </c>
      <c r="BE104" t="b">
        <v>1</v>
      </c>
      <c r="BF104">
        <v>1714084438.75</v>
      </c>
      <c r="BG104">
        <v>417.1852666666666</v>
      </c>
      <c r="BH104">
        <v>420.0078666666667</v>
      </c>
      <c r="BI104">
        <v>14.12204</v>
      </c>
      <c r="BJ104">
        <v>13.59824333333333</v>
      </c>
      <c r="BK104">
        <v>419.4942666666666</v>
      </c>
      <c r="BL104">
        <v>14.1274</v>
      </c>
      <c r="BM104">
        <v>600.0199666666666</v>
      </c>
      <c r="BN104">
        <v>101.7207666666667</v>
      </c>
      <c r="BO104">
        <v>0.1000365566666667</v>
      </c>
      <c r="BP104">
        <v>23.08401333333334</v>
      </c>
      <c r="BQ104">
        <v>23.13995</v>
      </c>
      <c r="BR104">
        <v>999.9000000000002</v>
      </c>
      <c r="BS104">
        <v>0</v>
      </c>
      <c r="BT104">
        <v>0</v>
      </c>
      <c r="BU104">
        <v>9989.875666666667</v>
      </c>
      <c r="BV104">
        <v>0</v>
      </c>
      <c r="BW104">
        <v>50.87963333333333</v>
      </c>
      <c r="BX104">
        <v>-2.866073666666667</v>
      </c>
      <c r="BY104">
        <v>423.1170333333333</v>
      </c>
      <c r="BZ104">
        <v>425.7978999999999</v>
      </c>
      <c r="CA104">
        <v>0.5238002</v>
      </c>
      <c r="CB104">
        <v>420.0078666666667</v>
      </c>
      <c r="CC104">
        <v>13.59824333333333</v>
      </c>
      <c r="CD104">
        <v>1.436504666666667</v>
      </c>
      <c r="CE104">
        <v>1.383222666666666</v>
      </c>
      <c r="CF104">
        <v>12.30854666666666</v>
      </c>
      <c r="CG104">
        <v>11.73494</v>
      </c>
      <c r="CH104">
        <v>429.9893</v>
      </c>
      <c r="CI104">
        <v>0.9070248333333333</v>
      </c>
      <c r="CJ104">
        <v>0.0929747833333333</v>
      </c>
      <c r="CK104">
        <v>0</v>
      </c>
      <c r="CL104">
        <v>216.0413333333333</v>
      </c>
      <c r="CM104">
        <v>5.00098</v>
      </c>
      <c r="CN104">
        <v>1043.439333333333</v>
      </c>
      <c r="CO104">
        <v>3942.623666666666</v>
      </c>
      <c r="CP104">
        <v>36.57473333333333</v>
      </c>
      <c r="CQ104">
        <v>39.77479999999999</v>
      </c>
      <c r="CR104">
        <v>38.27479999999999</v>
      </c>
      <c r="CS104">
        <v>40.104</v>
      </c>
      <c r="CT104">
        <v>38.7206</v>
      </c>
      <c r="CU104">
        <v>385.4753333333334</v>
      </c>
      <c r="CV104">
        <v>39.511</v>
      </c>
      <c r="CW104">
        <v>0</v>
      </c>
      <c r="CX104">
        <v>1714084534.1</v>
      </c>
      <c r="CY104">
        <v>0</v>
      </c>
      <c r="CZ104">
        <v>1714084476</v>
      </c>
      <c r="DA104" t="s">
        <v>641</v>
      </c>
      <c r="DB104">
        <v>1714084476</v>
      </c>
      <c r="DC104">
        <v>1714078058.6</v>
      </c>
      <c r="DD104">
        <v>90</v>
      </c>
      <c r="DE104">
        <v>0.056</v>
      </c>
      <c r="DF104">
        <v>-0.001</v>
      </c>
      <c r="DG104">
        <v>-2.309</v>
      </c>
      <c r="DH104">
        <v>-0.006</v>
      </c>
      <c r="DI104">
        <v>420</v>
      </c>
      <c r="DJ104">
        <v>14</v>
      </c>
      <c r="DK104">
        <v>0.19</v>
      </c>
      <c r="DL104">
        <v>0.31</v>
      </c>
      <c r="DM104">
        <v>-2.854337</v>
      </c>
      <c r="DN104">
        <v>-0.2065663789868655</v>
      </c>
      <c r="DO104">
        <v>0.03945075627918936</v>
      </c>
      <c r="DP104">
        <v>0</v>
      </c>
      <c r="DQ104">
        <v>0.523566525</v>
      </c>
      <c r="DR104">
        <v>0.01392039399624602</v>
      </c>
      <c r="DS104">
        <v>0.003403174268146581</v>
      </c>
      <c r="DT104">
        <v>1</v>
      </c>
      <c r="DU104">
        <v>1</v>
      </c>
      <c r="DV104">
        <v>2</v>
      </c>
      <c r="DW104" t="s">
        <v>363</v>
      </c>
      <c r="DX104">
        <v>3.22954</v>
      </c>
      <c r="DY104">
        <v>2.70402</v>
      </c>
      <c r="DZ104">
        <v>0.107017</v>
      </c>
      <c r="EA104">
        <v>0.107446</v>
      </c>
      <c r="EB104">
        <v>0.08019469999999999</v>
      </c>
      <c r="EC104">
        <v>0.0784788</v>
      </c>
      <c r="ED104">
        <v>29378.4</v>
      </c>
      <c r="EE104">
        <v>28718.8</v>
      </c>
      <c r="EF104">
        <v>31483</v>
      </c>
      <c r="EG104">
        <v>30476.2</v>
      </c>
      <c r="EH104">
        <v>38809.7</v>
      </c>
      <c r="EI104">
        <v>37143.2</v>
      </c>
      <c r="EJ104">
        <v>44141.4</v>
      </c>
      <c r="EK104">
        <v>42565.9</v>
      </c>
      <c r="EL104">
        <v>2.19788</v>
      </c>
      <c r="EM104">
        <v>1.9927</v>
      </c>
      <c r="EN104">
        <v>0.13189</v>
      </c>
      <c r="EO104">
        <v>0</v>
      </c>
      <c r="EP104">
        <v>20.972</v>
      </c>
      <c r="EQ104">
        <v>999.9</v>
      </c>
      <c r="ER104">
        <v>59</v>
      </c>
      <c r="ES104">
        <v>25.6</v>
      </c>
      <c r="ET104">
        <v>19.1128</v>
      </c>
      <c r="EU104">
        <v>61.8128</v>
      </c>
      <c r="EV104">
        <v>22.4239</v>
      </c>
      <c r="EW104">
        <v>1</v>
      </c>
      <c r="EX104">
        <v>-0.381616</v>
      </c>
      <c r="EY104">
        <v>-1.00731</v>
      </c>
      <c r="EZ104">
        <v>20.2023</v>
      </c>
      <c r="FA104">
        <v>5.22717</v>
      </c>
      <c r="FB104">
        <v>11.9932</v>
      </c>
      <c r="FC104">
        <v>4.96695</v>
      </c>
      <c r="FD104">
        <v>3.29633</v>
      </c>
      <c r="FE104">
        <v>9999</v>
      </c>
      <c r="FF104">
        <v>9999</v>
      </c>
      <c r="FG104">
        <v>9999</v>
      </c>
      <c r="FH104">
        <v>24.1</v>
      </c>
      <c r="FI104">
        <v>4.97107</v>
      </c>
      <c r="FJ104">
        <v>1.86768</v>
      </c>
      <c r="FK104">
        <v>1.85888</v>
      </c>
      <c r="FL104">
        <v>1.86502</v>
      </c>
      <c r="FM104">
        <v>1.86307</v>
      </c>
      <c r="FN104">
        <v>1.86442</v>
      </c>
      <c r="FO104">
        <v>1.85986</v>
      </c>
      <c r="FP104">
        <v>1.86387</v>
      </c>
      <c r="FQ104">
        <v>0</v>
      </c>
      <c r="FR104">
        <v>0</v>
      </c>
      <c r="FS104">
        <v>0</v>
      </c>
      <c r="FT104">
        <v>0</v>
      </c>
      <c r="FU104" t="s">
        <v>357</v>
      </c>
      <c r="FV104" t="s">
        <v>358</v>
      </c>
      <c r="FW104" t="s">
        <v>359</v>
      </c>
      <c r="FX104" t="s">
        <v>359</v>
      </c>
      <c r="FY104" t="s">
        <v>359</v>
      </c>
      <c r="FZ104" t="s">
        <v>359</v>
      </c>
      <c r="GA104">
        <v>0</v>
      </c>
      <c r="GB104">
        <v>100</v>
      </c>
      <c r="GC104">
        <v>100</v>
      </c>
      <c r="GD104">
        <v>-2.309</v>
      </c>
      <c r="GE104">
        <v>-0.0054</v>
      </c>
      <c r="GF104">
        <v>-0.5093397616801318</v>
      </c>
      <c r="GG104">
        <v>-0.004200780211792431</v>
      </c>
      <c r="GH104">
        <v>-6.086107273994438E-07</v>
      </c>
      <c r="GI104">
        <v>3.538391214060535E-10</v>
      </c>
      <c r="GJ104">
        <v>-0.02696276011715643</v>
      </c>
      <c r="GK104">
        <v>0.006682484536868237</v>
      </c>
      <c r="GL104">
        <v>-0.0007200357986506558</v>
      </c>
      <c r="GM104">
        <v>2.515042002614049E-05</v>
      </c>
      <c r="GN104">
        <v>15</v>
      </c>
      <c r="GO104">
        <v>1944</v>
      </c>
      <c r="GP104">
        <v>3</v>
      </c>
      <c r="GQ104">
        <v>20</v>
      </c>
      <c r="GR104">
        <v>2.7</v>
      </c>
      <c r="GS104">
        <v>106.5</v>
      </c>
      <c r="GT104">
        <v>1.11938</v>
      </c>
      <c r="GU104">
        <v>2.40845</v>
      </c>
      <c r="GV104">
        <v>1.44775</v>
      </c>
      <c r="GW104">
        <v>2.30225</v>
      </c>
      <c r="GX104">
        <v>1.55151</v>
      </c>
      <c r="GY104">
        <v>2.45483</v>
      </c>
      <c r="GZ104">
        <v>30.5231</v>
      </c>
      <c r="HA104">
        <v>13.309</v>
      </c>
      <c r="HB104">
        <v>18</v>
      </c>
      <c r="HC104">
        <v>599.247</v>
      </c>
      <c r="HD104">
        <v>472.907</v>
      </c>
      <c r="HE104">
        <v>22.9997</v>
      </c>
      <c r="HF104">
        <v>22.0858</v>
      </c>
      <c r="HG104">
        <v>30</v>
      </c>
      <c r="HH104">
        <v>22.1674</v>
      </c>
      <c r="HI104">
        <v>22.1209</v>
      </c>
      <c r="HJ104">
        <v>22.4076</v>
      </c>
      <c r="HK104">
        <v>38.2532</v>
      </c>
      <c r="HL104">
        <v>70.3514</v>
      </c>
      <c r="HM104">
        <v>23</v>
      </c>
      <c r="HN104">
        <v>420</v>
      </c>
      <c r="HO104">
        <v>13.7114</v>
      </c>
      <c r="HP104">
        <v>99.935</v>
      </c>
      <c r="HQ104">
        <v>101.702</v>
      </c>
    </row>
    <row r="105" spans="1:225">
      <c r="A105">
        <v>89</v>
      </c>
      <c r="B105">
        <v>1714084597.5</v>
      </c>
      <c r="C105">
        <v>16105.5</v>
      </c>
      <c r="D105" t="s">
        <v>642</v>
      </c>
      <c r="E105" t="s">
        <v>643</v>
      </c>
      <c r="F105">
        <v>5</v>
      </c>
      <c r="G105" t="s">
        <v>523</v>
      </c>
      <c r="H105">
        <v>1714084589.75</v>
      </c>
      <c r="I105">
        <f>(J105)/1000</f>
        <v>0</v>
      </c>
      <c r="J105">
        <f>IF(BE105, AM105, AG105)</f>
        <v>0</v>
      </c>
      <c r="K105">
        <f>IF(BE105, AH105, AF105)</f>
        <v>0</v>
      </c>
      <c r="L105">
        <f>BG105 - IF(AT105&gt;1, K105*BA105*100.0/(AV105*BU105), 0)</f>
        <v>0</v>
      </c>
      <c r="M105">
        <f>((S105-I105/2)*L105-K105)/(S105+I105/2)</f>
        <v>0</v>
      </c>
      <c r="N105">
        <f>M105*(BN105+BO105)/1000.0</f>
        <v>0</v>
      </c>
      <c r="O105">
        <f>(BG105 - IF(AT105&gt;1, K105*BA105*100.0/(AV105*BU105), 0))*(BN105+BO105)/1000.0</f>
        <v>0</v>
      </c>
      <c r="P105">
        <f>2.0/((1/R105-1/Q105)+SIGN(R105)*SQRT((1/R105-1/Q105)*(1/R105-1/Q105) + 4*BB105/((BB105+1)*(BB105+1))*(2*1/R105*1/Q105-1/Q105*1/Q105)))</f>
        <v>0</v>
      </c>
      <c r="Q105">
        <f>IF(LEFT(BC105,1)&lt;&gt;"0",IF(LEFT(BC105,1)="1",3.0,BD105),$D$5+$E$5*(BU105*BN105/($K$5*1000))+$F$5*(BU105*BN105/($K$5*1000))*MAX(MIN(BA105,$J$5),$I$5)*MAX(MIN(BA105,$J$5),$I$5)+$G$5*MAX(MIN(BA105,$J$5),$I$5)*(BU105*BN105/($K$5*1000))+$H$5*(BU105*BN105/($K$5*1000))*(BU105*BN105/($K$5*1000)))</f>
        <v>0</v>
      </c>
      <c r="R105">
        <f>I105*(1000-(1000*0.61365*exp(17.502*V105/(240.97+V105))/(BN105+BO105)+BI105)/2)/(1000*0.61365*exp(17.502*V105/(240.97+V105))/(BN105+BO105)-BI105)</f>
        <v>0</v>
      </c>
      <c r="S105">
        <f>1/((BB105+1)/(P105/1.6)+1/(Q105/1.37)) + BB105/((BB105+1)/(P105/1.6) + BB105/(Q105/1.37))</f>
        <v>0</v>
      </c>
      <c r="T105">
        <f>(AW105*AZ105)</f>
        <v>0</v>
      </c>
      <c r="U105">
        <f>(BP105+(T105+2*0.95*5.67E-8*(((BP105+$B$7)+273)^4-(BP105+273)^4)-44100*I105)/(1.84*29.3*Q105+8*0.95*5.67E-8*(BP105+273)^3))</f>
        <v>0</v>
      </c>
      <c r="V105">
        <f>($C$7*BQ105+$D$7*BR105+$E$7*U105)</f>
        <v>0</v>
      </c>
      <c r="W105">
        <f>0.61365*exp(17.502*V105/(240.97+V105))</f>
        <v>0</v>
      </c>
      <c r="X105">
        <f>(Y105/Z105*100)</f>
        <v>0</v>
      </c>
      <c r="Y105">
        <f>BI105*(BN105+BO105)/1000</f>
        <v>0</v>
      </c>
      <c r="Z105">
        <f>0.61365*exp(17.502*BP105/(240.97+BP105))</f>
        <v>0</v>
      </c>
      <c r="AA105">
        <f>(W105-BI105*(BN105+BO105)/1000)</f>
        <v>0</v>
      </c>
      <c r="AB105">
        <f>(-I105*44100)</f>
        <v>0</v>
      </c>
      <c r="AC105">
        <f>2*29.3*Q105*0.92*(BP105-V105)</f>
        <v>0</v>
      </c>
      <c r="AD105">
        <f>2*0.95*5.67E-8*(((BP105+$B$7)+273)^4-(V105+273)^4)</f>
        <v>0</v>
      </c>
      <c r="AE105">
        <f>T105+AD105+AB105+AC105</f>
        <v>0</v>
      </c>
      <c r="AF105">
        <f>BM105*AT105*(BH105-BG105*(1000-AT105*BJ105)/(1000-AT105*BI105))/(100*BA105)</f>
        <v>0</v>
      </c>
      <c r="AG105">
        <f>1000*BM105*AT105*(BI105-BJ105)/(100*BA105*(1000-AT105*BI105))</f>
        <v>0</v>
      </c>
      <c r="AH105">
        <f>(AI105 - AJ105 - BN105*1E3/(8.314*(BP105+273.15)) * AL105/BM105 * AK105) * BM105/(100*BA105) * (1000 - BJ105)/1000</f>
        <v>0</v>
      </c>
      <c r="AI105">
        <v>425.7467108241074</v>
      </c>
      <c r="AJ105">
        <v>423.483496969697</v>
      </c>
      <c r="AK105">
        <v>0.0001046461099944157</v>
      </c>
      <c r="AL105">
        <v>67.16865713588706</v>
      </c>
      <c r="AM105">
        <f>(AO105 - AN105 + BN105*1E3/(8.314*(BP105+273.15)) * AQ105/BM105 * AP105) * BM105/(100*BA105) * 1000/(1000 - AO105)</f>
        <v>0</v>
      </c>
      <c r="AN105">
        <v>13.559380643548</v>
      </c>
      <c r="AO105">
        <v>14.08488909090909</v>
      </c>
      <c r="AP105">
        <v>-0.0002512222697596019</v>
      </c>
      <c r="AQ105">
        <v>78.54935630719697</v>
      </c>
      <c r="AR105">
        <v>23</v>
      </c>
      <c r="AS105">
        <v>4</v>
      </c>
      <c r="AT105">
        <f>IF(AR105*$H$13&gt;=AV105,1.0,(AV105/(AV105-AR105*$H$13)))</f>
        <v>0</v>
      </c>
      <c r="AU105">
        <f>(AT105-1)*100</f>
        <v>0</v>
      </c>
      <c r="AV105">
        <f>MAX(0,($B$13+$C$13*BU105)/(1+$D$13*BU105)*BN105/(BP105+273)*$E$13)</f>
        <v>0</v>
      </c>
      <c r="AW105">
        <f>$B$11*BV105+$C$11*BW105+$F$11*CH105*(1-CK105)</f>
        <v>0</v>
      </c>
      <c r="AX105">
        <f>AW105*AY105</f>
        <v>0</v>
      </c>
      <c r="AY105">
        <f>($B$11*$D$9+$C$11*$D$9+$F$11*((CU105+CM105)/MAX(CU105+CM105+CV105, 0.1)*$I$9+CV105/MAX(CU105+CM105+CV105, 0.1)*$J$9))/($B$11+$C$11+$F$11)</f>
        <v>0</v>
      </c>
      <c r="AZ105">
        <f>($B$11*$K$9+$C$11*$K$9+$F$11*((CU105+CM105)/MAX(CU105+CM105+CV105, 0.1)*$P$9+CV105/MAX(CU105+CM105+CV105, 0.1)*$Q$9))/($B$11+$C$11+$F$11)</f>
        <v>0</v>
      </c>
      <c r="BA105">
        <v>6</v>
      </c>
      <c r="BB105">
        <v>0.5</v>
      </c>
      <c r="BC105" t="s">
        <v>354</v>
      </c>
      <c r="BD105">
        <v>2</v>
      </c>
      <c r="BE105" t="b">
        <v>1</v>
      </c>
      <c r="BF105">
        <v>1714084589.75</v>
      </c>
      <c r="BG105">
        <v>417.5050333333333</v>
      </c>
      <c r="BH105">
        <v>420.0060333333334</v>
      </c>
      <c r="BI105">
        <v>14.10442333333333</v>
      </c>
      <c r="BJ105">
        <v>13.56321</v>
      </c>
      <c r="BK105">
        <v>419.8330333333333</v>
      </c>
      <c r="BL105">
        <v>14.10980666666666</v>
      </c>
      <c r="BM105">
        <v>599.9897000000001</v>
      </c>
      <c r="BN105">
        <v>101.7159333333333</v>
      </c>
      <c r="BO105">
        <v>0.09997012333333331</v>
      </c>
      <c r="BP105">
        <v>22.95120333333333</v>
      </c>
      <c r="BQ105">
        <v>22.91264</v>
      </c>
      <c r="BR105">
        <v>999.9000000000002</v>
      </c>
      <c r="BS105">
        <v>0</v>
      </c>
      <c r="BT105">
        <v>0</v>
      </c>
      <c r="BU105">
        <v>9998.312666666667</v>
      </c>
      <c r="BV105">
        <v>0</v>
      </c>
      <c r="BW105">
        <v>52.57174999999999</v>
      </c>
      <c r="BX105">
        <v>-2.470599666666667</v>
      </c>
      <c r="BY105">
        <v>423.5088333333333</v>
      </c>
      <c r="BZ105">
        <v>425.7809999999999</v>
      </c>
      <c r="CA105">
        <v>0.5412058666666667</v>
      </c>
      <c r="CB105">
        <v>420.0060333333334</v>
      </c>
      <c r="CC105">
        <v>13.56321</v>
      </c>
      <c r="CD105">
        <v>1.434644</v>
      </c>
      <c r="CE105">
        <v>1.379595</v>
      </c>
      <c r="CF105">
        <v>12.28884</v>
      </c>
      <c r="CG105">
        <v>11.69519333333333</v>
      </c>
      <c r="CH105">
        <v>430.0557666666667</v>
      </c>
      <c r="CI105">
        <v>0.9069893666666667</v>
      </c>
      <c r="CJ105">
        <v>0.09301049</v>
      </c>
      <c r="CK105">
        <v>0</v>
      </c>
      <c r="CL105">
        <v>211.6850333333333</v>
      </c>
      <c r="CM105">
        <v>5.00098</v>
      </c>
      <c r="CN105">
        <v>1027.115</v>
      </c>
      <c r="CO105">
        <v>3943.194666666667</v>
      </c>
      <c r="CP105">
        <v>37.21639999999999</v>
      </c>
      <c r="CQ105">
        <v>39.87893333333332</v>
      </c>
      <c r="CR105">
        <v>38.82053333333332</v>
      </c>
      <c r="CS105">
        <v>41.05386666666665</v>
      </c>
      <c r="CT105">
        <v>39.12893333333333</v>
      </c>
      <c r="CU105">
        <v>385.52</v>
      </c>
      <c r="CV105">
        <v>39.53433333333332</v>
      </c>
      <c r="CW105">
        <v>0</v>
      </c>
      <c r="CX105">
        <v>1714084684.7</v>
      </c>
      <c r="CY105">
        <v>0</v>
      </c>
      <c r="CZ105">
        <v>1714084614.5</v>
      </c>
      <c r="DA105" t="s">
        <v>644</v>
      </c>
      <c r="DB105">
        <v>1714084614.5</v>
      </c>
      <c r="DC105">
        <v>1714078058.6</v>
      </c>
      <c r="DD105">
        <v>91</v>
      </c>
      <c r="DE105">
        <v>-0.019</v>
      </c>
      <c r="DF105">
        <v>-0.001</v>
      </c>
      <c r="DG105">
        <v>-2.328</v>
      </c>
      <c r="DH105">
        <v>-0.006</v>
      </c>
      <c r="DI105">
        <v>420</v>
      </c>
      <c r="DJ105">
        <v>14</v>
      </c>
      <c r="DK105">
        <v>0.61</v>
      </c>
      <c r="DL105">
        <v>0.31</v>
      </c>
      <c r="DM105">
        <v>-2.444196341463415</v>
      </c>
      <c r="DN105">
        <v>-0.4204488501742175</v>
      </c>
      <c r="DO105">
        <v>0.04999149004439668</v>
      </c>
      <c r="DP105">
        <v>0</v>
      </c>
      <c r="DQ105">
        <v>0.5530427317073171</v>
      </c>
      <c r="DR105">
        <v>-0.2142319651567946</v>
      </c>
      <c r="DS105">
        <v>0.02248942687187871</v>
      </c>
      <c r="DT105">
        <v>0</v>
      </c>
      <c r="DU105">
        <v>0</v>
      </c>
      <c r="DV105">
        <v>2</v>
      </c>
      <c r="DW105" t="s">
        <v>356</v>
      </c>
      <c r="DX105">
        <v>3.22981</v>
      </c>
      <c r="DY105">
        <v>2.70468</v>
      </c>
      <c r="DZ105">
        <v>0.107087</v>
      </c>
      <c r="EA105">
        <v>0.107462</v>
      </c>
      <c r="EB105">
        <v>0.0801188</v>
      </c>
      <c r="EC105">
        <v>0.0783223</v>
      </c>
      <c r="ED105">
        <v>29379.4</v>
      </c>
      <c r="EE105">
        <v>28721</v>
      </c>
      <c r="EF105">
        <v>31486.2</v>
      </c>
      <c r="EG105">
        <v>30478.9</v>
      </c>
      <c r="EH105">
        <v>38817.1</v>
      </c>
      <c r="EI105">
        <v>37152.8</v>
      </c>
      <c r="EJ105">
        <v>44146.1</v>
      </c>
      <c r="EK105">
        <v>42569.5</v>
      </c>
      <c r="EL105">
        <v>2.1547</v>
      </c>
      <c r="EM105">
        <v>1.9929</v>
      </c>
      <c r="EN105">
        <v>0.133835</v>
      </c>
      <c r="EO105">
        <v>0</v>
      </c>
      <c r="EP105">
        <v>20.7223</v>
      </c>
      <c r="EQ105">
        <v>999.9</v>
      </c>
      <c r="ER105">
        <v>58.3</v>
      </c>
      <c r="ES105">
        <v>25.6</v>
      </c>
      <c r="ET105">
        <v>18.8881</v>
      </c>
      <c r="EU105">
        <v>61.0227</v>
      </c>
      <c r="EV105">
        <v>21.879</v>
      </c>
      <c r="EW105">
        <v>1</v>
      </c>
      <c r="EX105">
        <v>-0.384774</v>
      </c>
      <c r="EY105">
        <v>-1.05372</v>
      </c>
      <c r="EZ105">
        <v>20.2007</v>
      </c>
      <c r="FA105">
        <v>5.22912</v>
      </c>
      <c r="FB105">
        <v>11.9938</v>
      </c>
      <c r="FC105">
        <v>4.9677</v>
      </c>
      <c r="FD105">
        <v>3.297</v>
      </c>
      <c r="FE105">
        <v>9999</v>
      </c>
      <c r="FF105">
        <v>9999</v>
      </c>
      <c r="FG105">
        <v>9999</v>
      </c>
      <c r="FH105">
        <v>24.2</v>
      </c>
      <c r="FI105">
        <v>4.97106</v>
      </c>
      <c r="FJ105">
        <v>1.86768</v>
      </c>
      <c r="FK105">
        <v>1.85884</v>
      </c>
      <c r="FL105">
        <v>1.86504</v>
      </c>
      <c r="FM105">
        <v>1.86309</v>
      </c>
      <c r="FN105">
        <v>1.8644</v>
      </c>
      <c r="FO105">
        <v>1.85978</v>
      </c>
      <c r="FP105">
        <v>1.86387</v>
      </c>
      <c r="FQ105">
        <v>0</v>
      </c>
      <c r="FR105">
        <v>0</v>
      </c>
      <c r="FS105">
        <v>0</v>
      </c>
      <c r="FT105">
        <v>0</v>
      </c>
      <c r="FU105" t="s">
        <v>357</v>
      </c>
      <c r="FV105" t="s">
        <v>358</v>
      </c>
      <c r="FW105" t="s">
        <v>359</v>
      </c>
      <c r="FX105" t="s">
        <v>359</v>
      </c>
      <c r="FY105" t="s">
        <v>359</v>
      </c>
      <c r="FZ105" t="s">
        <v>359</v>
      </c>
      <c r="GA105">
        <v>0</v>
      </c>
      <c r="GB105">
        <v>100</v>
      </c>
      <c r="GC105">
        <v>100</v>
      </c>
      <c r="GD105">
        <v>-2.328</v>
      </c>
      <c r="GE105">
        <v>-0.0054</v>
      </c>
      <c r="GF105">
        <v>-0.4529244822011786</v>
      </c>
      <c r="GG105">
        <v>-0.004200780211792431</v>
      </c>
      <c r="GH105">
        <v>-6.086107273994438E-07</v>
      </c>
      <c r="GI105">
        <v>3.538391214060535E-10</v>
      </c>
      <c r="GJ105">
        <v>-0.02696276011715643</v>
      </c>
      <c r="GK105">
        <v>0.006682484536868237</v>
      </c>
      <c r="GL105">
        <v>-0.0007200357986506558</v>
      </c>
      <c r="GM105">
        <v>2.515042002614049E-05</v>
      </c>
      <c r="GN105">
        <v>15</v>
      </c>
      <c r="GO105">
        <v>1944</v>
      </c>
      <c r="GP105">
        <v>3</v>
      </c>
      <c r="GQ105">
        <v>20</v>
      </c>
      <c r="GR105">
        <v>2</v>
      </c>
      <c r="GS105">
        <v>109</v>
      </c>
      <c r="GT105">
        <v>1.11938</v>
      </c>
      <c r="GU105">
        <v>2.41577</v>
      </c>
      <c r="GV105">
        <v>1.44775</v>
      </c>
      <c r="GW105">
        <v>2.30225</v>
      </c>
      <c r="GX105">
        <v>1.55151</v>
      </c>
      <c r="GY105">
        <v>2.33276</v>
      </c>
      <c r="GZ105">
        <v>30.5231</v>
      </c>
      <c r="HA105">
        <v>13.2564</v>
      </c>
      <c r="HB105">
        <v>18</v>
      </c>
      <c r="HC105">
        <v>569.774</v>
      </c>
      <c r="HD105">
        <v>472.722</v>
      </c>
      <c r="HE105">
        <v>23.0002</v>
      </c>
      <c r="HF105">
        <v>22.0424</v>
      </c>
      <c r="HG105">
        <v>29.9999</v>
      </c>
      <c r="HH105">
        <v>22.1329</v>
      </c>
      <c r="HI105">
        <v>22.0876</v>
      </c>
      <c r="HJ105">
        <v>22.4055</v>
      </c>
      <c r="HK105">
        <v>37.7088</v>
      </c>
      <c r="HL105">
        <v>68.44750000000001</v>
      </c>
      <c r="HM105">
        <v>23</v>
      </c>
      <c r="HN105">
        <v>420</v>
      </c>
      <c r="HO105">
        <v>13.5419</v>
      </c>
      <c r="HP105">
        <v>99.94540000000001</v>
      </c>
      <c r="HQ105">
        <v>101.711</v>
      </c>
    </row>
    <row r="106" spans="1:225">
      <c r="A106">
        <v>90</v>
      </c>
      <c r="B106">
        <v>1714084725.5</v>
      </c>
      <c r="C106">
        <v>16233.5</v>
      </c>
      <c r="D106" t="s">
        <v>645</v>
      </c>
      <c r="E106" t="s">
        <v>646</v>
      </c>
      <c r="F106">
        <v>5</v>
      </c>
      <c r="G106" t="s">
        <v>530</v>
      </c>
      <c r="H106">
        <v>1714084717.5</v>
      </c>
      <c r="I106">
        <f>(J106)/1000</f>
        <v>0</v>
      </c>
      <c r="J106">
        <f>IF(BE106, AM106, AG106)</f>
        <v>0</v>
      </c>
      <c r="K106">
        <f>IF(BE106, AH106, AF106)</f>
        <v>0</v>
      </c>
      <c r="L106">
        <f>BG106 - IF(AT106&gt;1, K106*BA106*100.0/(AV106*BU106), 0)</f>
        <v>0</v>
      </c>
      <c r="M106">
        <f>((S106-I106/2)*L106-K106)/(S106+I106/2)</f>
        <v>0</v>
      </c>
      <c r="N106">
        <f>M106*(BN106+BO106)/1000.0</f>
        <v>0</v>
      </c>
      <c r="O106">
        <f>(BG106 - IF(AT106&gt;1, K106*BA106*100.0/(AV106*BU106), 0))*(BN106+BO106)/1000.0</f>
        <v>0</v>
      </c>
      <c r="P106">
        <f>2.0/((1/R106-1/Q106)+SIGN(R106)*SQRT((1/R106-1/Q106)*(1/R106-1/Q106) + 4*BB106/((BB106+1)*(BB106+1))*(2*1/R106*1/Q106-1/Q106*1/Q106)))</f>
        <v>0</v>
      </c>
      <c r="Q106">
        <f>IF(LEFT(BC106,1)&lt;&gt;"0",IF(LEFT(BC106,1)="1",3.0,BD106),$D$5+$E$5*(BU106*BN106/($K$5*1000))+$F$5*(BU106*BN106/($K$5*1000))*MAX(MIN(BA106,$J$5),$I$5)*MAX(MIN(BA106,$J$5),$I$5)+$G$5*MAX(MIN(BA106,$J$5),$I$5)*(BU106*BN106/($K$5*1000))+$H$5*(BU106*BN106/($K$5*1000))*(BU106*BN106/($K$5*1000)))</f>
        <v>0</v>
      </c>
      <c r="R106">
        <f>I106*(1000-(1000*0.61365*exp(17.502*V106/(240.97+V106))/(BN106+BO106)+BI106)/2)/(1000*0.61365*exp(17.502*V106/(240.97+V106))/(BN106+BO106)-BI106)</f>
        <v>0</v>
      </c>
      <c r="S106">
        <f>1/((BB106+1)/(P106/1.6)+1/(Q106/1.37)) + BB106/((BB106+1)/(P106/1.6) + BB106/(Q106/1.37))</f>
        <v>0</v>
      </c>
      <c r="T106">
        <f>(AW106*AZ106)</f>
        <v>0</v>
      </c>
      <c r="U106">
        <f>(BP106+(T106+2*0.95*5.67E-8*(((BP106+$B$7)+273)^4-(BP106+273)^4)-44100*I106)/(1.84*29.3*Q106+8*0.95*5.67E-8*(BP106+273)^3))</f>
        <v>0</v>
      </c>
      <c r="V106">
        <f>($C$7*BQ106+$D$7*BR106+$E$7*U106)</f>
        <v>0</v>
      </c>
      <c r="W106">
        <f>0.61365*exp(17.502*V106/(240.97+V106))</f>
        <v>0</v>
      </c>
      <c r="X106">
        <f>(Y106/Z106*100)</f>
        <v>0</v>
      </c>
      <c r="Y106">
        <f>BI106*(BN106+BO106)/1000</f>
        <v>0</v>
      </c>
      <c r="Z106">
        <f>0.61365*exp(17.502*BP106/(240.97+BP106))</f>
        <v>0</v>
      </c>
      <c r="AA106">
        <f>(W106-BI106*(BN106+BO106)/1000)</f>
        <v>0</v>
      </c>
      <c r="AB106">
        <f>(-I106*44100)</f>
        <v>0</v>
      </c>
      <c r="AC106">
        <f>2*29.3*Q106*0.92*(BP106-V106)</f>
        <v>0</v>
      </c>
      <c r="AD106">
        <f>2*0.95*5.67E-8*(((BP106+$B$7)+273)^4-(V106+273)^4)</f>
        <v>0</v>
      </c>
      <c r="AE106">
        <f>T106+AD106+AB106+AC106</f>
        <v>0</v>
      </c>
      <c r="AF106">
        <f>BM106*AT106*(BH106-BG106*(1000-AT106*BJ106)/(1000-AT106*BI106))/(100*BA106)</f>
        <v>0</v>
      </c>
      <c r="AG106">
        <f>1000*BM106*AT106*(BI106-BJ106)/(100*BA106*(1000-AT106*BI106))</f>
        <v>0</v>
      </c>
      <c r="AH106">
        <f>(AI106 - AJ106 - BN106*1E3/(8.314*(BP106+273.15)) * AL106/BM106 * AK106) * BM106/(100*BA106) * (1000 - BJ106)/1000</f>
        <v>0</v>
      </c>
      <c r="AI106">
        <v>425.7572419289843</v>
      </c>
      <c r="AJ106">
        <v>423.365212121212</v>
      </c>
      <c r="AK106">
        <v>-0.0006333635779064177</v>
      </c>
      <c r="AL106">
        <v>67.16495178305173</v>
      </c>
      <c r="AM106">
        <f>(AO106 - AN106 + BN106*1E3/(8.314*(BP106+273.15)) * AQ106/BM106 * AP106) * BM106/(100*BA106) * 1000/(1000 - AO106)</f>
        <v>0</v>
      </c>
      <c r="AN106">
        <v>13.5726880686701</v>
      </c>
      <c r="AO106">
        <v>14.0366709090909</v>
      </c>
      <c r="AP106">
        <v>-0.000347227936278867</v>
      </c>
      <c r="AQ106">
        <v>78.5490291429853</v>
      </c>
      <c r="AR106">
        <v>0</v>
      </c>
      <c r="AS106">
        <v>0</v>
      </c>
      <c r="AT106">
        <f>IF(AR106*$H$13&gt;=AV106,1.0,(AV106/(AV106-AR106*$H$13)))</f>
        <v>0</v>
      </c>
      <c r="AU106">
        <f>(AT106-1)*100</f>
        <v>0</v>
      </c>
      <c r="AV106">
        <f>MAX(0,($B$13+$C$13*BU106)/(1+$D$13*BU106)*BN106/(BP106+273)*$E$13)</f>
        <v>0</v>
      </c>
      <c r="AW106">
        <f>$B$11*BV106+$C$11*BW106+$F$11*CH106*(1-CK106)</f>
        <v>0</v>
      </c>
      <c r="AX106">
        <f>AW106*AY106</f>
        <v>0</v>
      </c>
      <c r="AY106">
        <f>($B$11*$D$9+$C$11*$D$9+$F$11*((CU106+CM106)/MAX(CU106+CM106+CV106, 0.1)*$I$9+CV106/MAX(CU106+CM106+CV106, 0.1)*$J$9))/($B$11+$C$11+$F$11)</f>
        <v>0</v>
      </c>
      <c r="AZ106">
        <f>($B$11*$K$9+$C$11*$K$9+$F$11*((CU106+CM106)/MAX(CU106+CM106+CV106, 0.1)*$P$9+CV106/MAX(CU106+CM106+CV106, 0.1)*$Q$9))/($B$11+$C$11+$F$11)</f>
        <v>0</v>
      </c>
      <c r="BA106">
        <v>6</v>
      </c>
      <c r="BB106">
        <v>0.5</v>
      </c>
      <c r="BC106" t="s">
        <v>354</v>
      </c>
      <c r="BD106">
        <v>2</v>
      </c>
      <c r="BE106" t="b">
        <v>1</v>
      </c>
      <c r="BF106">
        <v>1714084717.5</v>
      </c>
      <c r="BG106">
        <v>417.4537419354839</v>
      </c>
      <c r="BH106">
        <v>420.0013870967742</v>
      </c>
      <c r="BI106">
        <v>14.05841612903226</v>
      </c>
      <c r="BJ106">
        <v>13.57652903225806</v>
      </c>
      <c r="BK106">
        <v>419.7617419354839</v>
      </c>
      <c r="BL106">
        <v>14.06386451612903</v>
      </c>
      <c r="BM106">
        <v>600.0110967741936</v>
      </c>
      <c r="BN106">
        <v>101.7117096774193</v>
      </c>
      <c r="BO106">
        <v>0.09995735483870968</v>
      </c>
      <c r="BP106">
        <v>22.9723870967742</v>
      </c>
      <c r="BQ106">
        <v>23.10788387096774</v>
      </c>
      <c r="BR106">
        <v>999.9000000000003</v>
      </c>
      <c r="BS106">
        <v>0</v>
      </c>
      <c r="BT106">
        <v>0</v>
      </c>
      <c r="BU106">
        <v>9999.892903225806</v>
      </c>
      <c r="BV106">
        <v>0</v>
      </c>
      <c r="BW106">
        <v>53.52174516129033</v>
      </c>
      <c r="BX106">
        <v>-2.555842258064516</v>
      </c>
      <c r="BY106">
        <v>423.3978064516129</v>
      </c>
      <c r="BZ106">
        <v>425.7820322580645</v>
      </c>
      <c r="CA106">
        <v>0.4818960322580647</v>
      </c>
      <c r="CB106">
        <v>420.0013870967742</v>
      </c>
      <c r="CC106">
        <v>13.57652903225806</v>
      </c>
      <c r="CD106">
        <v>1.429904516129032</v>
      </c>
      <c r="CE106">
        <v>1.38089</v>
      </c>
      <c r="CF106">
        <v>12.23853870967742</v>
      </c>
      <c r="CG106">
        <v>11.70940322580645</v>
      </c>
      <c r="CH106">
        <v>430.0074838709677</v>
      </c>
      <c r="CI106">
        <v>0.9070077419354842</v>
      </c>
      <c r="CJ106">
        <v>0.09299234516129032</v>
      </c>
      <c r="CK106">
        <v>0</v>
      </c>
      <c r="CL106">
        <v>255.6288709677419</v>
      </c>
      <c r="CM106">
        <v>5.00098</v>
      </c>
      <c r="CN106">
        <v>1226.345483870968</v>
      </c>
      <c r="CO106">
        <v>3942.770967741936</v>
      </c>
      <c r="CP106">
        <v>36.33445161290322</v>
      </c>
      <c r="CQ106">
        <v>39.33051612903225</v>
      </c>
      <c r="CR106">
        <v>38.03403225806451</v>
      </c>
      <c r="CS106">
        <v>39.51990322580644</v>
      </c>
      <c r="CT106">
        <v>38.41919354838709</v>
      </c>
      <c r="CU106">
        <v>385.4835483870968</v>
      </c>
      <c r="CV106">
        <v>39.52096774193548</v>
      </c>
      <c r="CW106">
        <v>0</v>
      </c>
      <c r="CX106">
        <v>1714084813.1</v>
      </c>
      <c r="CY106">
        <v>0</v>
      </c>
      <c r="CZ106">
        <v>1714084743.5</v>
      </c>
      <c r="DA106" t="s">
        <v>647</v>
      </c>
      <c r="DB106">
        <v>1714084743.5</v>
      </c>
      <c r="DC106">
        <v>1714078058.6</v>
      </c>
      <c r="DD106">
        <v>92</v>
      </c>
      <c r="DE106">
        <v>0.019</v>
      </c>
      <c r="DF106">
        <v>-0.001</v>
      </c>
      <c r="DG106">
        <v>-2.308</v>
      </c>
      <c r="DH106">
        <v>-0.006</v>
      </c>
      <c r="DI106">
        <v>420</v>
      </c>
      <c r="DJ106">
        <v>14</v>
      </c>
      <c r="DK106">
        <v>0.9399999999999999</v>
      </c>
      <c r="DL106">
        <v>0.31</v>
      </c>
      <c r="DM106">
        <v>-2.55329243902439</v>
      </c>
      <c r="DN106">
        <v>-0.1079370731707277</v>
      </c>
      <c r="DO106">
        <v>0.02394013914629242</v>
      </c>
      <c r="DP106">
        <v>0</v>
      </c>
      <c r="DQ106">
        <v>0.4927593414634146</v>
      </c>
      <c r="DR106">
        <v>-0.2209497700348438</v>
      </c>
      <c r="DS106">
        <v>0.02243389108035773</v>
      </c>
      <c r="DT106">
        <v>0</v>
      </c>
      <c r="DU106">
        <v>0</v>
      </c>
      <c r="DV106">
        <v>2</v>
      </c>
      <c r="DW106" t="s">
        <v>356</v>
      </c>
      <c r="DX106">
        <v>3.2297</v>
      </c>
      <c r="DY106">
        <v>2.70442</v>
      </c>
      <c r="DZ106">
        <v>0.107079</v>
      </c>
      <c r="EA106">
        <v>0.107464</v>
      </c>
      <c r="EB106">
        <v>0.07992109999999999</v>
      </c>
      <c r="EC106">
        <v>0.0784354</v>
      </c>
      <c r="ED106">
        <v>29382.8</v>
      </c>
      <c r="EE106">
        <v>28723</v>
      </c>
      <c r="EF106">
        <v>31489.3</v>
      </c>
      <c r="EG106">
        <v>30480.8</v>
      </c>
      <c r="EH106">
        <v>38829.4</v>
      </c>
      <c r="EI106">
        <v>37150.8</v>
      </c>
      <c r="EJ106">
        <v>44150.6</v>
      </c>
      <c r="EK106">
        <v>42572.6</v>
      </c>
      <c r="EL106">
        <v>2.20068</v>
      </c>
      <c r="EM106">
        <v>1.99378</v>
      </c>
      <c r="EN106">
        <v>0.137947</v>
      </c>
      <c r="EO106">
        <v>0</v>
      </c>
      <c r="EP106">
        <v>20.841</v>
      </c>
      <c r="EQ106">
        <v>999.9</v>
      </c>
      <c r="ER106">
        <v>57.7</v>
      </c>
      <c r="ES106">
        <v>25.6</v>
      </c>
      <c r="ET106">
        <v>18.695</v>
      </c>
      <c r="EU106">
        <v>61.5127</v>
      </c>
      <c r="EV106">
        <v>21.9151</v>
      </c>
      <c r="EW106">
        <v>1</v>
      </c>
      <c r="EX106">
        <v>-0.388102</v>
      </c>
      <c r="EY106">
        <v>-1.05632</v>
      </c>
      <c r="EZ106">
        <v>20.2027</v>
      </c>
      <c r="FA106">
        <v>5.23002</v>
      </c>
      <c r="FB106">
        <v>11.9942</v>
      </c>
      <c r="FC106">
        <v>4.9681</v>
      </c>
      <c r="FD106">
        <v>3.297</v>
      </c>
      <c r="FE106">
        <v>9999</v>
      </c>
      <c r="FF106">
        <v>9999</v>
      </c>
      <c r="FG106">
        <v>9999</v>
      </c>
      <c r="FH106">
        <v>24.2</v>
      </c>
      <c r="FI106">
        <v>4.97106</v>
      </c>
      <c r="FJ106">
        <v>1.86769</v>
      </c>
      <c r="FK106">
        <v>1.85889</v>
      </c>
      <c r="FL106">
        <v>1.865</v>
      </c>
      <c r="FM106">
        <v>1.8631</v>
      </c>
      <c r="FN106">
        <v>1.86441</v>
      </c>
      <c r="FO106">
        <v>1.85977</v>
      </c>
      <c r="FP106">
        <v>1.86386</v>
      </c>
      <c r="FQ106">
        <v>0</v>
      </c>
      <c r="FR106">
        <v>0</v>
      </c>
      <c r="FS106">
        <v>0</v>
      </c>
      <c r="FT106">
        <v>0</v>
      </c>
      <c r="FU106" t="s">
        <v>357</v>
      </c>
      <c r="FV106" t="s">
        <v>358</v>
      </c>
      <c r="FW106" t="s">
        <v>359</v>
      </c>
      <c r="FX106" t="s">
        <v>359</v>
      </c>
      <c r="FY106" t="s">
        <v>359</v>
      </c>
      <c r="FZ106" t="s">
        <v>359</v>
      </c>
      <c r="GA106">
        <v>0</v>
      </c>
      <c r="GB106">
        <v>100</v>
      </c>
      <c r="GC106">
        <v>100</v>
      </c>
      <c r="GD106">
        <v>-2.308</v>
      </c>
      <c r="GE106">
        <v>-0.0055</v>
      </c>
      <c r="GF106">
        <v>-0.4717786741351848</v>
      </c>
      <c r="GG106">
        <v>-0.004200780211792431</v>
      </c>
      <c r="GH106">
        <v>-6.086107273994438E-07</v>
      </c>
      <c r="GI106">
        <v>3.538391214060535E-10</v>
      </c>
      <c r="GJ106">
        <v>-0.02696276011715643</v>
      </c>
      <c r="GK106">
        <v>0.006682484536868237</v>
      </c>
      <c r="GL106">
        <v>-0.0007200357986506558</v>
      </c>
      <c r="GM106">
        <v>2.515042002614049E-05</v>
      </c>
      <c r="GN106">
        <v>15</v>
      </c>
      <c r="GO106">
        <v>1944</v>
      </c>
      <c r="GP106">
        <v>3</v>
      </c>
      <c r="GQ106">
        <v>20</v>
      </c>
      <c r="GR106">
        <v>1.9</v>
      </c>
      <c r="GS106">
        <v>111.1</v>
      </c>
      <c r="GT106">
        <v>1.11938</v>
      </c>
      <c r="GU106">
        <v>2.41943</v>
      </c>
      <c r="GV106">
        <v>1.44775</v>
      </c>
      <c r="GW106">
        <v>2.30225</v>
      </c>
      <c r="GX106">
        <v>1.55151</v>
      </c>
      <c r="GY106">
        <v>2.24609</v>
      </c>
      <c r="GZ106">
        <v>30.5446</v>
      </c>
      <c r="HA106">
        <v>13.2302</v>
      </c>
      <c r="HB106">
        <v>18</v>
      </c>
      <c r="HC106">
        <v>600.359</v>
      </c>
      <c r="HD106">
        <v>472.92</v>
      </c>
      <c r="HE106">
        <v>23</v>
      </c>
      <c r="HF106">
        <v>22.0015</v>
      </c>
      <c r="HG106">
        <v>30</v>
      </c>
      <c r="HH106">
        <v>22.0951</v>
      </c>
      <c r="HI106">
        <v>22.0509</v>
      </c>
      <c r="HJ106">
        <v>22.402</v>
      </c>
      <c r="HK106">
        <v>36.7588</v>
      </c>
      <c r="HL106">
        <v>67.32129999999999</v>
      </c>
      <c r="HM106">
        <v>23</v>
      </c>
      <c r="HN106">
        <v>420</v>
      </c>
      <c r="HO106">
        <v>13.6326</v>
      </c>
      <c r="HP106">
        <v>99.9555</v>
      </c>
      <c r="HQ106">
        <v>101.718</v>
      </c>
    </row>
    <row r="107" spans="1:225">
      <c r="A107">
        <v>91</v>
      </c>
      <c r="B107">
        <v>1714085434.1</v>
      </c>
      <c r="C107">
        <v>16942.09999990463</v>
      </c>
      <c r="D107" t="s">
        <v>648</v>
      </c>
      <c r="E107" t="s">
        <v>649</v>
      </c>
      <c r="F107">
        <v>5</v>
      </c>
      <c r="G107" t="s">
        <v>544</v>
      </c>
      <c r="H107">
        <v>1714085426.099999</v>
      </c>
      <c r="I107">
        <f>(J107)/1000</f>
        <v>0</v>
      </c>
      <c r="J107">
        <f>IF(BE107, AM107, AG107)</f>
        <v>0</v>
      </c>
      <c r="K107">
        <f>IF(BE107, AH107, AF107)</f>
        <v>0</v>
      </c>
      <c r="L107">
        <f>BG107 - IF(AT107&gt;1, K107*BA107*100.0/(AV107*BU107), 0)</f>
        <v>0</v>
      </c>
      <c r="M107">
        <f>((S107-I107/2)*L107-K107)/(S107+I107/2)</f>
        <v>0</v>
      </c>
      <c r="N107">
        <f>M107*(BN107+BO107)/1000.0</f>
        <v>0</v>
      </c>
      <c r="O107">
        <f>(BG107 - IF(AT107&gt;1, K107*BA107*100.0/(AV107*BU107), 0))*(BN107+BO107)/1000.0</f>
        <v>0</v>
      </c>
      <c r="P107">
        <f>2.0/((1/R107-1/Q107)+SIGN(R107)*SQRT((1/R107-1/Q107)*(1/R107-1/Q107) + 4*BB107/((BB107+1)*(BB107+1))*(2*1/R107*1/Q107-1/Q107*1/Q107)))</f>
        <v>0</v>
      </c>
      <c r="Q107">
        <f>IF(LEFT(BC107,1)&lt;&gt;"0",IF(LEFT(BC107,1)="1",3.0,BD107),$D$5+$E$5*(BU107*BN107/($K$5*1000))+$F$5*(BU107*BN107/($K$5*1000))*MAX(MIN(BA107,$J$5),$I$5)*MAX(MIN(BA107,$J$5),$I$5)+$G$5*MAX(MIN(BA107,$J$5),$I$5)*(BU107*BN107/($K$5*1000))+$H$5*(BU107*BN107/($K$5*1000))*(BU107*BN107/($K$5*1000)))</f>
        <v>0</v>
      </c>
      <c r="R107">
        <f>I107*(1000-(1000*0.61365*exp(17.502*V107/(240.97+V107))/(BN107+BO107)+BI107)/2)/(1000*0.61365*exp(17.502*V107/(240.97+V107))/(BN107+BO107)-BI107)</f>
        <v>0</v>
      </c>
      <c r="S107">
        <f>1/((BB107+1)/(P107/1.6)+1/(Q107/1.37)) + BB107/((BB107+1)/(P107/1.6) + BB107/(Q107/1.37))</f>
        <v>0</v>
      </c>
      <c r="T107">
        <f>(AW107*AZ107)</f>
        <v>0</v>
      </c>
      <c r="U107">
        <f>(BP107+(T107+2*0.95*5.67E-8*(((BP107+$B$7)+273)^4-(BP107+273)^4)-44100*I107)/(1.84*29.3*Q107+8*0.95*5.67E-8*(BP107+273)^3))</f>
        <v>0</v>
      </c>
      <c r="V107">
        <f>($C$7*BQ107+$D$7*BR107+$E$7*U107)</f>
        <v>0</v>
      </c>
      <c r="W107">
        <f>0.61365*exp(17.502*V107/(240.97+V107))</f>
        <v>0</v>
      </c>
      <c r="X107">
        <f>(Y107/Z107*100)</f>
        <v>0</v>
      </c>
      <c r="Y107">
        <f>BI107*(BN107+BO107)/1000</f>
        <v>0</v>
      </c>
      <c r="Z107">
        <f>0.61365*exp(17.502*BP107/(240.97+BP107))</f>
        <v>0</v>
      </c>
      <c r="AA107">
        <f>(W107-BI107*(BN107+BO107)/1000)</f>
        <v>0</v>
      </c>
      <c r="AB107">
        <f>(-I107*44100)</f>
        <v>0</v>
      </c>
      <c r="AC107">
        <f>2*29.3*Q107*0.92*(BP107-V107)</f>
        <v>0</v>
      </c>
      <c r="AD107">
        <f>2*0.95*5.67E-8*(((BP107+$B$7)+273)^4-(V107+273)^4)</f>
        <v>0</v>
      </c>
      <c r="AE107">
        <f>T107+AD107+AB107+AC107</f>
        <v>0</v>
      </c>
      <c r="AF107">
        <f>BM107*AT107*(BH107-BG107*(1000-AT107*BJ107)/(1000-AT107*BI107))/(100*BA107)</f>
        <v>0</v>
      </c>
      <c r="AG107">
        <f>1000*BM107*AT107*(BI107-BJ107)/(100*BA107*(1000-AT107*BI107))</f>
        <v>0</v>
      </c>
      <c r="AH107">
        <f>(AI107 - AJ107 - BN107*1E3/(8.314*(BP107+273.15)) * AL107/BM107 * AK107) * BM107/(100*BA107) * (1000 - BJ107)/1000</f>
        <v>0</v>
      </c>
      <c r="AI107">
        <v>2038.024734383109</v>
      </c>
      <c r="AJ107">
        <v>2033.252242424242</v>
      </c>
      <c r="AK107">
        <v>0.5233745451151604</v>
      </c>
      <c r="AL107">
        <v>67.15811824508609</v>
      </c>
      <c r="AM107">
        <f>(AO107 - AN107 + BN107*1E3/(8.314*(BP107+273.15)) * AQ107/BM107 * AP107) * BM107/(100*BA107) * 1000/(1000 - AO107)</f>
        <v>0</v>
      </c>
      <c r="AN107">
        <v>18.75007688945405</v>
      </c>
      <c r="AO107">
        <v>18.18999272727272</v>
      </c>
      <c r="AP107">
        <v>0.02233053876260371</v>
      </c>
      <c r="AQ107">
        <v>78.54549817770773</v>
      </c>
      <c r="AR107">
        <v>18</v>
      </c>
      <c r="AS107">
        <v>3</v>
      </c>
      <c r="AT107">
        <f>IF(AR107*$H$13&gt;=AV107,1.0,(AV107/(AV107-AR107*$H$13)))</f>
        <v>0</v>
      </c>
      <c r="AU107">
        <f>(AT107-1)*100</f>
        <v>0</v>
      </c>
      <c r="AV107">
        <f>MAX(0,($B$13+$C$13*BU107)/(1+$D$13*BU107)*BN107/(BP107+273)*$E$13)</f>
        <v>0</v>
      </c>
      <c r="AW107">
        <f>$B$11*BV107+$C$11*BW107+$F$11*CH107*(1-CK107)</f>
        <v>0</v>
      </c>
      <c r="AX107">
        <f>AW107*AY107</f>
        <v>0</v>
      </c>
      <c r="AY107">
        <f>($B$11*$D$9+$C$11*$D$9+$F$11*((CU107+CM107)/MAX(CU107+CM107+CV107, 0.1)*$I$9+CV107/MAX(CU107+CM107+CV107, 0.1)*$J$9))/($B$11+$C$11+$F$11)</f>
        <v>0</v>
      </c>
      <c r="AZ107">
        <f>($B$11*$K$9+$C$11*$K$9+$F$11*((CU107+CM107)/MAX(CU107+CM107+CV107, 0.1)*$P$9+CV107/MAX(CU107+CM107+CV107, 0.1)*$Q$9))/($B$11+$C$11+$F$11)</f>
        <v>0</v>
      </c>
      <c r="BA107">
        <v>6</v>
      </c>
      <c r="BB107">
        <v>0.5</v>
      </c>
      <c r="BC107" t="s">
        <v>354</v>
      </c>
      <c r="BD107">
        <v>2</v>
      </c>
      <c r="BE107" t="b">
        <v>1</v>
      </c>
      <c r="BF107">
        <v>1714085426.099999</v>
      </c>
      <c r="BG107">
        <v>1989.917258064516</v>
      </c>
      <c r="BH107">
        <v>1999.84935483871</v>
      </c>
      <c r="BI107">
        <v>18.00165161290322</v>
      </c>
      <c r="BJ107">
        <v>18.70404193548388</v>
      </c>
      <c r="BK107">
        <v>1996.822258064516</v>
      </c>
      <c r="BL107">
        <v>17.99496129032258</v>
      </c>
      <c r="BM107">
        <v>599.9668387096776</v>
      </c>
      <c r="BN107">
        <v>101.7026774193549</v>
      </c>
      <c r="BO107">
        <v>0.09988709354838711</v>
      </c>
      <c r="BP107">
        <v>22.44937741935484</v>
      </c>
      <c r="BQ107">
        <v>22.59967741935484</v>
      </c>
      <c r="BR107">
        <v>999.9000000000003</v>
      </c>
      <c r="BS107">
        <v>0</v>
      </c>
      <c r="BT107">
        <v>0</v>
      </c>
      <c r="BU107">
        <v>9997.42</v>
      </c>
      <c r="BV107">
        <v>0</v>
      </c>
      <c r="BW107">
        <v>112.1828709677419</v>
      </c>
      <c r="BX107">
        <v>-11.47618032258065</v>
      </c>
      <c r="BY107">
        <v>2024.823870967742</v>
      </c>
      <c r="BZ107">
        <v>2037.967419354839</v>
      </c>
      <c r="CA107">
        <v>-0.7023920967741936</v>
      </c>
      <c r="CB107">
        <v>1999.84935483871</v>
      </c>
      <c r="CC107">
        <v>18.70404193548388</v>
      </c>
      <c r="CD107">
        <v>1.830816129032258</v>
      </c>
      <c r="CE107">
        <v>1.902251290322581</v>
      </c>
      <c r="CF107">
        <v>16.05207741935484</v>
      </c>
      <c r="CG107">
        <v>16.65331935483871</v>
      </c>
      <c r="CH107">
        <v>394.9964516129032</v>
      </c>
      <c r="CI107">
        <v>0.9000037096774193</v>
      </c>
      <c r="CJ107">
        <v>0.09999667741935488</v>
      </c>
      <c r="CK107">
        <v>0</v>
      </c>
      <c r="CL107">
        <v>169.3712580645161</v>
      </c>
      <c r="CM107">
        <v>5.00098</v>
      </c>
      <c r="CN107">
        <v>773.9674193548389</v>
      </c>
      <c r="CO107">
        <v>3609.613548387097</v>
      </c>
      <c r="CP107">
        <v>36.94716129032258</v>
      </c>
      <c r="CQ107">
        <v>40.21341935483871</v>
      </c>
      <c r="CR107">
        <v>38.60467741935484</v>
      </c>
      <c r="CS107">
        <v>41.15296774193548</v>
      </c>
      <c r="CT107">
        <v>39.17499999999998</v>
      </c>
      <c r="CU107">
        <v>350.998064516129</v>
      </c>
      <c r="CV107">
        <v>38.99903225806452</v>
      </c>
      <c r="CW107">
        <v>0</v>
      </c>
      <c r="CX107">
        <v>1714085521.7</v>
      </c>
      <c r="CY107">
        <v>0</v>
      </c>
      <c r="CZ107">
        <v>1714085450.1</v>
      </c>
      <c r="DA107" t="s">
        <v>650</v>
      </c>
      <c r="DB107">
        <v>1714085450.1</v>
      </c>
      <c r="DC107">
        <v>1714078058.6</v>
      </c>
      <c r="DD107">
        <v>93</v>
      </c>
      <c r="DE107">
        <v>1.569</v>
      </c>
      <c r="DF107">
        <v>-0.001</v>
      </c>
      <c r="DG107">
        <v>-6.905</v>
      </c>
      <c r="DH107">
        <v>-0.006</v>
      </c>
      <c r="DI107">
        <v>2000</v>
      </c>
      <c r="DJ107">
        <v>14</v>
      </c>
      <c r="DK107">
        <v>0.61</v>
      </c>
      <c r="DL107">
        <v>0.31</v>
      </c>
      <c r="DM107">
        <v>-19.72073146341463</v>
      </c>
      <c r="DN107">
        <v>154.9435578397211</v>
      </c>
      <c r="DO107">
        <v>16.59118063644534</v>
      </c>
      <c r="DP107">
        <v>0</v>
      </c>
      <c r="DQ107">
        <v>-0.7673215609756098</v>
      </c>
      <c r="DR107">
        <v>1.388831477351917</v>
      </c>
      <c r="DS107">
        <v>0.1393051779931733</v>
      </c>
      <c r="DT107">
        <v>0</v>
      </c>
      <c r="DU107">
        <v>0</v>
      </c>
      <c r="DV107">
        <v>2</v>
      </c>
      <c r="DW107" t="s">
        <v>356</v>
      </c>
      <c r="DX107">
        <v>3.23122</v>
      </c>
      <c r="DY107">
        <v>2.7043</v>
      </c>
      <c r="DZ107">
        <v>0.298436</v>
      </c>
      <c r="EA107">
        <v>0.298714</v>
      </c>
      <c r="EB107">
        <v>0.0965564</v>
      </c>
      <c r="EC107">
        <v>0.09934229999999999</v>
      </c>
      <c r="ED107">
        <v>23106.2</v>
      </c>
      <c r="EE107">
        <v>22586.7</v>
      </c>
      <c r="EF107">
        <v>31490.2</v>
      </c>
      <c r="EG107">
        <v>30480.5</v>
      </c>
      <c r="EH107">
        <v>38126.3</v>
      </c>
      <c r="EI107">
        <v>36306</v>
      </c>
      <c r="EJ107">
        <v>44152</v>
      </c>
      <c r="EK107">
        <v>42574.3</v>
      </c>
      <c r="EL107">
        <v>2.1644</v>
      </c>
      <c r="EM107">
        <v>2.01187</v>
      </c>
      <c r="EN107">
        <v>0.115249</v>
      </c>
      <c r="EO107">
        <v>0</v>
      </c>
      <c r="EP107">
        <v>20.6534</v>
      </c>
      <c r="EQ107">
        <v>999.9</v>
      </c>
      <c r="ER107">
        <v>58.4</v>
      </c>
      <c r="ES107">
        <v>25.7</v>
      </c>
      <c r="ET107">
        <v>19.0358</v>
      </c>
      <c r="EU107">
        <v>61.2873</v>
      </c>
      <c r="EV107">
        <v>22.1554</v>
      </c>
      <c r="EW107">
        <v>1</v>
      </c>
      <c r="EX107">
        <v>-0.390239</v>
      </c>
      <c r="EY107">
        <v>0.0525817</v>
      </c>
      <c r="EZ107">
        <v>20.1586</v>
      </c>
      <c r="FA107">
        <v>5.22313</v>
      </c>
      <c r="FB107">
        <v>11.9953</v>
      </c>
      <c r="FC107">
        <v>4.96615</v>
      </c>
      <c r="FD107">
        <v>3.29558</v>
      </c>
      <c r="FE107">
        <v>9999</v>
      </c>
      <c r="FF107">
        <v>9999</v>
      </c>
      <c r="FG107">
        <v>9999</v>
      </c>
      <c r="FH107">
        <v>24.4</v>
      </c>
      <c r="FI107">
        <v>4.97155</v>
      </c>
      <c r="FJ107">
        <v>1.8681</v>
      </c>
      <c r="FK107">
        <v>1.85928</v>
      </c>
      <c r="FL107">
        <v>1.86539</v>
      </c>
      <c r="FM107">
        <v>1.86341</v>
      </c>
      <c r="FN107">
        <v>1.86478</v>
      </c>
      <c r="FO107">
        <v>1.8602</v>
      </c>
      <c r="FP107">
        <v>1.8643</v>
      </c>
      <c r="FQ107">
        <v>0</v>
      </c>
      <c r="FR107">
        <v>0</v>
      </c>
      <c r="FS107">
        <v>0</v>
      </c>
      <c r="FT107">
        <v>0</v>
      </c>
      <c r="FU107" t="s">
        <v>357</v>
      </c>
      <c r="FV107" t="s">
        <v>358</v>
      </c>
      <c r="FW107" t="s">
        <v>359</v>
      </c>
      <c r="FX107" t="s">
        <v>359</v>
      </c>
      <c r="FY107" t="s">
        <v>359</v>
      </c>
      <c r="FZ107" t="s">
        <v>359</v>
      </c>
      <c r="GA107">
        <v>0</v>
      </c>
      <c r="GB107">
        <v>100</v>
      </c>
      <c r="GC107">
        <v>100</v>
      </c>
      <c r="GD107">
        <v>-6.905</v>
      </c>
      <c r="GE107">
        <v>0.0077</v>
      </c>
      <c r="GF107">
        <v>-0.4521515491068422</v>
      </c>
      <c r="GG107">
        <v>-0.004200780211792431</v>
      </c>
      <c r="GH107">
        <v>-6.086107273994438E-07</v>
      </c>
      <c r="GI107">
        <v>3.538391214060535E-10</v>
      </c>
      <c r="GJ107">
        <v>-0.02696276011715643</v>
      </c>
      <c r="GK107">
        <v>0.006682484536868237</v>
      </c>
      <c r="GL107">
        <v>-0.0007200357986506558</v>
      </c>
      <c r="GM107">
        <v>2.515042002614049E-05</v>
      </c>
      <c r="GN107">
        <v>15</v>
      </c>
      <c r="GO107">
        <v>1944</v>
      </c>
      <c r="GP107">
        <v>3</v>
      </c>
      <c r="GQ107">
        <v>20</v>
      </c>
      <c r="GR107">
        <v>11.5</v>
      </c>
      <c r="GS107">
        <v>122.9</v>
      </c>
      <c r="GT107">
        <v>3.98193</v>
      </c>
      <c r="GU107">
        <v>2.39868</v>
      </c>
      <c r="GV107">
        <v>1.44897</v>
      </c>
      <c r="GW107">
        <v>2.30225</v>
      </c>
      <c r="GX107">
        <v>1.55151</v>
      </c>
      <c r="GY107">
        <v>2.28271</v>
      </c>
      <c r="GZ107">
        <v>31.6298</v>
      </c>
      <c r="HA107">
        <v>24.1225</v>
      </c>
      <c r="HB107">
        <v>18</v>
      </c>
      <c r="HC107">
        <v>575.539</v>
      </c>
      <c r="HD107">
        <v>483.908</v>
      </c>
      <c r="HE107">
        <v>20.9965</v>
      </c>
      <c r="HF107">
        <v>22.0096</v>
      </c>
      <c r="HG107">
        <v>29.9999</v>
      </c>
      <c r="HH107">
        <v>22.0711</v>
      </c>
      <c r="HI107">
        <v>22.0175</v>
      </c>
      <c r="HJ107">
        <v>79.6884</v>
      </c>
      <c r="HK107">
        <v>0</v>
      </c>
      <c r="HL107">
        <v>83.65219999999999</v>
      </c>
      <c r="HM107">
        <v>21</v>
      </c>
      <c r="HN107">
        <v>2000</v>
      </c>
      <c r="HO107">
        <v>19.2737</v>
      </c>
      <c r="HP107">
        <v>99.9585</v>
      </c>
      <c r="HQ107">
        <v>101.72</v>
      </c>
    </row>
    <row r="108" spans="1:225">
      <c r="A108">
        <v>92</v>
      </c>
      <c r="B108">
        <v>1714085506.1</v>
      </c>
      <c r="C108">
        <v>17014.09999990463</v>
      </c>
      <c r="D108" t="s">
        <v>651</v>
      </c>
      <c r="E108" t="s">
        <v>652</v>
      </c>
      <c r="F108">
        <v>5</v>
      </c>
      <c r="G108" t="s">
        <v>544</v>
      </c>
      <c r="H108">
        <v>1714085498.099999</v>
      </c>
      <c r="I108">
        <f>(J108)/1000</f>
        <v>0</v>
      </c>
      <c r="J108">
        <f>IF(BE108, AM108, AG108)</f>
        <v>0</v>
      </c>
      <c r="K108">
        <f>IF(BE108, AH108, AF108)</f>
        <v>0</v>
      </c>
      <c r="L108">
        <f>BG108 - IF(AT108&gt;1, K108*BA108*100.0/(AV108*BU108), 0)</f>
        <v>0</v>
      </c>
      <c r="M108">
        <f>((S108-I108/2)*L108-K108)/(S108+I108/2)</f>
        <v>0</v>
      </c>
      <c r="N108">
        <f>M108*(BN108+BO108)/1000.0</f>
        <v>0</v>
      </c>
      <c r="O108">
        <f>(BG108 - IF(AT108&gt;1, K108*BA108*100.0/(AV108*BU108), 0))*(BN108+BO108)/1000.0</f>
        <v>0</v>
      </c>
      <c r="P108">
        <f>2.0/((1/R108-1/Q108)+SIGN(R108)*SQRT((1/R108-1/Q108)*(1/R108-1/Q108) + 4*BB108/((BB108+1)*(BB108+1))*(2*1/R108*1/Q108-1/Q108*1/Q108)))</f>
        <v>0</v>
      </c>
      <c r="Q108">
        <f>IF(LEFT(BC108,1)&lt;&gt;"0",IF(LEFT(BC108,1)="1",3.0,BD108),$D$5+$E$5*(BU108*BN108/($K$5*1000))+$F$5*(BU108*BN108/($K$5*1000))*MAX(MIN(BA108,$J$5),$I$5)*MAX(MIN(BA108,$J$5),$I$5)+$G$5*MAX(MIN(BA108,$J$5),$I$5)*(BU108*BN108/($K$5*1000))+$H$5*(BU108*BN108/($K$5*1000))*(BU108*BN108/($K$5*1000)))</f>
        <v>0</v>
      </c>
      <c r="R108">
        <f>I108*(1000-(1000*0.61365*exp(17.502*V108/(240.97+V108))/(BN108+BO108)+BI108)/2)/(1000*0.61365*exp(17.502*V108/(240.97+V108))/(BN108+BO108)-BI108)</f>
        <v>0</v>
      </c>
      <c r="S108">
        <f>1/((BB108+1)/(P108/1.6)+1/(Q108/1.37)) + BB108/((BB108+1)/(P108/1.6) + BB108/(Q108/1.37))</f>
        <v>0</v>
      </c>
      <c r="T108">
        <f>(AW108*AZ108)</f>
        <v>0</v>
      </c>
      <c r="U108">
        <f>(BP108+(T108+2*0.95*5.67E-8*(((BP108+$B$7)+273)^4-(BP108+273)^4)-44100*I108)/(1.84*29.3*Q108+8*0.95*5.67E-8*(BP108+273)^3))</f>
        <v>0</v>
      </c>
      <c r="V108">
        <f>($C$7*BQ108+$D$7*BR108+$E$7*U108)</f>
        <v>0</v>
      </c>
      <c r="W108">
        <f>0.61365*exp(17.502*V108/(240.97+V108))</f>
        <v>0</v>
      </c>
      <c r="X108">
        <f>(Y108/Z108*100)</f>
        <v>0</v>
      </c>
      <c r="Y108">
        <f>BI108*(BN108+BO108)/1000</f>
        <v>0</v>
      </c>
      <c r="Z108">
        <f>0.61365*exp(17.502*BP108/(240.97+BP108))</f>
        <v>0</v>
      </c>
      <c r="AA108">
        <f>(W108-BI108*(BN108+BO108)/1000)</f>
        <v>0</v>
      </c>
      <c r="AB108">
        <f>(-I108*44100)</f>
        <v>0</v>
      </c>
      <c r="AC108">
        <f>2*29.3*Q108*0.92*(BP108-V108)</f>
        <v>0</v>
      </c>
      <c r="AD108">
        <f>2*0.95*5.67E-8*(((BP108+$B$7)+273)^4-(V108+273)^4)</f>
        <v>0</v>
      </c>
      <c r="AE108">
        <f>T108+AD108+AB108+AC108</f>
        <v>0</v>
      </c>
      <c r="AF108">
        <f>BM108*AT108*(BH108-BG108*(1000-AT108*BJ108)/(1000-AT108*BI108))/(100*BA108)</f>
        <v>0</v>
      </c>
      <c r="AG108">
        <f>1000*BM108*AT108*(BI108-BJ108)/(100*BA108*(1000-AT108*BI108))</f>
        <v>0</v>
      </c>
      <c r="AH108">
        <f>(AI108 - AJ108 - BN108*1E3/(8.314*(BP108+273.15)) * AL108/BM108 * AK108) * BM108/(100*BA108) * (1000 - BJ108)/1000</f>
        <v>0</v>
      </c>
      <c r="AI108">
        <v>2035.094192601023</v>
      </c>
      <c r="AJ108">
        <v>2034.227818181818</v>
      </c>
      <c r="AK108">
        <v>0.05388715640828034</v>
      </c>
      <c r="AL108">
        <v>67.19202310378996</v>
      </c>
      <c r="AM108">
        <f>(AO108 - AN108 + BN108*1E3/(8.314*(BP108+273.15)) * AQ108/BM108 * AP108) * BM108/(100*BA108) * 1000/(1000 - AO108)</f>
        <v>0</v>
      </c>
      <c r="AN108">
        <v>17.24616151994378</v>
      </c>
      <c r="AO108">
        <v>17.31686484848484</v>
      </c>
      <c r="AP108">
        <v>-0.0001936410345317862</v>
      </c>
      <c r="AQ108">
        <v>78.54628438918607</v>
      </c>
      <c r="AR108">
        <v>16</v>
      </c>
      <c r="AS108">
        <v>3</v>
      </c>
      <c r="AT108">
        <f>IF(AR108*$H$13&gt;=AV108,1.0,(AV108/(AV108-AR108*$H$13)))</f>
        <v>0</v>
      </c>
      <c r="AU108">
        <f>(AT108-1)*100</f>
        <v>0</v>
      </c>
      <c r="AV108">
        <f>MAX(0,($B$13+$C$13*BU108)/(1+$D$13*BU108)*BN108/(BP108+273)*$E$13)</f>
        <v>0</v>
      </c>
      <c r="AW108">
        <f>$B$11*BV108+$C$11*BW108+$F$11*CH108*(1-CK108)</f>
        <v>0</v>
      </c>
      <c r="AX108">
        <f>AW108*AY108</f>
        <v>0</v>
      </c>
      <c r="AY108">
        <f>($B$11*$D$9+$C$11*$D$9+$F$11*((CU108+CM108)/MAX(CU108+CM108+CV108, 0.1)*$I$9+CV108/MAX(CU108+CM108+CV108, 0.1)*$J$9))/($B$11+$C$11+$F$11)</f>
        <v>0</v>
      </c>
      <c r="AZ108">
        <f>($B$11*$K$9+$C$11*$K$9+$F$11*((CU108+CM108)/MAX(CU108+CM108+CV108, 0.1)*$P$9+CV108/MAX(CU108+CM108+CV108, 0.1)*$Q$9))/($B$11+$C$11+$F$11)</f>
        <v>0</v>
      </c>
      <c r="BA108">
        <v>6</v>
      </c>
      <c r="BB108">
        <v>0.5</v>
      </c>
      <c r="BC108" t="s">
        <v>354</v>
      </c>
      <c r="BD108">
        <v>2</v>
      </c>
      <c r="BE108" t="b">
        <v>1</v>
      </c>
      <c r="BF108">
        <v>1714085498.099999</v>
      </c>
      <c r="BG108">
        <v>1998.908064516129</v>
      </c>
      <c r="BH108">
        <v>1999.85935483871</v>
      </c>
      <c r="BI108">
        <v>17.37336774193548</v>
      </c>
      <c r="BJ108">
        <v>17.10463225806451</v>
      </c>
      <c r="BK108">
        <v>2005.838064516129</v>
      </c>
      <c r="BL108">
        <v>17.36968709677419</v>
      </c>
      <c r="BM108">
        <v>600.0234193548387</v>
      </c>
      <c r="BN108">
        <v>101.7013548387097</v>
      </c>
      <c r="BO108">
        <v>0.1000815548387097</v>
      </c>
      <c r="BP108">
        <v>22.26470322580645</v>
      </c>
      <c r="BQ108">
        <v>22.39135161290322</v>
      </c>
      <c r="BR108">
        <v>999.9000000000003</v>
      </c>
      <c r="BS108">
        <v>0</v>
      </c>
      <c r="BT108">
        <v>0</v>
      </c>
      <c r="BU108">
        <v>9988.810645161291</v>
      </c>
      <c r="BV108">
        <v>0</v>
      </c>
      <c r="BW108">
        <v>112.8126774193548</v>
      </c>
      <c r="BX108">
        <v>-1.078262322580645</v>
      </c>
      <c r="BY108">
        <v>2034.120322580645</v>
      </c>
      <c r="BZ108">
        <v>2034.661612903226</v>
      </c>
      <c r="CA108">
        <v>0.2687315709677419</v>
      </c>
      <c r="CB108">
        <v>1999.85935483871</v>
      </c>
      <c r="CC108">
        <v>17.10463225806451</v>
      </c>
      <c r="CD108">
        <v>1.766896129032258</v>
      </c>
      <c r="CE108">
        <v>1.739564838709677</v>
      </c>
      <c r="CF108">
        <v>15.49683870967742</v>
      </c>
      <c r="CG108">
        <v>15.25366451612904</v>
      </c>
      <c r="CH108">
        <v>395.0117741935484</v>
      </c>
      <c r="CI108">
        <v>0.8999882258064515</v>
      </c>
      <c r="CJ108">
        <v>0.1000120096774194</v>
      </c>
      <c r="CK108">
        <v>0</v>
      </c>
      <c r="CL108">
        <v>164.2997741935484</v>
      </c>
      <c r="CM108">
        <v>5.00098</v>
      </c>
      <c r="CN108">
        <v>757.0320322580645</v>
      </c>
      <c r="CO108">
        <v>3609.737419354839</v>
      </c>
      <c r="CP108">
        <v>37.30399999999999</v>
      </c>
      <c r="CQ108">
        <v>40.52583870967741</v>
      </c>
      <c r="CR108">
        <v>38.93099999999999</v>
      </c>
      <c r="CS108">
        <v>41.94332258064516</v>
      </c>
      <c r="CT108">
        <v>39.53590322580644</v>
      </c>
      <c r="CU108">
        <v>351.0054838709677</v>
      </c>
      <c r="CV108">
        <v>39.00419354838709</v>
      </c>
      <c r="CW108">
        <v>0</v>
      </c>
      <c r="CX108">
        <v>1714085593.7</v>
      </c>
      <c r="CY108">
        <v>0</v>
      </c>
      <c r="CZ108">
        <v>1714085523.6</v>
      </c>
      <c r="DA108" t="s">
        <v>653</v>
      </c>
      <c r="DB108">
        <v>1714085523.6</v>
      </c>
      <c r="DC108">
        <v>1714078058.6</v>
      </c>
      <c r="DD108">
        <v>94</v>
      </c>
      <c r="DE108">
        <v>0.129</v>
      </c>
      <c r="DF108">
        <v>-0.001</v>
      </c>
      <c r="DG108">
        <v>-6.93</v>
      </c>
      <c r="DH108">
        <v>-0.006</v>
      </c>
      <c r="DI108">
        <v>2000</v>
      </c>
      <c r="DJ108">
        <v>14</v>
      </c>
      <c r="DK108">
        <v>0.75</v>
      </c>
      <c r="DL108">
        <v>0.31</v>
      </c>
      <c r="DM108">
        <v>-1.057867073170732</v>
      </c>
      <c r="DN108">
        <v>-0.09846447386759655</v>
      </c>
      <c r="DO108">
        <v>0.09682846131209466</v>
      </c>
      <c r="DP108">
        <v>1</v>
      </c>
      <c r="DQ108">
        <v>0.4263627243902439</v>
      </c>
      <c r="DR108">
        <v>-3.291116795121951</v>
      </c>
      <c r="DS108">
        <v>0.3327375758151817</v>
      </c>
      <c r="DT108">
        <v>0</v>
      </c>
      <c r="DU108">
        <v>1</v>
      </c>
      <c r="DV108">
        <v>2</v>
      </c>
      <c r="DW108" t="s">
        <v>363</v>
      </c>
      <c r="DX108">
        <v>3.23091</v>
      </c>
      <c r="DY108">
        <v>2.70412</v>
      </c>
      <c r="DZ108">
        <v>0.298495</v>
      </c>
      <c r="EA108">
        <v>0.298638</v>
      </c>
      <c r="EB108">
        <v>0.0931768</v>
      </c>
      <c r="EC108">
        <v>0.0937013</v>
      </c>
      <c r="ED108">
        <v>23104.8</v>
      </c>
      <c r="EE108">
        <v>22590.5</v>
      </c>
      <c r="EF108">
        <v>31490.8</v>
      </c>
      <c r="EG108">
        <v>30482</v>
      </c>
      <c r="EH108">
        <v>38271.2</v>
      </c>
      <c r="EI108">
        <v>36537</v>
      </c>
      <c r="EJ108">
        <v>44152.8</v>
      </c>
      <c r="EK108">
        <v>42575.8</v>
      </c>
      <c r="EL108">
        <v>2.16705</v>
      </c>
      <c r="EM108">
        <v>2.0083</v>
      </c>
      <c r="EN108">
        <v>0.119153</v>
      </c>
      <c r="EO108">
        <v>0</v>
      </c>
      <c r="EP108">
        <v>20.4274</v>
      </c>
      <c r="EQ108">
        <v>999.9</v>
      </c>
      <c r="ER108">
        <v>59.1</v>
      </c>
      <c r="ES108">
        <v>25.7</v>
      </c>
      <c r="ET108">
        <v>19.2637</v>
      </c>
      <c r="EU108">
        <v>60.9873</v>
      </c>
      <c r="EV108">
        <v>22.2356</v>
      </c>
      <c r="EW108">
        <v>1</v>
      </c>
      <c r="EX108">
        <v>-0.391994</v>
      </c>
      <c r="EY108">
        <v>-0.0935376</v>
      </c>
      <c r="EZ108">
        <v>20.1582</v>
      </c>
      <c r="FA108">
        <v>5.22927</v>
      </c>
      <c r="FB108">
        <v>11.9927</v>
      </c>
      <c r="FC108">
        <v>4.96775</v>
      </c>
      <c r="FD108">
        <v>3.297</v>
      </c>
      <c r="FE108">
        <v>9999</v>
      </c>
      <c r="FF108">
        <v>9999</v>
      </c>
      <c r="FG108">
        <v>9999</v>
      </c>
      <c r="FH108">
        <v>24.4</v>
      </c>
      <c r="FI108">
        <v>4.97153</v>
      </c>
      <c r="FJ108">
        <v>1.8681</v>
      </c>
      <c r="FK108">
        <v>1.85928</v>
      </c>
      <c r="FL108">
        <v>1.86539</v>
      </c>
      <c r="FM108">
        <v>1.8634</v>
      </c>
      <c r="FN108">
        <v>1.86479</v>
      </c>
      <c r="FO108">
        <v>1.8602</v>
      </c>
      <c r="FP108">
        <v>1.86427</v>
      </c>
      <c r="FQ108">
        <v>0</v>
      </c>
      <c r="FR108">
        <v>0</v>
      </c>
      <c r="FS108">
        <v>0</v>
      </c>
      <c r="FT108">
        <v>0</v>
      </c>
      <c r="FU108" t="s">
        <v>357</v>
      </c>
      <c r="FV108" t="s">
        <v>358</v>
      </c>
      <c r="FW108" t="s">
        <v>359</v>
      </c>
      <c r="FX108" t="s">
        <v>359</v>
      </c>
      <c r="FY108" t="s">
        <v>359</v>
      </c>
      <c r="FZ108" t="s">
        <v>359</v>
      </c>
      <c r="GA108">
        <v>0</v>
      </c>
      <c r="GB108">
        <v>100</v>
      </c>
      <c r="GC108">
        <v>100</v>
      </c>
      <c r="GD108">
        <v>-6.93</v>
      </c>
      <c r="GE108">
        <v>0.0034</v>
      </c>
      <c r="GF108">
        <v>0.961880936370797</v>
      </c>
      <c r="GG108">
        <v>-0.004200780211792431</v>
      </c>
      <c r="GH108">
        <v>-6.086107273994438E-07</v>
      </c>
      <c r="GI108">
        <v>3.538391214060535E-10</v>
      </c>
      <c r="GJ108">
        <v>-0.02696276011715643</v>
      </c>
      <c r="GK108">
        <v>0.006682484536868237</v>
      </c>
      <c r="GL108">
        <v>-0.0007200357986506558</v>
      </c>
      <c r="GM108">
        <v>2.515042002614049E-05</v>
      </c>
      <c r="GN108">
        <v>15</v>
      </c>
      <c r="GO108">
        <v>1944</v>
      </c>
      <c r="GP108">
        <v>3</v>
      </c>
      <c r="GQ108">
        <v>20</v>
      </c>
      <c r="GR108">
        <v>0.9</v>
      </c>
      <c r="GS108">
        <v>124.1</v>
      </c>
      <c r="GT108">
        <v>3.97827</v>
      </c>
      <c r="GU108">
        <v>2.39502</v>
      </c>
      <c r="GV108">
        <v>1.44775</v>
      </c>
      <c r="GW108">
        <v>2.30225</v>
      </c>
      <c r="GX108">
        <v>1.55151</v>
      </c>
      <c r="GY108">
        <v>2.35718</v>
      </c>
      <c r="GZ108">
        <v>31.7173</v>
      </c>
      <c r="HA108">
        <v>24.1225</v>
      </c>
      <c r="HB108">
        <v>18</v>
      </c>
      <c r="HC108">
        <v>577.049</v>
      </c>
      <c r="HD108">
        <v>481.427</v>
      </c>
      <c r="HE108">
        <v>20.9987</v>
      </c>
      <c r="HF108">
        <v>21.9865</v>
      </c>
      <c r="HG108">
        <v>30</v>
      </c>
      <c r="HH108">
        <v>22.0476</v>
      </c>
      <c r="HI108">
        <v>21.9932</v>
      </c>
      <c r="HJ108">
        <v>79.61150000000001</v>
      </c>
      <c r="HK108">
        <v>19.3876</v>
      </c>
      <c r="HL108">
        <v>85.1773</v>
      </c>
      <c r="HM108">
        <v>21</v>
      </c>
      <c r="HN108">
        <v>2000</v>
      </c>
      <c r="HO108">
        <v>17.4694</v>
      </c>
      <c r="HP108">
        <v>99.9603</v>
      </c>
      <c r="HQ108">
        <v>101.724</v>
      </c>
    </row>
    <row r="109" spans="1:225">
      <c r="A109">
        <v>93</v>
      </c>
      <c r="B109">
        <v>1714085566.1</v>
      </c>
      <c r="C109">
        <v>17074.09999990463</v>
      </c>
      <c r="D109" t="s">
        <v>654</v>
      </c>
      <c r="E109" t="s">
        <v>655</v>
      </c>
      <c r="F109">
        <v>5</v>
      </c>
      <c r="G109" t="s">
        <v>544</v>
      </c>
      <c r="H109">
        <v>1714085558.349999</v>
      </c>
      <c r="I109">
        <f>(J109)/1000</f>
        <v>0</v>
      </c>
      <c r="J109">
        <f>IF(BE109, AM109, AG109)</f>
        <v>0</v>
      </c>
      <c r="K109">
        <f>IF(BE109, AH109, AF109)</f>
        <v>0</v>
      </c>
      <c r="L109">
        <f>BG109 - IF(AT109&gt;1, K109*BA109*100.0/(AV109*BU109), 0)</f>
        <v>0</v>
      </c>
      <c r="M109">
        <f>((S109-I109/2)*L109-K109)/(S109+I109/2)</f>
        <v>0</v>
      </c>
      <c r="N109">
        <f>M109*(BN109+BO109)/1000.0</f>
        <v>0</v>
      </c>
      <c r="O109">
        <f>(BG109 - IF(AT109&gt;1, K109*BA109*100.0/(AV109*BU109), 0))*(BN109+BO109)/1000.0</f>
        <v>0</v>
      </c>
      <c r="P109">
        <f>2.0/((1/R109-1/Q109)+SIGN(R109)*SQRT((1/R109-1/Q109)*(1/R109-1/Q109) + 4*BB109/((BB109+1)*(BB109+1))*(2*1/R109*1/Q109-1/Q109*1/Q109)))</f>
        <v>0</v>
      </c>
      <c r="Q109">
        <f>IF(LEFT(BC109,1)&lt;&gt;"0",IF(LEFT(BC109,1)="1",3.0,BD109),$D$5+$E$5*(BU109*BN109/($K$5*1000))+$F$5*(BU109*BN109/($K$5*1000))*MAX(MIN(BA109,$J$5),$I$5)*MAX(MIN(BA109,$J$5),$I$5)+$G$5*MAX(MIN(BA109,$J$5),$I$5)*(BU109*BN109/($K$5*1000))+$H$5*(BU109*BN109/($K$5*1000))*(BU109*BN109/($K$5*1000)))</f>
        <v>0</v>
      </c>
      <c r="R109">
        <f>I109*(1000-(1000*0.61365*exp(17.502*V109/(240.97+V109))/(BN109+BO109)+BI109)/2)/(1000*0.61365*exp(17.502*V109/(240.97+V109))/(BN109+BO109)-BI109)</f>
        <v>0</v>
      </c>
      <c r="S109">
        <f>1/((BB109+1)/(P109/1.6)+1/(Q109/1.37)) + BB109/((BB109+1)/(P109/1.6) + BB109/(Q109/1.37))</f>
        <v>0</v>
      </c>
      <c r="T109">
        <f>(AW109*AZ109)</f>
        <v>0</v>
      </c>
      <c r="U109">
        <f>(BP109+(T109+2*0.95*5.67E-8*(((BP109+$B$7)+273)^4-(BP109+273)^4)-44100*I109)/(1.84*29.3*Q109+8*0.95*5.67E-8*(BP109+273)^3))</f>
        <v>0</v>
      </c>
      <c r="V109">
        <f>($C$7*BQ109+$D$7*BR109+$E$7*U109)</f>
        <v>0</v>
      </c>
      <c r="W109">
        <f>0.61365*exp(17.502*V109/(240.97+V109))</f>
        <v>0</v>
      </c>
      <c r="X109">
        <f>(Y109/Z109*100)</f>
        <v>0</v>
      </c>
      <c r="Y109">
        <f>BI109*(BN109+BO109)/1000</f>
        <v>0</v>
      </c>
      <c r="Z109">
        <f>0.61365*exp(17.502*BP109/(240.97+BP109))</f>
        <v>0</v>
      </c>
      <c r="AA109">
        <f>(W109-BI109*(BN109+BO109)/1000)</f>
        <v>0</v>
      </c>
      <c r="AB109">
        <f>(-I109*44100)</f>
        <v>0</v>
      </c>
      <c r="AC109">
        <f>2*29.3*Q109*0.92*(BP109-V109)</f>
        <v>0</v>
      </c>
      <c r="AD109">
        <f>2*0.95*5.67E-8*(((BP109+$B$7)+273)^4-(V109+273)^4)</f>
        <v>0</v>
      </c>
      <c r="AE109">
        <f>T109+AD109+AB109+AC109</f>
        <v>0</v>
      </c>
      <c r="AF109">
        <f>BM109*AT109*(BH109-BG109*(1000-AT109*BJ109)/(1000-AT109*BI109))/(100*BA109)</f>
        <v>0</v>
      </c>
      <c r="AG109">
        <f>1000*BM109*AT109*(BI109-BJ109)/(100*BA109*(1000-AT109*BI109))</f>
        <v>0</v>
      </c>
      <c r="AH109">
        <f>(AI109 - AJ109 - BN109*1E3/(8.314*(BP109+273.15)) * AL109/BM109 * AK109) * BM109/(100*BA109) * (1000 - BJ109)/1000</f>
        <v>0</v>
      </c>
      <c r="AI109">
        <v>2035.580029657293</v>
      </c>
      <c r="AJ109">
        <v>2034.806363636363</v>
      </c>
      <c r="AK109">
        <v>0.01473611589041367</v>
      </c>
      <c r="AL109">
        <v>67.15269390972927</v>
      </c>
      <c r="AM109">
        <f>(AO109 - AN109 + BN109*1E3/(8.314*(BP109+273.15)) * AQ109/BM109 * AP109) * BM109/(100*BA109) * 1000/(1000 - AO109)</f>
        <v>0</v>
      </c>
      <c r="AN109">
        <v>17.4400631389523</v>
      </c>
      <c r="AO109">
        <v>17.45567515151514</v>
      </c>
      <c r="AP109">
        <v>1.39255309840525E-05</v>
      </c>
      <c r="AQ109">
        <v>78.5446407179663</v>
      </c>
      <c r="AR109">
        <v>17</v>
      </c>
      <c r="AS109">
        <v>3</v>
      </c>
      <c r="AT109">
        <f>IF(AR109*$H$13&gt;=AV109,1.0,(AV109/(AV109-AR109*$H$13)))</f>
        <v>0</v>
      </c>
      <c r="AU109">
        <f>(AT109-1)*100</f>
        <v>0</v>
      </c>
      <c r="AV109">
        <f>MAX(0,($B$13+$C$13*BU109)/(1+$D$13*BU109)*BN109/(BP109+273)*$E$13)</f>
        <v>0</v>
      </c>
      <c r="AW109">
        <f>$B$11*BV109+$C$11*BW109+$F$11*CH109*(1-CK109)</f>
        <v>0</v>
      </c>
      <c r="AX109">
        <f>AW109*AY109</f>
        <v>0</v>
      </c>
      <c r="AY109">
        <f>($B$11*$D$9+$C$11*$D$9+$F$11*((CU109+CM109)/MAX(CU109+CM109+CV109, 0.1)*$I$9+CV109/MAX(CU109+CM109+CV109, 0.1)*$J$9))/($B$11+$C$11+$F$11)</f>
        <v>0</v>
      </c>
      <c r="AZ109">
        <f>($B$11*$K$9+$C$11*$K$9+$F$11*((CU109+CM109)/MAX(CU109+CM109+CV109, 0.1)*$P$9+CV109/MAX(CU109+CM109+CV109, 0.1)*$Q$9))/($B$11+$C$11+$F$11)</f>
        <v>0</v>
      </c>
      <c r="BA109">
        <v>6</v>
      </c>
      <c r="BB109">
        <v>0.5</v>
      </c>
      <c r="BC109" t="s">
        <v>354</v>
      </c>
      <c r="BD109">
        <v>2</v>
      </c>
      <c r="BE109" t="b">
        <v>1</v>
      </c>
      <c r="BF109">
        <v>1714085558.349999</v>
      </c>
      <c r="BG109">
        <v>1999.44</v>
      </c>
      <c r="BH109">
        <v>1999.976</v>
      </c>
      <c r="BI109">
        <v>17.45336</v>
      </c>
      <c r="BJ109">
        <v>17.43836</v>
      </c>
      <c r="BK109">
        <v>2006.368</v>
      </c>
      <c r="BL109">
        <v>17.44933</v>
      </c>
      <c r="BM109">
        <v>599.9750333333334</v>
      </c>
      <c r="BN109">
        <v>101.6992666666667</v>
      </c>
      <c r="BO109">
        <v>0.09994225999999998</v>
      </c>
      <c r="BP109">
        <v>22.23165666666667</v>
      </c>
      <c r="BQ109">
        <v>22.35976</v>
      </c>
      <c r="BR109">
        <v>999.9000000000002</v>
      </c>
      <c r="BS109">
        <v>0</v>
      </c>
      <c r="BT109">
        <v>0</v>
      </c>
      <c r="BU109">
        <v>9999.748666666665</v>
      </c>
      <c r="BV109">
        <v>0</v>
      </c>
      <c r="BW109">
        <v>113.2997333333333</v>
      </c>
      <c r="BX109">
        <v>-0.6918945333333334</v>
      </c>
      <c r="BY109">
        <v>2034.799333333333</v>
      </c>
      <c r="BZ109">
        <v>2035.471</v>
      </c>
      <c r="CA109">
        <v>0.01499239866666666</v>
      </c>
      <c r="CB109">
        <v>1999.976</v>
      </c>
      <c r="CC109">
        <v>17.43836</v>
      </c>
      <c r="CD109">
        <v>1.774995</v>
      </c>
      <c r="CE109">
        <v>1.77347</v>
      </c>
      <c r="CF109">
        <v>15.56829333333333</v>
      </c>
      <c r="CG109">
        <v>15.5549</v>
      </c>
      <c r="CH109">
        <v>395.0059666666667</v>
      </c>
      <c r="CI109">
        <v>0.9000168</v>
      </c>
      <c r="CJ109">
        <v>0.09998306000000001</v>
      </c>
      <c r="CK109">
        <v>0</v>
      </c>
      <c r="CL109">
        <v>161.6127666666667</v>
      </c>
      <c r="CM109">
        <v>5.00098</v>
      </c>
      <c r="CN109">
        <v>742.8834000000001</v>
      </c>
      <c r="CO109">
        <v>3609.717333333333</v>
      </c>
      <c r="CP109">
        <v>36.02266666666666</v>
      </c>
      <c r="CQ109">
        <v>38.15599999999999</v>
      </c>
      <c r="CR109">
        <v>37.62889999999999</v>
      </c>
      <c r="CS109">
        <v>38.34349999999998</v>
      </c>
      <c r="CT109">
        <v>37.61643333333333</v>
      </c>
      <c r="CU109">
        <v>351.011</v>
      </c>
      <c r="CV109">
        <v>38.99433333333333</v>
      </c>
      <c r="CW109">
        <v>0</v>
      </c>
      <c r="CX109">
        <v>1714085653.7</v>
      </c>
      <c r="CY109">
        <v>0</v>
      </c>
      <c r="CZ109">
        <v>1714085587.1</v>
      </c>
      <c r="DA109" t="s">
        <v>656</v>
      </c>
      <c r="DB109">
        <v>1714085587.1</v>
      </c>
      <c r="DC109">
        <v>1714078058.6</v>
      </c>
      <c r="DD109">
        <v>95</v>
      </c>
      <c r="DE109">
        <v>0.157</v>
      </c>
      <c r="DF109">
        <v>-0.001</v>
      </c>
      <c r="DG109">
        <v>-6.928</v>
      </c>
      <c r="DH109">
        <v>-0.006</v>
      </c>
      <c r="DI109">
        <v>2000</v>
      </c>
      <c r="DJ109">
        <v>14</v>
      </c>
      <c r="DK109">
        <v>0.37</v>
      </c>
      <c r="DL109">
        <v>0.31</v>
      </c>
      <c r="DM109">
        <v>-0.6815394634146342</v>
      </c>
      <c r="DN109">
        <v>-0.08950521951219562</v>
      </c>
      <c r="DO109">
        <v>0.08267020638543028</v>
      </c>
      <c r="DP109">
        <v>1</v>
      </c>
      <c r="DQ109">
        <v>0.01355120048780488</v>
      </c>
      <c r="DR109">
        <v>0.00621812425087107</v>
      </c>
      <c r="DS109">
        <v>0.004019721558578679</v>
      </c>
      <c r="DT109">
        <v>1</v>
      </c>
      <c r="DU109">
        <v>2</v>
      </c>
      <c r="DV109">
        <v>2</v>
      </c>
      <c r="DW109" t="s">
        <v>513</v>
      </c>
      <c r="DX109">
        <v>3.2309</v>
      </c>
      <c r="DY109">
        <v>2.70426</v>
      </c>
      <c r="DZ109">
        <v>0.298534</v>
      </c>
      <c r="EA109">
        <v>0.29867</v>
      </c>
      <c r="EB109">
        <v>0.09370829999999999</v>
      </c>
      <c r="EC109">
        <v>0.0941226</v>
      </c>
      <c r="ED109">
        <v>23105.6</v>
      </c>
      <c r="EE109">
        <v>22591.6</v>
      </c>
      <c r="EF109">
        <v>31493.3</v>
      </c>
      <c r="EG109">
        <v>30484.6</v>
      </c>
      <c r="EH109">
        <v>38252</v>
      </c>
      <c r="EI109">
        <v>36523</v>
      </c>
      <c r="EJ109">
        <v>44156.8</v>
      </c>
      <c r="EK109">
        <v>42579.5</v>
      </c>
      <c r="EL109">
        <v>2.1664</v>
      </c>
      <c r="EM109">
        <v>2.00847</v>
      </c>
      <c r="EN109">
        <v>0.11744</v>
      </c>
      <c r="EO109">
        <v>0</v>
      </c>
      <c r="EP109">
        <v>20.4253</v>
      </c>
      <c r="EQ109">
        <v>999.9</v>
      </c>
      <c r="ER109">
        <v>59.6</v>
      </c>
      <c r="ES109">
        <v>25.7</v>
      </c>
      <c r="ET109">
        <v>19.4266</v>
      </c>
      <c r="EU109">
        <v>61.2573</v>
      </c>
      <c r="EV109">
        <v>22.2356</v>
      </c>
      <c r="EW109">
        <v>1</v>
      </c>
      <c r="EX109">
        <v>-0.394111</v>
      </c>
      <c r="EY109">
        <v>-0.118785</v>
      </c>
      <c r="EZ109">
        <v>20.1587</v>
      </c>
      <c r="FA109">
        <v>5.22957</v>
      </c>
      <c r="FB109">
        <v>11.9936</v>
      </c>
      <c r="FC109">
        <v>4.9676</v>
      </c>
      <c r="FD109">
        <v>3.297</v>
      </c>
      <c r="FE109">
        <v>9999</v>
      </c>
      <c r="FF109">
        <v>9999</v>
      </c>
      <c r="FG109">
        <v>9999</v>
      </c>
      <c r="FH109">
        <v>24.4</v>
      </c>
      <c r="FI109">
        <v>4.97153</v>
      </c>
      <c r="FJ109">
        <v>1.86811</v>
      </c>
      <c r="FK109">
        <v>1.85929</v>
      </c>
      <c r="FL109">
        <v>1.86539</v>
      </c>
      <c r="FM109">
        <v>1.86341</v>
      </c>
      <c r="FN109">
        <v>1.86478</v>
      </c>
      <c r="FO109">
        <v>1.8602</v>
      </c>
      <c r="FP109">
        <v>1.86427</v>
      </c>
      <c r="FQ109">
        <v>0</v>
      </c>
      <c r="FR109">
        <v>0</v>
      </c>
      <c r="FS109">
        <v>0</v>
      </c>
      <c r="FT109">
        <v>0</v>
      </c>
      <c r="FU109" t="s">
        <v>357</v>
      </c>
      <c r="FV109" t="s">
        <v>358</v>
      </c>
      <c r="FW109" t="s">
        <v>359</v>
      </c>
      <c r="FX109" t="s">
        <v>359</v>
      </c>
      <c r="FY109" t="s">
        <v>359</v>
      </c>
      <c r="FZ109" t="s">
        <v>359</v>
      </c>
      <c r="GA109">
        <v>0</v>
      </c>
      <c r="GB109">
        <v>100</v>
      </c>
      <c r="GC109">
        <v>100</v>
      </c>
      <c r="GD109">
        <v>-6.928</v>
      </c>
      <c r="GE109">
        <v>0.004</v>
      </c>
      <c r="GF109">
        <v>0.9368809363709334</v>
      </c>
      <c r="GG109">
        <v>-0.004200780211792431</v>
      </c>
      <c r="GH109">
        <v>-6.086107273994438E-07</v>
      </c>
      <c r="GI109">
        <v>3.538391214060535E-10</v>
      </c>
      <c r="GJ109">
        <v>-0.02696276011715643</v>
      </c>
      <c r="GK109">
        <v>0.006682484536868237</v>
      </c>
      <c r="GL109">
        <v>-0.0007200357986506558</v>
      </c>
      <c r="GM109">
        <v>2.515042002614049E-05</v>
      </c>
      <c r="GN109">
        <v>15</v>
      </c>
      <c r="GO109">
        <v>1944</v>
      </c>
      <c r="GP109">
        <v>3</v>
      </c>
      <c r="GQ109">
        <v>20</v>
      </c>
      <c r="GR109">
        <v>0.7</v>
      </c>
      <c r="GS109">
        <v>125.1</v>
      </c>
      <c r="GT109">
        <v>3.97827</v>
      </c>
      <c r="GU109">
        <v>2.39868</v>
      </c>
      <c r="GV109">
        <v>1.44775</v>
      </c>
      <c r="GW109">
        <v>2.30347</v>
      </c>
      <c r="GX109">
        <v>1.55151</v>
      </c>
      <c r="GY109">
        <v>2.30835</v>
      </c>
      <c r="GZ109">
        <v>31.8269</v>
      </c>
      <c r="HA109">
        <v>24.1138</v>
      </c>
      <c r="HB109">
        <v>18</v>
      </c>
      <c r="HC109">
        <v>576.41</v>
      </c>
      <c r="HD109">
        <v>481.376</v>
      </c>
      <c r="HE109">
        <v>21.0001</v>
      </c>
      <c r="HF109">
        <v>21.9614</v>
      </c>
      <c r="HG109">
        <v>29.9999</v>
      </c>
      <c r="HH109">
        <v>22.0286</v>
      </c>
      <c r="HI109">
        <v>21.9762</v>
      </c>
      <c r="HJ109">
        <v>79.6202</v>
      </c>
      <c r="HK109">
        <v>20.2148</v>
      </c>
      <c r="HL109">
        <v>87.0847</v>
      </c>
      <c r="HM109">
        <v>21</v>
      </c>
      <c r="HN109">
        <v>2000</v>
      </c>
      <c r="HO109">
        <v>17.3655</v>
      </c>
      <c r="HP109">
        <v>99.9688</v>
      </c>
      <c r="HQ109">
        <v>101.733</v>
      </c>
    </row>
    <row r="110" spans="1:225">
      <c r="A110">
        <v>94</v>
      </c>
      <c r="B110">
        <v>1714085666.1</v>
      </c>
      <c r="C110">
        <v>17174.09999990463</v>
      </c>
      <c r="D110" t="s">
        <v>657</v>
      </c>
      <c r="E110" t="s">
        <v>658</v>
      </c>
      <c r="F110">
        <v>5</v>
      </c>
      <c r="G110" t="s">
        <v>551</v>
      </c>
      <c r="H110">
        <v>1714085658.099999</v>
      </c>
      <c r="I110">
        <f>(J110)/1000</f>
        <v>0</v>
      </c>
      <c r="J110">
        <f>IF(BE110, AM110, AG110)</f>
        <v>0</v>
      </c>
      <c r="K110">
        <f>IF(BE110, AH110, AF110)</f>
        <v>0</v>
      </c>
      <c r="L110">
        <f>BG110 - IF(AT110&gt;1, K110*BA110*100.0/(AV110*BU110), 0)</f>
        <v>0</v>
      </c>
      <c r="M110">
        <f>((S110-I110/2)*L110-K110)/(S110+I110/2)</f>
        <v>0</v>
      </c>
      <c r="N110">
        <f>M110*(BN110+BO110)/1000.0</f>
        <v>0</v>
      </c>
      <c r="O110">
        <f>(BG110 - IF(AT110&gt;1, K110*BA110*100.0/(AV110*BU110), 0))*(BN110+BO110)/1000.0</f>
        <v>0</v>
      </c>
      <c r="P110">
        <f>2.0/((1/R110-1/Q110)+SIGN(R110)*SQRT((1/R110-1/Q110)*(1/R110-1/Q110) + 4*BB110/((BB110+1)*(BB110+1))*(2*1/R110*1/Q110-1/Q110*1/Q110)))</f>
        <v>0</v>
      </c>
      <c r="Q110">
        <f>IF(LEFT(BC110,1)&lt;&gt;"0",IF(LEFT(BC110,1)="1",3.0,BD110),$D$5+$E$5*(BU110*BN110/($K$5*1000))+$F$5*(BU110*BN110/($K$5*1000))*MAX(MIN(BA110,$J$5),$I$5)*MAX(MIN(BA110,$J$5),$I$5)+$G$5*MAX(MIN(BA110,$J$5),$I$5)*(BU110*BN110/($K$5*1000))+$H$5*(BU110*BN110/($K$5*1000))*(BU110*BN110/($K$5*1000)))</f>
        <v>0</v>
      </c>
      <c r="R110">
        <f>I110*(1000-(1000*0.61365*exp(17.502*V110/(240.97+V110))/(BN110+BO110)+BI110)/2)/(1000*0.61365*exp(17.502*V110/(240.97+V110))/(BN110+BO110)-BI110)</f>
        <v>0</v>
      </c>
      <c r="S110">
        <f>1/((BB110+1)/(P110/1.6)+1/(Q110/1.37)) + BB110/((BB110+1)/(P110/1.6) + BB110/(Q110/1.37))</f>
        <v>0</v>
      </c>
      <c r="T110">
        <f>(AW110*AZ110)</f>
        <v>0</v>
      </c>
      <c r="U110">
        <f>(BP110+(T110+2*0.95*5.67E-8*(((BP110+$B$7)+273)^4-(BP110+273)^4)-44100*I110)/(1.84*29.3*Q110+8*0.95*5.67E-8*(BP110+273)^3))</f>
        <v>0</v>
      </c>
      <c r="V110">
        <f>($C$7*BQ110+$D$7*BR110+$E$7*U110)</f>
        <v>0</v>
      </c>
      <c r="W110">
        <f>0.61365*exp(17.502*V110/(240.97+V110))</f>
        <v>0</v>
      </c>
      <c r="X110">
        <f>(Y110/Z110*100)</f>
        <v>0</v>
      </c>
      <c r="Y110">
        <f>BI110*(BN110+BO110)/1000</f>
        <v>0</v>
      </c>
      <c r="Z110">
        <f>0.61365*exp(17.502*BP110/(240.97+BP110))</f>
        <v>0</v>
      </c>
      <c r="AA110">
        <f>(W110-BI110*(BN110+BO110)/1000)</f>
        <v>0</v>
      </c>
      <c r="AB110">
        <f>(-I110*44100)</f>
        <v>0</v>
      </c>
      <c r="AC110">
        <f>2*29.3*Q110*0.92*(BP110-V110)</f>
        <v>0</v>
      </c>
      <c r="AD110">
        <f>2*0.95*5.67E-8*(((BP110+$B$7)+273)^4-(V110+273)^4)</f>
        <v>0</v>
      </c>
      <c r="AE110">
        <f>T110+AD110+AB110+AC110</f>
        <v>0</v>
      </c>
      <c r="AF110">
        <f>BM110*AT110*(BH110-BG110*(1000-AT110*BJ110)/(1000-AT110*BI110))/(100*BA110)</f>
        <v>0</v>
      </c>
      <c r="AG110">
        <f>1000*BM110*AT110*(BI110-BJ110)/(100*BA110*(1000-AT110*BI110))</f>
        <v>0</v>
      </c>
      <c r="AH110">
        <f>(AI110 - AJ110 - BN110*1E3/(8.314*(BP110+273.15)) * AL110/BM110 * AK110) * BM110/(100*BA110) * (1000 - BJ110)/1000</f>
        <v>0</v>
      </c>
      <c r="AI110">
        <v>2036.447866151969</v>
      </c>
      <c r="AJ110">
        <v>2031.86909090909</v>
      </c>
      <c r="AK110">
        <v>0.5272251517026192</v>
      </c>
      <c r="AL110">
        <v>67.15335016772622</v>
      </c>
      <c r="AM110">
        <f>(AO110 - AN110 + BN110*1E3/(8.314*(BP110+273.15)) * AQ110/BM110 * AP110) * BM110/(100*BA110) * 1000/(1000 - AO110)</f>
        <v>0</v>
      </c>
      <c r="AN110">
        <v>17.79674797762756</v>
      </c>
      <c r="AO110">
        <v>17.58592303030303</v>
      </c>
      <c r="AP110">
        <v>0.01449731415693054</v>
      </c>
      <c r="AQ110">
        <v>78.54368189280423</v>
      </c>
      <c r="AR110">
        <v>28</v>
      </c>
      <c r="AS110">
        <v>5</v>
      </c>
      <c r="AT110">
        <f>IF(AR110*$H$13&gt;=AV110,1.0,(AV110/(AV110-AR110*$H$13)))</f>
        <v>0</v>
      </c>
      <c r="AU110">
        <f>(AT110-1)*100</f>
        <v>0</v>
      </c>
      <c r="AV110">
        <f>MAX(0,($B$13+$C$13*BU110)/(1+$D$13*BU110)*BN110/(BP110+273)*$E$13)</f>
        <v>0</v>
      </c>
      <c r="AW110">
        <f>$B$11*BV110+$C$11*BW110+$F$11*CH110*(1-CK110)</f>
        <v>0</v>
      </c>
      <c r="AX110">
        <f>AW110*AY110</f>
        <v>0</v>
      </c>
      <c r="AY110">
        <f>($B$11*$D$9+$C$11*$D$9+$F$11*((CU110+CM110)/MAX(CU110+CM110+CV110, 0.1)*$I$9+CV110/MAX(CU110+CM110+CV110, 0.1)*$J$9))/($B$11+$C$11+$F$11)</f>
        <v>0</v>
      </c>
      <c r="AZ110">
        <f>($B$11*$K$9+$C$11*$K$9+$F$11*((CU110+CM110)/MAX(CU110+CM110+CV110, 0.1)*$P$9+CV110/MAX(CU110+CM110+CV110, 0.1)*$Q$9))/($B$11+$C$11+$F$11)</f>
        <v>0</v>
      </c>
      <c r="BA110">
        <v>6</v>
      </c>
      <c r="BB110">
        <v>0.5</v>
      </c>
      <c r="BC110" t="s">
        <v>354</v>
      </c>
      <c r="BD110">
        <v>2</v>
      </c>
      <c r="BE110" t="b">
        <v>1</v>
      </c>
      <c r="BF110">
        <v>1714085658.099999</v>
      </c>
      <c r="BG110">
        <v>1987.690903225807</v>
      </c>
      <c r="BH110">
        <v>2000.05806451613</v>
      </c>
      <c r="BI110">
        <v>17.43153225806452</v>
      </c>
      <c r="BJ110">
        <v>17.84330967741936</v>
      </c>
      <c r="BK110">
        <v>1994.572903225807</v>
      </c>
      <c r="BL110">
        <v>17.42758387096774</v>
      </c>
      <c r="BM110">
        <v>599.9830967741935</v>
      </c>
      <c r="BN110">
        <v>101.6955806451613</v>
      </c>
      <c r="BO110">
        <v>0.0999478516129032</v>
      </c>
      <c r="BP110">
        <v>22.12942580645162</v>
      </c>
      <c r="BQ110">
        <v>22.24332903225807</v>
      </c>
      <c r="BR110">
        <v>999.9000000000003</v>
      </c>
      <c r="BS110">
        <v>0</v>
      </c>
      <c r="BT110">
        <v>0</v>
      </c>
      <c r="BU110">
        <v>9996.112903225807</v>
      </c>
      <c r="BV110">
        <v>0</v>
      </c>
      <c r="BW110">
        <v>117.1528387096774</v>
      </c>
      <c r="BX110">
        <v>-12.53852774193548</v>
      </c>
      <c r="BY110">
        <v>2022.780322580645</v>
      </c>
      <c r="BZ110">
        <v>2036.395161290322</v>
      </c>
      <c r="CA110">
        <v>-0.4117856451612903</v>
      </c>
      <c r="CB110">
        <v>2000.05806451613</v>
      </c>
      <c r="CC110">
        <v>17.84330967741936</v>
      </c>
      <c r="CD110">
        <v>1.772707419354838</v>
      </c>
      <c r="CE110">
        <v>1.814585161290323</v>
      </c>
      <c r="CF110">
        <v>15.54785806451613</v>
      </c>
      <c r="CG110">
        <v>15.91295483870968</v>
      </c>
      <c r="CH110">
        <v>395.0056451612902</v>
      </c>
      <c r="CI110">
        <v>0.8999805161290323</v>
      </c>
      <c r="CJ110">
        <v>0.1000193483870968</v>
      </c>
      <c r="CK110">
        <v>0</v>
      </c>
      <c r="CL110">
        <v>257.7273548387097</v>
      </c>
      <c r="CM110">
        <v>5.00098</v>
      </c>
      <c r="CN110">
        <v>1149.449032258064</v>
      </c>
      <c r="CO110">
        <v>3609.671935483871</v>
      </c>
      <c r="CP110">
        <v>36.3506129032258</v>
      </c>
      <c r="CQ110">
        <v>39.51787096774191</v>
      </c>
      <c r="CR110">
        <v>38.1006129032258</v>
      </c>
      <c r="CS110">
        <v>39.83241935483869</v>
      </c>
      <c r="CT110">
        <v>38.44735483870968</v>
      </c>
      <c r="CU110">
        <v>350.9964516129032</v>
      </c>
      <c r="CV110">
        <v>39.00580645161291</v>
      </c>
      <c r="CW110">
        <v>0</v>
      </c>
      <c r="CX110">
        <v>1714085753.3</v>
      </c>
      <c r="CY110">
        <v>0</v>
      </c>
      <c r="CZ110">
        <v>1714085683.1</v>
      </c>
      <c r="DA110" t="s">
        <v>659</v>
      </c>
      <c r="DB110">
        <v>1714085683.1</v>
      </c>
      <c r="DC110">
        <v>1714078058.6</v>
      </c>
      <c r="DD110">
        <v>96</v>
      </c>
      <c r="DE110">
        <v>0.2</v>
      </c>
      <c r="DF110">
        <v>-0.001</v>
      </c>
      <c r="DG110">
        <v>-6.882</v>
      </c>
      <c r="DH110">
        <v>-0.006</v>
      </c>
      <c r="DI110">
        <v>2000</v>
      </c>
      <c r="DJ110">
        <v>14</v>
      </c>
      <c r="DK110">
        <v>0.41</v>
      </c>
      <c r="DL110">
        <v>0.31</v>
      </c>
      <c r="DM110">
        <v>-24.9143912195122</v>
      </c>
      <c r="DN110">
        <v>196.1770793728223</v>
      </c>
      <c r="DO110">
        <v>20.98425738651718</v>
      </c>
      <c r="DP110">
        <v>0</v>
      </c>
      <c r="DQ110">
        <v>-0.499311243902439</v>
      </c>
      <c r="DR110">
        <v>1.558112048780489</v>
      </c>
      <c r="DS110">
        <v>0.156771171559803</v>
      </c>
      <c r="DT110">
        <v>0</v>
      </c>
      <c r="DU110">
        <v>0</v>
      </c>
      <c r="DV110">
        <v>2</v>
      </c>
      <c r="DW110" t="s">
        <v>356</v>
      </c>
      <c r="DX110">
        <v>3.23123</v>
      </c>
      <c r="DY110">
        <v>2.70431</v>
      </c>
      <c r="DZ110">
        <v>0.298299</v>
      </c>
      <c r="EA110">
        <v>0.2987</v>
      </c>
      <c r="EB110">
        <v>0.094225</v>
      </c>
      <c r="EC110">
        <v>0.0952836</v>
      </c>
      <c r="ED110">
        <v>23113.6</v>
      </c>
      <c r="EE110">
        <v>22590.3</v>
      </c>
      <c r="EF110">
        <v>31493.4</v>
      </c>
      <c r="EG110">
        <v>30483.9</v>
      </c>
      <c r="EH110">
        <v>38229.6</v>
      </c>
      <c r="EI110">
        <v>36475.2</v>
      </c>
      <c r="EJ110">
        <v>44156.4</v>
      </c>
      <c r="EK110">
        <v>42578.9</v>
      </c>
      <c r="EL110">
        <v>2.1485</v>
      </c>
      <c r="EM110">
        <v>2.00968</v>
      </c>
      <c r="EN110">
        <v>0.106715</v>
      </c>
      <c r="EO110">
        <v>0</v>
      </c>
      <c r="EP110">
        <v>20.4682</v>
      </c>
      <c r="EQ110">
        <v>999.9</v>
      </c>
      <c r="ER110">
        <v>60.4</v>
      </c>
      <c r="ES110">
        <v>25.7</v>
      </c>
      <c r="ET110">
        <v>19.6883</v>
      </c>
      <c r="EU110">
        <v>61.3073</v>
      </c>
      <c r="EV110">
        <v>21.7188</v>
      </c>
      <c r="EW110">
        <v>1</v>
      </c>
      <c r="EX110">
        <v>-0.39561</v>
      </c>
      <c r="EY110">
        <v>-0.164779</v>
      </c>
      <c r="EZ110">
        <v>20.1589</v>
      </c>
      <c r="FA110">
        <v>5.22942</v>
      </c>
      <c r="FB110">
        <v>11.9929</v>
      </c>
      <c r="FC110">
        <v>4.9678</v>
      </c>
      <c r="FD110">
        <v>3.297</v>
      </c>
      <c r="FE110">
        <v>9999</v>
      </c>
      <c r="FF110">
        <v>9999</v>
      </c>
      <c r="FG110">
        <v>9999</v>
      </c>
      <c r="FH110">
        <v>24.5</v>
      </c>
      <c r="FI110">
        <v>4.97155</v>
      </c>
      <c r="FJ110">
        <v>1.86812</v>
      </c>
      <c r="FK110">
        <v>1.85929</v>
      </c>
      <c r="FL110">
        <v>1.86539</v>
      </c>
      <c r="FM110">
        <v>1.86342</v>
      </c>
      <c r="FN110">
        <v>1.86478</v>
      </c>
      <c r="FO110">
        <v>1.8602</v>
      </c>
      <c r="FP110">
        <v>1.86428</v>
      </c>
      <c r="FQ110">
        <v>0</v>
      </c>
      <c r="FR110">
        <v>0</v>
      </c>
      <c r="FS110">
        <v>0</v>
      </c>
      <c r="FT110">
        <v>0</v>
      </c>
      <c r="FU110" t="s">
        <v>357</v>
      </c>
      <c r="FV110" t="s">
        <v>358</v>
      </c>
      <c r="FW110" t="s">
        <v>359</v>
      </c>
      <c r="FX110" t="s">
        <v>359</v>
      </c>
      <c r="FY110" t="s">
        <v>359</v>
      </c>
      <c r="FZ110" t="s">
        <v>359</v>
      </c>
      <c r="GA110">
        <v>0</v>
      </c>
      <c r="GB110">
        <v>100</v>
      </c>
      <c r="GC110">
        <v>100</v>
      </c>
      <c r="GD110">
        <v>-6.882</v>
      </c>
      <c r="GE110">
        <v>0.0046</v>
      </c>
      <c r="GF110">
        <v>0.9393809363712153</v>
      </c>
      <c r="GG110">
        <v>-0.004200780211792431</v>
      </c>
      <c r="GH110">
        <v>-6.086107273994438E-07</v>
      </c>
      <c r="GI110">
        <v>3.538391214060535E-10</v>
      </c>
      <c r="GJ110">
        <v>-0.02696276011715643</v>
      </c>
      <c r="GK110">
        <v>0.006682484536868237</v>
      </c>
      <c r="GL110">
        <v>-0.0007200357986506558</v>
      </c>
      <c r="GM110">
        <v>2.515042002614049E-05</v>
      </c>
      <c r="GN110">
        <v>15</v>
      </c>
      <c r="GO110">
        <v>1944</v>
      </c>
      <c r="GP110">
        <v>3</v>
      </c>
      <c r="GQ110">
        <v>20</v>
      </c>
      <c r="GR110">
        <v>1.3</v>
      </c>
      <c r="GS110">
        <v>126.8</v>
      </c>
      <c r="GT110">
        <v>3.97827</v>
      </c>
      <c r="GU110">
        <v>2.39868</v>
      </c>
      <c r="GV110">
        <v>1.44897</v>
      </c>
      <c r="GW110">
        <v>2.30469</v>
      </c>
      <c r="GX110">
        <v>1.55151</v>
      </c>
      <c r="GY110">
        <v>2.22778</v>
      </c>
      <c r="GZ110">
        <v>31.9585</v>
      </c>
      <c r="HA110">
        <v>24.1138</v>
      </c>
      <c r="HB110">
        <v>18</v>
      </c>
      <c r="HC110">
        <v>564.377</v>
      </c>
      <c r="HD110">
        <v>481.937</v>
      </c>
      <c r="HE110">
        <v>20.9995</v>
      </c>
      <c r="HF110">
        <v>21.9369</v>
      </c>
      <c r="HG110">
        <v>30</v>
      </c>
      <c r="HH110">
        <v>22.0084</v>
      </c>
      <c r="HI110">
        <v>21.956</v>
      </c>
      <c r="HJ110">
        <v>79.6407</v>
      </c>
      <c r="HK110">
        <v>21.5213</v>
      </c>
      <c r="HL110">
        <v>91.33880000000001</v>
      </c>
      <c r="HM110">
        <v>21</v>
      </c>
      <c r="HN110">
        <v>2000</v>
      </c>
      <c r="HO110">
        <v>17.397</v>
      </c>
      <c r="HP110">
        <v>99.9686</v>
      </c>
      <c r="HQ110">
        <v>101.731</v>
      </c>
    </row>
    <row r="111" spans="1:225">
      <c r="A111">
        <v>95</v>
      </c>
      <c r="B111">
        <v>1714085727.6</v>
      </c>
      <c r="C111">
        <v>17235.59999990463</v>
      </c>
      <c r="D111" t="s">
        <v>660</v>
      </c>
      <c r="E111" t="s">
        <v>661</v>
      </c>
      <c r="F111">
        <v>5</v>
      </c>
      <c r="G111" t="s">
        <v>551</v>
      </c>
      <c r="H111">
        <v>1714085719.849999</v>
      </c>
      <c r="I111">
        <f>(J111)/1000</f>
        <v>0</v>
      </c>
      <c r="J111">
        <f>IF(BE111, AM111, AG111)</f>
        <v>0</v>
      </c>
      <c r="K111">
        <f>IF(BE111, AH111, AF111)</f>
        <v>0</v>
      </c>
      <c r="L111">
        <f>BG111 - IF(AT111&gt;1, K111*BA111*100.0/(AV111*BU111), 0)</f>
        <v>0</v>
      </c>
      <c r="M111">
        <f>((S111-I111/2)*L111-K111)/(S111+I111/2)</f>
        <v>0</v>
      </c>
      <c r="N111">
        <f>M111*(BN111+BO111)/1000.0</f>
        <v>0</v>
      </c>
      <c r="O111">
        <f>(BG111 - IF(AT111&gt;1, K111*BA111*100.0/(AV111*BU111), 0))*(BN111+BO111)/1000.0</f>
        <v>0</v>
      </c>
      <c r="P111">
        <f>2.0/((1/R111-1/Q111)+SIGN(R111)*SQRT((1/R111-1/Q111)*(1/R111-1/Q111) + 4*BB111/((BB111+1)*(BB111+1))*(2*1/R111*1/Q111-1/Q111*1/Q111)))</f>
        <v>0</v>
      </c>
      <c r="Q111">
        <f>IF(LEFT(BC111,1)&lt;&gt;"0",IF(LEFT(BC111,1)="1",3.0,BD111),$D$5+$E$5*(BU111*BN111/($K$5*1000))+$F$5*(BU111*BN111/($K$5*1000))*MAX(MIN(BA111,$J$5),$I$5)*MAX(MIN(BA111,$J$5),$I$5)+$G$5*MAX(MIN(BA111,$J$5),$I$5)*(BU111*BN111/($K$5*1000))+$H$5*(BU111*BN111/($K$5*1000))*(BU111*BN111/($K$5*1000)))</f>
        <v>0</v>
      </c>
      <c r="R111">
        <f>I111*(1000-(1000*0.61365*exp(17.502*V111/(240.97+V111))/(BN111+BO111)+BI111)/2)/(1000*0.61365*exp(17.502*V111/(240.97+V111))/(BN111+BO111)-BI111)</f>
        <v>0</v>
      </c>
      <c r="S111">
        <f>1/((BB111+1)/(P111/1.6)+1/(Q111/1.37)) + BB111/((BB111+1)/(P111/1.6) + BB111/(Q111/1.37))</f>
        <v>0</v>
      </c>
      <c r="T111">
        <f>(AW111*AZ111)</f>
        <v>0</v>
      </c>
      <c r="U111">
        <f>(BP111+(T111+2*0.95*5.67E-8*(((BP111+$B$7)+273)^4-(BP111+273)^4)-44100*I111)/(1.84*29.3*Q111+8*0.95*5.67E-8*(BP111+273)^3))</f>
        <v>0</v>
      </c>
      <c r="V111">
        <f>($C$7*BQ111+$D$7*BR111+$E$7*U111)</f>
        <v>0</v>
      </c>
      <c r="W111">
        <f>0.61365*exp(17.502*V111/(240.97+V111))</f>
        <v>0</v>
      </c>
      <c r="X111">
        <f>(Y111/Z111*100)</f>
        <v>0</v>
      </c>
      <c r="Y111">
        <f>BI111*(BN111+BO111)/1000</f>
        <v>0</v>
      </c>
      <c r="Z111">
        <f>0.61365*exp(17.502*BP111/(240.97+BP111))</f>
        <v>0</v>
      </c>
      <c r="AA111">
        <f>(W111-BI111*(BN111+BO111)/1000)</f>
        <v>0</v>
      </c>
      <c r="AB111">
        <f>(-I111*44100)</f>
        <v>0</v>
      </c>
      <c r="AC111">
        <f>2*29.3*Q111*0.92*(BP111-V111)</f>
        <v>0</v>
      </c>
      <c r="AD111">
        <f>2*0.95*5.67E-8*(((BP111+$B$7)+273)^4-(V111+273)^4)</f>
        <v>0</v>
      </c>
      <c r="AE111">
        <f>T111+AD111+AB111+AC111</f>
        <v>0</v>
      </c>
      <c r="AF111">
        <f>BM111*AT111*(BH111-BG111*(1000-AT111*BJ111)/(1000-AT111*BI111))/(100*BA111)</f>
        <v>0</v>
      </c>
      <c r="AG111">
        <f>1000*BM111*AT111*(BI111-BJ111)/(100*BA111*(1000-AT111*BI111))</f>
        <v>0</v>
      </c>
      <c r="AH111">
        <f>(AI111 - AJ111 - BN111*1E3/(8.314*(BP111+273.15)) * AL111/BM111 * AK111) * BM111/(100*BA111) * (1000 - BJ111)/1000</f>
        <v>0</v>
      </c>
      <c r="AI111">
        <v>2035.178480486291</v>
      </c>
      <c r="AJ111">
        <v>2033.859090909091</v>
      </c>
      <c r="AK111">
        <v>0.003200515449518655</v>
      </c>
      <c r="AL111">
        <v>67.21851423769377</v>
      </c>
      <c r="AM111">
        <f>(AO111 - AN111 + BN111*1E3/(8.314*(BP111+273.15)) * AQ111/BM111 * AP111) * BM111/(100*BA111) * 1000/(1000 - AO111)</f>
        <v>0</v>
      </c>
      <c r="AN111">
        <v>17.34051202358944</v>
      </c>
      <c r="AO111">
        <v>17.37589878787878</v>
      </c>
      <c r="AP111">
        <v>-0.0002169052601838528</v>
      </c>
      <c r="AQ111">
        <v>78.53060037249406</v>
      </c>
      <c r="AR111">
        <v>27</v>
      </c>
      <c r="AS111">
        <v>5</v>
      </c>
      <c r="AT111">
        <f>IF(AR111*$H$13&gt;=AV111,1.0,(AV111/(AV111-AR111*$H$13)))</f>
        <v>0</v>
      </c>
      <c r="AU111">
        <f>(AT111-1)*100</f>
        <v>0</v>
      </c>
      <c r="AV111">
        <f>MAX(0,($B$13+$C$13*BU111)/(1+$D$13*BU111)*BN111/(BP111+273)*$E$13)</f>
        <v>0</v>
      </c>
      <c r="AW111">
        <f>$B$11*BV111+$C$11*BW111+$F$11*CH111*(1-CK111)</f>
        <v>0</v>
      </c>
      <c r="AX111">
        <f>AW111*AY111</f>
        <v>0</v>
      </c>
      <c r="AY111">
        <f>($B$11*$D$9+$C$11*$D$9+$F$11*((CU111+CM111)/MAX(CU111+CM111+CV111, 0.1)*$I$9+CV111/MAX(CU111+CM111+CV111, 0.1)*$J$9))/($B$11+$C$11+$F$11)</f>
        <v>0</v>
      </c>
      <c r="AZ111">
        <f>($B$11*$K$9+$C$11*$K$9+$F$11*((CU111+CM111)/MAX(CU111+CM111+CV111, 0.1)*$P$9+CV111/MAX(CU111+CM111+CV111, 0.1)*$Q$9))/($B$11+$C$11+$F$11)</f>
        <v>0</v>
      </c>
      <c r="BA111">
        <v>6</v>
      </c>
      <c r="BB111">
        <v>0.5</v>
      </c>
      <c r="BC111" t="s">
        <v>354</v>
      </c>
      <c r="BD111">
        <v>2</v>
      </c>
      <c r="BE111" t="b">
        <v>1</v>
      </c>
      <c r="BF111">
        <v>1714085719.849999</v>
      </c>
      <c r="BG111">
        <v>1998.514</v>
      </c>
      <c r="BH111">
        <v>1999.922333333333</v>
      </c>
      <c r="BI111">
        <v>17.38889333333334</v>
      </c>
      <c r="BJ111">
        <v>17.33494333333334</v>
      </c>
      <c r="BK111">
        <v>2005.513</v>
      </c>
      <c r="BL111">
        <v>17.38514</v>
      </c>
      <c r="BM111">
        <v>600.0229333333334</v>
      </c>
      <c r="BN111">
        <v>101.6925666666667</v>
      </c>
      <c r="BO111">
        <v>0.09999177999999999</v>
      </c>
      <c r="BP111">
        <v>22.12572666666667</v>
      </c>
      <c r="BQ111">
        <v>22.21567</v>
      </c>
      <c r="BR111">
        <v>999.9000000000002</v>
      </c>
      <c r="BS111">
        <v>0</v>
      </c>
      <c r="BT111">
        <v>0</v>
      </c>
      <c r="BU111">
        <v>9997.058333333332</v>
      </c>
      <c r="BV111">
        <v>0</v>
      </c>
      <c r="BW111">
        <v>120.0331</v>
      </c>
      <c r="BX111">
        <v>-1.442976333333333</v>
      </c>
      <c r="BY111">
        <v>2033.845</v>
      </c>
      <c r="BZ111">
        <v>2035.201666666667</v>
      </c>
      <c r="CA111">
        <v>0.05394229999999999</v>
      </c>
      <c r="CB111">
        <v>1999.922333333333</v>
      </c>
      <c r="CC111">
        <v>17.33494333333334</v>
      </c>
      <c r="CD111">
        <v>1.76832</v>
      </c>
      <c r="CE111">
        <v>1.762835333333333</v>
      </c>
      <c r="CF111">
        <v>15.50953</v>
      </c>
      <c r="CG111">
        <v>15.46107333333333</v>
      </c>
      <c r="CH111">
        <v>394.9768</v>
      </c>
      <c r="CI111">
        <v>0.9000008000000002</v>
      </c>
      <c r="CJ111">
        <v>0.09999898</v>
      </c>
      <c r="CK111">
        <v>0</v>
      </c>
      <c r="CL111">
        <v>247.2589666666667</v>
      </c>
      <c r="CM111">
        <v>5.00098</v>
      </c>
      <c r="CN111">
        <v>1111.207333333333</v>
      </c>
      <c r="CO111">
        <v>3609.427666666667</v>
      </c>
      <c r="CP111">
        <v>36.7122</v>
      </c>
      <c r="CQ111">
        <v>40.02893333333331</v>
      </c>
      <c r="CR111">
        <v>38.43286666666665</v>
      </c>
      <c r="CS111">
        <v>40.83306666666665</v>
      </c>
      <c r="CT111">
        <v>38.86653333333333</v>
      </c>
      <c r="CU111">
        <v>350.9793333333334</v>
      </c>
      <c r="CV111">
        <v>38.99833333333333</v>
      </c>
      <c r="CW111">
        <v>0</v>
      </c>
      <c r="CX111">
        <v>1714085815.1</v>
      </c>
      <c r="CY111">
        <v>0</v>
      </c>
      <c r="CZ111">
        <v>1714085749.6</v>
      </c>
      <c r="DA111" t="s">
        <v>662</v>
      </c>
      <c r="DB111">
        <v>1714085749.6</v>
      </c>
      <c r="DC111">
        <v>1714078058.6</v>
      </c>
      <c r="DD111">
        <v>97</v>
      </c>
      <c r="DE111">
        <v>0.038</v>
      </c>
      <c r="DF111">
        <v>-0.001</v>
      </c>
      <c r="DG111">
        <v>-6.999</v>
      </c>
      <c r="DH111">
        <v>-0.006</v>
      </c>
      <c r="DI111">
        <v>2000</v>
      </c>
      <c r="DJ111">
        <v>14</v>
      </c>
      <c r="DK111">
        <v>0.78</v>
      </c>
      <c r="DL111">
        <v>0.31</v>
      </c>
      <c r="DM111">
        <v>-1.4565975</v>
      </c>
      <c r="DN111">
        <v>0.1152130581613506</v>
      </c>
      <c r="DO111">
        <v>0.1098014733906153</v>
      </c>
      <c r="DP111">
        <v>0</v>
      </c>
      <c r="DQ111">
        <v>0.06587620750000001</v>
      </c>
      <c r="DR111">
        <v>-0.1985982360225143</v>
      </c>
      <c r="DS111">
        <v>0.0194210630884407</v>
      </c>
      <c r="DT111">
        <v>0</v>
      </c>
      <c r="DU111">
        <v>0</v>
      </c>
      <c r="DV111">
        <v>2</v>
      </c>
      <c r="DW111" t="s">
        <v>356</v>
      </c>
      <c r="DX111">
        <v>3.23086</v>
      </c>
      <c r="DY111">
        <v>2.70428</v>
      </c>
      <c r="DZ111">
        <v>0.298466</v>
      </c>
      <c r="EA111">
        <v>0.298653</v>
      </c>
      <c r="EB111">
        <v>0.0934029</v>
      </c>
      <c r="EC111">
        <v>0.093845</v>
      </c>
      <c r="ED111">
        <v>23109.4</v>
      </c>
      <c r="EE111">
        <v>22593.4</v>
      </c>
      <c r="EF111">
        <v>31495</v>
      </c>
      <c r="EG111">
        <v>30485.7</v>
      </c>
      <c r="EH111">
        <v>38267.1</v>
      </c>
      <c r="EI111">
        <v>36535.8</v>
      </c>
      <c r="EJ111">
        <v>44159.2</v>
      </c>
      <c r="EK111">
        <v>42581.3</v>
      </c>
      <c r="EL111">
        <v>2.1495</v>
      </c>
      <c r="EM111">
        <v>2.00975</v>
      </c>
      <c r="EN111">
        <v>0.108227</v>
      </c>
      <c r="EO111">
        <v>0</v>
      </c>
      <c r="EP111">
        <v>20.4365</v>
      </c>
      <c r="EQ111">
        <v>999.9</v>
      </c>
      <c r="ER111">
        <v>60.7</v>
      </c>
      <c r="ES111">
        <v>25.7</v>
      </c>
      <c r="ET111">
        <v>19.7859</v>
      </c>
      <c r="EU111">
        <v>61.5373</v>
      </c>
      <c r="EV111">
        <v>21.9752</v>
      </c>
      <c r="EW111">
        <v>1</v>
      </c>
      <c r="EX111">
        <v>-0.39747</v>
      </c>
      <c r="EY111">
        <v>-0.209736</v>
      </c>
      <c r="EZ111">
        <v>20.1586</v>
      </c>
      <c r="FA111">
        <v>5.22942</v>
      </c>
      <c r="FB111">
        <v>11.9927</v>
      </c>
      <c r="FC111">
        <v>4.9674</v>
      </c>
      <c r="FD111">
        <v>3.297</v>
      </c>
      <c r="FE111">
        <v>9999</v>
      </c>
      <c r="FF111">
        <v>9999</v>
      </c>
      <c r="FG111">
        <v>9999</v>
      </c>
      <c r="FH111">
        <v>24.5</v>
      </c>
      <c r="FI111">
        <v>4.97154</v>
      </c>
      <c r="FJ111">
        <v>1.86813</v>
      </c>
      <c r="FK111">
        <v>1.85928</v>
      </c>
      <c r="FL111">
        <v>1.86539</v>
      </c>
      <c r="FM111">
        <v>1.8634</v>
      </c>
      <c r="FN111">
        <v>1.86478</v>
      </c>
      <c r="FO111">
        <v>1.86021</v>
      </c>
      <c r="FP111">
        <v>1.86431</v>
      </c>
      <c r="FQ111">
        <v>0</v>
      </c>
      <c r="FR111">
        <v>0</v>
      </c>
      <c r="FS111">
        <v>0</v>
      </c>
      <c r="FT111">
        <v>0</v>
      </c>
      <c r="FU111" t="s">
        <v>357</v>
      </c>
      <c r="FV111" t="s">
        <v>358</v>
      </c>
      <c r="FW111" t="s">
        <v>359</v>
      </c>
      <c r="FX111" t="s">
        <v>359</v>
      </c>
      <c r="FY111" t="s">
        <v>359</v>
      </c>
      <c r="FZ111" t="s">
        <v>359</v>
      </c>
      <c r="GA111">
        <v>0</v>
      </c>
      <c r="GB111">
        <v>100</v>
      </c>
      <c r="GC111">
        <v>100</v>
      </c>
      <c r="GD111">
        <v>-6.999</v>
      </c>
      <c r="GE111">
        <v>0.0036</v>
      </c>
      <c r="GF111">
        <v>0.9848809363716173</v>
      </c>
      <c r="GG111">
        <v>-0.004200780211792431</v>
      </c>
      <c r="GH111">
        <v>-6.086107273994438E-07</v>
      </c>
      <c r="GI111">
        <v>3.538391214060535E-10</v>
      </c>
      <c r="GJ111">
        <v>-0.02696276011715643</v>
      </c>
      <c r="GK111">
        <v>0.006682484536868237</v>
      </c>
      <c r="GL111">
        <v>-0.0007200357986506558</v>
      </c>
      <c r="GM111">
        <v>2.515042002614049E-05</v>
      </c>
      <c r="GN111">
        <v>15</v>
      </c>
      <c r="GO111">
        <v>1944</v>
      </c>
      <c r="GP111">
        <v>3</v>
      </c>
      <c r="GQ111">
        <v>20</v>
      </c>
      <c r="GR111">
        <v>0.7</v>
      </c>
      <c r="GS111">
        <v>127.8</v>
      </c>
      <c r="GT111">
        <v>3.97827</v>
      </c>
      <c r="GU111">
        <v>2.3938</v>
      </c>
      <c r="GV111">
        <v>1.44775</v>
      </c>
      <c r="GW111">
        <v>2.30469</v>
      </c>
      <c r="GX111">
        <v>1.55151</v>
      </c>
      <c r="GY111">
        <v>2.23511</v>
      </c>
      <c r="GZ111">
        <v>32.0464</v>
      </c>
      <c r="HA111">
        <v>24.1138</v>
      </c>
      <c r="HB111">
        <v>18</v>
      </c>
      <c r="HC111">
        <v>564.819</v>
      </c>
      <c r="HD111">
        <v>481.82</v>
      </c>
      <c r="HE111">
        <v>20.9998</v>
      </c>
      <c r="HF111">
        <v>21.9133</v>
      </c>
      <c r="HG111">
        <v>30</v>
      </c>
      <c r="HH111">
        <v>21.9883</v>
      </c>
      <c r="HI111">
        <v>21.9388</v>
      </c>
      <c r="HJ111">
        <v>79.6344</v>
      </c>
      <c r="HK111">
        <v>22.3521</v>
      </c>
      <c r="HL111">
        <v>92.4705</v>
      </c>
      <c r="HM111">
        <v>21</v>
      </c>
      <c r="HN111">
        <v>2000</v>
      </c>
      <c r="HO111">
        <v>17.2752</v>
      </c>
      <c r="HP111">
        <v>99.9744</v>
      </c>
      <c r="HQ111">
        <v>101.737</v>
      </c>
    </row>
    <row r="112" spans="1:225">
      <c r="A112">
        <v>96</v>
      </c>
      <c r="B112">
        <v>1714085940.6</v>
      </c>
      <c r="C112">
        <v>17448.59999990463</v>
      </c>
      <c r="D112" t="s">
        <v>663</v>
      </c>
      <c r="E112" t="s">
        <v>664</v>
      </c>
      <c r="F112">
        <v>5</v>
      </c>
      <c r="G112" t="s">
        <v>568</v>
      </c>
      <c r="H112">
        <v>1714085932.849999</v>
      </c>
      <c r="I112">
        <f>(J112)/1000</f>
        <v>0</v>
      </c>
      <c r="J112">
        <f>IF(BE112, AM112, AG112)</f>
        <v>0</v>
      </c>
      <c r="K112">
        <f>IF(BE112, AH112, AF112)</f>
        <v>0</v>
      </c>
      <c r="L112">
        <f>BG112 - IF(AT112&gt;1, K112*BA112*100.0/(AV112*BU112), 0)</f>
        <v>0</v>
      </c>
      <c r="M112">
        <f>((S112-I112/2)*L112-K112)/(S112+I112/2)</f>
        <v>0</v>
      </c>
      <c r="N112">
        <f>M112*(BN112+BO112)/1000.0</f>
        <v>0</v>
      </c>
      <c r="O112">
        <f>(BG112 - IF(AT112&gt;1, K112*BA112*100.0/(AV112*BU112), 0))*(BN112+BO112)/1000.0</f>
        <v>0</v>
      </c>
      <c r="P112">
        <f>2.0/((1/R112-1/Q112)+SIGN(R112)*SQRT((1/R112-1/Q112)*(1/R112-1/Q112) + 4*BB112/((BB112+1)*(BB112+1))*(2*1/R112*1/Q112-1/Q112*1/Q112)))</f>
        <v>0</v>
      </c>
      <c r="Q112">
        <f>IF(LEFT(BC112,1)&lt;&gt;"0",IF(LEFT(BC112,1)="1",3.0,BD112),$D$5+$E$5*(BU112*BN112/($K$5*1000))+$F$5*(BU112*BN112/($K$5*1000))*MAX(MIN(BA112,$J$5),$I$5)*MAX(MIN(BA112,$J$5),$I$5)+$G$5*MAX(MIN(BA112,$J$5),$I$5)*(BU112*BN112/($K$5*1000))+$H$5*(BU112*BN112/($K$5*1000))*(BU112*BN112/($K$5*1000)))</f>
        <v>0</v>
      </c>
      <c r="R112">
        <f>I112*(1000-(1000*0.61365*exp(17.502*V112/(240.97+V112))/(BN112+BO112)+BI112)/2)/(1000*0.61365*exp(17.502*V112/(240.97+V112))/(BN112+BO112)-BI112)</f>
        <v>0</v>
      </c>
      <c r="S112">
        <f>1/((BB112+1)/(P112/1.6)+1/(Q112/1.37)) + BB112/((BB112+1)/(P112/1.6) + BB112/(Q112/1.37))</f>
        <v>0</v>
      </c>
      <c r="T112">
        <f>(AW112*AZ112)</f>
        <v>0</v>
      </c>
      <c r="U112">
        <f>(BP112+(T112+2*0.95*5.67E-8*(((BP112+$B$7)+273)^4-(BP112+273)^4)-44100*I112)/(1.84*29.3*Q112+8*0.95*5.67E-8*(BP112+273)^3))</f>
        <v>0</v>
      </c>
      <c r="V112">
        <f>($C$7*BQ112+$D$7*BR112+$E$7*U112)</f>
        <v>0</v>
      </c>
      <c r="W112">
        <f>0.61365*exp(17.502*V112/(240.97+V112))</f>
        <v>0</v>
      </c>
      <c r="X112">
        <f>(Y112/Z112*100)</f>
        <v>0</v>
      </c>
      <c r="Y112">
        <f>BI112*(BN112+BO112)/1000</f>
        <v>0</v>
      </c>
      <c r="Z112">
        <f>0.61365*exp(17.502*BP112/(240.97+BP112))</f>
        <v>0</v>
      </c>
      <c r="AA112">
        <f>(W112-BI112*(BN112+BO112)/1000)</f>
        <v>0</v>
      </c>
      <c r="AB112">
        <f>(-I112*44100)</f>
        <v>0</v>
      </c>
      <c r="AC112">
        <f>2*29.3*Q112*0.92*(BP112-V112)</f>
        <v>0</v>
      </c>
      <c r="AD112">
        <f>2*0.95*5.67E-8*(((BP112+$B$7)+273)^4-(V112+273)^4)</f>
        <v>0</v>
      </c>
      <c r="AE112">
        <f>T112+AD112+AB112+AC112</f>
        <v>0</v>
      </c>
      <c r="AF112">
        <f>BM112*AT112*(BH112-BG112*(1000-AT112*BJ112)/(1000-AT112*BI112))/(100*BA112)</f>
        <v>0</v>
      </c>
      <c r="AG112">
        <f>1000*BM112*AT112*(BI112-BJ112)/(100*BA112*(1000-AT112*BI112))</f>
        <v>0</v>
      </c>
      <c r="AH112">
        <f>(AI112 - AJ112 - BN112*1E3/(8.314*(BP112+273.15)) * AL112/BM112 * AK112) * BM112/(100*BA112) * (1000 - BJ112)/1000</f>
        <v>0</v>
      </c>
      <c r="AI112">
        <v>2035.673753792107</v>
      </c>
      <c r="AJ112">
        <v>2033.341030303029</v>
      </c>
      <c r="AK112">
        <v>0.150455311643185</v>
      </c>
      <c r="AL112">
        <v>67.1595247301629</v>
      </c>
      <c r="AM112">
        <f>(AO112 - AN112 + BN112*1E3/(8.314*(BP112+273.15)) * AQ112/BM112 * AP112) * BM112/(100*BA112) * 1000/(1000 - AO112)</f>
        <v>0</v>
      </c>
      <c r="AN112">
        <v>17.45895725230125</v>
      </c>
      <c r="AO112">
        <v>17.37383636363636</v>
      </c>
      <c r="AP112">
        <v>0.0002653354612847019</v>
      </c>
      <c r="AQ112">
        <v>78.54611296574876</v>
      </c>
      <c r="AR112">
        <v>19</v>
      </c>
      <c r="AS112">
        <v>3</v>
      </c>
      <c r="AT112">
        <f>IF(AR112*$H$13&gt;=AV112,1.0,(AV112/(AV112-AR112*$H$13)))</f>
        <v>0</v>
      </c>
      <c r="AU112">
        <f>(AT112-1)*100</f>
        <v>0</v>
      </c>
      <c r="AV112">
        <f>MAX(0,($B$13+$C$13*BU112)/(1+$D$13*BU112)*BN112/(BP112+273)*$E$13)</f>
        <v>0</v>
      </c>
      <c r="AW112">
        <f>$B$11*BV112+$C$11*BW112+$F$11*CH112*(1-CK112)</f>
        <v>0</v>
      </c>
      <c r="AX112">
        <f>AW112*AY112</f>
        <v>0</v>
      </c>
      <c r="AY112">
        <f>($B$11*$D$9+$C$11*$D$9+$F$11*((CU112+CM112)/MAX(CU112+CM112+CV112, 0.1)*$I$9+CV112/MAX(CU112+CM112+CV112, 0.1)*$J$9))/($B$11+$C$11+$F$11)</f>
        <v>0</v>
      </c>
      <c r="AZ112">
        <f>($B$11*$K$9+$C$11*$K$9+$F$11*((CU112+CM112)/MAX(CU112+CM112+CV112, 0.1)*$P$9+CV112/MAX(CU112+CM112+CV112, 0.1)*$Q$9))/($B$11+$C$11+$F$11)</f>
        <v>0</v>
      </c>
      <c r="BA112">
        <v>6</v>
      </c>
      <c r="BB112">
        <v>0.5</v>
      </c>
      <c r="BC112" t="s">
        <v>354</v>
      </c>
      <c r="BD112">
        <v>2</v>
      </c>
      <c r="BE112" t="b">
        <v>1</v>
      </c>
      <c r="BF112">
        <v>1714085932.849999</v>
      </c>
      <c r="BG112">
        <v>1995.725666666666</v>
      </c>
      <c r="BH112">
        <v>2000.109333333333</v>
      </c>
      <c r="BI112">
        <v>17.35088666666667</v>
      </c>
      <c r="BJ112">
        <v>17.52154</v>
      </c>
      <c r="BK112">
        <v>2002.682666666667</v>
      </c>
      <c r="BL112">
        <v>17.35316666666667</v>
      </c>
      <c r="BM112">
        <v>599.9980333333333</v>
      </c>
      <c r="BN112">
        <v>101.6868</v>
      </c>
      <c r="BO112">
        <v>0.09991168333333335</v>
      </c>
      <c r="BP112">
        <v>22.01792333333334</v>
      </c>
      <c r="BQ112">
        <v>22.15212666666666</v>
      </c>
      <c r="BR112">
        <v>999.9000000000002</v>
      </c>
      <c r="BS112">
        <v>0</v>
      </c>
      <c r="BT112">
        <v>0</v>
      </c>
      <c r="BU112">
        <v>10006.31366666667</v>
      </c>
      <c r="BV112">
        <v>0</v>
      </c>
      <c r="BW112">
        <v>116.3071666666667</v>
      </c>
      <c r="BX112">
        <v>-4.494457666666666</v>
      </c>
      <c r="BY112">
        <v>2030.851666666666</v>
      </c>
      <c r="BZ112">
        <v>2035.779333333333</v>
      </c>
      <c r="CA112">
        <v>-0.1706419866666666</v>
      </c>
      <c r="CB112">
        <v>2000.109333333333</v>
      </c>
      <c r="CC112">
        <v>17.52154</v>
      </c>
      <c r="CD112">
        <v>1.764356</v>
      </c>
      <c r="CE112">
        <v>1.781708</v>
      </c>
      <c r="CF112">
        <v>15.47450333333333</v>
      </c>
      <c r="CG112">
        <v>15.62713666666667</v>
      </c>
      <c r="CH112">
        <v>395.0081666666666</v>
      </c>
      <c r="CI112">
        <v>0.9000143999999999</v>
      </c>
      <c r="CJ112">
        <v>0.09998591999999996</v>
      </c>
      <c r="CK112">
        <v>0</v>
      </c>
      <c r="CL112">
        <v>277.7114666666666</v>
      </c>
      <c r="CM112">
        <v>5.00098</v>
      </c>
      <c r="CN112">
        <v>1252.071333333333</v>
      </c>
      <c r="CO112">
        <v>3609.734666666666</v>
      </c>
      <c r="CP112">
        <v>35.97479999999999</v>
      </c>
      <c r="CQ112">
        <v>38.99973333333333</v>
      </c>
      <c r="CR112">
        <v>37.76226666666665</v>
      </c>
      <c r="CS112">
        <v>38.84139999999999</v>
      </c>
      <c r="CT112">
        <v>37.95393333333332</v>
      </c>
      <c r="CU112">
        <v>351.0116666666666</v>
      </c>
      <c r="CV112">
        <v>38.99400000000001</v>
      </c>
      <c r="CW112">
        <v>0</v>
      </c>
      <c r="CX112">
        <v>1714086028.1</v>
      </c>
      <c r="CY112">
        <v>0</v>
      </c>
      <c r="CZ112">
        <v>1714085960.6</v>
      </c>
      <c r="DA112" t="s">
        <v>665</v>
      </c>
      <c r="DB112">
        <v>1714085960.6</v>
      </c>
      <c r="DC112">
        <v>1714085852.1</v>
      </c>
      <c r="DD112">
        <v>99</v>
      </c>
      <c r="DE112">
        <v>0.122</v>
      </c>
      <c r="DF112">
        <v>-0.006</v>
      </c>
      <c r="DG112">
        <v>-6.957</v>
      </c>
      <c r="DH112">
        <v>-0.002</v>
      </c>
      <c r="DI112">
        <v>2000</v>
      </c>
      <c r="DJ112">
        <v>17</v>
      </c>
      <c r="DK112">
        <v>0.58</v>
      </c>
      <c r="DL112">
        <v>0.16</v>
      </c>
      <c r="DM112">
        <v>-7.981216829268293</v>
      </c>
      <c r="DN112">
        <v>56.61136222996515</v>
      </c>
      <c r="DO112">
        <v>6.062947201341187</v>
      </c>
      <c r="DP112">
        <v>0</v>
      </c>
      <c r="DQ112">
        <v>-0.2493579365853659</v>
      </c>
      <c r="DR112">
        <v>1.41358490174216</v>
      </c>
      <c r="DS112">
        <v>0.1410447146521009</v>
      </c>
      <c r="DT112">
        <v>0</v>
      </c>
      <c r="DU112">
        <v>0</v>
      </c>
      <c r="DV112">
        <v>2</v>
      </c>
      <c r="DW112" t="s">
        <v>356</v>
      </c>
      <c r="DX112">
        <v>3.23119</v>
      </c>
      <c r="DY112">
        <v>2.70457</v>
      </c>
      <c r="DZ112">
        <v>0.298439</v>
      </c>
      <c r="EA112">
        <v>0.298678</v>
      </c>
      <c r="EB112">
        <v>0.09341919999999999</v>
      </c>
      <c r="EC112">
        <v>0.0941731</v>
      </c>
      <c r="ED112">
        <v>23111.8</v>
      </c>
      <c r="EE112">
        <v>22594.2</v>
      </c>
      <c r="EF112">
        <v>31496.6</v>
      </c>
      <c r="EG112">
        <v>30487.6</v>
      </c>
      <c r="EH112">
        <v>38268.5</v>
      </c>
      <c r="EI112">
        <v>36524.5</v>
      </c>
      <c r="EJ112">
        <v>44161.6</v>
      </c>
      <c r="EK112">
        <v>42583.8</v>
      </c>
      <c r="EL112">
        <v>2.1642</v>
      </c>
      <c r="EM112">
        <v>2.01028</v>
      </c>
      <c r="EN112">
        <v>0.100352</v>
      </c>
      <c r="EO112">
        <v>0</v>
      </c>
      <c r="EP112">
        <v>20.4965</v>
      </c>
      <c r="EQ112">
        <v>999.9</v>
      </c>
      <c r="ER112">
        <v>61.5</v>
      </c>
      <c r="ES112">
        <v>25.7</v>
      </c>
      <c r="ET112">
        <v>20.0471</v>
      </c>
      <c r="EU112">
        <v>61.2073</v>
      </c>
      <c r="EV112">
        <v>21.6426</v>
      </c>
      <c r="EW112">
        <v>1</v>
      </c>
      <c r="EX112">
        <v>-0.400086</v>
      </c>
      <c r="EY112">
        <v>-0.207462</v>
      </c>
      <c r="EZ112">
        <v>20.1587</v>
      </c>
      <c r="FA112">
        <v>5.22972</v>
      </c>
      <c r="FB112">
        <v>11.9923</v>
      </c>
      <c r="FC112">
        <v>4.9678</v>
      </c>
      <c r="FD112">
        <v>3.297</v>
      </c>
      <c r="FE112">
        <v>9999</v>
      </c>
      <c r="FF112">
        <v>9999</v>
      </c>
      <c r="FG112">
        <v>9999</v>
      </c>
      <c r="FH112">
        <v>24.5</v>
      </c>
      <c r="FI112">
        <v>4.97153</v>
      </c>
      <c r="FJ112">
        <v>1.86813</v>
      </c>
      <c r="FK112">
        <v>1.85928</v>
      </c>
      <c r="FL112">
        <v>1.86541</v>
      </c>
      <c r="FM112">
        <v>1.86342</v>
      </c>
      <c r="FN112">
        <v>1.86478</v>
      </c>
      <c r="FO112">
        <v>1.8602</v>
      </c>
      <c r="FP112">
        <v>1.86432</v>
      </c>
      <c r="FQ112">
        <v>0</v>
      </c>
      <c r="FR112">
        <v>0</v>
      </c>
      <c r="FS112">
        <v>0</v>
      </c>
      <c r="FT112">
        <v>0</v>
      </c>
      <c r="FU112" t="s">
        <v>357</v>
      </c>
      <c r="FV112" t="s">
        <v>358</v>
      </c>
      <c r="FW112" t="s">
        <v>359</v>
      </c>
      <c r="FX112" t="s">
        <v>359</v>
      </c>
      <c r="FY112" t="s">
        <v>359</v>
      </c>
      <c r="FZ112" t="s">
        <v>359</v>
      </c>
      <c r="GA112">
        <v>0</v>
      </c>
      <c r="GB112">
        <v>100</v>
      </c>
      <c r="GC112">
        <v>100</v>
      </c>
      <c r="GD112">
        <v>-6.957</v>
      </c>
      <c r="GE112">
        <v>-0.0022</v>
      </c>
      <c r="GF112">
        <v>0.9438809363716774</v>
      </c>
      <c r="GG112">
        <v>-0.004200780211792431</v>
      </c>
      <c r="GH112">
        <v>-6.086107273994438E-07</v>
      </c>
      <c r="GI112">
        <v>3.538391214060535E-10</v>
      </c>
      <c r="GJ112">
        <v>-0.03284033065936183</v>
      </c>
      <c r="GK112">
        <v>0.006682484536868237</v>
      </c>
      <c r="GL112">
        <v>-0.0007200357986506558</v>
      </c>
      <c r="GM112">
        <v>2.515042002614049E-05</v>
      </c>
      <c r="GN112">
        <v>15</v>
      </c>
      <c r="GO112">
        <v>1944</v>
      </c>
      <c r="GP112">
        <v>3</v>
      </c>
      <c r="GQ112">
        <v>20</v>
      </c>
      <c r="GR112">
        <v>1.2</v>
      </c>
      <c r="GS112">
        <v>1.5</v>
      </c>
      <c r="GT112">
        <v>3.97827</v>
      </c>
      <c r="GU112">
        <v>2.39136</v>
      </c>
      <c r="GV112">
        <v>1.44775</v>
      </c>
      <c r="GW112">
        <v>2.30591</v>
      </c>
      <c r="GX112">
        <v>1.55151</v>
      </c>
      <c r="GY112">
        <v>2.22656</v>
      </c>
      <c r="GZ112">
        <v>32.3107</v>
      </c>
      <c r="HA112">
        <v>24.1138</v>
      </c>
      <c r="HB112">
        <v>18</v>
      </c>
      <c r="HC112">
        <v>574.131</v>
      </c>
      <c r="HD112">
        <v>481.836</v>
      </c>
      <c r="HE112">
        <v>21.0001</v>
      </c>
      <c r="HF112">
        <v>21.8745</v>
      </c>
      <c r="HG112">
        <v>30.0001</v>
      </c>
      <c r="HH112">
        <v>21.9531</v>
      </c>
      <c r="HI112">
        <v>21.9059</v>
      </c>
      <c r="HJ112">
        <v>79.6481</v>
      </c>
      <c r="HK112">
        <v>23.5756</v>
      </c>
      <c r="HL112">
        <v>97.25060000000001</v>
      </c>
      <c r="HM112">
        <v>21</v>
      </c>
      <c r="HN112">
        <v>2000</v>
      </c>
      <c r="HO112">
        <v>17.2927</v>
      </c>
      <c r="HP112">
        <v>99.97969999999999</v>
      </c>
      <c r="HQ112">
        <v>101.743</v>
      </c>
    </row>
    <row r="113" spans="1:225">
      <c r="A113">
        <v>97</v>
      </c>
      <c r="B113">
        <v>1714086002.6</v>
      </c>
      <c r="C113">
        <v>17510.59999990463</v>
      </c>
      <c r="D113" t="s">
        <v>666</v>
      </c>
      <c r="E113" t="s">
        <v>667</v>
      </c>
      <c r="F113">
        <v>5</v>
      </c>
      <c r="G113" t="s">
        <v>568</v>
      </c>
      <c r="H113">
        <v>1714085994.599999</v>
      </c>
      <c r="I113">
        <f>(J113)/1000</f>
        <v>0</v>
      </c>
      <c r="J113">
        <f>IF(BE113, AM113, AG113)</f>
        <v>0</v>
      </c>
      <c r="K113">
        <f>IF(BE113, AH113, AF113)</f>
        <v>0</v>
      </c>
      <c r="L113">
        <f>BG113 - IF(AT113&gt;1, K113*BA113*100.0/(AV113*BU113), 0)</f>
        <v>0</v>
      </c>
      <c r="M113">
        <f>((S113-I113/2)*L113-K113)/(S113+I113/2)</f>
        <v>0</v>
      </c>
      <c r="N113">
        <f>M113*(BN113+BO113)/1000.0</f>
        <v>0</v>
      </c>
      <c r="O113">
        <f>(BG113 - IF(AT113&gt;1, K113*BA113*100.0/(AV113*BU113), 0))*(BN113+BO113)/1000.0</f>
        <v>0</v>
      </c>
      <c r="P113">
        <f>2.0/((1/R113-1/Q113)+SIGN(R113)*SQRT((1/R113-1/Q113)*(1/R113-1/Q113) + 4*BB113/((BB113+1)*(BB113+1))*(2*1/R113*1/Q113-1/Q113*1/Q113)))</f>
        <v>0</v>
      </c>
      <c r="Q113">
        <f>IF(LEFT(BC113,1)&lt;&gt;"0",IF(LEFT(BC113,1)="1",3.0,BD113),$D$5+$E$5*(BU113*BN113/($K$5*1000))+$F$5*(BU113*BN113/($K$5*1000))*MAX(MIN(BA113,$J$5),$I$5)*MAX(MIN(BA113,$J$5),$I$5)+$G$5*MAX(MIN(BA113,$J$5),$I$5)*(BU113*BN113/($K$5*1000))+$H$5*(BU113*BN113/($K$5*1000))*(BU113*BN113/($K$5*1000)))</f>
        <v>0</v>
      </c>
      <c r="R113">
        <f>I113*(1000-(1000*0.61365*exp(17.502*V113/(240.97+V113))/(BN113+BO113)+BI113)/2)/(1000*0.61365*exp(17.502*V113/(240.97+V113))/(BN113+BO113)-BI113)</f>
        <v>0</v>
      </c>
      <c r="S113">
        <f>1/((BB113+1)/(P113/1.6)+1/(Q113/1.37)) + BB113/((BB113+1)/(P113/1.6) + BB113/(Q113/1.37))</f>
        <v>0</v>
      </c>
      <c r="T113">
        <f>(AW113*AZ113)</f>
        <v>0</v>
      </c>
      <c r="U113">
        <f>(BP113+(T113+2*0.95*5.67E-8*(((BP113+$B$7)+273)^4-(BP113+273)^4)-44100*I113)/(1.84*29.3*Q113+8*0.95*5.67E-8*(BP113+273)^3))</f>
        <v>0</v>
      </c>
      <c r="V113">
        <f>($C$7*BQ113+$D$7*BR113+$E$7*U113)</f>
        <v>0</v>
      </c>
      <c r="W113">
        <f>0.61365*exp(17.502*V113/(240.97+V113))</f>
        <v>0</v>
      </c>
      <c r="X113">
        <f>(Y113/Z113*100)</f>
        <v>0</v>
      </c>
      <c r="Y113">
        <f>BI113*(BN113+BO113)/1000</f>
        <v>0</v>
      </c>
      <c r="Z113">
        <f>0.61365*exp(17.502*BP113/(240.97+BP113))</f>
        <v>0</v>
      </c>
      <c r="AA113">
        <f>(W113-BI113*(BN113+BO113)/1000)</f>
        <v>0</v>
      </c>
      <c r="AB113">
        <f>(-I113*44100)</f>
        <v>0</v>
      </c>
      <c r="AC113">
        <f>2*29.3*Q113*0.92*(BP113-V113)</f>
        <v>0</v>
      </c>
      <c r="AD113">
        <f>2*0.95*5.67E-8*(((BP113+$B$7)+273)^4-(V113+273)^4)</f>
        <v>0</v>
      </c>
      <c r="AE113">
        <f>T113+AD113+AB113+AC113</f>
        <v>0</v>
      </c>
      <c r="AF113">
        <f>BM113*AT113*(BH113-BG113*(1000-AT113*BJ113)/(1000-AT113*BI113))/(100*BA113)</f>
        <v>0</v>
      </c>
      <c r="AG113">
        <f>1000*BM113*AT113*(BI113-BJ113)/(100*BA113*(1000-AT113*BI113))</f>
        <v>0</v>
      </c>
      <c r="AH113">
        <f>(AI113 - AJ113 - BN113*1E3/(8.314*(BP113+273.15)) * AL113/BM113 * AK113) * BM113/(100*BA113) * (1000 - BJ113)/1000</f>
        <v>0</v>
      </c>
      <c r="AI113">
        <v>2034.882599313378</v>
      </c>
      <c r="AJ113">
        <v>2033.507151515151</v>
      </c>
      <c r="AK113">
        <v>-0.0296391727593927</v>
      </c>
      <c r="AL113">
        <v>67.15267564735802</v>
      </c>
      <c r="AM113">
        <f>(AO113 - AN113 + BN113*1E3/(8.314*(BP113+273.15)) * AQ113/BM113 * AP113) * BM113/(100*BA113) * 1000/(1000 - AO113)</f>
        <v>0</v>
      </c>
      <c r="AN113">
        <v>17.14956381173383</v>
      </c>
      <c r="AO113">
        <v>17.21490848484848</v>
      </c>
      <c r="AP113">
        <v>-0.003723600387429704</v>
      </c>
      <c r="AQ113">
        <v>78.54463180332523</v>
      </c>
      <c r="AR113">
        <v>19</v>
      </c>
      <c r="AS113">
        <v>3</v>
      </c>
      <c r="AT113">
        <f>IF(AR113*$H$13&gt;=AV113,1.0,(AV113/(AV113-AR113*$H$13)))</f>
        <v>0</v>
      </c>
      <c r="AU113">
        <f>(AT113-1)*100</f>
        <v>0</v>
      </c>
      <c r="AV113">
        <f>MAX(0,($B$13+$C$13*BU113)/(1+$D$13*BU113)*BN113/(BP113+273)*$E$13)</f>
        <v>0</v>
      </c>
      <c r="AW113">
        <f>$B$11*BV113+$C$11*BW113+$F$11*CH113*(1-CK113)</f>
        <v>0</v>
      </c>
      <c r="AX113">
        <f>AW113*AY113</f>
        <v>0</v>
      </c>
      <c r="AY113">
        <f>($B$11*$D$9+$C$11*$D$9+$F$11*((CU113+CM113)/MAX(CU113+CM113+CV113, 0.1)*$I$9+CV113/MAX(CU113+CM113+CV113, 0.1)*$J$9))/($B$11+$C$11+$F$11)</f>
        <v>0</v>
      </c>
      <c r="AZ113">
        <f>($B$11*$K$9+$C$11*$K$9+$F$11*((CU113+CM113)/MAX(CU113+CM113+CV113, 0.1)*$P$9+CV113/MAX(CU113+CM113+CV113, 0.1)*$Q$9))/($B$11+$C$11+$F$11)</f>
        <v>0</v>
      </c>
      <c r="BA113">
        <v>6</v>
      </c>
      <c r="BB113">
        <v>0.5</v>
      </c>
      <c r="BC113" t="s">
        <v>354</v>
      </c>
      <c r="BD113">
        <v>2</v>
      </c>
      <c r="BE113" t="b">
        <v>1</v>
      </c>
      <c r="BF113">
        <v>1714085994.599999</v>
      </c>
      <c r="BG113">
        <v>1998.645516129033</v>
      </c>
      <c r="BH113">
        <v>2000.029677419355</v>
      </c>
      <c r="BI113">
        <v>17.24438387096774</v>
      </c>
      <c r="BJ113">
        <v>17.17655806451613</v>
      </c>
      <c r="BK113">
        <v>2005.654516129033</v>
      </c>
      <c r="BL113">
        <v>17.24711935483871</v>
      </c>
      <c r="BM113">
        <v>599.9918387096775</v>
      </c>
      <c r="BN113">
        <v>101.684870967742</v>
      </c>
      <c r="BO113">
        <v>0.09999138064516128</v>
      </c>
      <c r="BP113">
        <v>22.02095161290323</v>
      </c>
      <c r="BQ113">
        <v>22.16447419354839</v>
      </c>
      <c r="BR113">
        <v>999.9000000000003</v>
      </c>
      <c r="BS113">
        <v>0</v>
      </c>
      <c r="BT113">
        <v>0</v>
      </c>
      <c r="BU113">
        <v>10002.97580645161</v>
      </c>
      <c r="BV113">
        <v>0</v>
      </c>
      <c r="BW113">
        <v>120.6390967741935</v>
      </c>
      <c r="BX113">
        <v>-1.484725483870968</v>
      </c>
      <c r="BY113">
        <v>2033.614193548387</v>
      </c>
      <c r="BZ113">
        <v>2034.984516129032</v>
      </c>
      <c r="CA113">
        <v>0.06783098064516128</v>
      </c>
      <c r="CB113">
        <v>2000.029677419355</v>
      </c>
      <c r="CC113">
        <v>17.17655806451613</v>
      </c>
      <c r="CD113">
        <v>1.753492580645161</v>
      </c>
      <c r="CE113">
        <v>1.746595483870967</v>
      </c>
      <c r="CF113">
        <v>15.37825161290323</v>
      </c>
      <c r="CG113">
        <v>15.31684516129032</v>
      </c>
      <c r="CH113">
        <v>394.9907741935484</v>
      </c>
      <c r="CI113">
        <v>0.8999660967741937</v>
      </c>
      <c r="CJ113">
        <v>0.1000339161290322</v>
      </c>
      <c r="CK113">
        <v>0</v>
      </c>
      <c r="CL113">
        <v>267.7407419354839</v>
      </c>
      <c r="CM113">
        <v>5.00098</v>
      </c>
      <c r="CN113">
        <v>1215.927741935484</v>
      </c>
      <c r="CO113">
        <v>3609.516774193548</v>
      </c>
      <c r="CP113">
        <v>36.40096774193548</v>
      </c>
      <c r="CQ113">
        <v>39.79216129032257</v>
      </c>
      <c r="CR113">
        <v>38.1891935483871</v>
      </c>
      <c r="CS113">
        <v>40.08648387096773</v>
      </c>
      <c r="CT113">
        <v>38.49777419354837</v>
      </c>
      <c r="CU113">
        <v>350.9774193548386</v>
      </c>
      <c r="CV113">
        <v>39.00935483870968</v>
      </c>
      <c r="CW113">
        <v>0</v>
      </c>
      <c r="CX113">
        <v>1714086089.9</v>
      </c>
      <c r="CY113">
        <v>0</v>
      </c>
      <c r="CZ113">
        <v>1714086022.6</v>
      </c>
      <c r="DA113" t="s">
        <v>668</v>
      </c>
      <c r="DB113">
        <v>1714086022.6</v>
      </c>
      <c r="DC113">
        <v>1714085852.1</v>
      </c>
      <c r="DD113">
        <v>100</v>
      </c>
      <c r="DE113">
        <v>0.104</v>
      </c>
      <c r="DF113">
        <v>-0.006</v>
      </c>
      <c r="DG113">
        <v>-7.009</v>
      </c>
      <c r="DH113">
        <v>-0.002</v>
      </c>
      <c r="DI113">
        <v>2000</v>
      </c>
      <c r="DJ113">
        <v>17</v>
      </c>
      <c r="DK113">
        <v>0.47</v>
      </c>
      <c r="DL113">
        <v>0.16</v>
      </c>
      <c r="DM113">
        <v>-1.476431</v>
      </c>
      <c r="DN113">
        <v>0.03860060037523954</v>
      </c>
      <c r="DO113">
        <v>0.1221765361843263</v>
      </c>
      <c r="DP113">
        <v>1</v>
      </c>
      <c r="DQ113">
        <v>0.065286495</v>
      </c>
      <c r="DR113">
        <v>0.08958761200750461</v>
      </c>
      <c r="DS113">
        <v>0.01227473509931986</v>
      </c>
      <c r="DT113">
        <v>1</v>
      </c>
      <c r="DU113">
        <v>2</v>
      </c>
      <c r="DV113">
        <v>2</v>
      </c>
      <c r="DW113" t="s">
        <v>513</v>
      </c>
      <c r="DX113">
        <v>3.23109</v>
      </c>
      <c r="DY113">
        <v>2.70442</v>
      </c>
      <c r="DZ113">
        <v>0.298464</v>
      </c>
      <c r="EA113">
        <v>0.298657</v>
      </c>
      <c r="EB113">
        <v>0.09279900000000001</v>
      </c>
      <c r="EC113">
        <v>0.0930969</v>
      </c>
      <c r="ED113">
        <v>23110.9</v>
      </c>
      <c r="EE113">
        <v>22594.8</v>
      </c>
      <c r="EF113">
        <v>31496.4</v>
      </c>
      <c r="EG113">
        <v>30487.3</v>
      </c>
      <c r="EH113">
        <v>38295.2</v>
      </c>
      <c r="EI113">
        <v>36567.7</v>
      </c>
      <c r="EJ113">
        <v>44161.9</v>
      </c>
      <c r="EK113">
        <v>42583.1</v>
      </c>
      <c r="EL113">
        <v>2.16488</v>
      </c>
      <c r="EM113">
        <v>2.0092</v>
      </c>
      <c r="EN113">
        <v>0.100665</v>
      </c>
      <c r="EO113">
        <v>0</v>
      </c>
      <c r="EP113">
        <v>20.5118</v>
      </c>
      <c r="EQ113">
        <v>999.9</v>
      </c>
      <c r="ER113">
        <v>61.6</v>
      </c>
      <c r="ES113">
        <v>25.7</v>
      </c>
      <c r="ET113">
        <v>20.0801</v>
      </c>
      <c r="EU113">
        <v>60.8273</v>
      </c>
      <c r="EV113">
        <v>21.7107</v>
      </c>
      <c r="EW113">
        <v>1</v>
      </c>
      <c r="EX113">
        <v>-0.400353</v>
      </c>
      <c r="EY113">
        <v>-0.182435</v>
      </c>
      <c r="EZ113">
        <v>20.1588</v>
      </c>
      <c r="FA113">
        <v>5.23167</v>
      </c>
      <c r="FB113">
        <v>11.9924</v>
      </c>
      <c r="FC113">
        <v>4.9682</v>
      </c>
      <c r="FD113">
        <v>3.297</v>
      </c>
      <c r="FE113">
        <v>9999</v>
      </c>
      <c r="FF113">
        <v>9999</v>
      </c>
      <c r="FG113">
        <v>9999</v>
      </c>
      <c r="FH113">
        <v>24.5</v>
      </c>
      <c r="FI113">
        <v>4.97153</v>
      </c>
      <c r="FJ113">
        <v>1.86813</v>
      </c>
      <c r="FK113">
        <v>1.85929</v>
      </c>
      <c r="FL113">
        <v>1.86539</v>
      </c>
      <c r="FM113">
        <v>1.86344</v>
      </c>
      <c r="FN113">
        <v>1.86479</v>
      </c>
      <c r="FO113">
        <v>1.86021</v>
      </c>
      <c r="FP113">
        <v>1.86432</v>
      </c>
      <c r="FQ113">
        <v>0</v>
      </c>
      <c r="FR113">
        <v>0</v>
      </c>
      <c r="FS113">
        <v>0</v>
      </c>
      <c r="FT113">
        <v>0</v>
      </c>
      <c r="FU113" t="s">
        <v>357</v>
      </c>
      <c r="FV113" t="s">
        <v>358</v>
      </c>
      <c r="FW113" t="s">
        <v>359</v>
      </c>
      <c r="FX113" t="s">
        <v>359</v>
      </c>
      <c r="FY113" t="s">
        <v>359</v>
      </c>
      <c r="FZ113" t="s">
        <v>359</v>
      </c>
      <c r="GA113">
        <v>0</v>
      </c>
      <c r="GB113">
        <v>100</v>
      </c>
      <c r="GC113">
        <v>100</v>
      </c>
      <c r="GD113">
        <v>-7.009</v>
      </c>
      <c r="GE113">
        <v>-0.0028</v>
      </c>
      <c r="GF113">
        <v>0.9098809363717992</v>
      </c>
      <c r="GG113">
        <v>-0.004200780211792431</v>
      </c>
      <c r="GH113">
        <v>-6.086107273994438E-07</v>
      </c>
      <c r="GI113">
        <v>3.538391214060535E-10</v>
      </c>
      <c r="GJ113">
        <v>-0.03284033065936183</v>
      </c>
      <c r="GK113">
        <v>0.006682484536868237</v>
      </c>
      <c r="GL113">
        <v>-0.0007200357986506558</v>
      </c>
      <c r="GM113">
        <v>2.515042002614049E-05</v>
      </c>
      <c r="GN113">
        <v>15</v>
      </c>
      <c r="GO113">
        <v>1944</v>
      </c>
      <c r="GP113">
        <v>3</v>
      </c>
      <c r="GQ113">
        <v>20</v>
      </c>
      <c r="GR113">
        <v>0.7</v>
      </c>
      <c r="GS113">
        <v>2.5</v>
      </c>
      <c r="GT113">
        <v>3.97827</v>
      </c>
      <c r="GU113">
        <v>2.37549</v>
      </c>
      <c r="GV113">
        <v>1.44775</v>
      </c>
      <c r="GW113">
        <v>2.30591</v>
      </c>
      <c r="GX113">
        <v>1.55151</v>
      </c>
      <c r="GY113">
        <v>2.46094</v>
      </c>
      <c r="GZ113">
        <v>32.3549</v>
      </c>
      <c r="HA113">
        <v>24.1138</v>
      </c>
      <c r="HB113">
        <v>18</v>
      </c>
      <c r="HC113">
        <v>574.52</v>
      </c>
      <c r="HD113">
        <v>481.105</v>
      </c>
      <c r="HE113">
        <v>21.0001</v>
      </c>
      <c r="HF113">
        <v>21.8727</v>
      </c>
      <c r="HG113">
        <v>30.0001</v>
      </c>
      <c r="HH113">
        <v>21.9476</v>
      </c>
      <c r="HI113">
        <v>21.9001</v>
      </c>
      <c r="HJ113">
        <v>79.63</v>
      </c>
      <c r="HK113">
        <v>25.0761</v>
      </c>
      <c r="HL113">
        <v>97.624</v>
      </c>
      <c r="HM113">
        <v>21</v>
      </c>
      <c r="HN113">
        <v>2000</v>
      </c>
      <c r="HO113">
        <v>17.1422</v>
      </c>
      <c r="HP113">
        <v>99.9798</v>
      </c>
      <c r="HQ113">
        <v>101.742</v>
      </c>
    </row>
    <row r="114" spans="1:225">
      <c r="A114">
        <v>98</v>
      </c>
      <c r="B114">
        <v>1714086092.1</v>
      </c>
      <c r="C114">
        <v>17600.09999990463</v>
      </c>
      <c r="D114" t="s">
        <v>669</v>
      </c>
      <c r="E114" t="s">
        <v>670</v>
      </c>
      <c r="F114">
        <v>5</v>
      </c>
      <c r="G114" t="s">
        <v>568</v>
      </c>
      <c r="H114">
        <v>1714086084.349999</v>
      </c>
      <c r="I114">
        <f>(J114)/1000</f>
        <v>0</v>
      </c>
      <c r="J114">
        <f>IF(BE114, AM114, AG114)</f>
        <v>0</v>
      </c>
      <c r="K114">
        <f>IF(BE114, AH114, AF114)</f>
        <v>0</v>
      </c>
      <c r="L114">
        <f>BG114 - IF(AT114&gt;1, K114*BA114*100.0/(AV114*BU114), 0)</f>
        <v>0</v>
      </c>
      <c r="M114">
        <f>((S114-I114/2)*L114-K114)/(S114+I114/2)</f>
        <v>0</v>
      </c>
      <c r="N114">
        <f>M114*(BN114+BO114)/1000.0</f>
        <v>0</v>
      </c>
      <c r="O114">
        <f>(BG114 - IF(AT114&gt;1, K114*BA114*100.0/(AV114*BU114), 0))*(BN114+BO114)/1000.0</f>
        <v>0</v>
      </c>
      <c r="P114">
        <f>2.0/((1/R114-1/Q114)+SIGN(R114)*SQRT((1/R114-1/Q114)*(1/R114-1/Q114) + 4*BB114/((BB114+1)*(BB114+1))*(2*1/R114*1/Q114-1/Q114*1/Q114)))</f>
        <v>0</v>
      </c>
      <c r="Q114">
        <f>IF(LEFT(BC114,1)&lt;&gt;"0",IF(LEFT(BC114,1)="1",3.0,BD114),$D$5+$E$5*(BU114*BN114/($K$5*1000))+$F$5*(BU114*BN114/($K$5*1000))*MAX(MIN(BA114,$J$5),$I$5)*MAX(MIN(BA114,$J$5),$I$5)+$G$5*MAX(MIN(BA114,$J$5),$I$5)*(BU114*BN114/($K$5*1000))+$H$5*(BU114*BN114/($K$5*1000))*(BU114*BN114/($K$5*1000)))</f>
        <v>0</v>
      </c>
      <c r="R114">
        <f>I114*(1000-(1000*0.61365*exp(17.502*V114/(240.97+V114))/(BN114+BO114)+BI114)/2)/(1000*0.61365*exp(17.502*V114/(240.97+V114))/(BN114+BO114)-BI114)</f>
        <v>0</v>
      </c>
      <c r="S114">
        <f>1/((BB114+1)/(P114/1.6)+1/(Q114/1.37)) + BB114/((BB114+1)/(P114/1.6) + BB114/(Q114/1.37))</f>
        <v>0</v>
      </c>
      <c r="T114">
        <f>(AW114*AZ114)</f>
        <v>0</v>
      </c>
      <c r="U114">
        <f>(BP114+(T114+2*0.95*5.67E-8*(((BP114+$B$7)+273)^4-(BP114+273)^4)-44100*I114)/(1.84*29.3*Q114+8*0.95*5.67E-8*(BP114+273)^3))</f>
        <v>0</v>
      </c>
      <c r="V114">
        <f>($C$7*BQ114+$D$7*BR114+$E$7*U114)</f>
        <v>0</v>
      </c>
      <c r="W114">
        <f>0.61365*exp(17.502*V114/(240.97+V114))</f>
        <v>0</v>
      </c>
      <c r="X114">
        <f>(Y114/Z114*100)</f>
        <v>0</v>
      </c>
      <c r="Y114">
        <f>BI114*(BN114+BO114)/1000</f>
        <v>0</v>
      </c>
      <c r="Z114">
        <f>0.61365*exp(17.502*BP114/(240.97+BP114))</f>
        <v>0</v>
      </c>
      <c r="AA114">
        <f>(W114-BI114*(BN114+BO114)/1000)</f>
        <v>0</v>
      </c>
      <c r="AB114">
        <f>(-I114*44100)</f>
        <v>0</v>
      </c>
      <c r="AC114">
        <f>2*29.3*Q114*0.92*(BP114-V114)</f>
        <v>0</v>
      </c>
      <c r="AD114">
        <f>2*0.95*5.67E-8*(((BP114+$B$7)+273)^4-(V114+273)^4)</f>
        <v>0</v>
      </c>
      <c r="AE114">
        <f>T114+AD114+AB114+AC114</f>
        <v>0</v>
      </c>
      <c r="AF114">
        <f>BM114*AT114*(BH114-BG114*(1000-AT114*BJ114)/(1000-AT114*BI114))/(100*BA114)</f>
        <v>0</v>
      </c>
      <c r="AG114">
        <f>1000*BM114*AT114*(BI114-BJ114)/(100*BA114*(1000-AT114*BI114))</f>
        <v>0</v>
      </c>
      <c r="AH114">
        <f>(AI114 - AJ114 - BN114*1E3/(8.314*(BP114+273.15)) * AL114/BM114 * AK114) * BM114/(100*BA114) * (1000 - BJ114)/1000</f>
        <v>0</v>
      </c>
      <c r="AI114">
        <v>2034.998887138012</v>
      </c>
      <c r="AJ114">
        <v>2033.535636363636</v>
      </c>
      <c r="AK114">
        <v>0.0001822425638838738</v>
      </c>
      <c r="AL114">
        <v>67.1532500296732</v>
      </c>
      <c r="AM114">
        <f>(AO114 - AN114 + BN114*1E3/(8.314*(BP114+273.15)) * AQ114/BM114 * AP114) * BM114/(100*BA114) * 1000/(1000 - AO114)</f>
        <v>0</v>
      </c>
      <c r="AN114">
        <v>17.23906238998124</v>
      </c>
      <c r="AO114">
        <v>17.25532181818182</v>
      </c>
      <c r="AP114">
        <v>3.539198945359537E-05</v>
      </c>
      <c r="AQ114">
        <v>78.54497963360808</v>
      </c>
      <c r="AR114">
        <v>19</v>
      </c>
      <c r="AS114">
        <v>3</v>
      </c>
      <c r="AT114">
        <f>IF(AR114*$H$13&gt;=AV114,1.0,(AV114/(AV114-AR114*$H$13)))</f>
        <v>0</v>
      </c>
      <c r="AU114">
        <f>(AT114-1)*100</f>
        <v>0</v>
      </c>
      <c r="AV114">
        <f>MAX(0,($B$13+$C$13*BU114)/(1+$D$13*BU114)*BN114/(BP114+273)*$E$13)</f>
        <v>0</v>
      </c>
      <c r="AW114">
        <f>$B$11*BV114+$C$11*BW114+$F$11*CH114*(1-CK114)</f>
        <v>0</v>
      </c>
      <c r="AX114">
        <f>AW114*AY114</f>
        <v>0</v>
      </c>
      <c r="AY114">
        <f>($B$11*$D$9+$C$11*$D$9+$F$11*((CU114+CM114)/MAX(CU114+CM114+CV114, 0.1)*$I$9+CV114/MAX(CU114+CM114+CV114, 0.1)*$J$9))/($B$11+$C$11+$F$11)</f>
        <v>0</v>
      </c>
      <c r="AZ114">
        <f>($B$11*$K$9+$C$11*$K$9+$F$11*((CU114+CM114)/MAX(CU114+CM114+CV114, 0.1)*$P$9+CV114/MAX(CU114+CM114+CV114, 0.1)*$Q$9))/($B$11+$C$11+$F$11)</f>
        <v>0</v>
      </c>
      <c r="BA114">
        <v>6</v>
      </c>
      <c r="BB114">
        <v>0.5</v>
      </c>
      <c r="BC114" t="s">
        <v>354</v>
      </c>
      <c r="BD114">
        <v>2</v>
      </c>
      <c r="BE114" t="b">
        <v>1</v>
      </c>
      <c r="BF114">
        <v>1714086084.349999</v>
      </c>
      <c r="BG114">
        <v>1998.583</v>
      </c>
      <c r="BH114">
        <v>1999.972</v>
      </c>
      <c r="BI114">
        <v>17.24913666666667</v>
      </c>
      <c r="BJ114">
        <v>17.23577333333333</v>
      </c>
      <c r="BK114">
        <v>2005.649</v>
      </c>
      <c r="BL114">
        <v>17.25186333333334</v>
      </c>
      <c r="BM114">
        <v>599.9826333333334</v>
      </c>
      <c r="BN114">
        <v>101.6808</v>
      </c>
      <c r="BO114">
        <v>0.09993578333333333</v>
      </c>
      <c r="BP114">
        <v>22.08464666666666</v>
      </c>
      <c r="BQ114">
        <v>22.23957</v>
      </c>
      <c r="BR114">
        <v>999.9000000000002</v>
      </c>
      <c r="BS114">
        <v>0</v>
      </c>
      <c r="BT114">
        <v>0</v>
      </c>
      <c r="BU114">
        <v>9999.647999999999</v>
      </c>
      <c r="BV114">
        <v>0</v>
      </c>
      <c r="BW114">
        <v>127.9023666666667</v>
      </c>
      <c r="BX114">
        <v>-1.482369</v>
      </c>
      <c r="BY114">
        <v>2033.566</v>
      </c>
      <c r="BZ114">
        <v>2035.047</v>
      </c>
      <c r="CA114">
        <v>0.01335634333333333</v>
      </c>
      <c r="CB114">
        <v>1999.972</v>
      </c>
      <c r="CC114">
        <v>17.23577333333333</v>
      </c>
      <c r="CD114">
        <v>1.753905333333333</v>
      </c>
      <c r="CE114">
        <v>1.752547333333333</v>
      </c>
      <c r="CF114">
        <v>15.38192666666667</v>
      </c>
      <c r="CG114">
        <v>15.36985333333333</v>
      </c>
      <c r="CH114">
        <v>394.9854999999999</v>
      </c>
      <c r="CI114">
        <v>0.8999761666666668</v>
      </c>
      <c r="CJ114">
        <v>0.1000238333333333</v>
      </c>
      <c r="CK114">
        <v>0</v>
      </c>
      <c r="CL114">
        <v>263.3547666666666</v>
      </c>
      <c r="CM114">
        <v>5.00098</v>
      </c>
      <c r="CN114">
        <v>1204.150333333333</v>
      </c>
      <c r="CO114">
        <v>3609.478666666667</v>
      </c>
      <c r="CP114">
        <v>36.94756666666667</v>
      </c>
      <c r="CQ114">
        <v>40.52686666666666</v>
      </c>
      <c r="CR114">
        <v>38.7059</v>
      </c>
      <c r="CS114">
        <v>41.47683333333331</v>
      </c>
      <c r="CT114">
        <v>39.13316666666665</v>
      </c>
      <c r="CU114">
        <v>350.9776666666666</v>
      </c>
      <c r="CV114">
        <v>39.01033333333333</v>
      </c>
      <c r="CW114">
        <v>0</v>
      </c>
      <c r="CX114">
        <v>1714086179.3</v>
      </c>
      <c r="CY114">
        <v>0</v>
      </c>
      <c r="CZ114">
        <v>1714086115.6</v>
      </c>
      <c r="DA114" t="s">
        <v>671</v>
      </c>
      <c r="DB114">
        <v>1714086115.6</v>
      </c>
      <c r="DC114">
        <v>1714085852.1</v>
      </c>
      <c r="DD114">
        <v>101</v>
      </c>
      <c r="DE114">
        <v>0.098</v>
      </c>
      <c r="DF114">
        <v>-0.006</v>
      </c>
      <c r="DG114">
        <v>-7.066</v>
      </c>
      <c r="DH114">
        <v>-0.002</v>
      </c>
      <c r="DI114">
        <v>2000</v>
      </c>
      <c r="DJ114">
        <v>17</v>
      </c>
      <c r="DK114">
        <v>0.95</v>
      </c>
      <c r="DL114">
        <v>0.16</v>
      </c>
      <c r="DM114">
        <v>-1.451070487804878</v>
      </c>
      <c r="DN114">
        <v>-0.5307012543554042</v>
      </c>
      <c r="DO114">
        <v>0.08441404298705626</v>
      </c>
      <c r="DP114">
        <v>0</v>
      </c>
      <c r="DQ114">
        <v>0.01184068365853659</v>
      </c>
      <c r="DR114">
        <v>0.02186293045296167</v>
      </c>
      <c r="DS114">
        <v>0.002516732288497261</v>
      </c>
      <c r="DT114">
        <v>1</v>
      </c>
      <c r="DU114">
        <v>1</v>
      </c>
      <c r="DV114">
        <v>2</v>
      </c>
      <c r="DW114" t="s">
        <v>363</v>
      </c>
      <c r="DX114">
        <v>3.23099</v>
      </c>
      <c r="DY114">
        <v>2.70429</v>
      </c>
      <c r="DZ114">
        <v>0.298451</v>
      </c>
      <c r="EA114">
        <v>0.298648</v>
      </c>
      <c r="EB114">
        <v>0.09295970000000001</v>
      </c>
      <c r="EC114">
        <v>0.0934537</v>
      </c>
      <c r="ED114">
        <v>23110.9</v>
      </c>
      <c r="EE114">
        <v>22595</v>
      </c>
      <c r="EF114">
        <v>31496</v>
      </c>
      <c r="EG114">
        <v>30487.4</v>
      </c>
      <c r="EH114">
        <v>38287.2</v>
      </c>
      <c r="EI114">
        <v>36553.5</v>
      </c>
      <c r="EJ114">
        <v>44160.6</v>
      </c>
      <c r="EK114">
        <v>42583.4</v>
      </c>
      <c r="EL114">
        <v>2.16423</v>
      </c>
      <c r="EM114">
        <v>2.00895</v>
      </c>
      <c r="EN114">
        <v>0.10211</v>
      </c>
      <c r="EO114">
        <v>0</v>
      </c>
      <c r="EP114">
        <v>20.562</v>
      </c>
      <c r="EQ114">
        <v>999.9</v>
      </c>
      <c r="ER114">
        <v>61.7</v>
      </c>
      <c r="ES114">
        <v>25.8</v>
      </c>
      <c r="ET114">
        <v>20.2327</v>
      </c>
      <c r="EU114">
        <v>61.4273</v>
      </c>
      <c r="EV114">
        <v>21.6747</v>
      </c>
      <c r="EW114">
        <v>1</v>
      </c>
      <c r="EX114">
        <v>-0.399723</v>
      </c>
      <c r="EY114">
        <v>-0.180202</v>
      </c>
      <c r="EZ114">
        <v>20.1591</v>
      </c>
      <c r="FA114">
        <v>5.23062</v>
      </c>
      <c r="FB114">
        <v>11.995</v>
      </c>
      <c r="FC114">
        <v>4.968</v>
      </c>
      <c r="FD114">
        <v>3.297</v>
      </c>
      <c r="FE114">
        <v>9999</v>
      </c>
      <c r="FF114">
        <v>9999</v>
      </c>
      <c r="FG114">
        <v>9999</v>
      </c>
      <c r="FH114">
        <v>24.6</v>
      </c>
      <c r="FI114">
        <v>4.97155</v>
      </c>
      <c r="FJ114">
        <v>1.86813</v>
      </c>
      <c r="FK114">
        <v>1.8593</v>
      </c>
      <c r="FL114">
        <v>1.8654</v>
      </c>
      <c r="FM114">
        <v>1.8634</v>
      </c>
      <c r="FN114">
        <v>1.86478</v>
      </c>
      <c r="FO114">
        <v>1.8602</v>
      </c>
      <c r="FP114">
        <v>1.86432</v>
      </c>
      <c r="FQ114">
        <v>0</v>
      </c>
      <c r="FR114">
        <v>0</v>
      </c>
      <c r="FS114">
        <v>0</v>
      </c>
      <c r="FT114">
        <v>0</v>
      </c>
      <c r="FU114" t="s">
        <v>357</v>
      </c>
      <c r="FV114" t="s">
        <v>358</v>
      </c>
      <c r="FW114" t="s">
        <v>359</v>
      </c>
      <c r="FX114" t="s">
        <v>359</v>
      </c>
      <c r="FY114" t="s">
        <v>359</v>
      </c>
      <c r="FZ114" t="s">
        <v>359</v>
      </c>
      <c r="GA114">
        <v>0</v>
      </c>
      <c r="GB114">
        <v>100</v>
      </c>
      <c r="GC114">
        <v>100</v>
      </c>
      <c r="GD114">
        <v>-7.066</v>
      </c>
      <c r="GE114">
        <v>-0.0027</v>
      </c>
      <c r="GF114">
        <v>0.8578809363707551</v>
      </c>
      <c r="GG114">
        <v>-0.004200780211792431</v>
      </c>
      <c r="GH114">
        <v>-6.086107273994438E-07</v>
      </c>
      <c r="GI114">
        <v>3.538391214060535E-10</v>
      </c>
      <c r="GJ114">
        <v>-0.03284033065936183</v>
      </c>
      <c r="GK114">
        <v>0.006682484536868237</v>
      </c>
      <c r="GL114">
        <v>-0.0007200357986506558</v>
      </c>
      <c r="GM114">
        <v>2.515042002614049E-05</v>
      </c>
      <c r="GN114">
        <v>15</v>
      </c>
      <c r="GO114">
        <v>1944</v>
      </c>
      <c r="GP114">
        <v>3</v>
      </c>
      <c r="GQ114">
        <v>20</v>
      </c>
      <c r="GR114">
        <v>1.2</v>
      </c>
      <c r="GS114">
        <v>4</v>
      </c>
      <c r="GT114">
        <v>3.97827</v>
      </c>
      <c r="GU114">
        <v>2.39624</v>
      </c>
      <c r="GV114">
        <v>1.44775</v>
      </c>
      <c r="GW114">
        <v>2.30713</v>
      </c>
      <c r="GX114">
        <v>1.55151</v>
      </c>
      <c r="GY114">
        <v>2.22412</v>
      </c>
      <c r="GZ114">
        <v>32.4654</v>
      </c>
      <c r="HA114">
        <v>24.1138</v>
      </c>
      <c r="HB114">
        <v>18</v>
      </c>
      <c r="HC114">
        <v>574.088</v>
      </c>
      <c r="HD114">
        <v>480.953</v>
      </c>
      <c r="HE114">
        <v>21.0001</v>
      </c>
      <c r="HF114">
        <v>21.8782</v>
      </c>
      <c r="HG114">
        <v>30.0001</v>
      </c>
      <c r="HH114">
        <v>21.9476</v>
      </c>
      <c r="HI114">
        <v>21.9005</v>
      </c>
      <c r="HJ114">
        <v>79.6343</v>
      </c>
      <c r="HK114">
        <v>24.517</v>
      </c>
      <c r="HL114">
        <v>98.39230000000001</v>
      </c>
      <c r="HM114">
        <v>21</v>
      </c>
      <c r="HN114">
        <v>2000</v>
      </c>
      <c r="HO114">
        <v>17.2482</v>
      </c>
      <c r="HP114">
        <v>99.97750000000001</v>
      </c>
      <c r="HQ114">
        <v>101.742</v>
      </c>
    </row>
    <row r="115" spans="1:225">
      <c r="A115">
        <v>99</v>
      </c>
      <c r="B115">
        <v>1714086221.1</v>
      </c>
      <c r="C115">
        <v>17729.09999990463</v>
      </c>
      <c r="D115" t="s">
        <v>672</v>
      </c>
      <c r="E115" t="s">
        <v>673</v>
      </c>
      <c r="F115">
        <v>5</v>
      </c>
      <c r="G115" t="s">
        <v>564</v>
      </c>
      <c r="H115">
        <v>1714086213.349999</v>
      </c>
      <c r="I115">
        <f>(J115)/1000</f>
        <v>0</v>
      </c>
      <c r="J115">
        <f>IF(BE115, AM115, AG115)</f>
        <v>0</v>
      </c>
      <c r="K115">
        <f>IF(BE115, AH115, AF115)</f>
        <v>0</v>
      </c>
      <c r="L115">
        <f>BG115 - IF(AT115&gt;1, K115*BA115*100.0/(AV115*BU115), 0)</f>
        <v>0</v>
      </c>
      <c r="M115">
        <f>((S115-I115/2)*L115-K115)/(S115+I115/2)</f>
        <v>0</v>
      </c>
      <c r="N115">
        <f>M115*(BN115+BO115)/1000.0</f>
        <v>0</v>
      </c>
      <c r="O115">
        <f>(BG115 - IF(AT115&gt;1, K115*BA115*100.0/(AV115*BU115), 0))*(BN115+BO115)/1000.0</f>
        <v>0</v>
      </c>
      <c r="P115">
        <f>2.0/((1/R115-1/Q115)+SIGN(R115)*SQRT((1/R115-1/Q115)*(1/R115-1/Q115) + 4*BB115/((BB115+1)*(BB115+1))*(2*1/R115*1/Q115-1/Q115*1/Q115)))</f>
        <v>0</v>
      </c>
      <c r="Q115">
        <f>IF(LEFT(BC115,1)&lt;&gt;"0",IF(LEFT(BC115,1)="1",3.0,BD115),$D$5+$E$5*(BU115*BN115/($K$5*1000))+$F$5*(BU115*BN115/($K$5*1000))*MAX(MIN(BA115,$J$5),$I$5)*MAX(MIN(BA115,$J$5),$I$5)+$G$5*MAX(MIN(BA115,$J$5),$I$5)*(BU115*BN115/($K$5*1000))+$H$5*(BU115*BN115/($K$5*1000))*(BU115*BN115/($K$5*1000)))</f>
        <v>0</v>
      </c>
      <c r="R115">
        <f>I115*(1000-(1000*0.61365*exp(17.502*V115/(240.97+V115))/(BN115+BO115)+BI115)/2)/(1000*0.61365*exp(17.502*V115/(240.97+V115))/(BN115+BO115)-BI115)</f>
        <v>0</v>
      </c>
      <c r="S115">
        <f>1/((BB115+1)/(P115/1.6)+1/(Q115/1.37)) + BB115/((BB115+1)/(P115/1.6) + BB115/(Q115/1.37))</f>
        <v>0</v>
      </c>
      <c r="T115">
        <f>(AW115*AZ115)</f>
        <v>0</v>
      </c>
      <c r="U115">
        <f>(BP115+(T115+2*0.95*5.67E-8*(((BP115+$B$7)+273)^4-(BP115+273)^4)-44100*I115)/(1.84*29.3*Q115+8*0.95*5.67E-8*(BP115+273)^3))</f>
        <v>0</v>
      </c>
      <c r="V115">
        <f>($C$7*BQ115+$D$7*BR115+$E$7*U115)</f>
        <v>0</v>
      </c>
      <c r="W115">
        <f>0.61365*exp(17.502*V115/(240.97+V115))</f>
        <v>0</v>
      </c>
      <c r="X115">
        <f>(Y115/Z115*100)</f>
        <v>0</v>
      </c>
      <c r="Y115">
        <f>BI115*(BN115+BO115)/1000</f>
        <v>0</v>
      </c>
      <c r="Z115">
        <f>0.61365*exp(17.502*BP115/(240.97+BP115))</f>
        <v>0</v>
      </c>
      <c r="AA115">
        <f>(W115-BI115*(BN115+BO115)/1000)</f>
        <v>0</v>
      </c>
      <c r="AB115">
        <f>(-I115*44100)</f>
        <v>0</v>
      </c>
      <c r="AC115">
        <f>2*29.3*Q115*0.92*(BP115-V115)</f>
        <v>0</v>
      </c>
      <c r="AD115">
        <f>2*0.95*5.67E-8*(((BP115+$B$7)+273)^4-(V115+273)^4)</f>
        <v>0</v>
      </c>
      <c r="AE115">
        <f>T115+AD115+AB115+AC115</f>
        <v>0</v>
      </c>
      <c r="AF115">
        <f>BM115*AT115*(BH115-BG115*(1000-AT115*BJ115)/(1000-AT115*BI115))/(100*BA115)</f>
        <v>0</v>
      </c>
      <c r="AG115">
        <f>1000*BM115*AT115*(BI115-BJ115)/(100*BA115*(1000-AT115*BI115))</f>
        <v>0</v>
      </c>
      <c r="AH115">
        <f>(AI115 - AJ115 - BN115*1E3/(8.314*(BP115+273.15)) * AL115/BM115 * AK115) * BM115/(100*BA115) * (1000 - BJ115)/1000</f>
        <v>0</v>
      </c>
      <c r="AI115">
        <v>2036.41503170428</v>
      </c>
      <c r="AJ115">
        <v>2033.988424242425</v>
      </c>
      <c r="AK115">
        <v>0.381592415350968</v>
      </c>
      <c r="AL115">
        <v>67.15451202836528</v>
      </c>
      <c r="AM115">
        <f>(AO115 - AN115 + BN115*1E3/(8.314*(BP115+273.15)) * AQ115/BM115 * AP115) * BM115/(100*BA115) * 1000/(1000 - AO115)</f>
        <v>0</v>
      </c>
      <c r="AN115">
        <v>17.80565886623515</v>
      </c>
      <c r="AO115">
        <v>17.67311090909091</v>
      </c>
      <c r="AP115">
        <v>0.01509551509128044</v>
      </c>
      <c r="AQ115">
        <v>78.5444438718456</v>
      </c>
      <c r="AR115">
        <v>6</v>
      </c>
      <c r="AS115">
        <v>1</v>
      </c>
      <c r="AT115">
        <f>IF(AR115*$H$13&gt;=AV115,1.0,(AV115/(AV115-AR115*$H$13)))</f>
        <v>0</v>
      </c>
      <c r="AU115">
        <f>(AT115-1)*100</f>
        <v>0</v>
      </c>
      <c r="AV115">
        <f>MAX(0,($B$13+$C$13*BU115)/(1+$D$13*BU115)*BN115/(BP115+273)*$E$13)</f>
        <v>0</v>
      </c>
      <c r="AW115">
        <f>$B$11*BV115+$C$11*BW115+$F$11*CH115*(1-CK115)</f>
        <v>0</v>
      </c>
      <c r="AX115">
        <f>AW115*AY115</f>
        <v>0</v>
      </c>
      <c r="AY115">
        <f>($B$11*$D$9+$C$11*$D$9+$F$11*((CU115+CM115)/MAX(CU115+CM115+CV115, 0.1)*$I$9+CV115/MAX(CU115+CM115+CV115, 0.1)*$J$9))/($B$11+$C$11+$F$11)</f>
        <v>0</v>
      </c>
      <c r="AZ115">
        <f>($B$11*$K$9+$C$11*$K$9+$F$11*((CU115+CM115)/MAX(CU115+CM115+CV115, 0.1)*$P$9+CV115/MAX(CU115+CM115+CV115, 0.1)*$Q$9))/($B$11+$C$11+$F$11)</f>
        <v>0</v>
      </c>
      <c r="BA115">
        <v>6</v>
      </c>
      <c r="BB115">
        <v>0.5</v>
      </c>
      <c r="BC115" t="s">
        <v>354</v>
      </c>
      <c r="BD115">
        <v>2</v>
      </c>
      <c r="BE115" t="b">
        <v>1</v>
      </c>
      <c r="BF115">
        <v>1714086213.349999</v>
      </c>
      <c r="BG115">
        <v>1993.574000000001</v>
      </c>
      <c r="BH115">
        <v>2000.053333333333</v>
      </c>
      <c r="BI115">
        <v>17.53368333333333</v>
      </c>
      <c r="BJ115">
        <v>17.84614666666667</v>
      </c>
      <c r="BK115">
        <v>2000.447000000001</v>
      </c>
      <c r="BL115">
        <v>17.53512666666666</v>
      </c>
      <c r="BM115">
        <v>599.9898333333333</v>
      </c>
      <c r="BN115">
        <v>101.6788666666667</v>
      </c>
      <c r="BO115">
        <v>0.09997589666666666</v>
      </c>
      <c r="BP115">
        <v>22.16213333333333</v>
      </c>
      <c r="BQ115">
        <v>22.24798</v>
      </c>
      <c r="BR115">
        <v>999.9000000000002</v>
      </c>
      <c r="BS115">
        <v>0</v>
      </c>
      <c r="BT115">
        <v>0</v>
      </c>
      <c r="BU115">
        <v>9997.296666666665</v>
      </c>
      <c r="BV115">
        <v>0</v>
      </c>
      <c r="BW115">
        <v>150.0278</v>
      </c>
      <c r="BX115">
        <v>-6.811717999999999</v>
      </c>
      <c r="BY115">
        <v>2028.814</v>
      </c>
      <c r="BZ115">
        <v>2036.394666666667</v>
      </c>
      <c r="CA115">
        <v>-0.3124728099999999</v>
      </c>
      <c r="CB115">
        <v>2000.053333333333</v>
      </c>
      <c r="CC115">
        <v>17.84614666666667</v>
      </c>
      <c r="CD115">
        <v>1.782805333333334</v>
      </c>
      <c r="CE115">
        <v>1.814577666666666</v>
      </c>
      <c r="CF115">
        <v>15.63657666666667</v>
      </c>
      <c r="CG115">
        <v>15.9129</v>
      </c>
      <c r="CH115">
        <v>394.9714666666667</v>
      </c>
      <c r="CI115">
        <v>0.8999970000000002</v>
      </c>
      <c r="CJ115">
        <v>0.1000030333333333</v>
      </c>
      <c r="CK115">
        <v>0</v>
      </c>
      <c r="CL115">
        <v>291.7143666666667</v>
      </c>
      <c r="CM115">
        <v>5.00098</v>
      </c>
      <c r="CN115">
        <v>1292.842</v>
      </c>
      <c r="CO115">
        <v>3609.374666666667</v>
      </c>
      <c r="CP115">
        <v>35.56223333333333</v>
      </c>
      <c r="CQ115">
        <v>38.07893333333332</v>
      </c>
      <c r="CR115">
        <v>37.28103333333333</v>
      </c>
      <c r="CS115">
        <v>37.7602</v>
      </c>
      <c r="CT115">
        <v>37.20803333333333</v>
      </c>
      <c r="CU115">
        <v>350.9723333333333</v>
      </c>
      <c r="CV115">
        <v>38.99866666666667</v>
      </c>
      <c r="CW115">
        <v>0</v>
      </c>
      <c r="CX115">
        <v>1714086308.3</v>
      </c>
      <c r="CY115">
        <v>0</v>
      </c>
      <c r="CZ115">
        <v>1714086237.1</v>
      </c>
      <c r="DA115" t="s">
        <v>674</v>
      </c>
      <c r="DB115">
        <v>1714086237.1</v>
      </c>
      <c r="DC115">
        <v>1714085852.1</v>
      </c>
      <c r="DD115">
        <v>102</v>
      </c>
      <c r="DE115">
        <v>0.347</v>
      </c>
      <c r="DF115">
        <v>-0.006</v>
      </c>
      <c r="DG115">
        <v>-6.873</v>
      </c>
      <c r="DH115">
        <v>-0.002</v>
      </c>
      <c r="DI115">
        <v>2000</v>
      </c>
      <c r="DJ115">
        <v>17</v>
      </c>
      <c r="DK115">
        <v>0.72</v>
      </c>
      <c r="DL115">
        <v>0.16</v>
      </c>
      <c r="DM115">
        <v>-14.63572097560976</v>
      </c>
      <c r="DN115">
        <v>118.0925075958188</v>
      </c>
      <c r="DO115">
        <v>12.65285957855991</v>
      </c>
      <c r="DP115">
        <v>0</v>
      </c>
      <c r="DQ115">
        <v>-0.4370155365853658</v>
      </c>
      <c r="DR115">
        <v>1.926510480836237</v>
      </c>
      <c r="DS115">
        <v>0.1904681082826867</v>
      </c>
      <c r="DT115">
        <v>0</v>
      </c>
      <c r="DU115">
        <v>0</v>
      </c>
      <c r="DV115">
        <v>2</v>
      </c>
      <c r="DW115" t="s">
        <v>356</v>
      </c>
      <c r="DX115">
        <v>3.23115</v>
      </c>
      <c r="DY115">
        <v>2.70441</v>
      </c>
      <c r="DZ115">
        <v>0.298442</v>
      </c>
      <c r="EA115">
        <v>0.298684</v>
      </c>
      <c r="EB115">
        <v>0.09457930000000001</v>
      </c>
      <c r="EC115">
        <v>0.0953143</v>
      </c>
      <c r="ED115">
        <v>23109.7</v>
      </c>
      <c r="EE115">
        <v>22590.7</v>
      </c>
      <c r="EF115">
        <v>31494.2</v>
      </c>
      <c r="EG115">
        <v>30483.4</v>
      </c>
      <c r="EH115">
        <v>38216.2</v>
      </c>
      <c r="EI115">
        <v>36473.5</v>
      </c>
      <c r="EJ115">
        <v>44158.4</v>
      </c>
      <c r="EK115">
        <v>42578.5</v>
      </c>
      <c r="EL115">
        <v>2.18727</v>
      </c>
      <c r="EM115">
        <v>2.0083</v>
      </c>
      <c r="EN115">
        <v>0.102334</v>
      </c>
      <c r="EO115">
        <v>0</v>
      </c>
      <c r="EP115">
        <v>20.5521</v>
      </c>
      <c r="EQ115">
        <v>999.9</v>
      </c>
      <c r="ER115">
        <v>61.8</v>
      </c>
      <c r="ES115">
        <v>25.8</v>
      </c>
      <c r="ET115">
        <v>20.2682</v>
      </c>
      <c r="EU115">
        <v>61.3373</v>
      </c>
      <c r="EV115">
        <v>21.7949</v>
      </c>
      <c r="EW115">
        <v>1</v>
      </c>
      <c r="EX115">
        <v>-0.397439</v>
      </c>
      <c r="EY115">
        <v>-0.198813</v>
      </c>
      <c r="EZ115">
        <v>20.1588</v>
      </c>
      <c r="FA115">
        <v>5.23062</v>
      </c>
      <c r="FB115">
        <v>11.9923</v>
      </c>
      <c r="FC115">
        <v>4.96825</v>
      </c>
      <c r="FD115">
        <v>3.297</v>
      </c>
      <c r="FE115">
        <v>9999</v>
      </c>
      <c r="FF115">
        <v>9999</v>
      </c>
      <c r="FG115">
        <v>9999</v>
      </c>
      <c r="FH115">
        <v>24.6</v>
      </c>
      <c r="FI115">
        <v>4.97156</v>
      </c>
      <c r="FJ115">
        <v>1.86813</v>
      </c>
      <c r="FK115">
        <v>1.85935</v>
      </c>
      <c r="FL115">
        <v>1.86542</v>
      </c>
      <c r="FM115">
        <v>1.86342</v>
      </c>
      <c r="FN115">
        <v>1.86478</v>
      </c>
      <c r="FO115">
        <v>1.8602</v>
      </c>
      <c r="FP115">
        <v>1.86432</v>
      </c>
      <c r="FQ115">
        <v>0</v>
      </c>
      <c r="FR115">
        <v>0</v>
      </c>
      <c r="FS115">
        <v>0</v>
      </c>
      <c r="FT115">
        <v>0</v>
      </c>
      <c r="FU115" t="s">
        <v>357</v>
      </c>
      <c r="FV115" t="s">
        <v>358</v>
      </c>
      <c r="FW115" t="s">
        <v>359</v>
      </c>
      <c r="FX115" t="s">
        <v>359</v>
      </c>
      <c r="FY115" t="s">
        <v>359</v>
      </c>
      <c r="FZ115" t="s">
        <v>359</v>
      </c>
      <c r="GA115">
        <v>0</v>
      </c>
      <c r="GB115">
        <v>100</v>
      </c>
      <c r="GC115">
        <v>100</v>
      </c>
      <c r="GD115">
        <v>-6.873</v>
      </c>
      <c r="GE115">
        <v>-0.0008</v>
      </c>
      <c r="GF115">
        <v>0.800690460180711</v>
      </c>
      <c r="GG115">
        <v>-0.004200780211792431</v>
      </c>
      <c r="GH115">
        <v>-6.086107273994438E-07</v>
      </c>
      <c r="GI115">
        <v>3.538391214060535E-10</v>
      </c>
      <c r="GJ115">
        <v>-0.03284033065936183</v>
      </c>
      <c r="GK115">
        <v>0.006682484536868237</v>
      </c>
      <c r="GL115">
        <v>-0.0007200357986506558</v>
      </c>
      <c r="GM115">
        <v>2.515042002614049E-05</v>
      </c>
      <c r="GN115">
        <v>15</v>
      </c>
      <c r="GO115">
        <v>1944</v>
      </c>
      <c r="GP115">
        <v>3</v>
      </c>
      <c r="GQ115">
        <v>20</v>
      </c>
      <c r="GR115">
        <v>1.8</v>
      </c>
      <c r="GS115">
        <v>6.2</v>
      </c>
      <c r="GT115">
        <v>3.97949</v>
      </c>
      <c r="GU115">
        <v>2.40234</v>
      </c>
      <c r="GV115">
        <v>1.44775</v>
      </c>
      <c r="GW115">
        <v>2.30713</v>
      </c>
      <c r="GX115">
        <v>1.55151</v>
      </c>
      <c r="GY115">
        <v>2.20215</v>
      </c>
      <c r="GZ115">
        <v>32.5761</v>
      </c>
      <c r="HA115">
        <v>24.105</v>
      </c>
      <c r="HB115">
        <v>18</v>
      </c>
      <c r="HC115">
        <v>589.736</v>
      </c>
      <c r="HD115">
        <v>480.683</v>
      </c>
      <c r="HE115">
        <v>20.999</v>
      </c>
      <c r="HF115">
        <v>21.8985</v>
      </c>
      <c r="HG115">
        <v>30.0001</v>
      </c>
      <c r="HH115">
        <v>21.9645</v>
      </c>
      <c r="HI115">
        <v>21.9149</v>
      </c>
      <c r="HJ115">
        <v>79.6566</v>
      </c>
      <c r="HK115">
        <v>23.038</v>
      </c>
      <c r="HL115">
        <v>100</v>
      </c>
      <c r="HM115">
        <v>21</v>
      </c>
      <c r="HN115">
        <v>2000</v>
      </c>
      <c r="HO115">
        <v>17.4375</v>
      </c>
      <c r="HP115">
        <v>99.9721</v>
      </c>
      <c r="HQ115">
        <v>101.73</v>
      </c>
    </row>
    <row r="116" spans="1:225">
      <c r="A116">
        <v>100</v>
      </c>
      <c r="B116">
        <v>1714086292.1</v>
      </c>
      <c r="C116">
        <v>17800.09999990463</v>
      </c>
      <c r="D116" t="s">
        <v>675</v>
      </c>
      <c r="E116" t="s">
        <v>676</v>
      </c>
      <c r="F116">
        <v>5</v>
      </c>
      <c r="G116" t="s">
        <v>564</v>
      </c>
      <c r="H116">
        <v>1714086284.099999</v>
      </c>
      <c r="I116">
        <f>(J116)/1000</f>
        <v>0</v>
      </c>
      <c r="J116">
        <f>IF(BE116, AM116, AG116)</f>
        <v>0</v>
      </c>
      <c r="K116">
        <f>IF(BE116, AH116, AF116)</f>
        <v>0</v>
      </c>
      <c r="L116">
        <f>BG116 - IF(AT116&gt;1, K116*BA116*100.0/(AV116*BU116), 0)</f>
        <v>0</v>
      </c>
      <c r="M116">
        <f>((S116-I116/2)*L116-K116)/(S116+I116/2)</f>
        <v>0</v>
      </c>
      <c r="N116">
        <f>M116*(BN116+BO116)/1000.0</f>
        <v>0</v>
      </c>
      <c r="O116">
        <f>(BG116 - IF(AT116&gt;1, K116*BA116*100.0/(AV116*BU116), 0))*(BN116+BO116)/1000.0</f>
        <v>0</v>
      </c>
      <c r="P116">
        <f>2.0/((1/R116-1/Q116)+SIGN(R116)*SQRT((1/R116-1/Q116)*(1/R116-1/Q116) + 4*BB116/((BB116+1)*(BB116+1))*(2*1/R116*1/Q116-1/Q116*1/Q116)))</f>
        <v>0</v>
      </c>
      <c r="Q116">
        <f>IF(LEFT(BC116,1)&lt;&gt;"0",IF(LEFT(BC116,1)="1",3.0,BD116),$D$5+$E$5*(BU116*BN116/($K$5*1000))+$F$5*(BU116*BN116/($K$5*1000))*MAX(MIN(BA116,$J$5),$I$5)*MAX(MIN(BA116,$J$5),$I$5)+$G$5*MAX(MIN(BA116,$J$5),$I$5)*(BU116*BN116/($K$5*1000))+$H$5*(BU116*BN116/($K$5*1000))*(BU116*BN116/($K$5*1000)))</f>
        <v>0</v>
      </c>
      <c r="R116">
        <f>I116*(1000-(1000*0.61365*exp(17.502*V116/(240.97+V116))/(BN116+BO116)+BI116)/2)/(1000*0.61365*exp(17.502*V116/(240.97+V116))/(BN116+BO116)-BI116)</f>
        <v>0</v>
      </c>
      <c r="S116">
        <f>1/((BB116+1)/(P116/1.6)+1/(Q116/1.37)) + BB116/((BB116+1)/(P116/1.6) + BB116/(Q116/1.37))</f>
        <v>0</v>
      </c>
      <c r="T116">
        <f>(AW116*AZ116)</f>
        <v>0</v>
      </c>
      <c r="U116">
        <f>(BP116+(T116+2*0.95*5.67E-8*(((BP116+$B$7)+273)^4-(BP116+273)^4)-44100*I116)/(1.84*29.3*Q116+8*0.95*5.67E-8*(BP116+273)^3))</f>
        <v>0</v>
      </c>
      <c r="V116">
        <f>($C$7*BQ116+$D$7*BR116+$E$7*U116)</f>
        <v>0</v>
      </c>
      <c r="W116">
        <f>0.61365*exp(17.502*V116/(240.97+V116))</f>
        <v>0</v>
      </c>
      <c r="X116">
        <f>(Y116/Z116*100)</f>
        <v>0</v>
      </c>
      <c r="Y116">
        <f>BI116*(BN116+BO116)/1000</f>
        <v>0</v>
      </c>
      <c r="Z116">
        <f>0.61365*exp(17.502*BP116/(240.97+BP116))</f>
        <v>0</v>
      </c>
      <c r="AA116">
        <f>(W116-BI116*(BN116+BO116)/1000)</f>
        <v>0</v>
      </c>
      <c r="AB116">
        <f>(-I116*44100)</f>
        <v>0</v>
      </c>
      <c r="AC116">
        <f>2*29.3*Q116*0.92*(BP116-V116)</f>
        <v>0</v>
      </c>
      <c r="AD116">
        <f>2*0.95*5.67E-8*(((BP116+$B$7)+273)^4-(V116+273)^4)</f>
        <v>0</v>
      </c>
      <c r="AE116">
        <f>T116+AD116+AB116+AC116</f>
        <v>0</v>
      </c>
      <c r="AF116">
        <f>BM116*AT116*(BH116-BG116*(1000-AT116*BJ116)/(1000-AT116*BI116))/(100*BA116)</f>
        <v>0</v>
      </c>
      <c r="AG116">
        <f>1000*BM116*AT116*(BI116-BJ116)/(100*BA116*(1000-AT116*BI116))</f>
        <v>0</v>
      </c>
      <c r="AH116">
        <f>(AI116 - AJ116 - BN116*1E3/(8.314*(BP116+273.15)) * AL116/BM116 * AK116) * BM116/(100*BA116) * (1000 - BJ116)/1000</f>
        <v>0</v>
      </c>
      <c r="AI116">
        <v>2035.14266976657</v>
      </c>
      <c r="AJ116">
        <v>2034.598787878787</v>
      </c>
      <c r="AK116">
        <v>-0.007943124148958402</v>
      </c>
      <c r="AL116">
        <v>67.15482309355578</v>
      </c>
      <c r="AM116">
        <f>(AO116 - AN116 + BN116*1E3/(8.314*(BP116+273.15)) * AQ116/BM116 * AP116) * BM116/(100*BA116) * 1000/(1000 - AO116)</f>
        <v>0</v>
      </c>
      <c r="AN116">
        <v>17.24031757149156</v>
      </c>
      <c r="AO116">
        <v>17.37635515151515</v>
      </c>
      <c r="AP116">
        <v>-0.0001475793141047404</v>
      </c>
      <c r="AQ116">
        <v>78.54578594385801</v>
      </c>
      <c r="AR116">
        <v>5</v>
      </c>
      <c r="AS116">
        <v>1</v>
      </c>
      <c r="AT116">
        <f>IF(AR116*$H$13&gt;=AV116,1.0,(AV116/(AV116-AR116*$H$13)))</f>
        <v>0</v>
      </c>
      <c r="AU116">
        <f>(AT116-1)*100</f>
        <v>0</v>
      </c>
      <c r="AV116">
        <f>MAX(0,($B$13+$C$13*BU116)/(1+$D$13*BU116)*BN116/(BP116+273)*$E$13)</f>
        <v>0</v>
      </c>
      <c r="AW116">
        <f>$B$11*BV116+$C$11*BW116+$F$11*CH116*(1-CK116)</f>
        <v>0</v>
      </c>
      <c r="AX116">
        <f>AW116*AY116</f>
        <v>0</v>
      </c>
      <c r="AY116">
        <f>($B$11*$D$9+$C$11*$D$9+$F$11*((CU116+CM116)/MAX(CU116+CM116+CV116, 0.1)*$I$9+CV116/MAX(CU116+CM116+CV116, 0.1)*$J$9))/($B$11+$C$11+$F$11)</f>
        <v>0</v>
      </c>
      <c r="AZ116">
        <f>($B$11*$K$9+$C$11*$K$9+$F$11*((CU116+CM116)/MAX(CU116+CM116+CV116, 0.1)*$P$9+CV116/MAX(CU116+CM116+CV116, 0.1)*$Q$9))/($B$11+$C$11+$F$11)</f>
        <v>0</v>
      </c>
      <c r="BA116">
        <v>6</v>
      </c>
      <c r="BB116">
        <v>0.5</v>
      </c>
      <c r="BC116" t="s">
        <v>354</v>
      </c>
      <c r="BD116">
        <v>2</v>
      </c>
      <c r="BE116" t="b">
        <v>1</v>
      </c>
      <c r="BF116">
        <v>1714086284.099999</v>
      </c>
      <c r="BG116">
        <v>1999.343064516129</v>
      </c>
      <c r="BH116">
        <v>2000.030967741935</v>
      </c>
      <c r="BI116">
        <v>17.39068709677419</v>
      </c>
      <c r="BJ116">
        <v>17.24220322580645</v>
      </c>
      <c r="BK116">
        <v>2006.288064516129</v>
      </c>
      <c r="BL116">
        <v>17.39278387096774</v>
      </c>
      <c r="BM116">
        <v>599.9680322580645</v>
      </c>
      <c r="BN116">
        <v>101.679</v>
      </c>
      <c r="BO116">
        <v>0.1000197580645161</v>
      </c>
      <c r="BP116">
        <v>22.13512903225806</v>
      </c>
      <c r="BQ116">
        <v>22.22232258064516</v>
      </c>
      <c r="BR116">
        <v>999.9000000000003</v>
      </c>
      <c r="BS116">
        <v>0</v>
      </c>
      <c r="BT116">
        <v>0</v>
      </c>
      <c r="BU116">
        <v>9991.083548387098</v>
      </c>
      <c r="BV116">
        <v>0</v>
      </c>
      <c r="BW116">
        <v>151.4887096774193</v>
      </c>
      <c r="BX116">
        <v>-0.7694838709677421</v>
      </c>
      <c r="BY116">
        <v>2034.645806451613</v>
      </c>
      <c r="BZ116">
        <v>2035.121290322581</v>
      </c>
      <c r="CA116">
        <v>0.1484807096774194</v>
      </c>
      <c r="CB116">
        <v>2000.030967741935</v>
      </c>
      <c r="CC116">
        <v>17.24220322580645</v>
      </c>
      <c r="CD116">
        <v>1.768268709677419</v>
      </c>
      <c r="CE116">
        <v>1.753170645161291</v>
      </c>
      <c r="CF116">
        <v>15.50906451612904</v>
      </c>
      <c r="CG116">
        <v>15.3754</v>
      </c>
      <c r="CH116">
        <v>394.9793225806451</v>
      </c>
      <c r="CI116">
        <v>0.9000021612903226</v>
      </c>
      <c r="CJ116">
        <v>0.09999792903225806</v>
      </c>
      <c r="CK116">
        <v>0</v>
      </c>
      <c r="CL116">
        <v>283.9387419354838</v>
      </c>
      <c r="CM116">
        <v>5.00098</v>
      </c>
      <c r="CN116">
        <v>1264.913870967742</v>
      </c>
      <c r="CO116">
        <v>3609.453870967742</v>
      </c>
      <c r="CP116">
        <v>36.06016129032258</v>
      </c>
      <c r="CQ116">
        <v>39.47754838709675</v>
      </c>
      <c r="CR116">
        <v>37.91299999999999</v>
      </c>
      <c r="CS116">
        <v>39.37677419354838</v>
      </c>
      <c r="CT116">
        <v>38.14490322580644</v>
      </c>
      <c r="CU116">
        <v>350.9806451612904</v>
      </c>
      <c r="CV116">
        <v>38.99677419354838</v>
      </c>
      <c r="CW116">
        <v>0</v>
      </c>
      <c r="CX116">
        <v>1714086379.7</v>
      </c>
      <c r="CY116">
        <v>0</v>
      </c>
      <c r="CZ116">
        <v>1714086315.1</v>
      </c>
      <c r="DA116" t="s">
        <v>677</v>
      </c>
      <c r="DB116">
        <v>1714086315.1</v>
      </c>
      <c r="DC116">
        <v>1714085852.1</v>
      </c>
      <c r="DD116">
        <v>103</v>
      </c>
      <c r="DE116">
        <v>0.082</v>
      </c>
      <c r="DF116">
        <v>-0.006</v>
      </c>
      <c r="DG116">
        <v>-6.945</v>
      </c>
      <c r="DH116">
        <v>-0.002</v>
      </c>
      <c r="DI116">
        <v>2000</v>
      </c>
      <c r="DJ116">
        <v>17</v>
      </c>
      <c r="DK116">
        <v>0.9</v>
      </c>
      <c r="DL116">
        <v>0.16</v>
      </c>
      <c r="DM116">
        <v>-0.769587731707317</v>
      </c>
      <c r="DN116">
        <v>0.3012188780487812</v>
      </c>
      <c r="DO116">
        <v>0.1775192511232712</v>
      </c>
      <c r="DP116">
        <v>0</v>
      </c>
      <c r="DQ116">
        <v>0.1564450975609756</v>
      </c>
      <c r="DR116">
        <v>-0.1312214634146341</v>
      </c>
      <c r="DS116">
        <v>0.01322146877713018</v>
      </c>
      <c r="DT116">
        <v>0</v>
      </c>
      <c r="DU116">
        <v>0</v>
      </c>
      <c r="DV116">
        <v>2</v>
      </c>
      <c r="DW116" t="s">
        <v>356</v>
      </c>
      <c r="DX116">
        <v>3.23099</v>
      </c>
      <c r="DY116">
        <v>2.70419</v>
      </c>
      <c r="DZ116">
        <v>0.298498</v>
      </c>
      <c r="EA116">
        <v>0.298623</v>
      </c>
      <c r="EB116">
        <v>0.0934164</v>
      </c>
      <c r="EC116">
        <v>0.0934379</v>
      </c>
      <c r="ED116">
        <v>23107.2</v>
      </c>
      <c r="EE116">
        <v>22592.7</v>
      </c>
      <c r="EF116">
        <v>31493.3</v>
      </c>
      <c r="EG116">
        <v>30483.5</v>
      </c>
      <c r="EH116">
        <v>38264.8</v>
      </c>
      <c r="EI116">
        <v>36549.6</v>
      </c>
      <c r="EJ116">
        <v>44157.2</v>
      </c>
      <c r="EK116">
        <v>42578.1</v>
      </c>
      <c r="EL116">
        <v>2.189</v>
      </c>
      <c r="EM116">
        <v>2.00693</v>
      </c>
      <c r="EN116">
        <v>0.105243</v>
      </c>
      <c r="EO116">
        <v>0</v>
      </c>
      <c r="EP116">
        <v>20.4806</v>
      </c>
      <c r="EQ116">
        <v>999.9</v>
      </c>
      <c r="ER116">
        <v>61.7</v>
      </c>
      <c r="ES116">
        <v>25.8</v>
      </c>
      <c r="ET116">
        <v>20.2341</v>
      </c>
      <c r="EU116">
        <v>61.3173</v>
      </c>
      <c r="EV116">
        <v>21.9431</v>
      </c>
      <c r="EW116">
        <v>1</v>
      </c>
      <c r="EX116">
        <v>-0.396555</v>
      </c>
      <c r="EY116">
        <v>-0.212323</v>
      </c>
      <c r="EZ116">
        <v>20.1587</v>
      </c>
      <c r="FA116">
        <v>5.22942</v>
      </c>
      <c r="FB116">
        <v>11.9933</v>
      </c>
      <c r="FC116">
        <v>4.96775</v>
      </c>
      <c r="FD116">
        <v>3.297</v>
      </c>
      <c r="FE116">
        <v>9999</v>
      </c>
      <c r="FF116">
        <v>9999</v>
      </c>
      <c r="FG116">
        <v>9999</v>
      </c>
      <c r="FH116">
        <v>24.6</v>
      </c>
      <c r="FI116">
        <v>4.97154</v>
      </c>
      <c r="FJ116">
        <v>1.86813</v>
      </c>
      <c r="FK116">
        <v>1.85931</v>
      </c>
      <c r="FL116">
        <v>1.86541</v>
      </c>
      <c r="FM116">
        <v>1.8634</v>
      </c>
      <c r="FN116">
        <v>1.86478</v>
      </c>
      <c r="FO116">
        <v>1.8602</v>
      </c>
      <c r="FP116">
        <v>1.86431</v>
      </c>
      <c r="FQ116">
        <v>0</v>
      </c>
      <c r="FR116">
        <v>0</v>
      </c>
      <c r="FS116">
        <v>0</v>
      </c>
      <c r="FT116">
        <v>0</v>
      </c>
      <c r="FU116" t="s">
        <v>357</v>
      </c>
      <c r="FV116" t="s">
        <v>358</v>
      </c>
      <c r="FW116" t="s">
        <v>359</v>
      </c>
      <c r="FX116" t="s">
        <v>359</v>
      </c>
      <c r="FY116" t="s">
        <v>359</v>
      </c>
      <c r="FZ116" t="s">
        <v>359</v>
      </c>
      <c r="GA116">
        <v>0</v>
      </c>
      <c r="GB116">
        <v>100</v>
      </c>
      <c r="GC116">
        <v>100</v>
      </c>
      <c r="GD116">
        <v>-6.945</v>
      </c>
      <c r="GE116">
        <v>-0.0022</v>
      </c>
      <c r="GF116">
        <v>0.9938809363709498</v>
      </c>
      <c r="GG116">
        <v>-0.004200780211792431</v>
      </c>
      <c r="GH116">
        <v>-6.086107273994438E-07</v>
      </c>
      <c r="GI116">
        <v>3.538391214060535E-10</v>
      </c>
      <c r="GJ116">
        <v>-0.03284033065936183</v>
      </c>
      <c r="GK116">
        <v>0.006682484536868237</v>
      </c>
      <c r="GL116">
        <v>-0.0007200357986506558</v>
      </c>
      <c r="GM116">
        <v>2.515042002614049E-05</v>
      </c>
      <c r="GN116">
        <v>15</v>
      </c>
      <c r="GO116">
        <v>1944</v>
      </c>
      <c r="GP116">
        <v>3</v>
      </c>
      <c r="GQ116">
        <v>20</v>
      </c>
      <c r="GR116">
        <v>0.9</v>
      </c>
      <c r="GS116">
        <v>7.3</v>
      </c>
      <c r="GT116">
        <v>3.97949</v>
      </c>
      <c r="GU116">
        <v>2.38525</v>
      </c>
      <c r="GV116">
        <v>1.44775</v>
      </c>
      <c r="GW116">
        <v>2.30713</v>
      </c>
      <c r="GX116">
        <v>1.55151</v>
      </c>
      <c r="GY116">
        <v>2.43896</v>
      </c>
      <c r="GZ116">
        <v>32.6426</v>
      </c>
      <c r="HA116">
        <v>24.1138</v>
      </c>
      <c r="HB116">
        <v>18</v>
      </c>
      <c r="HC116">
        <v>591.006</v>
      </c>
      <c r="HD116">
        <v>479.911</v>
      </c>
      <c r="HE116">
        <v>20.9991</v>
      </c>
      <c r="HF116">
        <v>21.9099</v>
      </c>
      <c r="HG116">
        <v>30.0002</v>
      </c>
      <c r="HH116">
        <v>21.9733</v>
      </c>
      <c r="HI116">
        <v>21.9243</v>
      </c>
      <c r="HJ116">
        <v>79.6433</v>
      </c>
      <c r="HK116">
        <v>24.822</v>
      </c>
      <c r="HL116">
        <v>100</v>
      </c>
      <c r="HM116">
        <v>21</v>
      </c>
      <c r="HN116">
        <v>2000</v>
      </c>
      <c r="HO116">
        <v>17.2024</v>
      </c>
      <c r="HP116">
        <v>99.9695</v>
      </c>
      <c r="HQ116">
        <v>101.73</v>
      </c>
    </row>
    <row r="117" spans="1:225">
      <c r="A117">
        <v>101</v>
      </c>
      <c r="B117">
        <v>1714086373.6</v>
      </c>
      <c r="C117">
        <v>17881.59999990463</v>
      </c>
      <c r="D117" t="s">
        <v>678</v>
      </c>
      <c r="E117" t="s">
        <v>679</v>
      </c>
      <c r="F117">
        <v>5</v>
      </c>
      <c r="G117" t="s">
        <v>564</v>
      </c>
      <c r="H117">
        <v>1714086365.849999</v>
      </c>
      <c r="I117">
        <f>(J117)/1000</f>
        <v>0</v>
      </c>
      <c r="J117">
        <f>IF(BE117, AM117, AG117)</f>
        <v>0</v>
      </c>
      <c r="K117">
        <f>IF(BE117, AH117, AF117)</f>
        <v>0</v>
      </c>
      <c r="L117">
        <f>BG117 - IF(AT117&gt;1, K117*BA117*100.0/(AV117*BU117), 0)</f>
        <v>0</v>
      </c>
      <c r="M117">
        <f>((S117-I117/2)*L117-K117)/(S117+I117/2)</f>
        <v>0</v>
      </c>
      <c r="N117">
        <f>M117*(BN117+BO117)/1000.0</f>
        <v>0</v>
      </c>
      <c r="O117">
        <f>(BG117 - IF(AT117&gt;1, K117*BA117*100.0/(AV117*BU117), 0))*(BN117+BO117)/1000.0</f>
        <v>0</v>
      </c>
      <c r="P117">
        <f>2.0/((1/R117-1/Q117)+SIGN(R117)*SQRT((1/R117-1/Q117)*(1/R117-1/Q117) + 4*BB117/((BB117+1)*(BB117+1))*(2*1/R117*1/Q117-1/Q117*1/Q117)))</f>
        <v>0</v>
      </c>
      <c r="Q117">
        <f>IF(LEFT(BC117,1)&lt;&gt;"0",IF(LEFT(BC117,1)="1",3.0,BD117),$D$5+$E$5*(BU117*BN117/($K$5*1000))+$F$5*(BU117*BN117/($K$5*1000))*MAX(MIN(BA117,$J$5),$I$5)*MAX(MIN(BA117,$J$5),$I$5)+$G$5*MAX(MIN(BA117,$J$5),$I$5)*(BU117*BN117/($K$5*1000))+$H$5*(BU117*BN117/($K$5*1000))*(BU117*BN117/($K$5*1000)))</f>
        <v>0</v>
      </c>
      <c r="R117">
        <f>I117*(1000-(1000*0.61365*exp(17.502*V117/(240.97+V117))/(BN117+BO117)+BI117)/2)/(1000*0.61365*exp(17.502*V117/(240.97+V117))/(BN117+BO117)-BI117)</f>
        <v>0</v>
      </c>
      <c r="S117">
        <f>1/((BB117+1)/(P117/1.6)+1/(Q117/1.37)) + BB117/((BB117+1)/(P117/1.6) + BB117/(Q117/1.37))</f>
        <v>0</v>
      </c>
      <c r="T117">
        <f>(AW117*AZ117)</f>
        <v>0</v>
      </c>
      <c r="U117">
        <f>(BP117+(T117+2*0.95*5.67E-8*(((BP117+$B$7)+273)^4-(BP117+273)^4)-44100*I117)/(1.84*29.3*Q117+8*0.95*5.67E-8*(BP117+273)^3))</f>
        <v>0</v>
      </c>
      <c r="V117">
        <f>($C$7*BQ117+$D$7*BR117+$E$7*U117)</f>
        <v>0</v>
      </c>
      <c r="W117">
        <f>0.61365*exp(17.502*V117/(240.97+V117))</f>
        <v>0</v>
      </c>
      <c r="X117">
        <f>(Y117/Z117*100)</f>
        <v>0</v>
      </c>
      <c r="Y117">
        <f>BI117*(BN117+BO117)/1000</f>
        <v>0</v>
      </c>
      <c r="Z117">
        <f>0.61365*exp(17.502*BP117/(240.97+BP117))</f>
        <v>0</v>
      </c>
      <c r="AA117">
        <f>(W117-BI117*(BN117+BO117)/1000)</f>
        <v>0</v>
      </c>
      <c r="AB117">
        <f>(-I117*44100)</f>
        <v>0</v>
      </c>
      <c r="AC117">
        <f>2*29.3*Q117*0.92*(BP117-V117)</f>
        <v>0</v>
      </c>
      <c r="AD117">
        <f>2*0.95*5.67E-8*(((BP117+$B$7)+273)^4-(V117+273)^4)</f>
        <v>0</v>
      </c>
      <c r="AE117">
        <f>T117+AD117+AB117+AC117</f>
        <v>0</v>
      </c>
      <c r="AF117">
        <f>BM117*AT117*(BH117-BG117*(1000-AT117*BJ117)/(1000-AT117*BI117))/(100*BA117)</f>
        <v>0</v>
      </c>
      <c r="AG117">
        <f>1000*BM117*AT117*(BI117-BJ117)/(100*BA117*(1000-AT117*BI117))</f>
        <v>0</v>
      </c>
      <c r="AH117">
        <f>(AI117 - AJ117 - BN117*1E3/(8.314*(BP117+273.15)) * AL117/BM117 * AK117) * BM117/(100*BA117) * (1000 - BJ117)/1000</f>
        <v>0</v>
      </c>
      <c r="AI117">
        <v>2035.24125734834</v>
      </c>
      <c r="AJ117">
        <v>2034.60212121212</v>
      </c>
      <c r="AK117">
        <v>0.05835438724469387</v>
      </c>
      <c r="AL117">
        <v>67.15744299977995</v>
      </c>
      <c r="AM117">
        <f>(AO117 - AN117 + BN117*1E3/(8.314*(BP117+273.15)) * AQ117/BM117 * AP117) * BM117/(100*BA117) * 1000/(1000 - AO117)</f>
        <v>0</v>
      </c>
      <c r="AN117">
        <v>17.23216259855195</v>
      </c>
      <c r="AO117">
        <v>17.36775030303031</v>
      </c>
      <c r="AP117">
        <v>3.170646173186344E-06</v>
      </c>
      <c r="AQ117">
        <v>78.54663253749212</v>
      </c>
      <c r="AR117">
        <v>5</v>
      </c>
      <c r="AS117">
        <v>1</v>
      </c>
      <c r="AT117">
        <f>IF(AR117*$H$13&gt;=AV117,1.0,(AV117/(AV117-AR117*$H$13)))</f>
        <v>0</v>
      </c>
      <c r="AU117">
        <f>(AT117-1)*100</f>
        <v>0</v>
      </c>
      <c r="AV117">
        <f>MAX(0,($B$13+$C$13*BU117)/(1+$D$13*BU117)*BN117/(BP117+273)*$E$13)</f>
        <v>0</v>
      </c>
      <c r="AW117">
        <f>$B$11*BV117+$C$11*BW117+$F$11*CH117*(1-CK117)</f>
        <v>0</v>
      </c>
      <c r="AX117">
        <f>AW117*AY117</f>
        <v>0</v>
      </c>
      <c r="AY117">
        <f>($B$11*$D$9+$C$11*$D$9+$F$11*((CU117+CM117)/MAX(CU117+CM117+CV117, 0.1)*$I$9+CV117/MAX(CU117+CM117+CV117, 0.1)*$J$9))/($B$11+$C$11+$F$11)</f>
        <v>0</v>
      </c>
      <c r="AZ117">
        <f>($B$11*$K$9+$C$11*$K$9+$F$11*((CU117+CM117)/MAX(CU117+CM117+CV117, 0.1)*$P$9+CV117/MAX(CU117+CM117+CV117, 0.1)*$Q$9))/($B$11+$C$11+$F$11)</f>
        <v>0</v>
      </c>
      <c r="BA117">
        <v>6</v>
      </c>
      <c r="BB117">
        <v>0.5</v>
      </c>
      <c r="BC117" t="s">
        <v>354</v>
      </c>
      <c r="BD117">
        <v>2</v>
      </c>
      <c r="BE117" t="b">
        <v>1</v>
      </c>
      <c r="BF117">
        <v>1714086365.849999</v>
      </c>
      <c r="BG117">
        <v>1999.331666666667</v>
      </c>
      <c r="BH117">
        <v>1999.977333333334</v>
      </c>
      <c r="BI117">
        <v>17.36592666666667</v>
      </c>
      <c r="BJ117">
        <v>17.22837333333333</v>
      </c>
      <c r="BK117">
        <v>2006.221666666667</v>
      </c>
      <c r="BL117">
        <v>17.36812666666667</v>
      </c>
      <c r="BM117">
        <v>599.9909000000001</v>
      </c>
      <c r="BN117">
        <v>101.6778</v>
      </c>
      <c r="BO117">
        <v>0.09994660333333334</v>
      </c>
      <c r="BP117">
        <v>22.15969666666667</v>
      </c>
      <c r="BQ117">
        <v>22.22702666666667</v>
      </c>
      <c r="BR117">
        <v>999.9000000000002</v>
      </c>
      <c r="BS117">
        <v>0</v>
      </c>
      <c r="BT117">
        <v>0</v>
      </c>
      <c r="BU117">
        <v>10010.723</v>
      </c>
      <c r="BV117">
        <v>0</v>
      </c>
      <c r="BW117">
        <v>154.3964</v>
      </c>
      <c r="BX117">
        <v>-0.8536458333333334</v>
      </c>
      <c r="BY117">
        <v>2034.454</v>
      </c>
      <c r="BZ117">
        <v>2035.038333333333</v>
      </c>
      <c r="CA117">
        <v>0.1375544333333333</v>
      </c>
      <c r="CB117">
        <v>1999.977333333334</v>
      </c>
      <c r="CC117">
        <v>17.22837333333333</v>
      </c>
      <c r="CD117">
        <v>1.765729</v>
      </c>
      <c r="CE117">
        <v>1.751743</v>
      </c>
      <c r="CF117">
        <v>15.48666666666666</v>
      </c>
      <c r="CG117">
        <v>15.3627</v>
      </c>
      <c r="CH117">
        <v>394.9886666666667</v>
      </c>
      <c r="CI117">
        <v>0.9000011000000001</v>
      </c>
      <c r="CJ117">
        <v>0.09999896</v>
      </c>
      <c r="CK117">
        <v>0</v>
      </c>
      <c r="CL117">
        <v>278.1865333333333</v>
      </c>
      <c r="CM117">
        <v>5.00098</v>
      </c>
      <c r="CN117">
        <v>1246.549</v>
      </c>
      <c r="CO117">
        <v>3609.538333333333</v>
      </c>
      <c r="CP117">
        <v>36.5956</v>
      </c>
      <c r="CQ117">
        <v>40.30393333333333</v>
      </c>
      <c r="CR117">
        <v>38.43293333333333</v>
      </c>
      <c r="CS117">
        <v>40.86219999999999</v>
      </c>
      <c r="CT117">
        <v>38.79973333333332</v>
      </c>
      <c r="CU117">
        <v>350.99</v>
      </c>
      <c r="CV117">
        <v>38.998</v>
      </c>
      <c r="CW117">
        <v>0</v>
      </c>
      <c r="CX117">
        <v>1714086460.7</v>
      </c>
      <c r="CY117">
        <v>0</v>
      </c>
      <c r="CZ117">
        <v>1714086398.6</v>
      </c>
      <c r="DA117" t="s">
        <v>680</v>
      </c>
      <c r="DB117">
        <v>1714086398.6</v>
      </c>
      <c r="DC117">
        <v>1714085852.1</v>
      </c>
      <c r="DD117">
        <v>104</v>
      </c>
      <c r="DE117">
        <v>0.209</v>
      </c>
      <c r="DF117">
        <v>-0.006</v>
      </c>
      <c r="DG117">
        <v>-6.89</v>
      </c>
      <c r="DH117">
        <v>-0.002</v>
      </c>
      <c r="DI117">
        <v>2000</v>
      </c>
      <c r="DJ117">
        <v>17</v>
      </c>
      <c r="DK117">
        <v>0.8100000000000001</v>
      </c>
      <c r="DL117">
        <v>0.16</v>
      </c>
      <c r="DM117">
        <v>-0.8605316250000001</v>
      </c>
      <c r="DN117">
        <v>-0.3560162138836758</v>
      </c>
      <c r="DO117">
        <v>0.1076707541235519</v>
      </c>
      <c r="DP117">
        <v>0</v>
      </c>
      <c r="DQ117">
        <v>0.138537725</v>
      </c>
      <c r="DR117">
        <v>-0.03261763227016911</v>
      </c>
      <c r="DS117">
        <v>0.003374622941807719</v>
      </c>
      <c r="DT117">
        <v>1</v>
      </c>
      <c r="DU117">
        <v>1</v>
      </c>
      <c r="DV117">
        <v>2</v>
      </c>
      <c r="DW117" t="s">
        <v>363</v>
      </c>
      <c r="DX117">
        <v>3.23108</v>
      </c>
      <c r="DY117">
        <v>2.70441</v>
      </c>
      <c r="DZ117">
        <v>0.298488</v>
      </c>
      <c r="EA117">
        <v>0.298611</v>
      </c>
      <c r="EB117">
        <v>0.093385</v>
      </c>
      <c r="EC117">
        <v>0.0934231</v>
      </c>
      <c r="ED117">
        <v>23107.5</v>
      </c>
      <c r="EE117">
        <v>22592.5</v>
      </c>
      <c r="EF117">
        <v>31493.5</v>
      </c>
      <c r="EG117">
        <v>30482.8</v>
      </c>
      <c r="EH117">
        <v>38266.1</v>
      </c>
      <c r="EI117">
        <v>36549.6</v>
      </c>
      <c r="EJ117">
        <v>44157.2</v>
      </c>
      <c r="EK117">
        <v>42577.4</v>
      </c>
      <c r="EL117">
        <v>2.18893</v>
      </c>
      <c r="EM117">
        <v>2.00697</v>
      </c>
      <c r="EN117">
        <v>0.105575</v>
      </c>
      <c r="EO117">
        <v>0</v>
      </c>
      <c r="EP117">
        <v>20.4753</v>
      </c>
      <c r="EQ117">
        <v>999.9</v>
      </c>
      <c r="ER117">
        <v>61.6</v>
      </c>
      <c r="ES117">
        <v>25.9</v>
      </c>
      <c r="ET117">
        <v>20.3216</v>
      </c>
      <c r="EU117">
        <v>60.8373</v>
      </c>
      <c r="EV117">
        <v>21.6627</v>
      </c>
      <c r="EW117">
        <v>1</v>
      </c>
      <c r="EX117">
        <v>-0.395643</v>
      </c>
      <c r="EY117">
        <v>-0.197516</v>
      </c>
      <c r="EZ117">
        <v>20.159</v>
      </c>
      <c r="FA117">
        <v>5.22927</v>
      </c>
      <c r="FB117">
        <v>11.9942</v>
      </c>
      <c r="FC117">
        <v>4.9676</v>
      </c>
      <c r="FD117">
        <v>3.297</v>
      </c>
      <c r="FE117">
        <v>9999</v>
      </c>
      <c r="FF117">
        <v>9999</v>
      </c>
      <c r="FG117">
        <v>9999</v>
      </c>
      <c r="FH117">
        <v>24.7</v>
      </c>
      <c r="FI117">
        <v>4.97152</v>
      </c>
      <c r="FJ117">
        <v>1.86813</v>
      </c>
      <c r="FK117">
        <v>1.85933</v>
      </c>
      <c r="FL117">
        <v>1.86539</v>
      </c>
      <c r="FM117">
        <v>1.8634</v>
      </c>
      <c r="FN117">
        <v>1.86478</v>
      </c>
      <c r="FO117">
        <v>1.8602</v>
      </c>
      <c r="FP117">
        <v>1.86432</v>
      </c>
      <c r="FQ117">
        <v>0</v>
      </c>
      <c r="FR117">
        <v>0</v>
      </c>
      <c r="FS117">
        <v>0</v>
      </c>
      <c r="FT117">
        <v>0</v>
      </c>
      <c r="FU117" t="s">
        <v>357</v>
      </c>
      <c r="FV117" t="s">
        <v>358</v>
      </c>
      <c r="FW117" t="s">
        <v>359</v>
      </c>
      <c r="FX117" t="s">
        <v>359</v>
      </c>
      <c r="FY117" t="s">
        <v>359</v>
      </c>
      <c r="FZ117" t="s">
        <v>359</v>
      </c>
      <c r="GA117">
        <v>0</v>
      </c>
      <c r="GB117">
        <v>100</v>
      </c>
      <c r="GC117">
        <v>100</v>
      </c>
      <c r="GD117">
        <v>-6.89</v>
      </c>
      <c r="GE117">
        <v>-0.0022</v>
      </c>
      <c r="GF117">
        <v>0.9223809363709352</v>
      </c>
      <c r="GG117">
        <v>-0.004200780211792431</v>
      </c>
      <c r="GH117">
        <v>-6.086107273994438E-07</v>
      </c>
      <c r="GI117">
        <v>3.538391214060535E-10</v>
      </c>
      <c r="GJ117">
        <v>-0.03284033065936183</v>
      </c>
      <c r="GK117">
        <v>0.006682484536868237</v>
      </c>
      <c r="GL117">
        <v>-0.0007200357986506558</v>
      </c>
      <c r="GM117">
        <v>2.515042002614049E-05</v>
      </c>
      <c r="GN117">
        <v>15</v>
      </c>
      <c r="GO117">
        <v>1944</v>
      </c>
      <c r="GP117">
        <v>3</v>
      </c>
      <c r="GQ117">
        <v>20</v>
      </c>
      <c r="GR117">
        <v>1</v>
      </c>
      <c r="GS117">
        <v>8.699999999999999</v>
      </c>
      <c r="GT117">
        <v>3.97949</v>
      </c>
      <c r="GU117">
        <v>2.3999</v>
      </c>
      <c r="GV117">
        <v>1.44775</v>
      </c>
      <c r="GW117">
        <v>2.30591</v>
      </c>
      <c r="GX117">
        <v>1.55151</v>
      </c>
      <c r="GY117">
        <v>2.24731</v>
      </c>
      <c r="GZ117">
        <v>32.7091</v>
      </c>
      <c r="HA117">
        <v>24.105</v>
      </c>
      <c r="HB117">
        <v>18</v>
      </c>
      <c r="HC117">
        <v>591.078</v>
      </c>
      <c r="HD117">
        <v>480.029</v>
      </c>
      <c r="HE117">
        <v>20.9999</v>
      </c>
      <c r="HF117">
        <v>21.9225</v>
      </c>
      <c r="HG117">
        <v>30.0002</v>
      </c>
      <c r="HH117">
        <v>21.9844</v>
      </c>
      <c r="HI117">
        <v>21.9335</v>
      </c>
      <c r="HJ117">
        <v>79.6534</v>
      </c>
      <c r="HK117">
        <v>24.822</v>
      </c>
      <c r="HL117">
        <v>100</v>
      </c>
      <c r="HM117">
        <v>21</v>
      </c>
      <c r="HN117">
        <v>2000</v>
      </c>
      <c r="HO117">
        <v>17.2139</v>
      </c>
      <c r="HP117">
        <v>99.9697</v>
      </c>
      <c r="HQ117">
        <v>101.728</v>
      </c>
    </row>
    <row r="118" spans="1:225">
      <c r="A118">
        <v>102</v>
      </c>
      <c r="B118">
        <v>1714086520.1</v>
      </c>
      <c r="C118">
        <v>18028.09999990463</v>
      </c>
      <c r="D118" t="s">
        <v>681</v>
      </c>
      <c r="E118" t="s">
        <v>682</v>
      </c>
      <c r="F118">
        <v>5</v>
      </c>
      <c r="G118" t="s">
        <v>683</v>
      </c>
      <c r="H118">
        <v>1714086512.349999</v>
      </c>
      <c r="I118">
        <f>(J118)/1000</f>
        <v>0</v>
      </c>
      <c r="J118">
        <f>IF(BE118, AM118, AG118)</f>
        <v>0</v>
      </c>
      <c r="K118">
        <f>IF(BE118, AH118, AF118)</f>
        <v>0</v>
      </c>
      <c r="L118">
        <f>BG118 - IF(AT118&gt;1, K118*BA118*100.0/(AV118*BU118), 0)</f>
        <v>0</v>
      </c>
      <c r="M118">
        <f>((S118-I118/2)*L118-K118)/(S118+I118/2)</f>
        <v>0</v>
      </c>
      <c r="N118">
        <f>M118*(BN118+BO118)/1000.0</f>
        <v>0</v>
      </c>
      <c r="O118">
        <f>(BG118 - IF(AT118&gt;1, K118*BA118*100.0/(AV118*BU118), 0))*(BN118+BO118)/1000.0</f>
        <v>0</v>
      </c>
      <c r="P118">
        <f>2.0/((1/R118-1/Q118)+SIGN(R118)*SQRT((1/R118-1/Q118)*(1/R118-1/Q118) + 4*BB118/((BB118+1)*(BB118+1))*(2*1/R118*1/Q118-1/Q118*1/Q118)))</f>
        <v>0</v>
      </c>
      <c r="Q118">
        <f>IF(LEFT(BC118,1)&lt;&gt;"0",IF(LEFT(BC118,1)="1",3.0,BD118),$D$5+$E$5*(BU118*BN118/($K$5*1000))+$F$5*(BU118*BN118/($K$5*1000))*MAX(MIN(BA118,$J$5),$I$5)*MAX(MIN(BA118,$J$5),$I$5)+$G$5*MAX(MIN(BA118,$J$5),$I$5)*(BU118*BN118/($K$5*1000))+$H$5*(BU118*BN118/($K$5*1000))*(BU118*BN118/($K$5*1000)))</f>
        <v>0</v>
      </c>
      <c r="R118">
        <f>I118*(1000-(1000*0.61365*exp(17.502*V118/(240.97+V118))/(BN118+BO118)+BI118)/2)/(1000*0.61365*exp(17.502*V118/(240.97+V118))/(BN118+BO118)-BI118)</f>
        <v>0</v>
      </c>
      <c r="S118">
        <f>1/((BB118+1)/(P118/1.6)+1/(Q118/1.37)) + BB118/((BB118+1)/(P118/1.6) + BB118/(Q118/1.37))</f>
        <v>0</v>
      </c>
      <c r="T118">
        <f>(AW118*AZ118)</f>
        <v>0</v>
      </c>
      <c r="U118">
        <f>(BP118+(T118+2*0.95*5.67E-8*(((BP118+$B$7)+273)^4-(BP118+273)^4)-44100*I118)/(1.84*29.3*Q118+8*0.95*5.67E-8*(BP118+273)^3))</f>
        <v>0</v>
      </c>
      <c r="V118">
        <f>($C$7*BQ118+$D$7*BR118+$E$7*U118)</f>
        <v>0</v>
      </c>
      <c r="W118">
        <f>0.61365*exp(17.502*V118/(240.97+V118))</f>
        <v>0</v>
      </c>
      <c r="X118">
        <f>(Y118/Z118*100)</f>
        <v>0</v>
      </c>
      <c r="Y118">
        <f>BI118*(BN118+BO118)/1000</f>
        <v>0</v>
      </c>
      <c r="Z118">
        <f>0.61365*exp(17.502*BP118/(240.97+BP118))</f>
        <v>0</v>
      </c>
      <c r="AA118">
        <f>(W118-BI118*(BN118+BO118)/1000)</f>
        <v>0</v>
      </c>
      <c r="AB118">
        <f>(-I118*44100)</f>
        <v>0</v>
      </c>
      <c r="AC118">
        <f>2*29.3*Q118*0.92*(BP118-V118)</f>
        <v>0</v>
      </c>
      <c r="AD118">
        <f>2*0.95*5.67E-8*(((BP118+$B$7)+273)^4-(V118+273)^4)</f>
        <v>0</v>
      </c>
      <c r="AE118">
        <f>T118+AD118+AB118+AC118</f>
        <v>0</v>
      </c>
      <c r="AF118">
        <f>BM118*AT118*(BH118-BG118*(1000-AT118*BJ118)/(1000-AT118*BI118))/(100*BA118)</f>
        <v>0</v>
      </c>
      <c r="AG118">
        <f>1000*BM118*AT118*(BI118-BJ118)/(100*BA118*(1000-AT118*BI118))</f>
        <v>0</v>
      </c>
      <c r="AH118">
        <f>(AI118 - AJ118 - BN118*1E3/(8.314*(BP118+273.15)) * AL118/BM118 * AK118) * BM118/(100*BA118) * (1000 - BJ118)/1000</f>
        <v>0</v>
      </c>
      <c r="AI118">
        <v>2035.35625038598</v>
      </c>
      <c r="AJ118">
        <v>2034.38</v>
      </c>
      <c r="AK118">
        <v>-0.005653653975870681</v>
      </c>
      <c r="AL118">
        <v>67.15621708955084</v>
      </c>
      <c r="AM118">
        <f>(AO118 - AN118 + BN118*1E3/(8.314*(BP118+273.15)) * AQ118/BM118 * AP118) * BM118/(100*BA118) * 1000/(1000 - AO118)</f>
        <v>0</v>
      </c>
      <c r="AN118">
        <v>17.4489507488237</v>
      </c>
      <c r="AO118">
        <v>17.51587454545455</v>
      </c>
      <c r="AP118">
        <v>-0.008032314192417015</v>
      </c>
      <c r="AQ118">
        <v>78.54540693700966</v>
      </c>
      <c r="AR118">
        <v>8</v>
      </c>
      <c r="AS118">
        <v>1</v>
      </c>
      <c r="AT118">
        <f>IF(AR118*$H$13&gt;=AV118,1.0,(AV118/(AV118-AR118*$H$13)))</f>
        <v>0</v>
      </c>
      <c r="AU118">
        <f>(AT118-1)*100</f>
        <v>0</v>
      </c>
      <c r="AV118">
        <f>MAX(0,($B$13+$C$13*BU118)/(1+$D$13*BU118)*BN118/(BP118+273)*$E$13)</f>
        <v>0</v>
      </c>
      <c r="AW118">
        <f>$B$11*BV118+$C$11*BW118+$F$11*CH118*(1-CK118)</f>
        <v>0</v>
      </c>
      <c r="AX118">
        <f>AW118*AY118</f>
        <v>0</v>
      </c>
      <c r="AY118">
        <f>($B$11*$D$9+$C$11*$D$9+$F$11*((CU118+CM118)/MAX(CU118+CM118+CV118, 0.1)*$I$9+CV118/MAX(CU118+CM118+CV118, 0.1)*$J$9))/($B$11+$C$11+$F$11)</f>
        <v>0</v>
      </c>
      <c r="AZ118">
        <f>($B$11*$K$9+$C$11*$K$9+$F$11*((CU118+CM118)/MAX(CU118+CM118+CV118, 0.1)*$P$9+CV118/MAX(CU118+CM118+CV118, 0.1)*$Q$9))/($B$11+$C$11+$F$11)</f>
        <v>0</v>
      </c>
      <c r="BA118">
        <v>6</v>
      </c>
      <c r="BB118">
        <v>0.5</v>
      </c>
      <c r="BC118" t="s">
        <v>354</v>
      </c>
      <c r="BD118">
        <v>2</v>
      </c>
      <c r="BE118" t="b">
        <v>1</v>
      </c>
      <c r="BF118">
        <v>1714086512.349999</v>
      </c>
      <c r="BG118">
        <v>1998.697333333333</v>
      </c>
      <c r="BH118">
        <v>2000.044333333334</v>
      </c>
      <c r="BI118">
        <v>17.56532</v>
      </c>
      <c r="BJ118">
        <v>17.5259</v>
      </c>
      <c r="BK118">
        <v>2005.636333333333</v>
      </c>
      <c r="BL118">
        <v>17.56664</v>
      </c>
      <c r="BM118">
        <v>599.9868</v>
      </c>
      <c r="BN118">
        <v>101.6761</v>
      </c>
      <c r="BO118">
        <v>0.09991971333333334</v>
      </c>
      <c r="BP118">
        <v>22.21637666666667</v>
      </c>
      <c r="BQ118">
        <v>22.34765333333333</v>
      </c>
      <c r="BR118">
        <v>999.9000000000002</v>
      </c>
      <c r="BS118">
        <v>0</v>
      </c>
      <c r="BT118">
        <v>0</v>
      </c>
      <c r="BU118">
        <v>10007.56</v>
      </c>
      <c r="BV118">
        <v>0</v>
      </c>
      <c r="BW118">
        <v>144.5119</v>
      </c>
      <c r="BX118">
        <v>-1.449496</v>
      </c>
      <c r="BY118">
        <v>2034.328333333333</v>
      </c>
      <c r="BZ118">
        <v>2035.722333333333</v>
      </c>
      <c r="CA118">
        <v>0.03943577393333333</v>
      </c>
      <c r="CB118">
        <v>2000.044333333334</v>
      </c>
      <c r="CC118">
        <v>17.5259</v>
      </c>
      <c r="CD118">
        <v>1.785971333333333</v>
      </c>
      <c r="CE118">
        <v>1.781963</v>
      </c>
      <c r="CF118">
        <v>15.66454666666667</v>
      </c>
      <c r="CG118">
        <v>15.62936333333333</v>
      </c>
      <c r="CH118">
        <v>395.0085000000001</v>
      </c>
      <c r="CI118">
        <v>0.8999953333333335</v>
      </c>
      <c r="CJ118">
        <v>0.1000045966666667</v>
      </c>
      <c r="CK118">
        <v>0</v>
      </c>
      <c r="CL118">
        <v>124.2516333333333</v>
      </c>
      <c r="CM118">
        <v>5.00098</v>
      </c>
      <c r="CN118">
        <v>629.1684999999999</v>
      </c>
      <c r="CO118">
        <v>3609.715666666666</v>
      </c>
      <c r="CP118">
        <v>36.09763333333333</v>
      </c>
      <c r="CQ118">
        <v>38.64346666666665</v>
      </c>
      <c r="CR118">
        <v>37.79346666666667</v>
      </c>
      <c r="CS118">
        <v>38.76853333333333</v>
      </c>
      <c r="CT118">
        <v>37.69976666666666</v>
      </c>
      <c r="CU118">
        <v>351.0056666666667</v>
      </c>
      <c r="CV118">
        <v>39.00233333333333</v>
      </c>
      <c r="CW118">
        <v>0</v>
      </c>
      <c r="CX118">
        <v>1714086607.7</v>
      </c>
      <c r="CY118">
        <v>0</v>
      </c>
      <c r="CZ118">
        <v>1714086539.5</v>
      </c>
      <c r="DA118" t="s">
        <v>684</v>
      </c>
      <c r="DB118">
        <v>1714086539.5</v>
      </c>
      <c r="DC118">
        <v>1714085852.1</v>
      </c>
      <c r="DD118">
        <v>105</v>
      </c>
      <c r="DE118">
        <v>0.103</v>
      </c>
      <c r="DF118">
        <v>-0.006</v>
      </c>
      <c r="DG118">
        <v>-6.939</v>
      </c>
      <c r="DH118">
        <v>-0.002</v>
      </c>
      <c r="DI118">
        <v>2000</v>
      </c>
      <c r="DJ118">
        <v>17</v>
      </c>
      <c r="DK118">
        <v>0.74</v>
      </c>
      <c r="DL118">
        <v>0.16</v>
      </c>
      <c r="DM118">
        <v>-1.698310975609756</v>
      </c>
      <c r="DN118">
        <v>4.40793888501742</v>
      </c>
      <c r="DO118">
        <v>0.4732613089770364</v>
      </c>
      <c r="DP118">
        <v>0</v>
      </c>
      <c r="DQ118">
        <v>-0.008094314195121952</v>
      </c>
      <c r="DR118">
        <v>0.8635901880000002</v>
      </c>
      <c r="DS118">
        <v>0.08971138310605786</v>
      </c>
      <c r="DT118">
        <v>0</v>
      </c>
      <c r="DU118">
        <v>0</v>
      </c>
      <c r="DV118">
        <v>2</v>
      </c>
      <c r="DW118" t="s">
        <v>356</v>
      </c>
      <c r="DX118">
        <v>3.23118</v>
      </c>
      <c r="DY118">
        <v>2.70476</v>
      </c>
      <c r="DZ118">
        <v>0.298431</v>
      </c>
      <c r="EA118">
        <v>0.298614</v>
      </c>
      <c r="EB118">
        <v>0.0939376</v>
      </c>
      <c r="EC118">
        <v>0.0942064</v>
      </c>
      <c r="ED118">
        <v>23107.3</v>
      </c>
      <c r="EE118">
        <v>22590.4</v>
      </c>
      <c r="EF118">
        <v>31491</v>
      </c>
      <c r="EG118">
        <v>30480.6</v>
      </c>
      <c r="EH118">
        <v>38239.6</v>
      </c>
      <c r="EI118">
        <v>36515.3</v>
      </c>
      <c r="EJ118">
        <v>44153.7</v>
      </c>
      <c r="EK118">
        <v>42574.5</v>
      </c>
      <c r="EL118">
        <v>2.1836</v>
      </c>
      <c r="EM118">
        <v>2.00615</v>
      </c>
      <c r="EN118">
        <v>0.101026</v>
      </c>
      <c r="EO118">
        <v>0</v>
      </c>
      <c r="EP118">
        <v>20.6838</v>
      </c>
      <c r="EQ118">
        <v>999.9</v>
      </c>
      <c r="ER118">
        <v>61.7</v>
      </c>
      <c r="ES118">
        <v>25.9</v>
      </c>
      <c r="ET118">
        <v>20.3575</v>
      </c>
      <c r="EU118">
        <v>61.6473</v>
      </c>
      <c r="EV118">
        <v>21.6627</v>
      </c>
      <c r="EW118">
        <v>1</v>
      </c>
      <c r="EX118">
        <v>-0.393013</v>
      </c>
      <c r="EY118">
        <v>-0.121511</v>
      </c>
      <c r="EZ118">
        <v>20.1572</v>
      </c>
      <c r="FA118">
        <v>5.22867</v>
      </c>
      <c r="FB118">
        <v>11.992</v>
      </c>
      <c r="FC118">
        <v>4.9676</v>
      </c>
      <c r="FD118">
        <v>3.29685</v>
      </c>
      <c r="FE118">
        <v>9999</v>
      </c>
      <c r="FF118">
        <v>9999</v>
      </c>
      <c r="FG118">
        <v>9999</v>
      </c>
      <c r="FH118">
        <v>24.7</v>
      </c>
      <c r="FI118">
        <v>4.97153</v>
      </c>
      <c r="FJ118">
        <v>1.86813</v>
      </c>
      <c r="FK118">
        <v>1.8593</v>
      </c>
      <c r="FL118">
        <v>1.86539</v>
      </c>
      <c r="FM118">
        <v>1.8634</v>
      </c>
      <c r="FN118">
        <v>1.86478</v>
      </c>
      <c r="FO118">
        <v>1.8602</v>
      </c>
      <c r="FP118">
        <v>1.86431</v>
      </c>
      <c r="FQ118">
        <v>0</v>
      </c>
      <c r="FR118">
        <v>0</v>
      </c>
      <c r="FS118">
        <v>0</v>
      </c>
      <c r="FT118">
        <v>0</v>
      </c>
      <c r="FU118" t="s">
        <v>357</v>
      </c>
      <c r="FV118" t="s">
        <v>358</v>
      </c>
      <c r="FW118" t="s">
        <v>359</v>
      </c>
      <c r="FX118" t="s">
        <v>359</v>
      </c>
      <c r="FY118" t="s">
        <v>359</v>
      </c>
      <c r="FZ118" t="s">
        <v>359</v>
      </c>
      <c r="GA118">
        <v>0</v>
      </c>
      <c r="GB118">
        <v>100</v>
      </c>
      <c r="GC118">
        <v>100</v>
      </c>
      <c r="GD118">
        <v>-6.939</v>
      </c>
      <c r="GE118">
        <v>-0.0016</v>
      </c>
      <c r="GF118">
        <v>0.9773809363707715</v>
      </c>
      <c r="GG118">
        <v>-0.004200780211792431</v>
      </c>
      <c r="GH118">
        <v>-6.086107273994438E-07</v>
      </c>
      <c r="GI118">
        <v>3.538391214060535E-10</v>
      </c>
      <c r="GJ118">
        <v>-0.03284033065936183</v>
      </c>
      <c r="GK118">
        <v>0.006682484536868237</v>
      </c>
      <c r="GL118">
        <v>-0.0007200357986506558</v>
      </c>
      <c r="GM118">
        <v>2.515042002614049E-05</v>
      </c>
      <c r="GN118">
        <v>15</v>
      </c>
      <c r="GO118">
        <v>1944</v>
      </c>
      <c r="GP118">
        <v>3</v>
      </c>
      <c r="GQ118">
        <v>20</v>
      </c>
      <c r="GR118">
        <v>2</v>
      </c>
      <c r="GS118">
        <v>11.1</v>
      </c>
      <c r="GT118">
        <v>3.97949</v>
      </c>
      <c r="GU118">
        <v>2.39868</v>
      </c>
      <c r="GV118">
        <v>1.44775</v>
      </c>
      <c r="GW118">
        <v>2.30591</v>
      </c>
      <c r="GX118">
        <v>1.55151</v>
      </c>
      <c r="GY118">
        <v>2.23755</v>
      </c>
      <c r="GZ118">
        <v>32.798</v>
      </c>
      <c r="HA118">
        <v>24.105</v>
      </c>
      <c r="HB118">
        <v>18</v>
      </c>
      <c r="HC118">
        <v>587.794</v>
      </c>
      <c r="HD118">
        <v>479.771</v>
      </c>
      <c r="HE118">
        <v>21</v>
      </c>
      <c r="HF118">
        <v>21.9632</v>
      </c>
      <c r="HG118">
        <v>30.0002</v>
      </c>
      <c r="HH118">
        <v>22.0138</v>
      </c>
      <c r="HI118">
        <v>21.9607</v>
      </c>
      <c r="HJ118">
        <v>79.6572</v>
      </c>
      <c r="HK118">
        <v>24.3536</v>
      </c>
      <c r="HL118">
        <v>100</v>
      </c>
      <c r="HM118">
        <v>21</v>
      </c>
      <c r="HN118">
        <v>2000</v>
      </c>
      <c r="HO118">
        <v>17.353</v>
      </c>
      <c r="HP118">
        <v>99.9618</v>
      </c>
      <c r="HQ118">
        <v>101.721</v>
      </c>
    </row>
    <row r="119" spans="1:225">
      <c r="A119">
        <v>103</v>
      </c>
      <c r="B119">
        <v>1714086569.5</v>
      </c>
      <c r="C119">
        <v>18077.5</v>
      </c>
      <c r="D119" t="s">
        <v>685</v>
      </c>
      <c r="E119" t="s">
        <v>686</v>
      </c>
      <c r="F119">
        <v>5</v>
      </c>
      <c r="G119" t="s">
        <v>683</v>
      </c>
      <c r="H119">
        <v>1714086561.5</v>
      </c>
      <c r="I119">
        <f>(J119)/1000</f>
        <v>0</v>
      </c>
      <c r="J119">
        <f>IF(BE119, AM119, AG119)</f>
        <v>0</v>
      </c>
      <c r="K119">
        <f>IF(BE119, AH119, AF119)</f>
        <v>0</v>
      </c>
      <c r="L119">
        <f>BG119 - IF(AT119&gt;1, K119*BA119*100.0/(AV119*BU119), 0)</f>
        <v>0</v>
      </c>
      <c r="M119">
        <f>((S119-I119/2)*L119-K119)/(S119+I119/2)</f>
        <v>0</v>
      </c>
      <c r="N119">
        <f>M119*(BN119+BO119)/1000.0</f>
        <v>0</v>
      </c>
      <c r="O119">
        <f>(BG119 - IF(AT119&gt;1, K119*BA119*100.0/(AV119*BU119), 0))*(BN119+BO119)/1000.0</f>
        <v>0</v>
      </c>
      <c r="P119">
        <f>2.0/((1/R119-1/Q119)+SIGN(R119)*SQRT((1/R119-1/Q119)*(1/R119-1/Q119) + 4*BB119/((BB119+1)*(BB119+1))*(2*1/R119*1/Q119-1/Q119*1/Q119)))</f>
        <v>0</v>
      </c>
      <c r="Q119">
        <f>IF(LEFT(BC119,1)&lt;&gt;"0",IF(LEFT(BC119,1)="1",3.0,BD119),$D$5+$E$5*(BU119*BN119/($K$5*1000))+$F$5*(BU119*BN119/($K$5*1000))*MAX(MIN(BA119,$J$5),$I$5)*MAX(MIN(BA119,$J$5),$I$5)+$G$5*MAX(MIN(BA119,$J$5),$I$5)*(BU119*BN119/($K$5*1000))+$H$5*(BU119*BN119/($K$5*1000))*(BU119*BN119/($K$5*1000)))</f>
        <v>0</v>
      </c>
      <c r="R119">
        <f>I119*(1000-(1000*0.61365*exp(17.502*V119/(240.97+V119))/(BN119+BO119)+BI119)/2)/(1000*0.61365*exp(17.502*V119/(240.97+V119))/(BN119+BO119)-BI119)</f>
        <v>0</v>
      </c>
      <c r="S119">
        <f>1/((BB119+1)/(P119/1.6)+1/(Q119/1.37)) + BB119/((BB119+1)/(P119/1.6) + BB119/(Q119/1.37))</f>
        <v>0</v>
      </c>
      <c r="T119">
        <f>(AW119*AZ119)</f>
        <v>0</v>
      </c>
      <c r="U119">
        <f>(BP119+(T119+2*0.95*5.67E-8*(((BP119+$B$7)+273)^4-(BP119+273)^4)-44100*I119)/(1.84*29.3*Q119+8*0.95*5.67E-8*(BP119+273)^3))</f>
        <v>0</v>
      </c>
      <c r="V119">
        <f>($C$7*BQ119+$D$7*BR119+$E$7*U119)</f>
        <v>0</v>
      </c>
      <c r="W119">
        <f>0.61365*exp(17.502*V119/(240.97+V119))</f>
        <v>0</v>
      </c>
      <c r="X119">
        <f>(Y119/Z119*100)</f>
        <v>0</v>
      </c>
      <c r="Y119">
        <f>BI119*(BN119+BO119)/1000</f>
        <v>0</v>
      </c>
      <c r="Z119">
        <f>0.61365*exp(17.502*BP119/(240.97+BP119))</f>
        <v>0</v>
      </c>
      <c r="AA119">
        <f>(W119-BI119*(BN119+BO119)/1000)</f>
        <v>0</v>
      </c>
      <c r="AB119">
        <f>(-I119*44100)</f>
        <v>0</v>
      </c>
      <c r="AC119">
        <f>2*29.3*Q119*0.92*(BP119-V119)</f>
        <v>0</v>
      </c>
      <c r="AD119">
        <f>2*0.95*5.67E-8*(((BP119+$B$7)+273)^4-(V119+273)^4)</f>
        <v>0</v>
      </c>
      <c r="AE119">
        <f>T119+AD119+AB119+AC119</f>
        <v>0</v>
      </c>
      <c r="AF119">
        <f>BM119*AT119*(BH119-BG119*(1000-AT119*BJ119)/(1000-AT119*BI119))/(100*BA119)</f>
        <v>0</v>
      </c>
      <c r="AG119">
        <f>1000*BM119*AT119*(BI119-BJ119)/(100*BA119*(1000-AT119*BI119))</f>
        <v>0</v>
      </c>
      <c r="AH119">
        <f>(AI119 - AJ119 - BN119*1E3/(8.314*(BP119+273.15)) * AL119/BM119 * AK119) * BM119/(100*BA119) * (1000 - BJ119)/1000</f>
        <v>0</v>
      </c>
      <c r="AI119">
        <v>2035.49431002828</v>
      </c>
      <c r="AJ119">
        <v>2034.195333333333</v>
      </c>
      <c r="AK119">
        <v>-0.002235043381155387</v>
      </c>
      <c r="AL119">
        <v>67.1566485028293</v>
      </c>
      <c r="AM119">
        <f>(AO119 - AN119 + BN119*1E3/(8.314*(BP119+273.15)) * AQ119/BM119 * AP119) * BM119/(100*BA119) * 1000/(1000 - AO119)</f>
        <v>0</v>
      </c>
      <c r="AN119">
        <v>17.39473470575775</v>
      </c>
      <c r="AO119">
        <v>17.40471818181818</v>
      </c>
      <c r="AP119">
        <v>2.576181662581924E-06</v>
      </c>
      <c r="AQ119">
        <v>78.54666984662749</v>
      </c>
      <c r="AR119">
        <v>8</v>
      </c>
      <c r="AS119">
        <v>1</v>
      </c>
      <c r="AT119">
        <f>IF(AR119*$H$13&gt;=AV119,1.0,(AV119/(AV119-AR119*$H$13)))</f>
        <v>0</v>
      </c>
      <c r="AU119">
        <f>(AT119-1)*100</f>
        <v>0</v>
      </c>
      <c r="AV119">
        <f>MAX(0,($B$13+$C$13*BU119)/(1+$D$13*BU119)*BN119/(BP119+273)*$E$13)</f>
        <v>0</v>
      </c>
      <c r="AW119">
        <f>$B$11*BV119+$C$11*BW119+$F$11*CH119*(1-CK119)</f>
        <v>0</v>
      </c>
      <c r="AX119">
        <f>AW119*AY119</f>
        <v>0</v>
      </c>
      <c r="AY119">
        <f>($B$11*$D$9+$C$11*$D$9+$F$11*((CU119+CM119)/MAX(CU119+CM119+CV119, 0.1)*$I$9+CV119/MAX(CU119+CM119+CV119, 0.1)*$J$9))/($B$11+$C$11+$F$11)</f>
        <v>0</v>
      </c>
      <c r="AZ119">
        <f>($B$11*$K$9+$C$11*$K$9+$F$11*((CU119+CM119)/MAX(CU119+CM119+CV119, 0.1)*$P$9+CV119/MAX(CU119+CM119+CV119, 0.1)*$Q$9))/($B$11+$C$11+$F$11)</f>
        <v>0</v>
      </c>
      <c r="BA119">
        <v>6</v>
      </c>
      <c r="BB119">
        <v>0.5</v>
      </c>
      <c r="BC119" t="s">
        <v>354</v>
      </c>
      <c r="BD119">
        <v>2</v>
      </c>
      <c r="BE119" t="b">
        <v>1</v>
      </c>
      <c r="BF119">
        <v>1714086561.5</v>
      </c>
      <c r="BG119">
        <v>1998.969483870968</v>
      </c>
      <c r="BH119">
        <v>2000.016774193548</v>
      </c>
      <c r="BI119">
        <v>17.40643548387097</v>
      </c>
      <c r="BJ119">
        <v>17.39575161290323</v>
      </c>
      <c r="BK119">
        <v>2005.875483870968</v>
      </c>
      <c r="BL119">
        <v>17.40846774193548</v>
      </c>
      <c r="BM119">
        <v>599.9939677419355</v>
      </c>
      <c r="BN119">
        <v>101.6734516129032</v>
      </c>
      <c r="BO119">
        <v>0.09994017419354838</v>
      </c>
      <c r="BP119">
        <v>22.2294</v>
      </c>
      <c r="BQ119">
        <v>22.37571935483871</v>
      </c>
      <c r="BR119">
        <v>999.9000000000003</v>
      </c>
      <c r="BS119">
        <v>0</v>
      </c>
      <c r="BT119">
        <v>0</v>
      </c>
      <c r="BU119">
        <v>10008.74935483871</v>
      </c>
      <c r="BV119">
        <v>0</v>
      </c>
      <c r="BW119">
        <v>147.8946451612903</v>
      </c>
      <c r="BX119">
        <v>-1.232618709677419</v>
      </c>
      <c r="BY119">
        <v>2034.19064516129</v>
      </c>
      <c r="BZ119">
        <v>2035.423870967742</v>
      </c>
      <c r="CA119">
        <v>0.0106947535483871</v>
      </c>
      <c r="CB119">
        <v>2000.016774193548</v>
      </c>
      <c r="CC119">
        <v>17.39575161290323</v>
      </c>
      <c r="CD119">
        <v>1.769772903225807</v>
      </c>
      <c r="CE119">
        <v>1.768684516129033</v>
      </c>
      <c r="CF119">
        <v>15.52234516129032</v>
      </c>
      <c r="CG119">
        <v>15.51274838709678</v>
      </c>
      <c r="CH119">
        <v>394.9904838709678</v>
      </c>
      <c r="CI119">
        <v>0.9000134516129032</v>
      </c>
      <c r="CJ119">
        <v>0.09998663225806449</v>
      </c>
      <c r="CK119">
        <v>0</v>
      </c>
      <c r="CL119">
        <v>120.7927096774194</v>
      </c>
      <c r="CM119">
        <v>5.00098</v>
      </c>
      <c r="CN119">
        <v>614.1993870967742</v>
      </c>
      <c r="CO119">
        <v>3609.569677419355</v>
      </c>
      <c r="CP119">
        <v>35.65503225806452</v>
      </c>
      <c r="CQ119">
        <v>38.63487096774194</v>
      </c>
      <c r="CR119">
        <v>37.43525806451613</v>
      </c>
      <c r="CS119">
        <v>38.24774193548387</v>
      </c>
      <c r="CT119">
        <v>37.5542258064516</v>
      </c>
      <c r="CU119">
        <v>350.9961290322583</v>
      </c>
      <c r="CV119">
        <v>38.99387096774193</v>
      </c>
      <c r="CW119">
        <v>0</v>
      </c>
      <c r="CX119">
        <v>1714086656.9</v>
      </c>
      <c r="CY119">
        <v>0</v>
      </c>
      <c r="CZ119">
        <v>1714086588.5</v>
      </c>
      <c r="DA119" t="s">
        <v>687</v>
      </c>
      <c r="DB119">
        <v>1714086588.5</v>
      </c>
      <c r="DC119">
        <v>1714085852.1</v>
      </c>
      <c r="DD119">
        <v>106</v>
      </c>
      <c r="DE119">
        <v>0.187</v>
      </c>
      <c r="DF119">
        <v>-0.006</v>
      </c>
      <c r="DG119">
        <v>-6.906</v>
      </c>
      <c r="DH119">
        <v>-0.002</v>
      </c>
      <c r="DI119">
        <v>2000</v>
      </c>
      <c r="DJ119">
        <v>17</v>
      </c>
      <c r="DK119">
        <v>0.67</v>
      </c>
      <c r="DL119">
        <v>0.16</v>
      </c>
      <c r="DM119">
        <v>-1.268271</v>
      </c>
      <c r="DN119">
        <v>0.5597768105065651</v>
      </c>
      <c r="DO119">
        <v>0.102823813944047</v>
      </c>
      <c r="DP119">
        <v>0</v>
      </c>
      <c r="DQ119">
        <v>0.0117846515</v>
      </c>
      <c r="DR119">
        <v>-0.01929959594746722</v>
      </c>
      <c r="DS119">
        <v>0.002494763703148607</v>
      </c>
      <c r="DT119">
        <v>1</v>
      </c>
      <c r="DU119">
        <v>1</v>
      </c>
      <c r="DV119">
        <v>2</v>
      </c>
      <c r="DW119" t="s">
        <v>363</v>
      </c>
      <c r="DX119">
        <v>3.23102</v>
      </c>
      <c r="DY119">
        <v>2.70453</v>
      </c>
      <c r="DZ119">
        <v>0.298416</v>
      </c>
      <c r="EA119">
        <v>0.298584</v>
      </c>
      <c r="EB119">
        <v>0.0935119</v>
      </c>
      <c r="EC119">
        <v>0.0940266</v>
      </c>
      <c r="ED119">
        <v>23107.2</v>
      </c>
      <c r="EE119">
        <v>22590.2</v>
      </c>
      <c r="EF119">
        <v>31490.4</v>
      </c>
      <c r="EG119">
        <v>30479.2</v>
      </c>
      <c r="EH119">
        <v>38256.8</v>
      </c>
      <c r="EI119">
        <v>36520.8</v>
      </c>
      <c r="EJ119">
        <v>44152.6</v>
      </c>
      <c r="EK119">
        <v>42572.3</v>
      </c>
      <c r="EL119">
        <v>2.18315</v>
      </c>
      <c r="EM119">
        <v>2.00503</v>
      </c>
      <c r="EN119">
        <v>0.0968277</v>
      </c>
      <c r="EO119">
        <v>0</v>
      </c>
      <c r="EP119">
        <v>20.7822</v>
      </c>
      <c r="EQ119">
        <v>999.9</v>
      </c>
      <c r="ER119">
        <v>61.7</v>
      </c>
      <c r="ES119">
        <v>26</v>
      </c>
      <c r="ET119">
        <v>20.4781</v>
      </c>
      <c r="EU119">
        <v>61.3073</v>
      </c>
      <c r="EV119">
        <v>21.6546</v>
      </c>
      <c r="EW119">
        <v>1</v>
      </c>
      <c r="EX119">
        <v>-0.391293</v>
      </c>
      <c r="EY119">
        <v>-0.119197</v>
      </c>
      <c r="EZ119">
        <v>20.159</v>
      </c>
      <c r="FA119">
        <v>5.22942</v>
      </c>
      <c r="FB119">
        <v>11.9921</v>
      </c>
      <c r="FC119">
        <v>4.96765</v>
      </c>
      <c r="FD119">
        <v>3.297</v>
      </c>
      <c r="FE119">
        <v>9999</v>
      </c>
      <c r="FF119">
        <v>9999</v>
      </c>
      <c r="FG119">
        <v>9999</v>
      </c>
      <c r="FH119">
        <v>24.7</v>
      </c>
      <c r="FI119">
        <v>4.97153</v>
      </c>
      <c r="FJ119">
        <v>1.86813</v>
      </c>
      <c r="FK119">
        <v>1.85929</v>
      </c>
      <c r="FL119">
        <v>1.8654</v>
      </c>
      <c r="FM119">
        <v>1.8634</v>
      </c>
      <c r="FN119">
        <v>1.86478</v>
      </c>
      <c r="FO119">
        <v>1.8602</v>
      </c>
      <c r="FP119">
        <v>1.86432</v>
      </c>
      <c r="FQ119">
        <v>0</v>
      </c>
      <c r="FR119">
        <v>0</v>
      </c>
      <c r="FS119">
        <v>0</v>
      </c>
      <c r="FT119">
        <v>0</v>
      </c>
      <c r="FU119" t="s">
        <v>357</v>
      </c>
      <c r="FV119" t="s">
        <v>358</v>
      </c>
      <c r="FW119" t="s">
        <v>359</v>
      </c>
      <c r="FX119" t="s">
        <v>359</v>
      </c>
      <c r="FY119" t="s">
        <v>359</v>
      </c>
      <c r="FZ119" t="s">
        <v>359</v>
      </c>
      <c r="GA119">
        <v>0</v>
      </c>
      <c r="GB119">
        <v>100</v>
      </c>
      <c r="GC119">
        <v>100</v>
      </c>
      <c r="GD119">
        <v>-6.906</v>
      </c>
      <c r="GE119">
        <v>-0.0021</v>
      </c>
      <c r="GF119">
        <v>0.9278333173235824</v>
      </c>
      <c r="GG119">
        <v>-0.004200780211792431</v>
      </c>
      <c r="GH119">
        <v>-6.086107273994438E-07</v>
      </c>
      <c r="GI119">
        <v>3.538391214060535E-10</v>
      </c>
      <c r="GJ119">
        <v>-0.03284033065936183</v>
      </c>
      <c r="GK119">
        <v>0.006682484536868237</v>
      </c>
      <c r="GL119">
        <v>-0.0007200357986506558</v>
      </c>
      <c r="GM119">
        <v>2.515042002614049E-05</v>
      </c>
      <c r="GN119">
        <v>15</v>
      </c>
      <c r="GO119">
        <v>1944</v>
      </c>
      <c r="GP119">
        <v>3</v>
      </c>
      <c r="GQ119">
        <v>20</v>
      </c>
      <c r="GR119">
        <v>0.5</v>
      </c>
      <c r="GS119">
        <v>12</v>
      </c>
      <c r="GT119">
        <v>3.97949</v>
      </c>
      <c r="GU119">
        <v>2.39014</v>
      </c>
      <c r="GV119">
        <v>1.44775</v>
      </c>
      <c r="GW119">
        <v>2.30591</v>
      </c>
      <c r="GX119">
        <v>1.55151</v>
      </c>
      <c r="GY119">
        <v>2.33398</v>
      </c>
      <c r="GZ119">
        <v>32.8202</v>
      </c>
      <c r="HA119">
        <v>24.1138</v>
      </c>
      <c r="HB119">
        <v>18</v>
      </c>
      <c r="HC119">
        <v>587.653</v>
      </c>
      <c r="HD119">
        <v>479.2</v>
      </c>
      <c r="HE119">
        <v>21.0001</v>
      </c>
      <c r="HF119">
        <v>21.98</v>
      </c>
      <c r="HG119">
        <v>30.0001</v>
      </c>
      <c r="HH119">
        <v>22.0286</v>
      </c>
      <c r="HI119">
        <v>21.9747</v>
      </c>
      <c r="HJ119">
        <v>79.6661</v>
      </c>
      <c r="HK119">
        <v>24.3536</v>
      </c>
      <c r="HL119">
        <v>100</v>
      </c>
      <c r="HM119">
        <v>21</v>
      </c>
      <c r="HN119">
        <v>2000</v>
      </c>
      <c r="HO119">
        <v>17.4217</v>
      </c>
      <c r="HP119">
        <v>99.95950000000001</v>
      </c>
      <c r="HQ119">
        <v>101.716</v>
      </c>
    </row>
    <row r="120" spans="1:225">
      <c r="A120">
        <v>104</v>
      </c>
      <c r="B120">
        <v>1714086638.5</v>
      </c>
      <c r="C120">
        <v>18146.5</v>
      </c>
      <c r="D120" t="s">
        <v>688</v>
      </c>
      <c r="E120" t="s">
        <v>689</v>
      </c>
      <c r="F120">
        <v>5</v>
      </c>
      <c r="G120" t="s">
        <v>683</v>
      </c>
      <c r="H120">
        <v>1714086630.5</v>
      </c>
      <c r="I120">
        <f>(J120)/1000</f>
        <v>0</v>
      </c>
      <c r="J120">
        <f>IF(BE120, AM120, AG120)</f>
        <v>0</v>
      </c>
      <c r="K120">
        <f>IF(BE120, AH120, AF120)</f>
        <v>0</v>
      </c>
      <c r="L120">
        <f>BG120 - IF(AT120&gt;1, K120*BA120*100.0/(AV120*BU120), 0)</f>
        <v>0</v>
      </c>
      <c r="M120">
        <f>((S120-I120/2)*L120-K120)/(S120+I120/2)</f>
        <v>0</v>
      </c>
      <c r="N120">
        <f>M120*(BN120+BO120)/1000.0</f>
        <v>0</v>
      </c>
      <c r="O120">
        <f>(BG120 - IF(AT120&gt;1, K120*BA120*100.0/(AV120*BU120), 0))*(BN120+BO120)/1000.0</f>
        <v>0</v>
      </c>
      <c r="P120">
        <f>2.0/((1/R120-1/Q120)+SIGN(R120)*SQRT((1/R120-1/Q120)*(1/R120-1/Q120) + 4*BB120/((BB120+1)*(BB120+1))*(2*1/R120*1/Q120-1/Q120*1/Q120)))</f>
        <v>0</v>
      </c>
      <c r="Q120">
        <f>IF(LEFT(BC120,1)&lt;&gt;"0",IF(LEFT(BC120,1)="1",3.0,BD120),$D$5+$E$5*(BU120*BN120/($K$5*1000))+$F$5*(BU120*BN120/($K$5*1000))*MAX(MIN(BA120,$J$5),$I$5)*MAX(MIN(BA120,$J$5),$I$5)+$G$5*MAX(MIN(BA120,$J$5),$I$5)*(BU120*BN120/($K$5*1000))+$H$5*(BU120*BN120/($K$5*1000))*(BU120*BN120/($K$5*1000)))</f>
        <v>0</v>
      </c>
      <c r="R120">
        <f>I120*(1000-(1000*0.61365*exp(17.502*V120/(240.97+V120))/(BN120+BO120)+BI120)/2)/(1000*0.61365*exp(17.502*V120/(240.97+V120))/(BN120+BO120)-BI120)</f>
        <v>0</v>
      </c>
      <c r="S120">
        <f>1/((BB120+1)/(P120/1.6)+1/(Q120/1.37)) + BB120/((BB120+1)/(P120/1.6) + BB120/(Q120/1.37))</f>
        <v>0</v>
      </c>
      <c r="T120">
        <f>(AW120*AZ120)</f>
        <v>0</v>
      </c>
      <c r="U120">
        <f>(BP120+(T120+2*0.95*5.67E-8*(((BP120+$B$7)+273)^4-(BP120+273)^4)-44100*I120)/(1.84*29.3*Q120+8*0.95*5.67E-8*(BP120+273)^3))</f>
        <v>0</v>
      </c>
      <c r="V120">
        <f>($C$7*BQ120+$D$7*BR120+$E$7*U120)</f>
        <v>0</v>
      </c>
      <c r="W120">
        <f>0.61365*exp(17.502*V120/(240.97+V120))</f>
        <v>0</v>
      </c>
      <c r="X120">
        <f>(Y120/Z120*100)</f>
        <v>0</v>
      </c>
      <c r="Y120">
        <f>BI120*(BN120+BO120)/1000</f>
        <v>0</v>
      </c>
      <c r="Z120">
        <f>0.61365*exp(17.502*BP120/(240.97+BP120))</f>
        <v>0</v>
      </c>
      <c r="AA120">
        <f>(W120-BI120*(BN120+BO120)/1000)</f>
        <v>0</v>
      </c>
      <c r="AB120">
        <f>(-I120*44100)</f>
        <v>0</v>
      </c>
      <c r="AC120">
        <f>2*29.3*Q120*0.92*(BP120-V120)</f>
        <v>0</v>
      </c>
      <c r="AD120">
        <f>2*0.95*5.67E-8*(((BP120+$B$7)+273)^4-(V120+273)^4)</f>
        <v>0</v>
      </c>
      <c r="AE120">
        <f>T120+AD120+AB120+AC120</f>
        <v>0</v>
      </c>
      <c r="AF120">
        <f>BM120*AT120*(BH120-BG120*(1000-AT120*BJ120)/(1000-AT120*BI120))/(100*BA120)</f>
        <v>0</v>
      </c>
      <c r="AG120">
        <f>1000*BM120*AT120*(BI120-BJ120)/(100*BA120*(1000-AT120*BI120))</f>
        <v>0</v>
      </c>
      <c r="AH120">
        <f>(AI120 - AJ120 - BN120*1E3/(8.314*(BP120+273.15)) * AL120/BM120 * AK120) * BM120/(100*BA120) * (1000 - BJ120)/1000</f>
        <v>0</v>
      </c>
      <c r="AI120">
        <v>2035.368575149722</v>
      </c>
      <c r="AJ120">
        <v>2034.500484848484</v>
      </c>
      <c r="AK120">
        <v>-0.01197877913168376</v>
      </c>
      <c r="AL120">
        <v>67.15709598452169</v>
      </c>
      <c r="AM120">
        <f>(AO120 - AN120 + BN120*1E3/(8.314*(BP120+273.15)) * AQ120/BM120 * AP120) * BM120/(100*BA120) * 1000/(1000 - AO120)</f>
        <v>0</v>
      </c>
      <c r="AN120">
        <v>17.45008227332064</v>
      </c>
      <c r="AO120">
        <v>17.44426848484849</v>
      </c>
      <c r="AP120">
        <v>3.189314994614465E-05</v>
      </c>
      <c r="AQ120">
        <v>78.546849149484</v>
      </c>
      <c r="AR120">
        <v>7</v>
      </c>
      <c r="AS120">
        <v>1</v>
      </c>
      <c r="AT120">
        <f>IF(AR120*$H$13&gt;=AV120,1.0,(AV120/(AV120-AR120*$H$13)))</f>
        <v>0</v>
      </c>
      <c r="AU120">
        <f>(AT120-1)*100</f>
        <v>0</v>
      </c>
      <c r="AV120">
        <f>MAX(0,($B$13+$C$13*BU120)/(1+$D$13*BU120)*BN120/(BP120+273)*$E$13)</f>
        <v>0</v>
      </c>
      <c r="AW120">
        <f>$B$11*BV120+$C$11*BW120+$F$11*CH120*(1-CK120)</f>
        <v>0</v>
      </c>
      <c r="AX120">
        <f>AW120*AY120</f>
        <v>0</v>
      </c>
      <c r="AY120">
        <f>($B$11*$D$9+$C$11*$D$9+$F$11*((CU120+CM120)/MAX(CU120+CM120+CV120, 0.1)*$I$9+CV120/MAX(CU120+CM120+CV120, 0.1)*$J$9))/($B$11+$C$11+$F$11)</f>
        <v>0</v>
      </c>
      <c r="AZ120">
        <f>($B$11*$K$9+$C$11*$K$9+$F$11*((CU120+CM120)/MAX(CU120+CM120+CV120, 0.1)*$P$9+CV120/MAX(CU120+CM120+CV120, 0.1)*$Q$9))/($B$11+$C$11+$F$11)</f>
        <v>0</v>
      </c>
      <c r="BA120">
        <v>6</v>
      </c>
      <c r="BB120">
        <v>0.5</v>
      </c>
      <c r="BC120" t="s">
        <v>354</v>
      </c>
      <c r="BD120">
        <v>2</v>
      </c>
      <c r="BE120" t="b">
        <v>1</v>
      </c>
      <c r="BF120">
        <v>1714086630.5</v>
      </c>
      <c r="BG120">
        <v>1999.159548387096</v>
      </c>
      <c r="BH120">
        <v>1999.934193548387</v>
      </c>
      <c r="BI120">
        <v>17.4356870967742</v>
      </c>
      <c r="BJ120">
        <v>17.44639677419355</v>
      </c>
      <c r="BK120">
        <v>2006.073548387096</v>
      </c>
      <c r="BL120">
        <v>17.43759032258064</v>
      </c>
      <c r="BM120">
        <v>600.0067096774193</v>
      </c>
      <c r="BN120">
        <v>101.6706774193549</v>
      </c>
      <c r="BO120">
        <v>0.1000215419354839</v>
      </c>
      <c r="BP120">
        <v>22.2684935483871</v>
      </c>
      <c r="BQ120">
        <v>22.42697419354839</v>
      </c>
      <c r="BR120">
        <v>999.9000000000003</v>
      </c>
      <c r="BS120">
        <v>0</v>
      </c>
      <c r="BT120">
        <v>0</v>
      </c>
      <c r="BU120">
        <v>10000.16322580645</v>
      </c>
      <c r="BV120">
        <v>0</v>
      </c>
      <c r="BW120">
        <v>159.1823225806452</v>
      </c>
      <c r="BX120">
        <v>-0.9216782258064518</v>
      </c>
      <c r="BY120">
        <v>2034.486129032258</v>
      </c>
      <c r="BZ120">
        <v>2035.446451612903</v>
      </c>
      <c r="CA120">
        <v>-0.01070527225806451</v>
      </c>
      <c r="CB120">
        <v>1999.934193548387</v>
      </c>
      <c r="CC120">
        <v>17.44639677419355</v>
      </c>
      <c r="CD120">
        <v>1.772696774193548</v>
      </c>
      <c r="CE120">
        <v>1.773784516129032</v>
      </c>
      <c r="CF120">
        <v>15.54808387096774</v>
      </c>
      <c r="CG120">
        <v>15.55766774193548</v>
      </c>
      <c r="CH120">
        <v>394.9819354838708</v>
      </c>
      <c r="CI120">
        <v>0.8999984838709678</v>
      </c>
      <c r="CJ120">
        <v>0.1000015709677419</v>
      </c>
      <c r="CK120">
        <v>0</v>
      </c>
      <c r="CL120">
        <v>117.2660967741936</v>
      </c>
      <c r="CM120">
        <v>5.00098</v>
      </c>
      <c r="CN120">
        <v>607.839064516129</v>
      </c>
      <c r="CO120">
        <v>3609.474193548387</v>
      </c>
      <c r="CP120">
        <v>36.16906451612903</v>
      </c>
      <c r="CQ120">
        <v>39.69738709677419</v>
      </c>
      <c r="CR120">
        <v>38.0138387096774</v>
      </c>
      <c r="CS120">
        <v>39.79409677419353</v>
      </c>
      <c r="CT120">
        <v>38.30219354838709</v>
      </c>
      <c r="CU120">
        <v>350.9822580645161</v>
      </c>
      <c r="CV120">
        <v>38.99870967741936</v>
      </c>
      <c r="CW120">
        <v>0</v>
      </c>
      <c r="CX120">
        <v>1714086725.9</v>
      </c>
      <c r="CY120">
        <v>0</v>
      </c>
      <c r="CZ120">
        <v>1714086662.5</v>
      </c>
      <c r="DA120" t="s">
        <v>690</v>
      </c>
      <c r="DB120">
        <v>1714086662.5</v>
      </c>
      <c r="DC120">
        <v>1714085852.1</v>
      </c>
      <c r="DD120">
        <v>107</v>
      </c>
      <c r="DE120">
        <v>0.149</v>
      </c>
      <c r="DF120">
        <v>-0.006</v>
      </c>
      <c r="DG120">
        <v>-6.914</v>
      </c>
      <c r="DH120">
        <v>-0.002</v>
      </c>
      <c r="DI120">
        <v>2000</v>
      </c>
      <c r="DJ120">
        <v>17</v>
      </c>
      <c r="DK120">
        <v>0.39</v>
      </c>
      <c r="DL120">
        <v>0.16</v>
      </c>
      <c r="DM120">
        <v>-0.9263581250000001</v>
      </c>
      <c r="DN120">
        <v>0.06867472795497348</v>
      </c>
      <c r="DO120">
        <v>0.1215744169889758</v>
      </c>
      <c r="DP120">
        <v>1</v>
      </c>
      <c r="DQ120">
        <v>-0.012318896</v>
      </c>
      <c r="DR120">
        <v>0.03714562851782366</v>
      </c>
      <c r="DS120">
        <v>0.003684046783503706</v>
      </c>
      <c r="DT120">
        <v>1</v>
      </c>
      <c r="DU120">
        <v>2</v>
      </c>
      <c r="DV120">
        <v>2</v>
      </c>
      <c r="DW120" t="s">
        <v>513</v>
      </c>
      <c r="DX120">
        <v>3.23109</v>
      </c>
      <c r="DY120">
        <v>2.70435</v>
      </c>
      <c r="DZ120">
        <v>0.298412</v>
      </c>
      <c r="EA120">
        <v>0.298554</v>
      </c>
      <c r="EB120">
        <v>0.09365859999999999</v>
      </c>
      <c r="EC120">
        <v>0.094245</v>
      </c>
      <c r="ED120">
        <v>23106.8</v>
      </c>
      <c r="EE120">
        <v>22589.5</v>
      </c>
      <c r="EF120">
        <v>31489.9</v>
      </c>
      <c r="EG120">
        <v>30477.2</v>
      </c>
      <c r="EH120">
        <v>38250</v>
      </c>
      <c r="EI120">
        <v>36509.8</v>
      </c>
      <c r="EJ120">
        <v>44152.1</v>
      </c>
      <c r="EK120">
        <v>42569.9</v>
      </c>
      <c r="EL120">
        <v>2.18432</v>
      </c>
      <c r="EM120">
        <v>2.0047</v>
      </c>
      <c r="EN120">
        <v>0.09492780000000001</v>
      </c>
      <c r="EO120">
        <v>0</v>
      </c>
      <c r="EP120">
        <v>20.8596</v>
      </c>
      <c r="EQ120">
        <v>999.9</v>
      </c>
      <c r="ER120">
        <v>61.7</v>
      </c>
      <c r="ES120">
        <v>26</v>
      </c>
      <c r="ET120">
        <v>20.4774</v>
      </c>
      <c r="EU120">
        <v>61.3373</v>
      </c>
      <c r="EV120">
        <v>21.5905</v>
      </c>
      <c r="EW120">
        <v>1</v>
      </c>
      <c r="EX120">
        <v>-0.389309</v>
      </c>
      <c r="EY120">
        <v>-0.07854029999999999</v>
      </c>
      <c r="EZ120">
        <v>20.1588</v>
      </c>
      <c r="FA120">
        <v>5.22912</v>
      </c>
      <c r="FB120">
        <v>11.9939</v>
      </c>
      <c r="FC120">
        <v>4.96775</v>
      </c>
      <c r="FD120">
        <v>3.297</v>
      </c>
      <c r="FE120">
        <v>9999</v>
      </c>
      <c r="FF120">
        <v>9999</v>
      </c>
      <c r="FG120">
        <v>9999</v>
      </c>
      <c r="FH120">
        <v>24.7</v>
      </c>
      <c r="FI120">
        <v>4.9715</v>
      </c>
      <c r="FJ120">
        <v>1.86812</v>
      </c>
      <c r="FK120">
        <v>1.85934</v>
      </c>
      <c r="FL120">
        <v>1.86541</v>
      </c>
      <c r="FM120">
        <v>1.8634</v>
      </c>
      <c r="FN120">
        <v>1.86478</v>
      </c>
      <c r="FO120">
        <v>1.8602</v>
      </c>
      <c r="FP120">
        <v>1.86432</v>
      </c>
      <c r="FQ120">
        <v>0</v>
      </c>
      <c r="FR120">
        <v>0</v>
      </c>
      <c r="FS120">
        <v>0</v>
      </c>
      <c r="FT120">
        <v>0</v>
      </c>
      <c r="FU120" t="s">
        <v>357</v>
      </c>
      <c r="FV120" t="s">
        <v>358</v>
      </c>
      <c r="FW120" t="s">
        <v>359</v>
      </c>
      <c r="FX120" t="s">
        <v>359</v>
      </c>
      <c r="FY120" t="s">
        <v>359</v>
      </c>
      <c r="FZ120" t="s">
        <v>359</v>
      </c>
      <c r="GA120">
        <v>0</v>
      </c>
      <c r="GB120">
        <v>100</v>
      </c>
      <c r="GC120">
        <v>100</v>
      </c>
      <c r="GD120">
        <v>-6.914</v>
      </c>
      <c r="GE120">
        <v>-0.0019</v>
      </c>
      <c r="GF120">
        <v>0.9603809363716282</v>
      </c>
      <c r="GG120">
        <v>-0.004200780211792431</v>
      </c>
      <c r="GH120">
        <v>-6.086107273994438E-07</v>
      </c>
      <c r="GI120">
        <v>3.538391214060535E-10</v>
      </c>
      <c r="GJ120">
        <v>-0.03284033065936183</v>
      </c>
      <c r="GK120">
        <v>0.006682484536868237</v>
      </c>
      <c r="GL120">
        <v>-0.0007200357986506558</v>
      </c>
      <c r="GM120">
        <v>2.515042002614049E-05</v>
      </c>
      <c r="GN120">
        <v>15</v>
      </c>
      <c r="GO120">
        <v>1944</v>
      </c>
      <c r="GP120">
        <v>3</v>
      </c>
      <c r="GQ120">
        <v>20</v>
      </c>
      <c r="GR120">
        <v>0.8</v>
      </c>
      <c r="GS120">
        <v>13.1</v>
      </c>
      <c r="GT120">
        <v>3.97949</v>
      </c>
      <c r="GU120">
        <v>2.37549</v>
      </c>
      <c r="GV120">
        <v>1.44775</v>
      </c>
      <c r="GW120">
        <v>2.30713</v>
      </c>
      <c r="GX120">
        <v>1.55151</v>
      </c>
      <c r="GY120">
        <v>2.44385</v>
      </c>
      <c r="GZ120">
        <v>32.8869</v>
      </c>
      <c r="HA120">
        <v>24.105</v>
      </c>
      <c r="HB120">
        <v>18</v>
      </c>
      <c r="HC120">
        <v>588.7089999999999</v>
      </c>
      <c r="HD120">
        <v>479.219</v>
      </c>
      <c r="HE120">
        <v>21.0005</v>
      </c>
      <c r="HF120">
        <v>22.0101</v>
      </c>
      <c r="HG120">
        <v>30.0003</v>
      </c>
      <c r="HH120">
        <v>22.0522</v>
      </c>
      <c r="HI120">
        <v>21.9981</v>
      </c>
      <c r="HJ120">
        <v>79.6722</v>
      </c>
      <c r="HK120">
        <v>24.0654</v>
      </c>
      <c r="HL120">
        <v>100</v>
      </c>
      <c r="HM120">
        <v>21</v>
      </c>
      <c r="HN120">
        <v>2000</v>
      </c>
      <c r="HO120">
        <v>17.4922</v>
      </c>
      <c r="HP120">
        <v>99.95820000000001</v>
      </c>
      <c r="HQ120">
        <v>101.709</v>
      </c>
    </row>
    <row r="121" spans="1:225">
      <c r="A121">
        <v>105</v>
      </c>
      <c r="B121">
        <v>1714086854.5</v>
      </c>
      <c r="C121">
        <v>18362.5</v>
      </c>
      <c r="D121" t="s">
        <v>691</v>
      </c>
      <c r="E121" t="s">
        <v>692</v>
      </c>
      <c r="F121">
        <v>5</v>
      </c>
      <c r="G121" t="s">
        <v>540</v>
      </c>
      <c r="H121">
        <v>1714086846.5</v>
      </c>
      <c r="I121">
        <f>(J121)/1000</f>
        <v>0</v>
      </c>
      <c r="J121">
        <f>IF(BE121, AM121, AG121)</f>
        <v>0</v>
      </c>
      <c r="K121">
        <f>IF(BE121, AH121, AF121)</f>
        <v>0</v>
      </c>
      <c r="L121">
        <f>BG121 - IF(AT121&gt;1, K121*BA121*100.0/(AV121*BU121), 0)</f>
        <v>0</v>
      </c>
      <c r="M121">
        <f>((S121-I121/2)*L121-K121)/(S121+I121/2)</f>
        <v>0</v>
      </c>
      <c r="N121">
        <f>M121*(BN121+BO121)/1000.0</f>
        <v>0</v>
      </c>
      <c r="O121">
        <f>(BG121 - IF(AT121&gt;1, K121*BA121*100.0/(AV121*BU121), 0))*(BN121+BO121)/1000.0</f>
        <v>0</v>
      </c>
      <c r="P121">
        <f>2.0/((1/R121-1/Q121)+SIGN(R121)*SQRT((1/R121-1/Q121)*(1/R121-1/Q121) + 4*BB121/((BB121+1)*(BB121+1))*(2*1/R121*1/Q121-1/Q121*1/Q121)))</f>
        <v>0</v>
      </c>
      <c r="Q121">
        <f>IF(LEFT(BC121,1)&lt;&gt;"0",IF(LEFT(BC121,1)="1",3.0,BD121),$D$5+$E$5*(BU121*BN121/($K$5*1000))+$F$5*(BU121*BN121/($K$5*1000))*MAX(MIN(BA121,$J$5),$I$5)*MAX(MIN(BA121,$J$5),$I$5)+$G$5*MAX(MIN(BA121,$J$5),$I$5)*(BU121*BN121/($K$5*1000))+$H$5*(BU121*BN121/($K$5*1000))*(BU121*BN121/($K$5*1000)))</f>
        <v>0</v>
      </c>
      <c r="R121">
        <f>I121*(1000-(1000*0.61365*exp(17.502*V121/(240.97+V121))/(BN121+BO121)+BI121)/2)/(1000*0.61365*exp(17.502*V121/(240.97+V121))/(BN121+BO121)-BI121)</f>
        <v>0</v>
      </c>
      <c r="S121">
        <f>1/((BB121+1)/(P121/1.6)+1/(Q121/1.37)) + BB121/((BB121+1)/(P121/1.6) + BB121/(Q121/1.37))</f>
        <v>0</v>
      </c>
      <c r="T121">
        <f>(AW121*AZ121)</f>
        <v>0</v>
      </c>
      <c r="U121">
        <f>(BP121+(T121+2*0.95*5.67E-8*(((BP121+$B$7)+273)^4-(BP121+273)^4)-44100*I121)/(1.84*29.3*Q121+8*0.95*5.67E-8*(BP121+273)^3))</f>
        <v>0</v>
      </c>
      <c r="V121">
        <f>($C$7*BQ121+$D$7*BR121+$E$7*U121)</f>
        <v>0</v>
      </c>
      <c r="W121">
        <f>0.61365*exp(17.502*V121/(240.97+V121))</f>
        <v>0</v>
      </c>
      <c r="X121">
        <f>(Y121/Z121*100)</f>
        <v>0</v>
      </c>
      <c r="Y121">
        <f>BI121*(BN121+BO121)/1000</f>
        <v>0</v>
      </c>
      <c r="Z121">
        <f>0.61365*exp(17.502*BP121/(240.97+BP121))</f>
        <v>0</v>
      </c>
      <c r="AA121">
        <f>(W121-BI121*(BN121+BO121)/1000)</f>
        <v>0</v>
      </c>
      <c r="AB121">
        <f>(-I121*44100)</f>
        <v>0</v>
      </c>
      <c r="AC121">
        <f>2*29.3*Q121*0.92*(BP121-V121)</f>
        <v>0</v>
      </c>
      <c r="AD121">
        <f>2*0.95*5.67E-8*(((BP121+$B$7)+273)^4-(V121+273)^4)</f>
        <v>0</v>
      </c>
      <c r="AE121">
        <f>T121+AD121+AB121+AC121</f>
        <v>0</v>
      </c>
      <c r="AF121">
        <f>BM121*AT121*(BH121-BG121*(1000-AT121*BJ121)/(1000-AT121*BI121))/(100*BA121)</f>
        <v>0</v>
      </c>
      <c r="AG121">
        <f>1000*BM121*AT121*(BI121-BJ121)/(100*BA121*(1000-AT121*BI121))</f>
        <v>0</v>
      </c>
      <c r="AH121">
        <f>(AI121 - AJ121 - BN121*1E3/(8.314*(BP121+273.15)) * AL121/BM121 * AK121) * BM121/(100*BA121) * (1000 - BJ121)/1000</f>
        <v>0</v>
      </c>
      <c r="AI121">
        <v>2035.671528791433</v>
      </c>
      <c r="AJ121">
        <v>2034.541636363636</v>
      </c>
      <c r="AK121">
        <v>0.04272896517683501</v>
      </c>
      <c r="AL121">
        <v>67.15736349927424</v>
      </c>
      <c r="AM121">
        <f>(AO121 - AN121 + BN121*1E3/(8.314*(BP121+273.15)) * AQ121/BM121 * AP121) * BM121/(100*BA121) * 1000/(1000 - AO121)</f>
        <v>0</v>
      </c>
      <c r="AN121">
        <v>17.51948877884649</v>
      </c>
      <c r="AO121">
        <v>17.51251757575758</v>
      </c>
      <c r="AP121">
        <v>-0.001055603058118948</v>
      </c>
      <c r="AQ121">
        <v>78.54605147974539</v>
      </c>
      <c r="AR121">
        <v>0</v>
      </c>
      <c r="AS121">
        <v>0</v>
      </c>
      <c r="AT121">
        <f>IF(AR121*$H$13&gt;=AV121,1.0,(AV121/(AV121-AR121*$H$13)))</f>
        <v>0</v>
      </c>
      <c r="AU121">
        <f>(AT121-1)*100</f>
        <v>0</v>
      </c>
      <c r="AV121">
        <f>MAX(0,($B$13+$C$13*BU121)/(1+$D$13*BU121)*BN121/(BP121+273)*$E$13)</f>
        <v>0</v>
      </c>
      <c r="AW121">
        <f>$B$11*BV121+$C$11*BW121+$F$11*CH121*(1-CK121)</f>
        <v>0</v>
      </c>
      <c r="AX121">
        <f>AW121*AY121</f>
        <v>0</v>
      </c>
      <c r="AY121">
        <f>($B$11*$D$9+$C$11*$D$9+$F$11*((CU121+CM121)/MAX(CU121+CM121+CV121, 0.1)*$I$9+CV121/MAX(CU121+CM121+CV121, 0.1)*$J$9))/($B$11+$C$11+$F$11)</f>
        <v>0</v>
      </c>
      <c r="AZ121">
        <f>($B$11*$K$9+$C$11*$K$9+$F$11*((CU121+CM121)/MAX(CU121+CM121+CV121, 0.1)*$P$9+CV121/MAX(CU121+CM121+CV121, 0.1)*$Q$9))/($B$11+$C$11+$F$11)</f>
        <v>0</v>
      </c>
      <c r="BA121">
        <v>6</v>
      </c>
      <c r="BB121">
        <v>0.5</v>
      </c>
      <c r="BC121" t="s">
        <v>354</v>
      </c>
      <c r="BD121">
        <v>2</v>
      </c>
      <c r="BE121" t="b">
        <v>1</v>
      </c>
      <c r="BF121">
        <v>1714086846.5</v>
      </c>
      <c r="BG121">
        <v>1997.646451612903</v>
      </c>
      <c r="BH121">
        <v>2000.149354838709</v>
      </c>
      <c r="BI121">
        <v>17.51071290322581</v>
      </c>
      <c r="BJ121">
        <v>17.64599032258064</v>
      </c>
      <c r="BK121">
        <v>2004.626451612903</v>
      </c>
      <c r="BL121">
        <v>17.51227419354839</v>
      </c>
      <c r="BM121">
        <v>599.9619032258063</v>
      </c>
      <c r="BN121">
        <v>101.6612903225807</v>
      </c>
      <c r="BO121">
        <v>0.09999272580645163</v>
      </c>
      <c r="BP121">
        <v>22.11789677419355</v>
      </c>
      <c r="BQ121">
        <v>22.27057419354839</v>
      </c>
      <c r="BR121">
        <v>999.9000000000003</v>
      </c>
      <c r="BS121">
        <v>0</v>
      </c>
      <c r="BT121">
        <v>0</v>
      </c>
      <c r="BU121">
        <v>9996.470322580644</v>
      </c>
      <c r="BV121">
        <v>0</v>
      </c>
      <c r="BW121">
        <v>144.8808387096774</v>
      </c>
      <c r="BX121">
        <v>-2.586291612903226</v>
      </c>
      <c r="BY121">
        <v>2033.166129032258</v>
      </c>
      <c r="BZ121">
        <v>2036.079032258064</v>
      </c>
      <c r="CA121">
        <v>-0.1352733932258064</v>
      </c>
      <c r="CB121">
        <v>2000.149354838709</v>
      </c>
      <c r="CC121">
        <v>17.64599032258064</v>
      </c>
      <c r="CD121">
        <v>1.780163548387097</v>
      </c>
      <c r="CE121">
        <v>1.793915483870968</v>
      </c>
      <c r="CF121">
        <v>15.61366774193549</v>
      </c>
      <c r="CG121">
        <v>15.73362580645161</v>
      </c>
      <c r="CH121">
        <v>394.982193548387</v>
      </c>
      <c r="CI121">
        <v>0.8999741290322579</v>
      </c>
      <c r="CJ121">
        <v>0.1000258548387097</v>
      </c>
      <c r="CK121">
        <v>0</v>
      </c>
      <c r="CL121">
        <v>152.5207419354839</v>
      </c>
      <c r="CM121">
        <v>5.00098</v>
      </c>
      <c r="CN121">
        <v>756.5020967741937</v>
      </c>
      <c r="CO121">
        <v>3609.446451612904</v>
      </c>
      <c r="CP121">
        <v>35.90096774193548</v>
      </c>
      <c r="CQ121">
        <v>38.4231935483871</v>
      </c>
      <c r="CR121">
        <v>37.58845161290321</v>
      </c>
      <c r="CS121">
        <v>38.3888064516129</v>
      </c>
      <c r="CT121">
        <v>37.50177419354838</v>
      </c>
      <c r="CU121">
        <v>350.9729032258065</v>
      </c>
      <c r="CV121">
        <v>39.00709677419354</v>
      </c>
      <c r="CW121">
        <v>0</v>
      </c>
      <c r="CX121">
        <v>1714086941.9</v>
      </c>
      <c r="CY121">
        <v>0</v>
      </c>
      <c r="CZ121">
        <v>1714086873.5</v>
      </c>
      <c r="DA121" t="s">
        <v>693</v>
      </c>
      <c r="DB121">
        <v>1714086873.5</v>
      </c>
      <c r="DC121">
        <v>1714085852.1</v>
      </c>
      <c r="DD121">
        <v>108</v>
      </c>
      <c r="DE121">
        <v>0.08799999999999999</v>
      </c>
      <c r="DF121">
        <v>-0.006</v>
      </c>
      <c r="DG121">
        <v>-6.98</v>
      </c>
      <c r="DH121">
        <v>-0.002</v>
      </c>
      <c r="DI121">
        <v>2000</v>
      </c>
      <c r="DJ121">
        <v>17</v>
      </c>
      <c r="DK121">
        <v>0.52</v>
      </c>
      <c r="DL121">
        <v>0.16</v>
      </c>
      <c r="DM121">
        <v>-4.354923170731707</v>
      </c>
      <c r="DN121">
        <v>30.46186641114981</v>
      </c>
      <c r="DO121">
        <v>3.242343038948343</v>
      </c>
      <c r="DP121">
        <v>0</v>
      </c>
      <c r="DQ121">
        <v>-0.2212980509756098</v>
      </c>
      <c r="DR121">
        <v>1.745047691916375</v>
      </c>
      <c r="DS121">
        <v>0.1726813882212762</v>
      </c>
      <c r="DT121">
        <v>0</v>
      </c>
      <c r="DU121">
        <v>0</v>
      </c>
      <c r="DV121">
        <v>2</v>
      </c>
      <c r="DW121" t="s">
        <v>356</v>
      </c>
      <c r="DX121">
        <v>3.2311</v>
      </c>
      <c r="DY121">
        <v>2.70454</v>
      </c>
      <c r="DZ121">
        <v>0.29835</v>
      </c>
      <c r="EA121">
        <v>0.298507</v>
      </c>
      <c r="EB121">
        <v>0.0938853</v>
      </c>
      <c r="EC121">
        <v>0.0942799</v>
      </c>
      <c r="ED121">
        <v>23105.9</v>
      </c>
      <c r="EE121">
        <v>22588.3</v>
      </c>
      <c r="EF121">
        <v>31486.5</v>
      </c>
      <c r="EG121">
        <v>30474.2</v>
      </c>
      <c r="EH121">
        <v>38235.9</v>
      </c>
      <c r="EI121">
        <v>36504.6</v>
      </c>
      <c r="EJ121">
        <v>44146.9</v>
      </c>
      <c r="EK121">
        <v>42565.4</v>
      </c>
      <c r="EL121">
        <v>2.2045</v>
      </c>
      <c r="EM121">
        <v>2.00293</v>
      </c>
      <c r="EN121">
        <v>0.0924468</v>
      </c>
      <c r="EO121">
        <v>0</v>
      </c>
      <c r="EP121">
        <v>20.7462</v>
      </c>
      <c r="EQ121">
        <v>999.9</v>
      </c>
      <c r="ER121">
        <v>61.5</v>
      </c>
      <c r="ES121">
        <v>26.1</v>
      </c>
      <c r="ET121">
        <v>20.535</v>
      </c>
      <c r="EU121">
        <v>60.8273</v>
      </c>
      <c r="EV121">
        <v>21.7067</v>
      </c>
      <c r="EW121">
        <v>1</v>
      </c>
      <c r="EX121">
        <v>-0.385722</v>
      </c>
      <c r="EY121">
        <v>-0.09838239999999999</v>
      </c>
      <c r="EZ121">
        <v>20.157</v>
      </c>
      <c r="FA121">
        <v>5.22927</v>
      </c>
      <c r="FB121">
        <v>11.9953</v>
      </c>
      <c r="FC121">
        <v>4.96775</v>
      </c>
      <c r="FD121">
        <v>3.297</v>
      </c>
      <c r="FE121">
        <v>9999</v>
      </c>
      <c r="FF121">
        <v>9999</v>
      </c>
      <c r="FG121">
        <v>9999</v>
      </c>
      <c r="FH121">
        <v>24.8</v>
      </c>
      <c r="FI121">
        <v>4.97153</v>
      </c>
      <c r="FJ121">
        <v>1.86813</v>
      </c>
      <c r="FK121">
        <v>1.85933</v>
      </c>
      <c r="FL121">
        <v>1.86541</v>
      </c>
      <c r="FM121">
        <v>1.8634</v>
      </c>
      <c r="FN121">
        <v>1.86478</v>
      </c>
      <c r="FO121">
        <v>1.8602</v>
      </c>
      <c r="FP121">
        <v>1.86432</v>
      </c>
      <c r="FQ121">
        <v>0</v>
      </c>
      <c r="FR121">
        <v>0</v>
      </c>
      <c r="FS121">
        <v>0</v>
      </c>
      <c r="FT121">
        <v>0</v>
      </c>
      <c r="FU121" t="s">
        <v>357</v>
      </c>
      <c r="FV121" t="s">
        <v>358</v>
      </c>
      <c r="FW121" t="s">
        <v>359</v>
      </c>
      <c r="FX121" t="s">
        <v>359</v>
      </c>
      <c r="FY121" t="s">
        <v>359</v>
      </c>
      <c r="FZ121" t="s">
        <v>359</v>
      </c>
      <c r="GA121">
        <v>0</v>
      </c>
      <c r="GB121">
        <v>100</v>
      </c>
      <c r="GC121">
        <v>100</v>
      </c>
      <c r="GD121">
        <v>-6.98</v>
      </c>
      <c r="GE121">
        <v>-0.0016</v>
      </c>
      <c r="GF121">
        <v>0.9533809363711117</v>
      </c>
      <c r="GG121">
        <v>-0.004200780211792431</v>
      </c>
      <c r="GH121">
        <v>-6.086107273994438E-07</v>
      </c>
      <c r="GI121">
        <v>3.538391214060535E-10</v>
      </c>
      <c r="GJ121">
        <v>-0.03284033065936183</v>
      </c>
      <c r="GK121">
        <v>0.006682484536868237</v>
      </c>
      <c r="GL121">
        <v>-0.0007200357986506558</v>
      </c>
      <c r="GM121">
        <v>2.515042002614049E-05</v>
      </c>
      <c r="GN121">
        <v>15</v>
      </c>
      <c r="GO121">
        <v>1944</v>
      </c>
      <c r="GP121">
        <v>3</v>
      </c>
      <c r="GQ121">
        <v>20</v>
      </c>
      <c r="GR121">
        <v>3.2</v>
      </c>
      <c r="GS121">
        <v>16.7</v>
      </c>
      <c r="GT121">
        <v>3.97949</v>
      </c>
      <c r="GU121">
        <v>2.38159</v>
      </c>
      <c r="GV121">
        <v>1.44775</v>
      </c>
      <c r="GW121">
        <v>2.30713</v>
      </c>
      <c r="GX121">
        <v>1.55151</v>
      </c>
      <c r="GY121">
        <v>2.4585</v>
      </c>
      <c r="GZ121">
        <v>33.0206</v>
      </c>
      <c r="HA121">
        <v>24.105</v>
      </c>
      <c r="HB121">
        <v>18</v>
      </c>
      <c r="HC121">
        <v>603.172</v>
      </c>
      <c r="HD121">
        <v>478.627</v>
      </c>
      <c r="HE121">
        <v>21.0002</v>
      </c>
      <c r="HF121">
        <v>22.0672</v>
      </c>
      <c r="HG121">
        <v>30.0002</v>
      </c>
      <c r="HH121">
        <v>22.1105</v>
      </c>
      <c r="HI121">
        <v>22.0528</v>
      </c>
      <c r="HJ121">
        <v>79.6651</v>
      </c>
      <c r="HK121">
        <v>24.9601</v>
      </c>
      <c r="HL121">
        <v>100</v>
      </c>
      <c r="HM121">
        <v>21</v>
      </c>
      <c r="HN121">
        <v>2000</v>
      </c>
      <c r="HO121">
        <v>17.2824</v>
      </c>
      <c r="HP121">
        <v>99.9469</v>
      </c>
      <c r="HQ121">
        <v>101.699</v>
      </c>
    </row>
    <row r="122" spans="1:225">
      <c r="A122">
        <v>106</v>
      </c>
      <c r="B122">
        <v>1714086915</v>
      </c>
      <c r="C122">
        <v>18423</v>
      </c>
      <c r="D122" t="s">
        <v>694</v>
      </c>
      <c r="E122" t="s">
        <v>695</v>
      </c>
      <c r="F122">
        <v>5</v>
      </c>
      <c r="G122" t="s">
        <v>540</v>
      </c>
      <c r="H122">
        <v>1714086907.25</v>
      </c>
      <c r="I122">
        <f>(J122)/1000</f>
        <v>0</v>
      </c>
      <c r="J122">
        <f>IF(BE122, AM122, AG122)</f>
        <v>0</v>
      </c>
      <c r="K122">
        <f>IF(BE122, AH122, AF122)</f>
        <v>0</v>
      </c>
      <c r="L122">
        <f>BG122 - IF(AT122&gt;1, K122*BA122*100.0/(AV122*BU122), 0)</f>
        <v>0</v>
      </c>
      <c r="M122">
        <f>((S122-I122/2)*L122-K122)/(S122+I122/2)</f>
        <v>0</v>
      </c>
      <c r="N122">
        <f>M122*(BN122+BO122)/1000.0</f>
        <v>0</v>
      </c>
      <c r="O122">
        <f>(BG122 - IF(AT122&gt;1, K122*BA122*100.0/(AV122*BU122), 0))*(BN122+BO122)/1000.0</f>
        <v>0</v>
      </c>
      <c r="P122">
        <f>2.0/((1/R122-1/Q122)+SIGN(R122)*SQRT((1/R122-1/Q122)*(1/R122-1/Q122) + 4*BB122/((BB122+1)*(BB122+1))*(2*1/R122*1/Q122-1/Q122*1/Q122)))</f>
        <v>0</v>
      </c>
      <c r="Q122">
        <f>IF(LEFT(BC122,1)&lt;&gt;"0",IF(LEFT(BC122,1)="1",3.0,BD122),$D$5+$E$5*(BU122*BN122/($K$5*1000))+$F$5*(BU122*BN122/($K$5*1000))*MAX(MIN(BA122,$J$5),$I$5)*MAX(MIN(BA122,$J$5),$I$5)+$G$5*MAX(MIN(BA122,$J$5),$I$5)*(BU122*BN122/($K$5*1000))+$H$5*(BU122*BN122/($K$5*1000))*(BU122*BN122/($K$5*1000)))</f>
        <v>0</v>
      </c>
      <c r="R122">
        <f>I122*(1000-(1000*0.61365*exp(17.502*V122/(240.97+V122))/(BN122+BO122)+BI122)/2)/(1000*0.61365*exp(17.502*V122/(240.97+V122))/(BN122+BO122)-BI122)</f>
        <v>0</v>
      </c>
      <c r="S122">
        <f>1/((BB122+1)/(P122/1.6)+1/(Q122/1.37)) + BB122/((BB122+1)/(P122/1.6) + BB122/(Q122/1.37))</f>
        <v>0</v>
      </c>
      <c r="T122">
        <f>(AW122*AZ122)</f>
        <v>0</v>
      </c>
      <c r="U122">
        <f>(BP122+(T122+2*0.95*5.67E-8*(((BP122+$B$7)+273)^4-(BP122+273)^4)-44100*I122)/(1.84*29.3*Q122+8*0.95*5.67E-8*(BP122+273)^3))</f>
        <v>0</v>
      </c>
      <c r="V122">
        <f>($C$7*BQ122+$D$7*BR122+$E$7*U122)</f>
        <v>0</v>
      </c>
      <c r="W122">
        <f>0.61365*exp(17.502*V122/(240.97+V122))</f>
        <v>0</v>
      </c>
      <c r="X122">
        <f>(Y122/Z122*100)</f>
        <v>0</v>
      </c>
      <c r="Y122">
        <f>BI122*(BN122+BO122)/1000</f>
        <v>0</v>
      </c>
      <c r="Z122">
        <f>0.61365*exp(17.502*BP122/(240.97+BP122))</f>
        <v>0</v>
      </c>
      <c r="AA122">
        <f>(W122-BI122*(BN122+BO122)/1000)</f>
        <v>0</v>
      </c>
      <c r="AB122">
        <f>(-I122*44100)</f>
        <v>0</v>
      </c>
      <c r="AC122">
        <f>2*29.3*Q122*0.92*(BP122-V122)</f>
        <v>0</v>
      </c>
      <c r="AD122">
        <f>2*0.95*5.67E-8*(((BP122+$B$7)+273)^4-(V122+273)^4)</f>
        <v>0</v>
      </c>
      <c r="AE122">
        <f>T122+AD122+AB122+AC122</f>
        <v>0</v>
      </c>
      <c r="AF122">
        <f>BM122*AT122*(BH122-BG122*(1000-AT122*BJ122)/(1000-AT122*BI122))/(100*BA122)</f>
        <v>0</v>
      </c>
      <c r="AG122">
        <f>1000*BM122*AT122*(BI122-BJ122)/(100*BA122*(1000-AT122*BI122))</f>
        <v>0</v>
      </c>
      <c r="AH122">
        <f>(AI122 - AJ122 - BN122*1E3/(8.314*(BP122+273.15)) * AL122/BM122 * AK122) * BM122/(100*BA122) * (1000 - BJ122)/1000</f>
        <v>0</v>
      </c>
      <c r="AI122">
        <v>2035.36952696171</v>
      </c>
      <c r="AJ122">
        <v>2034.549878787878</v>
      </c>
      <c r="AK122">
        <v>-0.00567557517147924</v>
      </c>
      <c r="AL122">
        <v>67.15869757286984</v>
      </c>
      <c r="AM122">
        <f>(AO122 - AN122 + BN122*1E3/(8.314*(BP122+273.15)) * AQ122/BM122 * AP122) * BM122/(100*BA122) * 1000/(1000 - AO122)</f>
        <v>0</v>
      </c>
      <c r="AN122">
        <v>17.39006158231689</v>
      </c>
      <c r="AO122">
        <v>17.39197393939393</v>
      </c>
      <c r="AP122">
        <v>0.0001535509828849148</v>
      </c>
      <c r="AQ122">
        <v>78.54749163809312</v>
      </c>
      <c r="AR122">
        <v>0</v>
      </c>
      <c r="AS122">
        <v>0</v>
      </c>
      <c r="AT122">
        <f>IF(AR122*$H$13&gt;=AV122,1.0,(AV122/(AV122-AR122*$H$13)))</f>
        <v>0</v>
      </c>
      <c r="AU122">
        <f>(AT122-1)*100</f>
        <v>0</v>
      </c>
      <c r="AV122">
        <f>MAX(0,($B$13+$C$13*BU122)/(1+$D$13*BU122)*BN122/(BP122+273)*$E$13)</f>
        <v>0</v>
      </c>
      <c r="AW122">
        <f>$B$11*BV122+$C$11*BW122+$F$11*CH122*(1-CK122)</f>
        <v>0</v>
      </c>
      <c r="AX122">
        <f>AW122*AY122</f>
        <v>0</v>
      </c>
      <c r="AY122">
        <f>($B$11*$D$9+$C$11*$D$9+$F$11*((CU122+CM122)/MAX(CU122+CM122+CV122, 0.1)*$I$9+CV122/MAX(CU122+CM122+CV122, 0.1)*$J$9))/($B$11+$C$11+$F$11)</f>
        <v>0</v>
      </c>
      <c r="AZ122">
        <f>($B$11*$K$9+$C$11*$K$9+$F$11*((CU122+CM122)/MAX(CU122+CM122+CV122, 0.1)*$P$9+CV122/MAX(CU122+CM122+CV122, 0.1)*$Q$9))/($B$11+$C$11+$F$11)</f>
        <v>0</v>
      </c>
      <c r="BA122">
        <v>6</v>
      </c>
      <c r="BB122">
        <v>0.5</v>
      </c>
      <c r="BC122" t="s">
        <v>354</v>
      </c>
      <c r="BD122">
        <v>2</v>
      </c>
      <c r="BE122" t="b">
        <v>1</v>
      </c>
      <c r="BF122">
        <v>1714086907.25</v>
      </c>
      <c r="BG122">
        <v>1999.339666666667</v>
      </c>
      <c r="BH122">
        <v>1999.995333333334</v>
      </c>
      <c r="BI122">
        <v>17.37504</v>
      </c>
      <c r="BJ122">
        <v>17.38556</v>
      </c>
      <c r="BK122">
        <v>2006.290666666667</v>
      </c>
      <c r="BL122">
        <v>17.37720666666667</v>
      </c>
      <c r="BM122">
        <v>599.9856333333333</v>
      </c>
      <c r="BN122">
        <v>101.6593</v>
      </c>
      <c r="BO122">
        <v>0.09998068333333333</v>
      </c>
      <c r="BP122">
        <v>22.13417</v>
      </c>
      <c r="BQ122">
        <v>22.29659333333334</v>
      </c>
      <c r="BR122">
        <v>999.9000000000002</v>
      </c>
      <c r="BS122">
        <v>0</v>
      </c>
      <c r="BT122">
        <v>0</v>
      </c>
      <c r="BU122">
        <v>9998.978999999999</v>
      </c>
      <c r="BV122">
        <v>0</v>
      </c>
      <c r="BW122">
        <v>143.3748666666666</v>
      </c>
      <c r="BX122">
        <v>-0.8379272333333333</v>
      </c>
      <c r="BY122">
        <v>2034.506333333333</v>
      </c>
      <c r="BZ122">
        <v>2035.381</v>
      </c>
      <c r="CA122">
        <v>-0.01052277943333333</v>
      </c>
      <c r="CB122">
        <v>1999.995333333334</v>
      </c>
      <c r="CC122">
        <v>17.38556</v>
      </c>
      <c r="CD122">
        <v>1.766332</v>
      </c>
      <c r="CE122">
        <v>1.767403</v>
      </c>
      <c r="CF122">
        <v>15.49199</v>
      </c>
      <c r="CG122">
        <v>15.50143</v>
      </c>
      <c r="CH122">
        <v>394.9922666666668</v>
      </c>
      <c r="CI122">
        <v>0.9000053000000001</v>
      </c>
      <c r="CJ122">
        <v>0.09999495333333329</v>
      </c>
      <c r="CK122">
        <v>0</v>
      </c>
      <c r="CL122">
        <v>147.6994</v>
      </c>
      <c r="CM122">
        <v>5.00098</v>
      </c>
      <c r="CN122">
        <v>735.1600333333331</v>
      </c>
      <c r="CO122">
        <v>3609.577666666666</v>
      </c>
      <c r="CP122">
        <v>35.77896666666666</v>
      </c>
      <c r="CQ122">
        <v>39.02059999999999</v>
      </c>
      <c r="CR122">
        <v>37.62056666666665</v>
      </c>
      <c r="CS122">
        <v>38.69136666666666</v>
      </c>
      <c r="CT122">
        <v>37.7852</v>
      </c>
      <c r="CU122">
        <v>350.9933333333332</v>
      </c>
      <c r="CV122">
        <v>38.99733333333334</v>
      </c>
      <c r="CW122">
        <v>0</v>
      </c>
      <c r="CX122">
        <v>1714087002.5</v>
      </c>
      <c r="CY122">
        <v>0</v>
      </c>
      <c r="CZ122">
        <v>1714086931</v>
      </c>
      <c r="DA122" t="s">
        <v>696</v>
      </c>
      <c r="DB122">
        <v>1714086931</v>
      </c>
      <c r="DC122">
        <v>1714085852.1</v>
      </c>
      <c r="DD122">
        <v>109</v>
      </c>
      <c r="DE122">
        <v>0.185</v>
      </c>
      <c r="DF122">
        <v>-0.006</v>
      </c>
      <c r="DG122">
        <v>-6.951</v>
      </c>
      <c r="DH122">
        <v>-0.002</v>
      </c>
      <c r="DI122">
        <v>2000</v>
      </c>
      <c r="DJ122">
        <v>17</v>
      </c>
      <c r="DK122">
        <v>0.62</v>
      </c>
      <c r="DL122">
        <v>0.16</v>
      </c>
      <c r="DM122">
        <v>-0.8249809512195122</v>
      </c>
      <c r="DN122">
        <v>-0.01574270383275261</v>
      </c>
      <c r="DO122">
        <v>0.07143641086392548</v>
      </c>
      <c r="DP122">
        <v>1</v>
      </c>
      <c r="DQ122">
        <v>-0.00153076543902439</v>
      </c>
      <c r="DR122">
        <v>-0.09249838825087106</v>
      </c>
      <c r="DS122">
        <v>0.01695410637777398</v>
      </c>
      <c r="DT122">
        <v>1</v>
      </c>
      <c r="DU122">
        <v>2</v>
      </c>
      <c r="DV122">
        <v>2</v>
      </c>
      <c r="DW122" t="s">
        <v>513</v>
      </c>
      <c r="DX122">
        <v>3.23108</v>
      </c>
      <c r="DY122">
        <v>2.70446</v>
      </c>
      <c r="DZ122">
        <v>0.298358</v>
      </c>
      <c r="EA122">
        <v>0.298483</v>
      </c>
      <c r="EB122">
        <v>0.09343269999999999</v>
      </c>
      <c r="EC122">
        <v>0.0939782</v>
      </c>
      <c r="ED122">
        <v>23104.8</v>
      </c>
      <c r="EE122">
        <v>22588.7</v>
      </c>
      <c r="EF122">
        <v>31485.5</v>
      </c>
      <c r="EG122">
        <v>30473.8</v>
      </c>
      <c r="EH122">
        <v>38253.8</v>
      </c>
      <c r="EI122">
        <v>36516.6</v>
      </c>
      <c r="EJ122">
        <v>44145.3</v>
      </c>
      <c r="EK122">
        <v>42565.1</v>
      </c>
      <c r="EL122">
        <v>2.20495</v>
      </c>
      <c r="EM122">
        <v>2.00175</v>
      </c>
      <c r="EN122">
        <v>0.0894442</v>
      </c>
      <c r="EO122">
        <v>0</v>
      </c>
      <c r="EP122">
        <v>20.8251</v>
      </c>
      <c r="EQ122">
        <v>999.9</v>
      </c>
      <c r="ER122">
        <v>61.5</v>
      </c>
      <c r="ES122">
        <v>26.1</v>
      </c>
      <c r="ET122">
        <v>20.5341</v>
      </c>
      <c r="EU122">
        <v>60.9073</v>
      </c>
      <c r="EV122">
        <v>21.7668</v>
      </c>
      <c r="EW122">
        <v>1</v>
      </c>
      <c r="EX122">
        <v>-0.384634</v>
      </c>
      <c r="EY122">
        <v>-0.10531</v>
      </c>
      <c r="EZ122">
        <v>20.159</v>
      </c>
      <c r="FA122">
        <v>5.22942</v>
      </c>
      <c r="FB122">
        <v>11.9945</v>
      </c>
      <c r="FC122">
        <v>4.96775</v>
      </c>
      <c r="FD122">
        <v>3.297</v>
      </c>
      <c r="FE122">
        <v>9999</v>
      </c>
      <c r="FF122">
        <v>9999</v>
      </c>
      <c r="FG122">
        <v>9999</v>
      </c>
      <c r="FH122">
        <v>24.8</v>
      </c>
      <c r="FI122">
        <v>4.97152</v>
      </c>
      <c r="FJ122">
        <v>1.86813</v>
      </c>
      <c r="FK122">
        <v>1.85938</v>
      </c>
      <c r="FL122">
        <v>1.8654</v>
      </c>
      <c r="FM122">
        <v>1.86341</v>
      </c>
      <c r="FN122">
        <v>1.86478</v>
      </c>
      <c r="FO122">
        <v>1.86021</v>
      </c>
      <c r="FP122">
        <v>1.86432</v>
      </c>
      <c r="FQ122">
        <v>0</v>
      </c>
      <c r="FR122">
        <v>0</v>
      </c>
      <c r="FS122">
        <v>0</v>
      </c>
      <c r="FT122">
        <v>0</v>
      </c>
      <c r="FU122" t="s">
        <v>357</v>
      </c>
      <c r="FV122" t="s">
        <v>358</v>
      </c>
      <c r="FW122" t="s">
        <v>359</v>
      </c>
      <c r="FX122" t="s">
        <v>359</v>
      </c>
      <c r="FY122" t="s">
        <v>359</v>
      </c>
      <c r="FZ122" t="s">
        <v>359</v>
      </c>
      <c r="GA122">
        <v>0</v>
      </c>
      <c r="GB122">
        <v>100</v>
      </c>
      <c r="GC122">
        <v>100</v>
      </c>
      <c r="GD122">
        <v>-6.951</v>
      </c>
      <c r="GE122">
        <v>-0.0021</v>
      </c>
      <c r="GF122">
        <v>0.8868809363714336</v>
      </c>
      <c r="GG122">
        <v>-0.004200780211792431</v>
      </c>
      <c r="GH122">
        <v>-6.086107273994438E-07</v>
      </c>
      <c r="GI122">
        <v>3.538391214060535E-10</v>
      </c>
      <c r="GJ122">
        <v>-0.03284033065936183</v>
      </c>
      <c r="GK122">
        <v>0.006682484536868237</v>
      </c>
      <c r="GL122">
        <v>-0.0007200357986506558</v>
      </c>
      <c r="GM122">
        <v>2.515042002614049E-05</v>
      </c>
      <c r="GN122">
        <v>15</v>
      </c>
      <c r="GO122">
        <v>1944</v>
      </c>
      <c r="GP122">
        <v>3</v>
      </c>
      <c r="GQ122">
        <v>20</v>
      </c>
      <c r="GR122">
        <v>0.7</v>
      </c>
      <c r="GS122">
        <v>17.7</v>
      </c>
      <c r="GT122">
        <v>3.98071</v>
      </c>
      <c r="GU122">
        <v>2.37671</v>
      </c>
      <c r="GV122">
        <v>1.44775</v>
      </c>
      <c r="GW122">
        <v>2.30713</v>
      </c>
      <c r="GX122">
        <v>1.55151</v>
      </c>
      <c r="GY122">
        <v>2.44995</v>
      </c>
      <c r="GZ122">
        <v>33.0652</v>
      </c>
      <c r="HA122">
        <v>24.105</v>
      </c>
      <c r="HB122">
        <v>18</v>
      </c>
      <c r="HC122">
        <v>603.623</v>
      </c>
      <c r="HD122">
        <v>478.031</v>
      </c>
      <c r="HE122">
        <v>20.9993</v>
      </c>
      <c r="HF122">
        <v>22.0784</v>
      </c>
      <c r="HG122">
        <v>30.0001</v>
      </c>
      <c r="HH122">
        <v>22.1228</v>
      </c>
      <c r="HI122">
        <v>22.0674</v>
      </c>
      <c r="HJ122">
        <v>79.66930000000001</v>
      </c>
      <c r="HK122">
        <v>24.6994</v>
      </c>
      <c r="HL122">
        <v>100</v>
      </c>
      <c r="HM122">
        <v>21</v>
      </c>
      <c r="HN122">
        <v>2000</v>
      </c>
      <c r="HO122">
        <v>17.3744</v>
      </c>
      <c r="HP122">
        <v>99.9434</v>
      </c>
      <c r="HQ122">
        <v>101.698</v>
      </c>
    </row>
    <row r="123" spans="1:225">
      <c r="A123">
        <v>107</v>
      </c>
      <c r="B123">
        <v>1714086976</v>
      </c>
      <c r="C123">
        <v>18484</v>
      </c>
      <c r="D123" t="s">
        <v>697</v>
      </c>
      <c r="E123" t="s">
        <v>698</v>
      </c>
      <c r="F123">
        <v>5</v>
      </c>
      <c r="G123" t="s">
        <v>540</v>
      </c>
      <c r="H123">
        <v>1714086968</v>
      </c>
      <c r="I123">
        <f>(J123)/1000</f>
        <v>0</v>
      </c>
      <c r="J123">
        <f>IF(BE123, AM123, AG123)</f>
        <v>0</v>
      </c>
      <c r="K123">
        <f>IF(BE123, AH123, AF123)</f>
        <v>0</v>
      </c>
      <c r="L123">
        <f>BG123 - IF(AT123&gt;1, K123*BA123*100.0/(AV123*BU123), 0)</f>
        <v>0</v>
      </c>
      <c r="M123">
        <f>((S123-I123/2)*L123-K123)/(S123+I123/2)</f>
        <v>0</v>
      </c>
      <c r="N123">
        <f>M123*(BN123+BO123)/1000.0</f>
        <v>0</v>
      </c>
      <c r="O123">
        <f>(BG123 - IF(AT123&gt;1, K123*BA123*100.0/(AV123*BU123), 0))*(BN123+BO123)/1000.0</f>
        <v>0</v>
      </c>
      <c r="P123">
        <f>2.0/((1/R123-1/Q123)+SIGN(R123)*SQRT((1/R123-1/Q123)*(1/R123-1/Q123) + 4*BB123/((BB123+1)*(BB123+1))*(2*1/R123*1/Q123-1/Q123*1/Q123)))</f>
        <v>0</v>
      </c>
      <c r="Q123">
        <f>IF(LEFT(BC123,1)&lt;&gt;"0",IF(LEFT(BC123,1)="1",3.0,BD123),$D$5+$E$5*(BU123*BN123/($K$5*1000))+$F$5*(BU123*BN123/($K$5*1000))*MAX(MIN(BA123,$J$5),$I$5)*MAX(MIN(BA123,$J$5),$I$5)+$G$5*MAX(MIN(BA123,$J$5),$I$5)*(BU123*BN123/($K$5*1000))+$H$5*(BU123*BN123/($K$5*1000))*(BU123*BN123/($K$5*1000)))</f>
        <v>0</v>
      </c>
      <c r="R123">
        <f>I123*(1000-(1000*0.61365*exp(17.502*V123/(240.97+V123))/(BN123+BO123)+BI123)/2)/(1000*0.61365*exp(17.502*V123/(240.97+V123))/(BN123+BO123)-BI123)</f>
        <v>0</v>
      </c>
      <c r="S123">
        <f>1/((BB123+1)/(P123/1.6)+1/(Q123/1.37)) + BB123/((BB123+1)/(P123/1.6) + BB123/(Q123/1.37))</f>
        <v>0</v>
      </c>
      <c r="T123">
        <f>(AW123*AZ123)</f>
        <v>0</v>
      </c>
      <c r="U123">
        <f>(BP123+(T123+2*0.95*5.67E-8*(((BP123+$B$7)+273)^4-(BP123+273)^4)-44100*I123)/(1.84*29.3*Q123+8*0.95*5.67E-8*(BP123+273)^3))</f>
        <v>0</v>
      </c>
      <c r="V123">
        <f>($C$7*BQ123+$D$7*BR123+$E$7*U123)</f>
        <v>0</v>
      </c>
      <c r="W123">
        <f>0.61365*exp(17.502*V123/(240.97+V123))</f>
        <v>0</v>
      </c>
      <c r="X123">
        <f>(Y123/Z123*100)</f>
        <v>0</v>
      </c>
      <c r="Y123">
        <f>BI123*(BN123+BO123)/1000</f>
        <v>0</v>
      </c>
      <c r="Z123">
        <f>0.61365*exp(17.502*BP123/(240.97+BP123))</f>
        <v>0</v>
      </c>
      <c r="AA123">
        <f>(W123-BI123*(BN123+BO123)/1000)</f>
        <v>0</v>
      </c>
      <c r="AB123">
        <f>(-I123*44100)</f>
        <v>0</v>
      </c>
      <c r="AC123">
        <f>2*29.3*Q123*0.92*(BP123-V123)</f>
        <v>0</v>
      </c>
      <c r="AD123">
        <f>2*0.95*5.67E-8*(((BP123+$B$7)+273)^4-(V123+273)^4)</f>
        <v>0</v>
      </c>
      <c r="AE123">
        <f>T123+AD123+AB123+AC123</f>
        <v>0</v>
      </c>
      <c r="AF123">
        <f>BM123*AT123*(BH123-BG123*(1000-AT123*BJ123)/(1000-AT123*BI123))/(100*BA123)</f>
        <v>0</v>
      </c>
      <c r="AG123">
        <f>1000*BM123*AT123*(BI123-BJ123)/(100*BA123*(1000-AT123*BI123))</f>
        <v>0</v>
      </c>
      <c r="AH123">
        <f>(AI123 - AJ123 - BN123*1E3/(8.314*(BP123+273.15)) * AL123/BM123 * AK123) * BM123/(100*BA123) * (1000 - BJ123)/1000</f>
        <v>0</v>
      </c>
      <c r="AI123">
        <v>2035.127360985885</v>
      </c>
      <c r="AJ123">
        <v>2034.562242424242</v>
      </c>
      <c r="AK123">
        <v>-0.00799905687402893</v>
      </c>
      <c r="AL123">
        <v>67.15907072236634</v>
      </c>
      <c r="AM123">
        <f>(AO123 - AN123 + BN123*1E3/(8.314*(BP123+273.15)) * AQ123/BM123 * AP123) * BM123/(100*BA123) * 1000/(1000 - AO123)</f>
        <v>0</v>
      </c>
      <c r="AN123">
        <v>17.37240365297884</v>
      </c>
      <c r="AO123">
        <v>17.39761515151516</v>
      </c>
      <c r="AP123">
        <v>1.77270540862629E-05</v>
      </c>
      <c r="AQ123">
        <v>78.54764235182253</v>
      </c>
      <c r="AR123">
        <v>0</v>
      </c>
      <c r="AS123">
        <v>0</v>
      </c>
      <c r="AT123">
        <f>IF(AR123*$H$13&gt;=AV123,1.0,(AV123/(AV123-AR123*$H$13)))</f>
        <v>0</v>
      </c>
      <c r="AU123">
        <f>(AT123-1)*100</f>
        <v>0</v>
      </c>
      <c r="AV123">
        <f>MAX(0,($B$13+$C$13*BU123)/(1+$D$13*BU123)*BN123/(BP123+273)*$E$13)</f>
        <v>0</v>
      </c>
      <c r="AW123">
        <f>$B$11*BV123+$C$11*BW123+$F$11*CH123*(1-CK123)</f>
        <v>0</v>
      </c>
      <c r="AX123">
        <f>AW123*AY123</f>
        <v>0</v>
      </c>
      <c r="AY123">
        <f>($B$11*$D$9+$C$11*$D$9+$F$11*((CU123+CM123)/MAX(CU123+CM123+CV123, 0.1)*$I$9+CV123/MAX(CU123+CM123+CV123, 0.1)*$J$9))/($B$11+$C$11+$F$11)</f>
        <v>0</v>
      </c>
      <c r="AZ123">
        <f>($B$11*$K$9+$C$11*$K$9+$F$11*((CU123+CM123)/MAX(CU123+CM123+CV123, 0.1)*$P$9+CV123/MAX(CU123+CM123+CV123, 0.1)*$Q$9))/($B$11+$C$11+$F$11)</f>
        <v>0</v>
      </c>
      <c r="BA123">
        <v>6</v>
      </c>
      <c r="BB123">
        <v>0.5</v>
      </c>
      <c r="BC123" t="s">
        <v>354</v>
      </c>
      <c r="BD123">
        <v>2</v>
      </c>
      <c r="BE123" t="b">
        <v>1</v>
      </c>
      <c r="BF123">
        <v>1714086968</v>
      </c>
      <c r="BG123">
        <v>1999.389548387097</v>
      </c>
      <c r="BH123">
        <v>2000.005161290322</v>
      </c>
      <c r="BI123">
        <v>17.3978064516129</v>
      </c>
      <c r="BJ123">
        <v>17.36973548387096</v>
      </c>
      <c r="BK123">
        <v>2006.303548387097</v>
      </c>
      <c r="BL123">
        <v>17.39988387096774</v>
      </c>
      <c r="BM123">
        <v>600.009612903226</v>
      </c>
      <c r="BN123">
        <v>101.6588709677419</v>
      </c>
      <c r="BO123">
        <v>0.09999734516129033</v>
      </c>
      <c r="BP123">
        <v>22.1620129032258</v>
      </c>
      <c r="BQ123">
        <v>22.32949354838709</v>
      </c>
      <c r="BR123">
        <v>999.9000000000003</v>
      </c>
      <c r="BS123">
        <v>0</v>
      </c>
      <c r="BT123">
        <v>0</v>
      </c>
      <c r="BU123">
        <v>9997.560645161291</v>
      </c>
      <c r="BV123">
        <v>0</v>
      </c>
      <c r="BW123">
        <v>140.5588064516129</v>
      </c>
      <c r="BX123">
        <v>-0.8068097419354838</v>
      </c>
      <c r="BY123">
        <v>2034.596451612903</v>
      </c>
      <c r="BZ123">
        <v>2035.35870967742</v>
      </c>
      <c r="CA123">
        <v>0.02807376774193548</v>
      </c>
      <c r="CB123">
        <v>2000.005161290322</v>
      </c>
      <c r="CC123">
        <v>17.36973548387096</v>
      </c>
      <c r="CD123">
        <v>1.768642580645161</v>
      </c>
      <c r="CE123">
        <v>1.765787419354838</v>
      </c>
      <c r="CF123">
        <v>15.51237096774194</v>
      </c>
      <c r="CG123">
        <v>15.48718709677419</v>
      </c>
      <c r="CH123">
        <v>394.9747741935483</v>
      </c>
      <c r="CI123">
        <v>0.8999804838709679</v>
      </c>
      <c r="CJ123">
        <v>0.1000195161290322</v>
      </c>
      <c r="CK123">
        <v>0</v>
      </c>
      <c r="CL123">
        <v>145.2244516129032</v>
      </c>
      <c r="CM123">
        <v>5.00098</v>
      </c>
      <c r="CN123">
        <v>724.422</v>
      </c>
      <c r="CO123">
        <v>3609.386129032258</v>
      </c>
      <c r="CP123">
        <v>36.21748387096774</v>
      </c>
      <c r="CQ123">
        <v>39.82835483870966</v>
      </c>
      <c r="CR123">
        <v>38.04606451612902</v>
      </c>
      <c r="CS123">
        <v>39.98770967741935</v>
      </c>
      <c r="CT123">
        <v>38.36467741935482</v>
      </c>
      <c r="CU123">
        <v>350.9680645161289</v>
      </c>
      <c r="CV123">
        <v>39.00483870967741</v>
      </c>
      <c r="CW123">
        <v>0</v>
      </c>
      <c r="CX123">
        <v>1714087063.7</v>
      </c>
      <c r="CY123">
        <v>0</v>
      </c>
      <c r="CZ123">
        <v>1714087009.5</v>
      </c>
      <c r="DA123" t="s">
        <v>699</v>
      </c>
      <c r="DB123">
        <v>1714087009.5</v>
      </c>
      <c r="DC123">
        <v>1714085852.1</v>
      </c>
      <c r="DD123">
        <v>110</v>
      </c>
      <c r="DE123">
        <v>0.193</v>
      </c>
      <c r="DF123">
        <v>-0.006</v>
      </c>
      <c r="DG123">
        <v>-6.914</v>
      </c>
      <c r="DH123">
        <v>-0.002</v>
      </c>
      <c r="DI123">
        <v>2000</v>
      </c>
      <c r="DJ123">
        <v>17</v>
      </c>
      <c r="DK123">
        <v>0.89</v>
      </c>
      <c r="DL123">
        <v>0.16</v>
      </c>
      <c r="DM123">
        <v>-0.8145006097560974</v>
      </c>
      <c r="DN123">
        <v>0.3054468919860643</v>
      </c>
      <c r="DO123">
        <v>0.1178196764702528</v>
      </c>
      <c r="DP123">
        <v>0</v>
      </c>
      <c r="DQ123">
        <v>0.03059968536585366</v>
      </c>
      <c r="DR123">
        <v>-0.04688889616724734</v>
      </c>
      <c r="DS123">
        <v>0.00465890384902071</v>
      </c>
      <c r="DT123">
        <v>1</v>
      </c>
      <c r="DU123">
        <v>1</v>
      </c>
      <c r="DV123">
        <v>2</v>
      </c>
      <c r="DW123" t="s">
        <v>363</v>
      </c>
      <c r="DX123">
        <v>3.23094</v>
      </c>
      <c r="DY123">
        <v>2.70425</v>
      </c>
      <c r="DZ123">
        <v>0.298342</v>
      </c>
      <c r="EA123">
        <v>0.298467</v>
      </c>
      <c r="EB123">
        <v>0.0934475</v>
      </c>
      <c r="EC123">
        <v>0.0939185</v>
      </c>
      <c r="ED123">
        <v>23104.8</v>
      </c>
      <c r="EE123">
        <v>22587.4</v>
      </c>
      <c r="EF123">
        <v>31485</v>
      </c>
      <c r="EG123">
        <v>30471.6</v>
      </c>
      <c r="EH123">
        <v>38252.6</v>
      </c>
      <c r="EI123">
        <v>36516.7</v>
      </c>
      <c r="EJ123">
        <v>44144.7</v>
      </c>
      <c r="EK123">
        <v>42562.4</v>
      </c>
      <c r="EL123">
        <v>2.20522</v>
      </c>
      <c r="EM123">
        <v>2.00147</v>
      </c>
      <c r="EN123">
        <v>0.0881627</v>
      </c>
      <c r="EO123">
        <v>0</v>
      </c>
      <c r="EP123">
        <v>20.8696</v>
      </c>
      <c r="EQ123">
        <v>999.9</v>
      </c>
      <c r="ER123">
        <v>61.4</v>
      </c>
      <c r="ES123">
        <v>26.1</v>
      </c>
      <c r="ET123">
        <v>20.499</v>
      </c>
      <c r="EU123">
        <v>60.9273</v>
      </c>
      <c r="EV123">
        <v>21.6747</v>
      </c>
      <c r="EW123">
        <v>1</v>
      </c>
      <c r="EX123">
        <v>-0.383288</v>
      </c>
      <c r="EY123">
        <v>-0.08692809999999999</v>
      </c>
      <c r="EZ123">
        <v>20.1591</v>
      </c>
      <c r="FA123">
        <v>5.22957</v>
      </c>
      <c r="FB123">
        <v>11.9947</v>
      </c>
      <c r="FC123">
        <v>4.9677</v>
      </c>
      <c r="FD123">
        <v>3.297</v>
      </c>
      <c r="FE123">
        <v>9999</v>
      </c>
      <c r="FF123">
        <v>9999</v>
      </c>
      <c r="FG123">
        <v>9999</v>
      </c>
      <c r="FH123">
        <v>24.8</v>
      </c>
      <c r="FI123">
        <v>4.97152</v>
      </c>
      <c r="FJ123">
        <v>1.86813</v>
      </c>
      <c r="FK123">
        <v>1.85934</v>
      </c>
      <c r="FL123">
        <v>1.86542</v>
      </c>
      <c r="FM123">
        <v>1.86341</v>
      </c>
      <c r="FN123">
        <v>1.86478</v>
      </c>
      <c r="FO123">
        <v>1.8602</v>
      </c>
      <c r="FP123">
        <v>1.86432</v>
      </c>
      <c r="FQ123">
        <v>0</v>
      </c>
      <c r="FR123">
        <v>0</v>
      </c>
      <c r="FS123">
        <v>0</v>
      </c>
      <c r="FT123">
        <v>0</v>
      </c>
      <c r="FU123" t="s">
        <v>357</v>
      </c>
      <c r="FV123" t="s">
        <v>358</v>
      </c>
      <c r="FW123" t="s">
        <v>359</v>
      </c>
      <c r="FX123" t="s">
        <v>359</v>
      </c>
      <c r="FY123" t="s">
        <v>359</v>
      </c>
      <c r="FZ123" t="s">
        <v>359</v>
      </c>
      <c r="GA123">
        <v>0</v>
      </c>
      <c r="GB123">
        <v>100</v>
      </c>
      <c r="GC123">
        <v>100</v>
      </c>
      <c r="GD123">
        <v>-6.914</v>
      </c>
      <c r="GE123">
        <v>-0.0021</v>
      </c>
      <c r="GF123">
        <v>0.9158809363705205</v>
      </c>
      <c r="GG123">
        <v>-0.004200780211792431</v>
      </c>
      <c r="GH123">
        <v>-6.086107273994438E-07</v>
      </c>
      <c r="GI123">
        <v>3.538391214060535E-10</v>
      </c>
      <c r="GJ123">
        <v>-0.03284033065936183</v>
      </c>
      <c r="GK123">
        <v>0.006682484536868237</v>
      </c>
      <c r="GL123">
        <v>-0.0007200357986506558</v>
      </c>
      <c r="GM123">
        <v>2.515042002614049E-05</v>
      </c>
      <c r="GN123">
        <v>15</v>
      </c>
      <c r="GO123">
        <v>1944</v>
      </c>
      <c r="GP123">
        <v>3</v>
      </c>
      <c r="GQ123">
        <v>20</v>
      </c>
      <c r="GR123">
        <v>0.8</v>
      </c>
      <c r="GS123">
        <v>18.7</v>
      </c>
      <c r="GT123">
        <v>3.97949</v>
      </c>
      <c r="GU123">
        <v>2.39014</v>
      </c>
      <c r="GV123">
        <v>1.44775</v>
      </c>
      <c r="GW123">
        <v>2.30591</v>
      </c>
      <c r="GX123">
        <v>1.55151</v>
      </c>
      <c r="GY123">
        <v>2.3584</v>
      </c>
      <c r="GZ123">
        <v>33.0875</v>
      </c>
      <c r="HA123">
        <v>24.105</v>
      </c>
      <c r="HB123">
        <v>18</v>
      </c>
      <c r="HC123">
        <v>604.004</v>
      </c>
      <c r="HD123">
        <v>478.033</v>
      </c>
      <c r="HE123">
        <v>20.9998</v>
      </c>
      <c r="HF123">
        <v>22.097</v>
      </c>
      <c r="HG123">
        <v>30.0002</v>
      </c>
      <c r="HH123">
        <v>22.1396</v>
      </c>
      <c r="HI123">
        <v>22.0859</v>
      </c>
      <c r="HJ123">
        <v>79.6699</v>
      </c>
      <c r="HK123">
        <v>24.6994</v>
      </c>
      <c r="HL123">
        <v>100</v>
      </c>
      <c r="HM123">
        <v>21</v>
      </c>
      <c r="HN123">
        <v>2000</v>
      </c>
      <c r="HO123">
        <v>17.3548</v>
      </c>
      <c r="HP123">
        <v>99.9421</v>
      </c>
      <c r="HQ123">
        <v>101.691</v>
      </c>
    </row>
    <row r="124" spans="1:225">
      <c r="A124">
        <v>108</v>
      </c>
      <c r="B124">
        <v>1714088826.1</v>
      </c>
      <c r="C124">
        <v>20334.09999990463</v>
      </c>
      <c r="D124" t="s">
        <v>700</v>
      </c>
      <c r="E124" t="s">
        <v>701</v>
      </c>
      <c r="F124">
        <v>5</v>
      </c>
      <c r="G124" t="s">
        <v>575</v>
      </c>
      <c r="H124">
        <v>1714088818.099999</v>
      </c>
      <c r="I124">
        <f>(J124)/1000</f>
        <v>0</v>
      </c>
      <c r="J124">
        <f>IF(BE124, AM124, AG124)</f>
        <v>0</v>
      </c>
      <c r="K124">
        <f>IF(BE124, AH124, AF124)</f>
        <v>0</v>
      </c>
      <c r="L124">
        <f>BG124 - IF(AT124&gt;1, K124*BA124*100.0/(AV124*BU124), 0)</f>
        <v>0</v>
      </c>
      <c r="M124">
        <f>((S124-I124/2)*L124-K124)/(S124+I124/2)</f>
        <v>0</v>
      </c>
      <c r="N124">
        <f>M124*(BN124+BO124)/1000.0</f>
        <v>0</v>
      </c>
      <c r="O124">
        <f>(BG124 - IF(AT124&gt;1, K124*BA124*100.0/(AV124*BU124), 0))*(BN124+BO124)/1000.0</f>
        <v>0</v>
      </c>
      <c r="P124">
        <f>2.0/((1/R124-1/Q124)+SIGN(R124)*SQRT((1/R124-1/Q124)*(1/R124-1/Q124) + 4*BB124/((BB124+1)*(BB124+1))*(2*1/R124*1/Q124-1/Q124*1/Q124)))</f>
        <v>0</v>
      </c>
      <c r="Q124">
        <f>IF(LEFT(BC124,1)&lt;&gt;"0",IF(LEFT(BC124,1)="1",3.0,BD124),$D$5+$E$5*(BU124*BN124/($K$5*1000))+$F$5*(BU124*BN124/($K$5*1000))*MAX(MIN(BA124,$J$5),$I$5)*MAX(MIN(BA124,$J$5),$I$5)+$G$5*MAX(MIN(BA124,$J$5),$I$5)*(BU124*BN124/($K$5*1000))+$H$5*(BU124*BN124/($K$5*1000))*(BU124*BN124/($K$5*1000)))</f>
        <v>0</v>
      </c>
      <c r="R124">
        <f>I124*(1000-(1000*0.61365*exp(17.502*V124/(240.97+V124))/(BN124+BO124)+BI124)/2)/(1000*0.61365*exp(17.502*V124/(240.97+V124))/(BN124+BO124)-BI124)</f>
        <v>0</v>
      </c>
      <c r="S124">
        <f>1/((BB124+1)/(P124/1.6)+1/(Q124/1.37)) + BB124/((BB124+1)/(P124/1.6) + BB124/(Q124/1.37))</f>
        <v>0</v>
      </c>
      <c r="T124">
        <f>(AW124*AZ124)</f>
        <v>0</v>
      </c>
      <c r="U124">
        <f>(BP124+(T124+2*0.95*5.67E-8*(((BP124+$B$7)+273)^4-(BP124+273)^4)-44100*I124)/(1.84*29.3*Q124+8*0.95*5.67E-8*(BP124+273)^3))</f>
        <v>0</v>
      </c>
      <c r="V124">
        <f>($C$7*BQ124+$D$7*BR124+$E$7*U124)</f>
        <v>0</v>
      </c>
      <c r="W124">
        <f>0.61365*exp(17.502*V124/(240.97+V124))</f>
        <v>0</v>
      </c>
      <c r="X124">
        <f>(Y124/Z124*100)</f>
        <v>0</v>
      </c>
      <c r="Y124">
        <f>BI124*(BN124+BO124)/1000</f>
        <v>0</v>
      </c>
      <c r="Z124">
        <f>0.61365*exp(17.502*BP124/(240.97+BP124))</f>
        <v>0</v>
      </c>
      <c r="AA124">
        <f>(W124-BI124*(BN124+BO124)/1000)</f>
        <v>0</v>
      </c>
      <c r="AB124">
        <f>(-I124*44100)</f>
        <v>0</v>
      </c>
      <c r="AC124">
        <f>2*29.3*Q124*0.92*(BP124-V124)</f>
        <v>0</v>
      </c>
      <c r="AD124">
        <f>2*0.95*5.67E-8*(((BP124+$B$7)+273)^4-(V124+273)^4)</f>
        <v>0</v>
      </c>
      <c r="AE124">
        <f>T124+AD124+AB124+AC124</f>
        <v>0</v>
      </c>
      <c r="AF124">
        <f>BM124*AT124*(BH124-BG124*(1000-AT124*BJ124)/(1000-AT124*BI124))/(100*BA124)</f>
        <v>0</v>
      </c>
      <c r="AG124">
        <f>1000*BM124*AT124*(BI124-BJ124)/(100*BA124*(1000-AT124*BI124))</f>
        <v>0</v>
      </c>
      <c r="AH124">
        <f>(AI124 - AJ124 - BN124*1E3/(8.314*(BP124+273.15)) * AL124/BM124 * AK124) * BM124/(100*BA124) * (1000 - BJ124)/1000</f>
        <v>0</v>
      </c>
      <c r="AI124">
        <v>425.5572190524987</v>
      </c>
      <c r="AJ124">
        <v>425.2721575757573</v>
      </c>
      <c r="AK124">
        <v>-0.0008421785568518236</v>
      </c>
      <c r="AL124">
        <v>67.18502568210303</v>
      </c>
      <c r="AM124">
        <f>(AO124 - AN124 + BN124*1E3/(8.314*(BP124+273.15)) * AQ124/BM124 * AP124) * BM124/(100*BA124) * 1000/(1000 - AO124)</f>
        <v>0</v>
      </c>
      <c r="AN124">
        <v>13.07202763238025</v>
      </c>
      <c r="AO124">
        <v>13.4788006060606</v>
      </c>
      <c r="AP124">
        <v>0.0001474738486068374</v>
      </c>
      <c r="AQ124">
        <v>78.54842963573267</v>
      </c>
      <c r="AR124">
        <v>23</v>
      </c>
      <c r="AS124">
        <v>4</v>
      </c>
      <c r="AT124">
        <f>IF(AR124*$H$13&gt;=AV124,1.0,(AV124/(AV124-AR124*$H$13)))</f>
        <v>0</v>
      </c>
      <c r="AU124">
        <f>(AT124-1)*100</f>
        <v>0</v>
      </c>
      <c r="AV124">
        <f>MAX(0,($B$13+$C$13*BU124)/(1+$D$13*BU124)*BN124/(BP124+273)*$E$13)</f>
        <v>0</v>
      </c>
      <c r="AW124">
        <f>$B$11*BV124+$C$11*BW124+$F$11*CH124*(1-CK124)</f>
        <v>0</v>
      </c>
      <c r="AX124">
        <f>AW124*AY124</f>
        <v>0</v>
      </c>
      <c r="AY124">
        <f>($B$11*$D$9+$C$11*$D$9+$F$11*((CU124+CM124)/MAX(CU124+CM124+CV124, 0.1)*$I$9+CV124/MAX(CU124+CM124+CV124, 0.1)*$J$9))/($B$11+$C$11+$F$11)</f>
        <v>0</v>
      </c>
      <c r="AZ124">
        <f>($B$11*$K$9+$C$11*$K$9+$F$11*((CU124+CM124)/MAX(CU124+CM124+CV124, 0.1)*$P$9+CV124/MAX(CU124+CM124+CV124, 0.1)*$Q$9))/($B$11+$C$11+$F$11)</f>
        <v>0</v>
      </c>
      <c r="BA124">
        <v>6</v>
      </c>
      <c r="BB124">
        <v>0.5</v>
      </c>
      <c r="BC124" t="s">
        <v>354</v>
      </c>
      <c r="BD124">
        <v>2</v>
      </c>
      <c r="BE124" t="b">
        <v>1</v>
      </c>
      <c r="BF124">
        <v>1714088818.099999</v>
      </c>
      <c r="BG124">
        <v>418.1216451612902</v>
      </c>
      <c r="BH124">
        <v>419.9812258064516</v>
      </c>
      <c r="BI124">
        <v>13.4722935483871</v>
      </c>
      <c r="BJ124">
        <v>13.05234516129032</v>
      </c>
      <c r="BK124">
        <v>420.4576451612903</v>
      </c>
      <c r="BL124">
        <v>13.48428387096775</v>
      </c>
      <c r="BM124">
        <v>600.0356129032259</v>
      </c>
      <c r="BN124">
        <v>101.6438064516129</v>
      </c>
      <c r="BO124">
        <v>0.1000825935483871</v>
      </c>
      <c r="BP124">
        <v>23.33361612903225</v>
      </c>
      <c r="BQ124">
        <v>23.52197741935483</v>
      </c>
      <c r="BR124">
        <v>999.9000000000003</v>
      </c>
      <c r="BS124">
        <v>0</v>
      </c>
      <c r="BT124">
        <v>0</v>
      </c>
      <c r="BU124">
        <v>9998.87258064516</v>
      </c>
      <c r="BV124">
        <v>0</v>
      </c>
      <c r="BW124">
        <v>189.2570967741936</v>
      </c>
      <c r="BX124">
        <v>-0.4181883870967742</v>
      </c>
      <c r="BY124">
        <v>425.2928387096774</v>
      </c>
      <c r="BZ124">
        <v>425.5355806451613</v>
      </c>
      <c r="CA124">
        <v>0.4199406774193548</v>
      </c>
      <c r="CB124">
        <v>419.9812258064516</v>
      </c>
      <c r="CC124">
        <v>13.05234516129032</v>
      </c>
      <c r="CD124">
        <v>1.369373870967742</v>
      </c>
      <c r="CE124">
        <v>1.326691290322581</v>
      </c>
      <c r="CF124">
        <v>11.5826935483871</v>
      </c>
      <c r="CG124">
        <v>11.10468387096774</v>
      </c>
      <c r="CH124">
        <v>455.9627419354839</v>
      </c>
      <c r="CI124">
        <v>0.9120006774193546</v>
      </c>
      <c r="CJ124">
        <v>0.08799938064516126</v>
      </c>
      <c r="CK124">
        <v>0</v>
      </c>
      <c r="CL124">
        <v>156.5316451612903</v>
      </c>
      <c r="CM124">
        <v>5.00098</v>
      </c>
      <c r="CN124">
        <v>856.6615483870968</v>
      </c>
      <c r="CO124">
        <v>4190.448064516129</v>
      </c>
      <c r="CP124">
        <v>35.59041935483871</v>
      </c>
      <c r="CQ124">
        <v>38.278</v>
      </c>
      <c r="CR124">
        <v>37.24564516129031</v>
      </c>
      <c r="CS124">
        <v>37.86870967741934</v>
      </c>
      <c r="CT124">
        <v>37.42516129032257</v>
      </c>
      <c r="CU124">
        <v>411.2780645161289</v>
      </c>
      <c r="CV124">
        <v>39.68419354838711</v>
      </c>
      <c r="CW124">
        <v>0</v>
      </c>
      <c r="CX124">
        <v>1714088913.5</v>
      </c>
      <c r="CY124">
        <v>0</v>
      </c>
      <c r="CZ124">
        <v>1714088862.1</v>
      </c>
      <c r="DA124" t="s">
        <v>702</v>
      </c>
      <c r="DB124">
        <v>1714088862.1</v>
      </c>
      <c r="DC124">
        <v>1714085852.1</v>
      </c>
      <c r="DD124">
        <v>111</v>
      </c>
      <c r="DE124">
        <v>-1.434</v>
      </c>
      <c r="DF124">
        <v>-0.006</v>
      </c>
      <c r="DG124">
        <v>-2.336</v>
      </c>
      <c r="DH124">
        <v>-0.002</v>
      </c>
      <c r="DI124">
        <v>420</v>
      </c>
      <c r="DJ124">
        <v>17</v>
      </c>
      <c r="DK124">
        <v>0.59</v>
      </c>
      <c r="DL124">
        <v>0.16</v>
      </c>
      <c r="DM124">
        <v>-0.4207958292682927</v>
      </c>
      <c r="DN124">
        <v>-0.09604105923344944</v>
      </c>
      <c r="DO124">
        <v>0.05525873878220637</v>
      </c>
      <c r="DP124">
        <v>1</v>
      </c>
      <c r="DQ124">
        <v>0.4222831951219512</v>
      </c>
      <c r="DR124">
        <v>-0.1069676236933796</v>
      </c>
      <c r="DS124">
        <v>0.013894206652361</v>
      </c>
      <c r="DT124">
        <v>0</v>
      </c>
      <c r="DU124">
        <v>1</v>
      </c>
      <c r="DV124">
        <v>2</v>
      </c>
      <c r="DW124" t="s">
        <v>363</v>
      </c>
      <c r="DX124">
        <v>3.22919</v>
      </c>
      <c r="DY124">
        <v>2.70426</v>
      </c>
      <c r="DZ124">
        <v>0.106901</v>
      </c>
      <c r="EA124">
        <v>0.107117</v>
      </c>
      <c r="EB124">
        <v>0.07736510000000001</v>
      </c>
      <c r="EC124">
        <v>0.0761588</v>
      </c>
      <c r="ED124">
        <v>29342.9</v>
      </c>
      <c r="EE124">
        <v>28669.9</v>
      </c>
      <c r="EF124">
        <v>31445.4</v>
      </c>
      <c r="EG124">
        <v>30418.3</v>
      </c>
      <c r="EH124">
        <v>38880.7</v>
      </c>
      <c r="EI124">
        <v>37171.1</v>
      </c>
      <c r="EJ124">
        <v>44085.9</v>
      </c>
      <c r="EK124">
        <v>42489.4</v>
      </c>
      <c r="EL124">
        <v>2.14037</v>
      </c>
      <c r="EM124">
        <v>1.96585</v>
      </c>
      <c r="EN124">
        <v>0.116237</v>
      </c>
      <c r="EO124">
        <v>0</v>
      </c>
      <c r="EP124">
        <v>21.6241</v>
      </c>
      <c r="EQ124">
        <v>999.9</v>
      </c>
      <c r="ER124">
        <v>60</v>
      </c>
      <c r="ES124">
        <v>27.1</v>
      </c>
      <c r="ET124">
        <v>21.2536</v>
      </c>
      <c r="EU124">
        <v>60.8501</v>
      </c>
      <c r="EV124">
        <v>22.3037</v>
      </c>
      <c r="EW124">
        <v>1</v>
      </c>
      <c r="EX124">
        <v>-0.321245</v>
      </c>
      <c r="EY124">
        <v>-0.70159</v>
      </c>
      <c r="EZ124">
        <v>20.155</v>
      </c>
      <c r="FA124">
        <v>5.22942</v>
      </c>
      <c r="FB124">
        <v>11.9953</v>
      </c>
      <c r="FC124">
        <v>4.96775</v>
      </c>
      <c r="FD124">
        <v>3.297</v>
      </c>
      <c r="FE124">
        <v>9999</v>
      </c>
      <c r="FF124">
        <v>9999</v>
      </c>
      <c r="FG124">
        <v>9999</v>
      </c>
      <c r="FH124">
        <v>25.3</v>
      </c>
      <c r="FI124">
        <v>4.97155</v>
      </c>
      <c r="FJ124">
        <v>1.86813</v>
      </c>
      <c r="FK124">
        <v>1.85941</v>
      </c>
      <c r="FL124">
        <v>1.8655</v>
      </c>
      <c r="FM124">
        <v>1.86342</v>
      </c>
      <c r="FN124">
        <v>1.86478</v>
      </c>
      <c r="FO124">
        <v>1.86022</v>
      </c>
      <c r="FP124">
        <v>1.86432</v>
      </c>
      <c r="FQ124">
        <v>0</v>
      </c>
      <c r="FR124">
        <v>0</v>
      </c>
      <c r="FS124">
        <v>0</v>
      </c>
      <c r="FT124">
        <v>0</v>
      </c>
      <c r="FU124" t="s">
        <v>357</v>
      </c>
      <c r="FV124" t="s">
        <v>358</v>
      </c>
      <c r="FW124" t="s">
        <v>359</v>
      </c>
      <c r="FX124" t="s">
        <v>359</v>
      </c>
      <c r="FY124" t="s">
        <v>359</v>
      </c>
      <c r="FZ124" t="s">
        <v>359</v>
      </c>
      <c r="GA124">
        <v>0</v>
      </c>
      <c r="GB124">
        <v>100</v>
      </c>
      <c r="GC124">
        <v>100</v>
      </c>
      <c r="GD124">
        <v>-2.336</v>
      </c>
      <c r="GE124">
        <v>-0.012</v>
      </c>
      <c r="GF124">
        <v>0.9530714125614923</v>
      </c>
      <c r="GG124">
        <v>-0.004200780211792431</v>
      </c>
      <c r="GH124">
        <v>-6.086107273994438E-07</v>
      </c>
      <c r="GI124">
        <v>3.538391214060535E-10</v>
      </c>
      <c r="GJ124">
        <v>-0.03284033065936183</v>
      </c>
      <c r="GK124">
        <v>0.006682484536868237</v>
      </c>
      <c r="GL124">
        <v>-0.0007200357986506558</v>
      </c>
      <c r="GM124">
        <v>2.515042002614049E-05</v>
      </c>
      <c r="GN124">
        <v>15</v>
      </c>
      <c r="GO124">
        <v>1944</v>
      </c>
      <c r="GP124">
        <v>3</v>
      </c>
      <c r="GQ124">
        <v>20</v>
      </c>
      <c r="GR124">
        <v>30.3</v>
      </c>
      <c r="GS124">
        <v>49.6</v>
      </c>
      <c r="GT124">
        <v>1.11938</v>
      </c>
      <c r="GU124">
        <v>2.41089</v>
      </c>
      <c r="GV124">
        <v>1.44775</v>
      </c>
      <c r="GW124">
        <v>2.30347</v>
      </c>
      <c r="GX124">
        <v>1.55151</v>
      </c>
      <c r="GY124">
        <v>2.41089</v>
      </c>
      <c r="GZ124">
        <v>33.7606</v>
      </c>
      <c r="HA124">
        <v>24.0963</v>
      </c>
      <c r="HB124">
        <v>18</v>
      </c>
      <c r="HC124">
        <v>569.009</v>
      </c>
      <c r="HD124">
        <v>463.599</v>
      </c>
      <c r="HE124">
        <v>23.0009</v>
      </c>
      <c r="HF124">
        <v>22.9003</v>
      </c>
      <c r="HG124">
        <v>30</v>
      </c>
      <c r="HH124">
        <v>22.9569</v>
      </c>
      <c r="HI124">
        <v>22.9103</v>
      </c>
      <c r="HJ124">
        <v>22.4085</v>
      </c>
      <c r="HK124">
        <v>47.4486</v>
      </c>
      <c r="HL124">
        <v>91.842</v>
      </c>
      <c r="HM124">
        <v>23</v>
      </c>
      <c r="HN124">
        <v>420</v>
      </c>
      <c r="HO124">
        <v>13.1741</v>
      </c>
      <c r="HP124">
        <v>99.81189999999999</v>
      </c>
      <c r="HQ124">
        <v>101.515</v>
      </c>
    </row>
    <row r="125" spans="1:225">
      <c r="A125">
        <v>109</v>
      </c>
      <c r="B125">
        <v>1714088973.6</v>
      </c>
      <c r="C125">
        <v>20481.59999990463</v>
      </c>
      <c r="D125" t="s">
        <v>703</v>
      </c>
      <c r="E125" t="s">
        <v>704</v>
      </c>
      <c r="F125">
        <v>5</v>
      </c>
      <c r="G125" t="s">
        <v>575</v>
      </c>
      <c r="H125">
        <v>1714088965.849999</v>
      </c>
      <c r="I125">
        <f>(J125)/1000</f>
        <v>0</v>
      </c>
      <c r="J125">
        <f>IF(BE125, AM125, AG125)</f>
        <v>0</v>
      </c>
      <c r="K125">
        <f>IF(BE125, AH125, AF125)</f>
        <v>0</v>
      </c>
      <c r="L125">
        <f>BG125 - IF(AT125&gt;1, K125*BA125*100.0/(AV125*BU125), 0)</f>
        <v>0</v>
      </c>
      <c r="M125">
        <f>((S125-I125/2)*L125-K125)/(S125+I125/2)</f>
        <v>0</v>
      </c>
      <c r="N125">
        <f>M125*(BN125+BO125)/1000.0</f>
        <v>0</v>
      </c>
      <c r="O125">
        <f>(BG125 - IF(AT125&gt;1, K125*BA125*100.0/(AV125*BU125), 0))*(BN125+BO125)/1000.0</f>
        <v>0</v>
      </c>
      <c r="P125">
        <f>2.0/((1/R125-1/Q125)+SIGN(R125)*SQRT((1/R125-1/Q125)*(1/R125-1/Q125) + 4*BB125/((BB125+1)*(BB125+1))*(2*1/R125*1/Q125-1/Q125*1/Q125)))</f>
        <v>0</v>
      </c>
      <c r="Q125">
        <f>IF(LEFT(BC125,1)&lt;&gt;"0",IF(LEFT(BC125,1)="1",3.0,BD125),$D$5+$E$5*(BU125*BN125/($K$5*1000))+$F$5*(BU125*BN125/($K$5*1000))*MAX(MIN(BA125,$J$5),$I$5)*MAX(MIN(BA125,$J$5),$I$5)+$G$5*MAX(MIN(BA125,$J$5),$I$5)*(BU125*BN125/($K$5*1000))+$H$5*(BU125*BN125/($K$5*1000))*(BU125*BN125/($K$5*1000)))</f>
        <v>0</v>
      </c>
      <c r="R125">
        <f>I125*(1000-(1000*0.61365*exp(17.502*V125/(240.97+V125))/(BN125+BO125)+BI125)/2)/(1000*0.61365*exp(17.502*V125/(240.97+V125))/(BN125+BO125)-BI125)</f>
        <v>0</v>
      </c>
      <c r="S125">
        <f>1/((BB125+1)/(P125/1.6)+1/(Q125/1.37)) + BB125/((BB125+1)/(P125/1.6) + BB125/(Q125/1.37))</f>
        <v>0</v>
      </c>
      <c r="T125">
        <f>(AW125*AZ125)</f>
        <v>0</v>
      </c>
      <c r="U125">
        <f>(BP125+(T125+2*0.95*5.67E-8*(((BP125+$B$7)+273)^4-(BP125+273)^4)-44100*I125)/(1.84*29.3*Q125+8*0.95*5.67E-8*(BP125+273)^3))</f>
        <v>0</v>
      </c>
      <c r="V125">
        <f>($C$7*BQ125+$D$7*BR125+$E$7*U125)</f>
        <v>0</v>
      </c>
      <c r="W125">
        <f>0.61365*exp(17.502*V125/(240.97+V125))</f>
        <v>0</v>
      </c>
      <c r="X125">
        <f>(Y125/Z125*100)</f>
        <v>0</v>
      </c>
      <c r="Y125">
        <f>BI125*(BN125+BO125)/1000</f>
        <v>0</v>
      </c>
      <c r="Z125">
        <f>0.61365*exp(17.502*BP125/(240.97+BP125))</f>
        <v>0</v>
      </c>
      <c r="AA125">
        <f>(W125-BI125*(BN125+BO125)/1000)</f>
        <v>0</v>
      </c>
      <c r="AB125">
        <f>(-I125*44100)</f>
        <v>0</v>
      </c>
      <c r="AC125">
        <f>2*29.3*Q125*0.92*(BP125-V125)</f>
        <v>0</v>
      </c>
      <c r="AD125">
        <f>2*0.95*5.67E-8*(((BP125+$B$7)+273)^4-(V125+273)^4)</f>
        <v>0</v>
      </c>
      <c r="AE125">
        <f>T125+AD125+AB125+AC125</f>
        <v>0</v>
      </c>
      <c r="AF125">
        <f>BM125*AT125*(BH125-BG125*(1000-AT125*BJ125)/(1000-AT125*BI125))/(100*BA125)</f>
        <v>0</v>
      </c>
      <c r="AG125">
        <f>1000*BM125*AT125*(BI125-BJ125)/(100*BA125*(1000-AT125*BI125))</f>
        <v>0</v>
      </c>
      <c r="AH125">
        <f>(AI125 - AJ125 - BN125*1E3/(8.314*(BP125+273.15)) * AL125/BM125 * AK125) * BM125/(100*BA125) * (1000 - BJ125)/1000</f>
        <v>0</v>
      </c>
      <c r="AI125">
        <v>425.7247090207338</v>
      </c>
      <c r="AJ125">
        <v>424.5323212121213</v>
      </c>
      <c r="AK125">
        <v>0.0004688135718756975</v>
      </c>
      <c r="AL125">
        <v>67.18770477093955</v>
      </c>
      <c r="AM125">
        <f>(AO125 - AN125 + BN125*1E3/(8.314*(BP125+273.15)) * AQ125/BM125 * AP125) * BM125/(100*BA125) * 1000/(1000 - AO125)</f>
        <v>0</v>
      </c>
      <c r="AN125">
        <v>13.34754620391064</v>
      </c>
      <c r="AO125">
        <v>13.7111303030303</v>
      </c>
      <c r="AP125">
        <v>-6.455073413465134E-05</v>
      </c>
      <c r="AQ125">
        <v>78.54769084352355</v>
      </c>
      <c r="AR125">
        <v>13</v>
      </c>
      <c r="AS125">
        <v>2</v>
      </c>
      <c r="AT125">
        <f>IF(AR125*$H$13&gt;=AV125,1.0,(AV125/(AV125-AR125*$H$13)))</f>
        <v>0</v>
      </c>
      <c r="AU125">
        <f>(AT125-1)*100</f>
        <v>0</v>
      </c>
      <c r="AV125">
        <f>MAX(0,($B$13+$C$13*BU125)/(1+$D$13*BU125)*BN125/(BP125+273)*$E$13)</f>
        <v>0</v>
      </c>
      <c r="AW125">
        <f>$B$11*BV125+$C$11*BW125+$F$11*CH125*(1-CK125)</f>
        <v>0</v>
      </c>
      <c r="AX125">
        <f>AW125*AY125</f>
        <v>0</v>
      </c>
      <c r="AY125">
        <f>($B$11*$D$9+$C$11*$D$9+$F$11*((CU125+CM125)/MAX(CU125+CM125+CV125, 0.1)*$I$9+CV125/MAX(CU125+CM125+CV125, 0.1)*$J$9))/($B$11+$C$11+$F$11)</f>
        <v>0</v>
      </c>
      <c r="AZ125">
        <f>($B$11*$K$9+$C$11*$K$9+$F$11*((CU125+CM125)/MAX(CU125+CM125+CV125, 0.1)*$P$9+CV125/MAX(CU125+CM125+CV125, 0.1)*$Q$9))/($B$11+$C$11+$F$11)</f>
        <v>0</v>
      </c>
      <c r="BA125">
        <v>6</v>
      </c>
      <c r="BB125">
        <v>0.5</v>
      </c>
      <c r="BC125" t="s">
        <v>354</v>
      </c>
      <c r="BD125">
        <v>2</v>
      </c>
      <c r="BE125" t="b">
        <v>1</v>
      </c>
      <c r="BF125">
        <v>1714088965.849999</v>
      </c>
      <c r="BG125">
        <v>418.7607</v>
      </c>
      <c r="BH125">
        <v>419.9888666666666</v>
      </c>
      <c r="BI125">
        <v>13.72280333333333</v>
      </c>
      <c r="BJ125">
        <v>13.35698666666667</v>
      </c>
      <c r="BK125">
        <v>421.0617</v>
      </c>
      <c r="BL125">
        <v>13.73451666666666</v>
      </c>
      <c r="BM125">
        <v>599.9759666666666</v>
      </c>
      <c r="BN125">
        <v>101.6332333333334</v>
      </c>
      <c r="BO125">
        <v>0.09999626666666668</v>
      </c>
      <c r="BP125">
        <v>23.56058999999999</v>
      </c>
      <c r="BQ125">
        <v>23.76106666666666</v>
      </c>
      <c r="BR125">
        <v>999.9000000000002</v>
      </c>
      <c r="BS125">
        <v>0</v>
      </c>
      <c r="BT125">
        <v>0</v>
      </c>
      <c r="BU125">
        <v>9997.725</v>
      </c>
      <c r="BV125">
        <v>0</v>
      </c>
      <c r="BW125">
        <v>200.8141666666667</v>
      </c>
      <c r="BX125">
        <v>-1.257853</v>
      </c>
      <c r="BY125">
        <v>424.5571</v>
      </c>
      <c r="BZ125">
        <v>425.6746333333332</v>
      </c>
      <c r="CA125">
        <v>0.3658170666666666</v>
      </c>
      <c r="CB125">
        <v>419.9888666666666</v>
      </c>
      <c r="CC125">
        <v>13.35698666666667</v>
      </c>
      <c r="CD125">
        <v>1.394693666666667</v>
      </c>
      <c r="CE125">
        <v>1.357515666666667</v>
      </c>
      <c r="CF125">
        <v>11.86006666666666</v>
      </c>
      <c r="CG125">
        <v>11.45119</v>
      </c>
      <c r="CH125">
        <v>455.9788</v>
      </c>
      <c r="CI125">
        <v>0.9119824999999998</v>
      </c>
      <c r="CJ125">
        <v>0.08801779999999997</v>
      </c>
      <c r="CK125">
        <v>0</v>
      </c>
      <c r="CL125">
        <v>181.9522</v>
      </c>
      <c r="CM125">
        <v>5.00098</v>
      </c>
      <c r="CN125">
        <v>979.2406333333334</v>
      </c>
      <c r="CO125">
        <v>4190.571666666667</v>
      </c>
      <c r="CP125">
        <v>36.82473333333333</v>
      </c>
      <c r="CQ125">
        <v>40.44146666666666</v>
      </c>
      <c r="CR125">
        <v>38.53306666666665</v>
      </c>
      <c r="CS125">
        <v>40.99139999999998</v>
      </c>
      <c r="CT125">
        <v>39.08306666666667</v>
      </c>
      <c r="CU125">
        <v>411.2846666666666</v>
      </c>
      <c r="CV125">
        <v>39.69166666666668</v>
      </c>
      <c r="CW125">
        <v>0</v>
      </c>
      <c r="CX125">
        <v>1714089061.1</v>
      </c>
      <c r="CY125">
        <v>0</v>
      </c>
      <c r="CZ125">
        <v>1714088990.6</v>
      </c>
      <c r="DA125" t="s">
        <v>705</v>
      </c>
      <c r="DB125">
        <v>1714088990.6</v>
      </c>
      <c r="DC125">
        <v>1714085852.1</v>
      </c>
      <c r="DD125">
        <v>112</v>
      </c>
      <c r="DE125">
        <v>0.036</v>
      </c>
      <c r="DF125">
        <v>-0.006</v>
      </c>
      <c r="DG125">
        <v>-2.301</v>
      </c>
      <c r="DH125">
        <v>-0.002</v>
      </c>
      <c r="DI125">
        <v>420</v>
      </c>
      <c r="DJ125">
        <v>17</v>
      </c>
      <c r="DK125">
        <v>0.25</v>
      </c>
      <c r="DL125">
        <v>0.16</v>
      </c>
      <c r="DM125">
        <v>-1.246561707317073</v>
      </c>
      <c r="DN125">
        <v>-0.3296404181184654</v>
      </c>
      <c r="DO125">
        <v>0.04787763268708273</v>
      </c>
      <c r="DP125">
        <v>0</v>
      </c>
      <c r="DQ125">
        <v>0.3659540731707317</v>
      </c>
      <c r="DR125">
        <v>-0.002597059233449298</v>
      </c>
      <c r="DS125">
        <v>0.002089102379191509</v>
      </c>
      <c r="DT125">
        <v>1</v>
      </c>
      <c r="DU125">
        <v>1</v>
      </c>
      <c r="DV125">
        <v>2</v>
      </c>
      <c r="DW125" t="s">
        <v>363</v>
      </c>
      <c r="DX125">
        <v>3.22935</v>
      </c>
      <c r="DY125">
        <v>2.7044</v>
      </c>
      <c r="DZ125">
        <v>0.107001</v>
      </c>
      <c r="EA125">
        <v>0.107147</v>
      </c>
      <c r="EB125">
        <v>0.0783324</v>
      </c>
      <c r="EC125">
        <v>0.0772311</v>
      </c>
      <c r="ED125">
        <v>29338.4</v>
      </c>
      <c r="EE125">
        <v>28666.2</v>
      </c>
      <c r="EF125">
        <v>31444.3</v>
      </c>
      <c r="EG125">
        <v>30415.7</v>
      </c>
      <c r="EH125">
        <v>38838.6</v>
      </c>
      <c r="EI125">
        <v>37124.3</v>
      </c>
      <c r="EJ125">
        <v>44084.7</v>
      </c>
      <c r="EK125">
        <v>42485.6</v>
      </c>
      <c r="EL125">
        <v>2.1574</v>
      </c>
      <c r="EM125">
        <v>1.96417</v>
      </c>
      <c r="EN125">
        <v>0.117749</v>
      </c>
      <c r="EO125">
        <v>0</v>
      </c>
      <c r="EP125">
        <v>21.8234</v>
      </c>
      <c r="EQ125">
        <v>999.9</v>
      </c>
      <c r="ER125">
        <v>59.4</v>
      </c>
      <c r="ES125">
        <v>27.1</v>
      </c>
      <c r="ET125">
        <v>21.0416</v>
      </c>
      <c r="EU125">
        <v>61.1501</v>
      </c>
      <c r="EV125">
        <v>21.9872</v>
      </c>
      <c r="EW125">
        <v>1</v>
      </c>
      <c r="EX125">
        <v>-0.31844</v>
      </c>
      <c r="EY125">
        <v>-0.614897</v>
      </c>
      <c r="EZ125">
        <v>20.1547</v>
      </c>
      <c r="FA125">
        <v>5.22613</v>
      </c>
      <c r="FB125">
        <v>11.9969</v>
      </c>
      <c r="FC125">
        <v>4.9668</v>
      </c>
      <c r="FD125">
        <v>3.29625</v>
      </c>
      <c r="FE125">
        <v>9999</v>
      </c>
      <c r="FF125">
        <v>9999</v>
      </c>
      <c r="FG125">
        <v>9999</v>
      </c>
      <c r="FH125">
        <v>25.4</v>
      </c>
      <c r="FI125">
        <v>4.97152</v>
      </c>
      <c r="FJ125">
        <v>1.86813</v>
      </c>
      <c r="FK125">
        <v>1.85944</v>
      </c>
      <c r="FL125">
        <v>1.86553</v>
      </c>
      <c r="FM125">
        <v>1.86345</v>
      </c>
      <c r="FN125">
        <v>1.8648</v>
      </c>
      <c r="FO125">
        <v>1.86026</v>
      </c>
      <c r="FP125">
        <v>1.86432</v>
      </c>
      <c r="FQ125">
        <v>0</v>
      </c>
      <c r="FR125">
        <v>0</v>
      </c>
      <c r="FS125">
        <v>0</v>
      </c>
      <c r="FT125">
        <v>0</v>
      </c>
      <c r="FU125" t="s">
        <v>357</v>
      </c>
      <c r="FV125" t="s">
        <v>358</v>
      </c>
      <c r="FW125" t="s">
        <v>359</v>
      </c>
      <c r="FX125" t="s">
        <v>359</v>
      </c>
      <c r="FY125" t="s">
        <v>359</v>
      </c>
      <c r="FZ125" t="s">
        <v>359</v>
      </c>
      <c r="GA125">
        <v>0</v>
      </c>
      <c r="GB125">
        <v>100</v>
      </c>
      <c r="GC125">
        <v>100</v>
      </c>
      <c r="GD125">
        <v>-2.301</v>
      </c>
      <c r="GE125">
        <v>-0.0118</v>
      </c>
      <c r="GF125">
        <v>-0.4805798677770123</v>
      </c>
      <c r="GG125">
        <v>-0.004200780211792431</v>
      </c>
      <c r="GH125">
        <v>-6.086107273994438E-07</v>
      </c>
      <c r="GI125">
        <v>3.538391214060535E-10</v>
      </c>
      <c r="GJ125">
        <v>-0.03284033065936183</v>
      </c>
      <c r="GK125">
        <v>0.006682484536868237</v>
      </c>
      <c r="GL125">
        <v>-0.0007200357986506558</v>
      </c>
      <c r="GM125">
        <v>2.515042002614049E-05</v>
      </c>
      <c r="GN125">
        <v>15</v>
      </c>
      <c r="GO125">
        <v>1944</v>
      </c>
      <c r="GP125">
        <v>3</v>
      </c>
      <c r="GQ125">
        <v>20</v>
      </c>
      <c r="GR125">
        <v>1.9</v>
      </c>
      <c r="GS125">
        <v>52</v>
      </c>
      <c r="GT125">
        <v>1.11938</v>
      </c>
      <c r="GU125">
        <v>2.42676</v>
      </c>
      <c r="GV125">
        <v>1.44897</v>
      </c>
      <c r="GW125">
        <v>2.30347</v>
      </c>
      <c r="GX125">
        <v>1.55151</v>
      </c>
      <c r="GY125">
        <v>2.29004</v>
      </c>
      <c r="GZ125">
        <v>33.7832</v>
      </c>
      <c r="HA125">
        <v>24.0875</v>
      </c>
      <c r="HB125">
        <v>18</v>
      </c>
      <c r="HC125">
        <v>580.775</v>
      </c>
      <c r="HD125">
        <v>462.886</v>
      </c>
      <c r="HE125">
        <v>22.9999</v>
      </c>
      <c r="HF125">
        <v>22.9464</v>
      </c>
      <c r="HG125">
        <v>30.0001</v>
      </c>
      <c r="HH125">
        <v>22.9946</v>
      </c>
      <c r="HI125">
        <v>22.9451</v>
      </c>
      <c r="HJ125">
        <v>22.4169</v>
      </c>
      <c r="HK125">
        <v>46.1308</v>
      </c>
      <c r="HL125">
        <v>88.03319999999999</v>
      </c>
      <c r="HM125">
        <v>23</v>
      </c>
      <c r="HN125">
        <v>420</v>
      </c>
      <c r="HO125">
        <v>13.3685</v>
      </c>
      <c r="HP125">
        <v>99.80889999999999</v>
      </c>
      <c r="HQ125">
        <v>101.506</v>
      </c>
    </row>
    <row r="126" spans="1:225">
      <c r="A126">
        <v>110</v>
      </c>
      <c r="B126">
        <v>1714089153.1</v>
      </c>
      <c r="C126">
        <v>20661.09999990463</v>
      </c>
      <c r="D126" t="s">
        <v>706</v>
      </c>
      <c r="E126" t="s">
        <v>707</v>
      </c>
      <c r="F126">
        <v>5</v>
      </c>
      <c r="G126" t="s">
        <v>582</v>
      </c>
      <c r="H126">
        <v>1714089145.349999</v>
      </c>
      <c r="I126">
        <f>(J126)/1000</f>
        <v>0</v>
      </c>
      <c r="J126">
        <f>IF(BE126, AM126, AG126)</f>
        <v>0</v>
      </c>
      <c r="K126">
        <f>IF(BE126, AH126, AF126)</f>
        <v>0</v>
      </c>
      <c r="L126">
        <f>BG126 - IF(AT126&gt;1, K126*BA126*100.0/(AV126*BU126), 0)</f>
        <v>0</v>
      </c>
      <c r="M126">
        <f>((S126-I126/2)*L126-K126)/(S126+I126/2)</f>
        <v>0</v>
      </c>
      <c r="N126">
        <f>M126*(BN126+BO126)/1000.0</f>
        <v>0</v>
      </c>
      <c r="O126">
        <f>(BG126 - IF(AT126&gt;1, K126*BA126*100.0/(AV126*BU126), 0))*(BN126+BO126)/1000.0</f>
        <v>0</v>
      </c>
      <c r="P126">
        <f>2.0/((1/R126-1/Q126)+SIGN(R126)*SQRT((1/R126-1/Q126)*(1/R126-1/Q126) + 4*BB126/((BB126+1)*(BB126+1))*(2*1/R126*1/Q126-1/Q126*1/Q126)))</f>
        <v>0</v>
      </c>
      <c r="Q126">
        <f>IF(LEFT(BC126,1)&lt;&gt;"0",IF(LEFT(BC126,1)="1",3.0,BD126),$D$5+$E$5*(BU126*BN126/($K$5*1000))+$F$5*(BU126*BN126/($K$5*1000))*MAX(MIN(BA126,$J$5),$I$5)*MAX(MIN(BA126,$J$5),$I$5)+$G$5*MAX(MIN(BA126,$J$5),$I$5)*(BU126*BN126/($K$5*1000))+$H$5*(BU126*BN126/($K$5*1000))*(BU126*BN126/($K$5*1000)))</f>
        <v>0</v>
      </c>
      <c r="R126">
        <f>I126*(1000-(1000*0.61365*exp(17.502*V126/(240.97+V126))/(BN126+BO126)+BI126)/2)/(1000*0.61365*exp(17.502*V126/(240.97+V126))/(BN126+BO126)-BI126)</f>
        <v>0</v>
      </c>
      <c r="S126">
        <f>1/((BB126+1)/(P126/1.6)+1/(Q126/1.37)) + BB126/((BB126+1)/(P126/1.6) + BB126/(Q126/1.37))</f>
        <v>0</v>
      </c>
      <c r="T126">
        <f>(AW126*AZ126)</f>
        <v>0</v>
      </c>
      <c r="U126">
        <f>(BP126+(T126+2*0.95*5.67E-8*(((BP126+$B$7)+273)^4-(BP126+273)^4)-44100*I126)/(1.84*29.3*Q126+8*0.95*5.67E-8*(BP126+273)^3))</f>
        <v>0</v>
      </c>
      <c r="V126">
        <f>($C$7*BQ126+$D$7*BR126+$E$7*U126)</f>
        <v>0</v>
      </c>
      <c r="W126">
        <f>0.61365*exp(17.502*V126/(240.97+V126))</f>
        <v>0</v>
      </c>
      <c r="X126">
        <f>(Y126/Z126*100)</f>
        <v>0</v>
      </c>
      <c r="Y126">
        <f>BI126*(BN126+BO126)/1000</f>
        <v>0</v>
      </c>
      <c r="Z126">
        <f>0.61365*exp(17.502*BP126/(240.97+BP126))</f>
        <v>0</v>
      </c>
      <c r="AA126">
        <f>(W126-BI126*(BN126+BO126)/1000)</f>
        <v>0</v>
      </c>
      <c r="AB126">
        <f>(-I126*44100)</f>
        <v>0</v>
      </c>
      <c r="AC126">
        <f>2*29.3*Q126*0.92*(BP126-V126)</f>
        <v>0</v>
      </c>
      <c r="AD126">
        <f>2*0.95*5.67E-8*(((BP126+$B$7)+273)^4-(V126+273)^4)</f>
        <v>0</v>
      </c>
      <c r="AE126">
        <f>T126+AD126+AB126+AC126</f>
        <v>0</v>
      </c>
      <c r="AF126">
        <f>BM126*AT126*(BH126-BG126*(1000-AT126*BJ126)/(1000-AT126*BI126))/(100*BA126)</f>
        <v>0</v>
      </c>
      <c r="AG126">
        <f>1000*BM126*AT126*(BI126-BJ126)/(100*BA126*(1000-AT126*BI126))</f>
        <v>0</v>
      </c>
      <c r="AH126">
        <f>(AI126 - AJ126 - BN126*1E3/(8.314*(BP126+273.15)) * AL126/BM126 * AK126) * BM126/(100*BA126) * (1000 - BJ126)/1000</f>
        <v>0</v>
      </c>
      <c r="AI126">
        <v>425.7180892274845</v>
      </c>
      <c r="AJ126">
        <v>424.5339636363636</v>
      </c>
      <c r="AK126">
        <v>-0.003162164400358304</v>
      </c>
      <c r="AL126">
        <v>67.18771565440635</v>
      </c>
      <c r="AM126">
        <f>(AO126 - AN126 + BN126*1E3/(8.314*(BP126+273.15)) * AQ126/BM126 * AP126) * BM126/(100*BA126) * 1000/(1000 - AO126)</f>
        <v>0</v>
      </c>
      <c r="AN126">
        <v>13.47498470857433</v>
      </c>
      <c r="AO126">
        <v>13.77758060606061</v>
      </c>
      <c r="AP126">
        <v>-8.428455721655964E-05</v>
      </c>
      <c r="AQ126">
        <v>78.54766545670533</v>
      </c>
      <c r="AR126">
        <v>8</v>
      </c>
      <c r="AS126">
        <v>1</v>
      </c>
      <c r="AT126">
        <f>IF(AR126*$H$13&gt;=AV126,1.0,(AV126/(AV126-AR126*$H$13)))</f>
        <v>0</v>
      </c>
      <c r="AU126">
        <f>(AT126-1)*100</f>
        <v>0</v>
      </c>
      <c r="AV126">
        <f>MAX(0,($B$13+$C$13*BU126)/(1+$D$13*BU126)*BN126/(BP126+273)*$E$13)</f>
        <v>0</v>
      </c>
      <c r="AW126">
        <f>$B$11*BV126+$C$11*BW126+$F$11*CH126*(1-CK126)</f>
        <v>0</v>
      </c>
      <c r="AX126">
        <f>AW126*AY126</f>
        <v>0</v>
      </c>
      <c r="AY126">
        <f>($B$11*$D$9+$C$11*$D$9+$F$11*((CU126+CM126)/MAX(CU126+CM126+CV126, 0.1)*$I$9+CV126/MAX(CU126+CM126+CV126, 0.1)*$J$9))/($B$11+$C$11+$F$11)</f>
        <v>0</v>
      </c>
      <c r="AZ126">
        <f>($B$11*$K$9+$C$11*$K$9+$F$11*((CU126+CM126)/MAX(CU126+CM126+CV126, 0.1)*$P$9+CV126/MAX(CU126+CM126+CV126, 0.1)*$Q$9))/($B$11+$C$11+$F$11)</f>
        <v>0</v>
      </c>
      <c r="BA126">
        <v>6</v>
      </c>
      <c r="BB126">
        <v>0.5</v>
      </c>
      <c r="BC126" t="s">
        <v>354</v>
      </c>
      <c r="BD126">
        <v>2</v>
      </c>
      <c r="BE126" t="b">
        <v>1</v>
      </c>
      <c r="BF126">
        <v>1714089145.349999</v>
      </c>
      <c r="BG126">
        <v>418.6881000000001</v>
      </c>
      <c r="BH126">
        <v>419.9846333333333</v>
      </c>
      <c r="BI126">
        <v>13.78725666666667</v>
      </c>
      <c r="BJ126">
        <v>13.48191666666666</v>
      </c>
      <c r="BK126">
        <v>421.0081000000001</v>
      </c>
      <c r="BL126">
        <v>13.79892</v>
      </c>
      <c r="BM126">
        <v>600.0232666666668</v>
      </c>
      <c r="BN126">
        <v>101.6351</v>
      </c>
      <c r="BO126">
        <v>0.09998229333333335</v>
      </c>
      <c r="BP126">
        <v>23.69981333333333</v>
      </c>
      <c r="BQ126">
        <v>23.86596</v>
      </c>
      <c r="BR126">
        <v>999.9000000000002</v>
      </c>
      <c r="BS126">
        <v>0</v>
      </c>
      <c r="BT126">
        <v>0</v>
      </c>
      <c r="BU126">
        <v>10011.601</v>
      </c>
      <c r="BV126">
        <v>0</v>
      </c>
      <c r="BW126">
        <v>161.7788333333333</v>
      </c>
      <c r="BX126">
        <v>-1.271551</v>
      </c>
      <c r="BY126">
        <v>424.5666666666667</v>
      </c>
      <c r="BZ126">
        <v>425.7242333333333</v>
      </c>
      <c r="CA126">
        <v>0.3053412666666667</v>
      </c>
      <c r="CB126">
        <v>419.9846333333333</v>
      </c>
      <c r="CC126">
        <v>13.48191666666666</v>
      </c>
      <c r="CD126">
        <v>1.401269333333334</v>
      </c>
      <c r="CE126">
        <v>1.370236666666667</v>
      </c>
      <c r="CF126">
        <v>11.93137</v>
      </c>
      <c r="CG126">
        <v>11.59220333333333</v>
      </c>
      <c r="CH126">
        <v>455.9664333333333</v>
      </c>
      <c r="CI126">
        <v>0.9119961666666664</v>
      </c>
      <c r="CJ126">
        <v>0.08800392000000003</v>
      </c>
      <c r="CK126">
        <v>0</v>
      </c>
      <c r="CL126">
        <v>158.1708</v>
      </c>
      <c r="CM126">
        <v>5.00098</v>
      </c>
      <c r="CN126">
        <v>861.7891333333332</v>
      </c>
      <c r="CO126">
        <v>4190.477000000001</v>
      </c>
      <c r="CP126">
        <v>35.62469999999999</v>
      </c>
      <c r="CQ126">
        <v>38.33726666666666</v>
      </c>
      <c r="CR126">
        <v>37.2768</v>
      </c>
      <c r="CS126">
        <v>37.85183333333332</v>
      </c>
      <c r="CT126">
        <v>37.4977</v>
      </c>
      <c r="CU126">
        <v>411.2796666666667</v>
      </c>
      <c r="CV126">
        <v>39.687</v>
      </c>
      <c r="CW126">
        <v>0</v>
      </c>
      <c r="CX126">
        <v>1714089240.5</v>
      </c>
      <c r="CY126">
        <v>0</v>
      </c>
      <c r="CZ126">
        <v>1714089171.6</v>
      </c>
      <c r="DA126" t="s">
        <v>708</v>
      </c>
      <c r="DB126">
        <v>1714089171.6</v>
      </c>
      <c r="DC126">
        <v>1714085852.1</v>
      </c>
      <c r="DD126">
        <v>113</v>
      </c>
      <c r="DE126">
        <v>-0.019</v>
      </c>
      <c r="DF126">
        <v>-0.006</v>
      </c>
      <c r="DG126">
        <v>-2.32</v>
      </c>
      <c r="DH126">
        <v>-0.002</v>
      </c>
      <c r="DI126">
        <v>420</v>
      </c>
      <c r="DJ126">
        <v>17</v>
      </c>
      <c r="DK126">
        <v>0.78</v>
      </c>
      <c r="DL126">
        <v>0.16</v>
      </c>
      <c r="DM126">
        <v>-1.27118025</v>
      </c>
      <c r="DN126">
        <v>-0.2217076547842359</v>
      </c>
      <c r="DO126">
        <v>0.06779789873172694</v>
      </c>
      <c r="DP126">
        <v>0</v>
      </c>
      <c r="DQ126">
        <v>0.308982575</v>
      </c>
      <c r="DR126">
        <v>-0.04791414258911823</v>
      </c>
      <c r="DS126">
        <v>0.006026508939209752</v>
      </c>
      <c r="DT126">
        <v>1</v>
      </c>
      <c r="DU126">
        <v>1</v>
      </c>
      <c r="DV126">
        <v>2</v>
      </c>
      <c r="DW126" t="s">
        <v>363</v>
      </c>
      <c r="DX126">
        <v>3.22927</v>
      </c>
      <c r="DY126">
        <v>2.70428</v>
      </c>
      <c r="DZ126">
        <v>0.106984</v>
      </c>
      <c r="EA126">
        <v>0.107141</v>
      </c>
      <c r="EB126">
        <v>0.0786123</v>
      </c>
      <c r="EC126">
        <v>0.0778411</v>
      </c>
      <c r="ED126">
        <v>29338.4</v>
      </c>
      <c r="EE126">
        <v>28664.7</v>
      </c>
      <c r="EF126">
        <v>31444</v>
      </c>
      <c r="EG126">
        <v>30414.1</v>
      </c>
      <c r="EH126">
        <v>38826.2</v>
      </c>
      <c r="EI126">
        <v>37098.2</v>
      </c>
      <c r="EJ126">
        <v>44084.1</v>
      </c>
      <c r="EK126">
        <v>42484</v>
      </c>
      <c r="EL126">
        <v>2.1672</v>
      </c>
      <c r="EM126">
        <v>1.96347</v>
      </c>
      <c r="EN126">
        <v>0.111807</v>
      </c>
      <c r="EO126">
        <v>0</v>
      </c>
      <c r="EP126">
        <v>22.0268</v>
      </c>
      <c r="EQ126">
        <v>999.9</v>
      </c>
      <c r="ER126">
        <v>58.6</v>
      </c>
      <c r="ES126">
        <v>27.2</v>
      </c>
      <c r="ET126">
        <v>20.8812</v>
      </c>
      <c r="EU126">
        <v>61.2401</v>
      </c>
      <c r="EV126">
        <v>22.2035</v>
      </c>
      <c r="EW126">
        <v>1</v>
      </c>
      <c r="EX126">
        <v>-0.31609</v>
      </c>
      <c r="EY126">
        <v>-0.5480390000000001</v>
      </c>
      <c r="EZ126">
        <v>20.1554</v>
      </c>
      <c r="FA126">
        <v>5.22852</v>
      </c>
      <c r="FB126">
        <v>11.996</v>
      </c>
      <c r="FC126">
        <v>4.96755</v>
      </c>
      <c r="FD126">
        <v>3.297</v>
      </c>
      <c r="FE126">
        <v>9999</v>
      </c>
      <c r="FF126">
        <v>9999</v>
      </c>
      <c r="FG126">
        <v>9999</v>
      </c>
      <c r="FH126">
        <v>25.4</v>
      </c>
      <c r="FI126">
        <v>4.97153</v>
      </c>
      <c r="FJ126">
        <v>1.86813</v>
      </c>
      <c r="FK126">
        <v>1.85944</v>
      </c>
      <c r="FL126">
        <v>1.86554</v>
      </c>
      <c r="FM126">
        <v>1.86342</v>
      </c>
      <c r="FN126">
        <v>1.8648</v>
      </c>
      <c r="FO126">
        <v>1.86025</v>
      </c>
      <c r="FP126">
        <v>1.86432</v>
      </c>
      <c r="FQ126">
        <v>0</v>
      </c>
      <c r="FR126">
        <v>0</v>
      </c>
      <c r="FS126">
        <v>0</v>
      </c>
      <c r="FT126">
        <v>0</v>
      </c>
      <c r="FU126" t="s">
        <v>357</v>
      </c>
      <c r="FV126" t="s">
        <v>358</v>
      </c>
      <c r="FW126" t="s">
        <v>359</v>
      </c>
      <c r="FX126" t="s">
        <v>359</v>
      </c>
      <c r="FY126" t="s">
        <v>359</v>
      </c>
      <c r="FZ126" t="s">
        <v>359</v>
      </c>
      <c r="GA126">
        <v>0</v>
      </c>
      <c r="GB126">
        <v>100</v>
      </c>
      <c r="GC126">
        <v>100</v>
      </c>
      <c r="GD126">
        <v>-2.32</v>
      </c>
      <c r="GE126">
        <v>-0.0117</v>
      </c>
      <c r="GF126">
        <v>-0.4449404891494086</v>
      </c>
      <c r="GG126">
        <v>-0.004200780211792431</v>
      </c>
      <c r="GH126">
        <v>-6.086107273994438E-07</v>
      </c>
      <c r="GI126">
        <v>3.538391214060535E-10</v>
      </c>
      <c r="GJ126">
        <v>-0.03284033065936183</v>
      </c>
      <c r="GK126">
        <v>0.006682484536868237</v>
      </c>
      <c r="GL126">
        <v>-0.0007200357986506558</v>
      </c>
      <c r="GM126">
        <v>2.515042002614049E-05</v>
      </c>
      <c r="GN126">
        <v>15</v>
      </c>
      <c r="GO126">
        <v>1944</v>
      </c>
      <c r="GP126">
        <v>3</v>
      </c>
      <c r="GQ126">
        <v>20</v>
      </c>
      <c r="GR126">
        <v>2.7</v>
      </c>
      <c r="GS126">
        <v>55</v>
      </c>
      <c r="GT126">
        <v>1.11938</v>
      </c>
      <c r="GU126">
        <v>2.42432</v>
      </c>
      <c r="GV126">
        <v>1.44775</v>
      </c>
      <c r="GW126">
        <v>2.30103</v>
      </c>
      <c r="GX126">
        <v>1.55151</v>
      </c>
      <c r="GY126">
        <v>2.23877</v>
      </c>
      <c r="GZ126">
        <v>33.8509</v>
      </c>
      <c r="HA126">
        <v>24.0875</v>
      </c>
      <c r="HB126">
        <v>18</v>
      </c>
      <c r="HC126">
        <v>587.761</v>
      </c>
      <c r="HD126">
        <v>462.746</v>
      </c>
      <c r="HE126">
        <v>23.0001</v>
      </c>
      <c r="HF126">
        <v>22.9843</v>
      </c>
      <c r="HG126">
        <v>30.0002</v>
      </c>
      <c r="HH126">
        <v>23.0276</v>
      </c>
      <c r="HI126">
        <v>22.9773</v>
      </c>
      <c r="HJ126">
        <v>22.417</v>
      </c>
      <c r="HK126">
        <v>44.4295</v>
      </c>
      <c r="HL126">
        <v>82.2985</v>
      </c>
      <c r="HM126">
        <v>23</v>
      </c>
      <c r="HN126">
        <v>420</v>
      </c>
      <c r="HO126">
        <v>13.5686</v>
      </c>
      <c r="HP126">
        <v>99.8077</v>
      </c>
      <c r="HQ126">
        <v>101.502</v>
      </c>
    </row>
    <row r="127" spans="1:225">
      <c r="A127">
        <v>111</v>
      </c>
      <c r="B127">
        <v>1714089305.1</v>
      </c>
      <c r="C127">
        <v>20813.09999990463</v>
      </c>
      <c r="D127" t="s">
        <v>709</v>
      </c>
      <c r="E127" t="s">
        <v>710</v>
      </c>
      <c r="F127">
        <v>5</v>
      </c>
      <c r="G127" t="s">
        <v>582</v>
      </c>
      <c r="H127">
        <v>1714089297.349999</v>
      </c>
      <c r="I127">
        <f>(J127)/1000</f>
        <v>0</v>
      </c>
      <c r="J127">
        <f>IF(BE127, AM127, AG127)</f>
        <v>0</v>
      </c>
      <c r="K127">
        <f>IF(BE127, AH127, AF127)</f>
        <v>0</v>
      </c>
      <c r="L127">
        <f>BG127 - IF(AT127&gt;1, K127*BA127*100.0/(AV127*BU127), 0)</f>
        <v>0</v>
      </c>
      <c r="M127">
        <f>((S127-I127/2)*L127-K127)/(S127+I127/2)</f>
        <v>0</v>
      </c>
      <c r="N127">
        <f>M127*(BN127+BO127)/1000.0</f>
        <v>0</v>
      </c>
      <c r="O127">
        <f>(BG127 - IF(AT127&gt;1, K127*BA127*100.0/(AV127*BU127), 0))*(BN127+BO127)/1000.0</f>
        <v>0</v>
      </c>
      <c r="P127">
        <f>2.0/((1/R127-1/Q127)+SIGN(R127)*SQRT((1/R127-1/Q127)*(1/R127-1/Q127) + 4*BB127/((BB127+1)*(BB127+1))*(2*1/R127*1/Q127-1/Q127*1/Q127)))</f>
        <v>0</v>
      </c>
      <c r="Q127">
        <f>IF(LEFT(BC127,1)&lt;&gt;"0",IF(LEFT(BC127,1)="1",3.0,BD127),$D$5+$E$5*(BU127*BN127/($K$5*1000))+$F$5*(BU127*BN127/($K$5*1000))*MAX(MIN(BA127,$J$5),$I$5)*MAX(MIN(BA127,$J$5),$I$5)+$G$5*MAX(MIN(BA127,$J$5),$I$5)*(BU127*BN127/($K$5*1000))+$H$5*(BU127*BN127/($K$5*1000))*(BU127*BN127/($K$5*1000)))</f>
        <v>0</v>
      </c>
      <c r="R127">
        <f>I127*(1000-(1000*0.61365*exp(17.502*V127/(240.97+V127))/(BN127+BO127)+BI127)/2)/(1000*0.61365*exp(17.502*V127/(240.97+V127))/(BN127+BO127)-BI127)</f>
        <v>0</v>
      </c>
      <c r="S127">
        <f>1/((BB127+1)/(P127/1.6)+1/(Q127/1.37)) + BB127/((BB127+1)/(P127/1.6) + BB127/(Q127/1.37))</f>
        <v>0</v>
      </c>
      <c r="T127">
        <f>(AW127*AZ127)</f>
        <v>0</v>
      </c>
      <c r="U127">
        <f>(BP127+(T127+2*0.95*5.67E-8*(((BP127+$B$7)+273)^4-(BP127+273)^4)-44100*I127)/(1.84*29.3*Q127+8*0.95*5.67E-8*(BP127+273)^3))</f>
        <v>0</v>
      </c>
      <c r="V127">
        <f>($C$7*BQ127+$D$7*BR127+$E$7*U127)</f>
        <v>0</v>
      </c>
      <c r="W127">
        <f>0.61365*exp(17.502*V127/(240.97+V127))</f>
        <v>0</v>
      </c>
      <c r="X127">
        <f>(Y127/Z127*100)</f>
        <v>0</v>
      </c>
      <c r="Y127">
        <f>BI127*(BN127+BO127)/1000</f>
        <v>0</v>
      </c>
      <c r="Z127">
        <f>0.61365*exp(17.502*BP127/(240.97+BP127))</f>
        <v>0</v>
      </c>
      <c r="AA127">
        <f>(W127-BI127*(BN127+BO127)/1000)</f>
        <v>0</v>
      </c>
      <c r="AB127">
        <f>(-I127*44100)</f>
        <v>0</v>
      </c>
      <c r="AC127">
        <f>2*29.3*Q127*0.92*(BP127-V127)</f>
        <v>0</v>
      </c>
      <c r="AD127">
        <f>2*0.95*5.67E-8*(((BP127+$B$7)+273)^4-(V127+273)^4)</f>
        <v>0</v>
      </c>
      <c r="AE127">
        <f>T127+AD127+AB127+AC127</f>
        <v>0</v>
      </c>
      <c r="AF127">
        <f>BM127*AT127*(BH127-BG127*(1000-AT127*BJ127)/(1000-AT127*BI127))/(100*BA127)</f>
        <v>0</v>
      </c>
      <c r="AG127">
        <f>1000*BM127*AT127*(BI127-BJ127)/(100*BA127*(1000-AT127*BI127))</f>
        <v>0</v>
      </c>
      <c r="AH127">
        <f>(AI127 - AJ127 - BN127*1E3/(8.314*(BP127+273.15)) * AL127/BM127 * AK127) * BM127/(100*BA127) * (1000 - BJ127)/1000</f>
        <v>0</v>
      </c>
      <c r="AI127">
        <v>425.5188416451867</v>
      </c>
      <c r="AJ127">
        <v>423.3820242424242</v>
      </c>
      <c r="AK127">
        <v>-0.0228214265286167</v>
      </c>
      <c r="AL127">
        <v>67.19316497671588</v>
      </c>
      <c r="AM127">
        <f>(AO127 - AN127 + BN127*1E3/(8.314*(BP127+273.15)) * AQ127/BM127 * AP127) * BM127/(100*BA127) * 1000/(1000 - AO127)</f>
        <v>0</v>
      </c>
      <c r="AN127">
        <v>13.28683555981838</v>
      </c>
      <c r="AO127">
        <v>13.83486727272726</v>
      </c>
      <c r="AP127">
        <v>-4.602559364539819E-05</v>
      </c>
      <c r="AQ127">
        <v>78.54545984282473</v>
      </c>
      <c r="AR127">
        <v>12</v>
      </c>
      <c r="AS127">
        <v>2</v>
      </c>
      <c r="AT127">
        <f>IF(AR127*$H$13&gt;=AV127,1.0,(AV127/(AV127-AR127*$H$13)))</f>
        <v>0</v>
      </c>
      <c r="AU127">
        <f>(AT127-1)*100</f>
        <v>0</v>
      </c>
      <c r="AV127">
        <f>MAX(0,($B$13+$C$13*BU127)/(1+$D$13*BU127)*BN127/(BP127+273)*$E$13)</f>
        <v>0</v>
      </c>
      <c r="AW127">
        <f>$B$11*BV127+$C$11*BW127+$F$11*CH127*(1-CK127)</f>
        <v>0</v>
      </c>
      <c r="AX127">
        <f>AW127*AY127</f>
        <v>0</v>
      </c>
      <c r="AY127">
        <f>($B$11*$D$9+$C$11*$D$9+$F$11*((CU127+CM127)/MAX(CU127+CM127+CV127, 0.1)*$I$9+CV127/MAX(CU127+CM127+CV127, 0.1)*$J$9))/($B$11+$C$11+$F$11)</f>
        <v>0</v>
      </c>
      <c r="AZ127">
        <f>($B$11*$K$9+$C$11*$K$9+$F$11*((CU127+CM127)/MAX(CU127+CM127+CV127, 0.1)*$P$9+CV127/MAX(CU127+CM127+CV127, 0.1)*$Q$9))/($B$11+$C$11+$F$11)</f>
        <v>0</v>
      </c>
      <c r="BA127">
        <v>6</v>
      </c>
      <c r="BB127">
        <v>0.5</v>
      </c>
      <c r="BC127" t="s">
        <v>354</v>
      </c>
      <c r="BD127">
        <v>2</v>
      </c>
      <c r="BE127" t="b">
        <v>1</v>
      </c>
      <c r="BF127">
        <v>1714089297.349999</v>
      </c>
      <c r="BG127">
        <v>417.5757333333334</v>
      </c>
      <c r="BH127">
        <v>419.9868666666667</v>
      </c>
      <c r="BI127">
        <v>13.84082</v>
      </c>
      <c r="BJ127">
        <v>13.28659333333333</v>
      </c>
      <c r="BK127">
        <v>419.8957333333334</v>
      </c>
      <c r="BL127">
        <v>13.85240333333333</v>
      </c>
      <c r="BM127">
        <v>600.0299666666667</v>
      </c>
      <c r="BN127">
        <v>101.6279</v>
      </c>
      <c r="BO127">
        <v>0.10001889</v>
      </c>
      <c r="BP127">
        <v>23.74448666666667</v>
      </c>
      <c r="BQ127">
        <v>23.64136</v>
      </c>
      <c r="BR127">
        <v>999.9000000000002</v>
      </c>
      <c r="BS127">
        <v>0</v>
      </c>
      <c r="BT127">
        <v>0</v>
      </c>
      <c r="BU127">
        <v>10002.944</v>
      </c>
      <c r="BV127">
        <v>0</v>
      </c>
      <c r="BW127">
        <v>222.1383666666667</v>
      </c>
      <c r="BX127">
        <v>-2.400337666666666</v>
      </c>
      <c r="BY127">
        <v>423.4473999999999</v>
      </c>
      <c r="BZ127">
        <v>425.6422333333333</v>
      </c>
      <c r="CA127">
        <v>0.5542213333333332</v>
      </c>
      <c r="CB127">
        <v>419.9868666666667</v>
      </c>
      <c r="CC127">
        <v>13.28659333333333</v>
      </c>
      <c r="CD127">
        <v>1.406614</v>
      </c>
      <c r="CE127">
        <v>1.350289</v>
      </c>
      <c r="CF127">
        <v>11.98911333333333</v>
      </c>
      <c r="CG127">
        <v>11.3706</v>
      </c>
      <c r="CH127">
        <v>455.9811333333334</v>
      </c>
      <c r="CI127">
        <v>0.9119974000000001</v>
      </c>
      <c r="CJ127">
        <v>0.08800283333333336</v>
      </c>
      <c r="CK127">
        <v>0</v>
      </c>
      <c r="CL127">
        <v>218.9181</v>
      </c>
      <c r="CM127">
        <v>5.00098</v>
      </c>
      <c r="CN127">
        <v>1314.357</v>
      </c>
      <c r="CO127">
        <v>4190.614333333333</v>
      </c>
      <c r="CP127">
        <v>36.91013333333333</v>
      </c>
      <c r="CQ127">
        <v>40.5623</v>
      </c>
      <c r="CR127">
        <v>38.62063333333332</v>
      </c>
      <c r="CS127">
        <v>41.09973333333332</v>
      </c>
      <c r="CT127">
        <v>39.17056666666667</v>
      </c>
      <c r="CU127">
        <v>411.2930000000001</v>
      </c>
      <c r="CV127">
        <v>39.68500000000001</v>
      </c>
      <c r="CW127">
        <v>0</v>
      </c>
      <c r="CX127">
        <v>1714089392.3</v>
      </c>
      <c r="CY127">
        <v>0</v>
      </c>
      <c r="CZ127">
        <v>1714089322.1</v>
      </c>
      <c r="DA127" t="s">
        <v>711</v>
      </c>
      <c r="DB127">
        <v>1714089322.1</v>
      </c>
      <c r="DC127">
        <v>1714085852.1</v>
      </c>
      <c r="DD127">
        <v>114</v>
      </c>
      <c r="DE127">
        <v>0</v>
      </c>
      <c r="DF127">
        <v>-0.006</v>
      </c>
      <c r="DG127">
        <v>-2.32</v>
      </c>
      <c r="DH127">
        <v>-0.002</v>
      </c>
      <c r="DI127">
        <v>420</v>
      </c>
      <c r="DJ127">
        <v>17</v>
      </c>
      <c r="DK127">
        <v>0.39</v>
      </c>
      <c r="DL127">
        <v>0.16</v>
      </c>
      <c r="DM127">
        <v>-2.400830243902439</v>
      </c>
      <c r="DN127">
        <v>0.01380271777004236</v>
      </c>
      <c r="DO127">
        <v>0.06976094027280159</v>
      </c>
      <c r="DP127">
        <v>1</v>
      </c>
      <c r="DQ127">
        <v>0.5552526829268293</v>
      </c>
      <c r="DR127">
        <v>-0.04546279442508745</v>
      </c>
      <c r="DS127">
        <v>0.005879190691936043</v>
      </c>
      <c r="DT127">
        <v>1</v>
      </c>
      <c r="DU127">
        <v>2</v>
      </c>
      <c r="DV127">
        <v>2</v>
      </c>
      <c r="DW127" t="s">
        <v>513</v>
      </c>
      <c r="DX127">
        <v>3.22931</v>
      </c>
      <c r="DY127">
        <v>2.70427</v>
      </c>
      <c r="DZ127">
        <v>0.106743</v>
      </c>
      <c r="EA127">
        <v>0.10713</v>
      </c>
      <c r="EB127">
        <v>0.07884480000000001</v>
      </c>
      <c r="EC127">
        <v>0.0770198</v>
      </c>
      <c r="ED127">
        <v>29344.9</v>
      </c>
      <c r="EE127">
        <v>28663.7</v>
      </c>
      <c r="EF127">
        <v>31442.6</v>
      </c>
      <c r="EG127">
        <v>30412.9</v>
      </c>
      <c r="EH127">
        <v>38814.4</v>
      </c>
      <c r="EI127">
        <v>37129.8</v>
      </c>
      <c r="EJ127">
        <v>44082</v>
      </c>
      <c r="EK127">
        <v>42482.1</v>
      </c>
      <c r="EL127">
        <v>2.15968</v>
      </c>
      <c r="EM127">
        <v>1.96195</v>
      </c>
      <c r="EN127">
        <v>0.0902936</v>
      </c>
      <c r="EO127">
        <v>0</v>
      </c>
      <c r="EP127">
        <v>22.1599</v>
      </c>
      <c r="EQ127">
        <v>999.9</v>
      </c>
      <c r="ER127">
        <v>57.9</v>
      </c>
      <c r="ES127">
        <v>27.3</v>
      </c>
      <c r="ET127">
        <v>20.7531</v>
      </c>
      <c r="EU127">
        <v>61.2501</v>
      </c>
      <c r="EV127">
        <v>22.3798</v>
      </c>
      <c r="EW127">
        <v>1</v>
      </c>
      <c r="EX127">
        <v>-0.313908</v>
      </c>
      <c r="EY127">
        <v>-0.536563</v>
      </c>
      <c r="EZ127">
        <v>20.1553</v>
      </c>
      <c r="FA127">
        <v>5.22882</v>
      </c>
      <c r="FB127">
        <v>11.9962</v>
      </c>
      <c r="FC127">
        <v>4.96785</v>
      </c>
      <c r="FD127">
        <v>3.297</v>
      </c>
      <c r="FE127">
        <v>9999</v>
      </c>
      <c r="FF127">
        <v>9999</v>
      </c>
      <c r="FG127">
        <v>9999</v>
      </c>
      <c r="FH127">
        <v>25.5</v>
      </c>
      <c r="FI127">
        <v>4.97152</v>
      </c>
      <c r="FJ127">
        <v>1.86813</v>
      </c>
      <c r="FK127">
        <v>1.85944</v>
      </c>
      <c r="FL127">
        <v>1.86552</v>
      </c>
      <c r="FM127">
        <v>1.86345</v>
      </c>
      <c r="FN127">
        <v>1.86479</v>
      </c>
      <c r="FO127">
        <v>1.86023</v>
      </c>
      <c r="FP127">
        <v>1.86432</v>
      </c>
      <c r="FQ127">
        <v>0</v>
      </c>
      <c r="FR127">
        <v>0</v>
      </c>
      <c r="FS127">
        <v>0</v>
      </c>
      <c r="FT127">
        <v>0</v>
      </c>
      <c r="FU127" t="s">
        <v>357</v>
      </c>
      <c r="FV127" t="s">
        <v>358</v>
      </c>
      <c r="FW127" t="s">
        <v>359</v>
      </c>
      <c r="FX127" t="s">
        <v>359</v>
      </c>
      <c r="FY127" t="s">
        <v>359</v>
      </c>
      <c r="FZ127" t="s">
        <v>359</v>
      </c>
      <c r="GA127">
        <v>0</v>
      </c>
      <c r="GB127">
        <v>100</v>
      </c>
      <c r="GC127">
        <v>100</v>
      </c>
      <c r="GD127">
        <v>-2.32</v>
      </c>
      <c r="GE127">
        <v>-0.0116</v>
      </c>
      <c r="GF127">
        <v>-0.4642600289249577</v>
      </c>
      <c r="GG127">
        <v>-0.004200780211792431</v>
      </c>
      <c r="GH127">
        <v>-6.086107273994438E-07</v>
      </c>
      <c r="GI127">
        <v>3.538391214060535E-10</v>
      </c>
      <c r="GJ127">
        <v>-0.03284033065936183</v>
      </c>
      <c r="GK127">
        <v>0.006682484536868237</v>
      </c>
      <c r="GL127">
        <v>-0.0007200357986506558</v>
      </c>
      <c r="GM127">
        <v>2.515042002614049E-05</v>
      </c>
      <c r="GN127">
        <v>15</v>
      </c>
      <c r="GO127">
        <v>1944</v>
      </c>
      <c r="GP127">
        <v>3</v>
      </c>
      <c r="GQ127">
        <v>20</v>
      </c>
      <c r="GR127">
        <v>2.2</v>
      </c>
      <c r="GS127">
        <v>57.5</v>
      </c>
      <c r="GT127">
        <v>1.11938</v>
      </c>
      <c r="GU127">
        <v>2.40967</v>
      </c>
      <c r="GV127">
        <v>1.44775</v>
      </c>
      <c r="GW127">
        <v>2.30103</v>
      </c>
      <c r="GX127">
        <v>1.55151</v>
      </c>
      <c r="GY127">
        <v>2.42432</v>
      </c>
      <c r="GZ127">
        <v>33.9413</v>
      </c>
      <c r="HA127">
        <v>24.0963</v>
      </c>
      <c r="HB127">
        <v>18</v>
      </c>
      <c r="HC127">
        <v>583.013</v>
      </c>
      <c r="HD127">
        <v>462.101</v>
      </c>
      <c r="HE127">
        <v>23.0005</v>
      </c>
      <c r="HF127">
        <v>23.0217</v>
      </c>
      <c r="HG127">
        <v>30</v>
      </c>
      <c r="HH127">
        <v>23.0603</v>
      </c>
      <c r="HI127">
        <v>23.0094</v>
      </c>
      <c r="HJ127">
        <v>22.4129</v>
      </c>
      <c r="HK127">
        <v>44.9649</v>
      </c>
      <c r="HL127">
        <v>78.1157</v>
      </c>
      <c r="HM127">
        <v>23</v>
      </c>
      <c r="HN127">
        <v>420</v>
      </c>
      <c r="HO127">
        <v>13.3754</v>
      </c>
      <c r="HP127">
        <v>99.8032</v>
      </c>
      <c r="HQ127">
        <v>101.498</v>
      </c>
    </row>
    <row r="128" spans="1:225">
      <c r="A128">
        <v>112</v>
      </c>
      <c r="B128">
        <v>1714089465.1</v>
      </c>
      <c r="C128">
        <v>20973.09999990463</v>
      </c>
      <c r="D128" t="s">
        <v>712</v>
      </c>
      <c r="E128" t="s">
        <v>713</v>
      </c>
      <c r="F128">
        <v>5</v>
      </c>
      <c r="G128" t="s">
        <v>590</v>
      </c>
      <c r="H128">
        <v>1714089457.099999</v>
      </c>
      <c r="I128">
        <f>(J128)/1000</f>
        <v>0</v>
      </c>
      <c r="J128">
        <f>IF(BE128, AM128, AG128)</f>
        <v>0</v>
      </c>
      <c r="K128">
        <f>IF(BE128, AH128, AF128)</f>
        <v>0</v>
      </c>
      <c r="L128">
        <f>BG128 - IF(AT128&gt;1, K128*BA128*100.0/(AV128*BU128), 0)</f>
        <v>0</v>
      </c>
      <c r="M128">
        <f>((S128-I128/2)*L128-K128)/(S128+I128/2)</f>
        <v>0</v>
      </c>
      <c r="N128">
        <f>M128*(BN128+BO128)/1000.0</f>
        <v>0</v>
      </c>
      <c r="O128">
        <f>(BG128 - IF(AT128&gt;1, K128*BA128*100.0/(AV128*BU128), 0))*(BN128+BO128)/1000.0</f>
        <v>0</v>
      </c>
      <c r="P128">
        <f>2.0/((1/R128-1/Q128)+SIGN(R128)*SQRT((1/R128-1/Q128)*(1/R128-1/Q128) + 4*BB128/((BB128+1)*(BB128+1))*(2*1/R128*1/Q128-1/Q128*1/Q128)))</f>
        <v>0</v>
      </c>
      <c r="Q128">
        <f>IF(LEFT(BC128,1)&lt;&gt;"0",IF(LEFT(BC128,1)="1",3.0,BD128),$D$5+$E$5*(BU128*BN128/($K$5*1000))+$F$5*(BU128*BN128/($K$5*1000))*MAX(MIN(BA128,$J$5),$I$5)*MAX(MIN(BA128,$J$5),$I$5)+$G$5*MAX(MIN(BA128,$J$5),$I$5)*(BU128*BN128/($K$5*1000))+$H$5*(BU128*BN128/($K$5*1000))*(BU128*BN128/($K$5*1000)))</f>
        <v>0</v>
      </c>
      <c r="R128">
        <f>I128*(1000-(1000*0.61365*exp(17.502*V128/(240.97+V128))/(BN128+BO128)+BI128)/2)/(1000*0.61365*exp(17.502*V128/(240.97+V128))/(BN128+BO128)-BI128)</f>
        <v>0</v>
      </c>
      <c r="S128">
        <f>1/((BB128+1)/(P128/1.6)+1/(Q128/1.37)) + BB128/((BB128+1)/(P128/1.6) + BB128/(Q128/1.37))</f>
        <v>0</v>
      </c>
      <c r="T128">
        <f>(AW128*AZ128)</f>
        <v>0</v>
      </c>
      <c r="U128">
        <f>(BP128+(T128+2*0.95*5.67E-8*(((BP128+$B$7)+273)^4-(BP128+273)^4)-44100*I128)/(1.84*29.3*Q128+8*0.95*5.67E-8*(BP128+273)^3))</f>
        <v>0</v>
      </c>
      <c r="V128">
        <f>($C$7*BQ128+$D$7*BR128+$E$7*U128)</f>
        <v>0</v>
      </c>
      <c r="W128">
        <f>0.61365*exp(17.502*V128/(240.97+V128))</f>
        <v>0</v>
      </c>
      <c r="X128">
        <f>(Y128/Z128*100)</f>
        <v>0</v>
      </c>
      <c r="Y128">
        <f>BI128*(BN128+BO128)/1000</f>
        <v>0</v>
      </c>
      <c r="Z128">
        <f>0.61365*exp(17.502*BP128/(240.97+BP128))</f>
        <v>0</v>
      </c>
      <c r="AA128">
        <f>(W128-BI128*(BN128+BO128)/1000)</f>
        <v>0</v>
      </c>
      <c r="AB128">
        <f>(-I128*44100)</f>
        <v>0</v>
      </c>
      <c r="AC128">
        <f>2*29.3*Q128*0.92*(BP128-V128)</f>
        <v>0</v>
      </c>
      <c r="AD128">
        <f>2*0.95*5.67E-8*(((BP128+$B$7)+273)^4-(V128+273)^4)</f>
        <v>0</v>
      </c>
      <c r="AE128">
        <f>T128+AD128+AB128+AC128</f>
        <v>0</v>
      </c>
      <c r="AF128">
        <f>BM128*AT128*(BH128-BG128*(1000-AT128*BJ128)/(1000-AT128*BI128))/(100*BA128)</f>
        <v>0</v>
      </c>
      <c r="AG128">
        <f>1000*BM128*AT128*(BI128-BJ128)/(100*BA128*(1000-AT128*BI128))</f>
        <v>0</v>
      </c>
      <c r="AH128">
        <f>(AI128 - AJ128 - BN128*1E3/(8.314*(BP128+273.15)) * AL128/BM128 * AK128) * BM128/(100*BA128) * (1000 - BJ128)/1000</f>
        <v>0</v>
      </c>
      <c r="AI128">
        <v>425.7753777196371</v>
      </c>
      <c r="AJ128">
        <v>423.8210787878788</v>
      </c>
      <c r="AK128">
        <v>0.0002705636784463662</v>
      </c>
      <c r="AL128">
        <v>67.1910402034633</v>
      </c>
      <c r="AM128">
        <f>(AO128 - AN128 + BN128*1E3/(8.314*(BP128+273.15)) * AQ128/BM128 * AP128) * BM128/(100*BA128) * 1000/(1000 - AO128)</f>
        <v>0</v>
      </c>
      <c r="AN128">
        <v>13.44831118704018</v>
      </c>
      <c r="AO128">
        <v>13.96274787878788</v>
      </c>
      <c r="AP128">
        <v>-0.0001721004645923569</v>
      </c>
      <c r="AQ128">
        <v>78.5464999689939</v>
      </c>
      <c r="AR128">
        <v>1</v>
      </c>
      <c r="AS128">
        <v>0</v>
      </c>
      <c r="AT128">
        <f>IF(AR128*$H$13&gt;=AV128,1.0,(AV128/(AV128-AR128*$H$13)))</f>
        <v>0</v>
      </c>
      <c r="AU128">
        <f>(AT128-1)*100</f>
        <v>0</v>
      </c>
      <c r="AV128">
        <f>MAX(0,($B$13+$C$13*BU128)/(1+$D$13*BU128)*BN128/(BP128+273)*$E$13)</f>
        <v>0</v>
      </c>
      <c r="AW128">
        <f>$B$11*BV128+$C$11*BW128+$F$11*CH128*(1-CK128)</f>
        <v>0</v>
      </c>
      <c r="AX128">
        <f>AW128*AY128</f>
        <v>0</v>
      </c>
      <c r="AY128">
        <f>($B$11*$D$9+$C$11*$D$9+$F$11*((CU128+CM128)/MAX(CU128+CM128+CV128, 0.1)*$I$9+CV128/MAX(CU128+CM128+CV128, 0.1)*$J$9))/($B$11+$C$11+$F$11)</f>
        <v>0</v>
      </c>
      <c r="AZ128">
        <f>($B$11*$K$9+$C$11*$K$9+$F$11*((CU128+CM128)/MAX(CU128+CM128+CV128, 0.1)*$P$9+CV128/MAX(CU128+CM128+CV128, 0.1)*$Q$9))/($B$11+$C$11+$F$11)</f>
        <v>0</v>
      </c>
      <c r="BA128">
        <v>6</v>
      </c>
      <c r="BB128">
        <v>0.5</v>
      </c>
      <c r="BC128" t="s">
        <v>354</v>
      </c>
      <c r="BD128">
        <v>2</v>
      </c>
      <c r="BE128" t="b">
        <v>1</v>
      </c>
      <c r="BF128">
        <v>1714089457.099999</v>
      </c>
      <c r="BG128">
        <v>417.9713548387097</v>
      </c>
      <c r="BH128">
        <v>420.0065483870967</v>
      </c>
      <c r="BI128">
        <v>13.97783225806452</v>
      </c>
      <c r="BJ128">
        <v>13.46181935483871</v>
      </c>
      <c r="BK128">
        <v>420.2643548387097</v>
      </c>
      <c r="BL128">
        <v>13.98924193548387</v>
      </c>
      <c r="BM128">
        <v>599.9955161290322</v>
      </c>
      <c r="BN128">
        <v>101.626870967742</v>
      </c>
      <c r="BO128">
        <v>0.09992666451612903</v>
      </c>
      <c r="BP128">
        <v>23.79675806451613</v>
      </c>
      <c r="BQ128">
        <v>23.98119677419355</v>
      </c>
      <c r="BR128">
        <v>999.9000000000003</v>
      </c>
      <c r="BS128">
        <v>0</v>
      </c>
      <c r="BT128">
        <v>0</v>
      </c>
      <c r="BU128">
        <v>9997.260967741935</v>
      </c>
      <c r="BV128">
        <v>0</v>
      </c>
      <c r="BW128">
        <v>169.948</v>
      </c>
      <c r="BX128">
        <v>-2.05291064516129</v>
      </c>
      <c r="BY128">
        <v>423.8785483870967</v>
      </c>
      <c r="BZ128">
        <v>425.7379032258065</v>
      </c>
      <c r="CA128">
        <v>0.5160208387096774</v>
      </c>
      <c r="CB128">
        <v>420.0065483870967</v>
      </c>
      <c r="CC128">
        <v>13.46181935483871</v>
      </c>
      <c r="CD128">
        <v>1.420523548387097</v>
      </c>
      <c r="CE128">
        <v>1.368081935483871</v>
      </c>
      <c r="CF128">
        <v>12.13851290322581</v>
      </c>
      <c r="CG128">
        <v>11.56840967741936</v>
      </c>
      <c r="CH128">
        <v>455.983193548387</v>
      </c>
      <c r="CI128">
        <v>0.911995161290323</v>
      </c>
      <c r="CJ128">
        <v>0.08800498387096774</v>
      </c>
      <c r="CK128">
        <v>0</v>
      </c>
      <c r="CL128">
        <v>188.7704516129032</v>
      </c>
      <c r="CM128">
        <v>5.00098</v>
      </c>
      <c r="CN128">
        <v>1028.814193548387</v>
      </c>
      <c r="CO128">
        <v>4190.630967741935</v>
      </c>
      <c r="CP128">
        <v>35.65496774193547</v>
      </c>
      <c r="CQ128">
        <v>38.0864193548387</v>
      </c>
      <c r="CR128">
        <v>37.22754838709677</v>
      </c>
      <c r="CS128">
        <v>37.65499999999999</v>
      </c>
      <c r="CT128">
        <v>37.31629032258063</v>
      </c>
      <c r="CU128">
        <v>411.2925806451614</v>
      </c>
      <c r="CV128">
        <v>39.69000000000001</v>
      </c>
      <c r="CW128">
        <v>0</v>
      </c>
      <c r="CX128">
        <v>1714089552.5</v>
      </c>
      <c r="CY128">
        <v>0</v>
      </c>
      <c r="CZ128">
        <v>1714089490.1</v>
      </c>
      <c r="DA128" t="s">
        <v>714</v>
      </c>
      <c r="DB128">
        <v>1714089490.1</v>
      </c>
      <c r="DC128">
        <v>1714085852.1</v>
      </c>
      <c r="DD128">
        <v>115</v>
      </c>
      <c r="DE128">
        <v>0.027</v>
      </c>
      <c r="DF128">
        <v>-0.006</v>
      </c>
      <c r="DG128">
        <v>-2.293</v>
      </c>
      <c r="DH128">
        <v>-0.002</v>
      </c>
      <c r="DI128">
        <v>420</v>
      </c>
      <c r="DJ128">
        <v>17</v>
      </c>
      <c r="DK128">
        <v>0.4</v>
      </c>
      <c r="DL128">
        <v>0.16</v>
      </c>
      <c r="DM128">
        <v>-2.022085853658537</v>
      </c>
      <c r="DN128">
        <v>-0.6918221602787455</v>
      </c>
      <c r="DO128">
        <v>0.08233917702437737</v>
      </c>
      <c r="DP128">
        <v>0</v>
      </c>
      <c r="DQ128">
        <v>0.5164078536585367</v>
      </c>
      <c r="DR128">
        <v>-0.003314801393726786</v>
      </c>
      <c r="DS128">
        <v>0.003220623743261127</v>
      </c>
      <c r="DT128">
        <v>1</v>
      </c>
      <c r="DU128">
        <v>1</v>
      </c>
      <c r="DV128">
        <v>2</v>
      </c>
      <c r="DW128" t="s">
        <v>363</v>
      </c>
      <c r="DX128">
        <v>3.22935</v>
      </c>
      <c r="DY128">
        <v>2.70425</v>
      </c>
      <c r="DZ128">
        <v>0.106797</v>
      </c>
      <c r="EA128">
        <v>0.107096</v>
      </c>
      <c r="EB128">
        <v>0.0793613</v>
      </c>
      <c r="EC128">
        <v>0.0776327</v>
      </c>
      <c r="ED128">
        <v>29336.6</v>
      </c>
      <c r="EE128">
        <v>28657.1</v>
      </c>
      <c r="EF128">
        <v>31436.1</v>
      </c>
      <c r="EG128">
        <v>30405.4</v>
      </c>
      <c r="EH128">
        <v>38784.1</v>
      </c>
      <c r="EI128">
        <v>37096</v>
      </c>
      <c r="EJ128">
        <v>44072.5</v>
      </c>
      <c r="EK128">
        <v>42471.8</v>
      </c>
      <c r="EL128">
        <v>2.17812</v>
      </c>
      <c r="EM128">
        <v>1.9601</v>
      </c>
      <c r="EN128">
        <v>0.101753</v>
      </c>
      <c r="EO128">
        <v>0</v>
      </c>
      <c r="EP128">
        <v>22.3019</v>
      </c>
      <c r="EQ128">
        <v>999.9</v>
      </c>
      <c r="ER128">
        <v>56.9</v>
      </c>
      <c r="ES128">
        <v>27.4</v>
      </c>
      <c r="ET128">
        <v>20.5154</v>
      </c>
      <c r="EU128">
        <v>61.4201</v>
      </c>
      <c r="EV128">
        <v>22.3157</v>
      </c>
      <c r="EW128">
        <v>1</v>
      </c>
      <c r="EX128">
        <v>-0.306377</v>
      </c>
      <c r="EY128">
        <v>-0.435281</v>
      </c>
      <c r="EZ128">
        <v>20.1539</v>
      </c>
      <c r="FA128">
        <v>5.22897</v>
      </c>
      <c r="FB128">
        <v>11.9968</v>
      </c>
      <c r="FC128">
        <v>4.9676</v>
      </c>
      <c r="FD128">
        <v>3.297</v>
      </c>
      <c r="FE128">
        <v>9999</v>
      </c>
      <c r="FF128">
        <v>9999</v>
      </c>
      <c r="FG128">
        <v>9999</v>
      </c>
      <c r="FH128">
        <v>25.5</v>
      </c>
      <c r="FI128">
        <v>4.97153</v>
      </c>
      <c r="FJ128">
        <v>1.86813</v>
      </c>
      <c r="FK128">
        <v>1.85944</v>
      </c>
      <c r="FL128">
        <v>1.86551</v>
      </c>
      <c r="FM128">
        <v>1.86348</v>
      </c>
      <c r="FN128">
        <v>1.86483</v>
      </c>
      <c r="FO128">
        <v>1.86025</v>
      </c>
      <c r="FP128">
        <v>1.86433</v>
      </c>
      <c r="FQ128">
        <v>0</v>
      </c>
      <c r="FR128">
        <v>0</v>
      </c>
      <c r="FS128">
        <v>0</v>
      </c>
      <c r="FT128">
        <v>0</v>
      </c>
      <c r="FU128" t="s">
        <v>357</v>
      </c>
      <c r="FV128" t="s">
        <v>358</v>
      </c>
      <c r="FW128" t="s">
        <v>359</v>
      </c>
      <c r="FX128" t="s">
        <v>359</v>
      </c>
      <c r="FY128" t="s">
        <v>359</v>
      </c>
      <c r="FZ128" t="s">
        <v>359</v>
      </c>
      <c r="GA128">
        <v>0</v>
      </c>
      <c r="GB128">
        <v>100</v>
      </c>
      <c r="GC128">
        <v>100</v>
      </c>
      <c r="GD128">
        <v>-2.293</v>
      </c>
      <c r="GE128">
        <v>-0.0114</v>
      </c>
      <c r="GF128">
        <v>-0.4640171759537217</v>
      </c>
      <c r="GG128">
        <v>-0.004200780211792431</v>
      </c>
      <c r="GH128">
        <v>-6.086107273994438E-07</v>
      </c>
      <c r="GI128">
        <v>3.538391214060535E-10</v>
      </c>
      <c r="GJ128">
        <v>-0.03284033065936183</v>
      </c>
      <c r="GK128">
        <v>0.006682484536868237</v>
      </c>
      <c r="GL128">
        <v>-0.0007200357986506558</v>
      </c>
      <c r="GM128">
        <v>2.515042002614049E-05</v>
      </c>
      <c r="GN128">
        <v>15</v>
      </c>
      <c r="GO128">
        <v>1944</v>
      </c>
      <c r="GP128">
        <v>3</v>
      </c>
      <c r="GQ128">
        <v>20</v>
      </c>
      <c r="GR128">
        <v>2.4</v>
      </c>
      <c r="GS128">
        <v>60.2</v>
      </c>
      <c r="GT128">
        <v>1.11938</v>
      </c>
      <c r="GU128">
        <v>2.41943</v>
      </c>
      <c r="GV128">
        <v>1.44897</v>
      </c>
      <c r="GW128">
        <v>2.29858</v>
      </c>
      <c r="GX128">
        <v>1.55151</v>
      </c>
      <c r="GY128">
        <v>2.24487</v>
      </c>
      <c r="GZ128">
        <v>34.0771</v>
      </c>
      <c r="HA128">
        <v>24.0875</v>
      </c>
      <c r="HB128">
        <v>18</v>
      </c>
      <c r="HC128">
        <v>596.446</v>
      </c>
      <c r="HD128">
        <v>461.646</v>
      </c>
      <c r="HE128">
        <v>22.9999</v>
      </c>
      <c r="HF128">
        <v>23.1146</v>
      </c>
      <c r="HG128">
        <v>30.0003</v>
      </c>
      <c r="HH128">
        <v>23.1384</v>
      </c>
      <c r="HI128">
        <v>23.0851</v>
      </c>
      <c r="HJ128">
        <v>22.4139</v>
      </c>
      <c r="HK128">
        <v>43.3368</v>
      </c>
      <c r="HL128">
        <v>73.9807</v>
      </c>
      <c r="HM128">
        <v>23</v>
      </c>
      <c r="HN128">
        <v>420</v>
      </c>
      <c r="HO128">
        <v>13.4492</v>
      </c>
      <c r="HP128">
        <v>99.782</v>
      </c>
      <c r="HQ128">
        <v>101.473</v>
      </c>
    </row>
    <row r="129" spans="1:225">
      <c r="A129">
        <v>113</v>
      </c>
      <c r="B129">
        <v>1714089687.6</v>
      </c>
      <c r="C129">
        <v>21195.59999990463</v>
      </c>
      <c r="D129" t="s">
        <v>715</v>
      </c>
      <c r="E129" t="s">
        <v>716</v>
      </c>
      <c r="F129">
        <v>5</v>
      </c>
      <c r="G129" t="s">
        <v>594</v>
      </c>
      <c r="H129">
        <v>1714089679.849999</v>
      </c>
      <c r="I129">
        <f>(J129)/1000</f>
        <v>0</v>
      </c>
      <c r="J129">
        <f>IF(BE129, AM129, AG129)</f>
        <v>0</v>
      </c>
      <c r="K129">
        <f>IF(BE129, AH129, AF129)</f>
        <v>0</v>
      </c>
      <c r="L129">
        <f>BG129 - IF(AT129&gt;1, K129*BA129*100.0/(AV129*BU129), 0)</f>
        <v>0</v>
      </c>
      <c r="M129">
        <f>((S129-I129/2)*L129-K129)/(S129+I129/2)</f>
        <v>0</v>
      </c>
      <c r="N129">
        <f>M129*(BN129+BO129)/1000.0</f>
        <v>0</v>
      </c>
      <c r="O129">
        <f>(BG129 - IF(AT129&gt;1, K129*BA129*100.0/(AV129*BU129), 0))*(BN129+BO129)/1000.0</f>
        <v>0</v>
      </c>
      <c r="P129">
        <f>2.0/((1/R129-1/Q129)+SIGN(R129)*SQRT((1/R129-1/Q129)*(1/R129-1/Q129) + 4*BB129/((BB129+1)*(BB129+1))*(2*1/R129*1/Q129-1/Q129*1/Q129)))</f>
        <v>0</v>
      </c>
      <c r="Q129">
        <f>IF(LEFT(BC129,1)&lt;&gt;"0",IF(LEFT(BC129,1)="1",3.0,BD129),$D$5+$E$5*(BU129*BN129/($K$5*1000))+$F$5*(BU129*BN129/($K$5*1000))*MAX(MIN(BA129,$J$5),$I$5)*MAX(MIN(BA129,$J$5),$I$5)+$G$5*MAX(MIN(BA129,$J$5),$I$5)*(BU129*BN129/($K$5*1000))+$H$5*(BU129*BN129/($K$5*1000))*(BU129*BN129/($K$5*1000)))</f>
        <v>0</v>
      </c>
      <c r="R129">
        <f>I129*(1000-(1000*0.61365*exp(17.502*V129/(240.97+V129))/(BN129+BO129)+BI129)/2)/(1000*0.61365*exp(17.502*V129/(240.97+V129))/(BN129+BO129)-BI129)</f>
        <v>0</v>
      </c>
      <c r="S129">
        <f>1/((BB129+1)/(P129/1.6)+1/(Q129/1.37)) + BB129/((BB129+1)/(P129/1.6) + BB129/(Q129/1.37))</f>
        <v>0</v>
      </c>
      <c r="T129">
        <f>(AW129*AZ129)</f>
        <v>0</v>
      </c>
      <c r="U129">
        <f>(BP129+(T129+2*0.95*5.67E-8*(((BP129+$B$7)+273)^4-(BP129+273)^4)-44100*I129)/(1.84*29.3*Q129+8*0.95*5.67E-8*(BP129+273)^3))</f>
        <v>0</v>
      </c>
      <c r="V129">
        <f>($C$7*BQ129+$D$7*BR129+$E$7*U129)</f>
        <v>0</v>
      </c>
      <c r="W129">
        <f>0.61365*exp(17.502*V129/(240.97+V129))</f>
        <v>0</v>
      </c>
      <c r="X129">
        <f>(Y129/Z129*100)</f>
        <v>0</v>
      </c>
      <c r="Y129">
        <f>BI129*(BN129+BO129)/1000</f>
        <v>0</v>
      </c>
      <c r="Z129">
        <f>0.61365*exp(17.502*BP129/(240.97+BP129))</f>
        <v>0</v>
      </c>
      <c r="AA129">
        <f>(W129-BI129*(BN129+BO129)/1000)</f>
        <v>0</v>
      </c>
      <c r="AB129">
        <f>(-I129*44100)</f>
        <v>0</v>
      </c>
      <c r="AC129">
        <f>2*29.3*Q129*0.92*(BP129-V129)</f>
        <v>0</v>
      </c>
      <c r="AD129">
        <f>2*0.95*5.67E-8*(((BP129+$B$7)+273)^4-(V129+273)^4)</f>
        <v>0</v>
      </c>
      <c r="AE129">
        <f>T129+AD129+AB129+AC129</f>
        <v>0</v>
      </c>
      <c r="AF129">
        <f>BM129*AT129*(BH129-BG129*(1000-AT129*BJ129)/(1000-AT129*BI129))/(100*BA129)</f>
        <v>0</v>
      </c>
      <c r="AG129">
        <f>1000*BM129*AT129*(BI129-BJ129)/(100*BA129*(1000-AT129*BI129))</f>
        <v>0</v>
      </c>
      <c r="AH129">
        <f>(AI129 - AJ129 - BN129*1E3/(8.314*(BP129+273.15)) * AL129/BM129 * AK129) * BM129/(100*BA129) * (1000 - BJ129)/1000</f>
        <v>0</v>
      </c>
      <c r="AI129">
        <v>425.7142984809291</v>
      </c>
      <c r="AJ129">
        <v>424.3536848484848</v>
      </c>
      <c r="AK129">
        <v>-0.0001376638281313876</v>
      </c>
      <c r="AL129">
        <v>67.18978185534839</v>
      </c>
      <c r="AM129">
        <f>(AO129 - AN129 + BN129*1E3/(8.314*(BP129+273.15)) * AQ129/BM129 * AP129) * BM129/(100*BA129) * 1000/(1000 - AO129)</f>
        <v>0</v>
      </c>
      <c r="AN129">
        <v>13.51519962018754</v>
      </c>
      <c r="AO129">
        <v>13.90806060606061</v>
      </c>
      <c r="AP129">
        <v>1.666865397188027E-05</v>
      </c>
      <c r="AQ129">
        <v>78.54711239088884</v>
      </c>
      <c r="AR129">
        <v>48</v>
      </c>
      <c r="AS129">
        <v>8</v>
      </c>
      <c r="AT129">
        <f>IF(AR129*$H$13&gt;=AV129,1.0,(AV129/(AV129-AR129*$H$13)))</f>
        <v>0</v>
      </c>
      <c r="AU129">
        <f>(AT129-1)*100</f>
        <v>0</v>
      </c>
      <c r="AV129">
        <f>MAX(0,($B$13+$C$13*BU129)/(1+$D$13*BU129)*BN129/(BP129+273)*$E$13)</f>
        <v>0</v>
      </c>
      <c r="AW129">
        <f>$B$11*BV129+$C$11*BW129+$F$11*CH129*(1-CK129)</f>
        <v>0</v>
      </c>
      <c r="AX129">
        <f>AW129*AY129</f>
        <v>0</v>
      </c>
      <c r="AY129">
        <f>($B$11*$D$9+$C$11*$D$9+$F$11*((CU129+CM129)/MAX(CU129+CM129+CV129, 0.1)*$I$9+CV129/MAX(CU129+CM129+CV129, 0.1)*$J$9))/($B$11+$C$11+$F$11)</f>
        <v>0</v>
      </c>
      <c r="AZ129">
        <f>($B$11*$K$9+$C$11*$K$9+$F$11*((CU129+CM129)/MAX(CU129+CM129+CV129, 0.1)*$P$9+CV129/MAX(CU129+CM129+CV129, 0.1)*$Q$9))/($B$11+$C$11+$F$11)</f>
        <v>0</v>
      </c>
      <c r="BA129">
        <v>6</v>
      </c>
      <c r="BB129">
        <v>0.5</v>
      </c>
      <c r="BC129" t="s">
        <v>354</v>
      </c>
      <c r="BD129">
        <v>2</v>
      </c>
      <c r="BE129" t="b">
        <v>1</v>
      </c>
      <c r="BF129">
        <v>1714089679.849999</v>
      </c>
      <c r="BG129">
        <v>418.4600666666667</v>
      </c>
      <c r="BH129">
        <v>420.0051333333333</v>
      </c>
      <c r="BI129">
        <v>13.90729333333334</v>
      </c>
      <c r="BJ129">
        <v>13.50923333333333</v>
      </c>
      <c r="BK129">
        <v>420.7670666666667</v>
      </c>
      <c r="BL129">
        <v>13.9188</v>
      </c>
      <c r="BM129">
        <v>599.9735333333333</v>
      </c>
      <c r="BN129">
        <v>101.6303</v>
      </c>
      <c r="BO129">
        <v>0.1000296866666667</v>
      </c>
      <c r="BP129">
        <v>23.80380333333333</v>
      </c>
      <c r="BQ129">
        <v>24.01868</v>
      </c>
      <c r="BR129">
        <v>999.9000000000002</v>
      </c>
      <c r="BS129">
        <v>0</v>
      </c>
      <c r="BT129">
        <v>0</v>
      </c>
      <c r="BU129">
        <v>9999.419333333333</v>
      </c>
      <c r="BV129">
        <v>0</v>
      </c>
      <c r="BW129">
        <v>127.5952666666667</v>
      </c>
      <c r="BX129">
        <v>-1.524141333333333</v>
      </c>
      <c r="BY129">
        <v>424.3830333333333</v>
      </c>
      <c r="BZ129">
        <v>425.7567999999999</v>
      </c>
      <c r="CA129">
        <v>0.3980702</v>
      </c>
      <c r="CB129">
        <v>420.0051333333333</v>
      </c>
      <c r="CC129">
        <v>13.50923333333333</v>
      </c>
      <c r="CD129">
        <v>1.413403</v>
      </c>
      <c r="CE129">
        <v>1.372947666666666</v>
      </c>
      <c r="CF129">
        <v>12.0622</v>
      </c>
      <c r="CG129">
        <v>11.62209666666667</v>
      </c>
      <c r="CH129">
        <v>455.9865</v>
      </c>
      <c r="CI129">
        <v>0.9119855333333334</v>
      </c>
      <c r="CJ129">
        <v>0.08801474666666667</v>
      </c>
      <c r="CK129">
        <v>0</v>
      </c>
      <c r="CL129">
        <v>148.3085333333333</v>
      </c>
      <c r="CM129">
        <v>5.00098</v>
      </c>
      <c r="CN129">
        <v>792.6768</v>
      </c>
      <c r="CO129">
        <v>4190.65</v>
      </c>
      <c r="CP129">
        <v>37.25393333333332</v>
      </c>
      <c r="CQ129">
        <v>40.979</v>
      </c>
      <c r="CR129">
        <v>38.9622</v>
      </c>
      <c r="CS129">
        <v>41.88299999999999</v>
      </c>
      <c r="CT129">
        <v>39.57473333333333</v>
      </c>
      <c r="CU129">
        <v>411.291</v>
      </c>
      <c r="CV129">
        <v>39.69366666666667</v>
      </c>
      <c r="CW129">
        <v>0</v>
      </c>
      <c r="CX129">
        <v>1714089775.1</v>
      </c>
      <c r="CY129">
        <v>0</v>
      </c>
      <c r="CZ129">
        <v>1714089713.6</v>
      </c>
      <c r="DA129" t="s">
        <v>717</v>
      </c>
      <c r="DB129">
        <v>1714089713.6</v>
      </c>
      <c r="DC129">
        <v>1714085852.1</v>
      </c>
      <c r="DD129">
        <v>116</v>
      </c>
      <c r="DE129">
        <v>-0.014</v>
      </c>
      <c r="DF129">
        <v>-0.006</v>
      </c>
      <c r="DG129">
        <v>-2.307</v>
      </c>
      <c r="DH129">
        <v>-0.002</v>
      </c>
      <c r="DI129">
        <v>420</v>
      </c>
      <c r="DJ129">
        <v>17</v>
      </c>
      <c r="DK129">
        <v>1.17</v>
      </c>
      <c r="DL129">
        <v>0.16</v>
      </c>
      <c r="DM129">
        <v>-1.527705853658537</v>
      </c>
      <c r="DN129">
        <v>-0.0520388153310125</v>
      </c>
      <c r="DO129">
        <v>0.04243946104204858</v>
      </c>
      <c r="DP129">
        <v>1</v>
      </c>
      <c r="DQ129">
        <v>0.3966055853658537</v>
      </c>
      <c r="DR129">
        <v>0.02081987456446033</v>
      </c>
      <c r="DS129">
        <v>0.007490424589794333</v>
      </c>
      <c r="DT129">
        <v>1</v>
      </c>
      <c r="DU129">
        <v>2</v>
      </c>
      <c r="DV129">
        <v>2</v>
      </c>
      <c r="DW129" t="s">
        <v>513</v>
      </c>
      <c r="DX129">
        <v>3.2294</v>
      </c>
      <c r="DY129">
        <v>2.70437</v>
      </c>
      <c r="DZ129">
        <v>0.106872</v>
      </c>
      <c r="EA129">
        <v>0.107065</v>
      </c>
      <c r="EB129">
        <v>0.0791193</v>
      </c>
      <c r="EC129">
        <v>0.0779393</v>
      </c>
      <c r="ED129">
        <v>29330.4</v>
      </c>
      <c r="EE129">
        <v>28650.4</v>
      </c>
      <c r="EF129">
        <v>31432.8</v>
      </c>
      <c r="EG129">
        <v>30398</v>
      </c>
      <c r="EH129">
        <v>38789.6</v>
      </c>
      <c r="EI129">
        <v>37075.2</v>
      </c>
      <c r="EJ129">
        <v>44067.1</v>
      </c>
      <c r="EK129">
        <v>42462.1</v>
      </c>
      <c r="EL129">
        <v>2.0942</v>
      </c>
      <c r="EM129">
        <v>1.95642</v>
      </c>
      <c r="EN129">
        <v>0.106946</v>
      </c>
      <c r="EO129">
        <v>0</v>
      </c>
      <c r="EP129">
        <v>22.253</v>
      </c>
      <c r="EQ129">
        <v>999.9</v>
      </c>
      <c r="ER129">
        <v>55.6</v>
      </c>
      <c r="ES129">
        <v>27.6</v>
      </c>
      <c r="ET129">
        <v>20.2819</v>
      </c>
      <c r="EU129">
        <v>61.4501</v>
      </c>
      <c r="EV129">
        <v>21.875</v>
      </c>
      <c r="EW129">
        <v>1</v>
      </c>
      <c r="EX129">
        <v>-0.297894</v>
      </c>
      <c r="EY129">
        <v>-0.438211</v>
      </c>
      <c r="EZ129">
        <v>20.1559</v>
      </c>
      <c r="FA129">
        <v>5.22927</v>
      </c>
      <c r="FB129">
        <v>11.9966</v>
      </c>
      <c r="FC129">
        <v>4.9678</v>
      </c>
      <c r="FD129">
        <v>3.297</v>
      </c>
      <c r="FE129">
        <v>9999</v>
      </c>
      <c r="FF129">
        <v>9999</v>
      </c>
      <c r="FG129">
        <v>9999</v>
      </c>
      <c r="FH129">
        <v>25.6</v>
      </c>
      <c r="FI129">
        <v>4.97155</v>
      </c>
      <c r="FJ129">
        <v>1.86813</v>
      </c>
      <c r="FK129">
        <v>1.85944</v>
      </c>
      <c r="FL129">
        <v>1.86554</v>
      </c>
      <c r="FM129">
        <v>1.86344</v>
      </c>
      <c r="FN129">
        <v>1.86481</v>
      </c>
      <c r="FO129">
        <v>1.86025</v>
      </c>
      <c r="FP129">
        <v>1.86434</v>
      </c>
      <c r="FQ129">
        <v>0</v>
      </c>
      <c r="FR129">
        <v>0</v>
      </c>
      <c r="FS129">
        <v>0</v>
      </c>
      <c r="FT129">
        <v>0</v>
      </c>
      <c r="FU129" t="s">
        <v>357</v>
      </c>
      <c r="FV129" t="s">
        <v>358</v>
      </c>
      <c r="FW129" t="s">
        <v>359</v>
      </c>
      <c r="FX129" t="s">
        <v>359</v>
      </c>
      <c r="FY129" t="s">
        <v>359</v>
      </c>
      <c r="FZ129" t="s">
        <v>359</v>
      </c>
      <c r="GA129">
        <v>0</v>
      </c>
      <c r="GB129">
        <v>100</v>
      </c>
      <c r="GC129">
        <v>100</v>
      </c>
      <c r="GD129">
        <v>-2.307</v>
      </c>
      <c r="GE129">
        <v>-0.0115</v>
      </c>
      <c r="GF129">
        <v>-0.437142984966121</v>
      </c>
      <c r="GG129">
        <v>-0.004200780211792431</v>
      </c>
      <c r="GH129">
        <v>-6.086107273994438E-07</v>
      </c>
      <c r="GI129">
        <v>3.538391214060535E-10</v>
      </c>
      <c r="GJ129">
        <v>-0.03284033065936183</v>
      </c>
      <c r="GK129">
        <v>0.006682484536868237</v>
      </c>
      <c r="GL129">
        <v>-0.0007200357986506558</v>
      </c>
      <c r="GM129">
        <v>2.515042002614049E-05</v>
      </c>
      <c r="GN129">
        <v>15</v>
      </c>
      <c r="GO129">
        <v>1944</v>
      </c>
      <c r="GP129">
        <v>3</v>
      </c>
      <c r="GQ129">
        <v>20</v>
      </c>
      <c r="GR129">
        <v>3.3</v>
      </c>
      <c r="GS129">
        <v>63.9</v>
      </c>
      <c r="GT129">
        <v>1.11938</v>
      </c>
      <c r="GU129">
        <v>2.42676</v>
      </c>
      <c r="GV129">
        <v>1.44775</v>
      </c>
      <c r="GW129">
        <v>2.29736</v>
      </c>
      <c r="GX129">
        <v>1.55151</v>
      </c>
      <c r="GY129">
        <v>2.32056</v>
      </c>
      <c r="GZ129">
        <v>34.1905</v>
      </c>
      <c r="HA129">
        <v>24.0875</v>
      </c>
      <c r="HB129">
        <v>18</v>
      </c>
      <c r="HC129">
        <v>541.941</v>
      </c>
      <c r="HD129">
        <v>460.287</v>
      </c>
      <c r="HE129">
        <v>22.9988</v>
      </c>
      <c r="HF129">
        <v>23.2297</v>
      </c>
      <c r="HG129">
        <v>30</v>
      </c>
      <c r="HH129">
        <v>23.2451</v>
      </c>
      <c r="HI129">
        <v>23.1844</v>
      </c>
      <c r="HJ129">
        <v>22.4094</v>
      </c>
      <c r="HK129">
        <v>41.9752</v>
      </c>
      <c r="HL129">
        <v>68.32210000000001</v>
      </c>
      <c r="HM129">
        <v>23</v>
      </c>
      <c r="HN129">
        <v>420</v>
      </c>
      <c r="HO129">
        <v>13.5847</v>
      </c>
      <c r="HP129">
        <v>99.7705</v>
      </c>
      <c r="HQ129">
        <v>101.449</v>
      </c>
    </row>
    <row r="130" spans="1:225">
      <c r="A130">
        <v>114</v>
      </c>
      <c r="B130">
        <v>1714089947.6</v>
      </c>
      <c r="C130">
        <v>21455.59999990463</v>
      </c>
      <c r="D130" t="s">
        <v>718</v>
      </c>
      <c r="E130" t="s">
        <v>719</v>
      </c>
      <c r="F130">
        <v>5</v>
      </c>
      <c r="G130" t="s">
        <v>594</v>
      </c>
      <c r="H130">
        <v>1714089939.599999</v>
      </c>
      <c r="I130">
        <f>(J130)/1000</f>
        <v>0</v>
      </c>
      <c r="J130">
        <f>IF(BE130, AM130, AG130)</f>
        <v>0</v>
      </c>
      <c r="K130">
        <f>IF(BE130, AH130, AF130)</f>
        <v>0</v>
      </c>
      <c r="L130">
        <f>BG130 - IF(AT130&gt;1, K130*BA130*100.0/(AV130*BU130), 0)</f>
        <v>0</v>
      </c>
      <c r="M130">
        <f>((S130-I130/2)*L130-K130)/(S130+I130/2)</f>
        <v>0</v>
      </c>
      <c r="N130">
        <f>M130*(BN130+BO130)/1000.0</f>
        <v>0</v>
      </c>
      <c r="O130">
        <f>(BG130 - IF(AT130&gt;1, K130*BA130*100.0/(AV130*BU130), 0))*(BN130+BO130)/1000.0</f>
        <v>0</v>
      </c>
      <c r="P130">
        <f>2.0/((1/R130-1/Q130)+SIGN(R130)*SQRT((1/R130-1/Q130)*(1/R130-1/Q130) + 4*BB130/((BB130+1)*(BB130+1))*(2*1/R130*1/Q130-1/Q130*1/Q130)))</f>
        <v>0</v>
      </c>
      <c r="Q130">
        <f>IF(LEFT(BC130,1)&lt;&gt;"0",IF(LEFT(BC130,1)="1",3.0,BD130),$D$5+$E$5*(BU130*BN130/($K$5*1000))+$F$5*(BU130*BN130/($K$5*1000))*MAX(MIN(BA130,$J$5),$I$5)*MAX(MIN(BA130,$J$5),$I$5)+$G$5*MAX(MIN(BA130,$J$5),$I$5)*(BU130*BN130/($K$5*1000))+$H$5*(BU130*BN130/($K$5*1000))*(BU130*BN130/($K$5*1000)))</f>
        <v>0</v>
      </c>
      <c r="R130">
        <f>I130*(1000-(1000*0.61365*exp(17.502*V130/(240.97+V130))/(BN130+BO130)+BI130)/2)/(1000*0.61365*exp(17.502*V130/(240.97+V130))/(BN130+BO130)-BI130)</f>
        <v>0</v>
      </c>
      <c r="S130">
        <f>1/((BB130+1)/(P130/1.6)+1/(Q130/1.37)) + BB130/((BB130+1)/(P130/1.6) + BB130/(Q130/1.37))</f>
        <v>0</v>
      </c>
      <c r="T130">
        <f>(AW130*AZ130)</f>
        <v>0</v>
      </c>
      <c r="U130">
        <f>(BP130+(T130+2*0.95*5.67E-8*(((BP130+$B$7)+273)^4-(BP130+273)^4)-44100*I130)/(1.84*29.3*Q130+8*0.95*5.67E-8*(BP130+273)^3))</f>
        <v>0</v>
      </c>
      <c r="V130">
        <f>($C$7*BQ130+$D$7*BR130+$E$7*U130)</f>
        <v>0</v>
      </c>
      <c r="W130">
        <f>0.61365*exp(17.502*V130/(240.97+V130))</f>
        <v>0</v>
      </c>
      <c r="X130">
        <f>(Y130/Z130*100)</f>
        <v>0</v>
      </c>
      <c r="Y130">
        <f>BI130*(BN130+BO130)/1000</f>
        <v>0</v>
      </c>
      <c r="Z130">
        <f>0.61365*exp(17.502*BP130/(240.97+BP130))</f>
        <v>0</v>
      </c>
      <c r="AA130">
        <f>(W130-BI130*(BN130+BO130)/1000)</f>
        <v>0</v>
      </c>
      <c r="AB130">
        <f>(-I130*44100)</f>
        <v>0</v>
      </c>
      <c r="AC130">
        <f>2*29.3*Q130*0.92*(BP130-V130)</f>
        <v>0</v>
      </c>
      <c r="AD130">
        <f>2*0.95*5.67E-8*(((BP130+$B$7)+273)^4-(V130+273)^4)</f>
        <v>0</v>
      </c>
      <c r="AE130">
        <f>T130+AD130+AB130+AC130</f>
        <v>0</v>
      </c>
      <c r="AF130">
        <f>BM130*AT130*(BH130-BG130*(1000-AT130*BJ130)/(1000-AT130*BI130))/(100*BA130)</f>
        <v>0</v>
      </c>
      <c r="AG130">
        <f>1000*BM130*AT130*(BI130-BJ130)/(100*BA130*(1000-AT130*BI130))</f>
        <v>0</v>
      </c>
      <c r="AH130">
        <f>(AI130 - AJ130 - BN130*1E3/(8.314*(BP130+273.15)) * AL130/BM130 * AK130) * BM130/(100*BA130) * (1000 - BJ130)/1000</f>
        <v>0</v>
      </c>
      <c r="AI130">
        <v>425.8419647389835</v>
      </c>
      <c r="AJ130">
        <v>425.9341333333332</v>
      </c>
      <c r="AK130">
        <v>-4.747838713750879E-05</v>
      </c>
      <c r="AL130">
        <v>67.17069402512531</v>
      </c>
      <c r="AM130">
        <f>(AO130 - AN130 + BN130*1E3/(8.314*(BP130+273.15)) * AQ130/BM130 * AP130) * BM130/(100*BA130) * 1000/(1000 - AO130)</f>
        <v>0</v>
      </c>
      <c r="AN130">
        <v>13.82931938361377</v>
      </c>
      <c r="AO130">
        <v>13.81588121212121</v>
      </c>
      <c r="AP130">
        <v>1.777773043352312E-05</v>
      </c>
      <c r="AQ130">
        <v>78.54829447948599</v>
      </c>
      <c r="AR130">
        <v>0</v>
      </c>
      <c r="AS130">
        <v>0</v>
      </c>
      <c r="AT130">
        <f>IF(AR130*$H$13&gt;=AV130,1.0,(AV130/(AV130-AR130*$H$13)))</f>
        <v>0</v>
      </c>
      <c r="AU130">
        <f>(AT130-1)*100</f>
        <v>0</v>
      </c>
      <c r="AV130">
        <f>MAX(0,($B$13+$C$13*BU130)/(1+$D$13*BU130)*BN130/(BP130+273)*$E$13)</f>
        <v>0</v>
      </c>
      <c r="AW130">
        <f>$B$11*BV130+$C$11*BW130+$F$11*CH130*(1-CK130)</f>
        <v>0</v>
      </c>
      <c r="AX130">
        <f>AW130*AY130</f>
        <v>0</v>
      </c>
      <c r="AY130">
        <f>($B$11*$D$9+$C$11*$D$9+$F$11*((CU130+CM130)/MAX(CU130+CM130+CV130, 0.1)*$I$9+CV130/MAX(CU130+CM130+CV130, 0.1)*$J$9))/($B$11+$C$11+$F$11)</f>
        <v>0</v>
      </c>
      <c r="AZ130">
        <f>($B$11*$K$9+$C$11*$K$9+$F$11*((CU130+CM130)/MAX(CU130+CM130+CV130, 0.1)*$P$9+CV130/MAX(CU130+CM130+CV130, 0.1)*$Q$9))/($B$11+$C$11+$F$11)</f>
        <v>0</v>
      </c>
      <c r="BA130">
        <v>6</v>
      </c>
      <c r="BB130">
        <v>0.5</v>
      </c>
      <c r="BC130" t="s">
        <v>354</v>
      </c>
      <c r="BD130">
        <v>2</v>
      </c>
      <c r="BE130" t="b">
        <v>1</v>
      </c>
      <c r="BF130">
        <v>1714089939.599999</v>
      </c>
      <c r="BG130">
        <v>420.1538064516128</v>
      </c>
      <c r="BH130">
        <v>419.9795806451613</v>
      </c>
      <c r="BI130">
        <v>13.80667096774194</v>
      </c>
      <c r="BJ130">
        <v>13.79928064516129</v>
      </c>
      <c r="BK130">
        <v>422.3748064516128</v>
      </c>
      <c r="BL130">
        <v>13.81829354838709</v>
      </c>
      <c r="BM130">
        <v>599.9905483870967</v>
      </c>
      <c r="BN130">
        <v>101.6258064516129</v>
      </c>
      <c r="BO130">
        <v>0.0999620129032258</v>
      </c>
      <c r="BP130">
        <v>23.56697096774194</v>
      </c>
      <c r="BQ130">
        <v>23.75674838709678</v>
      </c>
      <c r="BR130">
        <v>999.9000000000003</v>
      </c>
      <c r="BS130">
        <v>0</v>
      </c>
      <c r="BT130">
        <v>0</v>
      </c>
      <c r="BU130">
        <v>9997.874193548387</v>
      </c>
      <c r="BV130">
        <v>0</v>
      </c>
      <c r="BW130">
        <v>155.7191225806452</v>
      </c>
      <c r="BX130">
        <v>0.08751555193548385</v>
      </c>
      <c r="BY130">
        <v>425.948064516129</v>
      </c>
      <c r="BZ130">
        <v>425.8561290322581</v>
      </c>
      <c r="CA130">
        <v>0.007397803548387095</v>
      </c>
      <c r="CB130">
        <v>419.9795806451613</v>
      </c>
      <c r="CC130">
        <v>13.79928064516129</v>
      </c>
      <c r="CD130">
        <v>1.403112258064516</v>
      </c>
      <c r="CE130">
        <v>1.40236</v>
      </c>
      <c r="CF130">
        <v>11.9513</v>
      </c>
      <c r="CG130">
        <v>11.94315806451613</v>
      </c>
      <c r="CH130">
        <v>456.0143225806451</v>
      </c>
      <c r="CI130">
        <v>0.9119806129032261</v>
      </c>
      <c r="CJ130">
        <v>0.0880196935483871</v>
      </c>
      <c r="CK130">
        <v>0</v>
      </c>
      <c r="CL130">
        <v>2.987258064516129</v>
      </c>
      <c r="CM130">
        <v>5.00098</v>
      </c>
      <c r="CN130">
        <v>143.8650322580645</v>
      </c>
      <c r="CO130">
        <v>4190.900322580645</v>
      </c>
      <c r="CP130">
        <v>36.80219354838709</v>
      </c>
      <c r="CQ130">
        <v>40.29012903225806</v>
      </c>
      <c r="CR130">
        <v>38.47351612903225</v>
      </c>
      <c r="CS130">
        <v>40.90296774193548</v>
      </c>
      <c r="CT130">
        <v>39.06832258064516</v>
      </c>
      <c r="CU130">
        <v>411.3151612903225</v>
      </c>
      <c r="CV130">
        <v>39.6967741935484</v>
      </c>
      <c r="CW130">
        <v>0</v>
      </c>
      <c r="CX130">
        <v>1714090034.9</v>
      </c>
      <c r="CY130">
        <v>0</v>
      </c>
      <c r="CZ130">
        <v>1714089964.6</v>
      </c>
      <c r="DA130" t="s">
        <v>720</v>
      </c>
      <c r="DB130">
        <v>1714089964.6</v>
      </c>
      <c r="DC130">
        <v>1714085852.1</v>
      </c>
      <c r="DD130">
        <v>117</v>
      </c>
      <c r="DE130">
        <v>0.08599999999999999</v>
      </c>
      <c r="DF130">
        <v>-0.006</v>
      </c>
      <c r="DG130">
        <v>-2.221</v>
      </c>
      <c r="DH130">
        <v>-0.002</v>
      </c>
      <c r="DI130">
        <v>420</v>
      </c>
      <c r="DJ130">
        <v>17</v>
      </c>
      <c r="DK130">
        <v>0.47</v>
      </c>
      <c r="DL130">
        <v>0.16</v>
      </c>
      <c r="DM130">
        <v>0.07904051500000001</v>
      </c>
      <c r="DN130">
        <v>0.2354268247654784</v>
      </c>
      <c r="DO130">
        <v>0.04479031472199403</v>
      </c>
      <c r="DP130">
        <v>0</v>
      </c>
      <c r="DQ130">
        <v>0.01321931275</v>
      </c>
      <c r="DR130">
        <v>-0.1040413045778612</v>
      </c>
      <c r="DS130">
        <v>0.01541977583278207</v>
      </c>
      <c r="DT130">
        <v>0</v>
      </c>
      <c r="DU130">
        <v>0</v>
      </c>
      <c r="DV130">
        <v>2</v>
      </c>
      <c r="DW130" t="s">
        <v>356</v>
      </c>
      <c r="DX130">
        <v>3.22955</v>
      </c>
      <c r="DY130">
        <v>2.70436</v>
      </c>
      <c r="DZ130">
        <v>0.107186</v>
      </c>
      <c r="EA130">
        <v>0.107089</v>
      </c>
      <c r="EB130">
        <v>0.0787393</v>
      </c>
      <c r="EC130">
        <v>0.07933469999999999</v>
      </c>
      <c r="ED130">
        <v>29324.8</v>
      </c>
      <c r="EE130">
        <v>28654.7</v>
      </c>
      <c r="EF130">
        <v>31437.5</v>
      </c>
      <c r="EG130">
        <v>30402.9</v>
      </c>
      <c r="EH130">
        <v>38812.1</v>
      </c>
      <c r="EI130">
        <v>37024.7</v>
      </c>
      <c r="EJ130">
        <v>44074.3</v>
      </c>
      <c r="EK130">
        <v>42469.1</v>
      </c>
      <c r="EL130">
        <v>2.19427</v>
      </c>
      <c r="EM130">
        <v>1.956</v>
      </c>
      <c r="EN130">
        <v>0.116654</v>
      </c>
      <c r="EO130">
        <v>0</v>
      </c>
      <c r="EP130">
        <v>21.8267</v>
      </c>
      <c r="EQ130">
        <v>999.9</v>
      </c>
      <c r="ER130">
        <v>54.1</v>
      </c>
      <c r="ES130">
        <v>27.7</v>
      </c>
      <c r="ET130">
        <v>19.8529</v>
      </c>
      <c r="EU130">
        <v>61.7301</v>
      </c>
      <c r="EV130">
        <v>22.1354</v>
      </c>
      <c r="EW130">
        <v>1</v>
      </c>
      <c r="EX130">
        <v>-0.303552</v>
      </c>
      <c r="EY130">
        <v>-0.554262</v>
      </c>
      <c r="EZ130">
        <v>20.1554</v>
      </c>
      <c r="FA130">
        <v>5.22912</v>
      </c>
      <c r="FB130">
        <v>11.9948</v>
      </c>
      <c r="FC130">
        <v>4.9677</v>
      </c>
      <c r="FD130">
        <v>3.297</v>
      </c>
      <c r="FE130">
        <v>9999</v>
      </c>
      <c r="FF130">
        <v>9999</v>
      </c>
      <c r="FG130">
        <v>9999</v>
      </c>
      <c r="FH130">
        <v>25.6</v>
      </c>
      <c r="FI130">
        <v>4.97153</v>
      </c>
      <c r="FJ130">
        <v>1.86813</v>
      </c>
      <c r="FK130">
        <v>1.85944</v>
      </c>
      <c r="FL130">
        <v>1.86554</v>
      </c>
      <c r="FM130">
        <v>1.86342</v>
      </c>
      <c r="FN130">
        <v>1.8648</v>
      </c>
      <c r="FO130">
        <v>1.86023</v>
      </c>
      <c r="FP130">
        <v>1.86433</v>
      </c>
      <c r="FQ130">
        <v>0</v>
      </c>
      <c r="FR130">
        <v>0</v>
      </c>
      <c r="FS130">
        <v>0</v>
      </c>
      <c r="FT130">
        <v>0</v>
      </c>
      <c r="FU130" t="s">
        <v>357</v>
      </c>
      <c r="FV130" t="s">
        <v>358</v>
      </c>
      <c r="FW130" t="s">
        <v>359</v>
      </c>
      <c r="FX130" t="s">
        <v>359</v>
      </c>
      <c r="FY130" t="s">
        <v>359</v>
      </c>
      <c r="FZ130" t="s">
        <v>359</v>
      </c>
      <c r="GA130">
        <v>0</v>
      </c>
      <c r="GB130">
        <v>100</v>
      </c>
      <c r="GC130">
        <v>100</v>
      </c>
      <c r="GD130">
        <v>-2.221</v>
      </c>
      <c r="GE130">
        <v>-0.0116</v>
      </c>
      <c r="GF130">
        <v>-0.4513640352700878</v>
      </c>
      <c r="GG130">
        <v>-0.004200780211792431</v>
      </c>
      <c r="GH130">
        <v>-6.086107273994438E-07</v>
      </c>
      <c r="GI130">
        <v>3.538391214060535E-10</v>
      </c>
      <c r="GJ130">
        <v>-0.03284033065936183</v>
      </c>
      <c r="GK130">
        <v>0.006682484536868237</v>
      </c>
      <c r="GL130">
        <v>-0.0007200357986506558</v>
      </c>
      <c r="GM130">
        <v>2.515042002614049E-05</v>
      </c>
      <c r="GN130">
        <v>15</v>
      </c>
      <c r="GO130">
        <v>1944</v>
      </c>
      <c r="GP130">
        <v>3</v>
      </c>
      <c r="GQ130">
        <v>20</v>
      </c>
      <c r="GR130">
        <v>3.9</v>
      </c>
      <c r="GS130">
        <v>68.3</v>
      </c>
      <c r="GT130">
        <v>1.11938</v>
      </c>
      <c r="GU130">
        <v>2.42798</v>
      </c>
      <c r="GV130">
        <v>1.44775</v>
      </c>
      <c r="GW130">
        <v>2.29614</v>
      </c>
      <c r="GX130">
        <v>1.55151</v>
      </c>
      <c r="GY130">
        <v>2.23022</v>
      </c>
      <c r="GZ130">
        <v>34.2133</v>
      </c>
      <c r="HA130">
        <v>24.0787</v>
      </c>
      <c r="HB130">
        <v>18</v>
      </c>
      <c r="HC130">
        <v>608.548</v>
      </c>
      <c r="HD130">
        <v>459.892</v>
      </c>
      <c r="HE130">
        <v>22.9988</v>
      </c>
      <c r="HF130">
        <v>23.1658</v>
      </c>
      <c r="HG130">
        <v>29.9998</v>
      </c>
      <c r="HH130">
        <v>23.2184</v>
      </c>
      <c r="HI130">
        <v>23.169</v>
      </c>
      <c r="HJ130">
        <v>22.4118</v>
      </c>
      <c r="HK130">
        <v>38.9389</v>
      </c>
      <c r="HL130">
        <v>63.0625</v>
      </c>
      <c r="HM130">
        <v>23</v>
      </c>
      <c r="HN130">
        <v>420</v>
      </c>
      <c r="HO130">
        <v>13.8499</v>
      </c>
      <c r="HP130">
        <v>99.7863</v>
      </c>
      <c r="HQ130">
        <v>101.466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B16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 t="s">
        <v>2</v>
      </c>
      <c r="B2" t="s">
        <v>3</v>
      </c>
    </row>
    <row r="3" spans="1:2">
      <c r="A3" t="s">
        <v>4</v>
      </c>
      <c r="B3" t="s">
        <v>5</v>
      </c>
    </row>
    <row r="4" spans="1:2">
      <c r="A4" t="s">
        <v>6</v>
      </c>
      <c r="B4" t="s">
        <v>7</v>
      </c>
    </row>
    <row r="5" spans="1:2">
      <c r="A5" t="s">
        <v>8</v>
      </c>
      <c r="B5" t="s">
        <v>9</v>
      </c>
    </row>
    <row r="6" spans="1:2">
      <c r="A6" t="s">
        <v>10</v>
      </c>
      <c r="B6" t="s">
        <v>11</v>
      </c>
    </row>
    <row r="7" spans="1:2">
      <c r="A7" t="s">
        <v>12</v>
      </c>
      <c r="B7" t="s">
        <v>13</v>
      </c>
    </row>
    <row r="8" spans="1:2">
      <c r="A8" t="s">
        <v>14</v>
      </c>
      <c r="B8" t="s">
        <v>15</v>
      </c>
    </row>
    <row r="9" spans="1:2">
      <c r="A9" t="s">
        <v>16</v>
      </c>
      <c r="B9" t="s">
        <v>17</v>
      </c>
    </row>
    <row r="10" spans="1:2">
      <c r="A10" t="s">
        <v>18</v>
      </c>
      <c r="B10" t="s">
        <v>19</v>
      </c>
    </row>
    <row r="11" spans="1:2">
      <c r="A11" t="s">
        <v>20</v>
      </c>
      <c r="B11" t="s">
        <v>21</v>
      </c>
    </row>
    <row r="12" spans="1:2">
      <c r="A12" t="s">
        <v>22</v>
      </c>
      <c r="B12" t="s">
        <v>23</v>
      </c>
    </row>
    <row r="13" spans="1:2">
      <c r="A13" t="s">
        <v>24</v>
      </c>
      <c r="B13" t="s">
        <v>23</v>
      </c>
    </row>
    <row r="14" spans="1:2">
      <c r="A14" t="s">
        <v>25</v>
      </c>
      <c r="B14" t="s">
        <v>21</v>
      </c>
    </row>
    <row r="15" spans="1:2">
      <c r="A15" t="s">
        <v>26</v>
      </c>
      <c r="B15" t="s">
        <v>27</v>
      </c>
    </row>
    <row r="16" spans="1:2">
      <c r="A16" t="s">
        <v>28</v>
      </c>
      <c r="B16" t="s">
        <v>29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Measurements</vt:lpstr>
      <vt:lpstr>Remarks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2024-04-26T00:00:16Z</dcterms:created>
  <dcterms:modified xsi:type="dcterms:W3CDTF">2024-04-26T00:00:16Z</dcterms:modified>
</cp:coreProperties>
</file>