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<sst xmlns="http://schemas.openxmlformats.org/spreadsheetml/2006/main" count="4230" uniqueCount="758">
  <si>
    <t>File opened</t>
  </si>
  <si>
    <t>2024-04-27 15:25:41</t>
  </si>
  <si>
    <t>Console s/n</t>
  </si>
  <si>
    <t>68C-022579</t>
  </si>
  <si>
    <t>Console ver</t>
  </si>
  <si>
    <t>Bluestem v.2.1.09</t>
  </si>
  <si>
    <t>Scripts ver</t>
  </si>
  <si>
    <t>2022.06  2.1.09, Dec 2022</t>
  </si>
  <si>
    <t>Head s/n</t>
  </si>
  <si>
    <t>68H-422569</t>
  </si>
  <si>
    <t>Head ver</t>
  </si>
  <si>
    <t>1.4.22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</si>
  <si>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</si>
  <si>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"2.48881", "flowazero": "0.29412", "flowbzero": "0.30539", "chamberpressurezero": "2.55489", "ssa_ref": "37836.8", "ssb_ref": "35909.7"}</t>
  </si>
  <si>
    <t>CO2 rangematch</t>
  </si>
  <si>
    <t>Tue Apr 23 10:36</t>
  </si>
  <si>
    <t>H2O rangematch</t>
  </si>
  <si>
    <t>Tue Apr 23 10:46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</si>
  <si>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</si>
  <si>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</si>
  <si>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</si>
  <si>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</si>
  <si>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</si>
  <si>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</si>
  <si>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</si>
  <si>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</si>
  <si>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</si>
  <si>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1.4.7</t>
  </si>
  <si>
    <t>15:25:41</t>
  </si>
  <si>
    <t>Stability Definition:	ΔCO2 (Meas2): Slp&lt;0.1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</si>
  <si>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</si>
  <si>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</si>
  <si>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</si>
  <si>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</si>
  <si>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</si>
  <si>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</si>
  <si>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</si>
  <si>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</si>
  <si>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</si>
  <si>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</si>
  <si>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</si>
  <si>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</si>
  <si>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</si>
  <si>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</si>
  <si>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</si>
  <si>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</si>
  <si>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</si>
  <si>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</si>
  <si>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</si>
  <si>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</si>
  <si>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</si>
  <si>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</si>
  <si>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</si>
  <si>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</si>
  <si>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</si>
  <si>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</si>
  <si>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</si>
  <si>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</si>
  <si>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</si>
  <si>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</si>
  <si>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</si>
  <si>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</si>
  <si>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</si>
  <si>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</si>
  <si>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</si>
  <si>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</si>
  <si>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</si>
  <si>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</si>
  <si>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</si>
  <si>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</si>
  <si>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</si>
  <si>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</si>
  <si>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</si>
  <si>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</si>
  <si>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</si>
  <si>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</si>
  <si>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</si>
  <si>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</si>
  <si>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</si>
  <si>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</si>
  <si>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</si>
  <si>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</si>
  <si>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2.02308 197.7 357.582 571.157 847.85 1048.19 1250.6 1375.66</t>
  </si>
  <si>
    <t>Fs_true</t>
  </si>
  <si>
    <t>-0.769385 225.777 389.711 582.819 807.528 1002.03 1201.25 1400.88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</si>
  <si>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</si>
  <si>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</si>
  <si>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</si>
  <si>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</si>
  <si>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</si>
  <si>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</si>
  <si>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</si>
  <si>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</si>
  <si>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</si>
  <si>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</si>
  <si>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</si>
  <si>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</si>
  <si>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</si>
  <si>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</si>
  <si>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</si>
  <si>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</si>
  <si>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</si>
  <si>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</si>
  <si>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</si>
  <si>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</si>
  <si>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</si>
  <si>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</si>
  <si>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</si>
  <si>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</si>
  <si>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</si>
  <si>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plant.id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</si>
  <si>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</si>
  <si>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</si>
  <si>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</si>
  <si>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</si>
  <si>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</si>
  <si>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</si>
  <si>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</si>
  <si>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</si>
  <si>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</si>
  <si>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</si>
  <si>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</si>
  <si>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</si>
  <si>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</si>
  <si>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</si>
  <si>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</si>
  <si>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</si>
  <si>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</si>
  <si>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</si>
  <si>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</si>
  <si>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</si>
  <si>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</si>
  <si>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</si>
  <si>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</si>
  <si>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</si>
  <si>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</si>
  <si>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</si>
  <si>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</si>
  <si>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</si>
  <si>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</si>
  <si>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</si>
  <si>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</si>
  <si>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</si>
  <si>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</si>
  <si>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</si>
  <si>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</si>
  <si>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</si>
  <si>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</si>
  <si>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</si>
  <si>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</si>
  <si>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</si>
  <si>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</si>
  <si>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</si>
  <si>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</si>
  <si>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</si>
  <si>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</si>
  <si>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</si>
  <si>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</si>
  <si>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</si>
  <si>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</si>
  <si>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</si>
  <si>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</si>
  <si>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</si>
  <si>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</si>
  <si>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</si>
  <si>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</si>
  <si>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</si>
  <si>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</si>
  <si>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</si>
  <si>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</si>
  <si>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</si>
  <si>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</si>
  <si>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</si>
  <si>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</si>
  <si>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</si>
  <si>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</si>
  <si>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</si>
  <si>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</si>
  <si>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</si>
  <si>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</si>
  <si>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</si>
  <si>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</si>
  <si>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</si>
  <si>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</si>
  <si>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</si>
  <si>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</si>
  <si>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</si>
  <si>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</si>
  <si>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</si>
  <si>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</si>
  <si>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</si>
  <si>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</si>
  <si>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</si>
  <si>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</si>
  <si>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</si>
  <si>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</si>
  <si>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</si>
  <si>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</si>
  <si>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</si>
  <si>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</si>
  <si>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</si>
  <si>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</si>
  <si>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</si>
  <si>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</si>
  <si>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</si>
  <si>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</si>
  <si>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</si>
  <si>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</si>
  <si>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</si>
  <si>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</si>
  <si>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</si>
  <si>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</si>
  <si>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</si>
  <si>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</si>
  <si>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</si>
  <si>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</si>
  <si>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</si>
  <si>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</si>
  <si>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</si>
  <si>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</si>
  <si>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</si>
  <si>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</si>
  <si>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</si>
  <si>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</si>
  <si>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</si>
  <si>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</si>
  <si>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</si>
  <si>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</si>
  <si>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</si>
  <si>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</si>
  <si>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</si>
  <si>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</si>
  <si>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</si>
  <si>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</si>
  <si>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</si>
  <si>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</si>
  <si>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</si>
  <si>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</si>
  <si>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</si>
  <si>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</si>
  <si>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</si>
  <si>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</si>
  <si>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</si>
  <si>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</si>
  <si>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</si>
  <si>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</si>
  <si>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</si>
  <si>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</si>
  <si>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</si>
  <si>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</si>
  <si>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</si>
  <si>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</si>
  <si>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</si>
  <si>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</si>
  <si>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</si>
  <si>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</si>
  <si>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</si>
  <si>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</si>
  <si>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</si>
  <si>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</si>
  <si>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</si>
  <si>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</si>
  <si>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</si>
  <si>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</si>
  <si>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</si>
  <si>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</si>
  <si>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</si>
  <si>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</si>
  <si>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</si>
  <si>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</si>
  <si>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</si>
  <si>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</si>
  <si>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</si>
  <si>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</si>
  <si>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</si>
  <si>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</si>
  <si>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</si>
  <si>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</si>
  <si>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</si>
  <si>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</si>
  <si>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</si>
  <si>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</si>
  <si>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</si>
  <si>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</si>
  <si>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</si>
  <si>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</si>
  <si>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</si>
  <si>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</si>
  <si>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</si>
  <si>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</si>
  <si>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</si>
  <si>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</si>
  <si>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</si>
  <si>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</si>
  <si>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</si>
  <si>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</si>
  <si>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</si>
  <si>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</si>
  <si>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</si>
  <si>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</si>
  <si>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</si>
  <si>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</si>
  <si>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</si>
  <si>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</si>
  <si>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</si>
  <si>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</si>
  <si>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</si>
  <si>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</si>
  <si>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</si>
  <si>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</si>
  <si>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</si>
  <si>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</si>
  <si>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</si>
  <si>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</si>
  <si>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</si>
  <si>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</si>
  <si>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</si>
  <si>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</si>
  <si>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</si>
  <si>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</si>
  <si>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</si>
  <si>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</si>
  <si>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</si>
  <si>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</si>
  <si>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</si>
  <si>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</si>
  <si>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</si>
  <si>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</si>
  <si>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</si>
  <si>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</si>
  <si>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</si>
  <si>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</si>
  <si>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</si>
  <si>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</si>
  <si>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</si>
  <si>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</si>
  <si>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</si>
  <si>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</si>
  <si>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</si>
  <si>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</si>
  <si>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</si>
  <si>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</si>
  <si>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</si>
  <si>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</si>
  <si>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</si>
  <si>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</si>
  <si>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</si>
  <si>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</si>
  <si>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</si>
  <si>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</si>
  <si>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</si>
  <si>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</si>
  <si>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20240427 15:32:18</t>
  </si>
  <si>
    <t>15:32:18</t>
  </si>
  <si>
    <t>sm_1</t>
  </si>
  <si>
    <t>1: Needles</t>
  </si>
  <si>
    <t>15:32:33</t>
  </si>
  <si>
    <t>1/2</t>
  </si>
  <si>
    <t>10111111</t>
  </si>
  <si>
    <t>oioooooo</t>
  </si>
  <si>
    <t>on</t>
  </si>
  <si>
    <t>20240427 15:32:49</t>
  </si>
  <si>
    <t>15:32:49</t>
  </si>
  <si>
    <t>0/2</t>
  </si>
  <si>
    <t>20240427 15:32:59</t>
  </si>
  <si>
    <t>15:32:59</t>
  </si>
  <si>
    <t>20240427 15:33:28</t>
  </si>
  <si>
    <t>15:33:28</t>
  </si>
  <si>
    <t>15:33:27</t>
  </si>
  <si>
    <t>20240427 15:34:04</t>
  </si>
  <si>
    <t>15:34:04</t>
  </si>
  <si>
    <t>20240427 15:34:14</t>
  </si>
  <si>
    <t>15:34:14</t>
  </si>
  <si>
    <t>20240427 15:34:24</t>
  </si>
  <si>
    <t>15:34:24</t>
  </si>
  <si>
    <t>20240427 15:34:34</t>
  </si>
  <si>
    <t>15:34:34</t>
  </si>
  <si>
    <t>20240427 15:34:44</t>
  </si>
  <si>
    <t>15:34:44</t>
  </si>
  <si>
    <t>20240427 15:34:54</t>
  </si>
  <si>
    <t>15:34:54</t>
  </si>
  <si>
    <t>20240427 15:36:46</t>
  </si>
  <si>
    <t>15:36:46</t>
  </si>
  <si>
    <t>sm_2</t>
  </si>
  <si>
    <t>20240427 15:37:03</t>
  </si>
  <si>
    <t>15:37:03</t>
  </si>
  <si>
    <t>20240427 15:37:13</t>
  </si>
  <si>
    <t>15:37:13</t>
  </si>
  <si>
    <t>20240427 15:37:23</t>
  </si>
  <si>
    <t>15:37:23</t>
  </si>
  <si>
    <t>20240427 15:37:33</t>
  </si>
  <si>
    <t>15:37:33</t>
  </si>
  <si>
    <t>20240427 15:37:43</t>
  </si>
  <si>
    <t>15:37:43</t>
  </si>
  <si>
    <t>2/2</t>
  </si>
  <si>
    <t>20240427 15:37:53</t>
  </si>
  <si>
    <t>15:37:53</t>
  </si>
  <si>
    <t>20240427 15:38:20</t>
  </si>
  <si>
    <t>15:38:20</t>
  </si>
  <si>
    <t>20240427 15:40:25</t>
  </si>
  <si>
    <t>15:40:25</t>
  </si>
  <si>
    <t>sm_3</t>
  </si>
  <si>
    <t>20240427 15:40:43</t>
  </si>
  <si>
    <t>15:40:43</t>
  </si>
  <si>
    <t>20240427 15:40:53</t>
  </si>
  <si>
    <t>15:40:53</t>
  </si>
  <si>
    <t>20240427 15:41:03</t>
  </si>
  <si>
    <t>15:41:03</t>
  </si>
  <si>
    <t>20240427 15:41:13</t>
  </si>
  <si>
    <t>15:41:13</t>
  </si>
  <si>
    <t>20240427 15:41:23</t>
  </si>
  <si>
    <t>15:41:23</t>
  </si>
  <si>
    <t>20240427 15:41:33</t>
  </si>
  <si>
    <t>15:41:33</t>
  </si>
  <si>
    <t>20240427 15:44:05</t>
  </si>
  <si>
    <t>15:44:05</t>
  </si>
  <si>
    <t>sm_4</t>
  </si>
  <si>
    <t>20240427 15:44:21</t>
  </si>
  <si>
    <t>15:44:21</t>
  </si>
  <si>
    <t>20240427 15:44:31</t>
  </si>
  <si>
    <t>15:44:31</t>
  </si>
  <si>
    <t>20240427 15:44:41</t>
  </si>
  <si>
    <t>15:44:41</t>
  </si>
  <si>
    <t>20240427 15:44:51</t>
  </si>
  <si>
    <t>15:44:51</t>
  </si>
  <si>
    <t>20240427 15:45:01</t>
  </si>
  <si>
    <t>15:45:01</t>
  </si>
  <si>
    <t>20240427 15:45:11</t>
  </si>
  <si>
    <t>15:45:11</t>
  </si>
  <si>
    <t>20240427 15:47:40</t>
  </si>
  <si>
    <t>15:47:40</t>
  </si>
  <si>
    <t>sm_5</t>
  </si>
  <si>
    <t>20240427 15:47:59</t>
  </si>
  <si>
    <t>15:47:59</t>
  </si>
  <si>
    <t>20240427 15:48:09</t>
  </si>
  <si>
    <t>15:48:09</t>
  </si>
  <si>
    <t>20240427 15:48:19</t>
  </si>
  <si>
    <t>15:48:19</t>
  </si>
  <si>
    <t>20240427 15:48:29</t>
  </si>
  <si>
    <t>15:48:29</t>
  </si>
  <si>
    <t>20240427 15:48:39</t>
  </si>
  <si>
    <t>15:48:39</t>
  </si>
  <si>
    <t>20240427 15:48:49</t>
  </si>
  <si>
    <t>15:48:49</t>
  </si>
  <si>
    <t>20240427 15:51:13</t>
  </si>
  <si>
    <t>15:51:13</t>
  </si>
  <si>
    <t>sm_6</t>
  </si>
  <si>
    <t>20240427 15:51:32</t>
  </si>
  <si>
    <t>15:51:32</t>
  </si>
  <si>
    <t>20240427 15:51:42</t>
  </si>
  <si>
    <t>15:51:42</t>
  </si>
  <si>
    <t>20240427 15:51:52</t>
  </si>
  <si>
    <t>15:51:52</t>
  </si>
  <si>
    <t>20240427 15:52:02</t>
  </si>
  <si>
    <t>15:52:02</t>
  </si>
  <si>
    <t>20240427 15:52:12</t>
  </si>
  <si>
    <t>15:52:12</t>
  </si>
  <si>
    <t>20240427 15:52:22</t>
  </si>
  <si>
    <t>15:52:22</t>
  </si>
  <si>
    <t>20240427 15:57:48</t>
  </si>
  <si>
    <t>15:57:48</t>
  </si>
  <si>
    <t>no_1</t>
  </si>
  <si>
    <t>15:56:56</t>
  </si>
  <si>
    <t>20240427 15:58:13</t>
  </si>
  <si>
    <t>15:58:13</t>
  </si>
  <si>
    <t>20240427 15:58:23</t>
  </si>
  <si>
    <t>15:58:23</t>
  </si>
  <si>
    <t>20240427 15:58:33</t>
  </si>
  <si>
    <t>15:58:33</t>
  </si>
  <si>
    <t>20240427 15:58:43</t>
  </si>
  <si>
    <t>15:58:43</t>
  </si>
  <si>
    <t>20240427 15:58:53</t>
  </si>
  <si>
    <t>15:58:53</t>
  </si>
  <si>
    <t>20240427 15:59:03</t>
  </si>
  <si>
    <t>15:59:03</t>
  </si>
  <si>
    <t>20240427 16:01:33</t>
  </si>
  <si>
    <t>16:01:33</t>
  </si>
  <si>
    <t>no_2</t>
  </si>
  <si>
    <t>20240427 16:01:51</t>
  </si>
  <si>
    <t>16:01:51</t>
  </si>
  <si>
    <t>20240427 16:02:01</t>
  </si>
  <si>
    <t>16:02:01</t>
  </si>
  <si>
    <t>20240427 16:02:11</t>
  </si>
  <si>
    <t>16:02:11</t>
  </si>
  <si>
    <t>20240427 16:02:21</t>
  </si>
  <si>
    <t>16:02:21</t>
  </si>
  <si>
    <t>20240427 16:02:31</t>
  </si>
  <si>
    <t>16:02:31</t>
  </si>
  <si>
    <t>20240427 16:02:41</t>
  </si>
  <si>
    <t>16:02:41</t>
  </si>
  <si>
    <t>20240427 16:03:37</t>
  </si>
  <si>
    <t>16:03:37</t>
  </si>
  <si>
    <t>20240427 16:03:47</t>
  </si>
  <si>
    <t>16:03:47</t>
  </si>
  <si>
    <t>20240427 16:03:57</t>
  </si>
  <si>
    <t>16:03:57</t>
  </si>
  <si>
    <t>20240427 16:04:07</t>
  </si>
  <si>
    <t>16:04:07</t>
  </si>
  <si>
    <t>20240427 16:04:17</t>
  </si>
  <si>
    <t>16:04:17</t>
  </si>
  <si>
    <t>20240427 16:04:27</t>
  </si>
  <si>
    <t>16:04:27</t>
  </si>
  <si>
    <t>20240427 16:06:28</t>
  </si>
  <si>
    <t>16:06:28</t>
  </si>
  <si>
    <t>no_3</t>
  </si>
  <si>
    <t>20240427 16:06:46</t>
  </si>
  <si>
    <t>16:06:46</t>
  </si>
  <si>
    <t>20240427 16:06:56</t>
  </si>
  <si>
    <t>16:06:56</t>
  </si>
  <si>
    <t>20240427 16:07:06</t>
  </si>
  <si>
    <t>16:07:06</t>
  </si>
  <si>
    <t>20240427 16:07:16</t>
  </si>
  <si>
    <t>16:07:16</t>
  </si>
  <si>
    <t>20240427 16:07:26</t>
  </si>
  <si>
    <t>16:07:26</t>
  </si>
  <si>
    <t>20240427 16:07:36</t>
  </si>
  <si>
    <t>16:07:36</t>
  </si>
  <si>
    <t>20240427 16:10:16</t>
  </si>
  <si>
    <t>16:10:16</t>
  </si>
  <si>
    <t>no_4</t>
  </si>
  <si>
    <t>20240427 16:10:33</t>
  </si>
  <si>
    <t>16:10:33</t>
  </si>
  <si>
    <t>20240427 16:10:43</t>
  </si>
  <si>
    <t>16:10:43</t>
  </si>
  <si>
    <t>20240427 16:10:53</t>
  </si>
  <si>
    <t>16:10:53</t>
  </si>
  <si>
    <t>20240427 16:11:03</t>
  </si>
  <si>
    <t>16:11:03</t>
  </si>
  <si>
    <t>20240427 16:11:13</t>
  </si>
  <si>
    <t>16:11:13</t>
  </si>
  <si>
    <t>20240427 16:11:23</t>
  </si>
  <si>
    <t>16:11:23</t>
  </si>
  <si>
    <t>20240427 16:13:24</t>
  </si>
  <si>
    <t>16:13:24</t>
  </si>
  <si>
    <t>no_5</t>
  </si>
  <si>
    <t>20240427 16:13:41</t>
  </si>
  <si>
    <t>16:13:41</t>
  </si>
  <si>
    <t>20240427 16:13:51</t>
  </si>
  <si>
    <t>16:13:51</t>
  </si>
  <si>
    <t>20240427 16:14:01</t>
  </si>
  <si>
    <t>16:14:01</t>
  </si>
  <si>
    <t>20240427 16:14:11</t>
  </si>
  <si>
    <t>16:14:11</t>
  </si>
  <si>
    <t>20240427 16:14:21</t>
  </si>
  <si>
    <t>16:14:21</t>
  </si>
  <si>
    <t>20240427 16:14:31</t>
  </si>
  <si>
    <t>16:14:31</t>
  </si>
  <si>
    <t>20240427 16:17:54</t>
  </si>
  <si>
    <t>16:17:54</t>
  </si>
  <si>
    <t>no_6</t>
  </si>
  <si>
    <t>20240427 16:18:15</t>
  </si>
  <si>
    <t>16:18:15</t>
  </si>
  <si>
    <t>20240427 16:18:25</t>
  </si>
  <si>
    <t>16:18:25</t>
  </si>
  <si>
    <t>20240427 16:18:35</t>
  </si>
  <si>
    <t>16:18:35</t>
  </si>
  <si>
    <t>20240427 16:18:45</t>
  </si>
  <si>
    <t>16:18:45</t>
  </si>
  <si>
    <t>20240427 16:18:55</t>
  </si>
  <si>
    <t>16:18:55</t>
  </si>
  <si>
    <t>20240427 16:19:05</t>
  </si>
  <si>
    <t>16:19:05</t>
  </si>
  <si>
    <t>20240427 16:25:10</t>
  </si>
  <si>
    <t>16:25:10</t>
  </si>
  <si>
    <t>sm_7</t>
  </si>
  <si>
    <t>16:23:27</t>
  </si>
  <si>
    <t>20240427 16:25:38</t>
  </si>
  <si>
    <t>16:25:38</t>
  </si>
  <si>
    <t>20240427 16:25:48</t>
  </si>
  <si>
    <t>16:25:48</t>
  </si>
  <si>
    <t>20240427 16:25:58</t>
  </si>
  <si>
    <t>16:25:58</t>
  </si>
  <si>
    <t>20240427 16:26:08</t>
  </si>
  <si>
    <t>16:26:08</t>
  </si>
  <si>
    <t>20240427 16:26:18</t>
  </si>
  <si>
    <t>16:26:18</t>
  </si>
  <si>
    <t>20240427 16:26:28</t>
  </si>
  <si>
    <t>16:26:28</t>
  </si>
  <si>
    <t>20240427 16:29:17</t>
  </si>
  <si>
    <t>16:29:17</t>
  </si>
  <si>
    <t>sm_8</t>
  </si>
  <si>
    <t>20240427 16:29:42</t>
  </si>
  <si>
    <t>16:29:42</t>
  </si>
  <si>
    <t>20240427 16:29:52</t>
  </si>
  <si>
    <t>16:29:52</t>
  </si>
  <si>
    <t>20240427 16:30:02</t>
  </si>
  <si>
    <t>16:30:02</t>
  </si>
  <si>
    <t>20240427 16:30:12</t>
  </si>
  <si>
    <t>16:30:12</t>
  </si>
  <si>
    <t>20240427 16:30:22</t>
  </si>
  <si>
    <t>16:30:22</t>
  </si>
  <si>
    <t>20240427 16:30:32</t>
  </si>
  <si>
    <t>16:30:32</t>
  </si>
  <si>
    <t>20240427 16:31:23</t>
  </si>
  <si>
    <t>16:31:23</t>
  </si>
  <si>
    <t>20240427 16:31:33</t>
  </si>
  <si>
    <t>16:31:33</t>
  </si>
  <si>
    <t>20240427 16:31:43</t>
  </si>
  <si>
    <t>16:31:43</t>
  </si>
  <si>
    <t>20240427 16:31:53</t>
  </si>
  <si>
    <t>16:31:53</t>
  </si>
  <si>
    <t>20240427 16:32:03</t>
  </si>
  <si>
    <t>16:32:03</t>
  </si>
  <si>
    <t>20240427 16:32:13</t>
  </si>
  <si>
    <t>16:32:13</t>
  </si>
  <si>
    <t>20240427 16:35:56</t>
  </si>
  <si>
    <t>16:35:56</t>
  </si>
  <si>
    <t>sm_9</t>
  </si>
  <si>
    <t>20240427 16:36:12</t>
  </si>
  <si>
    <t>16:36:12</t>
  </si>
  <si>
    <t>20240427 16:36:22</t>
  </si>
  <si>
    <t>16:36:22</t>
  </si>
  <si>
    <t>20240427 16:36:32</t>
  </si>
  <si>
    <t>16:36:32</t>
  </si>
  <si>
    <t>20240427 16:36:42</t>
  </si>
  <si>
    <t>16:36:42</t>
  </si>
  <si>
    <t>20240427 16:36:52</t>
  </si>
  <si>
    <t>16:36:52</t>
  </si>
  <si>
    <t>20240427 16:37:02</t>
  </si>
  <si>
    <t>16:37:02</t>
  </si>
  <si>
    <t>20240427 16:40:15</t>
  </si>
  <si>
    <t>16:40:15</t>
  </si>
  <si>
    <t>sm_10</t>
  </si>
  <si>
    <t>20240427 16:40:33</t>
  </si>
  <si>
    <t>16:40:33</t>
  </si>
  <si>
    <t>20240427 16:40:43</t>
  </si>
  <si>
    <t>16:40:43</t>
  </si>
  <si>
    <t>20240427 16:40:53</t>
  </si>
  <si>
    <t>16:40:53</t>
  </si>
  <si>
    <t>20240427 16:41:03</t>
  </si>
  <si>
    <t>16:41:03</t>
  </si>
  <si>
    <t>20240427 16:41:13</t>
  </si>
  <si>
    <t>16:41:13</t>
  </si>
  <si>
    <t>20240427 16:41:23</t>
  </si>
  <si>
    <t>16:41:23</t>
  </si>
  <si>
    <t>20240427 16:42:59</t>
  </si>
  <si>
    <t>16:42:59</t>
  </si>
  <si>
    <t>sm_11</t>
  </si>
  <si>
    <t>20240427 16:43:30</t>
  </si>
  <si>
    <t>16:43:30</t>
  </si>
  <si>
    <t>20240427 16:43:40</t>
  </si>
  <si>
    <t>16:43:40</t>
  </si>
  <si>
    <t>20240427 16:43:50</t>
  </si>
  <si>
    <t>16:43:50</t>
  </si>
  <si>
    <t>20240427 16:44:00</t>
  </si>
  <si>
    <t>16:44:00</t>
  </si>
  <si>
    <t>20240427 16:44:10</t>
  </si>
  <si>
    <t>16:44:10</t>
  </si>
  <si>
    <t>20240427 16:44:20</t>
  </si>
  <si>
    <t>16:44:20</t>
  </si>
  <si>
    <t>20240427 16:46:42</t>
  </si>
  <si>
    <t>16:46:42</t>
  </si>
  <si>
    <t>sm_12</t>
  </si>
  <si>
    <t>20240427 16:47:10</t>
  </si>
  <si>
    <t>16:47:10</t>
  </si>
  <si>
    <t>20240427 16:47:20</t>
  </si>
  <si>
    <t>16:47:20</t>
  </si>
  <si>
    <t>20240427 16:47:30</t>
  </si>
  <si>
    <t>16:47:30</t>
  </si>
  <si>
    <t>20240427 16:47:40</t>
  </si>
  <si>
    <t>16:47:40</t>
  </si>
  <si>
    <t>20240427 16:47:50</t>
  </si>
  <si>
    <t>16:47:50</t>
  </si>
  <si>
    <t>20240427 16:48:00</t>
  </si>
  <si>
    <t>16:48:00</t>
  </si>
  <si>
    <t>20240427 16:52:20</t>
  </si>
  <si>
    <t>16:52:20</t>
  </si>
  <si>
    <t>no_7</t>
  </si>
  <si>
    <t>16:50:35</t>
  </si>
  <si>
    <t>20240427 16:52:48</t>
  </si>
  <si>
    <t>16:52:48</t>
  </si>
  <si>
    <t>20240427 16:52:58</t>
  </si>
  <si>
    <t>16:52:58</t>
  </si>
  <si>
    <t>20240427 16:53:08</t>
  </si>
  <si>
    <t>16:53:08</t>
  </si>
  <si>
    <t>20240427 16:53:18</t>
  </si>
  <si>
    <t>16:53:18</t>
  </si>
  <si>
    <t>20240427 16:53:28</t>
  </si>
  <si>
    <t>16:53:28</t>
  </si>
  <si>
    <t>20240427 16:53:38</t>
  </si>
  <si>
    <t>16:53:38</t>
  </si>
  <si>
    <t>20240427 16:55:54</t>
  </si>
  <si>
    <t>16:55:54</t>
  </si>
  <si>
    <t>no_8</t>
  </si>
  <si>
    <t>20240427 16:57:03</t>
  </si>
  <si>
    <t>16:57:03</t>
  </si>
  <si>
    <t>20240427 16:57:13</t>
  </si>
  <si>
    <t>16:57:13</t>
  </si>
  <si>
    <t>20240427 16:57:23</t>
  </si>
  <si>
    <t>16:57:23</t>
  </si>
  <si>
    <t>20240427 16:57:33</t>
  </si>
  <si>
    <t>16:57:33</t>
  </si>
  <si>
    <t>20240427 16:57:43</t>
  </si>
  <si>
    <t>16:57:43</t>
  </si>
  <si>
    <t>20240427 16:57:53</t>
  </si>
  <si>
    <t>16:57:53</t>
  </si>
  <si>
    <t>20240427 16:59:42</t>
  </si>
  <si>
    <t>16:59:42</t>
  </si>
  <si>
    <t>no_9</t>
  </si>
  <si>
    <t>20240427 17:00:01</t>
  </si>
  <si>
    <t>17:00:01</t>
  </si>
  <si>
    <t>20240427 17:00:11</t>
  </si>
  <si>
    <t>17:00:11</t>
  </si>
  <si>
    <t>20240427 17:00:21</t>
  </si>
  <si>
    <t>17:00:21</t>
  </si>
  <si>
    <t>20240427 17:00:31</t>
  </si>
  <si>
    <t>17:00:31</t>
  </si>
  <si>
    <t>20240427 17:00:41</t>
  </si>
  <si>
    <t>17:00:41</t>
  </si>
  <si>
    <t>20240427 17:00:51</t>
  </si>
  <si>
    <t>17:00:51</t>
  </si>
  <si>
    <t>20240427 17:03:07</t>
  </si>
  <si>
    <t>17:03:07</t>
  </si>
  <si>
    <t>no_10</t>
  </si>
  <si>
    <t>20240427 17:03:28</t>
  </si>
  <si>
    <t>17:03:28</t>
  </si>
  <si>
    <t>20240427 17:03:38</t>
  </si>
  <si>
    <t>17:03:38</t>
  </si>
  <si>
    <t>20240427 17:03:48</t>
  </si>
  <si>
    <t>17:03:48</t>
  </si>
  <si>
    <t>20240427 17:03:58</t>
  </si>
  <si>
    <t>17:03:58</t>
  </si>
  <si>
    <t>20240427 17:04:08</t>
  </si>
  <si>
    <t>17:04:08</t>
  </si>
  <si>
    <t>20240427 17:04:18</t>
  </si>
  <si>
    <t>17:04:18</t>
  </si>
  <si>
    <t>20240427 17:05:41</t>
  </si>
  <si>
    <t>17:05:41</t>
  </si>
  <si>
    <t>no_11</t>
  </si>
  <si>
    <t>20240427 17:06:23</t>
  </si>
  <si>
    <t>17:06:23</t>
  </si>
  <si>
    <t>20240427 17:06:33</t>
  </si>
  <si>
    <t>17:06:33</t>
  </si>
  <si>
    <t>20240427 17:06:43</t>
  </si>
  <si>
    <t>17:06:43</t>
  </si>
  <si>
    <t>20240427 17:06:53</t>
  </si>
  <si>
    <t>17:06:53</t>
  </si>
  <si>
    <t>20240427 17:07:03</t>
  </si>
  <si>
    <t>17:07:03</t>
  </si>
  <si>
    <t>20240427 17:07:13</t>
  </si>
  <si>
    <t>17:07:13</t>
  </si>
  <si>
    <t>20240427 17:09:16</t>
  </si>
  <si>
    <t>17:09:16</t>
  </si>
  <si>
    <t>no_12</t>
  </si>
  <si>
    <t>20240427 17:09:37</t>
  </si>
  <si>
    <t>17:09:37</t>
  </si>
  <si>
    <t>20240427 17:09:47</t>
  </si>
  <si>
    <t>17:09:47</t>
  </si>
  <si>
    <t>20240427 17:09:57</t>
  </si>
  <si>
    <t>17:09:57</t>
  </si>
  <si>
    <t>20240427 17:10:07</t>
  </si>
  <si>
    <t>17:10:07</t>
  </si>
  <si>
    <t>20240427 17:10:17</t>
  </si>
  <si>
    <t>17:10:17</t>
  </si>
  <si>
    <t>20240427 17:10:27</t>
  </si>
  <si>
    <t>17:10:27</t>
  </si>
  <si>
    <t>20240427 17:11:56</t>
  </si>
  <si>
    <t>17:11:56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</si>
</sst>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Q201"/>
  <sheetViews>
    <sheetView tabSelected="1" workbookViewId="0"/>
  </sheetViews>
  <sheetFormatPr defaultRowHeight="15"/>
  <sheetData>
    <row r="2" spans="1:225">
      <c r="A2" t="s">
        <v>30</v>
      </c>
      <c r="B2" t="s">
        <v>31</v>
      </c>
      <c r="C2" t="s">
        <v>33</v>
      </c>
    </row>
    <row r="3" spans="1:225">
      <c r="B3" t="s">
        <v>32</v>
      </c>
      <c r="C3">
        <v>21</v>
      </c>
    </row>
    <row r="4" spans="1:22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5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5">
      <c r="B7">
        <v>0</v>
      </c>
      <c r="C7">
        <v>1</v>
      </c>
      <c r="D7">
        <v>0</v>
      </c>
      <c r="E7">
        <v>0</v>
      </c>
    </row>
    <row r="8" spans="1:22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5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5">
      <c r="B11">
        <v>0</v>
      </c>
      <c r="C11">
        <v>0</v>
      </c>
      <c r="D11">
        <v>0</v>
      </c>
      <c r="E11">
        <v>0</v>
      </c>
      <c r="F11">
        <v>1</v>
      </c>
    </row>
    <row r="12" spans="1:22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5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2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93</v>
      </c>
      <c r="BG14" t="s">
        <v>93</v>
      </c>
      <c r="BH14" t="s">
        <v>93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95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96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97</v>
      </c>
      <c r="DN14" t="s">
        <v>97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98</v>
      </c>
      <c r="DY14" t="s">
        <v>98</v>
      </c>
      <c r="DZ14" t="s">
        <v>98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99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</row>
    <row r="15" spans="1:225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90</v>
      </c>
      <c r="AS15" t="s">
        <v>147</v>
      </c>
      <c r="AT15" t="s">
        <v>148</v>
      </c>
      <c r="AU15" t="s">
        <v>149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111</v>
      </c>
      <c r="BG15" t="s">
        <v>160</v>
      </c>
      <c r="BH15" t="s">
        <v>161</v>
      </c>
      <c r="BI15" t="s">
        <v>162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105</v>
      </c>
      <c r="DA15" t="s">
        <v>108</v>
      </c>
      <c r="DB15" t="s">
        <v>205</v>
      </c>
      <c r="DC15" t="s">
        <v>206</v>
      </c>
      <c r="DD15" t="s">
        <v>207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</row>
    <row r="16" spans="1:225">
      <c r="B16" t="s">
        <v>325</v>
      </c>
      <c r="C16" t="s">
        <v>325</v>
      </c>
      <c r="F16" t="s">
        <v>325</v>
      </c>
      <c r="H16" t="s">
        <v>325</v>
      </c>
      <c r="I16" t="s">
        <v>326</v>
      </c>
      <c r="J16" t="s">
        <v>327</v>
      </c>
      <c r="K16" t="s">
        <v>328</v>
      </c>
      <c r="L16" t="s">
        <v>329</v>
      </c>
      <c r="M16" t="s">
        <v>329</v>
      </c>
      <c r="N16" t="s">
        <v>167</v>
      </c>
      <c r="O16" t="s">
        <v>167</v>
      </c>
      <c r="P16" t="s">
        <v>326</v>
      </c>
      <c r="Q16" t="s">
        <v>326</v>
      </c>
      <c r="R16" t="s">
        <v>326</v>
      </c>
      <c r="S16" t="s">
        <v>326</v>
      </c>
      <c r="T16" t="s">
        <v>330</v>
      </c>
      <c r="U16" t="s">
        <v>331</v>
      </c>
      <c r="V16" t="s">
        <v>331</v>
      </c>
      <c r="W16" t="s">
        <v>332</v>
      </c>
      <c r="X16" t="s">
        <v>333</v>
      </c>
      <c r="Y16" t="s">
        <v>332</v>
      </c>
      <c r="Z16" t="s">
        <v>332</v>
      </c>
      <c r="AA16" t="s">
        <v>332</v>
      </c>
      <c r="AB16" t="s">
        <v>330</v>
      </c>
      <c r="AC16" t="s">
        <v>330</v>
      </c>
      <c r="AD16" t="s">
        <v>330</v>
      </c>
      <c r="AE16" t="s">
        <v>330</v>
      </c>
      <c r="AF16" t="s">
        <v>328</v>
      </c>
      <c r="AG16" t="s">
        <v>327</v>
      </c>
      <c r="AH16" t="s">
        <v>328</v>
      </c>
      <c r="AI16" t="s">
        <v>329</v>
      </c>
      <c r="AJ16" t="s">
        <v>329</v>
      </c>
      <c r="AK16" t="s">
        <v>334</v>
      </c>
      <c r="AL16" t="s">
        <v>335</v>
      </c>
      <c r="AM16" t="s">
        <v>327</v>
      </c>
      <c r="AN16" t="s">
        <v>336</v>
      </c>
      <c r="AO16" t="s">
        <v>336</v>
      </c>
      <c r="AP16" t="s">
        <v>337</v>
      </c>
      <c r="AQ16" t="s">
        <v>335</v>
      </c>
      <c r="AR16" t="s">
        <v>338</v>
      </c>
      <c r="AS16" t="s">
        <v>333</v>
      </c>
      <c r="AU16" t="s">
        <v>333</v>
      </c>
      <c r="AV16" t="s">
        <v>338</v>
      </c>
      <c r="AW16" t="s">
        <v>328</v>
      </c>
      <c r="AX16" t="s">
        <v>328</v>
      </c>
      <c r="AZ16" t="s">
        <v>339</v>
      </c>
      <c r="BA16" t="s">
        <v>340</v>
      </c>
      <c r="BD16" t="s">
        <v>326</v>
      </c>
      <c r="BF16" t="s">
        <v>325</v>
      </c>
      <c r="BG16" t="s">
        <v>329</v>
      </c>
      <c r="BH16" t="s">
        <v>329</v>
      </c>
      <c r="BI16" t="s">
        <v>336</v>
      </c>
      <c r="BJ16" t="s">
        <v>336</v>
      </c>
      <c r="BK16" t="s">
        <v>329</v>
      </c>
      <c r="BL16" t="s">
        <v>336</v>
      </c>
      <c r="BM16" t="s">
        <v>338</v>
      </c>
      <c r="BN16" t="s">
        <v>332</v>
      </c>
      <c r="BO16" t="s">
        <v>332</v>
      </c>
      <c r="BP16" t="s">
        <v>331</v>
      </c>
      <c r="BQ16" t="s">
        <v>331</v>
      </c>
      <c r="BR16" t="s">
        <v>331</v>
      </c>
      <c r="BS16" t="s">
        <v>331</v>
      </c>
      <c r="BT16" t="s">
        <v>331</v>
      </c>
      <c r="BU16" t="s">
        <v>341</v>
      </c>
      <c r="BV16" t="s">
        <v>328</v>
      </c>
      <c r="BW16" t="s">
        <v>328</v>
      </c>
      <c r="BX16" t="s">
        <v>329</v>
      </c>
      <c r="BY16" t="s">
        <v>329</v>
      </c>
      <c r="BZ16" t="s">
        <v>329</v>
      </c>
      <c r="CA16" t="s">
        <v>336</v>
      </c>
      <c r="CB16" t="s">
        <v>329</v>
      </c>
      <c r="CC16" t="s">
        <v>336</v>
      </c>
      <c r="CD16" t="s">
        <v>332</v>
      </c>
      <c r="CE16" t="s">
        <v>332</v>
      </c>
      <c r="CF16" t="s">
        <v>331</v>
      </c>
      <c r="CG16" t="s">
        <v>331</v>
      </c>
      <c r="CH16" t="s">
        <v>328</v>
      </c>
      <c r="CM16" t="s">
        <v>328</v>
      </c>
      <c r="CP16" t="s">
        <v>331</v>
      </c>
      <c r="CQ16" t="s">
        <v>331</v>
      </c>
      <c r="CR16" t="s">
        <v>331</v>
      </c>
      <c r="CS16" t="s">
        <v>331</v>
      </c>
      <c r="CT16" t="s">
        <v>331</v>
      </c>
      <c r="CU16" t="s">
        <v>328</v>
      </c>
      <c r="CV16" t="s">
        <v>328</v>
      </c>
      <c r="CW16" t="s">
        <v>328</v>
      </c>
      <c r="CX16" t="s">
        <v>325</v>
      </c>
      <c r="CZ16" t="s">
        <v>342</v>
      </c>
      <c r="DB16" t="s">
        <v>325</v>
      </c>
      <c r="DC16" t="s">
        <v>325</v>
      </c>
      <c r="DE16" t="s">
        <v>343</v>
      </c>
      <c r="DF16" t="s">
        <v>344</v>
      </c>
      <c r="DG16" t="s">
        <v>343</v>
      </c>
      <c r="DH16" t="s">
        <v>344</v>
      </c>
      <c r="DI16" t="s">
        <v>343</v>
      </c>
      <c r="DJ16" t="s">
        <v>344</v>
      </c>
      <c r="DK16" t="s">
        <v>333</v>
      </c>
      <c r="DL16" t="s">
        <v>333</v>
      </c>
      <c r="DM16" t="s">
        <v>329</v>
      </c>
      <c r="DN16" t="s">
        <v>345</v>
      </c>
      <c r="DO16" t="s">
        <v>329</v>
      </c>
      <c r="DQ16" t="s">
        <v>336</v>
      </c>
      <c r="DR16" t="s">
        <v>346</v>
      </c>
      <c r="DS16" t="s">
        <v>336</v>
      </c>
      <c r="DX16" t="s">
        <v>347</v>
      </c>
      <c r="DY16" t="s">
        <v>347</v>
      </c>
      <c r="EL16" t="s">
        <v>347</v>
      </c>
      <c r="EM16" t="s">
        <v>347</v>
      </c>
      <c r="EN16" t="s">
        <v>348</v>
      </c>
      <c r="EO16" t="s">
        <v>348</v>
      </c>
      <c r="EP16" t="s">
        <v>331</v>
      </c>
      <c r="EQ16" t="s">
        <v>331</v>
      </c>
      <c r="ER16" t="s">
        <v>333</v>
      </c>
      <c r="ES16" t="s">
        <v>331</v>
      </c>
      <c r="ET16" t="s">
        <v>336</v>
      </c>
      <c r="EU16" t="s">
        <v>333</v>
      </c>
      <c r="EV16" t="s">
        <v>333</v>
      </c>
      <c r="EX16" t="s">
        <v>347</v>
      </c>
      <c r="EY16" t="s">
        <v>347</v>
      </c>
      <c r="EZ16" t="s">
        <v>347</v>
      </c>
      <c r="FA16" t="s">
        <v>347</v>
      </c>
      <c r="FB16" t="s">
        <v>347</v>
      </c>
      <c r="FC16" t="s">
        <v>347</v>
      </c>
      <c r="FD16" t="s">
        <v>347</v>
      </c>
      <c r="FE16" t="s">
        <v>349</v>
      </c>
      <c r="FF16" t="s">
        <v>349</v>
      </c>
      <c r="FG16" t="s">
        <v>349</v>
      </c>
      <c r="FH16" t="s">
        <v>350</v>
      </c>
      <c r="FI16" t="s">
        <v>347</v>
      </c>
      <c r="FJ16" t="s">
        <v>347</v>
      </c>
      <c r="FK16" t="s">
        <v>347</v>
      </c>
      <c r="FL16" t="s">
        <v>347</v>
      </c>
      <c r="FM16" t="s">
        <v>347</v>
      </c>
      <c r="FN16" t="s">
        <v>347</v>
      </c>
      <c r="FO16" t="s">
        <v>347</v>
      </c>
      <c r="FP16" t="s">
        <v>347</v>
      </c>
      <c r="FQ16" t="s">
        <v>347</v>
      </c>
      <c r="FR16" t="s">
        <v>347</v>
      </c>
      <c r="FS16" t="s">
        <v>347</v>
      </c>
      <c r="FT16" t="s">
        <v>347</v>
      </c>
      <c r="GA16" t="s">
        <v>347</v>
      </c>
      <c r="GB16" t="s">
        <v>333</v>
      </c>
      <c r="GC16" t="s">
        <v>333</v>
      </c>
      <c r="GD16" t="s">
        <v>343</v>
      </c>
      <c r="GE16" t="s">
        <v>344</v>
      </c>
      <c r="GF16" t="s">
        <v>344</v>
      </c>
      <c r="GJ16" t="s">
        <v>344</v>
      </c>
      <c r="GN16" t="s">
        <v>329</v>
      </c>
      <c r="GO16" t="s">
        <v>329</v>
      </c>
      <c r="GP16" t="s">
        <v>336</v>
      </c>
      <c r="GQ16" t="s">
        <v>336</v>
      </c>
      <c r="GR16" t="s">
        <v>351</v>
      </c>
      <c r="GS16" t="s">
        <v>351</v>
      </c>
      <c r="GT16" t="s">
        <v>347</v>
      </c>
      <c r="GU16" t="s">
        <v>347</v>
      </c>
      <c r="GV16" t="s">
        <v>347</v>
      </c>
      <c r="GW16" t="s">
        <v>347</v>
      </c>
      <c r="GX16" t="s">
        <v>347</v>
      </c>
      <c r="GY16" t="s">
        <v>347</v>
      </c>
      <c r="GZ16" t="s">
        <v>331</v>
      </c>
      <c r="HA16" t="s">
        <v>347</v>
      </c>
      <c r="HC16" t="s">
        <v>338</v>
      </c>
      <c r="HD16" t="s">
        <v>338</v>
      </c>
      <c r="HE16" t="s">
        <v>331</v>
      </c>
      <c r="HF16" t="s">
        <v>331</v>
      </c>
      <c r="HG16" t="s">
        <v>331</v>
      </c>
      <c r="HH16" t="s">
        <v>331</v>
      </c>
      <c r="HI16" t="s">
        <v>331</v>
      </c>
      <c r="HJ16" t="s">
        <v>333</v>
      </c>
      <c r="HK16" t="s">
        <v>333</v>
      </c>
      <c r="HL16" t="s">
        <v>333</v>
      </c>
      <c r="HM16" t="s">
        <v>331</v>
      </c>
      <c r="HN16" t="s">
        <v>329</v>
      </c>
      <c r="HO16" t="s">
        <v>336</v>
      </c>
      <c r="HP16" t="s">
        <v>333</v>
      </c>
      <c r="HQ16" t="s">
        <v>333</v>
      </c>
    </row>
    <row r="17" spans="1:225">
      <c r="A17">
        <v>1</v>
      </c>
      <c r="B17">
        <v>1714257138.1</v>
      </c>
      <c r="C17">
        <v>0</v>
      </c>
      <c r="D17" t="s">
        <v>352</v>
      </c>
      <c r="E17" t="s">
        <v>353</v>
      </c>
      <c r="F17">
        <v>5</v>
      </c>
      <c r="G17" t="s">
        <v>354</v>
      </c>
      <c r="H17">
        <v>1714257130.099999</v>
      </c>
      <c r="I17">
        <f>(J17)/1000</f>
        <v>0</v>
      </c>
      <c r="J17">
        <f>IF(BE17, AM17, AG17)</f>
        <v>0</v>
      </c>
      <c r="K17">
        <f>IF(BE17, AH17, AF17)</f>
        <v>0</v>
      </c>
      <c r="L17">
        <f>BG17 - IF(AT17&gt;1, K17*BA17*100.0/(AV17*BU17), 0)</f>
        <v>0</v>
      </c>
      <c r="M17">
        <f>((S17-I17/2)*L17-K17)/(S17+I17/2)</f>
        <v>0</v>
      </c>
      <c r="N17">
        <f>M17*(BN17+BO17)/1000.0</f>
        <v>0</v>
      </c>
      <c r="O17">
        <f>(BG17 - IF(AT17&gt;1, K17*BA17*100.0/(AV17*BU17), 0))*(BN17+BO17)/1000.0</f>
        <v>0</v>
      </c>
      <c r="P17">
        <f>2.0/((1/R17-1/Q17)+SIGN(R17)*SQRT((1/R17-1/Q17)*(1/R17-1/Q17) + 4*BB17/((BB17+1)*(BB17+1))*(2*1/R17*1/Q17-1/Q17*1/Q17)))</f>
        <v>0</v>
      </c>
      <c r="Q17">
        <f>IF(LEFT(BC17,1)&lt;&gt;"0",IF(LEFT(BC17,1)="1",3.0,BD17),$D$5+$E$5*(BU17*BN17/($K$5*1000))+$F$5*(BU17*BN17/($K$5*1000))*MAX(MIN(BA17,$J$5),$I$5)*MAX(MIN(BA17,$J$5),$I$5)+$G$5*MAX(MIN(BA17,$J$5),$I$5)*(BU17*BN17/($K$5*1000))+$H$5*(BU17*BN17/($K$5*1000))*(BU17*BN17/($K$5*1000)))</f>
        <v>0</v>
      </c>
      <c r="R17">
        <f>I17*(1000-(1000*0.61365*exp(17.502*V17/(240.97+V17))/(BN17+BO17)+BI17)/2)/(1000*0.61365*exp(17.502*V17/(240.97+V17))/(BN17+BO17)-BI17)</f>
        <v>0</v>
      </c>
      <c r="S17">
        <f>1/((BB17+1)/(P17/1.6)+1/(Q17/1.37)) + BB17/((BB17+1)/(P17/1.6) + BB17/(Q17/1.37))</f>
        <v>0</v>
      </c>
      <c r="T17">
        <f>(AW17*AZ17)</f>
        <v>0</v>
      </c>
      <c r="U17">
        <f>(BP17+(T17+2*0.95*5.67E-8*(((BP17+$B$7)+273)^4-(BP17+273)^4)-44100*I17)/(1.84*29.3*Q17+8*0.95*5.67E-8*(BP17+273)^3))</f>
        <v>0</v>
      </c>
      <c r="V17">
        <f>($C$7*BQ17+$D$7*BR17+$E$7*U17)</f>
        <v>0</v>
      </c>
      <c r="W17">
        <f>0.61365*exp(17.502*V17/(240.97+V17))</f>
        <v>0</v>
      </c>
      <c r="X17">
        <f>(Y17/Z17*100)</f>
        <v>0</v>
      </c>
      <c r="Y17">
        <f>BI17*(BN17+BO17)/1000</f>
        <v>0</v>
      </c>
      <c r="Z17">
        <f>0.61365*exp(17.502*BP17/(240.97+BP17))</f>
        <v>0</v>
      </c>
      <c r="AA17">
        <f>(W17-BI17*(BN17+BO17)/1000)</f>
        <v>0</v>
      </c>
      <c r="AB17">
        <f>(-I17*44100)</f>
        <v>0</v>
      </c>
      <c r="AC17">
        <f>2*29.3*Q17*0.92*(BP17-V17)</f>
        <v>0</v>
      </c>
      <c r="AD17">
        <f>2*0.95*5.67E-8*(((BP17+$B$7)+273)^4-(V17+273)^4)</f>
        <v>0</v>
      </c>
      <c r="AE17">
        <f>T17+AD17+AB17+AC17</f>
        <v>0</v>
      </c>
      <c r="AF17">
        <f>BM17*AT17*(BH17-BG17*(1000-AT17*BJ17)/(1000-AT17*BI17))/(100*BA17)</f>
        <v>0</v>
      </c>
      <c r="AG17">
        <f>1000*BM17*AT17*(BI17-BJ17)/(100*BA17*(1000-AT17*BI17))</f>
        <v>0</v>
      </c>
      <c r="AH17">
        <f>(AI17 - AJ17 - BN17*1E3/(8.314*(BP17+273.15)) * AL17/BM17 * AK17) * BM17/(100*BA17) * (1000 - BJ17)/1000</f>
        <v>0</v>
      </c>
      <c r="AI17">
        <v>428.3814275106714</v>
      </c>
      <c r="AJ17">
        <v>429.5505696969697</v>
      </c>
      <c r="AK17">
        <v>-0.0007088179313190351</v>
      </c>
      <c r="AL17">
        <v>67.15659514581519</v>
      </c>
      <c r="AM17">
        <f>(AO17 - AN17 + BN17*1E3/(8.314*(BP17+273.15)) * AQ17/BM17 * AP17) * BM17/(100*BA17) * 1000/(1000 - AO17)</f>
        <v>0</v>
      </c>
      <c r="AN17">
        <v>19.4169237803943</v>
      </c>
      <c r="AO17">
        <v>19.57098424242424</v>
      </c>
      <c r="AP17">
        <v>-0.009203415782327883</v>
      </c>
      <c r="AQ17">
        <v>78.54553931840285</v>
      </c>
      <c r="AR17">
        <v>0</v>
      </c>
      <c r="AS17">
        <v>0</v>
      </c>
      <c r="AT17">
        <f>IF(AR17*$H$13&gt;=AV17,1.0,(AV17/(AV17-AR17*$H$13)))</f>
        <v>0</v>
      </c>
      <c r="AU17">
        <f>(AT17-1)*100</f>
        <v>0</v>
      </c>
      <c r="AV17">
        <f>MAX(0,($B$13+$C$13*BU17)/(1+$D$13*BU17)*BN17/(BP17+273)*$E$13)</f>
        <v>0</v>
      </c>
      <c r="AW17">
        <f>$B$11*BV17+$C$11*BW17+$F$11*CH17*(1-CK17)</f>
        <v>0</v>
      </c>
      <c r="AX17">
        <f>AW17*AY17</f>
        <v>0</v>
      </c>
      <c r="AY17">
        <f>($B$11*$D$9+$C$11*$D$9+$F$11*((CU17+CM17)/MAX(CU17+CM17+CV17, 0.1)*$I$9+CV17/MAX(CU17+CM17+CV17, 0.1)*$J$9))/($B$11+$C$11+$F$11)</f>
        <v>0</v>
      </c>
      <c r="AZ17">
        <f>($B$11*$K$9+$C$11*$K$9+$F$11*((CU17+CM17)/MAX(CU17+CM17+CV17, 0.1)*$P$9+CV17/MAX(CU17+CM17+CV17, 0.1)*$Q$9))/($B$11+$C$11+$F$11)</f>
        <v>0</v>
      </c>
      <c r="BA17">
        <v>6</v>
      </c>
      <c r="BB17">
        <v>0.5</v>
      </c>
      <c r="BC17" t="s">
        <v>355</v>
      </c>
      <c r="BD17">
        <v>2</v>
      </c>
      <c r="BE17" t="b">
        <v>1</v>
      </c>
      <c r="BF17">
        <v>1714257130.099999</v>
      </c>
      <c r="BG17">
        <v>420.2090967741935</v>
      </c>
      <c r="BH17">
        <v>420.0247741935484</v>
      </c>
      <c r="BI17">
        <v>19.63567419354839</v>
      </c>
      <c r="BJ17">
        <v>19.48155483870968</v>
      </c>
      <c r="BK17">
        <v>423.4210967741935</v>
      </c>
      <c r="BL17">
        <v>19.62038064516129</v>
      </c>
      <c r="BM17">
        <v>599.9848064516128</v>
      </c>
      <c r="BN17">
        <v>101.409</v>
      </c>
      <c r="BO17">
        <v>0.09995897741935485</v>
      </c>
      <c r="BP17">
        <v>27.34041935483871</v>
      </c>
      <c r="BQ17">
        <v>27.46739032258064</v>
      </c>
      <c r="BR17">
        <v>999.9000000000003</v>
      </c>
      <c r="BS17">
        <v>0</v>
      </c>
      <c r="BT17">
        <v>0</v>
      </c>
      <c r="BU17">
        <v>9992.376451612903</v>
      </c>
      <c r="BV17">
        <v>0</v>
      </c>
      <c r="BW17">
        <v>278.563064516129</v>
      </c>
      <c r="BX17">
        <v>1.135999032258064</v>
      </c>
      <c r="BY17">
        <v>429.5960967741936</v>
      </c>
      <c r="BZ17">
        <v>428.3699677419355</v>
      </c>
      <c r="CA17">
        <v>0.1541175483870968</v>
      </c>
      <c r="CB17">
        <v>420.0247741935484</v>
      </c>
      <c r="CC17">
        <v>19.48155483870968</v>
      </c>
      <c r="CD17">
        <v>1.991232258064516</v>
      </c>
      <c r="CE17">
        <v>1.975603870967742</v>
      </c>
      <c r="CF17">
        <v>17.37477741935484</v>
      </c>
      <c r="CG17">
        <v>17.25009677419355</v>
      </c>
      <c r="CH17">
        <v>400.0297419354839</v>
      </c>
      <c r="CI17">
        <v>0.899993677419355</v>
      </c>
      <c r="CJ17">
        <v>0.1000064677419355</v>
      </c>
      <c r="CK17">
        <v>0</v>
      </c>
      <c r="CL17">
        <v>1.987496774193548</v>
      </c>
      <c r="CM17">
        <v>0</v>
      </c>
      <c r="CN17">
        <v>1270.809032258065</v>
      </c>
      <c r="CO17">
        <v>3702.472903225806</v>
      </c>
      <c r="CP17">
        <v>36.95341935483871</v>
      </c>
      <c r="CQ17">
        <v>41.26583870967741</v>
      </c>
      <c r="CR17">
        <v>39.06229032258063</v>
      </c>
      <c r="CS17">
        <v>40.48561290322579</v>
      </c>
      <c r="CT17">
        <v>37.59858064516128</v>
      </c>
      <c r="CU17">
        <v>360.0241935483871</v>
      </c>
      <c r="CV17">
        <v>40.00548387096774</v>
      </c>
      <c r="CW17">
        <v>0</v>
      </c>
      <c r="CX17">
        <v>1714257225.6</v>
      </c>
      <c r="CY17">
        <v>0</v>
      </c>
      <c r="CZ17">
        <v>1714257153.1</v>
      </c>
      <c r="DA17" t="s">
        <v>356</v>
      </c>
      <c r="DB17">
        <v>1714257153.1</v>
      </c>
      <c r="DC17">
        <v>1714166743.6</v>
      </c>
      <c r="DD17">
        <v>1</v>
      </c>
      <c r="DE17">
        <v>-0.952</v>
      </c>
      <c r="DF17">
        <v>0.008</v>
      </c>
      <c r="DG17">
        <v>-3.212</v>
      </c>
      <c r="DH17">
        <v>-0.003</v>
      </c>
      <c r="DI17">
        <v>420</v>
      </c>
      <c r="DJ17">
        <v>16</v>
      </c>
      <c r="DK17">
        <v>0.27</v>
      </c>
      <c r="DL17">
        <v>0.18</v>
      </c>
      <c r="DM17">
        <v>1.134873414634146</v>
      </c>
      <c r="DN17">
        <v>-0.07872543554006711</v>
      </c>
      <c r="DO17">
        <v>0.02708276750366081</v>
      </c>
      <c r="DP17">
        <v>1</v>
      </c>
      <c r="DQ17">
        <v>0.1419990487804878</v>
      </c>
      <c r="DR17">
        <v>0.2606596515679444</v>
      </c>
      <c r="DS17">
        <v>0.02758372944235134</v>
      </c>
      <c r="DT17">
        <v>0</v>
      </c>
      <c r="DU17">
        <v>1</v>
      </c>
      <c r="DV17">
        <v>2</v>
      </c>
      <c r="DW17" t="s">
        <v>357</v>
      </c>
      <c r="DX17">
        <v>3.22979</v>
      </c>
      <c r="DY17">
        <v>2.70431</v>
      </c>
      <c r="DZ17">
        <v>0.10607</v>
      </c>
      <c r="EA17">
        <v>0.10578</v>
      </c>
      <c r="EB17">
        <v>0.100076</v>
      </c>
      <c r="EC17">
        <v>0.0999821</v>
      </c>
      <c r="ED17">
        <v>29060.9</v>
      </c>
      <c r="EE17">
        <v>28441.1</v>
      </c>
      <c r="EF17">
        <v>31141.2</v>
      </c>
      <c r="EG17">
        <v>30161.1</v>
      </c>
      <c r="EH17">
        <v>37521.6</v>
      </c>
      <c r="EI17">
        <v>35891.1</v>
      </c>
      <c r="EJ17">
        <v>43627.5</v>
      </c>
      <c r="EK17">
        <v>42115.7</v>
      </c>
      <c r="EL17">
        <v>2.13592</v>
      </c>
      <c r="EM17">
        <v>1.9321</v>
      </c>
      <c r="EN17">
        <v>0.0502765</v>
      </c>
      <c r="EO17">
        <v>0</v>
      </c>
      <c r="EP17">
        <v>26.5985</v>
      </c>
      <c r="EQ17">
        <v>999.9</v>
      </c>
      <c r="ER17">
        <v>71.5</v>
      </c>
      <c r="ES17">
        <v>24.7</v>
      </c>
      <c r="ET17">
        <v>22.0208</v>
      </c>
      <c r="EU17">
        <v>61.53</v>
      </c>
      <c r="EV17">
        <v>21.5625</v>
      </c>
      <c r="EW17">
        <v>1</v>
      </c>
      <c r="EX17">
        <v>0.0528252</v>
      </c>
      <c r="EY17">
        <v>1.1604</v>
      </c>
      <c r="EZ17">
        <v>20.2022</v>
      </c>
      <c r="FA17">
        <v>5.22283</v>
      </c>
      <c r="FB17">
        <v>11.998</v>
      </c>
      <c r="FC17">
        <v>4.9657</v>
      </c>
      <c r="FD17">
        <v>3.29628</v>
      </c>
      <c r="FE17">
        <v>9999</v>
      </c>
      <c r="FF17">
        <v>9999</v>
      </c>
      <c r="FG17">
        <v>9999</v>
      </c>
      <c r="FH17">
        <v>32.5</v>
      </c>
      <c r="FI17">
        <v>4.97107</v>
      </c>
      <c r="FJ17">
        <v>1.8677</v>
      </c>
      <c r="FK17">
        <v>1.85895</v>
      </c>
      <c r="FL17">
        <v>1.86506</v>
      </c>
      <c r="FM17">
        <v>1.86308</v>
      </c>
      <c r="FN17">
        <v>1.86438</v>
      </c>
      <c r="FO17">
        <v>1.85987</v>
      </c>
      <c r="FP17">
        <v>1.86386</v>
      </c>
      <c r="FQ17">
        <v>0</v>
      </c>
      <c r="FR17">
        <v>0</v>
      </c>
      <c r="FS17">
        <v>0</v>
      </c>
      <c r="FT17">
        <v>0</v>
      </c>
      <c r="FU17" t="s">
        <v>358</v>
      </c>
      <c r="FV17" t="s">
        <v>359</v>
      </c>
      <c r="FW17" t="s">
        <v>360</v>
      </c>
      <c r="FX17" t="s">
        <v>360</v>
      </c>
      <c r="FY17" t="s">
        <v>360</v>
      </c>
      <c r="FZ17" t="s">
        <v>360</v>
      </c>
      <c r="GA17">
        <v>0</v>
      </c>
      <c r="GB17">
        <v>100</v>
      </c>
      <c r="GC17">
        <v>100</v>
      </c>
      <c r="GD17">
        <v>-3.212</v>
      </c>
      <c r="GE17">
        <v>0.0148</v>
      </c>
      <c r="GF17">
        <v>-0.3995286115606491</v>
      </c>
      <c r="GG17">
        <v>-0.004200780211792431</v>
      </c>
      <c r="GH17">
        <v>-6.086107273994438E-07</v>
      </c>
      <c r="GI17">
        <v>3.538391214060535E-10</v>
      </c>
      <c r="GJ17">
        <v>-0.02860670856239539</v>
      </c>
      <c r="GK17">
        <v>0.006682484536868237</v>
      </c>
      <c r="GL17">
        <v>-0.0007200357986506558</v>
      </c>
      <c r="GM17">
        <v>2.515042002614049E-05</v>
      </c>
      <c r="GN17">
        <v>15</v>
      </c>
      <c r="GO17">
        <v>1944</v>
      </c>
      <c r="GP17">
        <v>3</v>
      </c>
      <c r="GQ17">
        <v>20</v>
      </c>
      <c r="GR17">
        <v>1455.9</v>
      </c>
      <c r="GS17">
        <v>1506.6</v>
      </c>
      <c r="GT17">
        <v>1.13037</v>
      </c>
      <c r="GU17">
        <v>2.3999</v>
      </c>
      <c r="GV17">
        <v>1.44897</v>
      </c>
      <c r="GW17">
        <v>2.31201</v>
      </c>
      <c r="GX17">
        <v>1.55151</v>
      </c>
      <c r="GY17">
        <v>2.29004</v>
      </c>
      <c r="GZ17">
        <v>31.4115</v>
      </c>
      <c r="HA17">
        <v>14.2108</v>
      </c>
      <c r="HB17">
        <v>18</v>
      </c>
      <c r="HC17">
        <v>613.116</v>
      </c>
      <c r="HD17">
        <v>481.295</v>
      </c>
      <c r="HE17">
        <v>24.9951</v>
      </c>
      <c r="HF17">
        <v>27.7127</v>
      </c>
      <c r="HG17">
        <v>30.0007</v>
      </c>
      <c r="HH17">
        <v>27.4765</v>
      </c>
      <c r="HI17">
        <v>27.3609</v>
      </c>
      <c r="HJ17">
        <v>22.6264</v>
      </c>
      <c r="HK17">
        <v>24.6905</v>
      </c>
      <c r="HL17">
        <v>100</v>
      </c>
      <c r="HM17">
        <v>25</v>
      </c>
      <c r="HN17">
        <v>420</v>
      </c>
      <c r="HO17">
        <v>19.2927</v>
      </c>
      <c r="HP17">
        <v>98.8043</v>
      </c>
      <c r="HQ17">
        <v>100.637</v>
      </c>
    </row>
    <row r="18" spans="1:225">
      <c r="A18">
        <v>2</v>
      </c>
      <c r="B18">
        <v>1714257169</v>
      </c>
      <c r="C18">
        <v>30.90000009536743</v>
      </c>
      <c r="D18" t="s">
        <v>361</v>
      </c>
      <c r="E18" t="s">
        <v>362</v>
      </c>
      <c r="F18">
        <v>5</v>
      </c>
      <c r="G18" t="s">
        <v>354</v>
      </c>
      <c r="H18">
        <v>1714257161.035484</v>
      </c>
      <c r="I18">
        <f>(J18)/1000</f>
        <v>0</v>
      </c>
      <c r="J18">
        <f>IF(BE18, AM18, AG18)</f>
        <v>0</v>
      </c>
      <c r="K18">
        <f>IF(BE18, AH18, AF18)</f>
        <v>0</v>
      </c>
      <c r="L18">
        <f>BG18 - IF(AT18&gt;1, K18*BA18*100.0/(AV18*BU18), 0)</f>
        <v>0</v>
      </c>
      <c r="M18">
        <f>((S18-I18/2)*L18-K18)/(S18+I18/2)</f>
        <v>0</v>
      </c>
      <c r="N18">
        <f>M18*(BN18+BO18)/1000.0</f>
        <v>0</v>
      </c>
      <c r="O18">
        <f>(BG18 - IF(AT18&gt;1, K18*BA18*100.0/(AV18*BU18), 0))*(BN18+BO18)/1000.0</f>
        <v>0</v>
      </c>
      <c r="P18">
        <f>2.0/((1/R18-1/Q18)+SIGN(R18)*SQRT((1/R18-1/Q18)*(1/R18-1/Q18) + 4*BB18/((BB18+1)*(BB18+1))*(2*1/R18*1/Q18-1/Q18*1/Q18)))</f>
        <v>0</v>
      </c>
      <c r="Q18">
        <f>IF(LEFT(BC18,1)&lt;&gt;"0",IF(LEFT(BC18,1)="1",3.0,BD18),$D$5+$E$5*(BU18*BN18/($K$5*1000))+$F$5*(BU18*BN18/($K$5*1000))*MAX(MIN(BA18,$J$5),$I$5)*MAX(MIN(BA18,$J$5),$I$5)+$G$5*MAX(MIN(BA18,$J$5),$I$5)*(BU18*BN18/($K$5*1000))+$H$5*(BU18*BN18/($K$5*1000))*(BU18*BN18/($K$5*1000)))</f>
        <v>0</v>
      </c>
      <c r="R18">
        <f>I18*(1000-(1000*0.61365*exp(17.502*V18/(240.97+V18))/(BN18+BO18)+BI18)/2)/(1000*0.61365*exp(17.502*V18/(240.97+V18))/(BN18+BO18)-BI18)</f>
        <v>0</v>
      </c>
      <c r="S18">
        <f>1/((BB18+1)/(P18/1.6)+1/(Q18/1.37)) + BB18/((BB18+1)/(P18/1.6) + BB18/(Q18/1.37))</f>
        <v>0</v>
      </c>
      <c r="T18">
        <f>(AW18*AZ18)</f>
        <v>0</v>
      </c>
      <c r="U18">
        <f>(BP18+(T18+2*0.95*5.67E-8*(((BP18+$B$7)+273)^4-(BP18+273)^4)-44100*I18)/(1.84*29.3*Q18+8*0.95*5.67E-8*(BP18+273)^3))</f>
        <v>0</v>
      </c>
      <c r="V18">
        <f>($C$7*BQ18+$D$7*BR18+$E$7*U18)</f>
        <v>0</v>
      </c>
      <c r="W18">
        <f>0.61365*exp(17.502*V18/(240.97+V18))</f>
        <v>0</v>
      </c>
      <c r="X18">
        <f>(Y18/Z18*100)</f>
        <v>0</v>
      </c>
      <c r="Y18">
        <f>BI18*(BN18+BO18)/1000</f>
        <v>0</v>
      </c>
      <c r="Z18">
        <f>0.61365*exp(17.502*BP18/(240.97+BP18))</f>
        <v>0</v>
      </c>
      <c r="AA18">
        <f>(W18-BI18*(BN18+BO18)/1000)</f>
        <v>0</v>
      </c>
      <c r="AB18">
        <f>(-I18*44100)</f>
        <v>0</v>
      </c>
      <c r="AC18">
        <f>2*29.3*Q18*0.92*(BP18-V18)</f>
        <v>0</v>
      </c>
      <c r="AD18">
        <f>2*0.95*5.67E-8*(((BP18+$B$7)+273)^4-(V18+273)^4)</f>
        <v>0</v>
      </c>
      <c r="AE18">
        <f>T18+AD18+AB18+AC18</f>
        <v>0</v>
      </c>
      <c r="AF18">
        <f>BM18*AT18*(BH18-BG18*(1000-AT18*BJ18)/(1000-AT18*BI18))/(100*BA18)</f>
        <v>0</v>
      </c>
      <c r="AG18">
        <f>1000*BM18*AT18*(BI18-BJ18)/(100*BA18*(1000-AT18*BI18))</f>
        <v>0</v>
      </c>
      <c r="AH18">
        <f>(AI18 - AJ18 - BN18*1E3/(8.314*(BP18+273.15)) * AL18/BM18 * AK18) * BM18/(100*BA18) * (1000 - BJ18)/1000</f>
        <v>0</v>
      </c>
      <c r="AI18">
        <v>428.273427077749</v>
      </c>
      <c r="AJ18">
        <v>428.4579757575756</v>
      </c>
      <c r="AK18">
        <v>0.0001246611494871856</v>
      </c>
      <c r="AL18">
        <v>67.15354845432059</v>
      </c>
      <c r="AM18">
        <f>(AO18 - AN18 + BN18*1E3/(8.314*(BP18+273.15)) * AQ18/BM18 * AP18) * BM18/(100*BA18) * 1000/(1000 - AO18)</f>
        <v>0</v>
      </c>
      <c r="AN18">
        <v>19.26479035770855</v>
      </c>
      <c r="AO18">
        <v>19.41705636363636</v>
      </c>
      <c r="AP18">
        <v>-0.006544141536015369</v>
      </c>
      <c r="AQ18">
        <v>78.5451597573436</v>
      </c>
      <c r="AR18">
        <v>0</v>
      </c>
      <c r="AS18">
        <v>0</v>
      </c>
      <c r="AT18">
        <f>IF(AR18*$H$13&gt;=AV18,1.0,(AV18/(AV18-AR18*$H$13)))</f>
        <v>0</v>
      </c>
      <c r="AU18">
        <f>(AT18-1)*100</f>
        <v>0</v>
      </c>
      <c r="AV18">
        <f>MAX(0,($B$13+$C$13*BU18)/(1+$D$13*BU18)*BN18/(BP18+273)*$E$13)</f>
        <v>0</v>
      </c>
      <c r="AW18">
        <f>$B$11*BV18+$C$11*BW18+$F$11*CH18*(1-CK18)</f>
        <v>0</v>
      </c>
      <c r="AX18">
        <f>AW18*AY18</f>
        <v>0</v>
      </c>
      <c r="AY18">
        <f>($B$11*$D$9+$C$11*$D$9+$F$11*((CU18+CM18)/MAX(CU18+CM18+CV18, 0.1)*$I$9+CV18/MAX(CU18+CM18+CV18, 0.1)*$J$9))/($B$11+$C$11+$F$11)</f>
        <v>0</v>
      </c>
      <c r="AZ18">
        <f>($B$11*$K$9+$C$11*$K$9+$F$11*((CU18+CM18)/MAX(CU18+CM18+CV18, 0.1)*$P$9+CV18/MAX(CU18+CM18+CV18, 0.1)*$Q$9))/($B$11+$C$11+$F$11)</f>
        <v>0</v>
      </c>
      <c r="BA18">
        <v>6</v>
      </c>
      <c r="BB18">
        <v>0.5</v>
      </c>
      <c r="BC18" t="s">
        <v>355</v>
      </c>
      <c r="BD18">
        <v>2</v>
      </c>
      <c r="BE18" t="b">
        <v>1</v>
      </c>
      <c r="BF18">
        <v>1714257161.035484</v>
      </c>
      <c r="BG18">
        <v>420.1555161290323</v>
      </c>
      <c r="BH18">
        <v>419.9898387096774</v>
      </c>
      <c r="BI18">
        <v>19.43893870967742</v>
      </c>
      <c r="BJ18">
        <v>19.3129935483871</v>
      </c>
      <c r="BK18">
        <v>423.3064193548388</v>
      </c>
      <c r="BL18">
        <v>19.42509032258065</v>
      </c>
      <c r="BM18">
        <v>600.0812258064517</v>
      </c>
      <c r="BN18">
        <v>101.4078064516129</v>
      </c>
      <c r="BO18">
        <v>0.09903978064516129</v>
      </c>
      <c r="BP18">
        <v>27.19933548387097</v>
      </c>
      <c r="BQ18">
        <v>27.31936451612903</v>
      </c>
      <c r="BR18">
        <v>999.9000000000003</v>
      </c>
      <c r="BS18">
        <v>0</v>
      </c>
      <c r="BT18">
        <v>0</v>
      </c>
      <c r="BU18">
        <v>9984.880645161289</v>
      </c>
      <c r="BV18">
        <v>0</v>
      </c>
      <c r="BW18">
        <v>272.5490322580645</v>
      </c>
      <c r="BX18">
        <v>0.1657074532258064</v>
      </c>
      <c r="BY18">
        <v>428.4848387096775</v>
      </c>
      <c r="BZ18">
        <v>428.2609032258065</v>
      </c>
      <c r="CA18">
        <v>0.1259351516129032</v>
      </c>
      <c r="CB18">
        <v>419.9898387096774</v>
      </c>
      <c r="CC18">
        <v>19.3129935483871</v>
      </c>
      <c r="CD18">
        <v>1.97126</v>
      </c>
      <c r="CE18">
        <v>1.958487741935484</v>
      </c>
      <c r="CF18">
        <v>17.21533548387097</v>
      </c>
      <c r="CG18">
        <v>17.11264193548387</v>
      </c>
      <c r="CH18">
        <v>400.0261935483871</v>
      </c>
      <c r="CI18">
        <v>0.899998</v>
      </c>
      <c r="CJ18">
        <v>0.100002</v>
      </c>
      <c r="CK18">
        <v>0</v>
      </c>
      <c r="CL18">
        <v>2.076374193548387</v>
      </c>
      <c r="CM18">
        <v>0</v>
      </c>
      <c r="CN18">
        <v>1291.516129032258</v>
      </c>
      <c r="CO18">
        <v>3702.446129032257</v>
      </c>
      <c r="CP18">
        <v>36.61661290322579</v>
      </c>
      <c r="CQ18">
        <v>40.23964516129031</v>
      </c>
      <c r="CR18">
        <v>38.56229032258063</v>
      </c>
      <c r="CS18">
        <v>39.27799999999998</v>
      </c>
      <c r="CT18">
        <v>37.03196774193547</v>
      </c>
      <c r="CU18">
        <v>360.0232258064517</v>
      </c>
      <c r="CV18">
        <v>40.0016129032258</v>
      </c>
      <c r="CW18">
        <v>0</v>
      </c>
      <c r="CX18">
        <v>1714257256.2</v>
      </c>
      <c r="CY18">
        <v>0</v>
      </c>
      <c r="CZ18">
        <v>1714257153.1</v>
      </c>
      <c r="DA18" t="s">
        <v>356</v>
      </c>
      <c r="DB18">
        <v>1714257153.1</v>
      </c>
      <c r="DC18">
        <v>1714166743.6</v>
      </c>
      <c r="DD18">
        <v>1</v>
      </c>
      <c r="DE18">
        <v>-0.952</v>
      </c>
      <c r="DF18">
        <v>0.008</v>
      </c>
      <c r="DG18">
        <v>-3.212</v>
      </c>
      <c r="DH18">
        <v>-0.003</v>
      </c>
      <c r="DI18">
        <v>420</v>
      </c>
      <c r="DJ18">
        <v>16</v>
      </c>
      <c r="DK18">
        <v>0.27</v>
      </c>
      <c r="DL18">
        <v>0.18</v>
      </c>
      <c r="DM18">
        <v>0.3990746109756098</v>
      </c>
      <c r="DN18">
        <v>-3.273770493245861</v>
      </c>
      <c r="DO18">
        <v>0.4025609870633244</v>
      </c>
      <c r="DP18">
        <v>0</v>
      </c>
      <c r="DQ18">
        <v>0.1059316170731707</v>
      </c>
      <c r="DR18">
        <v>0.3932411435974615</v>
      </c>
      <c r="DS18">
        <v>0.04001887103536678</v>
      </c>
      <c r="DT18">
        <v>0</v>
      </c>
      <c r="DU18">
        <v>0</v>
      </c>
      <c r="DV18">
        <v>2</v>
      </c>
      <c r="DW18" t="s">
        <v>363</v>
      </c>
      <c r="DX18">
        <v>3.22976</v>
      </c>
      <c r="DY18">
        <v>2.70421</v>
      </c>
      <c r="DZ18">
        <v>0.106037</v>
      </c>
      <c r="EA18">
        <v>0.105751</v>
      </c>
      <c r="EB18">
        <v>0.0995045</v>
      </c>
      <c r="EC18">
        <v>0.09953679999999999</v>
      </c>
      <c r="ED18">
        <v>29060.1</v>
      </c>
      <c r="EE18">
        <v>28438.2</v>
      </c>
      <c r="EF18">
        <v>31139.6</v>
      </c>
      <c r="EG18">
        <v>30157.4</v>
      </c>
      <c r="EH18">
        <v>37543.3</v>
      </c>
      <c r="EI18">
        <v>35904.6</v>
      </c>
      <c r="EJ18">
        <v>43624.8</v>
      </c>
      <c r="EK18">
        <v>42110.4</v>
      </c>
      <c r="EL18">
        <v>2.13365</v>
      </c>
      <c r="EM18">
        <v>1.92875</v>
      </c>
      <c r="EN18">
        <v>0.0527687</v>
      </c>
      <c r="EO18">
        <v>0</v>
      </c>
      <c r="EP18">
        <v>26.4305</v>
      </c>
      <c r="EQ18">
        <v>999.9</v>
      </c>
      <c r="ER18">
        <v>71.40000000000001</v>
      </c>
      <c r="ES18">
        <v>24.7</v>
      </c>
      <c r="ET18">
        <v>21.9892</v>
      </c>
      <c r="EU18">
        <v>61.64</v>
      </c>
      <c r="EV18">
        <v>21.5705</v>
      </c>
      <c r="EW18">
        <v>1</v>
      </c>
      <c r="EX18">
        <v>0.0562144</v>
      </c>
      <c r="EY18">
        <v>1.04639</v>
      </c>
      <c r="EZ18">
        <v>20.2036</v>
      </c>
      <c r="FA18">
        <v>5.22702</v>
      </c>
      <c r="FB18">
        <v>11.998</v>
      </c>
      <c r="FC18">
        <v>4.9668</v>
      </c>
      <c r="FD18">
        <v>3.297</v>
      </c>
      <c r="FE18">
        <v>9999</v>
      </c>
      <c r="FF18">
        <v>9999</v>
      </c>
      <c r="FG18">
        <v>9999</v>
      </c>
      <c r="FH18">
        <v>32.5</v>
      </c>
      <c r="FI18">
        <v>4.97105</v>
      </c>
      <c r="FJ18">
        <v>1.86772</v>
      </c>
      <c r="FK18">
        <v>1.85895</v>
      </c>
      <c r="FL18">
        <v>1.86508</v>
      </c>
      <c r="FM18">
        <v>1.86307</v>
      </c>
      <c r="FN18">
        <v>1.86439</v>
      </c>
      <c r="FO18">
        <v>1.85986</v>
      </c>
      <c r="FP18">
        <v>1.86388</v>
      </c>
      <c r="FQ18">
        <v>0</v>
      </c>
      <c r="FR18">
        <v>0</v>
      </c>
      <c r="FS18">
        <v>0</v>
      </c>
      <c r="FT18">
        <v>0</v>
      </c>
      <c r="FU18" t="s">
        <v>358</v>
      </c>
      <c r="FV18" t="s">
        <v>359</v>
      </c>
      <c r="FW18" t="s">
        <v>360</v>
      </c>
      <c r="FX18" t="s">
        <v>360</v>
      </c>
      <c r="FY18" t="s">
        <v>360</v>
      </c>
      <c r="FZ18" t="s">
        <v>360</v>
      </c>
      <c r="GA18">
        <v>0</v>
      </c>
      <c r="GB18">
        <v>100</v>
      </c>
      <c r="GC18">
        <v>100</v>
      </c>
      <c r="GD18">
        <v>-3.213</v>
      </c>
      <c r="GE18">
        <v>0.0137</v>
      </c>
      <c r="GF18">
        <v>-1.351819709099723</v>
      </c>
      <c r="GG18">
        <v>-0.004200780211792431</v>
      </c>
      <c r="GH18">
        <v>-6.086107273994438E-07</v>
      </c>
      <c r="GI18">
        <v>3.538391214060535E-10</v>
      </c>
      <c r="GJ18">
        <v>-0.02860670856239539</v>
      </c>
      <c r="GK18">
        <v>0.006682484536868237</v>
      </c>
      <c r="GL18">
        <v>-0.0007200357986506558</v>
      </c>
      <c r="GM18">
        <v>2.515042002614049E-05</v>
      </c>
      <c r="GN18">
        <v>15</v>
      </c>
      <c r="GO18">
        <v>1944</v>
      </c>
      <c r="GP18">
        <v>3</v>
      </c>
      <c r="GQ18">
        <v>20</v>
      </c>
      <c r="GR18">
        <v>0.3</v>
      </c>
      <c r="GS18">
        <v>1507.1</v>
      </c>
      <c r="GT18">
        <v>1.13037</v>
      </c>
      <c r="GU18">
        <v>2.40356</v>
      </c>
      <c r="GV18">
        <v>1.44775</v>
      </c>
      <c r="GW18">
        <v>2.31201</v>
      </c>
      <c r="GX18">
        <v>1.55151</v>
      </c>
      <c r="GY18">
        <v>2.45483</v>
      </c>
      <c r="GZ18">
        <v>31.477</v>
      </c>
      <c r="HA18">
        <v>14.2196</v>
      </c>
      <c r="HB18">
        <v>18</v>
      </c>
      <c r="HC18">
        <v>612.206</v>
      </c>
      <c r="HD18">
        <v>479.731</v>
      </c>
      <c r="HE18">
        <v>24.996</v>
      </c>
      <c r="HF18">
        <v>27.7714</v>
      </c>
      <c r="HG18">
        <v>30.0006</v>
      </c>
      <c r="HH18">
        <v>27.5462</v>
      </c>
      <c r="HI18">
        <v>27.4308</v>
      </c>
      <c r="HJ18">
        <v>22.6275</v>
      </c>
      <c r="HK18">
        <v>25.5629</v>
      </c>
      <c r="HL18">
        <v>100</v>
      </c>
      <c r="HM18">
        <v>25</v>
      </c>
      <c r="HN18">
        <v>420</v>
      </c>
      <c r="HO18">
        <v>19.14</v>
      </c>
      <c r="HP18">
        <v>98.7985</v>
      </c>
      <c r="HQ18">
        <v>100.624</v>
      </c>
    </row>
    <row r="19" spans="1:225">
      <c r="A19">
        <v>3</v>
      </c>
      <c r="B19">
        <v>1714257179</v>
      </c>
      <c r="C19">
        <v>40.90000009536743</v>
      </c>
      <c r="D19" t="s">
        <v>364</v>
      </c>
      <c r="E19" t="s">
        <v>365</v>
      </c>
      <c r="F19">
        <v>5</v>
      </c>
      <c r="G19" t="s">
        <v>354</v>
      </c>
      <c r="H19">
        <v>1714257171.066667</v>
      </c>
      <c r="I19">
        <f>(J19)/1000</f>
        <v>0</v>
      </c>
      <c r="J19">
        <f>IF(BE19, AM19, AG19)</f>
        <v>0</v>
      </c>
      <c r="K19">
        <f>IF(BE19, AH19, AF19)</f>
        <v>0</v>
      </c>
      <c r="L19">
        <f>BG19 - IF(AT19&gt;1, K19*BA19*100.0/(AV19*BU19), 0)</f>
        <v>0</v>
      </c>
      <c r="M19">
        <f>((S19-I19/2)*L19-K19)/(S19+I19/2)</f>
        <v>0</v>
      </c>
      <c r="N19">
        <f>M19*(BN19+BO19)/1000.0</f>
        <v>0</v>
      </c>
      <c r="O19">
        <f>(BG19 - IF(AT19&gt;1, K19*BA19*100.0/(AV19*BU19), 0))*(BN19+BO19)/1000.0</f>
        <v>0</v>
      </c>
      <c r="P19">
        <f>2.0/((1/R19-1/Q19)+SIGN(R19)*SQRT((1/R19-1/Q19)*(1/R19-1/Q19) + 4*BB19/((BB19+1)*(BB19+1))*(2*1/R19*1/Q19-1/Q19*1/Q19)))</f>
        <v>0</v>
      </c>
      <c r="Q19">
        <f>IF(LEFT(BC19,1)&lt;&gt;"0",IF(LEFT(BC19,1)="1",3.0,BD19),$D$5+$E$5*(BU19*BN19/($K$5*1000))+$F$5*(BU19*BN19/($K$5*1000))*MAX(MIN(BA19,$J$5),$I$5)*MAX(MIN(BA19,$J$5),$I$5)+$G$5*MAX(MIN(BA19,$J$5),$I$5)*(BU19*BN19/($K$5*1000))+$H$5*(BU19*BN19/($K$5*1000))*(BU19*BN19/($K$5*1000)))</f>
        <v>0</v>
      </c>
      <c r="R19">
        <f>I19*(1000-(1000*0.61365*exp(17.502*V19/(240.97+V19))/(BN19+BO19)+BI19)/2)/(1000*0.61365*exp(17.502*V19/(240.97+V19))/(BN19+BO19)-BI19)</f>
        <v>0</v>
      </c>
      <c r="S19">
        <f>1/((BB19+1)/(P19/1.6)+1/(Q19/1.37)) + BB19/((BB19+1)/(P19/1.6) + BB19/(Q19/1.37))</f>
        <v>0</v>
      </c>
      <c r="T19">
        <f>(AW19*AZ19)</f>
        <v>0</v>
      </c>
      <c r="U19">
        <f>(BP19+(T19+2*0.95*5.67E-8*(((BP19+$B$7)+273)^4-(BP19+273)^4)-44100*I19)/(1.84*29.3*Q19+8*0.95*5.67E-8*(BP19+273)^3))</f>
        <v>0</v>
      </c>
      <c r="V19">
        <f>($C$7*BQ19+$D$7*BR19+$E$7*U19)</f>
        <v>0</v>
      </c>
      <c r="W19">
        <f>0.61365*exp(17.502*V19/(240.97+V19))</f>
        <v>0</v>
      </c>
      <c r="X19">
        <f>(Y19/Z19*100)</f>
        <v>0</v>
      </c>
      <c r="Y19">
        <f>BI19*(BN19+BO19)/1000</f>
        <v>0</v>
      </c>
      <c r="Z19">
        <f>0.61365*exp(17.502*BP19/(240.97+BP19))</f>
        <v>0</v>
      </c>
      <c r="AA19">
        <f>(W19-BI19*(BN19+BO19)/1000)</f>
        <v>0</v>
      </c>
      <c r="AB19">
        <f>(-I19*44100)</f>
        <v>0</v>
      </c>
      <c r="AC19">
        <f>2*29.3*Q19*0.92*(BP19-V19)</f>
        <v>0</v>
      </c>
      <c r="AD19">
        <f>2*0.95*5.67E-8*(((BP19+$B$7)+273)^4-(V19+273)^4)</f>
        <v>0</v>
      </c>
      <c r="AE19">
        <f>T19+AD19+AB19+AC19</f>
        <v>0</v>
      </c>
      <c r="AF19">
        <f>BM19*AT19*(BH19-BG19*(1000-AT19*BJ19)/(1000-AT19*BI19))/(100*BA19)</f>
        <v>0</v>
      </c>
      <c r="AG19">
        <f>1000*BM19*AT19*(BI19-BJ19)/(100*BA19*(1000-AT19*BI19))</f>
        <v>0</v>
      </c>
      <c r="AH19">
        <f>(AI19 - AJ19 - BN19*1E3/(8.314*(BP19+273.15)) * AL19/BM19 * AK19) * BM19/(100*BA19) * (1000 - BJ19)/1000</f>
        <v>0</v>
      </c>
      <c r="AI19">
        <v>428.2350237270489</v>
      </c>
      <c r="AJ19">
        <v>428.4629151515151</v>
      </c>
      <c r="AK19">
        <v>-0.0007005063550593049</v>
      </c>
      <c r="AL19">
        <v>67.15354845432059</v>
      </c>
      <c r="AM19">
        <f>(AO19 - AN19 + BN19*1E3/(8.314*(BP19+273.15)) * AQ19/BM19 * AP19) * BM19/(100*BA19) * 1000/(1000 - AO19)</f>
        <v>0</v>
      </c>
      <c r="AN19">
        <v>19.1912941780236</v>
      </c>
      <c r="AO19">
        <v>19.35231272727272</v>
      </c>
      <c r="AP19">
        <v>-0.006470833252541787</v>
      </c>
      <c r="AQ19">
        <v>78.5451597573436</v>
      </c>
      <c r="AR19">
        <v>0</v>
      </c>
      <c r="AS19">
        <v>0</v>
      </c>
      <c r="AT19">
        <f>IF(AR19*$H$13&gt;=AV19,1.0,(AV19/(AV19-AR19*$H$13)))</f>
        <v>0</v>
      </c>
      <c r="AU19">
        <f>(AT19-1)*100</f>
        <v>0</v>
      </c>
      <c r="AV19">
        <f>MAX(0,($B$13+$C$13*BU19)/(1+$D$13*BU19)*BN19/(BP19+273)*$E$13)</f>
        <v>0</v>
      </c>
      <c r="AW19">
        <f>$B$11*BV19+$C$11*BW19+$F$11*CH19*(1-CK19)</f>
        <v>0</v>
      </c>
      <c r="AX19">
        <f>AW19*AY19</f>
        <v>0</v>
      </c>
      <c r="AY19">
        <f>($B$11*$D$9+$C$11*$D$9+$F$11*((CU19+CM19)/MAX(CU19+CM19+CV19, 0.1)*$I$9+CV19/MAX(CU19+CM19+CV19, 0.1)*$J$9))/($B$11+$C$11+$F$11)</f>
        <v>0</v>
      </c>
      <c r="AZ19">
        <f>($B$11*$K$9+$C$11*$K$9+$F$11*((CU19+CM19)/MAX(CU19+CM19+CV19, 0.1)*$P$9+CV19/MAX(CU19+CM19+CV19, 0.1)*$Q$9))/($B$11+$C$11+$F$11)</f>
        <v>0</v>
      </c>
      <c r="BA19">
        <v>6</v>
      </c>
      <c r="BB19">
        <v>0.5</v>
      </c>
      <c r="BC19" t="s">
        <v>355</v>
      </c>
      <c r="BD19">
        <v>2</v>
      </c>
      <c r="BE19" t="b">
        <v>1</v>
      </c>
      <c r="BF19">
        <v>1714257171.066667</v>
      </c>
      <c r="BG19">
        <v>420.1503666666667</v>
      </c>
      <c r="BH19">
        <v>420.0113333333335</v>
      </c>
      <c r="BI19">
        <v>19.40109666666667</v>
      </c>
      <c r="BJ19">
        <v>19.23356666666666</v>
      </c>
      <c r="BK19">
        <v>423.3628333333333</v>
      </c>
      <c r="BL19">
        <v>19.38751</v>
      </c>
      <c r="BM19">
        <v>599.9806333333333</v>
      </c>
      <c r="BN19">
        <v>101.4070333333333</v>
      </c>
      <c r="BO19">
        <v>0.1000778266666667</v>
      </c>
      <c r="BP19">
        <v>27.16439666666667</v>
      </c>
      <c r="BQ19">
        <v>27.28604333333334</v>
      </c>
      <c r="BR19">
        <v>999.9000000000002</v>
      </c>
      <c r="BS19">
        <v>0</v>
      </c>
      <c r="BT19">
        <v>0</v>
      </c>
      <c r="BU19">
        <v>9995.476333333332</v>
      </c>
      <c r="BV19">
        <v>0</v>
      </c>
      <c r="BW19">
        <v>272.0935666666666</v>
      </c>
      <c r="BX19">
        <v>0.1391265666666667</v>
      </c>
      <c r="BY19">
        <v>428.4629999999999</v>
      </c>
      <c r="BZ19">
        <v>428.2479999999999</v>
      </c>
      <c r="CA19">
        <v>0.1675216333333333</v>
      </c>
      <c r="CB19">
        <v>420.0113333333335</v>
      </c>
      <c r="CC19">
        <v>19.23356666666666</v>
      </c>
      <c r="CD19">
        <v>1.967408</v>
      </c>
      <c r="CE19">
        <v>1.950419</v>
      </c>
      <c r="CF19">
        <v>17.18442</v>
      </c>
      <c r="CG19">
        <v>17.04746</v>
      </c>
      <c r="CH19">
        <v>399.9927666666667</v>
      </c>
      <c r="CI19">
        <v>0.9000044666666668</v>
      </c>
      <c r="CJ19">
        <v>0.09999548666666663</v>
      </c>
      <c r="CK19">
        <v>0</v>
      </c>
      <c r="CL19">
        <v>2.125043333333333</v>
      </c>
      <c r="CM19">
        <v>0</v>
      </c>
      <c r="CN19">
        <v>1287.987</v>
      </c>
      <c r="CO19">
        <v>3702.143333333333</v>
      </c>
      <c r="CP19">
        <v>36.508</v>
      </c>
      <c r="CQ19">
        <v>39.99556666666665</v>
      </c>
      <c r="CR19">
        <v>38.41436666666665</v>
      </c>
      <c r="CS19">
        <v>38.97263333333333</v>
      </c>
      <c r="CT19">
        <v>36.88303333333332</v>
      </c>
      <c r="CU19">
        <v>359.9953333333333</v>
      </c>
      <c r="CV19">
        <v>39.999</v>
      </c>
      <c r="CW19">
        <v>0</v>
      </c>
      <c r="CX19">
        <v>1714257266.4</v>
      </c>
      <c r="CY19">
        <v>0</v>
      </c>
      <c r="CZ19">
        <v>1714257153.1</v>
      </c>
      <c r="DA19" t="s">
        <v>356</v>
      </c>
      <c r="DB19">
        <v>1714257153.1</v>
      </c>
      <c r="DC19">
        <v>1714166743.6</v>
      </c>
      <c r="DD19">
        <v>1</v>
      </c>
      <c r="DE19">
        <v>-0.952</v>
      </c>
      <c r="DF19">
        <v>0.008</v>
      </c>
      <c r="DG19">
        <v>-3.212</v>
      </c>
      <c r="DH19">
        <v>-0.003</v>
      </c>
      <c r="DI19">
        <v>420</v>
      </c>
      <c r="DJ19">
        <v>16</v>
      </c>
      <c r="DK19">
        <v>0.27</v>
      </c>
      <c r="DL19">
        <v>0.18</v>
      </c>
      <c r="DM19">
        <v>0.1381641951219512</v>
      </c>
      <c r="DN19">
        <v>0.07454326751668504</v>
      </c>
      <c r="DO19">
        <v>0.02832171540348631</v>
      </c>
      <c r="DP19">
        <v>1</v>
      </c>
      <c r="DQ19">
        <v>0.1577356341463415</v>
      </c>
      <c r="DR19">
        <v>0.1641752466401286</v>
      </c>
      <c r="DS19">
        <v>0.01966363153785167</v>
      </c>
      <c r="DT19">
        <v>0</v>
      </c>
      <c r="DU19">
        <v>1</v>
      </c>
      <c r="DV19">
        <v>2</v>
      </c>
      <c r="DW19" t="s">
        <v>357</v>
      </c>
      <c r="DX19">
        <v>3.22968</v>
      </c>
      <c r="DY19">
        <v>2.70429</v>
      </c>
      <c r="DZ19">
        <v>0.10604</v>
      </c>
      <c r="EA19">
        <v>0.105748</v>
      </c>
      <c r="EB19">
        <v>0.09926550000000001</v>
      </c>
      <c r="EC19">
        <v>0.0992479</v>
      </c>
      <c r="ED19">
        <v>29059.8</v>
      </c>
      <c r="EE19">
        <v>28437</v>
      </c>
      <c r="EF19">
        <v>31139.5</v>
      </c>
      <c r="EG19">
        <v>30156.1</v>
      </c>
      <c r="EH19">
        <v>37553.1</v>
      </c>
      <c r="EI19">
        <v>35915.1</v>
      </c>
      <c r="EJ19">
        <v>43624.5</v>
      </c>
      <c r="EK19">
        <v>42109.1</v>
      </c>
      <c r="EL19">
        <v>2.13435</v>
      </c>
      <c r="EM19">
        <v>1.929</v>
      </c>
      <c r="EN19">
        <v>0.0531971</v>
      </c>
      <c r="EO19">
        <v>0</v>
      </c>
      <c r="EP19">
        <v>26.3916</v>
      </c>
      <c r="EQ19">
        <v>999.9</v>
      </c>
      <c r="ER19">
        <v>71.40000000000001</v>
      </c>
      <c r="ES19">
        <v>24.8</v>
      </c>
      <c r="ET19">
        <v>22.1234</v>
      </c>
      <c r="EU19">
        <v>61.75</v>
      </c>
      <c r="EV19">
        <v>21.8189</v>
      </c>
      <c r="EW19">
        <v>1</v>
      </c>
      <c r="EX19">
        <v>0.0571367</v>
      </c>
      <c r="EY19">
        <v>1.01166</v>
      </c>
      <c r="EZ19">
        <v>20.2038</v>
      </c>
      <c r="FA19">
        <v>5.22732</v>
      </c>
      <c r="FB19">
        <v>11.998</v>
      </c>
      <c r="FC19">
        <v>4.9668</v>
      </c>
      <c r="FD19">
        <v>3.297</v>
      </c>
      <c r="FE19">
        <v>9999</v>
      </c>
      <c r="FF19">
        <v>9999</v>
      </c>
      <c r="FG19">
        <v>9999</v>
      </c>
      <c r="FH19">
        <v>32.5</v>
      </c>
      <c r="FI19">
        <v>4.97105</v>
      </c>
      <c r="FJ19">
        <v>1.86771</v>
      </c>
      <c r="FK19">
        <v>1.85896</v>
      </c>
      <c r="FL19">
        <v>1.86508</v>
      </c>
      <c r="FM19">
        <v>1.86306</v>
      </c>
      <c r="FN19">
        <v>1.86439</v>
      </c>
      <c r="FO19">
        <v>1.85987</v>
      </c>
      <c r="FP19">
        <v>1.86388</v>
      </c>
      <c r="FQ19">
        <v>0</v>
      </c>
      <c r="FR19">
        <v>0</v>
      </c>
      <c r="FS19">
        <v>0</v>
      </c>
      <c r="FT19">
        <v>0</v>
      </c>
      <c r="FU19" t="s">
        <v>358</v>
      </c>
      <c r="FV19" t="s">
        <v>359</v>
      </c>
      <c r="FW19" t="s">
        <v>360</v>
      </c>
      <c r="FX19" t="s">
        <v>360</v>
      </c>
      <c r="FY19" t="s">
        <v>360</v>
      </c>
      <c r="FZ19" t="s">
        <v>360</v>
      </c>
      <c r="GA19">
        <v>0</v>
      </c>
      <c r="GB19">
        <v>100</v>
      </c>
      <c r="GC19">
        <v>100</v>
      </c>
      <c r="GD19">
        <v>-3.212</v>
      </c>
      <c r="GE19">
        <v>0.0132</v>
      </c>
      <c r="GF19">
        <v>-1.351819709099723</v>
      </c>
      <c r="GG19">
        <v>-0.004200780211792431</v>
      </c>
      <c r="GH19">
        <v>-6.086107273994438E-07</v>
      </c>
      <c r="GI19">
        <v>3.538391214060535E-10</v>
      </c>
      <c r="GJ19">
        <v>-0.02860670856239539</v>
      </c>
      <c r="GK19">
        <v>0.006682484536868237</v>
      </c>
      <c r="GL19">
        <v>-0.0007200357986506558</v>
      </c>
      <c r="GM19">
        <v>2.515042002614049E-05</v>
      </c>
      <c r="GN19">
        <v>15</v>
      </c>
      <c r="GO19">
        <v>1944</v>
      </c>
      <c r="GP19">
        <v>3</v>
      </c>
      <c r="GQ19">
        <v>20</v>
      </c>
      <c r="GR19">
        <v>0.4</v>
      </c>
      <c r="GS19">
        <v>1507.3</v>
      </c>
      <c r="GT19">
        <v>1.13037</v>
      </c>
      <c r="GU19">
        <v>2.39868</v>
      </c>
      <c r="GV19">
        <v>1.44775</v>
      </c>
      <c r="GW19">
        <v>2.31201</v>
      </c>
      <c r="GX19">
        <v>1.55151</v>
      </c>
      <c r="GY19">
        <v>2.38647</v>
      </c>
      <c r="GZ19">
        <v>31.4988</v>
      </c>
      <c r="HA19">
        <v>14.2283</v>
      </c>
      <c r="HB19">
        <v>18</v>
      </c>
      <c r="HC19">
        <v>612.902</v>
      </c>
      <c r="HD19">
        <v>480.058</v>
      </c>
      <c r="HE19">
        <v>24.9963</v>
      </c>
      <c r="HF19">
        <v>27.7877</v>
      </c>
      <c r="HG19">
        <v>30.0005</v>
      </c>
      <c r="HH19">
        <v>27.5648</v>
      </c>
      <c r="HI19">
        <v>27.4504</v>
      </c>
      <c r="HJ19">
        <v>22.6264</v>
      </c>
      <c r="HK19">
        <v>25.8524</v>
      </c>
      <c r="HL19">
        <v>100</v>
      </c>
      <c r="HM19">
        <v>25</v>
      </c>
      <c r="HN19">
        <v>420</v>
      </c>
      <c r="HO19">
        <v>19.1509</v>
      </c>
      <c r="HP19">
        <v>98.798</v>
      </c>
      <c r="HQ19">
        <v>100.621</v>
      </c>
    </row>
    <row r="20" spans="1:225">
      <c r="A20">
        <v>4</v>
      </c>
      <c r="B20">
        <v>1714257208</v>
      </c>
      <c r="C20">
        <v>69.90000009536743</v>
      </c>
      <c r="D20" t="s">
        <v>366</v>
      </c>
      <c r="E20" t="s">
        <v>367</v>
      </c>
      <c r="F20">
        <v>5</v>
      </c>
      <c r="G20" t="s">
        <v>354</v>
      </c>
      <c r="H20">
        <v>1714257207.5</v>
      </c>
      <c r="I20">
        <f>(J20)/1000</f>
        <v>0</v>
      </c>
      <c r="J20">
        <f>IF(BE20, AM20, AG20)</f>
        <v>0</v>
      </c>
      <c r="K20">
        <f>IF(BE20, AH20, AF20)</f>
        <v>0</v>
      </c>
      <c r="L20">
        <f>BG20 - IF(AT20&gt;1, K20*BA20*100.0/(AV20*BU20), 0)</f>
        <v>0</v>
      </c>
      <c r="M20">
        <f>((S20-I20/2)*L20-K20)/(S20+I20/2)</f>
        <v>0</v>
      </c>
      <c r="N20">
        <f>M20*(BN20+BO20)/1000.0</f>
        <v>0</v>
      </c>
      <c r="O20">
        <f>(BG20 - IF(AT20&gt;1, K20*BA20*100.0/(AV20*BU20), 0))*(BN20+BO20)/1000.0</f>
        <v>0</v>
      </c>
      <c r="P20">
        <f>2.0/((1/R20-1/Q20)+SIGN(R20)*SQRT((1/R20-1/Q20)*(1/R20-1/Q20) + 4*BB20/((BB20+1)*(BB20+1))*(2*1/R20*1/Q20-1/Q20*1/Q20)))</f>
        <v>0</v>
      </c>
      <c r="Q20">
        <f>IF(LEFT(BC20,1)&lt;&gt;"0",IF(LEFT(BC20,1)="1",3.0,BD20),$D$5+$E$5*(BU20*BN20/($K$5*1000))+$F$5*(BU20*BN20/($K$5*1000))*MAX(MIN(BA20,$J$5),$I$5)*MAX(MIN(BA20,$J$5),$I$5)+$G$5*MAX(MIN(BA20,$J$5),$I$5)*(BU20*BN20/($K$5*1000))+$H$5*(BU20*BN20/($K$5*1000))*(BU20*BN20/($K$5*1000)))</f>
        <v>0</v>
      </c>
      <c r="R20">
        <f>I20*(1000-(1000*0.61365*exp(17.502*V20/(240.97+V20))/(BN20+BO20)+BI20)/2)/(1000*0.61365*exp(17.502*V20/(240.97+V20))/(BN20+BO20)-BI20)</f>
        <v>0</v>
      </c>
      <c r="S20">
        <f>1/((BB20+1)/(P20/1.6)+1/(Q20/1.37)) + BB20/((BB20+1)/(P20/1.6) + BB20/(Q20/1.37))</f>
        <v>0</v>
      </c>
      <c r="T20">
        <f>(AW20*AZ20)</f>
        <v>0</v>
      </c>
      <c r="U20">
        <f>(BP20+(T20+2*0.95*5.67E-8*(((BP20+$B$7)+273)^4-(BP20+273)^4)-44100*I20)/(1.84*29.3*Q20+8*0.95*5.67E-8*(BP20+273)^3))</f>
        <v>0</v>
      </c>
      <c r="V20">
        <f>($C$7*BQ20+$D$7*BR20+$E$7*U20)</f>
        <v>0</v>
      </c>
      <c r="W20">
        <f>0.61365*exp(17.502*V20/(240.97+V20))</f>
        <v>0</v>
      </c>
      <c r="X20">
        <f>(Y20/Z20*100)</f>
        <v>0</v>
      </c>
      <c r="Y20">
        <f>BI20*(BN20+BO20)/1000</f>
        <v>0</v>
      </c>
      <c r="Z20">
        <f>0.61365*exp(17.502*BP20/(240.97+BP20))</f>
        <v>0</v>
      </c>
      <c r="AA20">
        <f>(W20-BI20*(BN20+BO20)/1000)</f>
        <v>0</v>
      </c>
      <c r="AB20">
        <f>(-I20*44100)</f>
        <v>0</v>
      </c>
      <c r="AC20">
        <f>2*29.3*Q20*0.92*(BP20-V20)</f>
        <v>0</v>
      </c>
      <c r="AD20">
        <f>2*0.95*5.67E-8*(((BP20+$B$7)+273)^4-(V20+273)^4)</f>
        <v>0</v>
      </c>
      <c r="AE20">
        <f>T20+AD20+AB20+AC20</f>
        <v>0</v>
      </c>
      <c r="AF20">
        <f>BM20*AT20*(BH20-BG20*(1000-AT20*BJ20)/(1000-AT20*BI20))/(100*BA20)</f>
        <v>0</v>
      </c>
      <c r="AG20">
        <f>1000*BM20*AT20*(BI20-BJ20)/(100*BA20*(1000-AT20*BI20))</f>
        <v>0</v>
      </c>
      <c r="AH20">
        <f>(AI20 - AJ20 - BN20*1E3/(8.314*(BP20+273.15)) * AL20/BM20 * AK20) * BM20/(100*BA20) * (1000 - BJ20)/1000</f>
        <v>0</v>
      </c>
      <c r="AI20">
        <v>428.3083425089239</v>
      </c>
      <c r="AJ20">
        <v>428.332212121212</v>
      </c>
      <c r="AK20">
        <v>0.02472485640296343</v>
      </c>
      <c r="AL20">
        <v>67.04296759863719</v>
      </c>
      <c r="AM20">
        <f>(AO20 - AN20 + BN20*1E3/(8.314*(BP20+273.15)) * AQ20/BM20 * AP20) * BM20/(100*BA20) * 1000/(1000 - AO20)</f>
        <v>0</v>
      </c>
      <c r="AN20">
        <v>19.13718390525908</v>
      </c>
      <c r="AO20">
        <v>19.20334787878787</v>
      </c>
      <c r="AP20">
        <v>0.0002083073959871878</v>
      </c>
      <c r="AQ20">
        <v>78.31677956488092</v>
      </c>
      <c r="AR20">
        <v>350</v>
      </c>
      <c r="AS20">
        <v>58</v>
      </c>
      <c r="AT20">
        <f>IF(AR20*$H$13&gt;=AV20,1.0,(AV20/(AV20-AR20*$H$13)))</f>
        <v>0</v>
      </c>
      <c r="AU20">
        <f>(AT20-1)*100</f>
        <v>0</v>
      </c>
      <c r="AV20">
        <f>MAX(0,($B$13+$C$13*BU20)/(1+$D$13*BU20)*BN20/(BP20+273)*$E$13)</f>
        <v>0</v>
      </c>
      <c r="AW20">
        <f>$B$11*BV20+$C$11*BW20+$F$11*CH20*(1-CK20)</f>
        <v>0</v>
      </c>
      <c r="AX20">
        <f>AW20*AY20</f>
        <v>0</v>
      </c>
      <c r="AY20">
        <f>($B$11*$D$9+$C$11*$D$9+$F$11*((CU20+CM20)/MAX(CU20+CM20+CV20, 0.1)*$I$9+CV20/MAX(CU20+CM20+CV20, 0.1)*$J$9))/($B$11+$C$11+$F$11)</f>
        <v>0</v>
      </c>
      <c r="AZ20">
        <f>($B$11*$K$9+$C$11*$K$9+$F$11*((CU20+CM20)/MAX(CU20+CM20+CV20, 0.1)*$P$9+CV20/MAX(CU20+CM20+CV20, 0.1)*$Q$9))/($B$11+$C$11+$F$11)</f>
        <v>0</v>
      </c>
      <c r="BA20">
        <v>6</v>
      </c>
      <c r="BB20">
        <v>0.5</v>
      </c>
      <c r="BC20" t="s">
        <v>355</v>
      </c>
      <c r="BD20">
        <v>2</v>
      </c>
      <c r="BE20" t="b">
        <v>1</v>
      </c>
      <c r="BF20">
        <v>1714257207.5</v>
      </c>
      <c r="BG20">
        <v>420.103</v>
      </c>
      <c r="BH20">
        <v>420.1</v>
      </c>
      <c r="BI20">
        <v>19.2032</v>
      </c>
      <c r="BJ20">
        <v>19.1395</v>
      </c>
      <c r="BK20">
        <v>423.286</v>
      </c>
      <c r="BL20">
        <v>19.1909</v>
      </c>
      <c r="BM20">
        <v>599.7809999999999</v>
      </c>
      <c r="BN20">
        <v>101.409</v>
      </c>
      <c r="BO20">
        <v>0.0995115</v>
      </c>
      <c r="BP20">
        <v>27.0786</v>
      </c>
      <c r="BQ20">
        <v>27.2418</v>
      </c>
      <c r="BR20">
        <v>999.9</v>
      </c>
      <c r="BS20">
        <v>0</v>
      </c>
      <c r="BT20">
        <v>0</v>
      </c>
      <c r="BU20">
        <v>10019.4</v>
      </c>
      <c r="BV20">
        <v>0</v>
      </c>
      <c r="BW20">
        <v>276.708</v>
      </c>
      <c r="BX20">
        <v>0.00283813</v>
      </c>
      <c r="BY20">
        <v>428.328</v>
      </c>
      <c r="BZ20">
        <v>428.298</v>
      </c>
      <c r="CA20">
        <v>0.063694</v>
      </c>
      <c r="CB20">
        <v>420.1</v>
      </c>
      <c r="CC20">
        <v>19.1395</v>
      </c>
      <c r="CD20">
        <v>1.94737</v>
      </c>
      <c r="CE20">
        <v>1.94091</v>
      </c>
      <c r="CF20">
        <v>17.0228</v>
      </c>
      <c r="CG20">
        <v>16.9704</v>
      </c>
      <c r="CH20">
        <v>399.979</v>
      </c>
      <c r="CI20">
        <v>0.899989</v>
      </c>
      <c r="CJ20">
        <v>0.100011</v>
      </c>
      <c r="CK20">
        <v>0</v>
      </c>
      <c r="CL20">
        <v>2.2052</v>
      </c>
      <c r="CM20">
        <v>0</v>
      </c>
      <c r="CN20">
        <v>438.225</v>
      </c>
      <c r="CO20">
        <v>3702</v>
      </c>
      <c r="CP20">
        <v>36.125</v>
      </c>
      <c r="CQ20">
        <v>39.312</v>
      </c>
      <c r="CR20">
        <v>38</v>
      </c>
      <c r="CS20">
        <v>38.125</v>
      </c>
      <c r="CT20">
        <v>36.437</v>
      </c>
      <c r="CU20">
        <v>359.98</v>
      </c>
      <c r="CV20">
        <v>40</v>
      </c>
      <c r="CW20">
        <v>0</v>
      </c>
      <c r="CX20">
        <v>1714257295.8</v>
      </c>
      <c r="CY20">
        <v>0</v>
      </c>
      <c r="CZ20">
        <v>1714257207.5</v>
      </c>
      <c r="DA20" t="s">
        <v>368</v>
      </c>
      <c r="DB20">
        <v>1714257204</v>
      </c>
      <c r="DC20">
        <v>1714257207.5</v>
      </c>
      <c r="DD20">
        <v>2</v>
      </c>
      <c r="DE20">
        <v>0.03</v>
      </c>
      <c r="DF20">
        <v>-0.062</v>
      </c>
      <c r="DG20">
        <v>-3.183</v>
      </c>
      <c r="DH20">
        <v>-0.05</v>
      </c>
      <c r="DI20">
        <v>420</v>
      </c>
      <c r="DJ20">
        <v>19</v>
      </c>
      <c r="DK20">
        <v>0.35</v>
      </c>
      <c r="DL20">
        <v>0.1</v>
      </c>
      <c r="DM20">
        <v>-0.4181519685365854</v>
      </c>
      <c r="DN20">
        <v>5.179633223205572</v>
      </c>
      <c r="DO20">
        <v>0.692201734237578</v>
      </c>
      <c r="DP20">
        <v>0</v>
      </c>
      <c r="DQ20">
        <v>-0.2814410829268293</v>
      </c>
      <c r="DR20">
        <v>4.68008438466899</v>
      </c>
      <c r="DS20">
        <v>0.6185763521732135</v>
      </c>
      <c r="DT20">
        <v>0</v>
      </c>
      <c r="DU20">
        <v>0</v>
      </c>
      <c r="DV20">
        <v>2</v>
      </c>
      <c r="DW20" t="s">
        <v>363</v>
      </c>
      <c r="DX20">
        <v>3.22943</v>
      </c>
      <c r="DY20">
        <v>2.7041</v>
      </c>
      <c r="DZ20">
        <v>0.105998</v>
      </c>
      <c r="EA20">
        <v>0.105742</v>
      </c>
      <c r="EB20">
        <v>0.09871199999999999</v>
      </c>
      <c r="EC20">
        <v>0.0991165</v>
      </c>
      <c r="ED20">
        <v>29060.5</v>
      </c>
      <c r="EE20">
        <v>28434.7</v>
      </c>
      <c r="EF20">
        <v>31138.9</v>
      </c>
      <c r="EG20">
        <v>30153.7</v>
      </c>
      <c r="EH20">
        <v>37575.6</v>
      </c>
      <c r="EI20">
        <v>35917.6</v>
      </c>
      <c r="EJ20">
        <v>43623.6</v>
      </c>
      <c r="EK20">
        <v>42105.8</v>
      </c>
      <c r="EL20">
        <v>1.35925</v>
      </c>
      <c r="EM20">
        <v>1.39285</v>
      </c>
      <c r="EN20">
        <v>0.0556931</v>
      </c>
      <c r="EO20">
        <v>0</v>
      </c>
      <c r="EP20">
        <v>26.3297</v>
      </c>
      <c r="EQ20">
        <v>999.9</v>
      </c>
      <c r="ER20">
        <v>71.3</v>
      </c>
      <c r="ES20">
        <v>24.8</v>
      </c>
      <c r="ET20">
        <v>22.0907</v>
      </c>
      <c r="EU20">
        <v>60.95</v>
      </c>
      <c r="EV20">
        <v>21.5785</v>
      </c>
      <c r="EW20">
        <v>1</v>
      </c>
      <c r="EX20">
        <v>0.0597637</v>
      </c>
      <c r="EY20">
        <v>0.950523</v>
      </c>
      <c r="EZ20">
        <v>20.2028</v>
      </c>
      <c r="FA20">
        <v>5.21774</v>
      </c>
      <c r="FB20">
        <v>11.998</v>
      </c>
      <c r="FC20">
        <v>4.96445</v>
      </c>
      <c r="FD20">
        <v>3.29553</v>
      </c>
      <c r="FE20">
        <v>9999</v>
      </c>
      <c r="FF20">
        <v>9999</v>
      </c>
      <c r="FG20">
        <v>9999</v>
      </c>
      <c r="FH20">
        <v>32.5</v>
      </c>
      <c r="FI20">
        <v>4.97107</v>
      </c>
      <c r="FJ20">
        <v>1.86775</v>
      </c>
      <c r="FK20">
        <v>1.85896</v>
      </c>
      <c r="FL20">
        <v>1.86507</v>
      </c>
      <c r="FM20">
        <v>1.8631</v>
      </c>
      <c r="FN20">
        <v>1.86439</v>
      </c>
      <c r="FO20">
        <v>1.85984</v>
      </c>
      <c r="FP20">
        <v>1.86386</v>
      </c>
      <c r="FQ20">
        <v>0</v>
      </c>
      <c r="FR20">
        <v>0</v>
      </c>
      <c r="FS20">
        <v>0</v>
      </c>
      <c r="FT20">
        <v>0</v>
      </c>
      <c r="FU20" t="s">
        <v>358</v>
      </c>
      <c r="FV20" t="s">
        <v>359</v>
      </c>
      <c r="FW20" t="s">
        <v>360</v>
      </c>
      <c r="FX20" t="s">
        <v>360</v>
      </c>
      <c r="FY20" t="s">
        <v>360</v>
      </c>
      <c r="FZ20" t="s">
        <v>360</v>
      </c>
      <c r="GA20">
        <v>0</v>
      </c>
      <c r="GB20">
        <v>100</v>
      </c>
      <c r="GC20">
        <v>100</v>
      </c>
      <c r="GD20">
        <v>-3.183</v>
      </c>
      <c r="GE20">
        <v>0.0122</v>
      </c>
      <c r="GF20">
        <v>-1.32228814414883</v>
      </c>
      <c r="GG20">
        <v>-0.004200780211792431</v>
      </c>
      <c r="GH20">
        <v>-6.086107273994438E-07</v>
      </c>
      <c r="GI20">
        <v>3.538391214060535E-10</v>
      </c>
      <c r="GJ20">
        <v>-0.02860670856239539</v>
      </c>
      <c r="GK20">
        <v>0.006682484536868237</v>
      </c>
      <c r="GL20">
        <v>-0.0007200357986506558</v>
      </c>
      <c r="GM20">
        <v>2.515042002614049E-05</v>
      </c>
      <c r="GN20">
        <v>15</v>
      </c>
      <c r="GO20">
        <v>1944</v>
      </c>
      <c r="GP20">
        <v>3</v>
      </c>
      <c r="GQ20">
        <v>20</v>
      </c>
      <c r="GR20">
        <v>0.1</v>
      </c>
      <c r="GS20">
        <v>0</v>
      </c>
      <c r="GT20">
        <v>1.13037</v>
      </c>
      <c r="GU20">
        <v>2.39746</v>
      </c>
      <c r="GV20">
        <v>1.44775</v>
      </c>
      <c r="GW20">
        <v>2.31201</v>
      </c>
      <c r="GX20">
        <v>1.55151</v>
      </c>
      <c r="GY20">
        <v>2.27539</v>
      </c>
      <c r="GZ20">
        <v>31.5643</v>
      </c>
      <c r="HA20">
        <v>14.2196</v>
      </c>
      <c r="HB20">
        <v>18</v>
      </c>
      <c r="HC20">
        <v>220.735</v>
      </c>
      <c r="HD20">
        <v>219.174</v>
      </c>
      <c r="HE20">
        <v>24.9991</v>
      </c>
      <c r="HF20">
        <v>27.8284</v>
      </c>
      <c r="HG20">
        <v>30.0005</v>
      </c>
      <c r="HH20">
        <v>27.6542</v>
      </c>
      <c r="HI20">
        <v>27.5567</v>
      </c>
      <c r="HJ20">
        <v>22.6314</v>
      </c>
      <c r="HK20">
        <v>26.1403</v>
      </c>
      <c r="HL20">
        <v>100</v>
      </c>
      <c r="HM20">
        <v>25</v>
      </c>
      <c r="HN20">
        <v>420</v>
      </c>
      <c r="HO20">
        <v>19.1154</v>
      </c>
      <c r="HP20">
        <v>98.7961</v>
      </c>
      <c r="HQ20">
        <v>100.613</v>
      </c>
    </row>
    <row r="21" spans="1:225">
      <c r="A21">
        <v>5</v>
      </c>
      <c r="B21">
        <v>1714257244</v>
      </c>
      <c r="C21">
        <v>105.9000000953674</v>
      </c>
      <c r="D21" t="s">
        <v>369</v>
      </c>
      <c r="E21" t="s">
        <v>370</v>
      </c>
      <c r="F21">
        <v>5</v>
      </c>
      <c r="G21" t="s">
        <v>354</v>
      </c>
      <c r="H21">
        <v>1714257236</v>
      </c>
      <c r="I21">
        <f>(J21)/1000</f>
        <v>0</v>
      </c>
      <c r="J21">
        <f>IF(BE21, AM21, AG21)</f>
        <v>0</v>
      </c>
      <c r="K21">
        <f>IF(BE21, AH21, AF21)</f>
        <v>0</v>
      </c>
      <c r="L21">
        <f>BG21 - IF(AT21&gt;1, K21*BA21*100.0/(AV21*BU21), 0)</f>
        <v>0</v>
      </c>
      <c r="M21">
        <f>((S21-I21/2)*L21-K21)/(S21+I21/2)</f>
        <v>0</v>
      </c>
      <c r="N21">
        <f>M21*(BN21+BO21)/1000.0</f>
        <v>0</v>
      </c>
      <c r="O21">
        <f>(BG21 - IF(AT21&gt;1, K21*BA21*100.0/(AV21*BU21), 0))*(BN21+BO21)/1000.0</f>
        <v>0</v>
      </c>
      <c r="P21">
        <f>2.0/((1/R21-1/Q21)+SIGN(R21)*SQRT((1/R21-1/Q21)*(1/R21-1/Q21) + 4*BB21/((BB21+1)*(BB21+1))*(2*1/R21*1/Q21-1/Q21*1/Q21)))</f>
        <v>0</v>
      </c>
      <c r="Q21">
        <f>IF(LEFT(BC21,1)&lt;&gt;"0",IF(LEFT(BC21,1)="1",3.0,BD21),$D$5+$E$5*(BU21*BN21/($K$5*1000))+$F$5*(BU21*BN21/($K$5*1000))*MAX(MIN(BA21,$J$5),$I$5)*MAX(MIN(BA21,$J$5),$I$5)+$G$5*MAX(MIN(BA21,$J$5),$I$5)*(BU21*BN21/($K$5*1000))+$H$5*(BU21*BN21/($K$5*1000))*(BU21*BN21/($K$5*1000)))</f>
        <v>0</v>
      </c>
      <c r="R21">
        <f>I21*(1000-(1000*0.61365*exp(17.502*V21/(240.97+V21))/(BN21+BO21)+BI21)/2)/(1000*0.61365*exp(17.502*V21/(240.97+V21))/(BN21+BO21)-BI21)</f>
        <v>0</v>
      </c>
      <c r="S21">
        <f>1/((BB21+1)/(P21/1.6)+1/(Q21/1.37)) + BB21/((BB21+1)/(P21/1.6) + BB21/(Q21/1.37))</f>
        <v>0</v>
      </c>
      <c r="T21">
        <f>(AW21*AZ21)</f>
        <v>0</v>
      </c>
      <c r="U21">
        <f>(BP21+(T21+2*0.95*5.67E-8*(((BP21+$B$7)+273)^4-(BP21+273)^4)-44100*I21)/(1.84*29.3*Q21+8*0.95*5.67E-8*(BP21+273)^3))</f>
        <v>0</v>
      </c>
      <c r="V21">
        <f>($C$7*BQ21+$D$7*BR21+$E$7*U21)</f>
        <v>0</v>
      </c>
      <c r="W21">
        <f>0.61365*exp(17.502*V21/(240.97+V21))</f>
        <v>0</v>
      </c>
      <c r="X21">
        <f>(Y21/Z21*100)</f>
        <v>0</v>
      </c>
      <c r="Y21">
        <f>BI21*(BN21+BO21)/1000</f>
        <v>0</v>
      </c>
      <c r="Z21">
        <f>0.61365*exp(17.502*BP21/(240.97+BP21))</f>
        <v>0</v>
      </c>
      <c r="AA21">
        <f>(W21-BI21*(BN21+BO21)/1000)</f>
        <v>0</v>
      </c>
      <c r="AB21">
        <f>(-I21*44100)</f>
        <v>0</v>
      </c>
      <c r="AC21">
        <f>2*29.3*Q21*0.92*(BP21-V21)</f>
        <v>0</v>
      </c>
      <c r="AD21">
        <f>2*0.95*5.67E-8*(((BP21+$B$7)+273)^4-(V21+273)^4)</f>
        <v>0</v>
      </c>
      <c r="AE21">
        <f>T21+AD21+AB21+AC21</f>
        <v>0</v>
      </c>
      <c r="AF21">
        <f>BM21*AT21*(BH21-BG21*(1000-AT21*BJ21)/(1000-AT21*BI21))/(100*BA21)</f>
        <v>0</v>
      </c>
      <c r="AG21">
        <f>1000*BM21*AT21*(BI21-BJ21)/(100*BA21*(1000-AT21*BI21))</f>
        <v>0</v>
      </c>
      <c r="AH21">
        <f>(AI21 - AJ21 - BN21*1E3/(8.314*(BP21+273.15)) * AL21/BM21 * AK21) * BM21/(100*BA21) * (1000 - BJ21)/1000</f>
        <v>0</v>
      </c>
      <c r="AI21">
        <v>428.2100597432433</v>
      </c>
      <c r="AJ21">
        <v>426.2636787878789</v>
      </c>
      <c r="AK21">
        <v>0.4551487506724058</v>
      </c>
      <c r="AL21">
        <v>67.16292200354732</v>
      </c>
      <c r="AM21">
        <f>(AO21 - AN21 + BN21*1E3/(8.314*(BP21+273.15)) * AQ21/BM21 * AP21) * BM21/(100*BA21) * 1000/(1000 - AO21)</f>
        <v>0</v>
      </c>
      <c r="AN21">
        <v>19.21178299849633</v>
      </c>
      <c r="AO21">
        <v>17.63069636363636</v>
      </c>
      <c r="AP21">
        <v>0.342023426540735</v>
      </c>
      <c r="AQ21">
        <v>78.54736246018018</v>
      </c>
      <c r="AR21">
        <v>0</v>
      </c>
      <c r="AS21">
        <v>0</v>
      </c>
      <c r="AT21">
        <f>IF(AR21*$H$13&gt;=AV21,1.0,(AV21/(AV21-AR21*$H$13)))</f>
        <v>0</v>
      </c>
      <c r="AU21">
        <f>(AT21-1)*100</f>
        <v>0</v>
      </c>
      <c r="AV21">
        <f>MAX(0,($B$13+$C$13*BU21)/(1+$D$13*BU21)*BN21/(BP21+273)*$E$13)</f>
        <v>0</v>
      </c>
      <c r="AW21">
        <f>$B$11*BV21+$C$11*BW21+$F$11*CH21*(1-CK21)</f>
        <v>0</v>
      </c>
      <c r="AX21">
        <f>AW21*AY21</f>
        <v>0</v>
      </c>
      <c r="AY21">
        <f>($B$11*$D$9+$C$11*$D$9+$F$11*((CU21+CM21)/MAX(CU21+CM21+CV21, 0.1)*$I$9+CV21/MAX(CU21+CM21+CV21, 0.1)*$J$9))/($B$11+$C$11+$F$11)</f>
        <v>0</v>
      </c>
      <c r="AZ21">
        <f>($B$11*$K$9+$C$11*$K$9+$F$11*((CU21+CM21)/MAX(CU21+CM21+CV21, 0.1)*$P$9+CV21/MAX(CU21+CM21+CV21, 0.1)*$Q$9))/($B$11+$C$11+$F$11)</f>
        <v>0</v>
      </c>
      <c r="BA21">
        <v>6</v>
      </c>
      <c r="BB21">
        <v>0.5</v>
      </c>
      <c r="BC21" t="s">
        <v>355</v>
      </c>
      <c r="BD21">
        <v>2</v>
      </c>
      <c r="BE21" t="b">
        <v>1</v>
      </c>
      <c r="BF21">
        <v>1714257236</v>
      </c>
      <c r="BG21">
        <v>418.6396774193548</v>
      </c>
      <c r="BH21">
        <v>419.9915161290323</v>
      </c>
      <c r="BI21">
        <v>17.73921935483871</v>
      </c>
      <c r="BJ21">
        <v>19.20416774193549</v>
      </c>
      <c r="BK21">
        <v>421.8155483870967</v>
      </c>
      <c r="BL21">
        <v>17.79672903225806</v>
      </c>
      <c r="BM21">
        <v>600.2403870967744</v>
      </c>
      <c r="BN21">
        <v>101.4092903225806</v>
      </c>
      <c r="BO21">
        <v>0.1001884838709678</v>
      </c>
      <c r="BP21">
        <v>26.86553225806452</v>
      </c>
      <c r="BQ21">
        <v>27.00240322580645</v>
      </c>
      <c r="BR21">
        <v>999.9000000000003</v>
      </c>
      <c r="BS21">
        <v>0</v>
      </c>
      <c r="BT21">
        <v>0</v>
      </c>
      <c r="BU21">
        <v>10014.81419354839</v>
      </c>
      <c r="BV21">
        <v>0</v>
      </c>
      <c r="BW21">
        <v>272.2930967741935</v>
      </c>
      <c r="BX21">
        <v>-1.351832964516129</v>
      </c>
      <c r="BY21">
        <v>426.2023548387097</v>
      </c>
      <c r="BZ21">
        <v>428.215</v>
      </c>
      <c r="CA21">
        <v>-1.464941932258065</v>
      </c>
      <c r="CB21">
        <v>419.9915161290323</v>
      </c>
      <c r="CC21">
        <v>19.20416774193549</v>
      </c>
      <c r="CD21">
        <v>1.79892064516129</v>
      </c>
      <c r="CE21">
        <v>1.947482258064516</v>
      </c>
      <c r="CF21">
        <v>15.74617741935484</v>
      </c>
      <c r="CG21">
        <v>17.02368064516129</v>
      </c>
      <c r="CH21">
        <v>400.0330967741936</v>
      </c>
      <c r="CI21">
        <v>0.8999955161290325</v>
      </c>
      <c r="CJ21">
        <v>0.1000044225806451</v>
      </c>
      <c r="CK21">
        <v>0</v>
      </c>
      <c r="CL21">
        <v>1.930135483870968</v>
      </c>
      <c r="CM21">
        <v>0</v>
      </c>
      <c r="CN21">
        <v>19208.29041935483</v>
      </c>
      <c r="CO21">
        <v>3702.50806451613</v>
      </c>
      <c r="CP21">
        <v>35.86867741935482</v>
      </c>
      <c r="CQ21">
        <v>38.96948387096774</v>
      </c>
      <c r="CR21">
        <v>37.67316129032258</v>
      </c>
      <c r="CS21">
        <v>37.67116129032257</v>
      </c>
      <c r="CT21">
        <v>36.14896774193547</v>
      </c>
      <c r="CU21">
        <v>360.0287096774193</v>
      </c>
      <c r="CV21">
        <v>40.00677419354839</v>
      </c>
      <c r="CW21">
        <v>0</v>
      </c>
      <c r="CX21">
        <v>1714257331.2</v>
      </c>
      <c r="CY21">
        <v>0</v>
      </c>
      <c r="CZ21">
        <v>1714257207.5</v>
      </c>
      <c r="DA21" t="s">
        <v>368</v>
      </c>
      <c r="DB21">
        <v>1714257204</v>
      </c>
      <c r="DC21">
        <v>1714257207.5</v>
      </c>
      <c r="DD21">
        <v>2</v>
      </c>
      <c r="DE21">
        <v>0.03</v>
      </c>
      <c r="DF21">
        <v>-0.062</v>
      </c>
      <c r="DG21">
        <v>-3.183</v>
      </c>
      <c r="DH21">
        <v>-0.05</v>
      </c>
      <c r="DI21">
        <v>420</v>
      </c>
      <c r="DJ21">
        <v>19</v>
      </c>
      <c r="DK21">
        <v>0.35</v>
      </c>
      <c r="DL21">
        <v>0.1</v>
      </c>
      <c r="DM21">
        <v>-1.000331778048781</v>
      </c>
      <c r="DN21">
        <v>-9.799510193728221</v>
      </c>
      <c r="DO21">
        <v>1.273973007395512</v>
      </c>
      <c r="DP21">
        <v>0</v>
      </c>
      <c r="DQ21">
        <v>-1.135186119512195</v>
      </c>
      <c r="DR21">
        <v>-9.591764650871079</v>
      </c>
      <c r="DS21">
        <v>1.193258122608244</v>
      </c>
      <c r="DT21">
        <v>0</v>
      </c>
      <c r="DU21">
        <v>0</v>
      </c>
      <c r="DV21">
        <v>2</v>
      </c>
      <c r="DW21" t="s">
        <v>363</v>
      </c>
      <c r="DX21">
        <v>3.22972</v>
      </c>
      <c r="DY21">
        <v>2.70393</v>
      </c>
      <c r="DZ21">
        <v>0.105735</v>
      </c>
      <c r="EA21">
        <v>0.105714</v>
      </c>
      <c r="EB21">
        <v>0.0934914</v>
      </c>
      <c r="EC21">
        <v>0.0993868</v>
      </c>
      <c r="ED21">
        <v>29067.1</v>
      </c>
      <c r="EE21">
        <v>28432.4</v>
      </c>
      <c r="EF21">
        <v>31137</v>
      </c>
      <c r="EG21">
        <v>30150.6</v>
      </c>
      <c r="EH21">
        <v>37792.4</v>
      </c>
      <c r="EI21">
        <v>35903.3</v>
      </c>
      <c r="EJ21">
        <v>43621</v>
      </c>
      <c r="EK21">
        <v>42101.7</v>
      </c>
      <c r="EL21">
        <v>2.1293</v>
      </c>
      <c r="EM21">
        <v>1.92665</v>
      </c>
      <c r="EN21">
        <v>0.0470132</v>
      </c>
      <c r="EO21">
        <v>0</v>
      </c>
      <c r="EP21">
        <v>26.299</v>
      </c>
      <c r="EQ21">
        <v>999.9</v>
      </c>
      <c r="ER21">
        <v>71.2</v>
      </c>
      <c r="ES21">
        <v>24.9</v>
      </c>
      <c r="ET21">
        <v>22.1928</v>
      </c>
      <c r="EU21">
        <v>61.61</v>
      </c>
      <c r="EV21">
        <v>21.7348</v>
      </c>
      <c r="EW21">
        <v>1</v>
      </c>
      <c r="EX21">
        <v>0.06352389999999999</v>
      </c>
      <c r="EY21">
        <v>0.886585</v>
      </c>
      <c r="EZ21">
        <v>20.204</v>
      </c>
      <c r="FA21">
        <v>5.21984</v>
      </c>
      <c r="FB21">
        <v>11.998</v>
      </c>
      <c r="FC21">
        <v>4.96555</v>
      </c>
      <c r="FD21">
        <v>3.29625</v>
      </c>
      <c r="FE21">
        <v>9999</v>
      </c>
      <c r="FF21">
        <v>9999</v>
      </c>
      <c r="FG21">
        <v>9999</v>
      </c>
      <c r="FH21">
        <v>32.5</v>
      </c>
      <c r="FI21">
        <v>4.97106</v>
      </c>
      <c r="FJ21">
        <v>1.86771</v>
      </c>
      <c r="FK21">
        <v>1.85896</v>
      </c>
      <c r="FL21">
        <v>1.86508</v>
      </c>
      <c r="FM21">
        <v>1.8631</v>
      </c>
      <c r="FN21">
        <v>1.86439</v>
      </c>
      <c r="FO21">
        <v>1.85987</v>
      </c>
      <c r="FP21">
        <v>1.86387</v>
      </c>
      <c r="FQ21">
        <v>0</v>
      </c>
      <c r="FR21">
        <v>0</v>
      </c>
      <c r="FS21">
        <v>0</v>
      </c>
      <c r="FT21">
        <v>0</v>
      </c>
      <c r="FU21" t="s">
        <v>358</v>
      </c>
      <c r="FV21" t="s">
        <v>359</v>
      </c>
      <c r="FW21" t="s">
        <v>360</v>
      </c>
      <c r="FX21" t="s">
        <v>360</v>
      </c>
      <c r="FY21" t="s">
        <v>360</v>
      </c>
      <c r="FZ21" t="s">
        <v>360</v>
      </c>
      <c r="GA21">
        <v>0</v>
      </c>
      <c r="GB21">
        <v>100</v>
      </c>
      <c r="GC21">
        <v>100</v>
      </c>
      <c r="GD21">
        <v>-3.177</v>
      </c>
      <c r="GE21">
        <v>-0.0584</v>
      </c>
      <c r="GF21">
        <v>-1.32228814414883</v>
      </c>
      <c r="GG21">
        <v>-0.004200780211792431</v>
      </c>
      <c r="GH21">
        <v>-6.086107273994438E-07</v>
      </c>
      <c r="GI21">
        <v>3.538391214060535E-10</v>
      </c>
      <c r="GJ21">
        <v>-0.09100153993609908</v>
      </c>
      <c r="GK21">
        <v>0.006682484536868237</v>
      </c>
      <c r="GL21">
        <v>-0.0007200357986506558</v>
      </c>
      <c r="GM21">
        <v>2.515042002614049E-05</v>
      </c>
      <c r="GN21">
        <v>15</v>
      </c>
      <c r="GO21">
        <v>1944</v>
      </c>
      <c r="GP21">
        <v>3</v>
      </c>
      <c r="GQ21">
        <v>20</v>
      </c>
      <c r="GR21">
        <v>0.7</v>
      </c>
      <c r="GS21">
        <v>0.6</v>
      </c>
      <c r="GT21">
        <v>1.13037</v>
      </c>
      <c r="GU21">
        <v>2.40356</v>
      </c>
      <c r="GV21">
        <v>1.44897</v>
      </c>
      <c r="GW21">
        <v>2.31079</v>
      </c>
      <c r="GX21">
        <v>1.55151</v>
      </c>
      <c r="GY21">
        <v>2.35474</v>
      </c>
      <c r="GZ21">
        <v>31.6517</v>
      </c>
      <c r="HA21">
        <v>14.2108</v>
      </c>
      <c r="HB21">
        <v>18</v>
      </c>
      <c r="HC21">
        <v>610.606</v>
      </c>
      <c r="HD21">
        <v>479.653</v>
      </c>
      <c r="HE21">
        <v>24.9982</v>
      </c>
      <c r="HF21">
        <v>27.8779</v>
      </c>
      <c r="HG21">
        <v>30.0006</v>
      </c>
      <c r="HH21">
        <v>27.6933</v>
      </c>
      <c r="HI21">
        <v>27.5811</v>
      </c>
      <c r="HJ21">
        <v>22.6302</v>
      </c>
      <c r="HK21">
        <v>25.8561</v>
      </c>
      <c r="HL21">
        <v>100</v>
      </c>
      <c r="HM21">
        <v>25</v>
      </c>
      <c r="HN21">
        <v>420</v>
      </c>
      <c r="HO21">
        <v>19.2257</v>
      </c>
      <c r="HP21">
        <v>98.7901</v>
      </c>
      <c r="HQ21">
        <v>100.603</v>
      </c>
    </row>
    <row r="22" spans="1:225">
      <c r="A22">
        <v>6</v>
      </c>
      <c r="B22">
        <v>1714257254</v>
      </c>
      <c r="C22">
        <v>115.9000000953674</v>
      </c>
      <c r="D22" t="s">
        <v>371</v>
      </c>
      <c r="E22" t="s">
        <v>372</v>
      </c>
      <c r="F22">
        <v>5</v>
      </c>
      <c r="G22" t="s">
        <v>354</v>
      </c>
      <c r="H22">
        <v>1714257246.327586</v>
      </c>
      <c r="I22">
        <f>(J22)/1000</f>
        <v>0</v>
      </c>
      <c r="J22">
        <f>IF(BE22, AM22, AG22)</f>
        <v>0</v>
      </c>
      <c r="K22">
        <f>IF(BE22, AH22, AF22)</f>
        <v>0</v>
      </c>
      <c r="L22">
        <f>BG22 - IF(AT22&gt;1, K22*BA22*100.0/(AV22*BU22), 0)</f>
        <v>0</v>
      </c>
      <c r="M22">
        <f>((S22-I22/2)*L22-K22)/(S22+I22/2)</f>
        <v>0</v>
      </c>
      <c r="N22">
        <f>M22*(BN22+BO22)/1000.0</f>
        <v>0</v>
      </c>
      <c r="O22">
        <f>(BG22 - IF(AT22&gt;1, K22*BA22*100.0/(AV22*BU22), 0))*(BN22+BO22)/1000.0</f>
        <v>0</v>
      </c>
      <c r="P22">
        <f>2.0/((1/R22-1/Q22)+SIGN(R22)*SQRT((1/R22-1/Q22)*(1/R22-1/Q22) + 4*BB22/((BB22+1)*(BB22+1))*(2*1/R22*1/Q22-1/Q22*1/Q22)))</f>
        <v>0</v>
      </c>
      <c r="Q22">
        <f>IF(LEFT(BC22,1)&lt;&gt;"0",IF(LEFT(BC22,1)="1",3.0,BD22),$D$5+$E$5*(BU22*BN22/($K$5*1000))+$F$5*(BU22*BN22/($K$5*1000))*MAX(MIN(BA22,$J$5),$I$5)*MAX(MIN(BA22,$J$5),$I$5)+$G$5*MAX(MIN(BA22,$J$5),$I$5)*(BU22*BN22/($K$5*1000))+$H$5*(BU22*BN22/($K$5*1000))*(BU22*BN22/($K$5*1000)))</f>
        <v>0</v>
      </c>
      <c r="R22">
        <f>I22*(1000-(1000*0.61365*exp(17.502*V22/(240.97+V22))/(BN22+BO22)+BI22)/2)/(1000*0.61365*exp(17.502*V22/(240.97+V22))/(BN22+BO22)-BI22)</f>
        <v>0</v>
      </c>
      <c r="S22">
        <f>1/((BB22+1)/(P22/1.6)+1/(Q22/1.37)) + BB22/((BB22+1)/(P22/1.6) + BB22/(Q22/1.37))</f>
        <v>0</v>
      </c>
      <c r="T22">
        <f>(AW22*AZ22)</f>
        <v>0</v>
      </c>
      <c r="U22">
        <f>(BP22+(T22+2*0.95*5.67E-8*(((BP22+$B$7)+273)^4-(BP22+273)^4)-44100*I22)/(1.84*29.3*Q22+8*0.95*5.67E-8*(BP22+273)^3))</f>
        <v>0</v>
      </c>
      <c r="V22">
        <f>($C$7*BQ22+$D$7*BR22+$E$7*U22)</f>
        <v>0</v>
      </c>
      <c r="W22">
        <f>0.61365*exp(17.502*V22/(240.97+V22))</f>
        <v>0</v>
      </c>
      <c r="X22">
        <f>(Y22/Z22*100)</f>
        <v>0</v>
      </c>
      <c r="Y22">
        <f>BI22*(BN22+BO22)/1000</f>
        <v>0</v>
      </c>
      <c r="Z22">
        <f>0.61365*exp(17.502*BP22/(240.97+BP22))</f>
        <v>0</v>
      </c>
      <c r="AA22">
        <f>(W22-BI22*(BN22+BO22)/1000)</f>
        <v>0</v>
      </c>
      <c r="AB22">
        <f>(-I22*44100)</f>
        <v>0</v>
      </c>
      <c r="AC22">
        <f>2*29.3*Q22*0.92*(BP22-V22)</f>
        <v>0</v>
      </c>
      <c r="AD22">
        <f>2*0.95*5.67E-8*(((BP22+$B$7)+273)^4-(V22+273)^4)</f>
        <v>0</v>
      </c>
      <c r="AE22">
        <f>T22+AD22+AB22+AC22</f>
        <v>0</v>
      </c>
      <c r="AF22">
        <f>BM22*AT22*(BH22-BG22*(1000-AT22*BJ22)/(1000-AT22*BI22))/(100*BA22)</f>
        <v>0</v>
      </c>
      <c r="AG22">
        <f>1000*BM22*AT22*(BI22-BJ22)/(100*BA22*(1000-AT22*BI22))</f>
        <v>0</v>
      </c>
      <c r="AH22">
        <f>(AI22 - AJ22 - BN22*1E3/(8.314*(BP22+273.15)) * AL22/BM22 * AK22) * BM22/(100*BA22) * (1000 - BJ22)/1000</f>
        <v>0</v>
      </c>
      <c r="AI22">
        <v>428.1414578426109</v>
      </c>
      <c r="AJ22">
        <v>427.9349999999999</v>
      </c>
      <c r="AK22">
        <v>0.06146306059586128</v>
      </c>
      <c r="AL22">
        <v>67.16292200354732</v>
      </c>
      <c r="AM22">
        <f>(AO22 - AN22 + BN22*1E3/(8.314*(BP22+273.15)) * AQ22/BM22 * AP22) * BM22/(100*BA22) * 1000/(1000 - AO22)</f>
        <v>0</v>
      </c>
      <c r="AN22">
        <v>19.23297250637156</v>
      </c>
      <c r="AO22">
        <v>18.7886709090909</v>
      </c>
      <c r="AP22">
        <v>0.07743943422638688</v>
      </c>
      <c r="AQ22">
        <v>78.54736246018018</v>
      </c>
      <c r="AR22">
        <v>0</v>
      </c>
      <c r="AS22">
        <v>0</v>
      </c>
      <c r="AT22">
        <f>IF(AR22*$H$13&gt;=AV22,1.0,(AV22/(AV22-AR22*$H$13)))</f>
        <v>0</v>
      </c>
      <c r="AU22">
        <f>(AT22-1)*100</f>
        <v>0</v>
      </c>
      <c r="AV22">
        <f>MAX(0,($B$13+$C$13*BU22)/(1+$D$13*BU22)*BN22/(BP22+273)*$E$13)</f>
        <v>0</v>
      </c>
      <c r="AW22">
        <f>$B$11*BV22+$C$11*BW22+$F$11*CH22*(1-CK22)</f>
        <v>0</v>
      </c>
      <c r="AX22">
        <f>AW22*AY22</f>
        <v>0</v>
      </c>
      <c r="AY22">
        <f>($B$11*$D$9+$C$11*$D$9+$F$11*((CU22+CM22)/MAX(CU22+CM22+CV22, 0.1)*$I$9+CV22/MAX(CU22+CM22+CV22, 0.1)*$J$9))/($B$11+$C$11+$F$11)</f>
        <v>0</v>
      </c>
      <c r="AZ22">
        <f>($B$11*$K$9+$C$11*$K$9+$F$11*((CU22+CM22)/MAX(CU22+CM22+CV22, 0.1)*$P$9+CV22/MAX(CU22+CM22+CV22, 0.1)*$Q$9))/($B$11+$C$11+$F$11)</f>
        <v>0</v>
      </c>
      <c r="BA22">
        <v>6</v>
      </c>
      <c r="BB22">
        <v>0.5</v>
      </c>
      <c r="BC22" t="s">
        <v>355</v>
      </c>
      <c r="BD22">
        <v>2</v>
      </c>
      <c r="BE22" t="b">
        <v>1</v>
      </c>
      <c r="BF22">
        <v>1714257246.327586</v>
      </c>
      <c r="BG22">
        <v>419.0154137931035</v>
      </c>
      <c r="BH22">
        <v>419.9765862068966</v>
      </c>
      <c r="BI22">
        <v>17.91655517241379</v>
      </c>
      <c r="BJ22">
        <v>19.22310689655172</v>
      </c>
      <c r="BK22">
        <v>422.1930689655173</v>
      </c>
      <c r="BL22">
        <v>17.9736724137931</v>
      </c>
      <c r="BM22">
        <v>600.3146551724138</v>
      </c>
      <c r="BN22">
        <v>101.4096206896552</v>
      </c>
      <c r="BO22">
        <v>0.1000979793103448</v>
      </c>
      <c r="BP22">
        <v>26.94738620689655</v>
      </c>
      <c r="BQ22">
        <v>27.07586896551724</v>
      </c>
      <c r="BR22">
        <v>999.9000000000002</v>
      </c>
      <c r="BS22">
        <v>0</v>
      </c>
      <c r="BT22">
        <v>0</v>
      </c>
      <c r="BU22">
        <v>9997.379310344828</v>
      </c>
      <c r="BV22">
        <v>0</v>
      </c>
      <c r="BW22">
        <v>269.1965172413794</v>
      </c>
      <c r="BX22">
        <v>-0.961092955172414</v>
      </c>
      <c r="BY22">
        <v>426.6606896551724</v>
      </c>
      <c r="BZ22">
        <v>428.2080344827586</v>
      </c>
      <c r="CA22">
        <v>-1.306557344827586</v>
      </c>
      <c r="CB22">
        <v>419.9765862068966</v>
      </c>
      <c r="CC22">
        <v>19.22310689655172</v>
      </c>
      <c r="CD22">
        <v>1.816909655172414</v>
      </c>
      <c r="CE22">
        <v>1.949407931034483</v>
      </c>
      <c r="CF22">
        <v>15.92036896551724</v>
      </c>
      <c r="CG22">
        <v>17.03929310344828</v>
      </c>
      <c r="CH22">
        <v>399.9955172413794</v>
      </c>
      <c r="CI22">
        <v>0.9000012413793106</v>
      </c>
      <c r="CJ22">
        <v>0.09999868965517239</v>
      </c>
      <c r="CK22">
        <v>0</v>
      </c>
      <c r="CL22">
        <v>2.084403448275862</v>
      </c>
      <c r="CM22">
        <v>0</v>
      </c>
      <c r="CN22">
        <v>1335.451034482758</v>
      </c>
      <c r="CO22">
        <v>3702.165862068965</v>
      </c>
      <c r="CP22">
        <v>35.76268965517241</v>
      </c>
      <c r="CQ22">
        <v>38.84886206896552</v>
      </c>
      <c r="CR22">
        <v>37.57306896551724</v>
      </c>
      <c r="CS22">
        <v>37.52779310344827</v>
      </c>
      <c r="CT22">
        <v>36.0536551724138</v>
      </c>
      <c r="CU22">
        <v>359.9975862068966</v>
      </c>
      <c r="CV22">
        <v>40.00206896551724</v>
      </c>
      <c r="CW22">
        <v>0</v>
      </c>
      <c r="CX22">
        <v>1714257341.4</v>
      </c>
      <c r="CY22">
        <v>0</v>
      </c>
      <c r="CZ22">
        <v>1714257207.5</v>
      </c>
      <c r="DA22" t="s">
        <v>368</v>
      </c>
      <c r="DB22">
        <v>1714257204</v>
      </c>
      <c r="DC22">
        <v>1714257207.5</v>
      </c>
      <c r="DD22">
        <v>2</v>
      </c>
      <c r="DE22">
        <v>0.03</v>
      </c>
      <c r="DF22">
        <v>-0.062</v>
      </c>
      <c r="DG22">
        <v>-3.183</v>
      </c>
      <c r="DH22">
        <v>-0.05</v>
      </c>
      <c r="DI22">
        <v>420</v>
      </c>
      <c r="DJ22">
        <v>19</v>
      </c>
      <c r="DK22">
        <v>0.35</v>
      </c>
      <c r="DL22">
        <v>0.1</v>
      </c>
      <c r="DM22">
        <v>-1.223677980487805</v>
      </c>
      <c r="DN22">
        <v>4.918921843902435</v>
      </c>
      <c r="DO22">
        <v>1.128402702123986</v>
      </c>
      <c r="DP22">
        <v>0</v>
      </c>
      <c r="DQ22">
        <v>-1.482287721951219</v>
      </c>
      <c r="DR22">
        <v>3.410449427874562</v>
      </c>
      <c r="DS22">
        <v>0.9488133944299126</v>
      </c>
      <c r="DT22">
        <v>0</v>
      </c>
      <c r="DU22">
        <v>0</v>
      </c>
      <c r="DV22">
        <v>2</v>
      </c>
      <c r="DW22" t="s">
        <v>363</v>
      </c>
      <c r="DX22">
        <v>3.22972</v>
      </c>
      <c r="DY22">
        <v>2.70422</v>
      </c>
      <c r="DZ22">
        <v>0.105943</v>
      </c>
      <c r="EA22">
        <v>0.105702</v>
      </c>
      <c r="EB22">
        <v>0.0975155</v>
      </c>
      <c r="EC22">
        <v>0.09967230000000001</v>
      </c>
      <c r="ED22">
        <v>29059.6</v>
      </c>
      <c r="EE22">
        <v>28431.8</v>
      </c>
      <c r="EF22">
        <v>31136.4</v>
      </c>
      <c r="EG22">
        <v>30149.6</v>
      </c>
      <c r="EH22">
        <v>37623.2</v>
      </c>
      <c r="EI22">
        <v>35890.9</v>
      </c>
      <c r="EJ22">
        <v>43620.6</v>
      </c>
      <c r="EK22">
        <v>42100.6</v>
      </c>
      <c r="EL22">
        <v>2.13018</v>
      </c>
      <c r="EM22">
        <v>1.92682</v>
      </c>
      <c r="EN22">
        <v>0.0507906</v>
      </c>
      <c r="EO22">
        <v>0</v>
      </c>
      <c r="EP22">
        <v>26.2746</v>
      </c>
      <c r="EQ22">
        <v>999.9</v>
      </c>
      <c r="ER22">
        <v>71.09999999999999</v>
      </c>
      <c r="ES22">
        <v>24.9</v>
      </c>
      <c r="ET22">
        <v>22.1622</v>
      </c>
      <c r="EU22">
        <v>61.6</v>
      </c>
      <c r="EV22">
        <v>21.6827</v>
      </c>
      <c r="EW22">
        <v>1</v>
      </c>
      <c r="EX22">
        <v>0.0644639</v>
      </c>
      <c r="EY22">
        <v>0.872772</v>
      </c>
      <c r="EZ22">
        <v>20.2048</v>
      </c>
      <c r="FA22">
        <v>5.22373</v>
      </c>
      <c r="FB22">
        <v>11.998</v>
      </c>
      <c r="FC22">
        <v>4.96695</v>
      </c>
      <c r="FD22">
        <v>3.297</v>
      </c>
      <c r="FE22">
        <v>9999</v>
      </c>
      <c r="FF22">
        <v>9999</v>
      </c>
      <c r="FG22">
        <v>9999</v>
      </c>
      <c r="FH22">
        <v>32.5</v>
      </c>
      <c r="FI22">
        <v>4.97107</v>
      </c>
      <c r="FJ22">
        <v>1.86771</v>
      </c>
      <c r="FK22">
        <v>1.85898</v>
      </c>
      <c r="FL22">
        <v>1.86508</v>
      </c>
      <c r="FM22">
        <v>1.86309</v>
      </c>
      <c r="FN22">
        <v>1.86437</v>
      </c>
      <c r="FO22">
        <v>1.85989</v>
      </c>
      <c r="FP22">
        <v>1.86386</v>
      </c>
      <c r="FQ22">
        <v>0</v>
      </c>
      <c r="FR22">
        <v>0</v>
      </c>
      <c r="FS22">
        <v>0</v>
      </c>
      <c r="FT22">
        <v>0</v>
      </c>
      <c r="FU22" t="s">
        <v>358</v>
      </c>
      <c r="FV22" t="s">
        <v>359</v>
      </c>
      <c r="FW22" t="s">
        <v>360</v>
      </c>
      <c r="FX22" t="s">
        <v>360</v>
      </c>
      <c r="FY22" t="s">
        <v>360</v>
      </c>
      <c r="FZ22" t="s">
        <v>360</v>
      </c>
      <c r="GA22">
        <v>0</v>
      </c>
      <c r="GB22">
        <v>100</v>
      </c>
      <c r="GC22">
        <v>100</v>
      </c>
      <c r="GD22">
        <v>-3.182</v>
      </c>
      <c r="GE22">
        <v>-0.0523</v>
      </c>
      <c r="GF22">
        <v>-1.32228814414883</v>
      </c>
      <c r="GG22">
        <v>-0.004200780211792431</v>
      </c>
      <c r="GH22">
        <v>-6.086107273994438E-07</v>
      </c>
      <c r="GI22">
        <v>3.538391214060535E-10</v>
      </c>
      <c r="GJ22">
        <v>-0.09100153993609908</v>
      </c>
      <c r="GK22">
        <v>0.006682484536868237</v>
      </c>
      <c r="GL22">
        <v>-0.0007200357986506558</v>
      </c>
      <c r="GM22">
        <v>2.515042002614049E-05</v>
      </c>
      <c r="GN22">
        <v>15</v>
      </c>
      <c r="GO22">
        <v>1944</v>
      </c>
      <c r="GP22">
        <v>3</v>
      </c>
      <c r="GQ22">
        <v>20</v>
      </c>
      <c r="GR22">
        <v>0.8</v>
      </c>
      <c r="GS22">
        <v>0.8</v>
      </c>
      <c r="GT22">
        <v>1.13037</v>
      </c>
      <c r="GU22">
        <v>2.40234</v>
      </c>
      <c r="GV22">
        <v>1.44775</v>
      </c>
      <c r="GW22">
        <v>2.31079</v>
      </c>
      <c r="GX22">
        <v>1.55151</v>
      </c>
      <c r="GY22">
        <v>2.31812</v>
      </c>
      <c r="GZ22">
        <v>31.6517</v>
      </c>
      <c r="HA22">
        <v>14.2021</v>
      </c>
      <c r="HB22">
        <v>18</v>
      </c>
      <c r="HC22">
        <v>611.3579999999999</v>
      </c>
      <c r="HD22">
        <v>479.922</v>
      </c>
      <c r="HE22">
        <v>24.9984</v>
      </c>
      <c r="HF22">
        <v>27.8898</v>
      </c>
      <c r="HG22">
        <v>30.0005</v>
      </c>
      <c r="HH22">
        <v>27.7055</v>
      </c>
      <c r="HI22">
        <v>27.5997</v>
      </c>
      <c r="HJ22">
        <v>22.635</v>
      </c>
      <c r="HK22">
        <v>25.2244</v>
      </c>
      <c r="HL22">
        <v>100</v>
      </c>
      <c r="HM22">
        <v>25</v>
      </c>
      <c r="HN22">
        <v>420</v>
      </c>
      <c r="HO22">
        <v>19.3575</v>
      </c>
      <c r="HP22">
        <v>98.78870000000001</v>
      </c>
      <c r="HQ22">
        <v>100.6</v>
      </c>
    </row>
    <row r="23" spans="1:225">
      <c r="A23">
        <v>7</v>
      </c>
      <c r="B23">
        <v>1714257264</v>
      </c>
      <c r="C23">
        <v>125.9000000953674</v>
      </c>
      <c r="D23" t="s">
        <v>373</v>
      </c>
      <c r="E23" t="s">
        <v>374</v>
      </c>
      <c r="F23">
        <v>5</v>
      </c>
      <c r="G23" t="s">
        <v>354</v>
      </c>
      <c r="H23">
        <v>1714257256.066667</v>
      </c>
      <c r="I23">
        <f>(J23)/1000</f>
        <v>0</v>
      </c>
      <c r="J23">
        <f>IF(BE23, AM23, AG23)</f>
        <v>0</v>
      </c>
      <c r="K23">
        <f>IF(BE23, AH23, AF23)</f>
        <v>0</v>
      </c>
      <c r="L23">
        <f>BG23 - IF(AT23&gt;1, K23*BA23*100.0/(AV23*BU23), 0)</f>
        <v>0</v>
      </c>
      <c r="M23">
        <f>((S23-I23/2)*L23-K23)/(S23+I23/2)</f>
        <v>0</v>
      </c>
      <c r="N23">
        <f>M23*(BN23+BO23)/1000.0</f>
        <v>0</v>
      </c>
      <c r="O23">
        <f>(BG23 - IF(AT23&gt;1, K23*BA23*100.0/(AV23*BU23), 0))*(BN23+BO23)/1000.0</f>
        <v>0</v>
      </c>
      <c r="P23">
        <f>2.0/((1/R23-1/Q23)+SIGN(R23)*SQRT((1/R23-1/Q23)*(1/R23-1/Q23) + 4*BB23/((BB23+1)*(BB23+1))*(2*1/R23*1/Q23-1/Q23*1/Q23)))</f>
        <v>0</v>
      </c>
      <c r="Q23">
        <f>IF(LEFT(BC23,1)&lt;&gt;"0",IF(LEFT(BC23,1)="1",3.0,BD23),$D$5+$E$5*(BU23*BN23/($K$5*1000))+$F$5*(BU23*BN23/($K$5*1000))*MAX(MIN(BA23,$J$5),$I$5)*MAX(MIN(BA23,$J$5),$I$5)+$G$5*MAX(MIN(BA23,$J$5),$I$5)*(BU23*BN23/($K$5*1000))+$H$5*(BU23*BN23/($K$5*1000))*(BU23*BN23/($K$5*1000)))</f>
        <v>0</v>
      </c>
      <c r="R23">
        <f>I23*(1000-(1000*0.61365*exp(17.502*V23/(240.97+V23))/(BN23+BO23)+BI23)/2)/(1000*0.61365*exp(17.502*V23/(240.97+V23))/(BN23+BO23)-BI23)</f>
        <v>0</v>
      </c>
      <c r="S23">
        <f>1/((BB23+1)/(P23/1.6)+1/(Q23/1.37)) + BB23/((BB23+1)/(P23/1.6) + BB23/(Q23/1.37))</f>
        <v>0</v>
      </c>
      <c r="T23">
        <f>(AW23*AZ23)</f>
        <v>0</v>
      </c>
      <c r="U23">
        <f>(BP23+(T23+2*0.95*5.67E-8*(((BP23+$B$7)+273)^4-(BP23+273)^4)-44100*I23)/(1.84*29.3*Q23+8*0.95*5.67E-8*(BP23+273)^3))</f>
        <v>0</v>
      </c>
      <c r="V23">
        <f>($C$7*BQ23+$D$7*BR23+$E$7*U23)</f>
        <v>0</v>
      </c>
      <c r="W23">
        <f>0.61365*exp(17.502*V23/(240.97+V23))</f>
        <v>0</v>
      </c>
      <c r="X23">
        <f>(Y23/Z23*100)</f>
        <v>0</v>
      </c>
      <c r="Y23">
        <f>BI23*(BN23+BO23)/1000</f>
        <v>0</v>
      </c>
      <c r="Z23">
        <f>0.61365*exp(17.502*BP23/(240.97+BP23))</f>
        <v>0</v>
      </c>
      <c r="AA23">
        <f>(W23-BI23*(BN23+BO23)/1000)</f>
        <v>0</v>
      </c>
      <c r="AB23">
        <f>(-I23*44100)</f>
        <v>0</v>
      </c>
      <c r="AC23">
        <f>2*29.3*Q23*0.92*(BP23-V23)</f>
        <v>0</v>
      </c>
      <c r="AD23">
        <f>2*0.95*5.67E-8*(((BP23+$B$7)+273)^4-(V23+273)^4)</f>
        <v>0</v>
      </c>
      <c r="AE23">
        <f>T23+AD23+AB23+AC23</f>
        <v>0</v>
      </c>
      <c r="AF23">
        <f>BM23*AT23*(BH23-BG23*(1000-AT23*BJ23)/(1000-AT23*BI23))/(100*BA23)</f>
        <v>0</v>
      </c>
      <c r="AG23">
        <f>1000*BM23*AT23*(BI23-BJ23)/(100*BA23*(1000-AT23*BI23))</f>
        <v>0</v>
      </c>
      <c r="AH23">
        <f>(AI23 - AJ23 - BN23*1E3/(8.314*(BP23+273.15)) * AL23/BM23 * AK23) * BM23/(100*BA23) * (1000 - BJ23)/1000</f>
        <v>0</v>
      </c>
      <c r="AI23">
        <v>428.2316423415857</v>
      </c>
      <c r="AJ23">
        <v>428.3077515151517</v>
      </c>
      <c r="AK23">
        <v>0.02007403973981097</v>
      </c>
      <c r="AL23">
        <v>67.16292200354732</v>
      </c>
      <c r="AM23">
        <f>(AO23 - AN23 + BN23*1E3/(8.314*(BP23+273.15)) * AQ23/BM23 * AP23) * BM23/(100*BA23) * 1000/(1000 - AO23)</f>
        <v>0</v>
      </c>
      <c r="AN23">
        <v>19.33570786759451</v>
      </c>
      <c r="AO23">
        <v>19.1602412121212</v>
      </c>
      <c r="AP23">
        <v>0.02815617710505947</v>
      </c>
      <c r="AQ23">
        <v>78.54736246018018</v>
      </c>
      <c r="AR23">
        <v>0</v>
      </c>
      <c r="AS23">
        <v>0</v>
      </c>
      <c r="AT23">
        <f>IF(AR23*$H$13&gt;=AV23,1.0,(AV23/(AV23-AR23*$H$13)))</f>
        <v>0</v>
      </c>
      <c r="AU23">
        <f>(AT23-1)*100</f>
        <v>0</v>
      </c>
      <c r="AV23">
        <f>MAX(0,($B$13+$C$13*BU23)/(1+$D$13*BU23)*BN23/(BP23+273)*$E$13)</f>
        <v>0</v>
      </c>
      <c r="AW23">
        <f>$B$11*BV23+$C$11*BW23+$F$11*CH23*(1-CK23)</f>
        <v>0</v>
      </c>
      <c r="AX23">
        <f>AW23*AY23</f>
        <v>0</v>
      </c>
      <c r="AY23">
        <f>($B$11*$D$9+$C$11*$D$9+$F$11*((CU23+CM23)/MAX(CU23+CM23+CV23, 0.1)*$I$9+CV23/MAX(CU23+CM23+CV23, 0.1)*$J$9))/($B$11+$C$11+$F$11)</f>
        <v>0</v>
      </c>
      <c r="AZ23">
        <f>($B$11*$K$9+$C$11*$K$9+$F$11*((CU23+CM23)/MAX(CU23+CM23+CV23, 0.1)*$P$9+CV23/MAX(CU23+CM23+CV23, 0.1)*$Q$9))/($B$11+$C$11+$F$11)</f>
        <v>0</v>
      </c>
      <c r="BA23">
        <v>6</v>
      </c>
      <c r="BB23">
        <v>0.5</v>
      </c>
      <c r="BC23" t="s">
        <v>355</v>
      </c>
      <c r="BD23">
        <v>2</v>
      </c>
      <c r="BE23" t="b">
        <v>1</v>
      </c>
      <c r="BF23">
        <v>1714257256.066667</v>
      </c>
      <c r="BG23">
        <v>419.947</v>
      </c>
      <c r="BH23">
        <v>419.9569000000001</v>
      </c>
      <c r="BI23">
        <v>18.87644333333333</v>
      </c>
      <c r="BJ23">
        <v>19.29549</v>
      </c>
      <c r="BK23">
        <v>423.1288666666667</v>
      </c>
      <c r="BL23">
        <v>18.92833333333334</v>
      </c>
      <c r="BM23">
        <v>600.0241333333335</v>
      </c>
      <c r="BN23">
        <v>101.4108333333333</v>
      </c>
      <c r="BO23">
        <v>0.09997894666666669</v>
      </c>
      <c r="BP23">
        <v>26.94106666666667</v>
      </c>
      <c r="BQ23">
        <v>27.10041666666667</v>
      </c>
      <c r="BR23">
        <v>999.9000000000002</v>
      </c>
      <c r="BS23">
        <v>0</v>
      </c>
      <c r="BT23">
        <v>0</v>
      </c>
      <c r="BU23">
        <v>9996.774666666666</v>
      </c>
      <c r="BV23">
        <v>0</v>
      </c>
      <c r="BW23">
        <v>262.6381666666667</v>
      </c>
      <c r="BX23">
        <v>-0.009840919333333335</v>
      </c>
      <c r="BY23">
        <v>428.0267</v>
      </c>
      <c r="BZ23">
        <v>428.2196333333334</v>
      </c>
      <c r="CA23">
        <v>-0.4190551</v>
      </c>
      <c r="CB23">
        <v>419.9569000000001</v>
      </c>
      <c r="CC23">
        <v>19.29549</v>
      </c>
      <c r="CD23">
        <v>1.914274</v>
      </c>
      <c r="CE23">
        <v>1.956770666666667</v>
      </c>
      <c r="CF23">
        <v>16.75157</v>
      </c>
      <c r="CG23">
        <v>17.09877</v>
      </c>
      <c r="CH23">
        <v>399.9880666666667</v>
      </c>
      <c r="CI23">
        <v>0.8999984666666669</v>
      </c>
      <c r="CJ23">
        <v>0.10000148</v>
      </c>
      <c r="CK23">
        <v>0</v>
      </c>
      <c r="CL23">
        <v>2.057473333333333</v>
      </c>
      <c r="CM23">
        <v>0</v>
      </c>
      <c r="CN23">
        <v>1341.143333333334</v>
      </c>
      <c r="CO23">
        <v>3702.095333333333</v>
      </c>
      <c r="CP23">
        <v>35.6769</v>
      </c>
      <c r="CQ23">
        <v>38.73926666666666</v>
      </c>
      <c r="CR23">
        <v>37.47259999999999</v>
      </c>
      <c r="CS23">
        <v>37.40596666666666</v>
      </c>
      <c r="CT23">
        <v>35.96013333333334</v>
      </c>
      <c r="CU23">
        <v>359.9886666666667</v>
      </c>
      <c r="CV23">
        <v>40.001</v>
      </c>
      <c r="CW23">
        <v>0</v>
      </c>
      <c r="CX23">
        <v>1714257351.6</v>
      </c>
      <c r="CY23">
        <v>0</v>
      </c>
      <c r="CZ23">
        <v>1714257207.5</v>
      </c>
      <c r="DA23" t="s">
        <v>368</v>
      </c>
      <c r="DB23">
        <v>1714257204</v>
      </c>
      <c r="DC23">
        <v>1714257207.5</v>
      </c>
      <c r="DD23">
        <v>2</v>
      </c>
      <c r="DE23">
        <v>0.03</v>
      </c>
      <c r="DF23">
        <v>-0.062</v>
      </c>
      <c r="DG23">
        <v>-3.183</v>
      </c>
      <c r="DH23">
        <v>-0.05</v>
      </c>
      <c r="DI23">
        <v>420</v>
      </c>
      <c r="DJ23">
        <v>19</v>
      </c>
      <c r="DK23">
        <v>0.35</v>
      </c>
      <c r="DL23">
        <v>0.1</v>
      </c>
      <c r="DM23">
        <v>-0.2077486531707317</v>
      </c>
      <c r="DN23">
        <v>3.43908908445993</v>
      </c>
      <c r="DO23">
        <v>0.3839276310897748</v>
      </c>
      <c r="DP23">
        <v>0</v>
      </c>
      <c r="DQ23">
        <v>-0.6077221951219512</v>
      </c>
      <c r="DR23">
        <v>3.631817184668989</v>
      </c>
      <c r="DS23">
        <v>0.3804699962364405</v>
      </c>
      <c r="DT23">
        <v>0</v>
      </c>
      <c r="DU23">
        <v>0</v>
      </c>
      <c r="DV23">
        <v>2</v>
      </c>
      <c r="DW23" t="s">
        <v>363</v>
      </c>
      <c r="DX23">
        <v>3.22966</v>
      </c>
      <c r="DY23">
        <v>2.70429</v>
      </c>
      <c r="DZ23">
        <v>0.105979</v>
      </c>
      <c r="EA23">
        <v>0.105707</v>
      </c>
      <c r="EB23">
        <v>0.0988079</v>
      </c>
      <c r="EC23">
        <v>0.099838</v>
      </c>
      <c r="ED23">
        <v>29058.3</v>
      </c>
      <c r="EE23">
        <v>28430.8</v>
      </c>
      <c r="EF23">
        <v>31136.3</v>
      </c>
      <c r="EG23">
        <v>30148.8</v>
      </c>
      <c r="EH23">
        <v>37568.5</v>
      </c>
      <c r="EI23">
        <v>35883.2</v>
      </c>
      <c r="EJ23">
        <v>43620</v>
      </c>
      <c r="EK23">
        <v>42099.4</v>
      </c>
      <c r="EL23">
        <v>2.1308</v>
      </c>
      <c r="EM23">
        <v>1.92675</v>
      </c>
      <c r="EN23">
        <v>0.0508577</v>
      </c>
      <c r="EO23">
        <v>0</v>
      </c>
      <c r="EP23">
        <v>26.2569</v>
      </c>
      <c r="EQ23">
        <v>999.9</v>
      </c>
      <c r="ER23">
        <v>71.09999999999999</v>
      </c>
      <c r="ES23">
        <v>24.9</v>
      </c>
      <c r="ET23">
        <v>22.1616</v>
      </c>
      <c r="EU23">
        <v>61.38</v>
      </c>
      <c r="EV23">
        <v>21.5064</v>
      </c>
      <c r="EW23">
        <v>1</v>
      </c>
      <c r="EX23">
        <v>0.0653735</v>
      </c>
      <c r="EY23">
        <v>0.84915</v>
      </c>
      <c r="EZ23">
        <v>20.205</v>
      </c>
      <c r="FA23">
        <v>5.22343</v>
      </c>
      <c r="FB23">
        <v>11.998</v>
      </c>
      <c r="FC23">
        <v>4.9667</v>
      </c>
      <c r="FD23">
        <v>3.297</v>
      </c>
      <c r="FE23">
        <v>9999</v>
      </c>
      <c r="FF23">
        <v>9999</v>
      </c>
      <c r="FG23">
        <v>9999</v>
      </c>
      <c r="FH23">
        <v>32.5</v>
      </c>
      <c r="FI23">
        <v>4.97107</v>
      </c>
      <c r="FJ23">
        <v>1.86769</v>
      </c>
      <c r="FK23">
        <v>1.85895</v>
      </c>
      <c r="FL23">
        <v>1.86508</v>
      </c>
      <c r="FM23">
        <v>1.8631</v>
      </c>
      <c r="FN23">
        <v>1.86442</v>
      </c>
      <c r="FO23">
        <v>1.85986</v>
      </c>
      <c r="FP23">
        <v>1.86388</v>
      </c>
      <c r="FQ23">
        <v>0</v>
      </c>
      <c r="FR23">
        <v>0</v>
      </c>
      <c r="FS23">
        <v>0</v>
      </c>
      <c r="FT23">
        <v>0</v>
      </c>
      <c r="FU23" t="s">
        <v>358</v>
      </c>
      <c r="FV23" t="s">
        <v>359</v>
      </c>
      <c r="FW23" t="s">
        <v>360</v>
      </c>
      <c r="FX23" t="s">
        <v>360</v>
      </c>
      <c r="FY23" t="s">
        <v>360</v>
      </c>
      <c r="FZ23" t="s">
        <v>360</v>
      </c>
      <c r="GA23">
        <v>0</v>
      </c>
      <c r="GB23">
        <v>100</v>
      </c>
      <c r="GC23">
        <v>100</v>
      </c>
      <c r="GD23">
        <v>-3.183</v>
      </c>
      <c r="GE23">
        <v>-0.05</v>
      </c>
      <c r="GF23">
        <v>-1.32228814414883</v>
      </c>
      <c r="GG23">
        <v>-0.004200780211792431</v>
      </c>
      <c r="GH23">
        <v>-6.086107273994438E-07</v>
      </c>
      <c r="GI23">
        <v>3.538391214060535E-10</v>
      </c>
      <c r="GJ23">
        <v>-0.09100153993609908</v>
      </c>
      <c r="GK23">
        <v>0.006682484536868237</v>
      </c>
      <c r="GL23">
        <v>-0.0007200357986506558</v>
      </c>
      <c r="GM23">
        <v>2.515042002614049E-05</v>
      </c>
      <c r="GN23">
        <v>15</v>
      </c>
      <c r="GO23">
        <v>1944</v>
      </c>
      <c r="GP23">
        <v>3</v>
      </c>
      <c r="GQ23">
        <v>20</v>
      </c>
      <c r="GR23">
        <v>1</v>
      </c>
      <c r="GS23">
        <v>0.9</v>
      </c>
      <c r="GT23">
        <v>1.13037</v>
      </c>
      <c r="GU23">
        <v>2.40356</v>
      </c>
      <c r="GV23">
        <v>1.44897</v>
      </c>
      <c r="GW23">
        <v>2.31079</v>
      </c>
      <c r="GX23">
        <v>1.55151</v>
      </c>
      <c r="GY23">
        <v>2.28027</v>
      </c>
      <c r="GZ23">
        <v>31.6736</v>
      </c>
      <c r="HA23">
        <v>14.1933</v>
      </c>
      <c r="HB23">
        <v>18</v>
      </c>
      <c r="HC23">
        <v>611.971</v>
      </c>
      <c r="HD23">
        <v>480.031</v>
      </c>
      <c r="HE23">
        <v>24.9973</v>
      </c>
      <c r="HF23">
        <v>27.9017</v>
      </c>
      <c r="HG23">
        <v>30.0005</v>
      </c>
      <c r="HH23">
        <v>27.7213</v>
      </c>
      <c r="HI23">
        <v>27.6182</v>
      </c>
      <c r="HJ23">
        <v>22.6365</v>
      </c>
      <c r="HK23">
        <v>25.8909</v>
      </c>
      <c r="HL23">
        <v>100</v>
      </c>
      <c r="HM23">
        <v>25</v>
      </c>
      <c r="HN23">
        <v>420</v>
      </c>
      <c r="HO23">
        <v>19.1227</v>
      </c>
      <c r="HP23">
        <v>98.78789999999999</v>
      </c>
      <c r="HQ23">
        <v>100.597</v>
      </c>
    </row>
    <row r="24" spans="1:225">
      <c r="A24">
        <v>8</v>
      </c>
      <c r="B24">
        <v>1714257274</v>
      </c>
      <c r="C24">
        <v>135.9000000953674</v>
      </c>
      <c r="D24" t="s">
        <v>375</v>
      </c>
      <c r="E24" t="s">
        <v>376</v>
      </c>
      <c r="F24">
        <v>5</v>
      </c>
      <c r="G24" t="s">
        <v>354</v>
      </c>
      <c r="H24">
        <v>1714257266.066667</v>
      </c>
      <c r="I24">
        <f>(J24)/1000</f>
        <v>0</v>
      </c>
      <c r="J24">
        <f>IF(BE24, AM24, AG24)</f>
        <v>0</v>
      </c>
      <c r="K24">
        <f>IF(BE24, AH24, AF24)</f>
        <v>0</v>
      </c>
      <c r="L24">
        <f>BG24 - IF(AT24&gt;1, K24*BA24*100.0/(AV24*BU24), 0)</f>
        <v>0</v>
      </c>
      <c r="M24">
        <f>((S24-I24/2)*L24-K24)/(S24+I24/2)</f>
        <v>0</v>
      </c>
      <c r="N24">
        <f>M24*(BN24+BO24)/1000.0</f>
        <v>0</v>
      </c>
      <c r="O24">
        <f>(BG24 - IF(AT24&gt;1, K24*BA24*100.0/(AV24*BU24), 0))*(BN24+BO24)/1000.0</f>
        <v>0</v>
      </c>
      <c r="P24">
        <f>2.0/((1/R24-1/Q24)+SIGN(R24)*SQRT((1/R24-1/Q24)*(1/R24-1/Q24) + 4*BB24/((BB24+1)*(BB24+1))*(2*1/R24*1/Q24-1/Q24*1/Q24)))</f>
        <v>0</v>
      </c>
      <c r="Q24">
        <f>IF(LEFT(BC24,1)&lt;&gt;"0",IF(LEFT(BC24,1)="1",3.0,BD24),$D$5+$E$5*(BU24*BN24/($K$5*1000))+$F$5*(BU24*BN24/($K$5*1000))*MAX(MIN(BA24,$J$5),$I$5)*MAX(MIN(BA24,$J$5),$I$5)+$G$5*MAX(MIN(BA24,$J$5),$I$5)*(BU24*BN24/($K$5*1000))+$H$5*(BU24*BN24/($K$5*1000))*(BU24*BN24/($K$5*1000)))</f>
        <v>0</v>
      </c>
      <c r="R24">
        <f>I24*(1000-(1000*0.61365*exp(17.502*V24/(240.97+V24))/(BN24+BO24)+BI24)/2)/(1000*0.61365*exp(17.502*V24/(240.97+V24))/(BN24+BO24)-BI24)</f>
        <v>0</v>
      </c>
      <c r="S24">
        <f>1/((BB24+1)/(P24/1.6)+1/(Q24/1.37)) + BB24/((BB24+1)/(P24/1.6) + BB24/(Q24/1.37))</f>
        <v>0</v>
      </c>
      <c r="T24">
        <f>(AW24*AZ24)</f>
        <v>0</v>
      </c>
      <c r="U24">
        <f>(BP24+(T24+2*0.95*5.67E-8*(((BP24+$B$7)+273)^4-(BP24+273)^4)-44100*I24)/(1.84*29.3*Q24+8*0.95*5.67E-8*(BP24+273)^3))</f>
        <v>0</v>
      </c>
      <c r="V24">
        <f>($C$7*BQ24+$D$7*BR24+$E$7*U24)</f>
        <v>0</v>
      </c>
      <c r="W24">
        <f>0.61365*exp(17.502*V24/(240.97+V24))</f>
        <v>0</v>
      </c>
      <c r="X24">
        <f>(Y24/Z24*100)</f>
        <v>0</v>
      </c>
      <c r="Y24">
        <f>BI24*(BN24+BO24)/1000</f>
        <v>0</v>
      </c>
      <c r="Z24">
        <f>0.61365*exp(17.502*BP24/(240.97+BP24))</f>
        <v>0</v>
      </c>
      <c r="AA24">
        <f>(W24-BI24*(BN24+BO24)/1000)</f>
        <v>0</v>
      </c>
      <c r="AB24">
        <f>(-I24*44100)</f>
        <v>0</v>
      </c>
      <c r="AC24">
        <f>2*29.3*Q24*0.92*(BP24-V24)</f>
        <v>0</v>
      </c>
      <c r="AD24">
        <f>2*0.95*5.67E-8*(((BP24+$B$7)+273)^4-(V24+273)^4)</f>
        <v>0</v>
      </c>
      <c r="AE24">
        <f>T24+AD24+AB24+AC24</f>
        <v>0</v>
      </c>
      <c r="AF24">
        <f>BM24*AT24*(BH24-BG24*(1000-AT24*BJ24)/(1000-AT24*BI24))/(100*BA24)</f>
        <v>0</v>
      </c>
      <c r="AG24">
        <f>1000*BM24*AT24*(BI24-BJ24)/(100*BA24*(1000-AT24*BI24))</f>
        <v>0</v>
      </c>
      <c r="AH24">
        <f>(AI24 - AJ24 - BN24*1E3/(8.314*(BP24+273.15)) * AL24/BM24 * AK24) * BM24/(100*BA24) * (1000 - BJ24)/1000</f>
        <v>0</v>
      </c>
      <c r="AI24">
        <v>428.2948395079907</v>
      </c>
      <c r="AJ24">
        <v>428.4206424242423</v>
      </c>
      <c r="AK24">
        <v>0.001463665055583094</v>
      </c>
      <c r="AL24">
        <v>67.16292200354732</v>
      </c>
      <c r="AM24">
        <f>(AO24 - AN24 + BN24*1E3/(8.314*(BP24+273.15)) * AQ24/BM24 * AP24) * BM24/(100*BA24) * 1000/(1000 - AO24)</f>
        <v>0</v>
      </c>
      <c r="AN24">
        <v>19.21061045997327</v>
      </c>
      <c r="AO24">
        <v>19.23039393939394</v>
      </c>
      <c r="AP24">
        <v>0.0001757399263496529</v>
      </c>
      <c r="AQ24">
        <v>78.54736246018018</v>
      </c>
      <c r="AR24">
        <v>0</v>
      </c>
      <c r="AS24">
        <v>0</v>
      </c>
      <c r="AT24">
        <f>IF(AR24*$H$13&gt;=AV24,1.0,(AV24/(AV24-AR24*$H$13)))</f>
        <v>0</v>
      </c>
      <c r="AU24">
        <f>(AT24-1)*100</f>
        <v>0</v>
      </c>
      <c r="AV24">
        <f>MAX(0,($B$13+$C$13*BU24)/(1+$D$13*BU24)*BN24/(BP24+273)*$E$13)</f>
        <v>0</v>
      </c>
      <c r="AW24">
        <f>$B$11*BV24+$C$11*BW24+$F$11*CH24*(1-CK24)</f>
        <v>0</v>
      </c>
      <c r="AX24">
        <f>AW24*AY24</f>
        <v>0</v>
      </c>
      <c r="AY24">
        <f>($B$11*$D$9+$C$11*$D$9+$F$11*((CU24+CM24)/MAX(CU24+CM24+CV24, 0.1)*$I$9+CV24/MAX(CU24+CM24+CV24, 0.1)*$J$9))/($B$11+$C$11+$F$11)</f>
        <v>0</v>
      </c>
      <c r="AZ24">
        <f>($B$11*$K$9+$C$11*$K$9+$F$11*((CU24+CM24)/MAX(CU24+CM24+CV24, 0.1)*$P$9+CV24/MAX(CU24+CM24+CV24, 0.1)*$Q$9))/($B$11+$C$11+$F$11)</f>
        <v>0</v>
      </c>
      <c r="BA24">
        <v>6</v>
      </c>
      <c r="BB24">
        <v>0.5</v>
      </c>
      <c r="BC24" t="s">
        <v>355</v>
      </c>
      <c r="BD24">
        <v>2</v>
      </c>
      <c r="BE24" t="b">
        <v>1</v>
      </c>
      <c r="BF24">
        <v>1714257266.066667</v>
      </c>
      <c r="BG24">
        <v>420.1141666666666</v>
      </c>
      <c r="BH24">
        <v>420.0060666666667</v>
      </c>
      <c r="BI24">
        <v>19.17813</v>
      </c>
      <c r="BJ24">
        <v>19.28883333333333</v>
      </c>
      <c r="BK24">
        <v>423.2969666666667</v>
      </c>
      <c r="BL24">
        <v>19.22804666666666</v>
      </c>
      <c r="BM24">
        <v>599.9976666666665</v>
      </c>
      <c r="BN24">
        <v>101.4115</v>
      </c>
      <c r="BO24">
        <v>0.09996596999999999</v>
      </c>
      <c r="BP24">
        <v>26.92297</v>
      </c>
      <c r="BQ24">
        <v>27.08634666666666</v>
      </c>
      <c r="BR24">
        <v>999.9000000000002</v>
      </c>
      <c r="BS24">
        <v>0</v>
      </c>
      <c r="BT24">
        <v>0</v>
      </c>
      <c r="BU24">
        <v>9994.187333333335</v>
      </c>
      <c r="BV24">
        <v>0</v>
      </c>
      <c r="BW24">
        <v>268.5745</v>
      </c>
      <c r="BX24">
        <v>0.1081461366666667</v>
      </c>
      <c r="BY24">
        <v>428.3287333333334</v>
      </c>
      <c r="BZ24">
        <v>428.2669333333334</v>
      </c>
      <c r="CA24">
        <v>-0.110722185</v>
      </c>
      <c r="CB24">
        <v>420.0060666666667</v>
      </c>
      <c r="CC24">
        <v>19.28883333333333</v>
      </c>
      <c r="CD24">
        <v>1.944881</v>
      </c>
      <c r="CE24">
        <v>1.956109666666667</v>
      </c>
      <c r="CF24">
        <v>17.00252666666667</v>
      </c>
      <c r="CG24">
        <v>17.09340333333333</v>
      </c>
      <c r="CH24">
        <v>400.0025333333335</v>
      </c>
      <c r="CI24">
        <v>0.8999961000000003</v>
      </c>
      <c r="CJ24">
        <v>0.10000386</v>
      </c>
      <c r="CK24">
        <v>0</v>
      </c>
      <c r="CL24">
        <v>2.098653333333333</v>
      </c>
      <c r="CM24">
        <v>0</v>
      </c>
      <c r="CN24">
        <v>1357.404</v>
      </c>
      <c r="CO24">
        <v>3702.227</v>
      </c>
      <c r="CP24">
        <v>35.57683333333333</v>
      </c>
      <c r="CQ24">
        <v>38.65806666666666</v>
      </c>
      <c r="CR24">
        <v>37.37259999999999</v>
      </c>
      <c r="CS24">
        <v>37.28103333333333</v>
      </c>
      <c r="CT24">
        <v>35.8768</v>
      </c>
      <c r="CU24">
        <v>360.0010000000001</v>
      </c>
      <c r="CV24">
        <v>40.002</v>
      </c>
      <c r="CW24">
        <v>0</v>
      </c>
      <c r="CX24">
        <v>1714257361.2</v>
      </c>
      <c r="CY24">
        <v>0</v>
      </c>
      <c r="CZ24">
        <v>1714257207.5</v>
      </c>
      <c r="DA24" t="s">
        <v>368</v>
      </c>
      <c r="DB24">
        <v>1714257204</v>
      </c>
      <c r="DC24">
        <v>1714257207.5</v>
      </c>
      <c r="DD24">
        <v>2</v>
      </c>
      <c r="DE24">
        <v>0.03</v>
      </c>
      <c r="DF24">
        <v>-0.062</v>
      </c>
      <c r="DG24">
        <v>-3.183</v>
      </c>
      <c r="DH24">
        <v>-0.05</v>
      </c>
      <c r="DI24">
        <v>420</v>
      </c>
      <c r="DJ24">
        <v>19</v>
      </c>
      <c r="DK24">
        <v>0.35</v>
      </c>
      <c r="DL24">
        <v>0.1</v>
      </c>
      <c r="DM24">
        <v>0.07768061512195121</v>
      </c>
      <c r="DN24">
        <v>0.390167683066202</v>
      </c>
      <c r="DO24">
        <v>0.05789831905133449</v>
      </c>
      <c r="DP24">
        <v>0</v>
      </c>
      <c r="DQ24">
        <v>-0.1848348914634146</v>
      </c>
      <c r="DR24">
        <v>1.658386019163762</v>
      </c>
      <c r="DS24">
        <v>0.1640715507614039</v>
      </c>
      <c r="DT24">
        <v>0</v>
      </c>
      <c r="DU24">
        <v>0</v>
      </c>
      <c r="DV24">
        <v>2</v>
      </c>
      <c r="DW24" t="s">
        <v>363</v>
      </c>
      <c r="DX24">
        <v>3.2296</v>
      </c>
      <c r="DY24">
        <v>2.70416</v>
      </c>
      <c r="DZ24">
        <v>0.105994</v>
      </c>
      <c r="EA24">
        <v>0.105719</v>
      </c>
      <c r="EB24">
        <v>0.0990148</v>
      </c>
      <c r="EC24">
        <v>0.0991001</v>
      </c>
      <c r="ED24">
        <v>29057.2</v>
      </c>
      <c r="EE24">
        <v>28429.3</v>
      </c>
      <c r="EF24">
        <v>31135.7</v>
      </c>
      <c r="EG24">
        <v>30147.7</v>
      </c>
      <c r="EH24">
        <v>37559</v>
      </c>
      <c r="EI24">
        <v>35911.7</v>
      </c>
      <c r="EJ24">
        <v>43619.1</v>
      </c>
      <c r="EK24">
        <v>42098.1</v>
      </c>
      <c r="EL24">
        <v>2.13092</v>
      </c>
      <c r="EM24">
        <v>1.9262</v>
      </c>
      <c r="EN24">
        <v>0.0514798</v>
      </c>
      <c r="EO24">
        <v>0</v>
      </c>
      <c r="EP24">
        <v>26.2408</v>
      </c>
      <c r="EQ24">
        <v>999.9</v>
      </c>
      <c r="ER24">
        <v>71</v>
      </c>
      <c r="ES24">
        <v>25</v>
      </c>
      <c r="ET24">
        <v>22.2591</v>
      </c>
      <c r="EU24">
        <v>61.52</v>
      </c>
      <c r="EV24">
        <v>21.3141</v>
      </c>
      <c r="EW24">
        <v>1</v>
      </c>
      <c r="EX24">
        <v>0.0661916</v>
      </c>
      <c r="EY24">
        <v>0.828859</v>
      </c>
      <c r="EZ24">
        <v>20.2044</v>
      </c>
      <c r="FA24">
        <v>5.21984</v>
      </c>
      <c r="FB24">
        <v>11.998</v>
      </c>
      <c r="FC24">
        <v>4.96565</v>
      </c>
      <c r="FD24">
        <v>3.29638</v>
      </c>
      <c r="FE24">
        <v>9999</v>
      </c>
      <c r="FF24">
        <v>9999</v>
      </c>
      <c r="FG24">
        <v>9999</v>
      </c>
      <c r="FH24">
        <v>32.5</v>
      </c>
      <c r="FI24">
        <v>4.97107</v>
      </c>
      <c r="FJ24">
        <v>1.86771</v>
      </c>
      <c r="FK24">
        <v>1.85896</v>
      </c>
      <c r="FL24">
        <v>1.86507</v>
      </c>
      <c r="FM24">
        <v>1.86308</v>
      </c>
      <c r="FN24">
        <v>1.86439</v>
      </c>
      <c r="FO24">
        <v>1.85985</v>
      </c>
      <c r="FP24">
        <v>1.86389</v>
      </c>
      <c r="FQ24">
        <v>0</v>
      </c>
      <c r="FR24">
        <v>0</v>
      </c>
      <c r="FS24">
        <v>0</v>
      </c>
      <c r="FT24">
        <v>0</v>
      </c>
      <c r="FU24" t="s">
        <v>358</v>
      </c>
      <c r="FV24" t="s">
        <v>359</v>
      </c>
      <c r="FW24" t="s">
        <v>360</v>
      </c>
      <c r="FX24" t="s">
        <v>360</v>
      </c>
      <c r="FY24" t="s">
        <v>360</v>
      </c>
      <c r="FZ24" t="s">
        <v>360</v>
      </c>
      <c r="GA24">
        <v>0</v>
      </c>
      <c r="GB24">
        <v>100</v>
      </c>
      <c r="GC24">
        <v>100</v>
      </c>
      <c r="GD24">
        <v>-3.183</v>
      </c>
      <c r="GE24">
        <v>-0.0496</v>
      </c>
      <c r="GF24">
        <v>-1.32228814414883</v>
      </c>
      <c r="GG24">
        <v>-0.004200780211792431</v>
      </c>
      <c r="GH24">
        <v>-6.086107273994438E-07</v>
      </c>
      <c r="GI24">
        <v>3.538391214060535E-10</v>
      </c>
      <c r="GJ24">
        <v>-0.09100153993609908</v>
      </c>
      <c r="GK24">
        <v>0.006682484536868237</v>
      </c>
      <c r="GL24">
        <v>-0.0007200357986506558</v>
      </c>
      <c r="GM24">
        <v>2.515042002614049E-05</v>
      </c>
      <c r="GN24">
        <v>15</v>
      </c>
      <c r="GO24">
        <v>1944</v>
      </c>
      <c r="GP24">
        <v>3</v>
      </c>
      <c r="GQ24">
        <v>20</v>
      </c>
      <c r="GR24">
        <v>1.2</v>
      </c>
      <c r="GS24">
        <v>1.1</v>
      </c>
      <c r="GT24">
        <v>1.13037</v>
      </c>
      <c r="GU24">
        <v>2.40723</v>
      </c>
      <c r="GV24">
        <v>1.44775</v>
      </c>
      <c r="GW24">
        <v>2.31079</v>
      </c>
      <c r="GX24">
        <v>1.55151</v>
      </c>
      <c r="GY24">
        <v>2.24365</v>
      </c>
      <c r="GZ24">
        <v>31.6955</v>
      </c>
      <c r="HA24">
        <v>14.1933</v>
      </c>
      <c r="HB24">
        <v>18</v>
      </c>
      <c r="HC24">
        <v>612.223</v>
      </c>
      <c r="HD24">
        <v>479.814</v>
      </c>
      <c r="HE24">
        <v>24.9979</v>
      </c>
      <c r="HF24">
        <v>27.9122</v>
      </c>
      <c r="HG24">
        <v>30.0004</v>
      </c>
      <c r="HH24">
        <v>27.7369</v>
      </c>
      <c r="HI24">
        <v>27.6344</v>
      </c>
      <c r="HJ24">
        <v>22.6323</v>
      </c>
      <c r="HK24">
        <v>27.1102</v>
      </c>
      <c r="HL24">
        <v>100</v>
      </c>
      <c r="HM24">
        <v>25</v>
      </c>
      <c r="HN24">
        <v>420</v>
      </c>
      <c r="HO24">
        <v>18.935</v>
      </c>
      <c r="HP24">
        <v>98.7859</v>
      </c>
      <c r="HQ24">
        <v>100.594</v>
      </c>
    </row>
    <row r="25" spans="1:225">
      <c r="A25">
        <v>9</v>
      </c>
      <c r="B25">
        <v>1714257284</v>
      </c>
      <c r="C25">
        <v>145.9000000953674</v>
      </c>
      <c r="D25" t="s">
        <v>377</v>
      </c>
      <c r="E25" t="s">
        <v>378</v>
      </c>
      <c r="F25">
        <v>5</v>
      </c>
      <c r="G25" t="s">
        <v>354</v>
      </c>
      <c r="H25">
        <v>1714257276.066667</v>
      </c>
      <c r="I25">
        <f>(J25)/1000</f>
        <v>0</v>
      </c>
      <c r="J25">
        <f>IF(BE25, AM25, AG25)</f>
        <v>0</v>
      </c>
      <c r="K25">
        <f>IF(BE25, AH25, AF25)</f>
        <v>0</v>
      </c>
      <c r="L25">
        <f>BG25 - IF(AT25&gt;1, K25*BA25*100.0/(AV25*BU25), 0)</f>
        <v>0</v>
      </c>
      <c r="M25">
        <f>((S25-I25/2)*L25-K25)/(S25+I25/2)</f>
        <v>0</v>
      </c>
      <c r="N25">
        <f>M25*(BN25+BO25)/1000.0</f>
        <v>0</v>
      </c>
      <c r="O25">
        <f>(BG25 - IF(AT25&gt;1, K25*BA25*100.0/(AV25*BU25), 0))*(BN25+BO25)/1000.0</f>
        <v>0</v>
      </c>
      <c r="P25">
        <f>2.0/((1/R25-1/Q25)+SIGN(R25)*SQRT((1/R25-1/Q25)*(1/R25-1/Q25) + 4*BB25/((BB25+1)*(BB25+1))*(2*1/R25*1/Q25-1/Q25*1/Q25)))</f>
        <v>0</v>
      </c>
      <c r="Q25">
        <f>IF(LEFT(BC25,1)&lt;&gt;"0",IF(LEFT(BC25,1)="1",3.0,BD25),$D$5+$E$5*(BU25*BN25/($K$5*1000))+$F$5*(BU25*BN25/($K$5*1000))*MAX(MIN(BA25,$J$5),$I$5)*MAX(MIN(BA25,$J$5),$I$5)+$G$5*MAX(MIN(BA25,$J$5),$I$5)*(BU25*BN25/($K$5*1000))+$H$5*(BU25*BN25/($K$5*1000))*(BU25*BN25/($K$5*1000)))</f>
        <v>0</v>
      </c>
      <c r="R25">
        <f>I25*(1000-(1000*0.61365*exp(17.502*V25/(240.97+V25))/(BN25+BO25)+BI25)/2)/(1000*0.61365*exp(17.502*V25/(240.97+V25))/(BN25+BO25)-BI25)</f>
        <v>0</v>
      </c>
      <c r="S25">
        <f>1/((BB25+1)/(P25/1.6)+1/(Q25/1.37)) + BB25/((BB25+1)/(P25/1.6) + BB25/(Q25/1.37))</f>
        <v>0</v>
      </c>
      <c r="T25">
        <f>(AW25*AZ25)</f>
        <v>0</v>
      </c>
      <c r="U25">
        <f>(BP25+(T25+2*0.95*5.67E-8*(((BP25+$B$7)+273)^4-(BP25+273)^4)-44100*I25)/(1.84*29.3*Q25+8*0.95*5.67E-8*(BP25+273)^3))</f>
        <v>0</v>
      </c>
      <c r="V25">
        <f>($C$7*BQ25+$D$7*BR25+$E$7*U25)</f>
        <v>0</v>
      </c>
      <c r="W25">
        <f>0.61365*exp(17.502*V25/(240.97+V25))</f>
        <v>0</v>
      </c>
      <c r="X25">
        <f>(Y25/Z25*100)</f>
        <v>0</v>
      </c>
      <c r="Y25">
        <f>BI25*(BN25+BO25)/1000</f>
        <v>0</v>
      </c>
      <c r="Z25">
        <f>0.61365*exp(17.502*BP25/(240.97+BP25))</f>
        <v>0</v>
      </c>
      <c r="AA25">
        <f>(W25-BI25*(BN25+BO25)/1000)</f>
        <v>0</v>
      </c>
      <c r="AB25">
        <f>(-I25*44100)</f>
        <v>0</v>
      </c>
      <c r="AC25">
        <f>2*29.3*Q25*0.92*(BP25-V25)</f>
        <v>0</v>
      </c>
      <c r="AD25">
        <f>2*0.95*5.67E-8*(((BP25+$B$7)+273)^4-(V25+273)^4)</f>
        <v>0</v>
      </c>
      <c r="AE25">
        <f>T25+AD25+AB25+AC25</f>
        <v>0</v>
      </c>
      <c r="AF25">
        <f>BM25*AT25*(BH25-BG25*(1000-AT25*BJ25)/(1000-AT25*BI25))/(100*BA25)</f>
        <v>0</v>
      </c>
      <c r="AG25">
        <f>1000*BM25*AT25*(BI25-BJ25)/(100*BA25*(1000-AT25*BI25))</f>
        <v>0</v>
      </c>
      <c r="AH25">
        <f>(AI25 - AJ25 - BN25*1E3/(8.314*(BP25+273.15)) * AL25/BM25 * AK25) * BM25/(100*BA25) * (1000 - BJ25)/1000</f>
        <v>0</v>
      </c>
      <c r="AI25">
        <v>428.1615220041953</v>
      </c>
      <c r="AJ25">
        <v>428.3383212121211</v>
      </c>
      <c r="AK25">
        <v>-0.004913098744975491</v>
      </c>
      <c r="AL25">
        <v>67.16292200354732</v>
      </c>
      <c r="AM25">
        <f>(AO25 - AN25 + BN25*1E3/(8.314*(BP25+273.15)) * AQ25/BM25 * AP25) * BM25/(100*BA25) * 1000/(1000 - AO25)</f>
        <v>0</v>
      </c>
      <c r="AN25">
        <v>19.0212175245993</v>
      </c>
      <c r="AO25">
        <v>19.12437454545453</v>
      </c>
      <c r="AP25">
        <v>-0.01135795286090065</v>
      </c>
      <c r="AQ25">
        <v>78.54736246018018</v>
      </c>
      <c r="AR25">
        <v>0</v>
      </c>
      <c r="AS25">
        <v>0</v>
      </c>
      <c r="AT25">
        <f>IF(AR25*$H$13&gt;=AV25,1.0,(AV25/(AV25-AR25*$H$13)))</f>
        <v>0</v>
      </c>
      <c r="AU25">
        <f>(AT25-1)*100</f>
        <v>0</v>
      </c>
      <c r="AV25">
        <f>MAX(0,($B$13+$C$13*BU25)/(1+$D$13*BU25)*BN25/(BP25+273)*$E$13)</f>
        <v>0</v>
      </c>
      <c r="AW25">
        <f>$B$11*BV25+$C$11*BW25+$F$11*CH25*(1-CK25)</f>
        <v>0</v>
      </c>
      <c r="AX25">
        <f>AW25*AY25</f>
        <v>0</v>
      </c>
      <c r="AY25">
        <f>($B$11*$D$9+$C$11*$D$9+$F$11*((CU25+CM25)/MAX(CU25+CM25+CV25, 0.1)*$I$9+CV25/MAX(CU25+CM25+CV25, 0.1)*$J$9))/($B$11+$C$11+$F$11)</f>
        <v>0</v>
      </c>
      <c r="AZ25">
        <f>($B$11*$K$9+$C$11*$K$9+$F$11*((CU25+CM25)/MAX(CU25+CM25+CV25, 0.1)*$P$9+CV25/MAX(CU25+CM25+CV25, 0.1)*$Q$9))/($B$11+$C$11+$F$11)</f>
        <v>0</v>
      </c>
      <c r="BA25">
        <v>6</v>
      </c>
      <c r="BB25">
        <v>0.5</v>
      </c>
      <c r="BC25" t="s">
        <v>355</v>
      </c>
      <c r="BD25">
        <v>2</v>
      </c>
      <c r="BE25" t="b">
        <v>1</v>
      </c>
      <c r="BF25">
        <v>1714257276.066667</v>
      </c>
      <c r="BG25">
        <v>420.1724333333333</v>
      </c>
      <c r="BH25">
        <v>420.0422333333333</v>
      </c>
      <c r="BI25">
        <v>19.19744666666667</v>
      </c>
      <c r="BJ25">
        <v>19.11583666666667</v>
      </c>
      <c r="BK25">
        <v>423.3553</v>
      </c>
      <c r="BL25">
        <v>19.24724</v>
      </c>
      <c r="BM25">
        <v>600.0207000000001</v>
      </c>
      <c r="BN25">
        <v>101.4137666666667</v>
      </c>
      <c r="BO25">
        <v>0.10002194</v>
      </c>
      <c r="BP25">
        <v>26.90062333333334</v>
      </c>
      <c r="BQ25">
        <v>27.07019333333334</v>
      </c>
      <c r="BR25">
        <v>999.9000000000002</v>
      </c>
      <c r="BS25">
        <v>0</v>
      </c>
      <c r="BT25">
        <v>0</v>
      </c>
      <c r="BU25">
        <v>9996.996000000001</v>
      </c>
      <c r="BV25">
        <v>0</v>
      </c>
      <c r="BW25">
        <v>271.9435</v>
      </c>
      <c r="BX25">
        <v>0.1301045466666667</v>
      </c>
      <c r="BY25">
        <v>428.3965666666667</v>
      </c>
      <c r="BZ25">
        <v>428.2282333333334</v>
      </c>
      <c r="CA25">
        <v>0.08160837166666667</v>
      </c>
      <c r="CB25">
        <v>420.0422333333333</v>
      </c>
      <c r="CC25">
        <v>19.11583666666667</v>
      </c>
      <c r="CD25">
        <v>1.946886333333333</v>
      </c>
      <c r="CE25">
        <v>1.938609333333333</v>
      </c>
      <c r="CF25">
        <v>17.01883666666667</v>
      </c>
      <c r="CG25">
        <v>16.95150333333333</v>
      </c>
      <c r="CH25">
        <v>400.0246666666667</v>
      </c>
      <c r="CI25">
        <v>0.9000008333333336</v>
      </c>
      <c r="CJ25">
        <v>0.09999909999999998</v>
      </c>
      <c r="CK25">
        <v>0</v>
      </c>
      <c r="CL25">
        <v>2.082046666666666</v>
      </c>
      <c r="CM25">
        <v>0</v>
      </c>
      <c r="CN25">
        <v>1343.307333333333</v>
      </c>
      <c r="CO25">
        <v>3702.436333333333</v>
      </c>
      <c r="CP25">
        <v>35.49766666666666</v>
      </c>
      <c r="CQ25">
        <v>38.56236666666667</v>
      </c>
      <c r="CR25">
        <v>37.2893</v>
      </c>
      <c r="CS25">
        <v>37.17896666666666</v>
      </c>
      <c r="CT25">
        <v>35.78103333333333</v>
      </c>
      <c r="CU25">
        <v>360.0226666666667</v>
      </c>
      <c r="CV25">
        <v>40.003</v>
      </c>
      <c r="CW25">
        <v>0</v>
      </c>
      <c r="CX25">
        <v>1714257371.4</v>
      </c>
      <c r="CY25">
        <v>0</v>
      </c>
      <c r="CZ25">
        <v>1714257207.5</v>
      </c>
      <c r="DA25" t="s">
        <v>368</v>
      </c>
      <c r="DB25">
        <v>1714257204</v>
      </c>
      <c r="DC25">
        <v>1714257207.5</v>
      </c>
      <c r="DD25">
        <v>2</v>
      </c>
      <c r="DE25">
        <v>0.03</v>
      </c>
      <c r="DF25">
        <v>-0.062</v>
      </c>
      <c r="DG25">
        <v>-3.183</v>
      </c>
      <c r="DH25">
        <v>-0.05</v>
      </c>
      <c r="DI25">
        <v>420</v>
      </c>
      <c r="DJ25">
        <v>19</v>
      </c>
      <c r="DK25">
        <v>0.35</v>
      </c>
      <c r="DL25">
        <v>0.1</v>
      </c>
      <c r="DM25">
        <v>0.1234161125</v>
      </c>
      <c r="DN25">
        <v>0.1598023958724203</v>
      </c>
      <c r="DO25">
        <v>0.0271711824434012</v>
      </c>
      <c r="DP25">
        <v>0</v>
      </c>
      <c r="DQ25">
        <v>0.02832629625</v>
      </c>
      <c r="DR25">
        <v>1.00783855553471</v>
      </c>
      <c r="DS25">
        <v>0.1028364039807891</v>
      </c>
      <c r="DT25">
        <v>0</v>
      </c>
      <c r="DU25">
        <v>0</v>
      </c>
      <c r="DV25">
        <v>2</v>
      </c>
      <c r="DW25" t="s">
        <v>363</v>
      </c>
      <c r="DX25">
        <v>3.2296</v>
      </c>
      <c r="DY25">
        <v>2.70432</v>
      </c>
      <c r="DZ25">
        <v>0.10598</v>
      </c>
      <c r="EA25">
        <v>0.105697</v>
      </c>
      <c r="EB25">
        <v>0.0986123</v>
      </c>
      <c r="EC25">
        <v>0.098565</v>
      </c>
      <c r="ED25">
        <v>29057.4</v>
      </c>
      <c r="EE25">
        <v>28430.1</v>
      </c>
      <c r="EF25">
        <v>31135.5</v>
      </c>
      <c r="EG25">
        <v>30147.8</v>
      </c>
      <c r="EH25">
        <v>37575.5</v>
      </c>
      <c r="EI25">
        <v>35933.4</v>
      </c>
      <c r="EJ25">
        <v>43618.6</v>
      </c>
      <c r="EK25">
        <v>42098.4</v>
      </c>
      <c r="EL25">
        <v>2.13153</v>
      </c>
      <c r="EM25">
        <v>1.92537</v>
      </c>
      <c r="EN25">
        <v>0.0506192</v>
      </c>
      <c r="EO25">
        <v>0</v>
      </c>
      <c r="EP25">
        <v>26.2253</v>
      </c>
      <c r="EQ25">
        <v>999.9</v>
      </c>
      <c r="ER25">
        <v>71</v>
      </c>
      <c r="ES25">
        <v>25</v>
      </c>
      <c r="ET25">
        <v>22.2597</v>
      </c>
      <c r="EU25">
        <v>61.66</v>
      </c>
      <c r="EV25">
        <v>21.1538</v>
      </c>
      <c r="EW25">
        <v>1</v>
      </c>
      <c r="EX25">
        <v>0.0668521</v>
      </c>
      <c r="EY25">
        <v>0.814747</v>
      </c>
      <c r="EZ25">
        <v>20.205</v>
      </c>
      <c r="FA25">
        <v>5.22373</v>
      </c>
      <c r="FB25">
        <v>11.998</v>
      </c>
      <c r="FC25">
        <v>4.9668</v>
      </c>
      <c r="FD25">
        <v>3.297</v>
      </c>
      <c r="FE25">
        <v>9999</v>
      </c>
      <c r="FF25">
        <v>9999</v>
      </c>
      <c r="FG25">
        <v>9999</v>
      </c>
      <c r="FH25">
        <v>32.5</v>
      </c>
      <c r="FI25">
        <v>4.97106</v>
      </c>
      <c r="FJ25">
        <v>1.8677</v>
      </c>
      <c r="FK25">
        <v>1.85897</v>
      </c>
      <c r="FL25">
        <v>1.86508</v>
      </c>
      <c r="FM25">
        <v>1.8631</v>
      </c>
      <c r="FN25">
        <v>1.86436</v>
      </c>
      <c r="FO25">
        <v>1.85986</v>
      </c>
      <c r="FP25">
        <v>1.86388</v>
      </c>
      <c r="FQ25">
        <v>0</v>
      </c>
      <c r="FR25">
        <v>0</v>
      </c>
      <c r="FS25">
        <v>0</v>
      </c>
      <c r="FT25">
        <v>0</v>
      </c>
      <c r="FU25" t="s">
        <v>358</v>
      </c>
      <c r="FV25" t="s">
        <v>359</v>
      </c>
      <c r="FW25" t="s">
        <v>360</v>
      </c>
      <c r="FX25" t="s">
        <v>360</v>
      </c>
      <c r="FY25" t="s">
        <v>360</v>
      </c>
      <c r="FZ25" t="s">
        <v>360</v>
      </c>
      <c r="GA25">
        <v>0</v>
      </c>
      <c r="GB25">
        <v>100</v>
      </c>
      <c r="GC25">
        <v>100</v>
      </c>
      <c r="GD25">
        <v>-3.182</v>
      </c>
      <c r="GE25">
        <v>-0.0503</v>
      </c>
      <c r="GF25">
        <v>-1.32228814414883</v>
      </c>
      <c r="GG25">
        <v>-0.004200780211792431</v>
      </c>
      <c r="GH25">
        <v>-6.086107273994438E-07</v>
      </c>
      <c r="GI25">
        <v>3.538391214060535E-10</v>
      </c>
      <c r="GJ25">
        <v>-0.09100153993609908</v>
      </c>
      <c r="GK25">
        <v>0.006682484536868237</v>
      </c>
      <c r="GL25">
        <v>-0.0007200357986506558</v>
      </c>
      <c r="GM25">
        <v>2.515042002614049E-05</v>
      </c>
      <c r="GN25">
        <v>15</v>
      </c>
      <c r="GO25">
        <v>1944</v>
      </c>
      <c r="GP25">
        <v>3</v>
      </c>
      <c r="GQ25">
        <v>20</v>
      </c>
      <c r="GR25">
        <v>1.3</v>
      </c>
      <c r="GS25">
        <v>1.3</v>
      </c>
      <c r="GT25">
        <v>1.13037</v>
      </c>
      <c r="GU25">
        <v>2.40723</v>
      </c>
      <c r="GV25">
        <v>1.44897</v>
      </c>
      <c r="GW25">
        <v>2.31079</v>
      </c>
      <c r="GX25">
        <v>1.55151</v>
      </c>
      <c r="GY25">
        <v>2.22778</v>
      </c>
      <c r="GZ25">
        <v>31.7173</v>
      </c>
      <c r="HA25">
        <v>14.1933</v>
      </c>
      <c r="HB25">
        <v>18</v>
      </c>
      <c r="HC25">
        <v>612.806</v>
      </c>
      <c r="HD25">
        <v>479.419</v>
      </c>
      <c r="HE25">
        <v>24.9984</v>
      </c>
      <c r="HF25">
        <v>27.9219</v>
      </c>
      <c r="HG25">
        <v>30.0004</v>
      </c>
      <c r="HH25">
        <v>27.7516</v>
      </c>
      <c r="HI25">
        <v>27.6507</v>
      </c>
      <c r="HJ25">
        <v>22.6324</v>
      </c>
      <c r="HK25">
        <v>27.7202</v>
      </c>
      <c r="HL25">
        <v>100</v>
      </c>
      <c r="HM25">
        <v>25</v>
      </c>
      <c r="HN25">
        <v>420</v>
      </c>
      <c r="HO25">
        <v>18.8941</v>
      </c>
      <c r="HP25">
        <v>98.78489999999999</v>
      </c>
      <c r="HQ25">
        <v>100.594</v>
      </c>
    </row>
    <row r="26" spans="1:225">
      <c r="A26">
        <v>10</v>
      </c>
      <c r="B26">
        <v>1714257294</v>
      </c>
      <c r="C26">
        <v>155.9000000953674</v>
      </c>
      <c r="D26" t="s">
        <v>379</v>
      </c>
      <c r="E26" t="s">
        <v>380</v>
      </c>
      <c r="F26">
        <v>5</v>
      </c>
      <c r="G26" t="s">
        <v>354</v>
      </c>
      <c r="H26">
        <v>1714257286.066667</v>
      </c>
      <c r="I26">
        <f>(J26)/1000</f>
        <v>0</v>
      </c>
      <c r="J26">
        <f>IF(BE26, AM26, AG26)</f>
        <v>0</v>
      </c>
      <c r="K26">
        <f>IF(BE26, AH26, AF26)</f>
        <v>0</v>
      </c>
      <c r="L26">
        <f>BG26 - IF(AT26&gt;1, K26*BA26*100.0/(AV26*BU26), 0)</f>
        <v>0</v>
      </c>
      <c r="M26">
        <f>((S26-I26/2)*L26-K26)/(S26+I26/2)</f>
        <v>0</v>
      </c>
      <c r="N26">
        <f>M26*(BN26+BO26)/1000.0</f>
        <v>0</v>
      </c>
      <c r="O26">
        <f>(BG26 - IF(AT26&gt;1, K26*BA26*100.0/(AV26*BU26), 0))*(BN26+BO26)/1000.0</f>
        <v>0</v>
      </c>
      <c r="P26">
        <f>2.0/((1/R26-1/Q26)+SIGN(R26)*SQRT((1/R26-1/Q26)*(1/R26-1/Q26) + 4*BB26/((BB26+1)*(BB26+1))*(2*1/R26*1/Q26-1/Q26*1/Q26)))</f>
        <v>0</v>
      </c>
      <c r="Q26">
        <f>IF(LEFT(BC26,1)&lt;&gt;"0",IF(LEFT(BC26,1)="1",3.0,BD26),$D$5+$E$5*(BU26*BN26/($K$5*1000))+$F$5*(BU26*BN26/($K$5*1000))*MAX(MIN(BA26,$J$5),$I$5)*MAX(MIN(BA26,$J$5),$I$5)+$G$5*MAX(MIN(BA26,$J$5),$I$5)*(BU26*BN26/($K$5*1000))+$H$5*(BU26*BN26/($K$5*1000))*(BU26*BN26/($K$5*1000)))</f>
        <v>0</v>
      </c>
      <c r="R26">
        <f>I26*(1000-(1000*0.61365*exp(17.502*V26/(240.97+V26))/(BN26+BO26)+BI26)/2)/(1000*0.61365*exp(17.502*V26/(240.97+V26))/(BN26+BO26)-BI26)</f>
        <v>0</v>
      </c>
      <c r="S26">
        <f>1/((BB26+1)/(P26/1.6)+1/(Q26/1.37)) + BB26/((BB26+1)/(P26/1.6) + BB26/(Q26/1.37))</f>
        <v>0</v>
      </c>
      <c r="T26">
        <f>(AW26*AZ26)</f>
        <v>0</v>
      </c>
      <c r="U26">
        <f>(BP26+(T26+2*0.95*5.67E-8*(((BP26+$B$7)+273)^4-(BP26+273)^4)-44100*I26)/(1.84*29.3*Q26+8*0.95*5.67E-8*(BP26+273)^3))</f>
        <v>0</v>
      </c>
      <c r="V26">
        <f>($C$7*BQ26+$D$7*BR26+$E$7*U26)</f>
        <v>0</v>
      </c>
      <c r="W26">
        <f>0.61365*exp(17.502*V26/(240.97+V26))</f>
        <v>0</v>
      </c>
      <c r="X26">
        <f>(Y26/Z26*100)</f>
        <v>0</v>
      </c>
      <c r="Y26">
        <f>BI26*(BN26+BO26)/1000</f>
        <v>0</v>
      </c>
      <c r="Z26">
        <f>0.61365*exp(17.502*BP26/(240.97+BP26))</f>
        <v>0</v>
      </c>
      <c r="AA26">
        <f>(W26-BI26*(BN26+BO26)/1000)</f>
        <v>0</v>
      </c>
      <c r="AB26">
        <f>(-I26*44100)</f>
        <v>0</v>
      </c>
      <c r="AC26">
        <f>2*29.3*Q26*0.92*(BP26-V26)</f>
        <v>0</v>
      </c>
      <c r="AD26">
        <f>2*0.95*5.67E-8*(((BP26+$B$7)+273)^4-(V26+273)^4)</f>
        <v>0</v>
      </c>
      <c r="AE26">
        <f>T26+AD26+AB26+AC26</f>
        <v>0</v>
      </c>
      <c r="AF26">
        <f>BM26*AT26*(BH26-BG26*(1000-AT26*BJ26)/(1000-AT26*BI26))/(100*BA26)</f>
        <v>0</v>
      </c>
      <c r="AG26">
        <f>1000*BM26*AT26*(BI26-BJ26)/(100*BA26*(1000-AT26*BI26))</f>
        <v>0</v>
      </c>
      <c r="AH26">
        <f>(AI26 - AJ26 - BN26*1E3/(8.314*(BP26+273.15)) * AL26/BM26 * AK26) * BM26/(100*BA26) * (1000 - BJ26)/1000</f>
        <v>0</v>
      </c>
      <c r="AI26">
        <v>428.1103176200173</v>
      </c>
      <c r="AJ26">
        <v>428.2528303030301</v>
      </c>
      <c r="AK26">
        <v>-0.0003829401523888197</v>
      </c>
      <c r="AL26">
        <v>67.16292200354732</v>
      </c>
      <c r="AM26">
        <f>(AO26 - AN26 + BN26*1E3/(8.314*(BP26+273.15)) * AQ26/BM26 * AP26) * BM26/(100*BA26) * 1000/(1000 - AO26)</f>
        <v>0</v>
      </c>
      <c r="AN26">
        <v>18.96778444886886</v>
      </c>
      <c r="AO26">
        <v>19.04512787878787</v>
      </c>
      <c r="AP26">
        <v>-0.006267394276910596</v>
      </c>
      <c r="AQ26">
        <v>78.54736246018018</v>
      </c>
      <c r="AR26">
        <v>0</v>
      </c>
      <c r="AS26">
        <v>0</v>
      </c>
      <c r="AT26">
        <f>IF(AR26*$H$13&gt;=AV26,1.0,(AV26/(AV26-AR26*$H$13)))</f>
        <v>0</v>
      </c>
      <c r="AU26">
        <f>(AT26-1)*100</f>
        <v>0</v>
      </c>
      <c r="AV26">
        <f>MAX(0,($B$13+$C$13*BU26)/(1+$D$13*BU26)*BN26/(BP26+273)*$E$13)</f>
        <v>0</v>
      </c>
      <c r="AW26">
        <f>$B$11*BV26+$C$11*BW26+$F$11*CH26*(1-CK26)</f>
        <v>0</v>
      </c>
      <c r="AX26">
        <f>AW26*AY26</f>
        <v>0</v>
      </c>
      <c r="AY26">
        <f>($B$11*$D$9+$C$11*$D$9+$F$11*((CU26+CM26)/MAX(CU26+CM26+CV26, 0.1)*$I$9+CV26/MAX(CU26+CM26+CV26, 0.1)*$J$9))/($B$11+$C$11+$F$11)</f>
        <v>0</v>
      </c>
      <c r="AZ26">
        <f>($B$11*$K$9+$C$11*$K$9+$F$11*((CU26+CM26)/MAX(CU26+CM26+CV26, 0.1)*$P$9+CV26/MAX(CU26+CM26+CV26, 0.1)*$Q$9))/($B$11+$C$11+$F$11)</f>
        <v>0</v>
      </c>
      <c r="BA26">
        <v>6</v>
      </c>
      <c r="BB26">
        <v>0.5</v>
      </c>
      <c r="BC26" t="s">
        <v>355</v>
      </c>
      <c r="BD26">
        <v>2</v>
      </c>
      <c r="BE26" t="b">
        <v>1</v>
      </c>
      <c r="BF26">
        <v>1714257286.066667</v>
      </c>
      <c r="BG26">
        <v>420.1372</v>
      </c>
      <c r="BH26">
        <v>420.0161000000001</v>
      </c>
      <c r="BI26">
        <v>19.10342333333334</v>
      </c>
      <c r="BJ26">
        <v>18.99266999999999</v>
      </c>
      <c r="BK26">
        <v>423.3199333333334</v>
      </c>
      <c r="BL26">
        <v>19.15386666666667</v>
      </c>
      <c r="BM26">
        <v>599.9802666666668</v>
      </c>
      <c r="BN26">
        <v>101.4107</v>
      </c>
      <c r="BO26">
        <v>0.09994810333333334</v>
      </c>
      <c r="BP26">
        <v>26.87221333333333</v>
      </c>
      <c r="BQ26">
        <v>27.04458333333334</v>
      </c>
      <c r="BR26">
        <v>999.9000000000002</v>
      </c>
      <c r="BS26">
        <v>0</v>
      </c>
      <c r="BT26">
        <v>0</v>
      </c>
      <c r="BU26">
        <v>10001.60266666667</v>
      </c>
      <c r="BV26">
        <v>0</v>
      </c>
      <c r="BW26">
        <v>271.0418</v>
      </c>
      <c r="BX26">
        <v>0.1211445733333333</v>
      </c>
      <c r="BY26">
        <v>428.3195999999999</v>
      </c>
      <c r="BZ26">
        <v>428.1477666666667</v>
      </c>
      <c r="CA26">
        <v>0.1107554866666667</v>
      </c>
      <c r="CB26">
        <v>420.0161000000001</v>
      </c>
      <c r="CC26">
        <v>18.99266999999999</v>
      </c>
      <c r="CD26">
        <v>1.937292</v>
      </c>
      <c r="CE26">
        <v>1.92606</v>
      </c>
      <c r="CF26">
        <v>16.94087666666666</v>
      </c>
      <c r="CG26">
        <v>16.84922</v>
      </c>
      <c r="CH26">
        <v>400.0126</v>
      </c>
      <c r="CI26">
        <v>0.9000032000000002</v>
      </c>
      <c r="CJ26">
        <v>0.09999671999999998</v>
      </c>
      <c r="CK26">
        <v>0</v>
      </c>
      <c r="CL26">
        <v>2.05622</v>
      </c>
      <c r="CM26">
        <v>0</v>
      </c>
      <c r="CN26">
        <v>1303.355666666667</v>
      </c>
      <c r="CO26">
        <v>3702.326666666666</v>
      </c>
      <c r="CP26">
        <v>35.4143</v>
      </c>
      <c r="CQ26">
        <v>38.47059999999999</v>
      </c>
      <c r="CR26">
        <v>37.1977</v>
      </c>
      <c r="CS26">
        <v>37.08313333333333</v>
      </c>
      <c r="CT26">
        <v>35.69973333333333</v>
      </c>
      <c r="CU26">
        <v>360.0126666666666</v>
      </c>
      <c r="CV26">
        <v>40.001</v>
      </c>
      <c r="CW26">
        <v>0</v>
      </c>
      <c r="CX26">
        <v>1714257381.6</v>
      </c>
      <c r="CY26">
        <v>0</v>
      </c>
      <c r="CZ26">
        <v>1714257207.5</v>
      </c>
      <c r="DA26" t="s">
        <v>368</v>
      </c>
      <c r="DB26">
        <v>1714257204</v>
      </c>
      <c r="DC26">
        <v>1714257207.5</v>
      </c>
      <c r="DD26">
        <v>2</v>
      </c>
      <c r="DE26">
        <v>0.03</v>
      </c>
      <c r="DF26">
        <v>-0.062</v>
      </c>
      <c r="DG26">
        <v>-3.183</v>
      </c>
      <c r="DH26">
        <v>-0.05</v>
      </c>
      <c r="DI26">
        <v>420</v>
      </c>
      <c r="DJ26">
        <v>19</v>
      </c>
      <c r="DK26">
        <v>0.35</v>
      </c>
      <c r="DL26">
        <v>0.1</v>
      </c>
      <c r="DM26">
        <v>0.1279490121951219</v>
      </c>
      <c r="DN26">
        <v>-0.151919629965157</v>
      </c>
      <c r="DO26">
        <v>0.02670153215102628</v>
      </c>
      <c r="DP26">
        <v>0</v>
      </c>
      <c r="DQ26">
        <v>0.1093498146341463</v>
      </c>
      <c r="DR26">
        <v>-0.04822213170731685</v>
      </c>
      <c r="DS26">
        <v>0.01477196556029088</v>
      </c>
      <c r="DT26">
        <v>1</v>
      </c>
      <c r="DU26">
        <v>1</v>
      </c>
      <c r="DV26">
        <v>2</v>
      </c>
      <c r="DW26" t="s">
        <v>357</v>
      </c>
      <c r="DX26">
        <v>3.22956</v>
      </c>
      <c r="DY26">
        <v>2.70457</v>
      </c>
      <c r="DZ26">
        <v>0.105961</v>
      </c>
      <c r="EA26">
        <v>0.105692</v>
      </c>
      <c r="EB26">
        <v>0.0983272</v>
      </c>
      <c r="EC26">
        <v>0.09842380000000001</v>
      </c>
      <c r="ED26">
        <v>29057.4</v>
      </c>
      <c r="EE26">
        <v>28429.5</v>
      </c>
      <c r="EF26">
        <v>31134.9</v>
      </c>
      <c r="EG26">
        <v>30147.1</v>
      </c>
      <c r="EH26">
        <v>37586.8</v>
      </c>
      <c r="EI26">
        <v>35938.3</v>
      </c>
      <c r="EJ26">
        <v>43617.9</v>
      </c>
      <c r="EK26">
        <v>42097.4</v>
      </c>
      <c r="EL26">
        <v>2.13115</v>
      </c>
      <c r="EM26">
        <v>1.92495</v>
      </c>
      <c r="EN26">
        <v>0.0497326</v>
      </c>
      <c r="EO26">
        <v>0</v>
      </c>
      <c r="EP26">
        <v>26.2058</v>
      </c>
      <c r="EQ26">
        <v>999.9</v>
      </c>
      <c r="ER26">
        <v>71</v>
      </c>
      <c r="ES26">
        <v>25</v>
      </c>
      <c r="ET26">
        <v>22.2619</v>
      </c>
      <c r="EU26">
        <v>61.92</v>
      </c>
      <c r="EV26">
        <v>21.1819</v>
      </c>
      <c r="EW26">
        <v>1</v>
      </c>
      <c r="EX26">
        <v>0.06736789999999999</v>
      </c>
      <c r="EY26">
        <v>0.799319</v>
      </c>
      <c r="EZ26">
        <v>20.2044</v>
      </c>
      <c r="FA26">
        <v>5.21969</v>
      </c>
      <c r="FB26">
        <v>11.998</v>
      </c>
      <c r="FC26">
        <v>4.9656</v>
      </c>
      <c r="FD26">
        <v>3.29625</v>
      </c>
      <c r="FE26">
        <v>9999</v>
      </c>
      <c r="FF26">
        <v>9999</v>
      </c>
      <c r="FG26">
        <v>9999</v>
      </c>
      <c r="FH26">
        <v>32.5</v>
      </c>
      <c r="FI26">
        <v>4.97107</v>
      </c>
      <c r="FJ26">
        <v>1.8677</v>
      </c>
      <c r="FK26">
        <v>1.85898</v>
      </c>
      <c r="FL26">
        <v>1.86505</v>
      </c>
      <c r="FM26">
        <v>1.8631</v>
      </c>
      <c r="FN26">
        <v>1.86438</v>
      </c>
      <c r="FO26">
        <v>1.85986</v>
      </c>
      <c r="FP26">
        <v>1.86387</v>
      </c>
      <c r="FQ26">
        <v>0</v>
      </c>
      <c r="FR26">
        <v>0</v>
      </c>
      <c r="FS26">
        <v>0</v>
      </c>
      <c r="FT26">
        <v>0</v>
      </c>
      <c r="FU26" t="s">
        <v>358</v>
      </c>
      <c r="FV26" t="s">
        <v>359</v>
      </c>
      <c r="FW26" t="s">
        <v>360</v>
      </c>
      <c r="FX26" t="s">
        <v>360</v>
      </c>
      <c r="FY26" t="s">
        <v>360</v>
      </c>
      <c r="FZ26" t="s">
        <v>360</v>
      </c>
      <c r="GA26">
        <v>0</v>
      </c>
      <c r="GB26">
        <v>100</v>
      </c>
      <c r="GC26">
        <v>100</v>
      </c>
      <c r="GD26">
        <v>-3.183</v>
      </c>
      <c r="GE26">
        <v>-0.0508</v>
      </c>
      <c r="GF26">
        <v>-1.32228814414883</v>
      </c>
      <c r="GG26">
        <v>-0.004200780211792431</v>
      </c>
      <c r="GH26">
        <v>-6.086107273994438E-07</v>
      </c>
      <c r="GI26">
        <v>3.538391214060535E-10</v>
      </c>
      <c r="GJ26">
        <v>-0.09100153993609908</v>
      </c>
      <c r="GK26">
        <v>0.006682484536868237</v>
      </c>
      <c r="GL26">
        <v>-0.0007200357986506558</v>
      </c>
      <c r="GM26">
        <v>2.515042002614049E-05</v>
      </c>
      <c r="GN26">
        <v>15</v>
      </c>
      <c r="GO26">
        <v>1944</v>
      </c>
      <c r="GP26">
        <v>3</v>
      </c>
      <c r="GQ26">
        <v>20</v>
      </c>
      <c r="GR26">
        <v>1.5</v>
      </c>
      <c r="GS26">
        <v>1.4</v>
      </c>
      <c r="GT26">
        <v>1.13037</v>
      </c>
      <c r="GU26">
        <v>2.38892</v>
      </c>
      <c r="GV26">
        <v>1.44775</v>
      </c>
      <c r="GW26">
        <v>2.31079</v>
      </c>
      <c r="GX26">
        <v>1.55151</v>
      </c>
      <c r="GY26">
        <v>2.33765</v>
      </c>
      <c r="GZ26">
        <v>31.7392</v>
      </c>
      <c r="HA26">
        <v>14.2021</v>
      </c>
      <c r="HB26">
        <v>18</v>
      </c>
      <c r="HC26">
        <v>612.683</v>
      </c>
      <c r="HD26">
        <v>479.288</v>
      </c>
      <c r="HE26">
        <v>24.9983</v>
      </c>
      <c r="HF26">
        <v>27.9319</v>
      </c>
      <c r="HG26">
        <v>30.0003</v>
      </c>
      <c r="HH26">
        <v>27.7658</v>
      </c>
      <c r="HI26">
        <v>27.6675</v>
      </c>
      <c r="HJ26">
        <v>22.6296</v>
      </c>
      <c r="HK26">
        <v>28.1239</v>
      </c>
      <c r="HL26">
        <v>100</v>
      </c>
      <c r="HM26">
        <v>25</v>
      </c>
      <c r="HN26">
        <v>420</v>
      </c>
      <c r="HO26">
        <v>18.8035</v>
      </c>
      <c r="HP26">
        <v>98.78319999999999</v>
      </c>
      <c r="HQ26">
        <v>100.592</v>
      </c>
    </row>
    <row r="27" spans="1:225">
      <c r="A27">
        <v>11</v>
      </c>
      <c r="B27">
        <v>1714257406</v>
      </c>
      <c r="C27">
        <v>267.9000000953674</v>
      </c>
      <c r="D27" t="s">
        <v>381</v>
      </c>
      <c r="E27" t="s">
        <v>382</v>
      </c>
      <c r="F27">
        <v>5</v>
      </c>
      <c r="G27" t="s">
        <v>383</v>
      </c>
      <c r="H27">
        <v>1714257398</v>
      </c>
      <c r="I27">
        <f>(J27)/1000</f>
        <v>0</v>
      </c>
      <c r="J27">
        <f>IF(BE27, AM27, AG27)</f>
        <v>0</v>
      </c>
      <c r="K27">
        <f>IF(BE27, AH27, AF27)</f>
        <v>0</v>
      </c>
      <c r="L27">
        <f>BG27 - IF(AT27&gt;1, K27*BA27*100.0/(AV27*BU27), 0)</f>
        <v>0</v>
      </c>
      <c r="M27">
        <f>((S27-I27/2)*L27-K27)/(S27+I27/2)</f>
        <v>0</v>
      </c>
      <c r="N27">
        <f>M27*(BN27+BO27)/1000.0</f>
        <v>0</v>
      </c>
      <c r="O27">
        <f>(BG27 - IF(AT27&gt;1, K27*BA27*100.0/(AV27*BU27), 0))*(BN27+BO27)/1000.0</f>
        <v>0</v>
      </c>
      <c r="P27">
        <f>2.0/((1/R27-1/Q27)+SIGN(R27)*SQRT((1/R27-1/Q27)*(1/R27-1/Q27) + 4*BB27/((BB27+1)*(BB27+1))*(2*1/R27*1/Q27-1/Q27*1/Q27)))</f>
        <v>0</v>
      </c>
      <c r="Q27">
        <f>IF(LEFT(BC27,1)&lt;&gt;"0",IF(LEFT(BC27,1)="1",3.0,BD27),$D$5+$E$5*(BU27*BN27/($K$5*1000))+$F$5*(BU27*BN27/($K$5*1000))*MAX(MIN(BA27,$J$5),$I$5)*MAX(MIN(BA27,$J$5),$I$5)+$G$5*MAX(MIN(BA27,$J$5),$I$5)*(BU27*BN27/($K$5*1000))+$H$5*(BU27*BN27/($K$5*1000))*(BU27*BN27/($K$5*1000)))</f>
        <v>0</v>
      </c>
      <c r="R27">
        <f>I27*(1000-(1000*0.61365*exp(17.502*V27/(240.97+V27))/(BN27+BO27)+BI27)/2)/(1000*0.61365*exp(17.502*V27/(240.97+V27))/(BN27+BO27)-BI27)</f>
        <v>0</v>
      </c>
      <c r="S27">
        <f>1/((BB27+1)/(P27/1.6)+1/(Q27/1.37)) + BB27/((BB27+1)/(P27/1.6) + BB27/(Q27/1.37))</f>
        <v>0</v>
      </c>
      <c r="T27">
        <f>(AW27*AZ27)</f>
        <v>0</v>
      </c>
      <c r="U27">
        <f>(BP27+(T27+2*0.95*5.67E-8*(((BP27+$B$7)+273)^4-(BP27+273)^4)-44100*I27)/(1.84*29.3*Q27+8*0.95*5.67E-8*(BP27+273)^3))</f>
        <v>0</v>
      </c>
      <c r="V27">
        <f>($C$7*BQ27+$D$7*BR27+$E$7*U27)</f>
        <v>0</v>
      </c>
      <c r="W27">
        <f>0.61365*exp(17.502*V27/(240.97+V27))</f>
        <v>0</v>
      </c>
      <c r="X27">
        <f>(Y27/Z27*100)</f>
        <v>0</v>
      </c>
      <c r="Y27">
        <f>BI27*(BN27+BO27)/1000</f>
        <v>0</v>
      </c>
      <c r="Z27">
        <f>0.61365*exp(17.502*BP27/(240.97+BP27))</f>
        <v>0</v>
      </c>
      <c r="AA27">
        <f>(W27-BI27*(BN27+BO27)/1000)</f>
        <v>0</v>
      </c>
      <c r="AB27">
        <f>(-I27*44100)</f>
        <v>0</v>
      </c>
      <c r="AC27">
        <f>2*29.3*Q27*0.92*(BP27-V27)</f>
        <v>0</v>
      </c>
      <c r="AD27">
        <f>2*0.95*5.67E-8*(((BP27+$B$7)+273)^4-(V27+273)^4)</f>
        <v>0</v>
      </c>
      <c r="AE27">
        <f>T27+AD27+AB27+AC27</f>
        <v>0</v>
      </c>
      <c r="AF27">
        <f>BM27*AT27*(BH27-BG27*(1000-AT27*BJ27)/(1000-AT27*BI27))/(100*BA27)</f>
        <v>0</v>
      </c>
      <c r="AG27">
        <f>1000*BM27*AT27*(BI27-BJ27)/(100*BA27*(1000-AT27*BI27))</f>
        <v>0</v>
      </c>
      <c r="AH27">
        <f>(AI27 - AJ27 - BN27*1E3/(8.314*(BP27+273.15)) * AL27/BM27 * AK27) * BM27/(100*BA27) * (1000 - BJ27)/1000</f>
        <v>0</v>
      </c>
      <c r="AI27">
        <v>428.0635071506887</v>
      </c>
      <c r="AJ27">
        <v>428.2673878787878</v>
      </c>
      <c r="AK27">
        <v>-0.01035937919826565</v>
      </c>
      <c r="AL27">
        <v>67.15963171329606</v>
      </c>
      <c r="AM27">
        <f>(AO27 - AN27 + BN27*1E3/(8.314*(BP27+273.15)) * AQ27/BM27 * AP27) * BM27/(100*BA27) * 1000/(1000 - AO27)</f>
        <v>0</v>
      </c>
      <c r="AN27">
        <v>18.80997440651609</v>
      </c>
      <c r="AO27">
        <v>18.79073818181817</v>
      </c>
      <c r="AP27">
        <v>-0.007613511548938343</v>
      </c>
      <c r="AQ27">
        <v>78.54675706718346</v>
      </c>
      <c r="AR27">
        <v>0</v>
      </c>
      <c r="AS27">
        <v>0</v>
      </c>
      <c r="AT27">
        <f>IF(AR27*$H$13&gt;=AV27,1.0,(AV27/(AV27-AR27*$H$13)))</f>
        <v>0</v>
      </c>
      <c r="AU27">
        <f>(AT27-1)*100</f>
        <v>0</v>
      </c>
      <c r="AV27">
        <f>MAX(0,($B$13+$C$13*BU27)/(1+$D$13*BU27)*BN27/(BP27+273)*$E$13)</f>
        <v>0</v>
      </c>
      <c r="AW27">
        <f>$B$11*BV27+$C$11*BW27+$F$11*CH27*(1-CK27)</f>
        <v>0</v>
      </c>
      <c r="AX27">
        <f>AW27*AY27</f>
        <v>0</v>
      </c>
      <c r="AY27">
        <f>($B$11*$D$9+$C$11*$D$9+$F$11*((CU27+CM27)/MAX(CU27+CM27+CV27, 0.1)*$I$9+CV27/MAX(CU27+CM27+CV27, 0.1)*$J$9))/($B$11+$C$11+$F$11)</f>
        <v>0</v>
      </c>
      <c r="AZ27">
        <f>($B$11*$K$9+$C$11*$K$9+$F$11*((CU27+CM27)/MAX(CU27+CM27+CV27, 0.1)*$P$9+CV27/MAX(CU27+CM27+CV27, 0.1)*$Q$9))/($B$11+$C$11+$F$11)</f>
        <v>0</v>
      </c>
      <c r="BA27">
        <v>6</v>
      </c>
      <c r="BB27">
        <v>0.5</v>
      </c>
      <c r="BC27" t="s">
        <v>355</v>
      </c>
      <c r="BD27">
        <v>2</v>
      </c>
      <c r="BE27" t="b">
        <v>1</v>
      </c>
      <c r="BF27">
        <v>1714257398</v>
      </c>
      <c r="BG27">
        <v>420.4426451612903</v>
      </c>
      <c r="BH27">
        <v>420.0153548387097</v>
      </c>
      <c r="BI27">
        <v>18.84038387096774</v>
      </c>
      <c r="BJ27">
        <v>18.88332580645161</v>
      </c>
      <c r="BK27">
        <v>423.6268064516129</v>
      </c>
      <c r="BL27">
        <v>18.89254516129032</v>
      </c>
      <c r="BM27">
        <v>599.9944838709677</v>
      </c>
      <c r="BN27">
        <v>101.4022580645161</v>
      </c>
      <c r="BO27">
        <v>0.09992242258064515</v>
      </c>
      <c r="BP27">
        <v>26.63305806451613</v>
      </c>
      <c r="BQ27">
        <v>26.78320645161291</v>
      </c>
      <c r="BR27">
        <v>999.9000000000003</v>
      </c>
      <c r="BS27">
        <v>0</v>
      </c>
      <c r="BT27">
        <v>0</v>
      </c>
      <c r="BU27">
        <v>10000.56774193548</v>
      </c>
      <c r="BV27">
        <v>0</v>
      </c>
      <c r="BW27">
        <v>275.6907741935484</v>
      </c>
      <c r="BX27">
        <v>0.4272195161290323</v>
      </c>
      <c r="BY27">
        <v>428.515935483871</v>
      </c>
      <c r="BZ27">
        <v>428.0992903225807</v>
      </c>
      <c r="CA27">
        <v>-0.04292713967741936</v>
      </c>
      <c r="CB27">
        <v>420.0153548387097</v>
      </c>
      <c r="CC27">
        <v>18.88332580645161</v>
      </c>
      <c r="CD27">
        <v>1.910458387096774</v>
      </c>
      <c r="CE27">
        <v>1.914810967741936</v>
      </c>
      <c r="CF27">
        <v>16.72110967741935</v>
      </c>
      <c r="CG27">
        <v>16.75687741935484</v>
      </c>
      <c r="CH27">
        <v>399.991193548387</v>
      </c>
      <c r="CI27">
        <v>0.8999830322580646</v>
      </c>
      <c r="CJ27">
        <v>0.100016964516129</v>
      </c>
      <c r="CK27">
        <v>0</v>
      </c>
      <c r="CL27">
        <v>2.082261290322581</v>
      </c>
      <c r="CM27">
        <v>0</v>
      </c>
      <c r="CN27">
        <v>792.7671290322581</v>
      </c>
      <c r="CO27">
        <v>3702.104838709677</v>
      </c>
      <c r="CP27">
        <v>35.25177419354838</v>
      </c>
      <c r="CQ27">
        <v>39.35261290322581</v>
      </c>
      <c r="CR27">
        <v>37.21751612903225</v>
      </c>
      <c r="CS27">
        <v>37.80419354838709</v>
      </c>
      <c r="CT27">
        <v>35.89490322580645</v>
      </c>
      <c r="CU27">
        <v>359.9854838709676</v>
      </c>
      <c r="CV27">
        <v>40.00903225806452</v>
      </c>
      <c r="CW27">
        <v>0</v>
      </c>
      <c r="CX27">
        <v>1714257493.2</v>
      </c>
      <c r="CY27">
        <v>0</v>
      </c>
      <c r="CZ27">
        <v>1714257207.5</v>
      </c>
      <c r="DA27" t="s">
        <v>368</v>
      </c>
      <c r="DB27">
        <v>1714257204</v>
      </c>
      <c r="DC27">
        <v>1714257207.5</v>
      </c>
      <c r="DD27">
        <v>2</v>
      </c>
      <c r="DE27">
        <v>0.03</v>
      </c>
      <c r="DF27">
        <v>-0.062</v>
      </c>
      <c r="DG27">
        <v>-3.183</v>
      </c>
      <c r="DH27">
        <v>-0.05</v>
      </c>
      <c r="DI27">
        <v>420</v>
      </c>
      <c r="DJ27">
        <v>19</v>
      </c>
      <c r="DK27">
        <v>0.35</v>
      </c>
      <c r="DL27">
        <v>0.1</v>
      </c>
      <c r="DM27">
        <v>0.7136386829268293</v>
      </c>
      <c r="DN27">
        <v>-4.596090898954702</v>
      </c>
      <c r="DO27">
        <v>0.4873355232468338</v>
      </c>
      <c r="DP27">
        <v>0</v>
      </c>
      <c r="DQ27">
        <v>-0.08320354219512197</v>
      </c>
      <c r="DR27">
        <v>0.6865381898257836</v>
      </c>
      <c r="DS27">
        <v>0.06864838639868365</v>
      </c>
      <c r="DT27">
        <v>0</v>
      </c>
      <c r="DU27">
        <v>0</v>
      </c>
      <c r="DV27">
        <v>2</v>
      </c>
      <c r="DW27" t="s">
        <v>363</v>
      </c>
      <c r="DX27">
        <v>3.22947</v>
      </c>
      <c r="DY27">
        <v>2.70434</v>
      </c>
      <c r="DZ27">
        <v>0.105946</v>
      </c>
      <c r="EA27">
        <v>0.105636</v>
      </c>
      <c r="EB27">
        <v>0.0973483</v>
      </c>
      <c r="EC27">
        <v>0.0976972</v>
      </c>
      <c r="ED27">
        <v>29056.8</v>
      </c>
      <c r="EE27">
        <v>28425.6</v>
      </c>
      <c r="EF27">
        <v>31134.1</v>
      </c>
      <c r="EG27">
        <v>30141.6</v>
      </c>
      <c r="EH27">
        <v>37626.9</v>
      </c>
      <c r="EI27">
        <v>35961.6</v>
      </c>
      <c r="EJ27">
        <v>43616.7</v>
      </c>
      <c r="EK27">
        <v>42090.5</v>
      </c>
      <c r="EL27">
        <v>2.13165</v>
      </c>
      <c r="EM27">
        <v>1.92253</v>
      </c>
      <c r="EN27">
        <v>0.0431426</v>
      </c>
      <c r="EO27">
        <v>0</v>
      </c>
      <c r="EP27">
        <v>26.0548</v>
      </c>
      <c r="EQ27">
        <v>999.9</v>
      </c>
      <c r="ER27">
        <v>70.5</v>
      </c>
      <c r="ES27">
        <v>25.3</v>
      </c>
      <c r="ET27">
        <v>22.5043</v>
      </c>
      <c r="EU27">
        <v>61.37</v>
      </c>
      <c r="EV27">
        <v>21.5665</v>
      </c>
      <c r="EW27">
        <v>1</v>
      </c>
      <c r="EX27">
        <v>0.07153959999999999</v>
      </c>
      <c r="EY27">
        <v>0.652677</v>
      </c>
      <c r="EZ27">
        <v>20.2081</v>
      </c>
      <c r="FA27">
        <v>5.22732</v>
      </c>
      <c r="FB27">
        <v>11.998</v>
      </c>
      <c r="FC27">
        <v>4.9669</v>
      </c>
      <c r="FD27">
        <v>3.297</v>
      </c>
      <c r="FE27">
        <v>9999</v>
      </c>
      <c r="FF27">
        <v>9999</v>
      </c>
      <c r="FG27">
        <v>9999</v>
      </c>
      <c r="FH27">
        <v>32.6</v>
      </c>
      <c r="FI27">
        <v>4.97108</v>
      </c>
      <c r="FJ27">
        <v>1.86775</v>
      </c>
      <c r="FK27">
        <v>1.85898</v>
      </c>
      <c r="FL27">
        <v>1.86508</v>
      </c>
      <c r="FM27">
        <v>1.8631</v>
      </c>
      <c r="FN27">
        <v>1.8644</v>
      </c>
      <c r="FO27">
        <v>1.85989</v>
      </c>
      <c r="FP27">
        <v>1.86386</v>
      </c>
      <c r="FQ27">
        <v>0</v>
      </c>
      <c r="FR27">
        <v>0</v>
      </c>
      <c r="FS27">
        <v>0</v>
      </c>
      <c r="FT27">
        <v>0</v>
      </c>
      <c r="FU27" t="s">
        <v>358</v>
      </c>
      <c r="FV27" t="s">
        <v>359</v>
      </c>
      <c r="FW27" t="s">
        <v>360</v>
      </c>
      <c r="FX27" t="s">
        <v>360</v>
      </c>
      <c r="FY27" t="s">
        <v>360</v>
      </c>
      <c r="FZ27" t="s">
        <v>360</v>
      </c>
      <c r="GA27">
        <v>0</v>
      </c>
      <c r="GB27">
        <v>100</v>
      </c>
      <c r="GC27">
        <v>100</v>
      </c>
      <c r="GD27">
        <v>-3.183</v>
      </c>
      <c r="GE27">
        <v>-0.0525</v>
      </c>
      <c r="GF27">
        <v>-1.32228814414883</v>
      </c>
      <c r="GG27">
        <v>-0.004200780211792431</v>
      </c>
      <c r="GH27">
        <v>-6.086107273994438E-07</v>
      </c>
      <c r="GI27">
        <v>3.538391214060535E-10</v>
      </c>
      <c r="GJ27">
        <v>-0.09100153993609908</v>
      </c>
      <c r="GK27">
        <v>0.006682484536868237</v>
      </c>
      <c r="GL27">
        <v>-0.0007200357986506558</v>
      </c>
      <c r="GM27">
        <v>2.515042002614049E-05</v>
      </c>
      <c r="GN27">
        <v>15</v>
      </c>
      <c r="GO27">
        <v>1944</v>
      </c>
      <c r="GP27">
        <v>3</v>
      </c>
      <c r="GQ27">
        <v>20</v>
      </c>
      <c r="GR27">
        <v>3.4</v>
      </c>
      <c r="GS27">
        <v>3.3</v>
      </c>
      <c r="GT27">
        <v>1.13037</v>
      </c>
      <c r="GU27">
        <v>2.40601</v>
      </c>
      <c r="GV27">
        <v>1.44775</v>
      </c>
      <c r="GW27">
        <v>2.31079</v>
      </c>
      <c r="GX27">
        <v>1.55151</v>
      </c>
      <c r="GY27">
        <v>2.43042</v>
      </c>
      <c r="GZ27">
        <v>31.9365</v>
      </c>
      <c r="HA27">
        <v>14.2021</v>
      </c>
      <c r="HB27">
        <v>18</v>
      </c>
      <c r="HC27">
        <v>614.361</v>
      </c>
      <c r="HD27">
        <v>478.914</v>
      </c>
      <c r="HE27">
        <v>24.9984</v>
      </c>
      <c r="HF27">
        <v>27.9965</v>
      </c>
      <c r="HG27">
        <v>30.0001</v>
      </c>
      <c r="HH27">
        <v>27.893</v>
      </c>
      <c r="HI27">
        <v>27.8085</v>
      </c>
      <c r="HJ27">
        <v>22.6376</v>
      </c>
      <c r="HK27">
        <v>29.1727</v>
      </c>
      <c r="HL27">
        <v>100</v>
      </c>
      <c r="HM27">
        <v>25</v>
      </c>
      <c r="HN27">
        <v>420</v>
      </c>
      <c r="HO27">
        <v>18.7185</v>
      </c>
      <c r="HP27">
        <v>98.7805</v>
      </c>
      <c r="HQ27">
        <v>100.575</v>
      </c>
    </row>
    <row r="28" spans="1:225">
      <c r="A28">
        <v>12</v>
      </c>
      <c r="B28">
        <v>1714257423</v>
      </c>
      <c r="C28">
        <v>284.9000000953674</v>
      </c>
      <c r="D28" t="s">
        <v>384</v>
      </c>
      <c r="E28" t="s">
        <v>385</v>
      </c>
      <c r="F28">
        <v>5</v>
      </c>
      <c r="G28" t="s">
        <v>383</v>
      </c>
      <c r="H28">
        <v>1714257416.75</v>
      </c>
      <c r="I28">
        <f>(J28)/1000</f>
        <v>0</v>
      </c>
      <c r="J28">
        <f>IF(BE28, AM28, AG28)</f>
        <v>0</v>
      </c>
      <c r="K28">
        <f>IF(BE28, AH28, AF28)</f>
        <v>0</v>
      </c>
      <c r="L28">
        <f>BG28 - IF(AT28&gt;1, K28*BA28*100.0/(AV28*BU28), 0)</f>
        <v>0</v>
      </c>
      <c r="M28">
        <f>((S28-I28/2)*L28-K28)/(S28+I28/2)</f>
        <v>0</v>
      </c>
      <c r="N28">
        <f>M28*(BN28+BO28)/1000.0</f>
        <v>0</v>
      </c>
      <c r="O28">
        <f>(BG28 - IF(AT28&gt;1, K28*BA28*100.0/(AV28*BU28), 0))*(BN28+BO28)/1000.0</f>
        <v>0</v>
      </c>
      <c r="P28">
        <f>2.0/((1/R28-1/Q28)+SIGN(R28)*SQRT((1/R28-1/Q28)*(1/R28-1/Q28) + 4*BB28/((BB28+1)*(BB28+1))*(2*1/R28*1/Q28-1/Q28*1/Q28)))</f>
        <v>0</v>
      </c>
      <c r="Q28">
        <f>IF(LEFT(BC28,1)&lt;&gt;"0",IF(LEFT(BC28,1)="1",3.0,BD28),$D$5+$E$5*(BU28*BN28/($K$5*1000))+$F$5*(BU28*BN28/($K$5*1000))*MAX(MIN(BA28,$J$5),$I$5)*MAX(MIN(BA28,$J$5),$I$5)+$G$5*MAX(MIN(BA28,$J$5),$I$5)*(BU28*BN28/($K$5*1000))+$H$5*(BU28*BN28/($K$5*1000))*(BU28*BN28/($K$5*1000)))</f>
        <v>0</v>
      </c>
      <c r="R28">
        <f>I28*(1000-(1000*0.61365*exp(17.502*V28/(240.97+V28))/(BN28+BO28)+BI28)/2)/(1000*0.61365*exp(17.502*V28/(240.97+V28))/(BN28+BO28)-BI28)</f>
        <v>0</v>
      </c>
      <c r="S28">
        <f>1/((BB28+1)/(P28/1.6)+1/(Q28/1.37)) + BB28/((BB28+1)/(P28/1.6) + BB28/(Q28/1.37))</f>
        <v>0</v>
      </c>
      <c r="T28">
        <f>(AW28*AZ28)</f>
        <v>0</v>
      </c>
      <c r="U28">
        <f>(BP28+(T28+2*0.95*5.67E-8*(((BP28+$B$7)+273)^4-(BP28+273)^4)-44100*I28)/(1.84*29.3*Q28+8*0.95*5.67E-8*(BP28+273)^3))</f>
        <v>0</v>
      </c>
      <c r="V28">
        <f>($C$7*BQ28+$D$7*BR28+$E$7*U28)</f>
        <v>0</v>
      </c>
      <c r="W28">
        <f>0.61365*exp(17.502*V28/(240.97+V28))</f>
        <v>0</v>
      </c>
      <c r="X28">
        <f>(Y28/Z28*100)</f>
        <v>0</v>
      </c>
      <c r="Y28">
        <f>BI28*(BN28+BO28)/1000</f>
        <v>0</v>
      </c>
      <c r="Z28">
        <f>0.61365*exp(17.502*BP28/(240.97+BP28))</f>
        <v>0</v>
      </c>
      <c r="AA28">
        <f>(W28-BI28*(BN28+BO28)/1000)</f>
        <v>0</v>
      </c>
      <c r="AB28">
        <f>(-I28*44100)</f>
        <v>0</v>
      </c>
      <c r="AC28">
        <f>2*29.3*Q28*0.92*(BP28-V28)</f>
        <v>0</v>
      </c>
      <c r="AD28">
        <f>2*0.95*5.67E-8*(((BP28+$B$7)+273)^4-(V28+273)^4)</f>
        <v>0</v>
      </c>
      <c r="AE28">
        <f>T28+AD28+AB28+AC28</f>
        <v>0</v>
      </c>
      <c r="AF28">
        <f>BM28*AT28*(BH28-BG28*(1000-AT28*BJ28)/(1000-AT28*BI28))/(100*BA28)</f>
        <v>0</v>
      </c>
      <c r="AG28">
        <f>1000*BM28*AT28*(BI28-BJ28)/(100*BA28*(1000-AT28*BI28))</f>
        <v>0</v>
      </c>
      <c r="AH28">
        <f>(AI28 - AJ28 - BN28*1E3/(8.314*(BP28+273.15)) * AL28/BM28 * AK28) * BM28/(100*BA28) * (1000 - BJ28)/1000</f>
        <v>0</v>
      </c>
      <c r="AI28">
        <v>428.0409963912329</v>
      </c>
      <c r="AJ28">
        <v>428.1189878787881</v>
      </c>
      <c r="AK28">
        <v>-0.0009891696777446896</v>
      </c>
      <c r="AL28">
        <v>67.15963171329606</v>
      </c>
      <c r="AM28">
        <f>(AO28 - AN28 + BN28*1E3/(8.314*(BP28+273.15)) * AQ28/BM28 * AP28) * BM28/(100*BA28) * 1000/(1000 - AO28)</f>
        <v>0</v>
      </c>
      <c r="AN28">
        <v>18.77315529178163</v>
      </c>
      <c r="AO28">
        <v>18.72582242424243</v>
      </c>
      <c r="AP28">
        <v>-0.0001190521392361884</v>
      </c>
      <c r="AQ28">
        <v>78.54675706718346</v>
      </c>
      <c r="AR28">
        <v>0</v>
      </c>
      <c r="AS28">
        <v>0</v>
      </c>
      <c r="AT28">
        <f>IF(AR28*$H$13&gt;=AV28,1.0,(AV28/(AV28-AR28*$H$13)))</f>
        <v>0</v>
      </c>
      <c r="AU28">
        <f>(AT28-1)*100</f>
        <v>0</v>
      </c>
      <c r="AV28">
        <f>MAX(0,($B$13+$C$13*BU28)/(1+$D$13*BU28)*BN28/(BP28+273)*$E$13)</f>
        <v>0</v>
      </c>
      <c r="AW28">
        <f>$B$11*BV28+$C$11*BW28+$F$11*CH28*(1-CK28)</f>
        <v>0</v>
      </c>
      <c r="AX28">
        <f>AW28*AY28</f>
        <v>0</v>
      </c>
      <c r="AY28">
        <f>($B$11*$D$9+$C$11*$D$9+$F$11*((CU28+CM28)/MAX(CU28+CM28+CV28, 0.1)*$I$9+CV28/MAX(CU28+CM28+CV28, 0.1)*$J$9))/($B$11+$C$11+$F$11)</f>
        <v>0</v>
      </c>
      <c r="AZ28">
        <f>($B$11*$K$9+$C$11*$K$9+$F$11*((CU28+CM28)/MAX(CU28+CM28+CV28, 0.1)*$P$9+CV28/MAX(CU28+CM28+CV28, 0.1)*$Q$9))/($B$11+$C$11+$F$11)</f>
        <v>0</v>
      </c>
      <c r="BA28">
        <v>6</v>
      </c>
      <c r="BB28">
        <v>0.5</v>
      </c>
      <c r="BC28" t="s">
        <v>355</v>
      </c>
      <c r="BD28">
        <v>2</v>
      </c>
      <c r="BE28" t="b">
        <v>1</v>
      </c>
      <c r="BF28">
        <v>1714257416.75</v>
      </c>
      <c r="BG28">
        <v>420.1300833333333</v>
      </c>
      <c r="BH28">
        <v>420.009875</v>
      </c>
      <c r="BI28">
        <v>18.73257083333333</v>
      </c>
      <c r="BJ28">
        <v>18.77104583333334</v>
      </c>
      <c r="BK28">
        <v>423.3128750000001</v>
      </c>
      <c r="BL28">
        <v>18.78539583333334</v>
      </c>
      <c r="BM28">
        <v>600.0065</v>
      </c>
      <c r="BN28">
        <v>101.406</v>
      </c>
      <c r="BO28">
        <v>0.1000164666666667</v>
      </c>
      <c r="BP28">
        <v>26.59983333333333</v>
      </c>
      <c r="BQ28">
        <v>26.75679583333333</v>
      </c>
      <c r="BR28">
        <v>999.9</v>
      </c>
      <c r="BS28">
        <v>0</v>
      </c>
      <c r="BT28">
        <v>0</v>
      </c>
      <c r="BU28">
        <v>9994.327083333334</v>
      </c>
      <c r="BV28">
        <v>0</v>
      </c>
      <c r="BW28">
        <v>276.1439583333333</v>
      </c>
      <c r="BX28">
        <v>0.1201540083333333</v>
      </c>
      <c r="BY28">
        <v>428.1505</v>
      </c>
      <c r="BZ28">
        <v>428.0448333333334</v>
      </c>
      <c r="CA28">
        <v>-0.03848441666666667</v>
      </c>
      <c r="CB28">
        <v>420.009875</v>
      </c>
      <c r="CC28">
        <v>18.77104583333334</v>
      </c>
      <c r="CD28">
        <v>1.899593333333333</v>
      </c>
      <c r="CE28">
        <v>1.903497083333334</v>
      </c>
      <c r="CF28">
        <v>16.6313375</v>
      </c>
      <c r="CG28">
        <v>16.66365416666667</v>
      </c>
      <c r="CH28">
        <v>400.0054166666666</v>
      </c>
      <c r="CI28">
        <v>0.8999898750000002</v>
      </c>
      <c r="CJ28">
        <v>0.1000100875</v>
      </c>
      <c r="CK28">
        <v>0</v>
      </c>
      <c r="CL28">
        <v>2.119525</v>
      </c>
      <c r="CM28">
        <v>0</v>
      </c>
      <c r="CN28">
        <v>827.8842083333334</v>
      </c>
      <c r="CO28">
        <v>3702.245833333333</v>
      </c>
      <c r="CP28">
        <v>35.406</v>
      </c>
      <c r="CQ28">
        <v>39.73925</v>
      </c>
      <c r="CR28">
        <v>37.458</v>
      </c>
      <c r="CS28">
        <v>38.23408333333333</v>
      </c>
      <c r="CT28">
        <v>36.10908333333333</v>
      </c>
      <c r="CU28">
        <v>359.9991666666667</v>
      </c>
      <c r="CV28">
        <v>40.00291666666666</v>
      </c>
      <c r="CW28">
        <v>0</v>
      </c>
      <c r="CX28">
        <v>1714257510.6</v>
      </c>
      <c r="CY28">
        <v>0</v>
      </c>
      <c r="CZ28">
        <v>1714257207.5</v>
      </c>
      <c r="DA28" t="s">
        <v>368</v>
      </c>
      <c r="DB28">
        <v>1714257204</v>
      </c>
      <c r="DC28">
        <v>1714257207.5</v>
      </c>
      <c r="DD28">
        <v>2</v>
      </c>
      <c r="DE28">
        <v>0.03</v>
      </c>
      <c r="DF28">
        <v>-0.062</v>
      </c>
      <c r="DG28">
        <v>-3.183</v>
      </c>
      <c r="DH28">
        <v>-0.05</v>
      </c>
      <c r="DI28">
        <v>420</v>
      </c>
      <c r="DJ28">
        <v>19</v>
      </c>
      <c r="DK28">
        <v>0.35</v>
      </c>
      <c r="DL28">
        <v>0.1</v>
      </c>
      <c r="DM28">
        <v>0.1650673219512195</v>
      </c>
      <c r="DN28">
        <v>-0.5500085414634145</v>
      </c>
      <c r="DO28">
        <v>0.07231922859749905</v>
      </c>
      <c r="DP28">
        <v>0</v>
      </c>
      <c r="DQ28">
        <v>-0.02282305714634146</v>
      </c>
      <c r="DR28">
        <v>-0.2030775374216027</v>
      </c>
      <c r="DS28">
        <v>0.0209519304698298</v>
      </c>
      <c r="DT28">
        <v>0</v>
      </c>
      <c r="DU28">
        <v>0</v>
      </c>
      <c r="DV28">
        <v>2</v>
      </c>
      <c r="DW28" t="s">
        <v>363</v>
      </c>
      <c r="DX28">
        <v>3.22951</v>
      </c>
      <c r="DY28">
        <v>2.70423</v>
      </c>
      <c r="DZ28">
        <v>0.105921</v>
      </c>
      <c r="EA28">
        <v>0.105642</v>
      </c>
      <c r="EB28">
        <v>0.09712220000000001</v>
      </c>
      <c r="EC28">
        <v>0.0976939</v>
      </c>
      <c r="ED28">
        <v>29057.8</v>
      </c>
      <c r="EE28">
        <v>28424.9</v>
      </c>
      <c r="EF28">
        <v>31134.3</v>
      </c>
      <c r="EG28">
        <v>30141</v>
      </c>
      <c r="EH28">
        <v>37636.4</v>
      </c>
      <c r="EI28">
        <v>35960.8</v>
      </c>
      <c r="EJ28">
        <v>43616.7</v>
      </c>
      <c r="EK28">
        <v>42089.4</v>
      </c>
      <c r="EL28">
        <v>2.13195</v>
      </c>
      <c r="EM28">
        <v>1.9219</v>
      </c>
      <c r="EN28">
        <v>0.043489</v>
      </c>
      <c r="EO28">
        <v>0</v>
      </c>
      <c r="EP28">
        <v>26.03</v>
      </c>
      <c r="EQ28">
        <v>999.9</v>
      </c>
      <c r="ER28">
        <v>70.5</v>
      </c>
      <c r="ES28">
        <v>25.3</v>
      </c>
      <c r="ET28">
        <v>22.5026</v>
      </c>
      <c r="EU28">
        <v>61.47</v>
      </c>
      <c r="EV28">
        <v>21.4263</v>
      </c>
      <c r="EW28">
        <v>1</v>
      </c>
      <c r="EX28">
        <v>0.0721087</v>
      </c>
      <c r="EY28">
        <v>0.638437</v>
      </c>
      <c r="EZ28">
        <v>20.208</v>
      </c>
      <c r="FA28">
        <v>5.22762</v>
      </c>
      <c r="FB28">
        <v>11.998</v>
      </c>
      <c r="FC28">
        <v>4.96705</v>
      </c>
      <c r="FD28">
        <v>3.297</v>
      </c>
      <c r="FE28">
        <v>9999</v>
      </c>
      <c r="FF28">
        <v>9999</v>
      </c>
      <c r="FG28">
        <v>9999</v>
      </c>
      <c r="FH28">
        <v>32.6</v>
      </c>
      <c r="FI28">
        <v>4.97106</v>
      </c>
      <c r="FJ28">
        <v>1.86776</v>
      </c>
      <c r="FK28">
        <v>1.85898</v>
      </c>
      <c r="FL28">
        <v>1.86508</v>
      </c>
      <c r="FM28">
        <v>1.8631</v>
      </c>
      <c r="FN28">
        <v>1.86443</v>
      </c>
      <c r="FO28">
        <v>1.85989</v>
      </c>
      <c r="FP28">
        <v>1.8639</v>
      </c>
      <c r="FQ28">
        <v>0</v>
      </c>
      <c r="FR28">
        <v>0</v>
      </c>
      <c r="FS28">
        <v>0</v>
      </c>
      <c r="FT28">
        <v>0</v>
      </c>
      <c r="FU28" t="s">
        <v>358</v>
      </c>
      <c r="FV28" t="s">
        <v>359</v>
      </c>
      <c r="FW28" t="s">
        <v>360</v>
      </c>
      <c r="FX28" t="s">
        <v>360</v>
      </c>
      <c r="FY28" t="s">
        <v>360</v>
      </c>
      <c r="FZ28" t="s">
        <v>360</v>
      </c>
      <c r="GA28">
        <v>0</v>
      </c>
      <c r="GB28">
        <v>100</v>
      </c>
      <c r="GC28">
        <v>100</v>
      </c>
      <c r="GD28">
        <v>-3.183</v>
      </c>
      <c r="GE28">
        <v>-0.0529</v>
      </c>
      <c r="GF28">
        <v>-1.32228814414883</v>
      </c>
      <c r="GG28">
        <v>-0.004200780211792431</v>
      </c>
      <c r="GH28">
        <v>-6.086107273994438E-07</v>
      </c>
      <c r="GI28">
        <v>3.538391214060535E-10</v>
      </c>
      <c r="GJ28">
        <v>-0.09100153993609908</v>
      </c>
      <c r="GK28">
        <v>0.006682484536868237</v>
      </c>
      <c r="GL28">
        <v>-0.0007200357986506558</v>
      </c>
      <c r="GM28">
        <v>2.515042002614049E-05</v>
      </c>
      <c r="GN28">
        <v>15</v>
      </c>
      <c r="GO28">
        <v>1944</v>
      </c>
      <c r="GP28">
        <v>3</v>
      </c>
      <c r="GQ28">
        <v>20</v>
      </c>
      <c r="GR28">
        <v>3.6</v>
      </c>
      <c r="GS28">
        <v>3.6</v>
      </c>
      <c r="GT28">
        <v>1.13037</v>
      </c>
      <c r="GU28">
        <v>2.40356</v>
      </c>
      <c r="GV28">
        <v>1.44775</v>
      </c>
      <c r="GW28">
        <v>2.30957</v>
      </c>
      <c r="GX28">
        <v>1.55151</v>
      </c>
      <c r="GY28">
        <v>2.44629</v>
      </c>
      <c r="GZ28">
        <v>31.9585</v>
      </c>
      <c r="HA28">
        <v>14.2021</v>
      </c>
      <c r="HB28">
        <v>18</v>
      </c>
      <c r="HC28">
        <v>614.713</v>
      </c>
      <c r="HD28">
        <v>478.649</v>
      </c>
      <c r="HE28">
        <v>24.9995</v>
      </c>
      <c r="HF28">
        <v>28.0014</v>
      </c>
      <c r="HG28">
        <v>30.0001</v>
      </c>
      <c r="HH28">
        <v>27.9062</v>
      </c>
      <c r="HI28">
        <v>27.8249</v>
      </c>
      <c r="HJ28">
        <v>22.6362</v>
      </c>
      <c r="HK28">
        <v>29.1727</v>
      </c>
      <c r="HL28">
        <v>100</v>
      </c>
      <c r="HM28">
        <v>25</v>
      </c>
      <c r="HN28">
        <v>420</v>
      </c>
      <c r="HO28">
        <v>18.7154</v>
      </c>
      <c r="HP28">
        <v>98.7808</v>
      </c>
      <c r="HQ28">
        <v>100.572</v>
      </c>
    </row>
    <row r="29" spans="1:225">
      <c r="A29">
        <v>13</v>
      </c>
      <c r="B29">
        <v>1714257433</v>
      </c>
      <c r="C29">
        <v>294.9000000953674</v>
      </c>
      <c r="D29" t="s">
        <v>386</v>
      </c>
      <c r="E29" t="s">
        <v>387</v>
      </c>
      <c r="F29">
        <v>5</v>
      </c>
      <c r="G29" t="s">
        <v>383</v>
      </c>
      <c r="H29">
        <v>1714257425.327586</v>
      </c>
      <c r="I29">
        <f>(J29)/1000</f>
        <v>0</v>
      </c>
      <c r="J29">
        <f>IF(BE29, AM29, AG29)</f>
        <v>0</v>
      </c>
      <c r="K29">
        <f>IF(BE29, AH29, AF29)</f>
        <v>0</v>
      </c>
      <c r="L29">
        <f>BG29 - IF(AT29&gt;1, K29*BA29*100.0/(AV29*BU29), 0)</f>
        <v>0</v>
      </c>
      <c r="M29">
        <f>((S29-I29/2)*L29-K29)/(S29+I29/2)</f>
        <v>0</v>
      </c>
      <c r="N29">
        <f>M29*(BN29+BO29)/1000.0</f>
        <v>0</v>
      </c>
      <c r="O29">
        <f>(BG29 - IF(AT29&gt;1, K29*BA29*100.0/(AV29*BU29), 0))*(BN29+BO29)/1000.0</f>
        <v>0</v>
      </c>
      <c r="P29">
        <f>2.0/((1/R29-1/Q29)+SIGN(R29)*SQRT((1/R29-1/Q29)*(1/R29-1/Q29) + 4*BB29/((BB29+1)*(BB29+1))*(2*1/R29*1/Q29-1/Q29*1/Q29)))</f>
        <v>0</v>
      </c>
      <c r="Q29">
        <f>IF(LEFT(BC29,1)&lt;&gt;"0",IF(LEFT(BC29,1)="1",3.0,BD29),$D$5+$E$5*(BU29*BN29/($K$5*1000))+$F$5*(BU29*BN29/($K$5*1000))*MAX(MIN(BA29,$J$5),$I$5)*MAX(MIN(BA29,$J$5),$I$5)+$G$5*MAX(MIN(BA29,$J$5),$I$5)*(BU29*BN29/($K$5*1000))+$H$5*(BU29*BN29/($K$5*1000))*(BU29*BN29/($K$5*1000)))</f>
        <v>0</v>
      </c>
      <c r="R29">
        <f>I29*(1000-(1000*0.61365*exp(17.502*V29/(240.97+V29))/(BN29+BO29)+BI29)/2)/(1000*0.61365*exp(17.502*V29/(240.97+V29))/(BN29+BO29)-BI29)</f>
        <v>0</v>
      </c>
      <c r="S29">
        <f>1/((BB29+1)/(P29/1.6)+1/(Q29/1.37)) + BB29/((BB29+1)/(P29/1.6) + BB29/(Q29/1.37))</f>
        <v>0</v>
      </c>
      <c r="T29">
        <f>(AW29*AZ29)</f>
        <v>0</v>
      </c>
      <c r="U29">
        <f>(BP29+(T29+2*0.95*5.67E-8*(((BP29+$B$7)+273)^4-(BP29+273)^4)-44100*I29)/(1.84*29.3*Q29+8*0.95*5.67E-8*(BP29+273)^3))</f>
        <v>0</v>
      </c>
      <c r="V29">
        <f>($C$7*BQ29+$D$7*BR29+$E$7*U29)</f>
        <v>0</v>
      </c>
      <c r="W29">
        <f>0.61365*exp(17.502*V29/(240.97+V29))</f>
        <v>0</v>
      </c>
      <c r="X29">
        <f>(Y29/Z29*100)</f>
        <v>0</v>
      </c>
      <c r="Y29">
        <f>BI29*(BN29+BO29)/1000</f>
        <v>0</v>
      </c>
      <c r="Z29">
        <f>0.61365*exp(17.502*BP29/(240.97+BP29))</f>
        <v>0</v>
      </c>
      <c r="AA29">
        <f>(W29-BI29*(BN29+BO29)/1000)</f>
        <v>0</v>
      </c>
      <c r="AB29">
        <f>(-I29*44100)</f>
        <v>0</v>
      </c>
      <c r="AC29">
        <f>2*29.3*Q29*0.92*(BP29-V29)</f>
        <v>0</v>
      </c>
      <c r="AD29">
        <f>2*0.95*5.67E-8*(((BP29+$B$7)+273)^4-(V29+273)^4)</f>
        <v>0</v>
      </c>
      <c r="AE29">
        <f>T29+AD29+AB29+AC29</f>
        <v>0</v>
      </c>
      <c r="AF29">
        <f>BM29*AT29*(BH29-BG29*(1000-AT29*BJ29)/(1000-AT29*BI29))/(100*BA29)</f>
        <v>0</v>
      </c>
      <c r="AG29">
        <f>1000*BM29*AT29*(BI29-BJ29)/(100*BA29*(1000-AT29*BI29))</f>
        <v>0</v>
      </c>
      <c r="AH29">
        <f>(AI29 - AJ29 - BN29*1E3/(8.314*(BP29+273.15)) * AL29/BM29 * AK29) * BM29/(100*BA29) * (1000 - BJ29)/1000</f>
        <v>0</v>
      </c>
      <c r="AI29">
        <v>428.1240745490624</v>
      </c>
      <c r="AJ29">
        <v>428.0141575757575</v>
      </c>
      <c r="AK29">
        <v>-0.0241299224707038</v>
      </c>
      <c r="AL29">
        <v>67.15963171329606</v>
      </c>
      <c r="AM29">
        <f>(AO29 - AN29 + BN29*1E3/(8.314*(BP29+273.15)) * AQ29/BM29 * AP29) * BM29/(100*BA29) * 1000/(1000 - AO29)</f>
        <v>0</v>
      </c>
      <c r="AN29">
        <v>18.77896572788357</v>
      </c>
      <c r="AO29">
        <v>18.72875878787879</v>
      </c>
      <c r="AP29">
        <v>6.597895758493093E-05</v>
      </c>
      <c r="AQ29">
        <v>78.54675706718346</v>
      </c>
      <c r="AR29">
        <v>0</v>
      </c>
      <c r="AS29">
        <v>0</v>
      </c>
      <c r="AT29">
        <f>IF(AR29*$H$13&gt;=AV29,1.0,(AV29/(AV29-AR29*$H$13)))</f>
        <v>0</v>
      </c>
      <c r="AU29">
        <f>(AT29-1)*100</f>
        <v>0</v>
      </c>
      <c r="AV29">
        <f>MAX(0,($B$13+$C$13*BU29)/(1+$D$13*BU29)*BN29/(BP29+273)*$E$13)</f>
        <v>0</v>
      </c>
      <c r="AW29">
        <f>$B$11*BV29+$C$11*BW29+$F$11*CH29*(1-CK29)</f>
        <v>0</v>
      </c>
      <c r="AX29">
        <f>AW29*AY29</f>
        <v>0</v>
      </c>
      <c r="AY29">
        <f>($B$11*$D$9+$C$11*$D$9+$F$11*((CU29+CM29)/MAX(CU29+CM29+CV29, 0.1)*$I$9+CV29/MAX(CU29+CM29+CV29, 0.1)*$J$9))/($B$11+$C$11+$F$11)</f>
        <v>0</v>
      </c>
      <c r="AZ29">
        <f>($B$11*$K$9+$C$11*$K$9+$F$11*((CU29+CM29)/MAX(CU29+CM29+CV29, 0.1)*$P$9+CV29/MAX(CU29+CM29+CV29, 0.1)*$Q$9))/($B$11+$C$11+$F$11)</f>
        <v>0</v>
      </c>
      <c r="BA29">
        <v>6</v>
      </c>
      <c r="BB29">
        <v>0.5</v>
      </c>
      <c r="BC29" t="s">
        <v>355</v>
      </c>
      <c r="BD29">
        <v>2</v>
      </c>
      <c r="BE29" t="b">
        <v>1</v>
      </c>
      <c r="BF29">
        <v>1714257425.327586</v>
      </c>
      <c r="BG29">
        <v>420.0891034482759</v>
      </c>
      <c r="BH29">
        <v>420.0753103448276</v>
      </c>
      <c r="BI29">
        <v>18.72650689655173</v>
      </c>
      <c r="BJ29">
        <v>18.7738275862069</v>
      </c>
      <c r="BK29">
        <v>423.2716551724138</v>
      </c>
      <c r="BL29">
        <v>18.77936551724138</v>
      </c>
      <c r="BM29">
        <v>600.0088275862068</v>
      </c>
      <c r="BN29">
        <v>101.4081034482759</v>
      </c>
      <c r="BO29">
        <v>0.0999529724137931</v>
      </c>
      <c r="BP29">
        <v>26.59298965517242</v>
      </c>
      <c r="BQ29">
        <v>26.74832413793103</v>
      </c>
      <c r="BR29">
        <v>999.9000000000002</v>
      </c>
      <c r="BS29">
        <v>0</v>
      </c>
      <c r="BT29">
        <v>0</v>
      </c>
      <c r="BU29">
        <v>10010.51551724138</v>
      </c>
      <c r="BV29">
        <v>0</v>
      </c>
      <c r="BW29">
        <v>276.7063103448276</v>
      </c>
      <c r="BX29">
        <v>0.0135834048275862</v>
      </c>
      <c r="BY29">
        <v>428.1060344827587</v>
      </c>
      <c r="BZ29">
        <v>428.1128620689656</v>
      </c>
      <c r="CA29">
        <v>-0.0473291448275862</v>
      </c>
      <c r="CB29">
        <v>420.0753103448276</v>
      </c>
      <c r="CC29">
        <v>18.7738275862069</v>
      </c>
      <c r="CD29">
        <v>1.899018620689655</v>
      </c>
      <c r="CE29">
        <v>1.903818275862069</v>
      </c>
      <c r="CF29">
        <v>16.62658965517241</v>
      </c>
      <c r="CG29">
        <v>16.66631034482759</v>
      </c>
      <c r="CH29">
        <v>399.9950689655173</v>
      </c>
      <c r="CI29">
        <v>0.8999883448275864</v>
      </c>
      <c r="CJ29">
        <v>0.100011624137931</v>
      </c>
      <c r="CK29">
        <v>0</v>
      </c>
      <c r="CL29">
        <v>2.137024137931034</v>
      </c>
      <c r="CM29">
        <v>0</v>
      </c>
      <c r="CN29">
        <v>862.4254482758622</v>
      </c>
      <c r="CO29">
        <v>3702.147241379312</v>
      </c>
      <c r="CP29">
        <v>35.48248275862069</v>
      </c>
      <c r="CQ29">
        <v>39.89196551724138</v>
      </c>
      <c r="CR29">
        <v>37.5536551724138</v>
      </c>
      <c r="CS29">
        <v>38.43506896551724</v>
      </c>
      <c r="CT29">
        <v>36.19589655172414</v>
      </c>
      <c r="CU29">
        <v>359.9896551724139</v>
      </c>
      <c r="CV29">
        <v>40.00172413793103</v>
      </c>
      <c r="CW29">
        <v>0</v>
      </c>
      <c r="CX29">
        <v>1714257520.2</v>
      </c>
      <c r="CY29">
        <v>0</v>
      </c>
      <c r="CZ29">
        <v>1714257207.5</v>
      </c>
      <c r="DA29" t="s">
        <v>368</v>
      </c>
      <c r="DB29">
        <v>1714257204</v>
      </c>
      <c r="DC29">
        <v>1714257207.5</v>
      </c>
      <c r="DD29">
        <v>2</v>
      </c>
      <c r="DE29">
        <v>0.03</v>
      </c>
      <c r="DF29">
        <v>-0.062</v>
      </c>
      <c r="DG29">
        <v>-3.183</v>
      </c>
      <c r="DH29">
        <v>-0.05</v>
      </c>
      <c r="DI29">
        <v>420</v>
      </c>
      <c r="DJ29">
        <v>19</v>
      </c>
      <c r="DK29">
        <v>0.35</v>
      </c>
      <c r="DL29">
        <v>0.1</v>
      </c>
      <c r="DM29">
        <v>0.04981728634146342</v>
      </c>
      <c r="DN29">
        <v>-0.8472604264808362</v>
      </c>
      <c r="DO29">
        <v>0.09862907184679276</v>
      </c>
      <c r="DP29">
        <v>0</v>
      </c>
      <c r="DQ29">
        <v>-0.04267790243902439</v>
      </c>
      <c r="DR29">
        <v>-0.06425486759581878</v>
      </c>
      <c r="DS29">
        <v>0.007823761829991572</v>
      </c>
      <c r="DT29">
        <v>1</v>
      </c>
      <c r="DU29">
        <v>1</v>
      </c>
      <c r="DV29">
        <v>2</v>
      </c>
      <c r="DW29" t="s">
        <v>357</v>
      </c>
      <c r="DX29">
        <v>3.22948</v>
      </c>
      <c r="DY29">
        <v>2.7045</v>
      </c>
      <c r="DZ29">
        <v>0.105901</v>
      </c>
      <c r="EA29">
        <v>0.105615</v>
      </c>
      <c r="EB29">
        <v>0.0971349</v>
      </c>
      <c r="EC29">
        <v>0.0977098</v>
      </c>
      <c r="ED29">
        <v>29057.6</v>
      </c>
      <c r="EE29">
        <v>28426</v>
      </c>
      <c r="EF29">
        <v>31133.5</v>
      </c>
      <c r="EG29">
        <v>30141.3</v>
      </c>
      <c r="EH29">
        <v>37634.8</v>
      </c>
      <c r="EI29">
        <v>35961.4</v>
      </c>
      <c r="EJ29">
        <v>43615.6</v>
      </c>
      <c r="EK29">
        <v>42090.8</v>
      </c>
      <c r="EL29">
        <v>2.13205</v>
      </c>
      <c r="EM29">
        <v>1.92145</v>
      </c>
      <c r="EN29">
        <v>0.0445694</v>
      </c>
      <c r="EO29">
        <v>0</v>
      </c>
      <c r="EP29">
        <v>26.0152</v>
      </c>
      <c r="EQ29">
        <v>999.9</v>
      </c>
      <c r="ER29">
        <v>70.40000000000001</v>
      </c>
      <c r="ES29">
        <v>25.3</v>
      </c>
      <c r="ET29">
        <v>22.4709</v>
      </c>
      <c r="EU29">
        <v>61.58</v>
      </c>
      <c r="EV29">
        <v>21.3061</v>
      </c>
      <c r="EW29">
        <v>1</v>
      </c>
      <c r="EX29">
        <v>0.0722815</v>
      </c>
      <c r="EY29">
        <v>0.637042</v>
      </c>
      <c r="EZ29">
        <v>20.2081</v>
      </c>
      <c r="FA29">
        <v>5.22687</v>
      </c>
      <c r="FB29">
        <v>11.998</v>
      </c>
      <c r="FC29">
        <v>4.96705</v>
      </c>
      <c r="FD29">
        <v>3.297</v>
      </c>
      <c r="FE29">
        <v>9999</v>
      </c>
      <c r="FF29">
        <v>9999</v>
      </c>
      <c r="FG29">
        <v>9999</v>
      </c>
      <c r="FH29">
        <v>32.6</v>
      </c>
      <c r="FI29">
        <v>4.97105</v>
      </c>
      <c r="FJ29">
        <v>1.86772</v>
      </c>
      <c r="FK29">
        <v>1.85898</v>
      </c>
      <c r="FL29">
        <v>1.86508</v>
      </c>
      <c r="FM29">
        <v>1.8631</v>
      </c>
      <c r="FN29">
        <v>1.86444</v>
      </c>
      <c r="FO29">
        <v>1.85988</v>
      </c>
      <c r="FP29">
        <v>1.86388</v>
      </c>
      <c r="FQ29">
        <v>0</v>
      </c>
      <c r="FR29">
        <v>0</v>
      </c>
      <c r="FS29">
        <v>0</v>
      </c>
      <c r="FT29">
        <v>0</v>
      </c>
      <c r="FU29" t="s">
        <v>358</v>
      </c>
      <c r="FV29" t="s">
        <v>359</v>
      </c>
      <c r="FW29" t="s">
        <v>360</v>
      </c>
      <c r="FX29" t="s">
        <v>360</v>
      </c>
      <c r="FY29" t="s">
        <v>360</v>
      </c>
      <c r="FZ29" t="s">
        <v>360</v>
      </c>
      <c r="GA29">
        <v>0</v>
      </c>
      <c r="GB29">
        <v>100</v>
      </c>
      <c r="GC29">
        <v>100</v>
      </c>
      <c r="GD29">
        <v>-3.182</v>
      </c>
      <c r="GE29">
        <v>-0.0529</v>
      </c>
      <c r="GF29">
        <v>-1.32228814414883</v>
      </c>
      <c r="GG29">
        <v>-0.004200780211792431</v>
      </c>
      <c r="GH29">
        <v>-6.086107273994438E-07</v>
      </c>
      <c r="GI29">
        <v>3.538391214060535E-10</v>
      </c>
      <c r="GJ29">
        <v>-0.09100153993609908</v>
      </c>
      <c r="GK29">
        <v>0.006682484536868237</v>
      </c>
      <c r="GL29">
        <v>-0.0007200357986506558</v>
      </c>
      <c r="GM29">
        <v>2.515042002614049E-05</v>
      </c>
      <c r="GN29">
        <v>15</v>
      </c>
      <c r="GO29">
        <v>1944</v>
      </c>
      <c r="GP29">
        <v>3</v>
      </c>
      <c r="GQ29">
        <v>20</v>
      </c>
      <c r="GR29">
        <v>3.8</v>
      </c>
      <c r="GS29">
        <v>3.8</v>
      </c>
      <c r="GT29">
        <v>1.13037</v>
      </c>
      <c r="GU29">
        <v>2.39136</v>
      </c>
      <c r="GV29">
        <v>1.44775</v>
      </c>
      <c r="GW29">
        <v>2.31079</v>
      </c>
      <c r="GX29">
        <v>1.55151</v>
      </c>
      <c r="GY29">
        <v>2.46582</v>
      </c>
      <c r="GZ29">
        <v>31.9805</v>
      </c>
      <c r="HA29">
        <v>14.2021</v>
      </c>
      <c r="HB29">
        <v>18</v>
      </c>
      <c r="HC29">
        <v>614.87</v>
      </c>
      <c r="HD29">
        <v>478.438</v>
      </c>
      <c r="HE29">
        <v>24.9997</v>
      </c>
      <c r="HF29">
        <v>28.0055</v>
      </c>
      <c r="HG29">
        <v>30.0003</v>
      </c>
      <c r="HH29">
        <v>27.9142</v>
      </c>
      <c r="HI29">
        <v>27.8343</v>
      </c>
      <c r="HJ29">
        <v>22.6358</v>
      </c>
      <c r="HK29">
        <v>29.45</v>
      </c>
      <c r="HL29">
        <v>100</v>
      </c>
      <c r="HM29">
        <v>25</v>
      </c>
      <c r="HN29">
        <v>420</v>
      </c>
      <c r="HO29">
        <v>18.6979</v>
      </c>
      <c r="HP29">
        <v>98.7783</v>
      </c>
      <c r="HQ29">
        <v>100.575</v>
      </c>
    </row>
    <row r="30" spans="1:225">
      <c r="A30">
        <v>14</v>
      </c>
      <c r="B30">
        <v>1714257443</v>
      </c>
      <c r="C30">
        <v>304.9000000953674</v>
      </c>
      <c r="D30" t="s">
        <v>388</v>
      </c>
      <c r="E30" t="s">
        <v>389</v>
      </c>
      <c r="F30">
        <v>5</v>
      </c>
      <c r="G30" t="s">
        <v>383</v>
      </c>
      <c r="H30">
        <v>1714257435.066667</v>
      </c>
      <c r="I30">
        <f>(J30)/1000</f>
        <v>0</v>
      </c>
      <c r="J30">
        <f>IF(BE30, AM30, AG30)</f>
        <v>0</v>
      </c>
      <c r="K30">
        <f>IF(BE30, AH30, AF30)</f>
        <v>0</v>
      </c>
      <c r="L30">
        <f>BG30 - IF(AT30&gt;1, K30*BA30*100.0/(AV30*BU30), 0)</f>
        <v>0</v>
      </c>
      <c r="M30">
        <f>((S30-I30/2)*L30-K30)/(S30+I30/2)</f>
        <v>0</v>
      </c>
      <c r="N30">
        <f>M30*(BN30+BO30)/1000.0</f>
        <v>0</v>
      </c>
      <c r="O30">
        <f>(BG30 - IF(AT30&gt;1, K30*BA30*100.0/(AV30*BU30), 0))*(BN30+BO30)/1000.0</f>
        <v>0</v>
      </c>
      <c r="P30">
        <f>2.0/((1/R30-1/Q30)+SIGN(R30)*SQRT((1/R30-1/Q30)*(1/R30-1/Q30) + 4*BB30/((BB30+1)*(BB30+1))*(2*1/R30*1/Q30-1/Q30*1/Q30)))</f>
        <v>0</v>
      </c>
      <c r="Q30">
        <f>IF(LEFT(BC30,1)&lt;&gt;"0",IF(LEFT(BC30,1)="1",3.0,BD30),$D$5+$E$5*(BU30*BN30/($K$5*1000))+$F$5*(BU30*BN30/($K$5*1000))*MAX(MIN(BA30,$J$5),$I$5)*MAX(MIN(BA30,$J$5),$I$5)+$G$5*MAX(MIN(BA30,$J$5),$I$5)*(BU30*BN30/($K$5*1000))+$H$5*(BU30*BN30/($K$5*1000))*(BU30*BN30/($K$5*1000)))</f>
        <v>0</v>
      </c>
      <c r="R30">
        <f>I30*(1000-(1000*0.61365*exp(17.502*V30/(240.97+V30))/(BN30+BO30)+BI30)/2)/(1000*0.61365*exp(17.502*V30/(240.97+V30))/(BN30+BO30)-BI30)</f>
        <v>0</v>
      </c>
      <c r="S30">
        <f>1/((BB30+1)/(P30/1.6)+1/(Q30/1.37)) + BB30/((BB30+1)/(P30/1.6) + BB30/(Q30/1.37))</f>
        <v>0</v>
      </c>
      <c r="T30">
        <f>(AW30*AZ30)</f>
        <v>0</v>
      </c>
      <c r="U30">
        <f>(BP30+(T30+2*0.95*5.67E-8*(((BP30+$B$7)+273)^4-(BP30+273)^4)-44100*I30)/(1.84*29.3*Q30+8*0.95*5.67E-8*(BP30+273)^3))</f>
        <v>0</v>
      </c>
      <c r="V30">
        <f>($C$7*BQ30+$D$7*BR30+$E$7*U30)</f>
        <v>0</v>
      </c>
      <c r="W30">
        <f>0.61365*exp(17.502*V30/(240.97+V30))</f>
        <v>0</v>
      </c>
      <c r="X30">
        <f>(Y30/Z30*100)</f>
        <v>0</v>
      </c>
      <c r="Y30">
        <f>BI30*(BN30+BO30)/1000</f>
        <v>0</v>
      </c>
      <c r="Z30">
        <f>0.61365*exp(17.502*BP30/(240.97+BP30))</f>
        <v>0</v>
      </c>
      <c r="AA30">
        <f>(W30-BI30*(BN30+BO30)/1000)</f>
        <v>0</v>
      </c>
      <c r="AB30">
        <f>(-I30*44100)</f>
        <v>0</v>
      </c>
      <c r="AC30">
        <f>2*29.3*Q30*0.92*(BP30-V30)</f>
        <v>0</v>
      </c>
      <c r="AD30">
        <f>2*0.95*5.67E-8*(((BP30+$B$7)+273)^4-(V30+273)^4)</f>
        <v>0</v>
      </c>
      <c r="AE30">
        <f>T30+AD30+AB30+AC30</f>
        <v>0</v>
      </c>
      <c r="AF30">
        <f>BM30*AT30*(BH30-BG30*(1000-AT30*BJ30)/(1000-AT30*BI30))/(100*BA30)</f>
        <v>0</v>
      </c>
      <c r="AG30">
        <f>1000*BM30*AT30*(BI30-BJ30)/(100*BA30*(1000-AT30*BI30))</f>
        <v>0</v>
      </c>
      <c r="AH30">
        <f>(AI30 - AJ30 - BN30*1E3/(8.314*(BP30+273.15)) * AL30/BM30 * AK30) * BM30/(100*BA30) * (1000 - BJ30)/1000</f>
        <v>0</v>
      </c>
      <c r="AI30">
        <v>428.0918283293597</v>
      </c>
      <c r="AJ30">
        <v>428.0928545454545</v>
      </c>
      <c r="AK30">
        <v>0.02071454060521202</v>
      </c>
      <c r="AL30">
        <v>67.15963171329606</v>
      </c>
      <c r="AM30">
        <f>(AO30 - AN30 + BN30*1E3/(8.314*(BP30+273.15)) * AQ30/BM30 * AP30) * BM30/(100*BA30) * 1000/(1000 - AO30)</f>
        <v>0</v>
      </c>
      <c r="AN30">
        <v>18.73038668959803</v>
      </c>
      <c r="AO30">
        <v>18.70749757575757</v>
      </c>
      <c r="AP30">
        <v>-0.0001368143646151295</v>
      </c>
      <c r="AQ30">
        <v>78.54675706718346</v>
      </c>
      <c r="AR30">
        <v>0</v>
      </c>
      <c r="AS30">
        <v>0</v>
      </c>
      <c r="AT30">
        <f>IF(AR30*$H$13&gt;=AV30,1.0,(AV30/(AV30-AR30*$H$13)))</f>
        <v>0</v>
      </c>
      <c r="AU30">
        <f>(AT30-1)*100</f>
        <v>0</v>
      </c>
      <c r="AV30">
        <f>MAX(0,($B$13+$C$13*BU30)/(1+$D$13*BU30)*BN30/(BP30+273)*$E$13)</f>
        <v>0</v>
      </c>
      <c r="AW30">
        <f>$B$11*BV30+$C$11*BW30+$F$11*CH30*(1-CK30)</f>
        <v>0</v>
      </c>
      <c r="AX30">
        <f>AW30*AY30</f>
        <v>0</v>
      </c>
      <c r="AY30">
        <f>($B$11*$D$9+$C$11*$D$9+$F$11*((CU30+CM30)/MAX(CU30+CM30+CV30, 0.1)*$I$9+CV30/MAX(CU30+CM30+CV30, 0.1)*$J$9))/($B$11+$C$11+$F$11)</f>
        <v>0</v>
      </c>
      <c r="AZ30">
        <f>($B$11*$K$9+$C$11*$K$9+$F$11*((CU30+CM30)/MAX(CU30+CM30+CV30, 0.1)*$P$9+CV30/MAX(CU30+CM30+CV30, 0.1)*$Q$9))/($B$11+$C$11+$F$11)</f>
        <v>0</v>
      </c>
      <c r="BA30">
        <v>6</v>
      </c>
      <c r="BB30">
        <v>0.5</v>
      </c>
      <c r="BC30" t="s">
        <v>355</v>
      </c>
      <c r="BD30">
        <v>2</v>
      </c>
      <c r="BE30" t="b">
        <v>1</v>
      </c>
      <c r="BF30">
        <v>1714257435.066667</v>
      </c>
      <c r="BG30">
        <v>420.0223</v>
      </c>
      <c r="BH30">
        <v>419.96</v>
      </c>
      <c r="BI30">
        <v>18.72271333333333</v>
      </c>
      <c r="BJ30">
        <v>18.75502666666667</v>
      </c>
      <c r="BK30">
        <v>423.2045666666667</v>
      </c>
      <c r="BL30">
        <v>18.77560666666666</v>
      </c>
      <c r="BM30">
        <v>599.9876666666667</v>
      </c>
      <c r="BN30">
        <v>101.4076333333334</v>
      </c>
      <c r="BO30">
        <v>0.09998006333333334</v>
      </c>
      <c r="BP30">
        <v>26.58914333333334</v>
      </c>
      <c r="BQ30">
        <v>26.74397666666666</v>
      </c>
      <c r="BR30">
        <v>999.9000000000002</v>
      </c>
      <c r="BS30">
        <v>0</v>
      </c>
      <c r="BT30">
        <v>0</v>
      </c>
      <c r="BU30">
        <v>9995.284333333335</v>
      </c>
      <c r="BV30">
        <v>0</v>
      </c>
      <c r="BW30">
        <v>276.5341</v>
      </c>
      <c r="BX30">
        <v>0.06227815899999999</v>
      </c>
      <c r="BY30">
        <v>428.0364000000001</v>
      </c>
      <c r="BZ30">
        <v>427.9869666666667</v>
      </c>
      <c r="CA30">
        <v>-0.032310423</v>
      </c>
      <c r="CB30">
        <v>419.96</v>
      </c>
      <c r="CC30">
        <v>18.75502666666667</v>
      </c>
      <c r="CD30">
        <v>1.898626666666666</v>
      </c>
      <c r="CE30">
        <v>1.901903</v>
      </c>
      <c r="CF30">
        <v>16.62334</v>
      </c>
      <c r="CG30">
        <v>16.65045333333334</v>
      </c>
      <c r="CH30">
        <v>399.9786333333333</v>
      </c>
      <c r="CI30">
        <v>0.8999881000000001</v>
      </c>
      <c r="CJ30">
        <v>0.10001187</v>
      </c>
      <c r="CK30">
        <v>0</v>
      </c>
      <c r="CL30">
        <v>2.089446666666666</v>
      </c>
      <c r="CM30">
        <v>0</v>
      </c>
      <c r="CN30">
        <v>861.8214333333333</v>
      </c>
      <c r="CO30">
        <v>3701.993666666667</v>
      </c>
      <c r="CP30">
        <v>35.56433333333333</v>
      </c>
      <c r="CQ30">
        <v>40.06016666666665</v>
      </c>
      <c r="CR30">
        <v>37.65176666666665</v>
      </c>
      <c r="CS30">
        <v>38.64976666666666</v>
      </c>
      <c r="CT30">
        <v>36.28936666666667</v>
      </c>
      <c r="CU30">
        <v>359.976</v>
      </c>
      <c r="CV30">
        <v>40</v>
      </c>
      <c r="CW30">
        <v>0</v>
      </c>
      <c r="CX30">
        <v>1714257530.4</v>
      </c>
      <c r="CY30">
        <v>0</v>
      </c>
      <c r="CZ30">
        <v>1714257207.5</v>
      </c>
      <c r="DA30" t="s">
        <v>368</v>
      </c>
      <c r="DB30">
        <v>1714257204</v>
      </c>
      <c r="DC30">
        <v>1714257207.5</v>
      </c>
      <c r="DD30">
        <v>2</v>
      </c>
      <c r="DE30">
        <v>0.03</v>
      </c>
      <c r="DF30">
        <v>-0.062</v>
      </c>
      <c r="DG30">
        <v>-3.183</v>
      </c>
      <c r="DH30">
        <v>-0.05</v>
      </c>
      <c r="DI30">
        <v>420</v>
      </c>
      <c r="DJ30">
        <v>19</v>
      </c>
      <c r="DK30">
        <v>0.35</v>
      </c>
      <c r="DL30">
        <v>0.1</v>
      </c>
      <c r="DM30">
        <v>0.0486815785</v>
      </c>
      <c r="DN30">
        <v>0.389418134859287</v>
      </c>
      <c r="DO30">
        <v>0.1366373261643325</v>
      </c>
      <c r="DP30">
        <v>0</v>
      </c>
      <c r="DQ30">
        <v>-0.03688234999999999</v>
      </c>
      <c r="DR30">
        <v>0.1300976830018762</v>
      </c>
      <c r="DS30">
        <v>0.01608529740175108</v>
      </c>
      <c r="DT30">
        <v>0</v>
      </c>
      <c r="DU30">
        <v>0</v>
      </c>
      <c r="DV30">
        <v>2</v>
      </c>
      <c r="DW30" t="s">
        <v>363</v>
      </c>
      <c r="DX30">
        <v>3.22946</v>
      </c>
      <c r="DY30">
        <v>2.70407</v>
      </c>
      <c r="DZ30">
        <v>0.105913</v>
      </c>
      <c r="EA30">
        <v>0.105642</v>
      </c>
      <c r="EB30">
        <v>0.09704309999999999</v>
      </c>
      <c r="EC30">
        <v>0.09738910000000001</v>
      </c>
      <c r="ED30">
        <v>29057.4</v>
      </c>
      <c r="EE30">
        <v>28424.3</v>
      </c>
      <c r="EF30">
        <v>31133.7</v>
      </c>
      <c r="EG30">
        <v>30140.4</v>
      </c>
      <c r="EH30">
        <v>37638.9</v>
      </c>
      <c r="EI30">
        <v>35972.6</v>
      </c>
      <c r="EJ30">
        <v>43615.8</v>
      </c>
      <c r="EK30">
        <v>42088.9</v>
      </c>
      <c r="EL30">
        <v>2.13185</v>
      </c>
      <c r="EM30">
        <v>1.92125</v>
      </c>
      <c r="EN30">
        <v>0.0448711</v>
      </c>
      <c r="EO30">
        <v>0</v>
      </c>
      <c r="EP30">
        <v>26.007</v>
      </c>
      <c r="EQ30">
        <v>999.9</v>
      </c>
      <c r="ER30">
        <v>70.40000000000001</v>
      </c>
      <c r="ES30">
        <v>25.3</v>
      </c>
      <c r="ET30">
        <v>22.4723</v>
      </c>
      <c r="EU30">
        <v>61.48</v>
      </c>
      <c r="EV30">
        <v>21.242</v>
      </c>
      <c r="EW30">
        <v>1</v>
      </c>
      <c r="EX30">
        <v>0.0727795</v>
      </c>
      <c r="EY30">
        <v>0.63348</v>
      </c>
      <c r="EZ30">
        <v>20.2074</v>
      </c>
      <c r="FA30">
        <v>5.22358</v>
      </c>
      <c r="FB30">
        <v>11.998</v>
      </c>
      <c r="FC30">
        <v>4.96585</v>
      </c>
      <c r="FD30">
        <v>3.29635</v>
      </c>
      <c r="FE30">
        <v>9999</v>
      </c>
      <c r="FF30">
        <v>9999</v>
      </c>
      <c r="FG30">
        <v>9999</v>
      </c>
      <c r="FH30">
        <v>32.6</v>
      </c>
      <c r="FI30">
        <v>4.97107</v>
      </c>
      <c r="FJ30">
        <v>1.86771</v>
      </c>
      <c r="FK30">
        <v>1.85898</v>
      </c>
      <c r="FL30">
        <v>1.86508</v>
      </c>
      <c r="FM30">
        <v>1.8631</v>
      </c>
      <c r="FN30">
        <v>1.86441</v>
      </c>
      <c r="FO30">
        <v>1.85987</v>
      </c>
      <c r="FP30">
        <v>1.86386</v>
      </c>
      <c r="FQ30">
        <v>0</v>
      </c>
      <c r="FR30">
        <v>0</v>
      </c>
      <c r="FS30">
        <v>0</v>
      </c>
      <c r="FT30">
        <v>0</v>
      </c>
      <c r="FU30" t="s">
        <v>358</v>
      </c>
      <c r="FV30" t="s">
        <v>359</v>
      </c>
      <c r="FW30" t="s">
        <v>360</v>
      </c>
      <c r="FX30" t="s">
        <v>360</v>
      </c>
      <c r="FY30" t="s">
        <v>360</v>
      </c>
      <c r="FZ30" t="s">
        <v>360</v>
      </c>
      <c r="GA30">
        <v>0</v>
      </c>
      <c r="GB30">
        <v>100</v>
      </c>
      <c r="GC30">
        <v>100</v>
      </c>
      <c r="GD30">
        <v>-3.182</v>
      </c>
      <c r="GE30">
        <v>-0.053</v>
      </c>
      <c r="GF30">
        <v>-1.32228814414883</v>
      </c>
      <c r="GG30">
        <v>-0.004200780211792431</v>
      </c>
      <c r="GH30">
        <v>-6.086107273994438E-07</v>
      </c>
      <c r="GI30">
        <v>3.538391214060535E-10</v>
      </c>
      <c r="GJ30">
        <v>-0.09100153993609908</v>
      </c>
      <c r="GK30">
        <v>0.006682484536868237</v>
      </c>
      <c r="GL30">
        <v>-0.0007200357986506558</v>
      </c>
      <c r="GM30">
        <v>2.515042002614049E-05</v>
      </c>
      <c r="GN30">
        <v>15</v>
      </c>
      <c r="GO30">
        <v>1944</v>
      </c>
      <c r="GP30">
        <v>3</v>
      </c>
      <c r="GQ30">
        <v>20</v>
      </c>
      <c r="GR30">
        <v>4</v>
      </c>
      <c r="GS30">
        <v>3.9</v>
      </c>
      <c r="GT30">
        <v>1.13037</v>
      </c>
      <c r="GU30">
        <v>2.38892</v>
      </c>
      <c r="GV30">
        <v>1.44775</v>
      </c>
      <c r="GW30">
        <v>2.31079</v>
      </c>
      <c r="GX30">
        <v>1.55151</v>
      </c>
      <c r="GY30">
        <v>2.44629</v>
      </c>
      <c r="GZ30">
        <v>31.9805</v>
      </c>
      <c r="HA30">
        <v>14.1933</v>
      </c>
      <c r="HB30">
        <v>18</v>
      </c>
      <c r="HC30">
        <v>614.8049999999999</v>
      </c>
      <c r="HD30">
        <v>478.388</v>
      </c>
      <c r="HE30">
        <v>24.9996</v>
      </c>
      <c r="HF30">
        <v>28.0084</v>
      </c>
      <c r="HG30">
        <v>30.0002</v>
      </c>
      <c r="HH30">
        <v>27.9219</v>
      </c>
      <c r="HI30">
        <v>27.8436</v>
      </c>
      <c r="HJ30">
        <v>22.6402</v>
      </c>
      <c r="HK30">
        <v>30.0686</v>
      </c>
      <c r="HL30">
        <v>100</v>
      </c>
      <c r="HM30">
        <v>25</v>
      </c>
      <c r="HN30">
        <v>420</v>
      </c>
      <c r="HO30">
        <v>18.583</v>
      </c>
      <c r="HP30">
        <v>98.77889999999999</v>
      </c>
      <c r="HQ30">
        <v>100.571</v>
      </c>
    </row>
    <row r="31" spans="1:225">
      <c r="A31">
        <v>15</v>
      </c>
      <c r="B31">
        <v>1714257453</v>
      </c>
      <c r="C31">
        <v>314.9000000953674</v>
      </c>
      <c r="D31" t="s">
        <v>390</v>
      </c>
      <c r="E31" t="s">
        <v>391</v>
      </c>
      <c r="F31">
        <v>5</v>
      </c>
      <c r="G31" t="s">
        <v>383</v>
      </c>
      <c r="H31">
        <v>1714257445.066667</v>
      </c>
      <c r="I31">
        <f>(J31)/1000</f>
        <v>0</v>
      </c>
      <c r="J31">
        <f>IF(BE31, AM31, AG31)</f>
        <v>0</v>
      </c>
      <c r="K31">
        <f>IF(BE31, AH31, AF31)</f>
        <v>0</v>
      </c>
      <c r="L31">
        <f>BG31 - IF(AT31&gt;1, K31*BA31*100.0/(AV31*BU31), 0)</f>
        <v>0</v>
      </c>
      <c r="M31">
        <f>((S31-I31/2)*L31-K31)/(S31+I31/2)</f>
        <v>0</v>
      </c>
      <c r="N31">
        <f>M31*(BN31+BO31)/1000.0</f>
        <v>0</v>
      </c>
      <c r="O31">
        <f>(BG31 - IF(AT31&gt;1, K31*BA31*100.0/(AV31*BU31), 0))*(BN31+BO31)/1000.0</f>
        <v>0</v>
      </c>
      <c r="P31">
        <f>2.0/((1/R31-1/Q31)+SIGN(R31)*SQRT((1/R31-1/Q31)*(1/R31-1/Q31) + 4*BB31/((BB31+1)*(BB31+1))*(2*1/R31*1/Q31-1/Q31*1/Q31)))</f>
        <v>0</v>
      </c>
      <c r="Q31">
        <f>IF(LEFT(BC31,1)&lt;&gt;"0",IF(LEFT(BC31,1)="1",3.0,BD31),$D$5+$E$5*(BU31*BN31/($K$5*1000))+$F$5*(BU31*BN31/($K$5*1000))*MAX(MIN(BA31,$J$5),$I$5)*MAX(MIN(BA31,$J$5),$I$5)+$G$5*MAX(MIN(BA31,$J$5),$I$5)*(BU31*BN31/($K$5*1000))+$H$5*(BU31*BN31/($K$5*1000))*(BU31*BN31/($K$5*1000)))</f>
        <v>0</v>
      </c>
      <c r="R31">
        <f>I31*(1000-(1000*0.61365*exp(17.502*V31/(240.97+V31))/(BN31+BO31)+BI31)/2)/(1000*0.61365*exp(17.502*V31/(240.97+V31))/(BN31+BO31)-BI31)</f>
        <v>0</v>
      </c>
      <c r="S31">
        <f>1/((BB31+1)/(P31/1.6)+1/(Q31/1.37)) + BB31/((BB31+1)/(P31/1.6) + BB31/(Q31/1.37))</f>
        <v>0</v>
      </c>
      <c r="T31">
        <f>(AW31*AZ31)</f>
        <v>0</v>
      </c>
      <c r="U31">
        <f>(BP31+(T31+2*0.95*5.67E-8*(((BP31+$B$7)+273)^4-(BP31+273)^4)-44100*I31)/(1.84*29.3*Q31+8*0.95*5.67E-8*(BP31+273)^3))</f>
        <v>0</v>
      </c>
      <c r="V31">
        <f>($C$7*BQ31+$D$7*BR31+$E$7*U31)</f>
        <v>0</v>
      </c>
      <c r="W31">
        <f>0.61365*exp(17.502*V31/(240.97+V31))</f>
        <v>0</v>
      </c>
      <c r="X31">
        <f>(Y31/Z31*100)</f>
        <v>0</v>
      </c>
      <c r="Y31">
        <f>BI31*(BN31+BO31)/1000</f>
        <v>0</v>
      </c>
      <c r="Z31">
        <f>0.61365*exp(17.502*BP31/(240.97+BP31))</f>
        <v>0</v>
      </c>
      <c r="AA31">
        <f>(W31-BI31*(BN31+BO31)/1000)</f>
        <v>0</v>
      </c>
      <c r="AB31">
        <f>(-I31*44100)</f>
        <v>0</v>
      </c>
      <c r="AC31">
        <f>2*29.3*Q31*0.92*(BP31-V31)</f>
        <v>0</v>
      </c>
      <c r="AD31">
        <f>2*0.95*5.67E-8*(((BP31+$B$7)+273)^4-(V31+273)^4)</f>
        <v>0</v>
      </c>
      <c r="AE31">
        <f>T31+AD31+AB31+AC31</f>
        <v>0</v>
      </c>
      <c r="AF31">
        <f>BM31*AT31*(BH31-BG31*(1000-AT31*BJ31)/(1000-AT31*BI31))/(100*BA31)</f>
        <v>0</v>
      </c>
      <c r="AG31">
        <f>1000*BM31*AT31*(BI31-BJ31)/(100*BA31*(1000-AT31*BI31))</f>
        <v>0</v>
      </c>
      <c r="AH31">
        <f>(AI31 - AJ31 - BN31*1E3/(8.314*(BP31+273.15)) * AL31/BM31 * AK31) * BM31/(100*BA31) * (1000 - BJ31)/1000</f>
        <v>0</v>
      </c>
      <c r="AI31">
        <v>427.9740282850942</v>
      </c>
      <c r="AJ31">
        <v>428.0866666666665</v>
      </c>
      <c r="AK31">
        <v>-0.0002748005968055088</v>
      </c>
      <c r="AL31">
        <v>67.15963171329606</v>
      </c>
      <c r="AM31">
        <f>(AO31 - AN31 + BN31*1E3/(8.314*(BP31+273.15)) * AQ31/BM31 * AP31) * BM31/(100*BA31) * 1000/(1000 - AO31)</f>
        <v>0</v>
      </c>
      <c r="AN31">
        <v>18.65387815079352</v>
      </c>
      <c r="AO31">
        <v>18.64565636363636</v>
      </c>
      <c r="AP31">
        <v>-0.005747061718614473</v>
      </c>
      <c r="AQ31">
        <v>78.54675706718346</v>
      </c>
      <c r="AR31">
        <v>0</v>
      </c>
      <c r="AS31">
        <v>0</v>
      </c>
      <c r="AT31">
        <f>IF(AR31*$H$13&gt;=AV31,1.0,(AV31/(AV31-AR31*$H$13)))</f>
        <v>0</v>
      </c>
      <c r="AU31">
        <f>(AT31-1)*100</f>
        <v>0</v>
      </c>
      <c r="AV31">
        <f>MAX(0,($B$13+$C$13*BU31)/(1+$D$13*BU31)*BN31/(BP31+273)*$E$13)</f>
        <v>0</v>
      </c>
      <c r="AW31">
        <f>$B$11*BV31+$C$11*BW31+$F$11*CH31*(1-CK31)</f>
        <v>0</v>
      </c>
      <c r="AX31">
        <f>AW31*AY31</f>
        <v>0</v>
      </c>
      <c r="AY31">
        <f>($B$11*$D$9+$C$11*$D$9+$F$11*((CU31+CM31)/MAX(CU31+CM31+CV31, 0.1)*$I$9+CV31/MAX(CU31+CM31+CV31, 0.1)*$J$9))/($B$11+$C$11+$F$11)</f>
        <v>0</v>
      </c>
      <c r="AZ31">
        <f>($B$11*$K$9+$C$11*$K$9+$F$11*((CU31+CM31)/MAX(CU31+CM31+CV31, 0.1)*$P$9+CV31/MAX(CU31+CM31+CV31, 0.1)*$Q$9))/($B$11+$C$11+$F$11)</f>
        <v>0</v>
      </c>
      <c r="BA31">
        <v>6</v>
      </c>
      <c r="BB31">
        <v>0.5</v>
      </c>
      <c r="BC31" t="s">
        <v>355</v>
      </c>
      <c r="BD31">
        <v>2</v>
      </c>
      <c r="BE31" t="b">
        <v>1</v>
      </c>
      <c r="BF31">
        <v>1714257445.066667</v>
      </c>
      <c r="BG31">
        <v>420.0634666666667</v>
      </c>
      <c r="BH31">
        <v>420.0027</v>
      </c>
      <c r="BI31">
        <v>18.68764</v>
      </c>
      <c r="BJ31">
        <v>18.68658666666667</v>
      </c>
      <c r="BK31">
        <v>423.2459333333334</v>
      </c>
      <c r="BL31">
        <v>18.74075666666667</v>
      </c>
      <c r="BM31">
        <v>600.0168</v>
      </c>
      <c r="BN31">
        <v>101.4075333333333</v>
      </c>
      <c r="BO31">
        <v>0.09997413333333334</v>
      </c>
      <c r="BP31">
        <v>26.58337</v>
      </c>
      <c r="BQ31">
        <v>26.73273</v>
      </c>
      <c r="BR31">
        <v>999.9000000000002</v>
      </c>
      <c r="BS31">
        <v>0</v>
      </c>
      <c r="BT31">
        <v>0</v>
      </c>
      <c r="BU31">
        <v>10004.35633333333</v>
      </c>
      <c r="BV31">
        <v>0</v>
      </c>
      <c r="BW31">
        <v>275.8360666666667</v>
      </c>
      <c r="BX31">
        <v>0.06076760333333332</v>
      </c>
      <c r="BY31">
        <v>428.0630666666667</v>
      </c>
      <c r="BZ31">
        <v>428.0005666666667</v>
      </c>
      <c r="CA31">
        <v>0.001049422333333334</v>
      </c>
      <c r="CB31">
        <v>420.0027</v>
      </c>
      <c r="CC31">
        <v>18.68658666666667</v>
      </c>
      <c r="CD31">
        <v>1.895067</v>
      </c>
      <c r="CE31">
        <v>1.894961</v>
      </c>
      <c r="CF31">
        <v>16.59380666666667</v>
      </c>
      <c r="CG31">
        <v>16.59291666666666</v>
      </c>
      <c r="CH31">
        <v>399.9929000000001</v>
      </c>
      <c r="CI31">
        <v>0.8999928333333335</v>
      </c>
      <c r="CJ31">
        <v>0.1000071166666667</v>
      </c>
      <c r="CK31">
        <v>0</v>
      </c>
      <c r="CL31">
        <v>2.102533333333334</v>
      </c>
      <c r="CM31">
        <v>0</v>
      </c>
      <c r="CN31">
        <v>861.4533000000002</v>
      </c>
      <c r="CO31">
        <v>3702.131333333333</v>
      </c>
      <c r="CP31">
        <v>35.6435</v>
      </c>
      <c r="CQ31">
        <v>40.21853333333332</v>
      </c>
      <c r="CR31">
        <v>37.74756666666666</v>
      </c>
      <c r="CS31">
        <v>38.84976666666667</v>
      </c>
      <c r="CT31">
        <v>36.38096666666666</v>
      </c>
      <c r="CU31">
        <v>359.9916666666667</v>
      </c>
      <c r="CV31">
        <v>40.001</v>
      </c>
      <c r="CW31">
        <v>0</v>
      </c>
      <c r="CX31">
        <v>1714257540.6</v>
      </c>
      <c r="CY31">
        <v>0</v>
      </c>
      <c r="CZ31">
        <v>1714257207.5</v>
      </c>
      <c r="DA31" t="s">
        <v>368</v>
      </c>
      <c r="DB31">
        <v>1714257204</v>
      </c>
      <c r="DC31">
        <v>1714257207.5</v>
      </c>
      <c r="DD31">
        <v>2</v>
      </c>
      <c r="DE31">
        <v>0.03</v>
      </c>
      <c r="DF31">
        <v>-0.062</v>
      </c>
      <c r="DG31">
        <v>-3.183</v>
      </c>
      <c r="DH31">
        <v>-0.05</v>
      </c>
      <c r="DI31">
        <v>420</v>
      </c>
      <c r="DJ31">
        <v>19</v>
      </c>
      <c r="DK31">
        <v>0.35</v>
      </c>
      <c r="DL31">
        <v>0.1</v>
      </c>
      <c r="DM31">
        <v>0.1036532968292683</v>
      </c>
      <c r="DN31">
        <v>-0.3438446864111498</v>
      </c>
      <c r="DO31">
        <v>0.1036369664176557</v>
      </c>
      <c r="DP31">
        <v>0</v>
      </c>
      <c r="DQ31">
        <v>-0.01065514512195122</v>
      </c>
      <c r="DR31">
        <v>0.2105474970731707</v>
      </c>
      <c r="DS31">
        <v>0.02377324323589249</v>
      </c>
      <c r="DT31">
        <v>0</v>
      </c>
      <c r="DU31">
        <v>0</v>
      </c>
      <c r="DV31">
        <v>2</v>
      </c>
      <c r="DW31" t="s">
        <v>363</v>
      </c>
      <c r="DX31">
        <v>3.22952</v>
      </c>
      <c r="DY31">
        <v>2.70436</v>
      </c>
      <c r="DZ31">
        <v>0.105918</v>
      </c>
      <c r="EA31">
        <v>0.10565</v>
      </c>
      <c r="EB31">
        <v>0.0968202</v>
      </c>
      <c r="EC31">
        <v>0.0972404</v>
      </c>
      <c r="ED31">
        <v>29057.3</v>
      </c>
      <c r="EE31">
        <v>28423.6</v>
      </c>
      <c r="EF31">
        <v>31133.8</v>
      </c>
      <c r="EG31">
        <v>30140</v>
      </c>
      <c r="EH31">
        <v>37648.6</v>
      </c>
      <c r="EI31">
        <v>35978.1</v>
      </c>
      <c r="EJ31">
        <v>43616.2</v>
      </c>
      <c r="EK31">
        <v>42088.4</v>
      </c>
      <c r="EL31">
        <v>2.13213</v>
      </c>
      <c r="EM31">
        <v>1.921</v>
      </c>
      <c r="EN31">
        <v>0.0444017</v>
      </c>
      <c r="EO31">
        <v>0</v>
      </c>
      <c r="EP31">
        <v>25.9998</v>
      </c>
      <c r="EQ31">
        <v>999.9</v>
      </c>
      <c r="ER31">
        <v>70.3</v>
      </c>
      <c r="ES31">
        <v>25.3</v>
      </c>
      <c r="ET31">
        <v>22.4389</v>
      </c>
      <c r="EU31">
        <v>61.53</v>
      </c>
      <c r="EV31">
        <v>21.1498</v>
      </c>
      <c r="EW31">
        <v>1</v>
      </c>
      <c r="EX31">
        <v>0.0729827</v>
      </c>
      <c r="EY31">
        <v>0.63143</v>
      </c>
      <c r="EZ31">
        <v>20.2083</v>
      </c>
      <c r="FA31">
        <v>5.22732</v>
      </c>
      <c r="FB31">
        <v>11.998</v>
      </c>
      <c r="FC31">
        <v>4.9668</v>
      </c>
      <c r="FD31">
        <v>3.297</v>
      </c>
      <c r="FE31">
        <v>9999</v>
      </c>
      <c r="FF31">
        <v>9999</v>
      </c>
      <c r="FG31">
        <v>9999</v>
      </c>
      <c r="FH31">
        <v>32.6</v>
      </c>
      <c r="FI31">
        <v>4.97106</v>
      </c>
      <c r="FJ31">
        <v>1.86774</v>
      </c>
      <c r="FK31">
        <v>1.85898</v>
      </c>
      <c r="FL31">
        <v>1.86508</v>
      </c>
      <c r="FM31">
        <v>1.8631</v>
      </c>
      <c r="FN31">
        <v>1.8644</v>
      </c>
      <c r="FO31">
        <v>1.85989</v>
      </c>
      <c r="FP31">
        <v>1.86386</v>
      </c>
      <c r="FQ31">
        <v>0</v>
      </c>
      <c r="FR31">
        <v>0</v>
      </c>
      <c r="FS31">
        <v>0</v>
      </c>
      <c r="FT31">
        <v>0</v>
      </c>
      <c r="FU31" t="s">
        <v>358</v>
      </c>
      <c r="FV31" t="s">
        <v>359</v>
      </c>
      <c r="FW31" t="s">
        <v>360</v>
      </c>
      <c r="FX31" t="s">
        <v>360</v>
      </c>
      <c r="FY31" t="s">
        <v>360</v>
      </c>
      <c r="FZ31" t="s">
        <v>360</v>
      </c>
      <c r="GA31">
        <v>0</v>
      </c>
      <c r="GB31">
        <v>100</v>
      </c>
      <c r="GC31">
        <v>100</v>
      </c>
      <c r="GD31">
        <v>-3.183</v>
      </c>
      <c r="GE31">
        <v>-0.0534</v>
      </c>
      <c r="GF31">
        <v>-1.32228814414883</v>
      </c>
      <c r="GG31">
        <v>-0.004200780211792431</v>
      </c>
      <c r="GH31">
        <v>-6.086107273994438E-07</v>
      </c>
      <c r="GI31">
        <v>3.538391214060535E-10</v>
      </c>
      <c r="GJ31">
        <v>-0.09100153993609908</v>
      </c>
      <c r="GK31">
        <v>0.006682484536868237</v>
      </c>
      <c r="GL31">
        <v>-0.0007200357986506558</v>
      </c>
      <c r="GM31">
        <v>2.515042002614049E-05</v>
      </c>
      <c r="GN31">
        <v>15</v>
      </c>
      <c r="GO31">
        <v>1944</v>
      </c>
      <c r="GP31">
        <v>3</v>
      </c>
      <c r="GQ31">
        <v>20</v>
      </c>
      <c r="GR31">
        <v>4.2</v>
      </c>
      <c r="GS31">
        <v>4.1</v>
      </c>
      <c r="GT31">
        <v>1.13037</v>
      </c>
      <c r="GU31">
        <v>2.38892</v>
      </c>
      <c r="GV31">
        <v>1.44775</v>
      </c>
      <c r="GW31">
        <v>2.31079</v>
      </c>
      <c r="GX31">
        <v>1.55151</v>
      </c>
      <c r="GY31">
        <v>2.44995</v>
      </c>
      <c r="GZ31">
        <v>32.0024</v>
      </c>
      <c r="HA31">
        <v>14.2021</v>
      </c>
      <c r="HB31">
        <v>18</v>
      </c>
      <c r="HC31">
        <v>615.0839999999999</v>
      </c>
      <c r="HD31">
        <v>478.306</v>
      </c>
      <c r="HE31">
        <v>24.9997</v>
      </c>
      <c r="HF31">
        <v>28.0127</v>
      </c>
      <c r="HG31">
        <v>30.0003</v>
      </c>
      <c r="HH31">
        <v>27.9298</v>
      </c>
      <c r="HI31">
        <v>27.853</v>
      </c>
      <c r="HJ31">
        <v>22.6343</v>
      </c>
      <c r="HK31">
        <v>30.0686</v>
      </c>
      <c r="HL31">
        <v>100</v>
      </c>
      <c r="HM31">
        <v>25</v>
      </c>
      <c r="HN31">
        <v>420</v>
      </c>
      <c r="HO31">
        <v>18.5863</v>
      </c>
      <c r="HP31">
        <v>98.7795</v>
      </c>
      <c r="HQ31">
        <v>100.569</v>
      </c>
    </row>
    <row r="32" spans="1:225">
      <c r="A32">
        <v>16</v>
      </c>
      <c r="B32">
        <v>1714257463</v>
      </c>
      <c r="C32">
        <v>324.9000000953674</v>
      </c>
      <c r="D32" t="s">
        <v>392</v>
      </c>
      <c r="E32" t="s">
        <v>393</v>
      </c>
      <c r="F32">
        <v>5</v>
      </c>
      <c r="G32" t="s">
        <v>383</v>
      </c>
      <c r="H32">
        <v>1714257455.066667</v>
      </c>
      <c r="I32">
        <f>(J32)/1000</f>
        <v>0</v>
      </c>
      <c r="J32">
        <f>IF(BE32, AM32, AG32)</f>
        <v>0</v>
      </c>
      <c r="K32">
        <f>IF(BE32, AH32, AF32)</f>
        <v>0</v>
      </c>
      <c r="L32">
        <f>BG32 - IF(AT32&gt;1, K32*BA32*100.0/(AV32*BU32), 0)</f>
        <v>0</v>
      </c>
      <c r="M32">
        <f>((S32-I32/2)*L32-K32)/(S32+I32/2)</f>
        <v>0</v>
      </c>
      <c r="N32">
        <f>M32*(BN32+BO32)/1000.0</f>
        <v>0</v>
      </c>
      <c r="O32">
        <f>(BG32 - IF(AT32&gt;1, K32*BA32*100.0/(AV32*BU32), 0))*(BN32+BO32)/1000.0</f>
        <v>0</v>
      </c>
      <c r="P32">
        <f>2.0/((1/R32-1/Q32)+SIGN(R32)*SQRT((1/R32-1/Q32)*(1/R32-1/Q32) + 4*BB32/((BB32+1)*(BB32+1))*(2*1/R32*1/Q32-1/Q32*1/Q32)))</f>
        <v>0</v>
      </c>
      <c r="Q32">
        <f>IF(LEFT(BC32,1)&lt;&gt;"0",IF(LEFT(BC32,1)="1",3.0,BD32),$D$5+$E$5*(BU32*BN32/($K$5*1000))+$F$5*(BU32*BN32/($K$5*1000))*MAX(MIN(BA32,$J$5),$I$5)*MAX(MIN(BA32,$J$5),$I$5)+$G$5*MAX(MIN(BA32,$J$5),$I$5)*(BU32*BN32/($K$5*1000))+$H$5*(BU32*BN32/($K$5*1000))*(BU32*BN32/($K$5*1000)))</f>
        <v>0</v>
      </c>
      <c r="R32">
        <f>I32*(1000-(1000*0.61365*exp(17.502*V32/(240.97+V32))/(BN32+BO32)+BI32)/2)/(1000*0.61365*exp(17.502*V32/(240.97+V32))/(BN32+BO32)-BI32)</f>
        <v>0</v>
      </c>
      <c r="S32">
        <f>1/((BB32+1)/(P32/1.6)+1/(Q32/1.37)) + BB32/((BB32+1)/(P32/1.6) + BB32/(Q32/1.37))</f>
        <v>0</v>
      </c>
      <c r="T32">
        <f>(AW32*AZ32)</f>
        <v>0</v>
      </c>
      <c r="U32">
        <f>(BP32+(T32+2*0.95*5.67E-8*(((BP32+$B$7)+273)^4-(BP32+273)^4)-44100*I32)/(1.84*29.3*Q32+8*0.95*5.67E-8*(BP32+273)^3))</f>
        <v>0</v>
      </c>
      <c r="V32">
        <f>($C$7*BQ32+$D$7*BR32+$E$7*U32)</f>
        <v>0</v>
      </c>
      <c r="W32">
        <f>0.61365*exp(17.502*V32/(240.97+V32))</f>
        <v>0</v>
      </c>
      <c r="X32">
        <f>(Y32/Z32*100)</f>
        <v>0</v>
      </c>
      <c r="Y32">
        <f>BI32*(BN32+BO32)/1000</f>
        <v>0</v>
      </c>
      <c r="Z32">
        <f>0.61365*exp(17.502*BP32/(240.97+BP32))</f>
        <v>0</v>
      </c>
      <c r="AA32">
        <f>(W32-BI32*(BN32+BO32)/1000)</f>
        <v>0</v>
      </c>
      <c r="AB32">
        <f>(-I32*44100)</f>
        <v>0</v>
      </c>
      <c r="AC32">
        <f>2*29.3*Q32*0.92*(BP32-V32)</f>
        <v>0</v>
      </c>
      <c r="AD32">
        <f>2*0.95*5.67E-8*(((BP32+$B$7)+273)^4-(V32+273)^4)</f>
        <v>0</v>
      </c>
      <c r="AE32">
        <f>T32+AD32+AB32+AC32</f>
        <v>0</v>
      </c>
      <c r="AF32">
        <f>BM32*AT32*(BH32-BG32*(1000-AT32*BJ32)/(1000-AT32*BI32))/(100*BA32)</f>
        <v>0</v>
      </c>
      <c r="AG32">
        <f>1000*BM32*AT32*(BI32-BJ32)/(100*BA32*(1000-AT32*BI32))</f>
        <v>0</v>
      </c>
      <c r="AH32">
        <f>(AI32 - AJ32 - BN32*1E3/(8.314*(BP32+273.15)) * AL32/BM32 * AK32) * BM32/(100*BA32) * (1000 - BJ32)/1000</f>
        <v>0</v>
      </c>
      <c r="AI32">
        <v>428.0184746414666</v>
      </c>
      <c r="AJ32">
        <v>428.0775515151516</v>
      </c>
      <c r="AK32">
        <v>0.001078023006657977</v>
      </c>
      <c r="AL32">
        <v>67.15963171329606</v>
      </c>
      <c r="AM32">
        <f>(AO32 - AN32 + BN32*1E3/(8.314*(BP32+273.15)) * AQ32/BM32 * AP32) * BM32/(100*BA32) * 1000/(1000 - AO32)</f>
        <v>0</v>
      </c>
      <c r="AN32">
        <v>18.63587795806838</v>
      </c>
      <c r="AO32">
        <v>18.61768303030303</v>
      </c>
      <c r="AP32">
        <v>-0.000346956247669852</v>
      </c>
      <c r="AQ32">
        <v>78.54675706718346</v>
      </c>
      <c r="AR32">
        <v>0</v>
      </c>
      <c r="AS32">
        <v>0</v>
      </c>
      <c r="AT32">
        <f>IF(AR32*$H$13&gt;=AV32,1.0,(AV32/(AV32-AR32*$H$13)))</f>
        <v>0</v>
      </c>
      <c r="AU32">
        <f>(AT32-1)*100</f>
        <v>0</v>
      </c>
      <c r="AV32">
        <f>MAX(0,($B$13+$C$13*BU32)/(1+$D$13*BU32)*BN32/(BP32+273)*$E$13)</f>
        <v>0</v>
      </c>
      <c r="AW32">
        <f>$B$11*BV32+$C$11*BW32+$F$11*CH32*(1-CK32)</f>
        <v>0</v>
      </c>
      <c r="AX32">
        <f>AW32*AY32</f>
        <v>0</v>
      </c>
      <c r="AY32">
        <f>($B$11*$D$9+$C$11*$D$9+$F$11*((CU32+CM32)/MAX(CU32+CM32+CV32, 0.1)*$I$9+CV32/MAX(CU32+CM32+CV32, 0.1)*$J$9))/($B$11+$C$11+$F$11)</f>
        <v>0</v>
      </c>
      <c r="AZ32">
        <f>($B$11*$K$9+$C$11*$K$9+$F$11*((CU32+CM32)/MAX(CU32+CM32+CV32, 0.1)*$P$9+CV32/MAX(CU32+CM32+CV32, 0.1)*$Q$9))/($B$11+$C$11+$F$11)</f>
        <v>0</v>
      </c>
      <c r="BA32">
        <v>6</v>
      </c>
      <c r="BB32">
        <v>0.5</v>
      </c>
      <c r="BC32" t="s">
        <v>355</v>
      </c>
      <c r="BD32">
        <v>2</v>
      </c>
      <c r="BE32" t="b">
        <v>1</v>
      </c>
      <c r="BF32">
        <v>1714257455.066667</v>
      </c>
      <c r="BG32">
        <v>420.0927666666667</v>
      </c>
      <c r="BH32">
        <v>420.0139333333334</v>
      </c>
      <c r="BI32">
        <v>18.64057666666667</v>
      </c>
      <c r="BJ32">
        <v>18.64689</v>
      </c>
      <c r="BK32">
        <v>423.2753333333333</v>
      </c>
      <c r="BL32">
        <v>18.69398</v>
      </c>
      <c r="BM32">
        <v>600.0053000000001</v>
      </c>
      <c r="BN32">
        <v>101.4102333333333</v>
      </c>
      <c r="BO32">
        <v>0.09997237666666667</v>
      </c>
      <c r="BP32">
        <v>26.573</v>
      </c>
      <c r="BQ32">
        <v>26.72156</v>
      </c>
      <c r="BR32">
        <v>999.9000000000002</v>
      </c>
      <c r="BS32">
        <v>0</v>
      </c>
      <c r="BT32">
        <v>0</v>
      </c>
      <c r="BU32">
        <v>10002.60966666667</v>
      </c>
      <c r="BV32">
        <v>0</v>
      </c>
      <c r="BW32">
        <v>273.6457</v>
      </c>
      <c r="BX32">
        <v>0.07889204666666669</v>
      </c>
      <c r="BY32">
        <v>428.0722333333333</v>
      </c>
      <c r="BZ32">
        <v>427.9946333333334</v>
      </c>
      <c r="CA32">
        <v>-0.006315990299999999</v>
      </c>
      <c r="CB32">
        <v>420.0139333333334</v>
      </c>
      <c r="CC32">
        <v>18.64689</v>
      </c>
      <c r="CD32">
        <v>1.890344333333334</v>
      </c>
      <c r="CE32">
        <v>1.890986333333333</v>
      </c>
      <c r="CF32">
        <v>16.55457</v>
      </c>
      <c r="CG32">
        <v>16.55991</v>
      </c>
      <c r="CH32">
        <v>399.9760333333333</v>
      </c>
      <c r="CI32">
        <v>0.8999928333333335</v>
      </c>
      <c r="CJ32">
        <v>0.1000071166666667</v>
      </c>
      <c r="CK32">
        <v>0</v>
      </c>
      <c r="CL32">
        <v>2.09856</v>
      </c>
      <c r="CM32">
        <v>0</v>
      </c>
      <c r="CN32">
        <v>840.1173000000001</v>
      </c>
      <c r="CO32">
        <v>3701.973666666667</v>
      </c>
      <c r="CP32">
        <v>35.7206</v>
      </c>
      <c r="CQ32">
        <v>40.36643333333333</v>
      </c>
      <c r="CR32">
        <v>37.84346666666666</v>
      </c>
      <c r="CS32">
        <v>39.06223333333332</v>
      </c>
      <c r="CT32">
        <v>36.48513333333333</v>
      </c>
      <c r="CU32">
        <v>359.9756666666666</v>
      </c>
      <c r="CV32">
        <v>40.001</v>
      </c>
      <c r="CW32">
        <v>0</v>
      </c>
      <c r="CX32">
        <v>1714257550.2</v>
      </c>
      <c r="CY32">
        <v>0</v>
      </c>
      <c r="CZ32">
        <v>1714257207.5</v>
      </c>
      <c r="DA32" t="s">
        <v>368</v>
      </c>
      <c r="DB32">
        <v>1714257204</v>
      </c>
      <c r="DC32">
        <v>1714257207.5</v>
      </c>
      <c r="DD32">
        <v>2</v>
      </c>
      <c r="DE32">
        <v>0.03</v>
      </c>
      <c r="DF32">
        <v>-0.062</v>
      </c>
      <c r="DG32">
        <v>-3.183</v>
      </c>
      <c r="DH32">
        <v>-0.05</v>
      </c>
      <c r="DI32">
        <v>420</v>
      </c>
      <c r="DJ32">
        <v>19</v>
      </c>
      <c r="DK32">
        <v>0.35</v>
      </c>
      <c r="DL32">
        <v>0.1</v>
      </c>
      <c r="DM32">
        <v>0.07915740731707316</v>
      </c>
      <c r="DN32">
        <v>-0.08202022160278752</v>
      </c>
      <c r="DO32">
        <v>0.04159420675538778</v>
      </c>
      <c r="DP32">
        <v>1</v>
      </c>
      <c r="DQ32">
        <v>-0.001431066317073171</v>
      </c>
      <c r="DR32">
        <v>-0.09173714264111495</v>
      </c>
      <c r="DS32">
        <v>0.01428815908060978</v>
      </c>
      <c r="DT32">
        <v>1</v>
      </c>
      <c r="DU32">
        <v>2</v>
      </c>
      <c r="DV32">
        <v>2</v>
      </c>
      <c r="DW32" t="s">
        <v>394</v>
      </c>
      <c r="DX32">
        <v>3.22941</v>
      </c>
      <c r="DY32">
        <v>2.70408</v>
      </c>
      <c r="DZ32">
        <v>0.105918</v>
      </c>
      <c r="EA32">
        <v>0.105645</v>
      </c>
      <c r="EB32">
        <v>0.0967103</v>
      </c>
      <c r="EC32">
        <v>0.0970282</v>
      </c>
      <c r="ED32">
        <v>29057.9</v>
      </c>
      <c r="EE32">
        <v>28423.7</v>
      </c>
      <c r="EF32">
        <v>31134.4</v>
      </c>
      <c r="EG32">
        <v>30139.8</v>
      </c>
      <c r="EH32">
        <v>37654</v>
      </c>
      <c r="EI32">
        <v>35986.5</v>
      </c>
      <c r="EJ32">
        <v>43617.1</v>
      </c>
      <c r="EK32">
        <v>42088.2</v>
      </c>
      <c r="EL32">
        <v>2.13188</v>
      </c>
      <c r="EM32">
        <v>1.92092</v>
      </c>
      <c r="EN32">
        <v>0.0448935</v>
      </c>
      <c r="EO32">
        <v>0</v>
      </c>
      <c r="EP32">
        <v>25.9821</v>
      </c>
      <c r="EQ32">
        <v>999.9</v>
      </c>
      <c r="ER32">
        <v>70.3</v>
      </c>
      <c r="ES32">
        <v>25.4</v>
      </c>
      <c r="ET32">
        <v>22.5738</v>
      </c>
      <c r="EU32">
        <v>61.16</v>
      </c>
      <c r="EV32">
        <v>21.1058</v>
      </c>
      <c r="EW32">
        <v>1</v>
      </c>
      <c r="EX32">
        <v>0.0733003</v>
      </c>
      <c r="EY32">
        <v>0.622279</v>
      </c>
      <c r="EZ32">
        <v>20.2082</v>
      </c>
      <c r="FA32">
        <v>5.22762</v>
      </c>
      <c r="FB32">
        <v>11.998</v>
      </c>
      <c r="FC32">
        <v>4.967</v>
      </c>
      <c r="FD32">
        <v>3.297</v>
      </c>
      <c r="FE32">
        <v>9999</v>
      </c>
      <c r="FF32">
        <v>9999</v>
      </c>
      <c r="FG32">
        <v>9999</v>
      </c>
      <c r="FH32">
        <v>32.6</v>
      </c>
      <c r="FI32">
        <v>4.97104</v>
      </c>
      <c r="FJ32">
        <v>1.86774</v>
      </c>
      <c r="FK32">
        <v>1.85898</v>
      </c>
      <c r="FL32">
        <v>1.86508</v>
      </c>
      <c r="FM32">
        <v>1.8631</v>
      </c>
      <c r="FN32">
        <v>1.86441</v>
      </c>
      <c r="FO32">
        <v>1.85989</v>
      </c>
      <c r="FP32">
        <v>1.86388</v>
      </c>
      <c r="FQ32">
        <v>0</v>
      </c>
      <c r="FR32">
        <v>0</v>
      </c>
      <c r="FS32">
        <v>0</v>
      </c>
      <c r="FT32">
        <v>0</v>
      </c>
      <c r="FU32" t="s">
        <v>358</v>
      </c>
      <c r="FV32" t="s">
        <v>359</v>
      </c>
      <c r="FW32" t="s">
        <v>360</v>
      </c>
      <c r="FX32" t="s">
        <v>360</v>
      </c>
      <c r="FY32" t="s">
        <v>360</v>
      </c>
      <c r="FZ32" t="s">
        <v>360</v>
      </c>
      <c r="GA32">
        <v>0</v>
      </c>
      <c r="GB32">
        <v>100</v>
      </c>
      <c r="GC32">
        <v>100</v>
      </c>
      <c r="GD32">
        <v>-3.183</v>
      </c>
      <c r="GE32">
        <v>-0.0535</v>
      </c>
      <c r="GF32">
        <v>-1.32228814414883</v>
      </c>
      <c r="GG32">
        <v>-0.004200780211792431</v>
      </c>
      <c r="GH32">
        <v>-6.086107273994438E-07</v>
      </c>
      <c r="GI32">
        <v>3.538391214060535E-10</v>
      </c>
      <c r="GJ32">
        <v>-0.09100153993609908</v>
      </c>
      <c r="GK32">
        <v>0.006682484536868237</v>
      </c>
      <c r="GL32">
        <v>-0.0007200357986506558</v>
      </c>
      <c r="GM32">
        <v>2.515042002614049E-05</v>
      </c>
      <c r="GN32">
        <v>15</v>
      </c>
      <c r="GO32">
        <v>1944</v>
      </c>
      <c r="GP32">
        <v>3</v>
      </c>
      <c r="GQ32">
        <v>20</v>
      </c>
      <c r="GR32">
        <v>4.3</v>
      </c>
      <c r="GS32">
        <v>4.3</v>
      </c>
      <c r="GT32">
        <v>1.13037</v>
      </c>
      <c r="GU32">
        <v>2.3938</v>
      </c>
      <c r="GV32">
        <v>1.44897</v>
      </c>
      <c r="GW32">
        <v>2.30957</v>
      </c>
      <c r="GX32">
        <v>1.55151</v>
      </c>
      <c r="GY32">
        <v>2.3291</v>
      </c>
      <c r="GZ32">
        <v>32.0244</v>
      </c>
      <c r="HA32">
        <v>14.1846</v>
      </c>
      <c r="HB32">
        <v>18</v>
      </c>
      <c r="HC32">
        <v>614.977</v>
      </c>
      <c r="HD32">
        <v>478.326</v>
      </c>
      <c r="HE32">
        <v>24.9989</v>
      </c>
      <c r="HF32">
        <v>28.0155</v>
      </c>
      <c r="HG32">
        <v>30.0001</v>
      </c>
      <c r="HH32">
        <v>27.9368</v>
      </c>
      <c r="HI32">
        <v>27.8612</v>
      </c>
      <c r="HJ32">
        <v>22.6361</v>
      </c>
      <c r="HK32">
        <v>30.3426</v>
      </c>
      <c r="HL32">
        <v>100</v>
      </c>
      <c r="HM32">
        <v>25</v>
      </c>
      <c r="HN32">
        <v>420</v>
      </c>
      <c r="HO32">
        <v>18.5934</v>
      </c>
      <c r="HP32">
        <v>98.78149999999999</v>
      </c>
      <c r="HQ32">
        <v>100.569</v>
      </c>
    </row>
    <row r="33" spans="1:225">
      <c r="A33">
        <v>17</v>
      </c>
      <c r="B33">
        <v>1714257473</v>
      </c>
      <c r="C33">
        <v>334.9000000953674</v>
      </c>
      <c r="D33" t="s">
        <v>395</v>
      </c>
      <c r="E33" t="s">
        <v>396</v>
      </c>
      <c r="F33">
        <v>5</v>
      </c>
      <c r="G33" t="s">
        <v>383</v>
      </c>
      <c r="H33">
        <v>1714257465.066667</v>
      </c>
      <c r="I33">
        <f>(J33)/1000</f>
        <v>0</v>
      </c>
      <c r="J33">
        <f>IF(BE33, AM33, AG33)</f>
        <v>0</v>
      </c>
      <c r="K33">
        <f>IF(BE33, AH33, AF33)</f>
        <v>0</v>
      </c>
      <c r="L33">
        <f>BG33 - IF(AT33&gt;1, K33*BA33*100.0/(AV33*BU33), 0)</f>
        <v>0</v>
      </c>
      <c r="M33">
        <f>((S33-I33/2)*L33-K33)/(S33+I33/2)</f>
        <v>0</v>
      </c>
      <c r="N33">
        <f>M33*(BN33+BO33)/1000.0</f>
        <v>0</v>
      </c>
      <c r="O33">
        <f>(BG33 - IF(AT33&gt;1, K33*BA33*100.0/(AV33*BU33), 0))*(BN33+BO33)/1000.0</f>
        <v>0</v>
      </c>
      <c r="P33">
        <f>2.0/((1/R33-1/Q33)+SIGN(R33)*SQRT((1/R33-1/Q33)*(1/R33-1/Q33) + 4*BB33/((BB33+1)*(BB33+1))*(2*1/R33*1/Q33-1/Q33*1/Q33)))</f>
        <v>0</v>
      </c>
      <c r="Q33">
        <f>IF(LEFT(BC33,1)&lt;&gt;"0",IF(LEFT(BC33,1)="1",3.0,BD33),$D$5+$E$5*(BU33*BN33/($K$5*1000))+$F$5*(BU33*BN33/($K$5*1000))*MAX(MIN(BA33,$J$5),$I$5)*MAX(MIN(BA33,$J$5),$I$5)+$G$5*MAX(MIN(BA33,$J$5),$I$5)*(BU33*BN33/($K$5*1000))+$H$5*(BU33*BN33/($K$5*1000))*(BU33*BN33/($K$5*1000)))</f>
        <v>0</v>
      </c>
      <c r="R33">
        <f>I33*(1000-(1000*0.61365*exp(17.502*V33/(240.97+V33))/(BN33+BO33)+BI33)/2)/(1000*0.61365*exp(17.502*V33/(240.97+V33))/(BN33+BO33)-BI33)</f>
        <v>0</v>
      </c>
      <c r="S33">
        <f>1/((BB33+1)/(P33/1.6)+1/(Q33/1.37)) + BB33/((BB33+1)/(P33/1.6) + BB33/(Q33/1.37))</f>
        <v>0</v>
      </c>
      <c r="T33">
        <f>(AW33*AZ33)</f>
        <v>0</v>
      </c>
      <c r="U33">
        <f>(BP33+(T33+2*0.95*5.67E-8*(((BP33+$B$7)+273)^4-(BP33+273)^4)-44100*I33)/(1.84*29.3*Q33+8*0.95*5.67E-8*(BP33+273)^3))</f>
        <v>0</v>
      </c>
      <c r="V33">
        <f>($C$7*BQ33+$D$7*BR33+$E$7*U33)</f>
        <v>0</v>
      </c>
      <c r="W33">
        <f>0.61365*exp(17.502*V33/(240.97+V33))</f>
        <v>0</v>
      </c>
      <c r="X33">
        <f>(Y33/Z33*100)</f>
        <v>0</v>
      </c>
      <c r="Y33">
        <f>BI33*(BN33+BO33)/1000</f>
        <v>0</v>
      </c>
      <c r="Z33">
        <f>0.61365*exp(17.502*BP33/(240.97+BP33))</f>
        <v>0</v>
      </c>
      <c r="AA33">
        <f>(W33-BI33*(BN33+BO33)/1000)</f>
        <v>0</v>
      </c>
      <c r="AB33">
        <f>(-I33*44100)</f>
        <v>0</v>
      </c>
      <c r="AC33">
        <f>2*29.3*Q33*0.92*(BP33-V33)</f>
        <v>0</v>
      </c>
      <c r="AD33">
        <f>2*0.95*5.67E-8*(((BP33+$B$7)+273)^4-(V33+273)^4)</f>
        <v>0</v>
      </c>
      <c r="AE33">
        <f>T33+AD33+AB33+AC33</f>
        <v>0</v>
      </c>
      <c r="AF33">
        <f>BM33*AT33*(BH33-BG33*(1000-AT33*BJ33)/(1000-AT33*BI33))/(100*BA33)</f>
        <v>0</v>
      </c>
      <c r="AG33">
        <f>1000*BM33*AT33*(BI33-BJ33)/(100*BA33*(1000-AT33*BI33))</f>
        <v>0</v>
      </c>
      <c r="AH33">
        <f>(AI33 - AJ33 - BN33*1E3/(8.314*(BP33+273.15)) * AL33/BM33 * AK33) * BM33/(100*BA33) * (1000 - BJ33)/1000</f>
        <v>0</v>
      </c>
      <c r="AI33">
        <v>427.9046190436036</v>
      </c>
      <c r="AJ33">
        <v>427.9798606060604</v>
      </c>
      <c r="AK33">
        <v>-0.02275328836218764</v>
      </c>
      <c r="AL33">
        <v>67.15963171329606</v>
      </c>
      <c r="AM33">
        <f>(AO33 - AN33 + BN33*1E3/(8.314*(BP33+273.15)) * AQ33/BM33 * AP33) * BM33/(100*BA33) * 1000/(1000 - AO33)</f>
        <v>0</v>
      </c>
      <c r="AN33">
        <v>18.58958608256702</v>
      </c>
      <c r="AO33">
        <v>18.57428484848484</v>
      </c>
      <c r="AP33">
        <v>-0.001092398806566611</v>
      </c>
      <c r="AQ33">
        <v>78.54675706718346</v>
      </c>
      <c r="AR33">
        <v>0</v>
      </c>
      <c r="AS33">
        <v>0</v>
      </c>
      <c r="AT33">
        <f>IF(AR33*$H$13&gt;=AV33,1.0,(AV33/(AV33-AR33*$H$13)))</f>
        <v>0</v>
      </c>
      <c r="AU33">
        <f>(AT33-1)*100</f>
        <v>0</v>
      </c>
      <c r="AV33">
        <f>MAX(0,($B$13+$C$13*BU33)/(1+$D$13*BU33)*BN33/(BP33+273)*$E$13)</f>
        <v>0</v>
      </c>
      <c r="AW33">
        <f>$B$11*BV33+$C$11*BW33+$F$11*CH33*(1-CK33)</f>
        <v>0</v>
      </c>
      <c r="AX33">
        <f>AW33*AY33</f>
        <v>0</v>
      </c>
      <c r="AY33">
        <f>($B$11*$D$9+$C$11*$D$9+$F$11*((CU33+CM33)/MAX(CU33+CM33+CV33, 0.1)*$I$9+CV33/MAX(CU33+CM33+CV33, 0.1)*$J$9))/($B$11+$C$11+$F$11)</f>
        <v>0</v>
      </c>
      <c r="AZ33">
        <f>($B$11*$K$9+$C$11*$K$9+$F$11*((CU33+CM33)/MAX(CU33+CM33+CV33, 0.1)*$P$9+CV33/MAX(CU33+CM33+CV33, 0.1)*$Q$9))/($B$11+$C$11+$F$11)</f>
        <v>0</v>
      </c>
      <c r="BA33">
        <v>6</v>
      </c>
      <c r="BB33">
        <v>0.5</v>
      </c>
      <c r="BC33" t="s">
        <v>355</v>
      </c>
      <c r="BD33">
        <v>2</v>
      </c>
      <c r="BE33" t="b">
        <v>1</v>
      </c>
      <c r="BF33">
        <v>1714257465.066667</v>
      </c>
      <c r="BG33">
        <v>420.0952666666666</v>
      </c>
      <c r="BH33">
        <v>420.0034999999999</v>
      </c>
      <c r="BI33">
        <v>18.60276333333333</v>
      </c>
      <c r="BJ33">
        <v>18.60647</v>
      </c>
      <c r="BK33">
        <v>423.2777666666667</v>
      </c>
      <c r="BL33">
        <v>18.65639666666667</v>
      </c>
      <c r="BM33">
        <v>599.9818333333333</v>
      </c>
      <c r="BN33">
        <v>101.4089333333333</v>
      </c>
      <c r="BO33">
        <v>0.09997332666666665</v>
      </c>
      <c r="BP33">
        <v>26.56342333333332</v>
      </c>
      <c r="BQ33">
        <v>26.71087333333333</v>
      </c>
      <c r="BR33">
        <v>999.9000000000002</v>
      </c>
      <c r="BS33">
        <v>0</v>
      </c>
      <c r="BT33">
        <v>0</v>
      </c>
      <c r="BU33">
        <v>9997.059999999998</v>
      </c>
      <c r="BV33">
        <v>0</v>
      </c>
      <c r="BW33">
        <v>272.8747</v>
      </c>
      <c r="BX33">
        <v>0.09173483666666665</v>
      </c>
      <c r="BY33">
        <v>428.0582666666667</v>
      </c>
      <c r="BZ33">
        <v>427.9663333333334</v>
      </c>
      <c r="CA33">
        <v>-0.003703112066666666</v>
      </c>
      <c r="CB33">
        <v>420.0034999999999</v>
      </c>
      <c r="CC33">
        <v>18.60647</v>
      </c>
      <c r="CD33">
        <v>1.886485666666667</v>
      </c>
      <c r="CE33">
        <v>1.886862333333333</v>
      </c>
      <c r="CF33">
        <v>16.52245</v>
      </c>
      <c r="CG33">
        <v>16.52557666666667</v>
      </c>
      <c r="CH33">
        <v>399.9964666666667</v>
      </c>
      <c r="CI33">
        <v>0.9000023</v>
      </c>
      <c r="CJ33">
        <v>0.09999761000000001</v>
      </c>
      <c r="CK33">
        <v>0</v>
      </c>
      <c r="CL33">
        <v>2.12627</v>
      </c>
      <c r="CM33">
        <v>0</v>
      </c>
      <c r="CN33">
        <v>787.3090333333334</v>
      </c>
      <c r="CO33">
        <v>3702.175333333333</v>
      </c>
      <c r="CP33">
        <v>35.80399999999999</v>
      </c>
      <c r="CQ33">
        <v>40.51223333333333</v>
      </c>
      <c r="CR33">
        <v>37.9352</v>
      </c>
      <c r="CS33">
        <v>39.25599999999999</v>
      </c>
      <c r="CT33">
        <v>36.57266666666666</v>
      </c>
      <c r="CU33">
        <v>359.9976666666665</v>
      </c>
      <c r="CV33">
        <v>40.00133333333333</v>
      </c>
      <c r="CW33">
        <v>0</v>
      </c>
      <c r="CX33">
        <v>1714257560.4</v>
      </c>
      <c r="CY33">
        <v>0</v>
      </c>
      <c r="CZ33">
        <v>1714257207.5</v>
      </c>
      <c r="DA33" t="s">
        <v>368</v>
      </c>
      <c r="DB33">
        <v>1714257204</v>
      </c>
      <c r="DC33">
        <v>1714257207.5</v>
      </c>
      <c r="DD33">
        <v>2</v>
      </c>
      <c r="DE33">
        <v>0.03</v>
      </c>
      <c r="DF33">
        <v>-0.062</v>
      </c>
      <c r="DG33">
        <v>-3.183</v>
      </c>
      <c r="DH33">
        <v>-0.05</v>
      </c>
      <c r="DI33">
        <v>420</v>
      </c>
      <c r="DJ33">
        <v>19</v>
      </c>
      <c r="DK33">
        <v>0.35</v>
      </c>
      <c r="DL33">
        <v>0.1</v>
      </c>
      <c r="DM33">
        <v>0.09040873170731707</v>
      </c>
      <c r="DN33">
        <v>0.1066506752613243</v>
      </c>
      <c r="DO33">
        <v>0.04520622868184578</v>
      </c>
      <c r="DP33">
        <v>0</v>
      </c>
      <c r="DQ33">
        <v>-0.005984090780487804</v>
      </c>
      <c r="DR33">
        <v>0.04252161129616721</v>
      </c>
      <c r="DS33">
        <v>0.01252406692783809</v>
      </c>
      <c r="DT33">
        <v>1</v>
      </c>
      <c r="DU33">
        <v>1</v>
      </c>
      <c r="DV33">
        <v>2</v>
      </c>
      <c r="DW33" t="s">
        <v>357</v>
      </c>
      <c r="DX33">
        <v>3.22947</v>
      </c>
      <c r="DY33">
        <v>2.7044</v>
      </c>
      <c r="DZ33">
        <v>0.105896</v>
      </c>
      <c r="EA33">
        <v>0.105616</v>
      </c>
      <c r="EB33">
        <v>0.0965539</v>
      </c>
      <c r="EC33">
        <v>0.09698370000000001</v>
      </c>
      <c r="ED33">
        <v>29058.3</v>
      </c>
      <c r="EE33">
        <v>28423.7</v>
      </c>
      <c r="EF33">
        <v>31134.1</v>
      </c>
      <c r="EG33">
        <v>30138.9</v>
      </c>
      <c r="EH33">
        <v>37660.5</v>
      </c>
      <c r="EI33">
        <v>35987</v>
      </c>
      <c r="EJ33">
        <v>43617</v>
      </c>
      <c r="EK33">
        <v>42086.7</v>
      </c>
      <c r="EL33">
        <v>2.13207</v>
      </c>
      <c r="EM33">
        <v>1.92033</v>
      </c>
      <c r="EN33">
        <v>0.0457503</v>
      </c>
      <c r="EO33">
        <v>0</v>
      </c>
      <c r="EP33">
        <v>25.9574</v>
      </c>
      <c r="EQ33">
        <v>999.9</v>
      </c>
      <c r="ER33">
        <v>70.3</v>
      </c>
      <c r="ES33">
        <v>25.4</v>
      </c>
      <c r="ET33">
        <v>22.5748</v>
      </c>
      <c r="EU33">
        <v>61.09</v>
      </c>
      <c r="EV33">
        <v>21.1258</v>
      </c>
      <c r="EW33">
        <v>1</v>
      </c>
      <c r="EX33">
        <v>0.0733511</v>
      </c>
      <c r="EY33">
        <v>0.61198</v>
      </c>
      <c r="EZ33">
        <v>20.2081</v>
      </c>
      <c r="FA33">
        <v>5.22717</v>
      </c>
      <c r="FB33">
        <v>11.998</v>
      </c>
      <c r="FC33">
        <v>4.9667</v>
      </c>
      <c r="FD33">
        <v>3.297</v>
      </c>
      <c r="FE33">
        <v>9999</v>
      </c>
      <c r="FF33">
        <v>9999</v>
      </c>
      <c r="FG33">
        <v>9999</v>
      </c>
      <c r="FH33">
        <v>32.6</v>
      </c>
      <c r="FI33">
        <v>4.97106</v>
      </c>
      <c r="FJ33">
        <v>1.86775</v>
      </c>
      <c r="FK33">
        <v>1.85898</v>
      </c>
      <c r="FL33">
        <v>1.86508</v>
      </c>
      <c r="FM33">
        <v>1.8631</v>
      </c>
      <c r="FN33">
        <v>1.8644</v>
      </c>
      <c r="FO33">
        <v>1.85986</v>
      </c>
      <c r="FP33">
        <v>1.86388</v>
      </c>
      <c r="FQ33">
        <v>0</v>
      </c>
      <c r="FR33">
        <v>0</v>
      </c>
      <c r="FS33">
        <v>0</v>
      </c>
      <c r="FT33">
        <v>0</v>
      </c>
      <c r="FU33" t="s">
        <v>358</v>
      </c>
      <c r="FV33" t="s">
        <v>359</v>
      </c>
      <c r="FW33" t="s">
        <v>360</v>
      </c>
      <c r="FX33" t="s">
        <v>360</v>
      </c>
      <c r="FY33" t="s">
        <v>360</v>
      </c>
      <c r="FZ33" t="s">
        <v>360</v>
      </c>
      <c r="GA33">
        <v>0</v>
      </c>
      <c r="GB33">
        <v>100</v>
      </c>
      <c r="GC33">
        <v>100</v>
      </c>
      <c r="GD33">
        <v>-3.183</v>
      </c>
      <c r="GE33">
        <v>-0.0538</v>
      </c>
      <c r="GF33">
        <v>-1.32228814414883</v>
      </c>
      <c r="GG33">
        <v>-0.004200780211792431</v>
      </c>
      <c r="GH33">
        <v>-6.086107273994438E-07</v>
      </c>
      <c r="GI33">
        <v>3.538391214060535E-10</v>
      </c>
      <c r="GJ33">
        <v>-0.09100153993609908</v>
      </c>
      <c r="GK33">
        <v>0.006682484536868237</v>
      </c>
      <c r="GL33">
        <v>-0.0007200357986506558</v>
      </c>
      <c r="GM33">
        <v>2.515042002614049E-05</v>
      </c>
      <c r="GN33">
        <v>15</v>
      </c>
      <c r="GO33">
        <v>1944</v>
      </c>
      <c r="GP33">
        <v>3</v>
      </c>
      <c r="GQ33">
        <v>20</v>
      </c>
      <c r="GR33">
        <v>4.5</v>
      </c>
      <c r="GS33">
        <v>4.4</v>
      </c>
      <c r="GT33">
        <v>1.13037</v>
      </c>
      <c r="GU33">
        <v>2.40723</v>
      </c>
      <c r="GV33">
        <v>1.44897</v>
      </c>
      <c r="GW33">
        <v>2.31079</v>
      </c>
      <c r="GX33">
        <v>1.55151</v>
      </c>
      <c r="GY33">
        <v>2.21069</v>
      </c>
      <c r="GZ33">
        <v>32.0244</v>
      </c>
      <c r="HA33">
        <v>14.1933</v>
      </c>
      <c r="HB33">
        <v>18</v>
      </c>
      <c r="HC33">
        <v>615.188</v>
      </c>
      <c r="HD33">
        <v>478.004</v>
      </c>
      <c r="HE33">
        <v>24.9989</v>
      </c>
      <c r="HF33">
        <v>28.0181</v>
      </c>
      <c r="HG33">
        <v>30.0001</v>
      </c>
      <c r="HH33">
        <v>27.9432</v>
      </c>
      <c r="HI33">
        <v>27.8688</v>
      </c>
      <c r="HJ33">
        <v>22.6367</v>
      </c>
      <c r="HK33">
        <v>30.3426</v>
      </c>
      <c r="HL33">
        <v>100</v>
      </c>
      <c r="HM33">
        <v>25</v>
      </c>
      <c r="HN33">
        <v>420</v>
      </c>
      <c r="HO33">
        <v>18.5934</v>
      </c>
      <c r="HP33">
        <v>98.78100000000001</v>
      </c>
      <c r="HQ33">
        <v>100.566</v>
      </c>
    </row>
    <row r="34" spans="1:225">
      <c r="A34">
        <v>18</v>
      </c>
      <c r="B34">
        <v>1714257500.5</v>
      </c>
      <c r="C34">
        <v>362.4000000953674</v>
      </c>
      <c r="D34" t="s">
        <v>397</v>
      </c>
      <c r="E34" t="s">
        <v>398</v>
      </c>
      <c r="F34">
        <v>5</v>
      </c>
      <c r="G34" t="s">
        <v>383</v>
      </c>
      <c r="H34">
        <v>1714257492.75</v>
      </c>
      <c r="I34">
        <f>(J34)/1000</f>
        <v>0</v>
      </c>
      <c r="J34">
        <f>IF(BE34, AM34, AG34)</f>
        <v>0</v>
      </c>
      <c r="K34">
        <f>IF(BE34, AH34, AF34)</f>
        <v>0</v>
      </c>
      <c r="L34">
        <f>BG34 - IF(AT34&gt;1, K34*BA34*100.0/(AV34*BU34), 0)</f>
        <v>0</v>
      </c>
      <c r="M34">
        <f>((S34-I34/2)*L34-K34)/(S34+I34/2)</f>
        <v>0</v>
      </c>
      <c r="N34">
        <f>M34*(BN34+BO34)/1000.0</f>
        <v>0</v>
      </c>
      <c r="O34">
        <f>(BG34 - IF(AT34&gt;1, K34*BA34*100.0/(AV34*BU34), 0))*(BN34+BO34)/1000.0</f>
        <v>0</v>
      </c>
      <c r="P34">
        <f>2.0/((1/R34-1/Q34)+SIGN(R34)*SQRT((1/R34-1/Q34)*(1/R34-1/Q34) + 4*BB34/((BB34+1)*(BB34+1))*(2*1/R34*1/Q34-1/Q34*1/Q34)))</f>
        <v>0</v>
      </c>
      <c r="Q34">
        <f>IF(LEFT(BC34,1)&lt;&gt;"0",IF(LEFT(BC34,1)="1",3.0,BD34),$D$5+$E$5*(BU34*BN34/($K$5*1000))+$F$5*(BU34*BN34/($K$5*1000))*MAX(MIN(BA34,$J$5),$I$5)*MAX(MIN(BA34,$J$5),$I$5)+$G$5*MAX(MIN(BA34,$J$5),$I$5)*(BU34*BN34/($K$5*1000))+$H$5*(BU34*BN34/($K$5*1000))*(BU34*BN34/($K$5*1000)))</f>
        <v>0</v>
      </c>
      <c r="R34">
        <f>I34*(1000-(1000*0.61365*exp(17.502*V34/(240.97+V34))/(BN34+BO34)+BI34)/2)/(1000*0.61365*exp(17.502*V34/(240.97+V34))/(BN34+BO34)-BI34)</f>
        <v>0</v>
      </c>
      <c r="S34">
        <f>1/((BB34+1)/(P34/1.6)+1/(Q34/1.37)) + BB34/((BB34+1)/(P34/1.6) + BB34/(Q34/1.37))</f>
        <v>0</v>
      </c>
      <c r="T34">
        <f>(AW34*AZ34)</f>
        <v>0</v>
      </c>
      <c r="U34">
        <f>(BP34+(T34+2*0.95*5.67E-8*(((BP34+$B$7)+273)^4-(BP34+273)^4)-44100*I34)/(1.84*29.3*Q34+8*0.95*5.67E-8*(BP34+273)^3))</f>
        <v>0</v>
      </c>
      <c r="V34">
        <f>($C$7*BQ34+$D$7*BR34+$E$7*U34)</f>
        <v>0</v>
      </c>
      <c r="W34">
        <f>0.61365*exp(17.502*V34/(240.97+V34))</f>
        <v>0</v>
      </c>
      <c r="X34">
        <f>(Y34/Z34*100)</f>
        <v>0</v>
      </c>
      <c r="Y34">
        <f>BI34*(BN34+BO34)/1000</f>
        <v>0</v>
      </c>
      <c r="Z34">
        <f>0.61365*exp(17.502*BP34/(240.97+BP34))</f>
        <v>0</v>
      </c>
      <c r="AA34">
        <f>(W34-BI34*(BN34+BO34)/1000)</f>
        <v>0</v>
      </c>
      <c r="AB34">
        <f>(-I34*44100)</f>
        <v>0</v>
      </c>
      <c r="AC34">
        <f>2*29.3*Q34*0.92*(BP34-V34)</f>
        <v>0</v>
      </c>
      <c r="AD34">
        <f>2*0.95*5.67E-8*(((BP34+$B$7)+273)^4-(V34+273)^4)</f>
        <v>0</v>
      </c>
      <c r="AE34">
        <f>T34+AD34+AB34+AC34</f>
        <v>0</v>
      </c>
      <c r="AF34">
        <f>BM34*AT34*(BH34-BG34*(1000-AT34*BJ34)/(1000-AT34*BI34))/(100*BA34)</f>
        <v>0</v>
      </c>
      <c r="AG34">
        <f>1000*BM34*AT34*(BI34-BJ34)/(100*BA34*(1000-AT34*BI34))</f>
        <v>0</v>
      </c>
      <c r="AH34">
        <f>(AI34 - AJ34 - BN34*1E3/(8.314*(BP34+273.15)) * AL34/BM34 * AK34) * BM34/(100*BA34) * (1000 - BJ34)/1000</f>
        <v>0</v>
      </c>
      <c r="AI34">
        <v>427.9059165518288</v>
      </c>
      <c r="AJ34">
        <v>428.055593939394</v>
      </c>
      <c r="AK34">
        <v>0.02305645422360187</v>
      </c>
      <c r="AL34">
        <v>67.15963171329606</v>
      </c>
      <c r="AM34">
        <f>(AO34 - AN34 + BN34*1E3/(8.314*(BP34+273.15)) * AQ34/BM34 * AP34) * BM34/(100*BA34) * 1000/(1000 - AO34)</f>
        <v>0</v>
      </c>
      <c r="AN34">
        <v>18.60923150077236</v>
      </c>
      <c r="AO34">
        <v>18.56728727272727</v>
      </c>
      <c r="AP34">
        <v>5.92761506772303E-05</v>
      </c>
      <c r="AQ34">
        <v>78.54675706718346</v>
      </c>
      <c r="AR34">
        <v>0</v>
      </c>
      <c r="AS34">
        <v>0</v>
      </c>
      <c r="AT34">
        <f>IF(AR34*$H$13&gt;=AV34,1.0,(AV34/(AV34-AR34*$H$13)))</f>
        <v>0</v>
      </c>
      <c r="AU34">
        <f>(AT34-1)*100</f>
        <v>0</v>
      </c>
      <c r="AV34">
        <f>MAX(0,($B$13+$C$13*BU34)/(1+$D$13*BU34)*BN34/(BP34+273)*$E$13)</f>
        <v>0</v>
      </c>
      <c r="AW34">
        <f>$B$11*BV34+$C$11*BW34+$F$11*CH34*(1-CK34)</f>
        <v>0</v>
      </c>
      <c r="AX34">
        <f>AW34*AY34</f>
        <v>0</v>
      </c>
      <c r="AY34">
        <f>($B$11*$D$9+$C$11*$D$9+$F$11*((CU34+CM34)/MAX(CU34+CM34+CV34, 0.1)*$I$9+CV34/MAX(CU34+CM34+CV34, 0.1)*$J$9))/($B$11+$C$11+$F$11)</f>
        <v>0</v>
      </c>
      <c r="AZ34">
        <f>($B$11*$K$9+$C$11*$K$9+$F$11*((CU34+CM34)/MAX(CU34+CM34+CV34, 0.1)*$P$9+CV34/MAX(CU34+CM34+CV34, 0.1)*$Q$9))/($B$11+$C$11+$F$11)</f>
        <v>0</v>
      </c>
      <c r="BA34">
        <v>6</v>
      </c>
      <c r="BB34">
        <v>0.5</v>
      </c>
      <c r="BC34" t="s">
        <v>355</v>
      </c>
      <c r="BD34">
        <v>2</v>
      </c>
      <c r="BE34" t="b">
        <v>1</v>
      </c>
      <c r="BF34">
        <v>1714257492.75</v>
      </c>
      <c r="BG34">
        <v>420.0581999999998</v>
      </c>
      <c r="BH34">
        <v>419.9408333333333</v>
      </c>
      <c r="BI34">
        <v>18.56207333333333</v>
      </c>
      <c r="BJ34">
        <v>18.60515666666667</v>
      </c>
      <c r="BK34">
        <v>423.2406666666667</v>
      </c>
      <c r="BL34">
        <v>18.61594</v>
      </c>
      <c r="BM34">
        <v>599.9843000000001</v>
      </c>
      <c r="BN34">
        <v>101.4094333333333</v>
      </c>
      <c r="BO34">
        <v>0.09993368333333333</v>
      </c>
      <c r="BP34">
        <v>26.51892333333334</v>
      </c>
      <c r="BQ34">
        <v>26.66985999999999</v>
      </c>
      <c r="BR34">
        <v>999.9000000000002</v>
      </c>
      <c r="BS34">
        <v>0</v>
      </c>
      <c r="BT34">
        <v>0</v>
      </c>
      <c r="BU34">
        <v>10009.468</v>
      </c>
      <c r="BV34">
        <v>0</v>
      </c>
      <c r="BW34">
        <v>270.8131333333334</v>
      </c>
      <c r="BX34">
        <v>0.11742549</v>
      </c>
      <c r="BY34">
        <v>428.0028</v>
      </c>
      <c r="BZ34">
        <v>427.9018666666667</v>
      </c>
      <c r="CA34">
        <v>-0.04309317333333332</v>
      </c>
      <c r="CB34">
        <v>419.9408333333333</v>
      </c>
      <c r="CC34">
        <v>18.60515666666667</v>
      </c>
      <c r="CD34">
        <v>1.882369333333333</v>
      </c>
      <c r="CE34">
        <v>1.886738666666667</v>
      </c>
      <c r="CF34">
        <v>16.48810666666667</v>
      </c>
      <c r="CG34">
        <v>16.52456333333334</v>
      </c>
      <c r="CH34">
        <v>399.9970666666666</v>
      </c>
      <c r="CI34">
        <v>0.9000025666666668</v>
      </c>
      <c r="CJ34">
        <v>0.09999734333333335</v>
      </c>
      <c r="CK34">
        <v>0</v>
      </c>
      <c r="CL34">
        <v>2.010376666666667</v>
      </c>
      <c r="CM34">
        <v>0</v>
      </c>
      <c r="CN34">
        <v>786.6420666666664</v>
      </c>
      <c r="CO34">
        <v>3702.183666666667</v>
      </c>
      <c r="CP34">
        <v>36.03099999999999</v>
      </c>
      <c r="CQ34">
        <v>40.87469999999998</v>
      </c>
      <c r="CR34">
        <v>38.19976666666666</v>
      </c>
      <c r="CS34">
        <v>39.71219999999998</v>
      </c>
      <c r="CT34">
        <v>36.80803333333333</v>
      </c>
      <c r="CU34">
        <v>359.9986666666667</v>
      </c>
      <c r="CV34">
        <v>39.998</v>
      </c>
      <c r="CW34">
        <v>0</v>
      </c>
      <c r="CX34">
        <v>1714257588</v>
      </c>
      <c r="CY34">
        <v>0</v>
      </c>
      <c r="CZ34">
        <v>1714257207.5</v>
      </c>
      <c r="DA34" t="s">
        <v>368</v>
      </c>
      <c r="DB34">
        <v>1714257204</v>
      </c>
      <c r="DC34">
        <v>1714257207.5</v>
      </c>
      <c r="DD34">
        <v>2</v>
      </c>
      <c r="DE34">
        <v>0.03</v>
      </c>
      <c r="DF34">
        <v>-0.062</v>
      </c>
      <c r="DG34">
        <v>-3.183</v>
      </c>
      <c r="DH34">
        <v>-0.05</v>
      </c>
      <c r="DI34">
        <v>420</v>
      </c>
      <c r="DJ34">
        <v>19</v>
      </c>
      <c r="DK34">
        <v>0.35</v>
      </c>
      <c r="DL34">
        <v>0.1</v>
      </c>
      <c r="DM34">
        <v>0.1070220525</v>
      </c>
      <c r="DN34">
        <v>0.3756964198874296</v>
      </c>
      <c r="DO34">
        <v>0.06029647217108555</v>
      </c>
      <c r="DP34">
        <v>0</v>
      </c>
      <c r="DQ34">
        <v>-0.0409935975</v>
      </c>
      <c r="DR34">
        <v>-0.03789296172607872</v>
      </c>
      <c r="DS34">
        <v>0.00527216993179694</v>
      </c>
      <c r="DT34">
        <v>1</v>
      </c>
      <c r="DU34">
        <v>1</v>
      </c>
      <c r="DV34">
        <v>2</v>
      </c>
      <c r="DW34" t="s">
        <v>357</v>
      </c>
      <c r="DX34">
        <v>3.22932</v>
      </c>
      <c r="DY34">
        <v>2.70417</v>
      </c>
      <c r="DZ34">
        <v>0.105907</v>
      </c>
      <c r="EA34">
        <v>0.105624</v>
      </c>
      <c r="EB34">
        <v>0.0965289</v>
      </c>
      <c r="EC34">
        <v>0.0970492</v>
      </c>
      <c r="ED34">
        <v>29057.5</v>
      </c>
      <c r="EE34">
        <v>28423.6</v>
      </c>
      <c r="EF34">
        <v>31133.6</v>
      </c>
      <c r="EG34">
        <v>30139.1</v>
      </c>
      <c r="EH34">
        <v>37660.6</v>
      </c>
      <c r="EI34">
        <v>35984.8</v>
      </c>
      <c r="EJ34">
        <v>43615.9</v>
      </c>
      <c r="EK34">
        <v>42087.2</v>
      </c>
      <c r="EL34">
        <v>2.13185</v>
      </c>
      <c r="EM34">
        <v>1.92013</v>
      </c>
      <c r="EN34">
        <v>0.0484437</v>
      </c>
      <c r="EO34">
        <v>0</v>
      </c>
      <c r="EP34">
        <v>25.8704</v>
      </c>
      <c r="EQ34">
        <v>999.9</v>
      </c>
      <c r="ER34">
        <v>70.09999999999999</v>
      </c>
      <c r="ES34">
        <v>25.4</v>
      </c>
      <c r="ET34">
        <v>22.5095</v>
      </c>
      <c r="EU34">
        <v>61.39</v>
      </c>
      <c r="EV34">
        <v>21.7027</v>
      </c>
      <c r="EW34">
        <v>1</v>
      </c>
      <c r="EX34">
        <v>0.073529</v>
      </c>
      <c r="EY34">
        <v>0.593984</v>
      </c>
      <c r="EZ34">
        <v>20.2083</v>
      </c>
      <c r="FA34">
        <v>5.22433</v>
      </c>
      <c r="FB34">
        <v>11.998</v>
      </c>
      <c r="FC34">
        <v>4.96695</v>
      </c>
      <c r="FD34">
        <v>3.297</v>
      </c>
      <c r="FE34">
        <v>9999</v>
      </c>
      <c r="FF34">
        <v>9999</v>
      </c>
      <c r="FG34">
        <v>9999</v>
      </c>
      <c r="FH34">
        <v>32.6</v>
      </c>
      <c r="FI34">
        <v>4.97107</v>
      </c>
      <c r="FJ34">
        <v>1.86777</v>
      </c>
      <c r="FK34">
        <v>1.85898</v>
      </c>
      <c r="FL34">
        <v>1.86508</v>
      </c>
      <c r="FM34">
        <v>1.8631</v>
      </c>
      <c r="FN34">
        <v>1.86443</v>
      </c>
      <c r="FO34">
        <v>1.85989</v>
      </c>
      <c r="FP34">
        <v>1.86389</v>
      </c>
      <c r="FQ34">
        <v>0</v>
      </c>
      <c r="FR34">
        <v>0</v>
      </c>
      <c r="FS34">
        <v>0</v>
      </c>
      <c r="FT34">
        <v>0</v>
      </c>
      <c r="FU34" t="s">
        <v>358</v>
      </c>
      <c r="FV34" t="s">
        <v>359</v>
      </c>
      <c r="FW34" t="s">
        <v>360</v>
      </c>
      <c r="FX34" t="s">
        <v>360</v>
      </c>
      <c r="FY34" t="s">
        <v>360</v>
      </c>
      <c r="FZ34" t="s">
        <v>360</v>
      </c>
      <c r="GA34">
        <v>0</v>
      </c>
      <c r="GB34">
        <v>100</v>
      </c>
      <c r="GC34">
        <v>100</v>
      </c>
      <c r="GD34">
        <v>-3.182</v>
      </c>
      <c r="GE34">
        <v>-0.0538</v>
      </c>
      <c r="GF34">
        <v>-1.32228814414883</v>
      </c>
      <c r="GG34">
        <v>-0.004200780211792431</v>
      </c>
      <c r="GH34">
        <v>-6.086107273994438E-07</v>
      </c>
      <c r="GI34">
        <v>3.538391214060535E-10</v>
      </c>
      <c r="GJ34">
        <v>-0.09100153993609908</v>
      </c>
      <c r="GK34">
        <v>0.006682484536868237</v>
      </c>
      <c r="GL34">
        <v>-0.0007200357986506558</v>
      </c>
      <c r="GM34">
        <v>2.515042002614049E-05</v>
      </c>
      <c r="GN34">
        <v>15</v>
      </c>
      <c r="GO34">
        <v>1944</v>
      </c>
      <c r="GP34">
        <v>3</v>
      </c>
      <c r="GQ34">
        <v>20</v>
      </c>
      <c r="GR34">
        <v>4.9</v>
      </c>
      <c r="GS34">
        <v>4.9</v>
      </c>
      <c r="GT34">
        <v>1.13159</v>
      </c>
      <c r="GU34">
        <v>2.40601</v>
      </c>
      <c r="GV34">
        <v>1.44897</v>
      </c>
      <c r="GW34">
        <v>2.30957</v>
      </c>
      <c r="GX34">
        <v>1.55151</v>
      </c>
      <c r="GY34">
        <v>2.33765</v>
      </c>
      <c r="GZ34">
        <v>32.0684</v>
      </c>
      <c r="HA34">
        <v>14.1846</v>
      </c>
      <c r="HB34">
        <v>18</v>
      </c>
      <c r="HC34">
        <v>615.199</v>
      </c>
      <c r="HD34">
        <v>478.047</v>
      </c>
      <c r="HE34">
        <v>24.9996</v>
      </c>
      <c r="HF34">
        <v>28.025</v>
      </c>
      <c r="HG34">
        <v>30.0002</v>
      </c>
      <c r="HH34">
        <v>27.96</v>
      </c>
      <c r="HI34">
        <v>27.8894</v>
      </c>
      <c r="HJ34">
        <v>22.6442</v>
      </c>
      <c r="HK34">
        <v>30.3426</v>
      </c>
      <c r="HL34">
        <v>100</v>
      </c>
      <c r="HM34">
        <v>25</v>
      </c>
      <c r="HN34">
        <v>420</v>
      </c>
      <c r="HO34">
        <v>18.5934</v>
      </c>
      <c r="HP34">
        <v>98.77889999999999</v>
      </c>
      <c r="HQ34">
        <v>100.566</v>
      </c>
    </row>
    <row r="35" spans="1:225">
      <c r="A35">
        <v>19</v>
      </c>
      <c r="B35">
        <v>1714257625.5</v>
      </c>
      <c r="C35">
        <v>487.4000000953674</v>
      </c>
      <c r="D35" t="s">
        <v>399</v>
      </c>
      <c r="E35" t="s">
        <v>400</v>
      </c>
      <c r="F35">
        <v>5</v>
      </c>
      <c r="G35" t="s">
        <v>401</v>
      </c>
      <c r="H35">
        <v>1714257617.75</v>
      </c>
      <c r="I35">
        <f>(J35)/1000</f>
        <v>0</v>
      </c>
      <c r="J35">
        <f>IF(BE35, AM35, AG35)</f>
        <v>0</v>
      </c>
      <c r="K35">
        <f>IF(BE35, AH35, AF35)</f>
        <v>0</v>
      </c>
      <c r="L35">
        <f>BG35 - IF(AT35&gt;1, K35*BA35*100.0/(AV35*BU35), 0)</f>
        <v>0</v>
      </c>
      <c r="M35">
        <f>((S35-I35/2)*L35-K35)/(S35+I35/2)</f>
        <v>0</v>
      </c>
      <c r="N35">
        <f>M35*(BN35+BO35)/1000.0</f>
        <v>0</v>
      </c>
      <c r="O35">
        <f>(BG35 - IF(AT35&gt;1, K35*BA35*100.0/(AV35*BU35), 0))*(BN35+BO35)/1000.0</f>
        <v>0</v>
      </c>
      <c r="P35">
        <f>2.0/((1/R35-1/Q35)+SIGN(R35)*SQRT((1/R35-1/Q35)*(1/R35-1/Q35) + 4*BB35/((BB35+1)*(BB35+1))*(2*1/R35*1/Q35-1/Q35*1/Q35)))</f>
        <v>0</v>
      </c>
      <c r="Q35">
        <f>IF(LEFT(BC35,1)&lt;&gt;"0",IF(LEFT(BC35,1)="1",3.0,BD35),$D$5+$E$5*(BU35*BN35/($K$5*1000))+$F$5*(BU35*BN35/($K$5*1000))*MAX(MIN(BA35,$J$5),$I$5)*MAX(MIN(BA35,$J$5),$I$5)+$G$5*MAX(MIN(BA35,$J$5),$I$5)*(BU35*BN35/($K$5*1000))+$H$5*(BU35*BN35/($K$5*1000))*(BU35*BN35/($K$5*1000)))</f>
        <v>0</v>
      </c>
      <c r="R35">
        <f>I35*(1000-(1000*0.61365*exp(17.502*V35/(240.97+V35))/(BN35+BO35)+BI35)/2)/(1000*0.61365*exp(17.502*V35/(240.97+V35))/(BN35+BO35)-BI35)</f>
        <v>0</v>
      </c>
      <c r="S35">
        <f>1/((BB35+1)/(P35/1.6)+1/(Q35/1.37)) + BB35/((BB35+1)/(P35/1.6) + BB35/(Q35/1.37))</f>
        <v>0</v>
      </c>
      <c r="T35">
        <f>(AW35*AZ35)</f>
        <v>0</v>
      </c>
      <c r="U35">
        <f>(BP35+(T35+2*0.95*5.67E-8*(((BP35+$B$7)+273)^4-(BP35+273)^4)-44100*I35)/(1.84*29.3*Q35+8*0.95*5.67E-8*(BP35+273)^3))</f>
        <v>0</v>
      </c>
      <c r="V35">
        <f>($C$7*BQ35+$D$7*BR35+$E$7*U35)</f>
        <v>0</v>
      </c>
      <c r="W35">
        <f>0.61365*exp(17.502*V35/(240.97+V35))</f>
        <v>0</v>
      </c>
      <c r="X35">
        <f>(Y35/Z35*100)</f>
        <v>0</v>
      </c>
      <c r="Y35">
        <f>BI35*(BN35+BO35)/1000</f>
        <v>0</v>
      </c>
      <c r="Z35">
        <f>0.61365*exp(17.502*BP35/(240.97+BP35))</f>
        <v>0</v>
      </c>
      <c r="AA35">
        <f>(W35-BI35*(BN35+BO35)/1000)</f>
        <v>0</v>
      </c>
      <c r="AB35">
        <f>(-I35*44100)</f>
        <v>0</v>
      </c>
      <c r="AC35">
        <f>2*29.3*Q35*0.92*(BP35-V35)</f>
        <v>0</v>
      </c>
      <c r="AD35">
        <f>2*0.95*5.67E-8*(((BP35+$B$7)+273)^4-(V35+273)^4)</f>
        <v>0</v>
      </c>
      <c r="AE35">
        <f>T35+AD35+AB35+AC35</f>
        <v>0</v>
      </c>
      <c r="AF35">
        <f>BM35*AT35*(BH35-BG35*(1000-AT35*BJ35)/(1000-AT35*BI35))/(100*BA35)</f>
        <v>0</v>
      </c>
      <c r="AG35">
        <f>1000*BM35*AT35*(BI35-BJ35)/(100*BA35*(1000-AT35*BI35))</f>
        <v>0</v>
      </c>
      <c r="AH35">
        <f>(AI35 - AJ35 - BN35*1E3/(8.314*(BP35+273.15)) * AL35/BM35 * AK35) * BM35/(100*BA35) * (1000 - BJ35)/1000</f>
        <v>0</v>
      </c>
      <c r="AI35">
        <v>427.9792933643359</v>
      </c>
      <c r="AJ35">
        <v>427.8445575757575</v>
      </c>
      <c r="AK35">
        <v>-0.001997807816389281</v>
      </c>
      <c r="AL35">
        <v>67.15831140132239</v>
      </c>
      <c r="AM35">
        <f>(AO35 - AN35 + BN35*1E3/(8.314*(BP35+273.15)) * AQ35/BM35 * AP35) * BM35/(100*BA35) * 1000/(1000 - AO35)</f>
        <v>0</v>
      </c>
      <c r="AN35">
        <v>18.6334489517776</v>
      </c>
      <c r="AO35">
        <v>18.6733806060606</v>
      </c>
      <c r="AP35">
        <v>0.01198366128504912</v>
      </c>
      <c r="AQ35">
        <v>78.54664823427188</v>
      </c>
      <c r="AR35">
        <v>0</v>
      </c>
      <c r="AS35">
        <v>0</v>
      </c>
      <c r="AT35">
        <f>IF(AR35*$H$13&gt;=AV35,1.0,(AV35/(AV35-AR35*$H$13)))</f>
        <v>0</v>
      </c>
      <c r="AU35">
        <f>(AT35-1)*100</f>
        <v>0</v>
      </c>
      <c r="AV35">
        <f>MAX(0,($B$13+$C$13*BU35)/(1+$D$13*BU35)*BN35/(BP35+273)*$E$13)</f>
        <v>0</v>
      </c>
      <c r="AW35">
        <f>$B$11*BV35+$C$11*BW35+$F$11*CH35*(1-CK35)</f>
        <v>0</v>
      </c>
      <c r="AX35">
        <f>AW35*AY35</f>
        <v>0</v>
      </c>
      <c r="AY35">
        <f>($B$11*$D$9+$C$11*$D$9+$F$11*((CU35+CM35)/MAX(CU35+CM35+CV35, 0.1)*$I$9+CV35/MAX(CU35+CM35+CV35, 0.1)*$J$9))/($B$11+$C$11+$F$11)</f>
        <v>0</v>
      </c>
      <c r="AZ35">
        <f>($B$11*$K$9+$C$11*$K$9+$F$11*((CU35+CM35)/MAX(CU35+CM35+CV35, 0.1)*$P$9+CV35/MAX(CU35+CM35+CV35, 0.1)*$Q$9))/($B$11+$C$11+$F$11)</f>
        <v>0</v>
      </c>
      <c r="BA35">
        <v>6</v>
      </c>
      <c r="BB35">
        <v>0.5</v>
      </c>
      <c r="BC35" t="s">
        <v>355</v>
      </c>
      <c r="BD35">
        <v>2</v>
      </c>
      <c r="BE35" t="b">
        <v>1</v>
      </c>
      <c r="BF35">
        <v>1714257617.75</v>
      </c>
      <c r="BG35">
        <v>419.959</v>
      </c>
      <c r="BH35">
        <v>419.9879333333334</v>
      </c>
      <c r="BI35">
        <v>18.54804333333333</v>
      </c>
      <c r="BJ35">
        <v>18.64603666666666</v>
      </c>
      <c r="BK35">
        <v>423.1409666666666</v>
      </c>
      <c r="BL35">
        <v>18.60199</v>
      </c>
      <c r="BM35">
        <v>599.9474666666665</v>
      </c>
      <c r="BN35">
        <v>101.4044333333333</v>
      </c>
      <c r="BO35">
        <v>0.09991922</v>
      </c>
      <c r="BP35">
        <v>26.54567</v>
      </c>
      <c r="BQ35">
        <v>26.66541</v>
      </c>
      <c r="BR35">
        <v>999.9000000000002</v>
      </c>
      <c r="BS35">
        <v>0</v>
      </c>
      <c r="BT35">
        <v>0</v>
      </c>
      <c r="BU35">
        <v>9992.373333333333</v>
      </c>
      <c r="BV35">
        <v>0</v>
      </c>
      <c r="BW35">
        <v>259.3821333333333</v>
      </c>
      <c r="BX35">
        <v>-0.029007029</v>
      </c>
      <c r="BY35">
        <v>427.8955333333333</v>
      </c>
      <c r="BZ35">
        <v>427.9679333333333</v>
      </c>
      <c r="CA35">
        <v>-0.098000112</v>
      </c>
      <c r="CB35">
        <v>419.9879333333334</v>
      </c>
      <c r="CC35">
        <v>18.64603666666666</v>
      </c>
      <c r="CD35">
        <v>1.880852666666667</v>
      </c>
      <c r="CE35">
        <v>1.890791333333333</v>
      </c>
      <c r="CF35">
        <v>16.47524</v>
      </c>
      <c r="CG35">
        <v>16.55827666666666</v>
      </c>
      <c r="CH35">
        <v>400.0292</v>
      </c>
      <c r="CI35">
        <v>0.8999817666666665</v>
      </c>
      <c r="CJ35">
        <v>0.1000182833333334</v>
      </c>
      <c r="CK35">
        <v>0</v>
      </c>
      <c r="CL35">
        <v>2.075183333333333</v>
      </c>
      <c r="CM35">
        <v>0</v>
      </c>
      <c r="CN35">
        <v>1057.470666666667</v>
      </c>
      <c r="CO35">
        <v>3702.454</v>
      </c>
      <c r="CP35">
        <v>36.90599999999999</v>
      </c>
      <c r="CQ35">
        <v>41.50813333333333</v>
      </c>
      <c r="CR35">
        <v>39.06026666666666</v>
      </c>
      <c r="CS35">
        <v>40.83926666666665</v>
      </c>
      <c r="CT35">
        <v>37.5144</v>
      </c>
      <c r="CU35">
        <v>360.0190000000001</v>
      </c>
      <c r="CV35">
        <v>40.01</v>
      </c>
      <c r="CW35">
        <v>0</v>
      </c>
      <c r="CX35">
        <v>1714257712.8</v>
      </c>
      <c r="CY35">
        <v>0</v>
      </c>
      <c r="CZ35">
        <v>1714257207.5</v>
      </c>
      <c r="DA35" t="s">
        <v>368</v>
      </c>
      <c r="DB35">
        <v>1714257204</v>
      </c>
      <c r="DC35">
        <v>1714257207.5</v>
      </c>
      <c r="DD35">
        <v>2</v>
      </c>
      <c r="DE35">
        <v>0.03</v>
      </c>
      <c r="DF35">
        <v>-0.062</v>
      </c>
      <c r="DG35">
        <v>-3.183</v>
      </c>
      <c r="DH35">
        <v>-0.05</v>
      </c>
      <c r="DI35">
        <v>420</v>
      </c>
      <c r="DJ35">
        <v>19</v>
      </c>
      <c r="DK35">
        <v>0.35</v>
      </c>
      <c r="DL35">
        <v>0.1</v>
      </c>
      <c r="DM35">
        <v>0.09649575325</v>
      </c>
      <c r="DN35">
        <v>-2.350658330318951</v>
      </c>
      <c r="DO35">
        <v>0.2441383092583624</v>
      </c>
      <c r="DP35">
        <v>0</v>
      </c>
      <c r="DQ35">
        <v>-0.153412559</v>
      </c>
      <c r="DR35">
        <v>1.379277134859288</v>
      </c>
      <c r="DS35">
        <v>0.1329849020683896</v>
      </c>
      <c r="DT35">
        <v>0</v>
      </c>
      <c r="DU35">
        <v>0</v>
      </c>
      <c r="DV35">
        <v>2</v>
      </c>
      <c r="DW35" t="s">
        <v>363</v>
      </c>
      <c r="DX35">
        <v>3.22941</v>
      </c>
      <c r="DY35">
        <v>2.70417</v>
      </c>
      <c r="DZ35">
        <v>0.105835</v>
      </c>
      <c r="EA35">
        <v>0.105607</v>
      </c>
      <c r="EB35">
        <v>0.0969062</v>
      </c>
      <c r="EC35">
        <v>0.096953</v>
      </c>
      <c r="ED35">
        <v>29060.9</v>
      </c>
      <c r="EE35">
        <v>28421.8</v>
      </c>
      <c r="EF35">
        <v>31134.9</v>
      </c>
      <c r="EG35">
        <v>30136.8</v>
      </c>
      <c r="EH35">
        <v>37647.2</v>
      </c>
      <c r="EI35">
        <v>35986.6</v>
      </c>
      <c r="EJ35">
        <v>43618.8</v>
      </c>
      <c r="EK35">
        <v>42084.7</v>
      </c>
      <c r="EL35">
        <v>2.12205</v>
      </c>
      <c r="EM35">
        <v>1.91833</v>
      </c>
      <c r="EN35">
        <v>0.0493824</v>
      </c>
      <c r="EO35">
        <v>0</v>
      </c>
      <c r="EP35">
        <v>25.8664</v>
      </c>
      <c r="EQ35">
        <v>999.9</v>
      </c>
      <c r="ER35">
        <v>69.7</v>
      </c>
      <c r="ES35">
        <v>25.7</v>
      </c>
      <c r="ET35">
        <v>22.7849</v>
      </c>
      <c r="EU35">
        <v>61.28</v>
      </c>
      <c r="EV35">
        <v>21.8429</v>
      </c>
      <c r="EW35">
        <v>1</v>
      </c>
      <c r="EX35">
        <v>0.0758282</v>
      </c>
      <c r="EY35">
        <v>0.607051</v>
      </c>
      <c r="EZ35">
        <v>20.2058</v>
      </c>
      <c r="FA35">
        <v>5.22433</v>
      </c>
      <c r="FB35">
        <v>11.998</v>
      </c>
      <c r="FC35">
        <v>4.96605</v>
      </c>
      <c r="FD35">
        <v>3.29638</v>
      </c>
      <c r="FE35">
        <v>9999</v>
      </c>
      <c r="FF35">
        <v>9999</v>
      </c>
      <c r="FG35">
        <v>9999</v>
      </c>
      <c r="FH35">
        <v>32.6</v>
      </c>
      <c r="FI35">
        <v>4.97109</v>
      </c>
      <c r="FJ35">
        <v>1.86774</v>
      </c>
      <c r="FK35">
        <v>1.85898</v>
      </c>
      <c r="FL35">
        <v>1.86508</v>
      </c>
      <c r="FM35">
        <v>1.8631</v>
      </c>
      <c r="FN35">
        <v>1.86443</v>
      </c>
      <c r="FO35">
        <v>1.85989</v>
      </c>
      <c r="FP35">
        <v>1.86389</v>
      </c>
      <c r="FQ35">
        <v>0</v>
      </c>
      <c r="FR35">
        <v>0</v>
      </c>
      <c r="FS35">
        <v>0</v>
      </c>
      <c r="FT35">
        <v>0</v>
      </c>
      <c r="FU35" t="s">
        <v>358</v>
      </c>
      <c r="FV35" t="s">
        <v>359</v>
      </c>
      <c r="FW35" t="s">
        <v>360</v>
      </c>
      <c r="FX35" t="s">
        <v>360</v>
      </c>
      <c r="FY35" t="s">
        <v>360</v>
      </c>
      <c r="FZ35" t="s">
        <v>360</v>
      </c>
      <c r="GA35">
        <v>0</v>
      </c>
      <c r="GB35">
        <v>100</v>
      </c>
      <c r="GC35">
        <v>100</v>
      </c>
      <c r="GD35">
        <v>-3.182</v>
      </c>
      <c r="GE35">
        <v>-0.0532</v>
      </c>
      <c r="GF35">
        <v>-1.32228814414883</v>
      </c>
      <c r="GG35">
        <v>-0.004200780211792431</v>
      </c>
      <c r="GH35">
        <v>-6.086107273994438E-07</v>
      </c>
      <c r="GI35">
        <v>3.538391214060535E-10</v>
      </c>
      <c r="GJ35">
        <v>-0.09100153993609908</v>
      </c>
      <c r="GK35">
        <v>0.006682484536868237</v>
      </c>
      <c r="GL35">
        <v>-0.0007200357986506558</v>
      </c>
      <c r="GM35">
        <v>2.515042002614049E-05</v>
      </c>
      <c r="GN35">
        <v>15</v>
      </c>
      <c r="GO35">
        <v>1944</v>
      </c>
      <c r="GP35">
        <v>3</v>
      </c>
      <c r="GQ35">
        <v>20</v>
      </c>
      <c r="GR35">
        <v>7</v>
      </c>
      <c r="GS35">
        <v>7</v>
      </c>
      <c r="GT35">
        <v>1.13159</v>
      </c>
      <c r="GU35">
        <v>2.41089</v>
      </c>
      <c r="GV35">
        <v>1.44775</v>
      </c>
      <c r="GW35">
        <v>2.30957</v>
      </c>
      <c r="GX35">
        <v>1.55151</v>
      </c>
      <c r="GY35">
        <v>2.34619</v>
      </c>
      <c r="GZ35">
        <v>32.2446</v>
      </c>
      <c r="HA35">
        <v>14.1671</v>
      </c>
      <c r="HB35">
        <v>18</v>
      </c>
      <c r="HC35">
        <v>608.883</v>
      </c>
      <c r="HD35">
        <v>477.604</v>
      </c>
      <c r="HE35">
        <v>25.001</v>
      </c>
      <c r="HF35">
        <v>28.0518</v>
      </c>
      <c r="HG35">
        <v>30.0004</v>
      </c>
      <c r="HH35">
        <v>28.0321</v>
      </c>
      <c r="HI35">
        <v>27.9748</v>
      </c>
      <c r="HJ35">
        <v>22.6474</v>
      </c>
      <c r="HK35">
        <v>31.6322</v>
      </c>
      <c r="HL35">
        <v>100</v>
      </c>
      <c r="HM35">
        <v>25</v>
      </c>
      <c r="HN35">
        <v>420</v>
      </c>
      <c r="HO35">
        <v>18.3894</v>
      </c>
      <c r="HP35">
        <v>98.7843</v>
      </c>
      <c r="HQ35">
        <v>100.56</v>
      </c>
    </row>
    <row r="36" spans="1:225">
      <c r="A36">
        <v>20</v>
      </c>
      <c r="B36">
        <v>1714257643.5</v>
      </c>
      <c r="C36">
        <v>505.4000000953674</v>
      </c>
      <c r="D36" t="s">
        <v>402</v>
      </c>
      <c r="E36" t="s">
        <v>403</v>
      </c>
      <c r="F36">
        <v>5</v>
      </c>
      <c r="G36" t="s">
        <v>401</v>
      </c>
      <c r="H36">
        <v>1714257636.5</v>
      </c>
      <c r="I36">
        <f>(J36)/1000</f>
        <v>0</v>
      </c>
      <c r="J36">
        <f>IF(BE36, AM36, AG36)</f>
        <v>0</v>
      </c>
      <c r="K36">
        <f>IF(BE36, AH36, AF36)</f>
        <v>0</v>
      </c>
      <c r="L36">
        <f>BG36 - IF(AT36&gt;1, K36*BA36*100.0/(AV36*BU36), 0)</f>
        <v>0</v>
      </c>
      <c r="M36">
        <f>((S36-I36/2)*L36-K36)/(S36+I36/2)</f>
        <v>0</v>
      </c>
      <c r="N36">
        <f>M36*(BN36+BO36)/1000.0</f>
        <v>0</v>
      </c>
      <c r="O36">
        <f>(BG36 - IF(AT36&gt;1, K36*BA36*100.0/(AV36*BU36), 0))*(BN36+BO36)/1000.0</f>
        <v>0</v>
      </c>
      <c r="P36">
        <f>2.0/((1/R36-1/Q36)+SIGN(R36)*SQRT((1/R36-1/Q36)*(1/R36-1/Q36) + 4*BB36/((BB36+1)*(BB36+1))*(2*1/R36*1/Q36-1/Q36*1/Q36)))</f>
        <v>0</v>
      </c>
      <c r="Q36">
        <f>IF(LEFT(BC36,1)&lt;&gt;"0",IF(LEFT(BC36,1)="1",3.0,BD36),$D$5+$E$5*(BU36*BN36/($K$5*1000))+$F$5*(BU36*BN36/($K$5*1000))*MAX(MIN(BA36,$J$5),$I$5)*MAX(MIN(BA36,$J$5),$I$5)+$G$5*MAX(MIN(BA36,$J$5),$I$5)*(BU36*BN36/($K$5*1000))+$H$5*(BU36*BN36/($K$5*1000))*(BU36*BN36/($K$5*1000)))</f>
        <v>0</v>
      </c>
      <c r="R36">
        <f>I36*(1000-(1000*0.61365*exp(17.502*V36/(240.97+V36))/(BN36+BO36)+BI36)/2)/(1000*0.61365*exp(17.502*V36/(240.97+V36))/(BN36+BO36)-BI36)</f>
        <v>0</v>
      </c>
      <c r="S36">
        <f>1/((BB36+1)/(P36/1.6)+1/(Q36/1.37)) + BB36/((BB36+1)/(P36/1.6) + BB36/(Q36/1.37))</f>
        <v>0</v>
      </c>
      <c r="T36">
        <f>(AW36*AZ36)</f>
        <v>0</v>
      </c>
      <c r="U36">
        <f>(BP36+(T36+2*0.95*5.67E-8*(((BP36+$B$7)+273)^4-(BP36+273)^4)-44100*I36)/(1.84*29.3*Q36+8*0.95*5.67E-8*(BP36+273)^3))</f>
        <v>0</v>
      </c>
      <c r="V36">
        <f>($C$7*BQ36+$D$7*BR36+$E$7*U36)</f>
        <v>0</v>
      </c>
      <c r="W36">
        <f>0.61365*exp(17.502*V36/(240.97+V36))</f>
        <v>0</v>
      </c>
      <c r="X36">
        <f>(Y36/Z36*100)</f>
        <v>0</v>
      </c>
      <c r="Y36">
        <f>BI36*(BN36+BO36)/1000</f>
        <v>0</v>
      </c>
      <c r="Z36">
        <f>0.61365*exp(17.502*BP36/(240.97+BP36))</f>
        <v>0</v>
      </c>
      <c r="AA36">
        <f>(W36-BI36*(BN36+BO36)/1000)</f>
        <v>0</v>
      </c>
      <c r="AB36">
        <f>(-I36*44100)</f>
        <v>0</v>
      </c>
      <c r="AC36">
        <f>2*29.3*Q36*0.92*(BP36-V36)</f>
        <v>0</v>
      </c>
      <c r="AD36">
        <f>2*0.95*5.67E-8*(((BP36+$B$7)+273)^4-(V36+273)^4)</f>
        <v>0</v>
      </c>
      <c r="AE36">
        <f>T36+AD36+AB36+AC36</f>
        <v>0</v>
      </c>
      <c r="AF36">
        <f>BM36*AT36*(BH36-BG36*(1000-AT36*BJ36)/(1000-AT36*BI36))/(100*BA36)</f>
        <v>0</v>
      </c>
      <c r="AG36">
        <f>1000*BM36*AT36*(BI36-BJ36)/(100*BA36*(1000-AT36*BI36))</f>
        <v>0</v>
      </c>
      <c r="AH36">
        <f>(AI36 - AJ36 - BN36*1E3/(8.314*(BP36+273.15)) * AL36/BM36 * AK36) * BM36/(100*BA36) * (1000 - BJ36)/1000</f>
        <v>0</v>
      </c>
      <c r="AI36">
        <v>427.8665691334808</v>
      </c>
      <c r="AJ36">
        <v>427.6946909090908</v>
      </c>
      <c r="AK36">
        <v>-0.002012849678712857</v>
      </c>
      <c r="AL36">
        <v>67.15831140132239</v>
      </c>
      <c r="AM36">
        <f>(AO36 - AN36 + BN36*1E3/(8.314*(BP36+273.15)) * AQ36/BM36 * AP36) * BM36/(100*BA36) * 1000/(1000 - AO36)</f>
        <v>0</v>
      </c>
      <c r="AN36">
        <v>18.37608405284178</v>
      </c>
      <c r="AO36">
        <v>18.56687333333333</v>
      </c>
      <c r="AP36">
        <v>-0.007445559173693215</v>
      </c>
      <c r="AQ36">
        <v>78.54664823427188</v>
      </c>
      <c r="AR36">
        <v>0</v>
      </c>
      <c r="AS36">
        <v>0</v>
      </c>
      <c r="AT36">
        <f>IF(AR36*$H$13&gt;=AV36,1.0,(AV36/(AV36-AR36*$H$13)))</f>
        <v>0</v>
      </c>
      <c r="AU36">
        <f>(AT36-1)*100</f>
        <v>0</v>
      </c>
      <c r="AV36">
        <f>MAX(0,($B$13+$C$13*BU36)/(1+$D$13*BU36)*BN36/(BP36+273)*$E$13)</f>
        <v>0</v>
      </c>
      <c r="AW36">
        <f>$B$11*BV36+$C$11*BW36+$F$11*CH36*(1-CK36)</f>
        <v>0</v>
      </c>
      <c r="AX36">
        <f>AW36*AY36</f>
        <v>0</v>
      </c>
      <c r="AY36">
        <f>($B$11*$D$9+$C$11*$D$9+$F$11*((CU36+CM36)/MAX(CU36+CM36+CV36, 0.1)*$I$9+CV36/MAX(CU36+CM36+CV36, 0.1)*$J$9))/($B$11+$C$11+$F$11)</f>
        <v>0</v>
      </c>
      <c r="AZ36">
        <f>($B$11*$K$9+$C$11*$K$9+$F$11*((CU36+CM36)/MAX(CU36+CM36+CV36, 0.1)*$P$9+CV36/MAX(CU36+CM36+CV36, 0.1)*$Q$9))/($B$11+$C$11+$F$11)</f>
        <v>0</v>
      </c>
      <c r="BA36">
        <v>6</v>
      </c>
      <c r="BB36">
        <v>0.5</v>
      </c>
      <c r="BC36" t="s">
        <v>355</v>
      </c>
      <c r="BD36">
        <v>2</v>
      </c>
      <c r="BE36" t="b">
        <v>1</v>
      </c>
      <c r="BF36">
        <v>1714257636.5</v>
      </c>
      <c r="BG36">
        <v>419.7925925925927</v>
      </c>
      <c r="BH36">
        <v>420.0068148148148</v>
      </c>
      <c r="BI36">
        <v>18.61713703703703</v>
      </c>
      <c r="BJ36">
        <v>18.41267407407407</v>
      </c>
      <c r="BK36">
        <v>422.9738148148149</v>
      </c>
      <c r="BL36">
        <v>18.67068518518519</v>
      </c>
      <c r="BM36">
        <v>600.028074074074</v>
      </c>
      <c r="BN36">
        <v>101.4051111111111</v>
      </c>
      <c r="BO36">
        <v>0.09988674814814813</v>
      </c>
      <c r="BP36">
        <v>26.5768037037037</v>
      </c>
      <c r="BQ36">
        <v>26.68874074074074</v>
      </c>
      <c r="BR36">
        <v>999.9000000000001</v>
      </c>
      <c r="BS36">
        <v>0</v>
      </c>
      <c r="BT36">
        <v>0</v>
      </c>
      <c r="BU36">
        <v>10010.80925925926</v>
      </c>
      <c r="BV36">
        <v>0</v>
      </c>
      <c r="BW36">
        <v>256.3652592592593</v>
      </c>
      <c r="BX36">
        <v>-0.2143362962962963</v>
      </c>
      <c r="BY36">
        <v>427.7561851851852</v>
      </c>
      <c r="BZ36">
        <v>427.8854074074075</v>
      </c>
      <c r="CA36">
        <v>0.2044642962962963</v>
      </c>
      <c r="CB36">
        <v>420.0068148148148</v>
      </c>
      <c r="CC36">
        <v>18.41267407407407</v>
      </c>
      <c r="CD36">
        <v>1.887872592592592</v>
      </c>
      <c r="CE36">
        <v>1.86714</v>
      </c>
      <c r="CF36">
        <v>16.53397777777778</v>
      </c>
      <c r="CG36">
        <v>16.36045555555556</v>
      </c>
      <c r="CH36">
        <v>399.9990370370371</v>
      </c>
      <c r="CI36">
        <v>0.8999841111111112</v>
      </c>
      <c r="CJ36">
        <v>0.1000160111111111</v>
      </c>
      <c r="CK36">
        <v>0</v>
      </c>
      <c r="CL36">
        <v>2.11262962962963</v>
      </c>
      <c r="CM36">
        <v>0</v>
      </c>
      <c r="CN36">
        <v>1073.722222222222</v>
      </c>
      <c r="CO36">
        <v>3702.177037037038</v>
      </c>
      <c r="CP36">
        <v>36.7637037037037</v>
      </c>
      <c r="CQ36">
        <v>40.79377777777777</v>
      </c>
      <c r="CR36">
        <v>38.79607407407407</v>
      </c>
      <c r="CS36">
        <v>40.01829629629629</v>
      </c>
      <c r="CT36">
        <v>37.15948148148148</v>
      </c>
      <c r="CU36">
        <v>359.9929629629628</v>
      </c>
      <c r="CV36">
        <v>40.00666666666667</v>
      </c>
      <c r="CW36">
        <v>0</v>
      </c>
      <c r="CX36">
        <v>1714257730.8</v>
      </c>
      <c r="CY36">
        <v>0</v>
      </c>
      <c r="CZ36">
        <v>1714257207.5</v>
      </c>
      <c r="DA36" t="s">
        <v>368</v>
      </c>
      <c r="DB36">
        <v>1714257204</v>
      </c>
      <c r="DC36">
        <v>1714257207.5</v>
      </c>
      <c r="DD36">
        <v>2</v>
      </c>
      <c r="DE36">
        <v>0.03</v>
      </c>
      <c r="DF36">
        <v>-0.062</v>
      </c>
      <c r="DG36">
        <v>-3.183</v>
      </c>
      <c r="DH36">
        <v>-0.05</v>
      </c>
      <c r="DI36">
        <v>420</v>
      </c>
      <c r="DJ36">
        <v>19</v>
      </c>
      <c r="DK36">
        <v>0.35</v>
      </c>
      <c r="DL36">
        <v>0.1</v>
      </c>
      <c r="DM36">
        <v>-0.213179825</v>
      </c>
      <c r="DN36">
        <v>-0.157416484052533</v>
      </c>
      <c r="DO36">
        <v>0.03870861831936624</v>
      </c>
      <c r="DP36">
        <v>0</v>
      </c>
      <c r="DQ36">
        <v>0.1737934675</v>
      </c>
      <c r="DR36">
        <v>0.4504535808630393</v>
      </c>
      <c r="DS36">
        <v>0.05260763453423556</v>
      </c>
      <c r="DT36">
        <v>0</v>
      </c>
      <c r="DU36">
        <v>0</v>
      </c>
      <c r="DV36">
        <v>2</v>
      </c>
      <c r="DW36" t="s">
        <v>363</v>
      </c>
      <c r="DX36">
        <v>3.22952</v>
      </c>
      <c r="DY36">
        <v>2.70457</v>
      </c>
      <c r="DZ36">
        <v>0.105816</v>
      </c>
      <c r="EA36">
        <v>0.105599</v>
      </c>
      <c r="EB36">
        <v>0.0964969</v>
      </c>
      <c r="EC36">
        <v>0.0961624</v>
      </c>
      <c r="ED36">
        <v>29060.4</v>
      </c>
      <c r="EE36">
        <v>28420.8</v>
      </c>
      <c r="EF36">
        <v>31133.8</v>
      </c>
      <c r="EG36">
        <v>30135.6</v>
      </c>
      <c r="EH36">
        <v>37662.8</v>
      </c>
      <c r="EI36">
        <v>36016.8</v>
      </c>
      <c r="EJ36">
        <v>43617</v>
      </c>
      <c r="EK36">
        <v>42083</v>
      </c>
      <c r="EL36">
        <v>2.123</v>
      </c>
      <c r="EM36">
        <v>1.9173</v>
      </c>
      <c r="EN36">
        <v>0.0473931</v>
      </c>
      <c r="EO36">
        <v>0</v>
      </c>
      <c r="EP36">
        <v>25.9182</v>
      </c>
      <c r="EQ36">
        <v>999.9</v>
      </c>
      <c r="ER36">
        <v>69.59999999999999</v>
      </c>
      <c r="ES36">
        <v>25.7</v>
      </c>
      <c r="ET36">
        <v>22.7522</v>
      </c>
      <c r="EU36">
        <v>60.95</v>
      </c>
      <c r="EV36">
        <v>21.3542</v>
      </c>
      <c r="EW36">
        <v>1</v>
      </c>
      <c r="EX36">
        <v>0.0768775</v>
      </c>
      <c r="EY36">
        <v>0.619499</v>
      </c>
      <c r="EZ36">
        <v>20.2063</v>
      </c>
      <c r="FA36">
        <v>5.22807</v>
      </c>
      <c r="FB36">
        <v>11.998</v>
      </c>
      <c r="FC36">
        <v>4.96735</v>
      </c>
      <c r="FD36">
        <v>3.297</v>
      </c>
      <c r="FE36">
        <v>9999</v>
      </c>
      <c r="FF36">
        <v>9999</v>
      </c>
      <c r="FG36">
        <v>9999</v>
      </c>
      <c r="FH36">
        <v>32.6</v>
      </c>
      <c r="FI36">
        <v>4.97106</v>
      </c>
      <c r="FJ36">
        <v>1.86776</v>
      </c>
      <c r="FK36">
        <v>1.85898</v>
      </c>
      <c r="FL36">
        <v>1.86508</v>
      </c>
      <c r="FM36">
        <v>1.8631</v>
      </c>
      <c r="FN36">
        <v>1.86444</v>
      </c>
      <c r="FO36">
        <v>1.85989</v>
      </c>
      <c r="FP36">
        <v>1.86395</v>
      </c>
      <c r="FQ36">
        <v>0</v>
      </c>
      <c r="FR36">
        <v>0</v>
      </c>
      <c r="FS36">
        <v>0</v>
      </c>
      <c r="FT36">
        <v>0</v>
      </c>
      <c r="FU36" t="s">
        <v>358</v>
      </c>
      <c r="FV36" t="s">
        <v>359</v>
      </c>
      <c r="FW36" t="s">
        <v>360</v>
      </c>
      <c r="FX36" t="s">
        <v>360</v>
      </c>
      <c r="FY36" t="s">
        <v>360</v>
      </c>
      <c r="FZ36" t="s">
        <v>360</v>
      </c>
      <c r="GA36">
        <v>0</v>
      </c>
      <c r="GB36">
        <v>100</v>
      </c>
      <c r="GC36">
        <v>100</v>
      </c>
      <c r="GD36">
        <v>-3.181</v>
      </c>
      <c r="GE36">
        <v>-0.0539</v>
      </c>
      <c r="GF36">
        <v>-1.32228814414883</v>
      </c>
      <c r="GG36">
        <v>-0.004200780211792431</v>
      </c>
      <c r="GH36">
        <v>-6.086107273994438E-07</v>
      </c>
      <c r="GI36">
        <v>3.538391214060535E-10</v>
      </c>
      <c r="GJ36">
        <v>-0.09100153993609908</v>
      </c>
      <c r="GK36">
        <v>0.006682484536868237</v>
      </c>
      <c r="GL36">
        <v>-0.0007200357986506558</v>
      </c>
      <c r="GM36">
        <v>2.515042002614049E-05</v>
      </c>
      <c r="GN36">
        <v>15</v>
      </c>
      <c r="GO36">
        <v>1944</v>
      </c>
      <c r="GP36">
        <v>3</v>
      </c>
      <c r="GQ36">
        <v>20</v>
      </c>
      <c r="GR36">
        <v>7.3</v>
      </c>
      <c r="GS36">
        <v>7.3</v>
      </c>
      <c r="GT36">
        <v>1.13159</v>
      </c>
      <c r="GU36">
        <v>2.39258</v>
      </c>
      <c r="GV36">
        <v>1.44775</v>
      </c>
      <c r="GW36">
        <v>2.30957</v>
      </c>
      <c r="GX36">
        <v>1.55151</v>
      </c>
      <c r="GY36">
        <v>2.4353</v>
      </c>
      <c r="GZ36">
        <v>32.2666</v>
      </c>
      <c r="HA36">
        <v>14.1671</v>
      </c>
      <c r="HB36">
        <v>18</v>
      </c>
      <c r="HC36">
        <v>609.694</v>
      </c>
      <c r="HD36">
        <v>477.068</v>
      </c>
      <c r="HE36">
        <v>25.0001</v>
      </c>
      <c r="HF36">
        <v>28.0636</v>
      </c>
      <c r="HG36">
        <v>30.0004</v>
      </c>
      <c r="HH36">
        <v>28.0447</v>
      </c>
      <c r="HI36">
        <v>27.9895</v>
      </c>
      <c r="HJ36">
        <v>22.6442</v>
      </c>
      <c r="HK36">
        <v>31.9247</v>
      </c>
      <c r="HL36">
        <v>99.6298</v>
      </c>
      <c r="HM36">
        <v>25</v>
      </c>
      <c r="HN36">
        <v>420</v>
      </c>
      <c r="HO36">
        <v>18.4165</v>
      </c>
      <c r="HP36">
        <v>98.7805</v>
      </c>
      <c r="HQ36">
        <v>100.556</v>
      </c>
    </row>
    <row r="37" spans="1:225">
      <c r="A37">
        <v>21</v>
      </c>
      <c r="B37">
        <v>1714257653.5</v>
      </c>
      <c r="C37">
        <v>515.4000000953674</v>
      </c>
      <c r="D37" t="s">
        <v>404</v>
      </c>
      <c r="E37" t="s">
        <v>405</v>
      </c>
      <c r="F37">
        <v>5</v>
      </c>
      <c r="G37" t="s">
        <v>401</v>
      </c>
      <c r="H37">
        <v>1714257645.566667</v>
      </c>
      <c r="I37">
        <f>(J37)/1000</f>
        <v>0</v>
      </c>
      <c r="J37">
        <f>IF(BE37, AM37, AG37)</f>
        <v>0</v>
      </c>
      <c r="K37">
        <f>IF(BE37, AH37, AF37)</f>
        <v>0</v>
      </c>
      <c r="L37">
        <f>BG37 - IF(AT37&gt;1, K37*BA37*100.0/(AV37*BU37), 0)</f>
        <v>0</v>
      </c>
      <c r="M37">
        <f>((S37-I37/2)*L37-K37)/(S37+I37/2)</f>
        <v>0</v>
      </c>
      <c r="N37">
        <f>M37*(BN37+BO37)/1000.0</f>
        <v>0</v>
      </c>
      <c r="O37">
        <f>(BG37 - IF(AT37&gt;1, K37*BA37*100.0/(AV37*BU37), 0))*(BN37+BO37)/1000.0</f>
        <v>0</v>
      </c>
      <c r="P37">
        <f>2.0/((1/R37-1/Q37)+SIGN(R37)*SQRT((1/R37-1/Q37)*(1/R37-1/Q37) + 4*BB37/((BB37+1)*(BB37+1))*(2*1/R37*1/Q37-1/Q37*1/Q37)))</f>
        <v>0</v>
      </c>
      <c r="Q37">
        <f>IF(LEFT(BC37,1)&lt;&gt;"0",IF(LEFT(BC37,1)="1",3.0,BD37),$D$5+$E$5*(BU37*BN37/($K$5*1000))+$F$5*(BU37*BN37/($K$5*1000))*MAX(MIN(BA37,$J$5),$I$5)*MAX(MIN(BA37,$J$5),$I$5)+$G$5*MAX(MIN(BA37,$J$5),$I$5)*(BU37*BN37/($K$5*1000))+$H$5*(BU37*BN37/($K$5*1000))*(BU37*BN37/($K$5*1000)))</f>
        <v>0</v>
      </c>
      <c r="R37">
        <f>I37*(1000-(1000*0.61365*exp(17.502*V37/(240.97+V37))/(BN37+BO37)+BI37)/2)/(1000*0.61365*exp(17.502*V37/(240.97+V37))/(BN37+BO37)-BI37)</f>
        <v>0</v>
      </c>
      <c r="S37">
        <f>1/((BB37+1)/(P37/1.6)+1/(Q37/1.37)) + BB37/((BB37+1)/(P37/1.6) + BB37/(Q37/1.37))</f>
        <v>0</v>
      </c>
      <c r="T37">
        <f>(AW37*AZ37)</f>
        <v>0</v>
      </c>
      <c r="U37">
        <f>(BP37+(T37+2*0.95*5.67E-8*(((BP37+$B$7)+273)^4-(BP37+273)^4)-44100*I37)/(1.84*29.3*Q37+8*0.95*5.67E-8*(BP37+273)^3))</f>
        <v>0</v>
      </c>
      <c r="V37">
        <f>($C$7*BQ37+$D$7*BR37+$E$7*U37)</f>
        <v>0</v>
      </c>
      <c r="W37">
        <f>0.61365*exp(17.502*V37/(240.97+V37))</f>
        <v>0</v>
      </c>
      <c r="X37">
        <f>(Y37/Z37*100)</f>
        <v>0</v>
      </c>
      <c r="Y37">
        <f>BI37*(BN37+BO37)/1000</f>
        <v>0</v>
      </c>
      <c r="Z37">
        <f>0.61365*exp(17.502*BP37/(240.97+BP37))</f>
        <v>0</v>
      </c>
      <c r="AA37">
        <f>(W37-BI37*(BN37+BO37)/1000)</f>
        <v>0</v>
      </c>
      <c r="AB37">
        <f>(-I37*44100)</f>
        <v>0</v>
      </c>
      <c r="AC37">
        <f>2*29.3*Q37*0.92*(BP37-V37)</f>
        <v>0</v>
      </c>
      <c r="AD37">
        <f>2*0.95*5.67E-8*(((BP37+$B$7)+273)^4-(V37+273)^4)</f>
        <v>0</v>
      </c>
      <c r="AE37">
        <f>T37+AD37+AB37+AC37</f>
        <v>0</v>
      </c>
      <c r="AF37">
        <f>BM37*AT37*(BH37-BG37*(1000-AT37*BJ37)/(1000-AT37*BI37))/(100*BA37)</f>
        <v>0</v>
      </c>
      <c r="AG37">
        <f>1000*BM37*AT37*(BI37-BJ37)/(100*BA37*(1000-AT37*BI37))</f>
        <v>0</v>
      </c>
      <c r="AH37">
        <f>(AI37 - AJ37 - BN37*1E3/(8.314*(BP37+273.15)) * AL37/BM37 * AK37) * BM37/(100*BA37) * (1000 - BJ37)/1000</f>
        <v>0</v>
      </c>
      <c r="AI37">
        <v>427.83289712568</v>
      </c>
      <c r="AJ37">
        <v>427.6659878787877</v>
      </c>
      <c r="AK37">
        <v>-0.0004995556401205248</v>
      </c>
      <c r="AL37">
        <v>67.15831140132239</v>
      </c>
      <c r="AM37">
        <f>(AO37 - AN37 + BN37*1E3/(8.314*(BP37+273.15)) * AQ37/BM37 * AP37) * BM37/(100*BA37) * 1000/(1000 - AO37)</f>
        <v>0</v>
      </c>
      <c r="AN37">
        <v>18.37949888590416</v>
      </c>
      <c r="AO37">
        <v>18.54757818181817</v>
      </c>
      <c r="AP37">
        <v>-0.0001289964465760937</v>
      </c>
      <c r="AQ37">
        <v>78.54664823427188</v>
      </c>
      <c r="AR37">
        <v>0</v>
      </c>
      <c r="AS37">
        <v>0</v>
      </c>
      <c r="AT37">
        <f>IF(AR37*$H$13&gt;=AV37,1.0,(AV37/(AV37-AR37*$H$13)))</f>
        <v>0</v>
      </c>
      <c r="AU37">
        <f>(AT37-1)*100</f>
        <v>0</v>
      </c>
      <c r="AV37">
        <f>MAX(0,($B$13+$C$13*BU37)/(1+$D$13*BU37)*BN37/(BP37+273)*$E$13)</f>
        <v>0</v>
      </c>
      <c r="AW37">
        <f>$B$11*BV37+$C$11*BW37+$F$11*CH37*(1-CK37)</f>
        <v>0</v>
      </c>
      <c r="AX37">
        <f>AW37*AY37</f>
        <v>0</v>
      </c>
      <c r="AY37">
        <f>($B$11*$D$9+$C$11*$D$9+$F$11*((CU37+CM37)/MAX(CU37+CM37+CV37, 0.1)*$I$9+CV37/MAX(CU37+CM37+CV37, 0.1)*$J$9))/($B$11+$C$11+$F$11)</f>
        <v>0</v>
      </c>
      <c r="AZ37">
        <f>($B$11*$K$9+$C$11*$K$9+$F$11*((CU37+CM37)/MAX(CU37+CM37+CV37, 0.1)*$P$9+CV37/MAX(CU37+CM37+CV37, 0.1)*$Q$9))/($B$11+$C$11+$F$11)</f>
        <v>0</v>
      </c>
      <c r="BA37">
        <v>6</v>
      </c>
      <c r="BB37">
        <v>0.5</v>
      </c>
      <c r="BC37" t="s">
        <v>355</v>
      </c>
      <c r="BD37">
        <v>2</v>
      </c>
      <c r="BE37" t="b">
        <v>1</v>
      </c>
      <c r="BF37">
        <v>1714257645.566667</v>
      </c>
      <c r="BG37">
        <v>419.7489333333334</v>
      </c>
      <c r="BH37">
        <v>419.9943</v>
      </c>
      <c r="BI37">
        <v>18.56351333333333</v>
      </c>
      <c r="BJ37">
        <v>18.37787333333334</v>
      </c>
      <c r="BK37">
        <v>422.9299666666666</v>
      </c>
      <c r="BL37">
        <v>18.61738666666666</v>
      </c>
      <c r="BM37">
        <v>600.0514999999999</v>
      </c>
      <c r="BN37">
        <v>101.4058333333333</v>
      </c>
      <c r="BO37">
        <v>0.10002651</v>
      </c>
      <c r="BP37">
        <v>26.58406</v>
      </c>
      <c r="BQ37">
        <v>26.70322666666667</v>
      </c>
      <c r="BR37">
        <v>999.9000000000002</v>
      </c>
      <c r="BS37">
        <v>0</v>
      </c>
      <c r="BT37">
        <v>0</v>
      </c>
      <c r="BU37">
        <v>9995.352333333334</v>
      </c>
      <c r="BV37">
        <v>0</v>
      </c>
      <c r="BW37">
        <v>252.4982333333334</v>
      </c>
      <c r="BX37">
        <v>-0.2453736</v>
      </c>
      <c r="BY37">
        <v>427.6883333333333</v>
      </c>
      <c r="BZ37">
        <v>427.8573999999999</v>
      </c>
      <c r="CA37">
        <v>0.1856480333333334</v>
      </c>
      <c r="CB37">
        <v>419.9943</v>
      </c>
      <c r="CC37">
        <v>18.37787333333334</v>
      </c>
      <c r="CD37">
        <v>1.88245</v>
      </c>
      <c r="CE37">
        <v>1.863623666666667</v>
      </c>
      <c r="CF37">
        <v>16.48876333333333</v>
      </c>
      <c r="CG37">
        <v>16.33089</v>
      </c>
      <c r="CH37">
        <v>399.9915000000001</v>
      </c>
      <c r="CI37">
        <v>0.8999579666666668</v>
      </c>
      <c r="CJ37">
        <v>0.1000420966666667</v>
      </c>
      <c r="CK37">
        <v>0</v>
      </c>
      <c r="CL37">
        <v>2.03608</v>
      </c>
      <c r="CM37">
        <v>0</v>
      </c>
      <c r="CN37">
        <v>1119.572333333334</v>
      </c>
      <c r="CO37">
        <v>3702.075</v>
      </c>
      <c r="CP37">
        <v>36.6749</v>
      </c>
      <c r="CQ37">
        <v>40.52059999999999</v>
      </c>
      <c r="CR37">
        <v>38.66013333333332</v>
      </c>
      <c r="CS37">
        <v>39.67683333333332</v>
      </c>
      <c r="CT37">
        <v>37.0185</v>
      </c>
      <c r="CU37">
        <v>359.9756666666666</v>
      </c>
      <c r="CV37">
        <v>40.014</v>
      </c>
      <c r="CW37">
        <v>0</v>
      </c>
      <c r="CX37">
        <v>1714257741</v>
      </c>
      <c r="CY37">
        <v>0</v>
      </c>
      <c r="CZ37">
        <v>1714257207.5</v>
      </c>
      <c r="DA37" t="s">
        <v>368</v>
      </c>
      <c r="DB37">
        <v>1714257204</v>
      </c>
      <c r="DC37">
        <v>1714257207.5</v>
      </c>
      <c r="DD37">
        <v>2</v>
      </c>
      <c r="DE37">
        <v>0.03</v>
      </c>
      <c r="DF37">
        <v>-0.062</v>
      </c>
      <c r="DG37">
        <v>-3.183</v>
      </c>
      <c r="DH37">
        <v>-0.05</v>
      </c>
      <c r="DI37">
        <v>420</v>
      </c>
      <c r="DJ37">
        <v>19</v>
      </c>
      <c r="DK37">
        <v>0.35</v>
      </c>
      <c r="DL37">
        <v>0.1</v>
      </c>
      <c r="DM37">
        <v>-0.2254365</v>
      </c>
      <c r="DN37">
        <v>-0.1761757373358349</v>
      </c>
      <c r="DO37">
        <v>0.03621111470184258</v>
      </c>
      <c r="DP37">
        <v>0</v>
      </c>
      <c r="DQ37">
        <v>0.1950508</v>
      </c>
      <c r="DR37">
        <v>-0.1798568105065666</v>
      </c>
      <c r="DS37">
        <v>0.02030230511937007</v>
      </c>
      <c r="DT37">
        <v>0</v>
      </c>
      <c r="DU37">
        <v>0</v>
      </c>
      <c r="DV37">
        <v>2</v>
      </c>
      <c r="DW37" t="s">
        <v>363</v>
      </c>
      <c r="DX37">
        <v>3.2293</v>
      </c>
      <c r="DY37">
        <v>2.70433</v>
      </c>
      <c r="DZ37">
        <v>0.105812</v>
      </c>
      <c r="EA37">
        <v>0.105587</v>
      </c>
      <c r="EB37">
        <v>0.09643119999999999</v>
      </c>
      <c r="EC37">
        <v>0.0961885</v>
      </c>
      <c r="ED37">
        <v>29060.3</v>
      </c>
      <c r="EE37">
        <v>28420.2</v>
      </c>
      <c r="EF37">
        <v>31133.5</v>
      </c>
      <c r="EG37">
        <v>30134.5</v>
      </c>
      <c r="EH37">
        <v>37665.3</v>
      </c>
      <c r="EI37">
        <v>36014.7</v>
      </c>
      <c r="EJ37">
        <v>43616.6</v>
      </c>
      <c r="EK37">
        <v>42081.8</v>
      </c>
      <c r="EL37">
        <v>2.12267</v>
      </c>
      <c r="EM37">
        <v>1.91758</v>
      </c>
      <c r="EN37">
        <v>0.0471324</v>
      </c>
      <c r="EO37">
        <v>0</v>
      </c>
      <c r="EP37">
        <v>25.9343</v>
      </c>
      <c r="EQ37">
        <v>999.9</v>
      </c>
      <c r="ER37">
        <v>69.5</v>
      </c>
      <c r="ES37">
        <v>25.7</v>
      </c>
      <c r="ET37">
        <v>22.718</v>
      </c>
      <c r="EU37">
        <v>61.12</v>
      </c>
      <c r="EV37">
        <v>21.2821</v>
      </c>
      <c r="EW37">
        <v>1</v>
      </c>
      <c r="EX37">
        <v>0.07749490000000001</v>
      </c>
      <c r="EY37">
        <v>0.6206429999999999</v>
      </c>
      <c r="EZ37">
        <v>20.2064</v>
      </c>
      <c r="FA37">
        <v>5.22822</v>
      </c>
      <c r="FB37">
        <v>11.998</v>
      </c>
      <c r="FC37">
        <v>4.9675</v>
      </c>
      <c r="FD37">
        <v>3.297</v>
      </c>
      <c r="FE37">
        <v>9999</v>
      </c>
      <c r="FF37">
        <v>9999</v>
      </c>
      <c r="FG37">
        <v>9999</v>
      </c>
      <c r="FH37">
        <v>32.6</v>
      </c>
      <c r="FI37">
        <v>4.97107</v>
      </c>
      <c r="FJ37">
        <v>1.86773</v>
      </c>
      <c r="FK37">
        <v>1.85898</v>
      </c>
      <c r="FL37">
        <v>1.86508</v>
      </c>
      <c r="FM37">
        <v>1.8631</v>
      </c>
      <c r="FN37">
        <v>1.86443</v>
      </c>
      <c r="FO37">
        <v>1.85989</v>
      </c>
      <c r="FP37">
        <v>1.86394</v>
      </c>
      <c r="FQ37">
        <v>0</v>
      </c>
      <c r="FR37">
        <v>0</v>
      </c>
      <c r="FS37">
        <v>0</v>
      </c>
      <c r="FT37">
        <v>0</v>
      </c>
      <c r="FU37" t="s">
        <v>358</v>
      </c>
      <c r="FV37" t="s">
        <v>359</v>
      </c>
      <c r="FW37" t="s">
        <v>360</v>
      </c>
      <c r="FX37" t="s">
        <v>360</v>
      </c>
      <c r="FY37" t="s">
        <v>360</v>
      </c>
      <c r="FZ37" t="s">
        <v>360</v>
      </c>
      <c r="GA37">
        <v>0</v>
      </c>
      <c r="GB37">
        <v>100</v>
      </c>
      <c r="GC37">
        <v>100</v>
      </c>
      <c r="GD37">
        <v>-3.181</v>
      </c>
      <c r="GE37">
        <v>-0.0539</v>
      </c>
      <c r="GF37">
        <v>-1.32228814414883</v>
      </c>
      <c r="GG37">
        <v>-0.004200780211792431</v>
      </c>
      <c r="GH37">
        <v>-6.086107273994438E-07</v>
      </c>
      <c r="GI37">
        <v>3.538391214060535E-10</v>
      </c>
      <c r="GJ37">
        <v>-0.09100153993609908</v>
      </c>
      <c r="GK37">
        <v>0.006682484536868237</v>
      </c>
      <c r="GL37">
        <v>-0.0007200357986506558</v>
      </c>
      <c r="GM37">
        <v>2.515042002614049E-05</v>
      </c>
      <c r="GN37">
        <v>15</v>
      </c>
      <c r="GO37">
        <v>1944</v>
      </c>
      <c r="GP37">
        <v>3</v>
      </c>
      <c r="GQ37">
        <v>20</v>
      </c>
      <c r="GR37">
        <v>7.5</v>
      </c>
      <c r="GS37">
        <v>7.4</v>
      </c>
      <c r="GT37">
        <v>1.13037</v>
      </c>
      <c r="GU37">
        <v>2.40967</v>
      </c>
      <c r="GV37">
        <v>1.44775</v>
      </c>
      <c r="GW37">
        <v>2.30835</v>
      </c>
      <c r="GX37">
        <v>1.55151</v>
      </c>
      <c r="GY37">
        <v>2.22046</v>
      </c>
      <c r="GZ37">
        <v>32.2887</v>
      </c>
      <c r="HA37">
        <v>14.1495</v>
      </c>
      <c r="HB37">
        <v>18</v>
      </c>
      <c r="HC37">
        <v>609.539</v>
      </c>
      <c r="HD37">
        <v>477.319</v>
      </c>
      <c r="HE37">
        <v>25</v>
      </c>
      <c r="HF37">
        <v>28.0697</v>
      </c>
      <c r="HG37">
        <v>30.0004</v>
      </c>
      <c r="HH37">
        <v>28.0523</v>
      </c>
      <c r="HI37">
        <v>27.9984</v>
      </c>
      <c r="HJ37">
        <v>22.6476</v>
      </c>
      <c r="HK37">
        <v>31.9247</v>
      </c>
      <c r="HL37">
        <v>99.6298</v>
      </c>
      <c r="HM37">
        <v>25</v>
      </c>
      <c r="HN37">
        <v>420</v>
      </c>
      <c r="HO37">
        <v>18.4165</v>
      </c>
      <c r="HP37">
        <v>98.77970000000001</v>
      </c>
      <c r="HQ37">
        <v>100.553</v>
      </c>
    </row>
    <row r="38" spans="1:225">
      <c r="A38">
        <v>22</v>
      </c>
      <c r="B38">
        <v>1714257663.5</v>
      </c>
      <c r="C38">
        <v>525.4000000953674</v>
      </c>
      <c r="D38" t="s">
        <v>406</v>
      </c>
      <c r="E38" t="s">
        <v>407</v>
      </c>
      <c r="F38">
        <v>5</v>
      </c>
      <c r="G38" t="s">
        <v>401</v>
      </c>
      <c r="H38">
        <v>1714257655.566667</v>
      </c>
      <c r="I38">
        <f>(J38)/1000</f>
        <v>0</v>
      </c>
      <c r="J38">
        <f>IF(BE38, AM38, AG38)</f>
        <v>0</v>
      </c>
      <c r="K38">
        <f>IF(BE38, AH38, AF38)</f>
        <v>0</v>
      </c>
      <c r="L38">
        <f>BG38 - IF(AT38&gt;1, K38*BA38*100.0/(AV38*BU38), 0)</f>
        <v>0</v>
      </c>
      <c r="M38">
        <f>((S38-I38/2)*L38-K38)/(S38+I38/2)</f>
        <v>0</v>
      </c>
      <c r="N38">
        <f>M38*(BN38+BO38)/1000.0</f>
        <v>0</v>
      </c>
      <c r="O38">
        <f>(BG38 - IF(AT38&gt;1, K38*BA38*100.0/(AV38*BU38), 0))*(BN38+BO38)/1000.0</f>
        <v>0</v>
      </c>
      <c r="P38">
        <f>2.0/((1/R38-1/Q38)+SIGN(R38)*SQRT((1/R38-1/Q38)*(1/R38-1/Q38) + 4*BB38/((BB38+1)*(BB38+1))*(2*1/R38*1/Q38-1/Q38*1/Q38)))</f>
        <v>0</v>
      </c>
      <c r="Q38">
        <f>IF(LEFT(BC38,1)&lt;&gt;"0",IF(LEFT(BC38,1)="1",3.0,BD38),$D$5+$E$5*(BU38*BN38/($K$5*1000))+$F$5*(BU38*BN38/($K$5*1000))*MAX(MIN(BA38,$J$5),$I$5)*MAX(MIN(BA38,$J$5),$I$5)+$G$5*MAX(MIN(BA38,$J$5),$I$5)*(BU38*BN38/($K$5*1000))+$H$5*(BU38*BN38/($K$5*1000))*(BU38*BN38/($K$5*1000)))</f>
        <v>0</v>
      </c>
      <c r="R38">
        <f>I38*(1000-(1000*0.61365*exp(17.502*V38/(240.97+V38))/(BN38+BO38)+BI38)/2)/(1000*0.61365*exp(17.502*V38/(240.97+V38))/(BN38+BO38)-BI38)</f>
        <v>0</v>
      </c>
      <c r="S38">
        <f>1/((BB38+1)/(P38/1.6)+1/(Q38/1.37)) + BB38/((BB38+1)/(P38/1.6) + BB38/(Q38/1.37))</f>
        <v>0</v>
      </c>
      <c r="T38">
        <f>(AW38*AZ38)</f>
        <v>0</v>
      </c>
      <c r="U38">
        <f>(BP38+(T38+2*0.95*5.67E-8*(((BP38+$B$7)+273)^4-(BP38+273)^4)-44100*I38)/(1.84*29.3*Q38+8*0.95*5.67E-8*(BP38+273)^3))</f>
        <v>0</v>
      </c>
      <c r="V38">
        <f>($C$7*BQ38+$D$7*BR38+$E$7*U38)</f>
        <v>0</v>
      </c>
      <c r="W38">
        <f>0.61365*exp(17.502*V38/(240.97+V38))</f>
        <v>0</v>
      </c>
      <c r="X38">
        <f>(Y38/Z38*100)</f>
        <v>0</v>
      </c>
      <c r="Y38">
        <f>BI38*(BN38+BO38)/1000</f>
        <v>0</v>
      </c>
      <c r="Z38">
        <f>0.61365*exp(17.502*BP38/(240.97+BP38))</f>
        <v>0</v>
      </c>
      <c r="AA38">
        <f>(W38-BI38*(BN38+BO38)/1000)</f>
        <v>0</v>
      </c>
      <c r="AB38">
        <f>(-I38*44100)</f>
        <v>0</v>
      </c>
      <c r="AC38">
        <f>2*29.3*Q38*0.92*(BP38-V38)</f>
        <v>0</v>
      </c>
      <c r="AD38">
        <f>2*0.95*5.67E-8*(((BP38+$B$7)+273)^4-(V38+273)^4)</f>
        <v>0</v>
      </c>
      <c r="AE38">
        <f>T38+AD38+AB38+AC38</f>
        <v>0</v>
      </c>
      <c r="AF38">
        <f>BM38*AT38*(BH38-BG38*(1000-AT38*BJ38)/(1000-AT38*BI38))/(100*BA38)</f>
        <v>0</v>
      </c>
      <c r="AG38">
        <f>1000*BM38*AT38*(BI38-BJ38)/(100*BA38*(1000-AT38*BI38))</f>
        <v>0</v>
      </c>
      <c r="AH38">
        <f>(AI38 - AJ38 - BN38*1E3/(8.314*(BP38+273.15)) * AL38/BM38 * AK38) * BM38/(100*BA38) * (1000 - BJ38)/1000</f>
        <v>0</v>
      </c>
      <c r="AI38">
        <v>427.8779893112879</v>
      </c>
      <c r="AJ38">
        <v>427.6728606060606</v>
      </c>
      <c r="AK38">
        <v>-0.0004608524059821612</v>
      </c>
      <c r="AL38">
        <v>67.15831140132239</v>
      </c>
      <c r="AM38">
        <f>(AO38 - AN38 + BN38*1E3/(8.314*(BP38+273.15)) * AQ38/BM38 * AP38) * BM38/(100*BA38) * 1000/(1000 - AO38)</f>
        <v>0</v>
      </c>
      <c r="AN38">
        <v>18.38797591012194</v>
      </c>
      <c r="AO38">
        <v>18.54952484848484</v>
      </c>
      <c r="AP38">
        <v>5.862501233436743E-05</v>
      </c>
      <c r="AQ38">
        <v>78.54664823427188</v>
      </c>
      <c r="AR38">
        <v>0</v>
      </c>
      <c r="AS38">
        <v>0</v>
      </c>
      <c r="AT38">
        <f>IF(AR38*$H$13&gt;=AV38,1.0,(AV38/(AV38-AR38*$H$13)))</f>
        <v>0</v>
      </c>
      <c r="AU38">
        <f>(AT38-1)*100</f>
        <v>0</v>
      </c>
      <c r="AV38">
        <f>MAX(0,($B$13+$C$13*BU38)/(1+$D$13*BU38)*BN38/(BP38+273)*$E$13)</f>
        <v>0</v>
      </c>
      <c r="AW38">
        <f>$B$11*BV38+$C$11*BW38+$F$11*CH38*(1-CK38)</f>
        <v>0</v>
      </c>
      <c r="AX38">
        <f>AW38*AY38</f>
        <v>0</v>
      </c>
      <c r="AY38">
        <f>($B$11*$D$9+$C$11*$D$9+$F$11*((CU38+CM38)/MAX(CU38+CM38+CV38, 0.1)*$I$9+CV38/MAX(CU38+CM38+CV38, 0.1)*$J$9))/($B$11+$C$11+$F$11)</f>
        <v>0</v>
      </c>
      <c r="AZ38">
        <f>($B$11*$K$9+$C$11*$K$9+$F$11*((CU38+CM38)/MAX(CU38+CM38+CV38, 0.1)*$P$9+CV38/MAX(CU38+CM38+CV38, 0.1)*$Q$9))/($B$11+$C$11+$F$11)</f>
        <v>0</v>
      </c>
      <c r="BA38">
        <v>6</v>
      </c>
      <c r="BB38">
        <v>0.5</v>
      </c>
      <c r="BC38" t="s">
        <v>355</v>
      </c>
      <c r="BD38">
        <v>2</v>
      </c>
      <c r="BE38" t="b">
        <v>1</v>
      </c>
      <c r="BF38">
        <v>1714257655.566667</v>
      </c>
      <c r="BG38">
        <v>419.7434</v>
      </c>
      <c r="BH38">
        <v>419.993</v>
      </c>
      <c r="BI38">
        <v>18.5483</v>
      </c>
      <c r="BJ38">
        <v>18.38398666666666</v>
      </c>
      <c r="BK38">
        <v>422.9244333333334</v>
      </c>
      <c r="BL38">
        <v>18.60226666666666</v>
      </c>
      <c r="BM38">
        <v>599.9836666666667</v>
      </c>
      <c r="BN38">
        <v>101.4058</v>
      </c>
      <c r="BO38">
        <v>0.09995888999999998</v>
      </c>
      <c r="BP38">
        <v>26.58814333333333</v>
      </c>
      <c r="BQ38">
        <v>26.70540666666666</v>
      </c>
      <c r="BR38">
        <v>999.9000000000002</v>
      </c>
      <c r="BS38">
        <v>0</v>
      </c>
      <c r="BT38">
        <v>0</v>
      </c>
      <c r="BU38">
        <v>9994.749666666667</v>
      </c>
      <c r="BV38">
        <v>0</v>
      </c>
      <c r="BW38">
        <v>250.3721333333333</v>
      </c>
      <c r="BX38">
        <v>-0.2495951333333333</v>
      </c>
      <c r="BY38">
        <v>427.6761</v>
      </c>
      <c r="BZ38">
        <v>427.8587666666666</v>
      </c>
      <c r="CA38">
        <v>0.1643189666666666</v>
      </c>
      <c r="CB38">
        <v>419.993</v>
      </c>
      <c r="CC38">
        <v>18.38398666666666</v>
      </c>
      <c r="CD38">
        <v>1.880907</v>
      </c>
      <c r="CE38">
        <v>1.864243333333333</v>
      </c>
      <c r="CF38">
        <v>16.47589666666667</v>
      </c>
      <c r="CG38">
        <v>16.33613333333333</v>
      </c>
      <c r="CH38">
        <v>400.0069666666667</v>
      </c>
      <c r="CI38">
        <v>0.8999807333333336</v>
      </c>
      <c r="CJ38">
        <v>0.10001942</v>
      </c>
      <c r="CK38">
        <v>0</v>
      </c>
      <c r="CL38">
        <v>1.99033</v>
      </c>
      <c r="CM38">
        <v>0</v>
      </c>
      <c r="CN38">
        <v>1118.278333333333</v>
      </c>
      <c r="CO38">
        <v>3702.247666666667</v>
      </c>
      <c r="CP38">
        <v>36.57063333333333</v>
      </c>
      <c r="CQ38">
        <v>40.24139999999999</v>
      </c>
      <c r="CR38">
        <v>38.50803333333332</v>
      </c>
      <c r="CS38">
        <v>39.34353333333333</v>
      </c>
      <c r="CT38">
        <v>36.88096666666666</v>
      </c>
      <c r="CU38">
        <v>359.9983333333334</v>
      </c>
      <c r="CV38">
        <v>40.00833333333333</v>
      </c>
      <c r="CW38">
        <v>0</v>
      </c>
      <c r="CX38">
        <v>1714257750.6</v>
      </c>
      <c r="CY38">
        <v>0</v>
      </c>
      <c r="CZ38">
        <v>1714257207.5</v>
      </c>
      <c r="DA38" t="s">
        <v>368</v>
      </c>
      <c r="DB38">
        <v>1714257204</v>
      </c>
      <c r="DC38">
        <v>1714257207.5</v>
      </c>
      <c r="DD38">
        <v>2</v>
      </c>
      <c r="DE38">
        <v>0.03</v>
      </c>
      <c r="DF38">
        <v>-0.062</v>
      </c>
      <c r="DG38">
        <v>-3.183</v>
      </c>
      <c r="DH38">
        <v>-0.05</v>
      </c>
      <c r="DI38">
        <v>420</v>
      </c>
      <c r="DJ38">
        <v>19</v>
      </c>
      <c r="DK38">
        <v>0.35</v>
      </c>
      <c r="DL38">
        <v>0.1</v>
      </c>
      <c r="DM38">
        <v>-0.2495586341463415</v>
      </c>
      <c r="DN38">
        <v>-0.04074361672473902</v>
      </c>
      <c r="DO38">
        <v>0.02462359147959444</v>
      </c>
      <c r="DP38">
        <v>1</v>
      </c>
      <c r="DQ38">
        <v>0.169463756097561</v>
      </c>
      <c r="DR38">
        <v>-0.09173914285714271</v>
      </c>
      <c r="DS38">
        <v>0.009656593157212654</v>
      </c>
      <c r="DT38">
        <v>1</v>
      </c>
      <c r="DU38">
        <v>2</v>
      </c>
      <c r="DV38">
        <v>2</v>
      </c>
      <c r="DW38" t="s">
        <v>394</v>
      </c>
      <c r="DX38">
        <v>3.22926</v>
      </c>
      <c r="DY38">
        <v>2.70399</v>
      </c>
      <c r="DZ38">
        <v>0.105806</v>
      </c>
      <c r="EA38">
        <v>0.105594</v>
      </c>
      <c r="EB38">
        <v>0.0964344</v>
      </c>
      <c r="EC38">
        <v>0.09621449999999999</v>
      </c>
      <c r="ED38">
        <v>29060.1</v>
      </c>
      <c r="EE38">
        <v>28419.4</v>
      </c>
      <c r="EF38">
        <v>31133.2</v>
      </c>
      <c r="EG38">
        <v>30134</v>
      </c>
      <c r="EH38">
        <v>37664.7</v>
      </c>
      <c r="EI38">
        <v>36012.7</v>
      </c>
      <c r="EJ38">
        <v>43616.1</v>
      </c>
      <c r="EK38">
        <v>42080.7</v>
      </c>
      <c r="EL38">
        <v>2.12295</v>
      </c>
      <c r="EM38">
        <v>1.91698</v>
      </c>
      <c r="EN38">
        <v>0.0464693</v>
      </c>
      <c r="EO38">
        <v>0</v>
      </c>
      <c r="EP38">
        <v>25.9429</v>
      </c>
      <c r="EQ38">
        <v>999.9</v>
      </c>
      <c r="ER38">
        <v>69.5</v>
      </c>
      <c r="ES38">
        <v>25.8</v>
      </c>
      <c r="ET38">
        <v>22.8567</v>
      </c>
      <c r="EU38">
        <v>60.99</v>
      </c>
      <c r="EV38">
        <v>21.7388</v>
      </c>
      <c r="EW38">
        <v>1</v>
      </c>
      <c r="EX38">
        <v>0.0780259</v>
      </c>
      <c r="EY38">
        <v>0.618026</v>
      </c>
      <c r="EZ38">
        <v>20.206</v>
      </c>
      <c r="FA38">
        <v>5.22433</v>
      </c>
      <c r="FB38">
        <v>11.998</v>
      </c>
      <c r="FC38">
        <v>4.9661</v>
      </c>
      <c r="FD38">
        <v>3.29638</v>
      </c>
      <c r="FE38">
        <v>9999</v>
      </c>
      <c r="FF38">
        <v>9999</v>
      </c>
      <c r="FG38">
        <v>9999</v>
      </c>
      <c r="FH38">
        <v>32.6</v>
      </c>
      <c r="FI38">
        <v>4.97106</v>
      </c>
      <c r="FJ38">
        <v>1.86774</v>
      </c>
      <c r="FK38">
        <v>1.85898</v>
      </c>
      <c r="FL38">
        <v>1.86508</v>
      </c>
      <c r="FM38">
        <v>1.8631</v>
      </c>
      <c r="FN38">
        <v>1.86445</v>
      </c>
      <c r="FO38">
        <v>1.85989</v>
      </c>
      <c r="FP38">
        <v>1.86392</v>
      </c>
      <c r="FQ38">
        <v>0</v>
      </c>
      <c r="FR38">
        <v>0</v>
      </c>
      <c r="FS38">
        <v>0</v>
      </c>
      <c r="FT38">
        <v>0</v>
      </c>
      <c r="FU38" t="s">
        <v>358</v>
      </c>
      <c r="FV38" t="s">
        <v>359</v>
      </c>
      <c r="FW38" t="s">
        <v>360</v>
      </c>
      <c r="FX38" t="s">
        <v>360</v>
      </c>
      <c r="FY38" t="s">
        <v>360</v>
      </c>
      <c r="FZ38" t="s">
        <v>360</v>
      </c>
      <c r="GA38">
        <v>0</v>
      </c>
      <c r="GB38">
        <v>100</v>
      </c>
      <c r="GC38">
        <v>100</v>
      </c>
      <c r="GD38">
        <v>-3.181</v>
      </c>
      <c r="GE38">
        <v>-0.0539</v>
      </c>
      <c r="GF38">
        <v>-1.32228814414883</v>
      </c>
      <c r="GG38">
        <v>-0.004200780211792431</v>
      </c>
      <c r="GH38">
        <v>-6.086107273994438E-07</v>
      </c>
      <c r="GI38">
        <v>3.538391214060535E-10</v>
      </c>
      <c r="GJ38">
        <v>-0.09100153993609908</v>
      </c>
      <c r="GK38">
        <v>0.006682484536868237</v>
      </c>
      <c r="GL38">
        <v>-0.0007200357986506558</v>
      </c>
      <c r="GM38">
        <v>2.515042002614049E-05</v>
      </c>
      <c r="GN38">
        <v>15</v>
      </c>
      <c r="GO38">
        <v>1944</v>
      </c>
      <c r="GP38">
        <v>3</v>
      </c>
      <c r="GQ38">
        <v>20</v>
      </c>
      <c r="GR38">
        <v>7.7</v>
      </c>
      <c r="GS38">
        <v>7.6</v>
      </c>
      <c r="GT38">
        <v>1.13159</v>
      </c>
      <c r="GU38">
        <v>2.41455</v>
      </c>
      <c r="GV38">
        <v>1.44897</v>
      </c>
      <c r="GW38">
        <v>2.30957</v>
      </c>
      <c r="GX38">
        <v>1.55151</v>
      </c>
      <c r="GY38">
        <v>2.29858</v>
      </c>
      <c r="GZ38">
        <v>32.3107</v>
      </c>
      <c r="HA38">
        <v>14.1495</v>
      </c>
      <c r="HB38">
        <v>18</v>
      </c>
      <c r="HC38">
        <v>609.809</v>
      </c>
      <c r="HD38">
        <v>476.997</v>
      </c>
      <c r="HE38">
        <v>24.9997</v>
      </c>
      <c r="HF38">
        <v>28.0769</v>
      </c>
      <c r="HG38">
        <v>30.0004</v>
      </c>
      <c r="HH38">
        <v>28.0595</v>
      </c>
      <c r="HI38">
        <v>28.0061</v>
      </c>
      <c r="HJ38">
        <v>22.6435</v>
      </c>
      <c r="HK38">
        <v>31.9247</v>
      </c>
      <c r="HL38">
        <v>99.6298</v>
      </c>
      <c r="HM38">
        <v>25</v>
      </c>
      <c r="HN38">
        <v>420</v>
      </c>
      <c r="HO38">
        <v>18.4165</v>
      </c>
      <c r="HP38">
        <v>98.7786</v>
      </c>
      <c r="HQ38">
        <v>100.55</v>
      </c>
    </row>
    <row r="39" spans="1:225">
      <c r="A39">
        <v>23</v>
      </c>
      <c r="B39">
        <v>1714257673.5</v>
      </c>
      <c r="C39">
        <v>535.4000000953674</v>
      </c>
      <c r="D39" t="s">
        <v>408</v>
      </c>
      <c r="E39" t="s">
        <v>409</v>
      </c>
      <c r="F39">
        <v>5</v>
      </c>
      <c r="G39" t="s">
        <v>401</v>
      </c>
      <c r="H39">
        <v>1714257665.566667</v>
      </c>
      <c r="I39">
        <f>(J39)/1000</f>
        <v>0</v>
      </c>
      <c r="J39">
        <f>IF(BE39, AM39, AG39)</f>
        <v>0</v>
      </c>
      <c r="K39">
        <f>IF(BE39, AH39, AF39)</f>
        <v>0</v>
      </c>
      <c r="L39">
        <f>BG39 - IF(AT39&gt;1, K39*BA39*100.0/(AV39*BU39), 0)</f>
        <v>0</v>
      </c>
      <c r="M39">
        <f>((S39-I39/2)*L39-K39)/(S39+I39/2)</f>
        <v>0</v>
      </c>
      <c r="N39">
        <f>M39*(BN39+BO39)/1000.0</f>
        <v>0</v>
      </c>
      <c r="O39">
        <f>(BG39 - IF(AT39&gt;1, K39*BA39*100.0/(AV39*BU39), 0))*(BN39+BO39)/1000.0</f>
        <v>0</v>
      </c>
      <c r="P39">
        <f>2.0/((1/R39-1/Q39)+SIGN(R39)*SQRT((1/R39-1/Q39)*(1/R39-1/Q39) + 4*BB39/((BB39+1)*(BB39+1))*(2*1/R39*1/Q39-1/Q39*1/Q39)))</f>
        <v>0</v>
      </c>
      <c r="Q39">
        <f>IF(LEFT(BC39,1)&lt;&gt;"0",IF(LEFT(BC39,1)="1",3.0,BD39),$D$5+$E$5*(BU39*BN39/($K$5*1000))+$F$5*(BU39*BN39/($K$5*1000))*MAX(MIN(BA39,$J$5),$I$5)*MAX(MIN(BA39,$J$5),$I$5)+$G$5*MAX(MIN(BA39,$J$5),$I$5)*(BU39*BN39/($K$5*1000))+$H$5*(BU39*BN39/($K$5*1000))*(BU39*BN39/($K$5*1000)))</f>
        <v>0</v>
      </c>
      <c r="R39">
        <f>I39*(1000-(1000*0.61365*exp(17.502*V39/(240.97+V39))/(BN39+BO39)+BI39)/2)/(1000*0.61365*exp(17.502*V39/(240.97+V39))/(BN39+BO39)-BI39)</f>
        <v>0</v>
      </c>
      <c r="S39">
        <f>1/((BB39+1)/(P39/1.6)+1/(Q39/1.37)) + BB39/((BB39+1)/(P39/1.6) + BB39/(Q39/1.37))</f>
        <v>0</v>
      </c>
      <c r="T39">
        <f>(AW39*AZ39)</f>
        <v>0</v>
      </c>
      <c r="U39">
        <f>(BP39+(T39+2*0.95*5.67E-8*(((BP39+$B$7)+273)^4-(BP39+273)^4)-44100*I39)/(1.84*29.3*Q39+8*0.95*5.67E-8*(BP39+273)^3))</f>
        <v>0</v>
      </c>
      <c r="V39">
        <f>($C$7*BQ39+$D$7*BR39+$E$7*U39)</f>
        <v>0</v>
      </c>
      <c r="W39">
        <f>0.61365*exp(17.502*V39/(240.97+V39))</f>
        <v>0</v>
      </c>
      <c r="X39">
        <f>(Y39/Z39*100)</f>
        <v>0</v>
      </c>
      <c r="Y39">
        <f>BI39*(BN39+BO39)/1000</f>
        <v>0</v>
      </c>
      <c r="Z39">
        <f>0.61365*exp(17.502*BP39/(240.97+BP39))</f>
        <v>0</v>
      </c>
      <c r="AA39">
        <f>(W39-BI39*(BN39+BO39)/1000)</f>
        <v>0</v>
      </c>
      <c r="AB39">
        <f>(-I39*44100)</f>
        <v>0</v>
      </c>
      <c r="AC39">
        <f>2*29.3*Q39*0.92*(BP39-V39)</f>
        <v>0</v>
      </c>
      <c r="AD39">
        <f>2*0.95*5.67E-8*(((BP39+$B$7)+273)^4-(V39+273)^4)</f>
        <v>0</v>
      </c>
      <c r="AE39">
        <f>T39+AD39+AB39+AC39</f>
        <v>0</v>
      </c>
      <c r="AF39">
        <f>BM39*AT39*(BH39-BG39*(1000-AT39*BJ39)/(1000-AT39*BI39))/(100*BA39)</f>
        <v>0</v>
      </c>
      <c r="AG39">
        <f>1000*BM39*AT39*(BI39-BJ39)/(100*BA39*(1000-AT39*BI39))</f>
        <v>0</v>
      </c>
      <c r="AH39">
        <f>(AI39 - AJ39 - BN39*1E3/(8.314*(BP39+273.15)) * AL39/BM39 * AK39) * BM39/(100*BA39) * (1000 - BJ39)/1000</f>
        <v>0</v>
      </c>
      <c r="AI39">
        <v>427.8397233953496</v>
      </c>
      <c r="AJ39">
        <v>427.6633151515152</v>
      </c>
      <c r="AK39">
        <v>0.0003109066123885682</v>
      </c>
      <c r="AL39">
        <v>67.15831140132239</v>
      </c>
      <c r="AM39">
        <f>(AO39 - AN39 + BN39*1E3/(8.314*(BP39+273.15)) * AQ39/BM39 * AP39) * BM39/(100*BA39) * 1000/(1000 - AO39)</f>
        <v>0</v>
      </c>
      <c r="AN39">
        <v>18.39693362924293</v>
      </c>
      <c r="AO39">
        <v>18.55825818181818</v>
      </c>
      <c r="AP39">
        <v>6.51417925148019E-05</v>
      </c>
      <c r="AQ39">
        <v>78.54664823427188</v>
      </c>
      <c r="AR39">
        <v>0</v>
      </c>
      <c r="AS39">
        <v>0</v>
      </c>
      <c r="AT39">
        <f>IF(AR39*$H$13&gt;=AV39,1.0,(AV39/(AV39-AR39*$H$13)))</f>
        <v>0</v>
      </c>
      <c r="AU39">
        <f>(AT39-1)*100</f>
        <v>0</v>
      </c>
      <c r="AV39">
        <f>MAX(0,($B$13+$C$13*BU39)/(1+$D$13*BU39)*BN39/(BP39+273)*$E$13)</f>
        <v>0</v>
      </c>
      <c r="AW39">
        <f>$B$11*BV39+$C$11*BW39+$F$11*CH39*(1-CK39)</f>
        <v>0</v>
      </c>
      <c r="AX39">
        <f>AW39*AY39</f>
        <v>0</v>
      </c>
      <c r="AY39">
        <f>($B$11*$D$9+$C$11*$D$9+$F$11*((CU39+CM39)/MAX(CU39+CM39+CV39, 0.1)*$I$9+CV39/MAX(CU39+CM39+CV39, 0.1)*$J$9))/($B$11+$C$11+$F$11)</f>
        <v>0</v>
      </c>
      <c r="AZ39">
        <f>($B$11*$K$9+$C$11*$K$9+$F$11*((CU39+CM39)/MAX(CU39+CM39+CV39, 0.1)*$P$9+CV39/MAX(CU39+CM39+CV39, 0.1)*$Q$9))/($B$11+$C$11+$F$11)</f>
        <v>0</v>
      </c>
      <c r="BA39">
        <v>6</v>
      </c>
      <c r="BB39">
        <v>0.5</v>
      </c>
      <c r="BC39" t="s">
        <v>355</v>
      </c>
      <c r="BD39">
        <v>2</v>
      </c>
      <c r="BE39" t="b">
        <v>1</v>
      </c>
      <c r="BF39">
        <v>1714257665.566667</v>
      </c>
      <c r="BG39">
        <v>419.7421333333334</v>
      </c>
      <c r="BH39">
        <v>419.9781666666667</v>
      </c>
      <c r="BI39">
        <v>18.55195666666667</v>
      </c>
      <c r="BJ39">
        <v>18.39186</v>
      </c>
      <c r="BK39">
        <v>422.9231666666666</v>
      </c>
      <c r="BL39">
        <v>18.60589333333333</v>
      </c>
      <c r="BM39">
        <v>599.9806000000001</v>
      </c>
      <c r="BN39">
        <v>101.4032666666666</v>
      </c>
      <c r="BO39">
        <v>0.09999586666666667</v>
      </c>
      <c r="BP39">
        <v>26.58195666666667</v>
      </c>
      <c r="BQ39">
        <v>26.70315</v>
      </c>
      <c r="BR39">
        <v>999.9000000000002</v>
      </c>
      <c r="BS39">
        <v>0</v>
      </c>
      <c r="BT39">
        <v>0</v>
      </c>
      <c r="BU39">
        <v>9997.544666666667</v>
      </c>
      <c r="BV39">
        <v>0</v>
      </c>
      <c r="BW39">
        <v>249.5144</v>
      </c>
      <c r="BX39">
        <v>-0.2360483666666667</v>
      </c>
      <c r="BY39">
        <v>427.6763666666666</v>
      </c>
      <c r="BZ39">
        <v>427.8471333333333</v>
      </c>
      <c r="CA39">
        <v>0.1600984666666666</v>
      </c>
      <c r="CB39">
        <v>419.9781666666667</v>
      </c>
      <c r="CC39">
        <v>18.39186</v>
      </c>
      <c r="CD39">
        <v>1.881228666666666</v>
      </c>
      <c r="CE39">
        <v>1.864994</v>
      </c>
      <c r="CF39">
        <v>16.47859</v>
      </c>
      <c r="CG39">
        <v>16.34244666666667</v>
      </c>
      <c r="CH39">
        <v>400.025</v>
      </c>
      <c r="CI39">
        <v>0.9000060000000002</v>
      </c>
      <c r="CJ39">
        <v>0.09999430000000002</v>
      </c>
      <c r="CK39">
        <v>0</v>
      </c>
      <c r="CL39">
        <v>2.119676666666666</v>
      </c>
      <c r="CM39">
        <v>0</v>
      </c>
      <c r="CN39">
        <v>1116.608666666667</v>
      </c>
      <c r="CO39">
        <v>3702.445666666667</v>
      </c>
      <c r="CP39">
        <v>36.47056666666666</v>
      </c>
      <c r="CQ39">
        <v>40.00603333333333</v>
      </c>
      <c r="CR39">
        <v>38.37876666666666</v>
      </c>
      <c r="CS39">
        <v>39.03943333333333</v>
      </c>
      <c r="CT39">
        <v>36.75383333333333</v>
      </c>
      <c r="CU39">
        <v>360.0243333333335</v>
      </c>
      <c r="CV39">
        <v>40</v>
      </c>
      <c r="CW39">
        <v>0</v>
      </c>
      <c r="CX39">
        <v>1714257760.8</v>
      </c>
      <c r="CY39">
        <v>0</v>
      </c>
      <c r="CZ39">
        <v>1714257207.5</v>
      </c>
      <c r="DA39" t="s">
        <v>368</v>
      </c>
      <c r="DB39">
        <v>1714257204</v>
      </c>
      <c r="DC39">
        <v>1714257207.5</v>
      </c>
      <c r="DD39">
        <v>2</v>
      </c>
      <c r="DE39">
        <v>0.03</v>
      </c>
      <c r="DF39">
        <v>-0.062</v>
      </c>
      <c r="DG39">
        <v>-3.183</v>
      </c>
      <c r="DH39">
        <v>-0.05</v>
      </c>
      <c r="DI39">
        <v>420</v>
      </c>
      <c r="DJ39">
        <v>19</v>
      </c>
      <c r="DK39">
        <v>0.35</v>
      </c>
      <c r="DL39">
        <v>0.1</v>
      </c>
      <c r="DM39">
        <v>-0.2471008048780488</v>
      </c>
      <c r="DN39">
        <v>0.1539233101045292</v>
      </c>
      <c r="DO39">
        <v>0.035165363054324</v>
      </c>
      <c r="DP39">
        <v>0</v>
      </c>
      <c r="DQ39">
        <v>0.1608055609756098</v>
      </c>
      <c r="DR39">
        <v>-0.01202665505226481</v>
      </c>
      <c r="DS39">
        <v>0.001772196267949925</v>
      </c>
      <c r="DT39">
        <v>1</v>
      </c>
      <c r="DU39">
        <v>1</v>
      </c>
      <c r="DV39">
        <v>2</v>
      </c>
      <c r="DW39" t="s">
        <v>357</v>
      </c>
      <c r="DX39">
        <v>3.22945</v>
      </c>
      <c r="DY39">
        <v>2.70441</v>
      </c>
      <c r="DZ39">
        <v>0.105802</v>
      </c>
      <c r="EA39">
        <v>0.105562</v>
      </c>
      <c r="EB39">
        <v>0.09646970000000001</v>
      </c>
      <c r="EC39">
        <v>0.0962382</v>
      </c>
      <c r="ED39">
        <v>29061</v>
      </c>
      <c r="EE39">
        <v>28419.5</v>
      </c>
      <c r="EF39">
        <v>31134.1</v>
      </c>
      <c r="EG39">
        <v>30133</v>
      </c>
      <c r="EH39">
        <v>37664.2</v>
      </c>
      <c r="EI39">
        <v>36011.1</v>
      </c>
      <c r="EJ39">
        <v>43617.2</v>
      </c>
      <c r="EK39">
        <v>42079.9</v>
      </c>
      <c r="EL39">
        <v>2.1229</v>
      </c>
      <c r="EM39">
        <v>1.91702</v>
      </c>
      <c r="EN39">
        <v>0.0463128</v>
      </c>
      <c r="EO39">
        <v>0</v>
      </c>
      <c r="EP39">
        <v>25.9409</v>
      </c>
      <c r="EQ39">
        <v>999.9</v>
      </c>
      <c r="ER39">
        <v>69.5</v>
      </c>
      <c r="ES39">
        <v>25.8</v>
      </c>
      <c r="ET39">
        <v>22.8543</v>
      </c>
      <c r="EU39">
        <v>61.52</v>
      </c>
      <c r="EV39">
        <v>21.7348</v>
      </c>
      <c r="EW39">
        <v>1</v>
      </c>
      <c r="EX39">
        <v>0.0784527</v>
      </c>
      <c r="EY39">
        <v>0.615858</v>
      </c>
      <c r="EZ39">
        <v>20.2064</v>
      </c>
      <c r="FA39">
        <v>5.22747</v>
      </c>
      <c r="FB39">
        <v>11.998</v>
      </c>
      <c r="FC39">
        <v>4.96735</v>
      </c>
      <c r="FD39">
        <v>3.297</v>
      </c>
      <c r="FE39">
        <v>9999</v>
      </c>
      <c r="FF39">
        <v>9999</v>
      </c>
      <c r="FG39">
        <v>9999</v>
      </c>
      <c r="FH39">
        <v>32.6</v>
      </c>
      <c r="FI39">
        <v>4.97107</v>
      </c>
      <c r="FJ39">
        <v>1.86773</v>
      </c>
      <c r="FK39">
        <v>1.85898</v>
      </c>
      <c r="FL39">
        <v>1.86508</v>
      </c>
      <c r="FM39">
        <v>1.8631</v>
      </c>
      <c r="FN39">
        <v>1.86444</v>
      </c>
      <c r="FO39">
        <v>1.85989</v>
      </c>
      <c r="FP39">
        <v>1.86396</v>
      </c>
      <c r="FQ39">
        <v>0</v>
      </c>
      <c r="FR39">
        <v>0</v>
      </c>
      <c r="FS39">
        <v>0</v>
      </c>
      <c r="FT39">
        <v>0</v>
      </c>
      <c r="FU39" t="s">
        <v>358</v>
      </c>
      <c r="FV39" t="s">
        <v>359</v>
      </c>
      <c r="FW39" t="s">
        <v>360</v>
      </c>
      <c r="FX39" t="s">
        <v>360</v>
      </c>
      <c r="FY39" t="s">
        <v>360</v>
      </c>
      <c r="FZ39" t="s">
        <v>360</v>
      </c>
      <c r="GA39">
        <v>0</v>
      </c>
      <c r="GB39">
        <v>100</v>
      </c>
      <c r="GC39">
        <v>100</v>
      </c>
      <c r="GD39">
        <v>-3.181</v>
      </c>
      <c r="GE39">
        <v>-0.0539</v>
      </c>
      <c r="GF39">
        <v>-1.32228814414883</v>
      </c>
      <c r="GG39">
        <v>-0.004200780211792431</v>
      </c>
      <c r="GH39">
        <v>-6.086107273994438E-07</v>
      </c>
      <c r="GI39">
        <v>3.538391214060535E-10</v>
      </c>
      <c r="GJ39">
        <v>-0.09100153993609908</v>
      </c>
      <c r="GK39">
        <v>0.006682484536868237</v>
      </c>
      <c r="GL39">
        <v>-0.0007200357986506558</v>
      </c>
      <c r="GM39">
        <v>2.515042002614049E-05</v>
      </c>
      <c r="GN39">
        <v>15</v>
      </c>
      <c r="GO39">
        <v>1944</v>
      </c>
      <c r="GP39">
        <v>3</v>
      </c>
      <c r="GQ39">
        <v>20</v>
      </c>
      <c r="GR39">
        <v>7.8</v>
      </c>
      <c r="GS39">
        <v>7.8</v>
      </c>
      <c r="GT39">
        <v>1.13159</v>
      </c>
      <c r="GU39">
        <v>2.41089</v>
      </c>
      <c r="GV39">
        <v>1.44775</v>
      </c>
      <c r="GW39">
        <v>2.30957</v>
      </c>
      <c r="GX39">
        <v>1.55151</v>
      </c>
      <c r="GY39">
        <v>2.41455</v>
      </c>
      <c r="GZ39">
        <v>32.3107</v>
      </c>
      <c r="HA39">
        <v>14.1758</v>
      </c>
      <c r="HB39">
        <v>18</v>
      </c>
      <c r="HC39">
        <v>609.846</v>
      </c>
      <c r="HD39">
        <v>477.088</v>
      </c>
      <c r="HE39">
        <v>24.9997</v>
      </c>
      <c r="HF39">
        <v>28.0828</v>
      </c>
      <c r="HG39">
        <v>30.0003</v>
      </c>
      <c r="HH39">
        <v>28.0666</v>
      </c>
      <c r="HI39">
        <v>28.0131</v>
      </c>
      <c r="HJ39">
        <v>22.6507</v>
      </c>
      <c r="HK39">
        <v>31.9247</v>
      </c>
      <c r="HL39">
        <v>99.6298</v>
      </c>
      <c r="HM39">
        <v>25</v>
      </c>
      <c r="HN39">
        <v>420</v>
      </c>
      <c r="HO39">
        <v>18.4165</v>
      </c>
      <c r="HP39">
        <v>98.7812</v>
      </c>
      <c r="HQ39">
        <v>100.548</v>
      </c>
    </row>
    <row r="40" spans="1:225">
      <c r="A40">
        <v>24</v>
      </c>
      <c r="B40">
        <v>1714257683.5</v>
      </c>
      <c r="C40">
        <v>545.4000000953674</v>
      </c>
      <c r="D40" t="s">
        <v>410</v>
      </c>
      <c r="E40" t="s">
        <v>411</v>
      </c>
      <c r="F40">
        <v>5</v>
      </c>
      <c r="G40" t="s">
        <v>401</v>
      </c>
      <c r="H40">
        <v>1714257675.566667</v>
      </c>
      <c r="I40">
        <f>(J40)/1000</f>
        <v>0</v>
      </c>
      <c r="J40">
        <f>IF(BE40, AM40, AG40)</f>
        <v>0</v>
      </c>
      <c r="K40">
        <f>IF(BE40, AH40, AF40)</f>
        <v>0</v>
      </c>
      <c r="L40">
        <f>BG40 - IF(AT40&gt;1, K40*BA40*100.0/(AV40*BU40), 0)</f>
        <v>0</v>
      </c>
      <c r="M40">
        <f>((S40-I40/2)*L40-K40)/(S40+I40/2)</f>
        <v>0</v>
      </c>
      <c r="N40">
        <f>M40*(BN40+BO40)/1000.0</f>
        <v>0</v>
      </c>
      <c r="O40">
        <f>(BG40 - IF(AT40&gt;1, K40*BA40*100.0/(AV40*BU40), 0))*(BN40+BO40)/1000.0</f>
        <v>0</v>
      </c>
      <c r="P40">
        <f>2.0/((1/R40-1/Q40)+SIGN(R40)*SQRT((1/R40-1/Q40)*(1/R40-1/Q40) + 4*BB40/((BB40+1)*(BB40+1))*(2*1/R40*1/Q40-1/Q40*1/Q40)))</f>
        <v>0</v>
      </c>
      <c r="Q40">
        <f>IF(LEFT(BC40,1)&lt;&gt;"0",IF(LEFT(BC40,1)="1",3.0,BD40),$D$5+$E$5*(BU40*BN40/($K$5*1000))+$F$5*(BU40*BN40/($K$5*1000))*MAX(MIN(BA40,$J$5),$I$5)*MAX(MIN(BA40,$J$5),$I$5)+$G$5*MAX(MIN(BA40,$J$5),$I$5)*(BU40*BN40/($K$5*1000))+$H$5*(BU40*BN40/($K$5*1000))*(BU40*BN40/($K$5*1000)))</f>
        <v>0</v>
      </c>
      <c r="R40">
        <f>I40*(1000-(1000*0.61365*exp(17.502*V40/(240.97+V40))/(BN40+BO40)+BI40)/2)/(1000*0.61365*exp(17.502*V40/(240.97+V40))/(BN40+BO40)-BI40)</f>
        <v>0</v>
      </c>
      <c r="S40">
        <f>1/((BB40+1)/(P40/1.6)+1/(Q40/1.37)) + BB40/((BB40+1)/(P40/1.6) + BB40/(Q40/1.37))</f>
        <v>0</v>
      </c>
      <c r="T40">
        <f>(AW40*AZ40)</f>
        <v>0</v>
      </c>
      <c r="U40">
        <f>(BP40+(T40+2*0.95*5.67E-8*(((BP40+$B$7)+273)^4-(BP40+273)^4)-44100*I40)/(1.84*29.3*Q40+8*0.95*5.67E-8*(BP40+273)^3))</f>
        <v>0</v>
      </c>
      <c r="V40">
        <f>($C$7*BQ40+$D$7*BR40+$E$7*U40)</f>
        <v>0</v>
      </c>
      <c r="W40">
        <f>0.61365*exp(17.502*V40/(240.97+V40))</f>
        <v>0</v>
      </c>
      <c r="X40">
        <f>(Y40/Z40*100)</f>
        <v>0</v>
      </c>
      <c r="Y40">
        <f>BI40*(BN40+BO40)/1000</f>
        <v>0</v>
      </c>
      <c r="Z40">
        <f>0.61365*exp(17.502*BP40/(240.97+BP40))</f>
        <v>0</v>
      </c>
      <c r="AA40">
        <f>(W40-BI40*(BN40+BO40)/1000)</f>
        <v>0</v>
      </c>
      <c r="AB40">
        <f>(-I40*44100)</f>
        <v>0</v>
      </c>
      <c r="AC40">
        <f>2*29.3*Q40*0.92*(BP40-V40)</f>
        <v>0</v>
      </c>
      <c r="AD40">
        <f>2*0.95*5.67E-8*(((BP40+$B$7)+273)^4-(V40+273)^4)</f>
        <v>0</v>
      </c>
      <c r="AE40">
        <f>T40+AD40+AB40+AC40</f>
        <v>0</v>
      </c>
      <c r="AF40">
        <f>BM40*AT40*(BH40-BG40*(1000-AT40*BJ40)/(1000-AT40*BI40))/(100*BA40)</f>
        <v>0</v>
      </c>
      <c r="AG40">
        <f>1000*BM40*AT40*(BI40-BJ40)/(100*BA40*(1000-AT40*BI40))</f>
        <v>0</v>
      </c>
      <c r="AH40">
        <f>(AI40 - AJ40 - BN40*1E3/(8.314*(BP40+273.15)) * AL40/BM40 * AK40) * BM40/(100*BA40) * (1000 - BJ40)/1000</f>
        <v>0</v>
      </c>
      <c r="AI40">
        <v>427.9076311917476</v>
      </c>
      <c r="AJ40">
        <v>427.707406060606</v>
      </c>
      <c r="AK40">
        <v>0.000273194913613828</v>
      </c>
      <c r="AL40">
        <v>67.15831140132239</v>
      </c>
      <c r="AM40">
        <f>(AO40 - AN40 + BN40*1E3/(8.314*(BP40+273.15)) * AQ40/BM40 * AP40) * BM40/(100*BA40) * 1000/(1000 - AO40)</f>
        <v>0</v>
      </c>
      <c r="AN40">
        <v>18.40635254438386</v>
      </c>
      <c r="AO40">
        <v>18.57208909090909</v>
      </c>
      <c r="AP40">
        <v>6.738453756141165E-05</v>
      </c>
      <c r="AQ40">
        <v>78.54664823427188</v>
      </c>
      <c r="AR40">
        <v>0</v>
      </c>
      <c r="AS40">
        <v>0</v>
      </c>
      <c r="AT40">
        <f>IF(AR40*$H$13&gt;=AV40,1.0,(AV40/(AV40-AR40*$H$13)))</f>
        <v>0</v>
      </c>
      <c r="AU40">
        <f>(AT40-1)*100</f>
        <v>0</v>
      </c>
      <c r="AV40">
        <f>MAX(0,($B$13+$C$13*BU40)/(1+$D$13*BU40)*BN40/(BP40+273)*$E$13)</f>
        <v>0</v>
      </c>
      <c r="AW40">
        <f>$B$11*BV40+$C$11*BW40+$F$11*CH40*(1-CK40)</f>
        <v>0</v>
      </c>
      <c r="AX40">
        <f>AW40*AY40</f>
        <v>0</v>
      </c>
      <c r="AY40">
        <f>($B$11*$D$9+$C$11*$D$9+$F$11*((CU40+CM40)/MAX(CU40+CM40+CV40, 0.1)*$I$9+CV40/MAX(CU40+CM40+CV40, 0.1)*$J$9))/($B$11+$C$11+$F$11)</f>
        <v>0</v>
      </c>
      <c r="AZ40">
        <f>($B$11*$K$9+$C$11*$K$9+$F$11*((CU40+CM40)/MAX(CU40+CM40+CV40, 0.1)*$P$9+CV40/MAX(CU40+CM40+CV40, 0.1)*$Q$9))/($B$11+$C$11+$F$11)</f>
        <v>0</v>
      </c>
      <c r="BA40">
        <v>6</v>
      </c>
      <c r="BB40">
        <v>0.5</v>
      </c>
      <c r="BC40" t="s">
        <v>355</v>
      </c>
      <c r="BD40">
        <v>2</v>
      </c>
      <c r="BE40" t="b">
        <v>1</v>
      </c>
      <c r="BF40">
        <v>1714257675.566667</v>
      </c>
      <c r="BG40">
        <v>419.7367999999999</v>
      </c>
      <c r="BH40">
        <v>419.9897999999999</v>
      </c>
      <c r="BI40">
        <v>18.56228666666667</v>
      </c>
      <c r="BJ40">
        <v>18.40094333333333</v>
      </c>
      <c r="BK40">
        <v>422.9178000000001</v>
      </c>
      <c r="BL40">
        <v>18.61616</v>
      </c>
      <c r="BM40">
        <v>600.0353666666667</v>
      </c>
      <c r="BN40">
        <v>101.4031</v>
      </c>
      <c r="BO40">
        <v>0.09998680666666669</v>
      </c>
      <c r="BP40">
        <v>26.58176333333333</v>
      </c>
      <c r="BQ40">
        <v>26.70348666666667</v>
      </c>
      <c r="BR40">
        <v>999.9000000000002</v>
      </c>
      <c r="BS40">
        <v>0</v>
      </c>
      <c r="BT40">
        <v>0</v>
      </c>
      <c r="BU40">
        <v>10002.56566666667</v>
      </c>
      <c r="BV40">
        <v>0</v>
      </c>
      <c r="BW40">
        <v>248.5307333333333</v>
      </c>
      <c r="BX40">
        <v>-0.2529785333333334</v>
      </c>
      <c r="BY40">
        <v>427.6754333333334</v>
      </c>
      <c r="BZ40">
        <v>427.8629333333332</v>
      </c>
      <c r="CA40">
        <v>0.1613486333333333</v>
      </c>
      <c r="CB40">
        <v>419.9897999999999</v>
      </c>
      <c r="CC40">
        <v>18.40094333333333</v>
      </c>
      <c r="CD40">
        <v>1.882272</v>
      </c>
      <c r="CE40">
        <v>1.865911</v>
      </c>
      <c r="CF40">
        <v>16.4873</v>
      </c>
      <c r="CG40">
        <v>16.35016333333333</v>
      </c>
      <c r="CH40">
        <v>399.9970333333334</v>
      </c>
      <c r="CI40">
        <v>0.9000028000000001</v>
      </c>
      <c r="CJ40">
        <v>0.09999746</v>
      </c>
      <c r="CK40">
        <v>0</v>
      </c>
      <c r="CL40">
        <v>2.120473333333333</v>
      </c>
      <c r="CM40">
        <v>0</v>
      </c>
      <c r="CN40">
        <v>1115.112333333333</v>
      </c>
      <c r="CO40">
        <v>3702.182666666666</v>
      </c>
      <c r="CP40">
        <v>36.36636666666666</v>
      </c>
      <c r="CQ40">
        <v>39.80593333333331</v>
      </c>
      <c r="CR40">
        <v>38.25176666666665</v>
      </c>
      <c r="CS40">
        <v>38.78103333333333</v>
      </c>
      <c r="CT40">
        <v>36.63303333333332</v>
      </c>
      <c r="CU40">
        <v>359.9976666666668</v>
      </c>
      <c r="CV40">
        <v>39.997</v>
      </c>
      <c r="CW40">
        <v>0</v>
      </c>
      <c r="CX40">
        <v>1714257771</v>
      </c>
      <c r="CY40">
        <v>0</v>
      </c>
      <c r="CZ40">
        <v>1714257207.5</v>
      </c>
      <c r="DA40" t="s">
        <v>368</v>
      </c>
      <c r="DB40">
        <v>1714257204</v>
      </c>
      <c r="DC40">
        <v>1714257207.5</v>
      </c>
      <c r="DD40">
        <v>2</v>
      </c>
      <c r="DE40">
        <v>0.03</v>
      </c>
      <c r="DF40">
        <v>-0.062</v>
      </c>
      <c r="DG40">
        <v>-3.183</v>
      </c>
      <c r="DH40">
        <v>-0.05</v>
      </c>
      <c r="DI40">
        <v>420</v>
      </c>
      <c r="DJ40">
        <v>19</v>
      </c>
      <c r="DK40">
        <v>0.35</v>
      </c>
      <c r="DL40">
        <v>0.1</v>
      </c>
      <c r="DM40">
        <v>-0.2467547317073171</v>
      </c>
      <c r="DN40">
        <v>-0.1695879512195121</v>
      </c>
      <c r="DO40">
        <v>0.05689735703237438</v>
      </c>
      <c r="DP40">
        <v>0</v>
      </c>
      <c r="DQ40">
        <v>0.1608548292682927</v>
      </c>
      <c r="DR40">
        <v>0.01128089895470416</v>
      </c>
      <c r="DS40">
        <v>0.001434449072495218</v>
      </c>
      <c r="DT40">
        <v>1</v>
      </c>
      <c r="DU40">
        <v>1</v>
      </c>
      <c r="DV40">
        <v>2</v>
      </c>
      <c r="DW40" t="s">
        <v>357</v>
      </c>
      <c r="DX40">
        <v>3.22932</v>
      </c>
      <c r="DY40">
        <v>2.70425</v>
      </c>
      <c r="DZ40">
        <v>0.105803</v>
      </c>
      <c r="EA40">
        <v>0.10559</v>
      </c>
      <c r="EB40">
        <v>0.09651469999999999</v>
      </c>
      <c r="EC40">
        <v>0.09627670000000001</v>
      </c>
      <c r="ED40">
        <v>29059.9</v>
      </c>
      <c r="EE40">
        <v>28418.7</v>
      </c>
      <c r="EF40">
        <v>31133</v>
      </c>
      <c r="EG40">
        <v>30133.2</v>
      </c>
      <c r="EH40">
        <v>37661.1</v>
      </c>
      <c r="EI40">
        <v>36009.4</v>
      </c>
      <c r="EJ40">
        <v>43615.8</v>
      </c>
      <c r="EK40">
        <v>42079.7</v>
      </c>
      <c r="EL40">
        <v>2.12258</v>
      </c>
      <c r="EM40">
        <v>1.91683</v>
      </c>
      <c r="EN40">
        <v>0.047341</v>
      </c>
      <c r="EO40">
        <v>0</v>
      </c>
      <c r="EP40">
        <v>25.9385</v>
      </c>
      <c r="EQ40">
        <v>999.9</v>
      </c>
      <c r="ER40">
        <v>69.40000000000001</v>
      </c>
      <c r="ES40">
        <v>25.8</v>
      </c>
      <c r="ET40">
        <v>22.8214</v>
      </c>
      <c r="EU40">
        <v>61.06</v>
      </c>
      <c r="EV40">
        <v>21.3702</v>
      </c>
      <c r="EW40">
        <v>1</v>
      </c>
      <c r="EX40">
        <v>0.078905</v>
      </c>
      <c r="EY40">
        <v>0.615577</v>
      </c>
      <c r="EZ40">
        <v>20.2065</v>
      </c>
      <c r="FA40">
        <v>5.22508</v>
      </c>
      <c r="FB40">
        <v>11.998</v>
      </c>
      <c r="FC40">
        <v>4.96755</v>
      </c>
      <c r="FD40">
        <v>3.297</v>
      </c>
      <c r="FE40">
        <v>9999</v>
      </c>
      <c r="FF40">
        <v>9999</v>
      </c>
      <c r="FG40">
        <v>9999</v>
      </c>
      <c r="FH40">
        <v>32.6</v>
      </c>
      <c r="FI40">
        <v>4.97105</v>
      </c>
      <c r="FJ40">
        <v>1.86775</v>
      </c>
      <c r="FK40">
        <v>1.85898</v>
      </c>
      <c r="FL40">
        <v>1.86508</v>
      </c>
      <c r="FM40">
        <v>1.8631</v>
      </c>
      <c r="FN40">
        <v>1.86445</v>
      </c>
      <c r="FO40">
        <v>1.85989</v>
      </c>
      <c r="FP40">
        <v>1.86392</v>
      </c>
      <c r="FQ40">
        <v>0</v>
      </c>
      <c r="FR40">
        <v>0</v>
      </c>
      <c r="FS40">
        <v>0</v>
      </c>
      <c r="FT40">
        <v>0</v>
      </c>
      <c r="FU40" t="s">
        <v>358</v>
      </c>
      <c r="FV40" t="s">
        <v>359</v>
      </c>
      <c r="FW40" t="s">
        <v>360</v>
      </c>
      <c r="FX40" t="s">
        <v>360</v>
      </c>
      <c r="FY40" t="s">
        <v>360</v>
      </c>
      <c r="FZ40" t="s">
        <v>360</v>
      </c>
      <c r="GA40">
        <v>0</v>
      </c>
      <c r="GB40">
        <v>100</v>
      </c>
      <c r="GC40">
        <v>100</v>
      </c>
      <c r="GD40">
        <v>-3.181</v>
      </c>
      <c r="GE40">
        <v>-0.0538</v>
      </c>
      <c r="GF40">
        <v>-1.32228814414883</v>
      </c>
      <c r="GG40">
        <v>-0.004200780211792431</v>
      </c>
      <c r="GH40">
        <v>-6.086107273994438E-07</v>
      </c>
      <c r="GI40">
        <v>3.538391214060535E-10</v>
      </c>
      <c r="GJ40">
        <v>-0.09100153993609908</v>
      </c>
      <c r="GK40">
        <v>0.006682484536868237</v>
      </c>
      <c r="GL40">
        <v>-0.0007200357986506558</v>
      </c>
      <c r="GM40">
        <v>2.515042002614049E-05</v>
      </c>
      <c r="GN40">
        <v>15</v>
      </c>
      <c r="GO40">
        <v>1944</v>
      </c>
      <c r="GP40">
        <v>3</v>
      </c>
      <c r="GQ40">
        <v>20</v>
      </c>
      <c r="GR40">
        <v>8</v>
      </c>
      <c r="GS40">
        <v>7.9</v>
      </c>
      <c r="GT40">
        <v>1.13159</v>
      </c>
      <c r="GU40">
        <v>2.40112</v>
      </c>
      <c r="GV40">
        <v>1.44775</v>
      </c>
      <c r="GW40">
        <v>2.30957</v>
      </c>
      <c r="GX40">
        <v>1.55151</v>
      </c>
      <c r="GY40">
        <v>2.45239</v>
      </c>
      <c r="GZ40">
        <v>32.3328</v>
      </c>
      <c r="HA40">
        <v>14.1671</v>
      </c>
      <c r="HB40">
        <v>18</v>
      </c>
      <c r="HC40">
        <v>609.6799999999999</v>
      </c>
      <c r="HD40">
        <v>477.018</v>
      </c>
      <c r="HE40">
        <v>24.9999</v>
      </c>
      <c r="HF40">
        <v>28.0888</v>
      </c>
      <c r="HG40">
        <v>30.0002</v>
      </c>
      <c r="HH40">
        <v>28.0731</v>
      </c>
      <c r="HI40">
        <v>28.0202</v>
      </c>
      <c r="HJ40">
        <v>22.6461</v>
      </c>
      <c r="HK40">
        <v>31.9247</v>
      </c>
      <c r="HL40">
        <v>99.6298</v>
      </c>
      <c r="HM40">
        <v>25</v>
      </c>
      <c r="HN40">
        <v>420</v>
      </c>
      <c r="HO40">
        <v>18.4165</v>
      </c>
      <c r="HP40">
        <v>98.7779</v>
      </c>
      <c r="HQ40">
        <v>100.548</v>
      </c>
    </row>
    <row r="41" spans="1:225">
      <c r="A41">
        <v>25</v>
      </c>
      <c r="B41">
        <v>1714257693.5</v>
      </c>
      <c r="C41">
        <v>555.4000000953674</v>
      </c>
      <c r="D41" t="s">
        <v>412</v>
      </c>
      <c r="E41" t="s">
        <v>413</v>
      </c>
      <c r="F41">
        <v>5</v>
      </c>
      <c r="G41" t="s">
        <v>401</v>
      </c>
      <c r="H41">
        <v>1714257685.566667</v>
      </c>
      <c r="I41">
        <f>(J41)/1000</f>
        <v>0</v>
      </c>
      <c r="J41">
        <f>IF(BE41, AM41, AG41)</f>
        <v>0</v>
      </c>
      <c r="K41">
        <f>IF(BE41, AH41, AF41)</f>
        <v>0</v>
      </c>
      <c r="L41">
        <f>BG41 - IF(AT41&gt;1, K41*BA41*100.0/(AV41*BU41), 0)</f>
        <v>0</v>
      </c>
      <c r="M41">
        <f>((S41-I41/2)*L41-K41)/(S41+I41/2)</f>
        <v>0</v>
      </c>
      <c r="N41">
        <f>M41*(BN41+BO41)/1000.0</f>
        <v>0</v>
      </c>
      <c r="O41">
        <f>(BG41 - IF(AT41&gt;1, K41*BA41*100.0/(AV41*BU41), 0))*(BN41+BO41)/1000.0</f>
        <v>0</v>
      </c>
      <c r="P41">
        <f>2.0/((1/R41-1/Q41)+SIGN(R41)*SQRT((1/R41-1/Q41)*(1/R41-1/Q41) + 4*BB41/((BB41+1)*(BB41+1))*(2*1/R41*1/Q41-1/Q41*1/Q41)))</f>
        <v>0</v>
      </c>
      <c r="Q41">
        <f>IF(LEFT(BC41,1)&lt;&gt;"0",IF(LEFT(BC41,1)="1",3.0,BD41),$D$5+$E$5*(BU41*BN41/($K$5*1000))+$F$5*(BU41*BN41/($K$5*1000))*MAX(MIN(BA41,$J$5),$I$5)*MAX(MIN(BA41,$J$5),$I$5)+$G$5*MAX(MIN(BA41,$J$5),$I$5)*(BU41*BN41/($K$5*1000))+$H$5*(BU41*BN41/($K$5*1000))*(BU41*BN41/($K$5*1000)))</f>
        <v>0</v>
      </c>
      <c r="R41">
        <f>I41*(1000-(1000*0.61365*exp(17.502*V41/(240.97+V41))/(BN41+BO41)+BI41)/2)/(1000*0.61365*exp(17.502*V41/(240.97+V41))/(BN41+BO41)-BI41)</f>
        <v>0</v>
      </c>
      <c r="S41">
        <f>1/((BB41+1)/(P41/1.6)+1/(Q41/1.37)) + BB41/((BB41+1)/(P41/1.6) + BB41/(Q41/1.37))</f>
        <v>0</v>
      </c>
      <c r="T41">
        <f>(AW41*AZ41)</f>
        <v>0</v>
      </c>
      <c r="U41">
        <f>(BP41+(T41+2*0.95*5.67E-8*(((BP41+$B$7)+273)^4-(BP41+273)^4)-44100*I41)/(1.84*29.3*Q41+8*0.95*5.67E-8*(BP41+273)^3))</f>
        <v>0</v>
      </c>
      <c r="V41">
        <f>($C$7*BQ41+$D$7*BR41+$E$7*U41)</f>
        <v>0</v>
      </c>
      <c r="W41">
        <f>0.61365*exp(17.502*V41/(240.97+V41))</f>
        <v>0</v>
      </c>
      <c r="X41">
        <f>(Y41/Z41*100)</f>
        <v>0</v>
      </c>
      <c r="Y41">
        <f>BI41*(BN41+BO41)/1000</f>
        <v>0</v>
      </c>
      <c r="Z41">
        <f>0.61365*exp(17.502*BP41/(240.97+BP41))</f>
        <v>0</v>
      </c>
      <c r="AA41">
        <f>(W41-BI41*(BN41+BO41)/1000)</f>
        <v>0</v>
      </c>
      <c r="AB41">
        <f>(-I41*44100)</f>
        <v>0</v>
      </c>
      <c r="AC41">
        <f>2*29.3*Q41*0.92*(BP41-V41)</f>
        <v>0</v>
      </c>
      <c r="AD41">
        <f>2*0.95*5.67E-8*(((BP41+$B$7)+273)^4-(V41+273)^4)</f>
        <v>0</v>
      </c>
      <c r="AE41">
        <f>T41+AD41+AB41+AC41</f>
        <v>0</v>
      </c>
      <c r="AF41">
        <f>BM41*AT41*(BH41-BG41*(1000-AT41*BJ41)/(1000-AT41*BI41))/(100*BA41)</f>
        <v>0</v>
      </c>
      <c r="AG41">
        <f>1000*BM41*AT41*(BI41-BJ41)/(100*BA41*(1000-AT41*BI41))</f>
        <v>0</v>
      </c>
      <c r="AH41">
        <f>(AI41 - AJ41 - BN41*1E3/(8.314*(BP41+273.15)) * AL41/BM41 * AK41) * BM41/(100*BA41) * (1000 - BJ41)/1000</f>
        <v>0</v>
      </c>
      <c r="AI41">
        <v>427.9638910051189</v>
      </c>
      <c r="AJ41">
        <v>427.6997515151513</v>
      </c>
      <c r="AK41">
        <v>0.0002025482063467026</v>
      </c>
      <c r="AL41">
        <v>67.15831140132239</v>
      </c>
      <c r="AM41">
        <f>(AO41 - AN41 + BN41*1E3/(8.314*(BP41+273.15)) * AQ41/BM41 * AP41) * BM41/(100*BA41) * 1000/(1000 - AO41)</f>
        <v>0</v>
      </c>
      <c r="AN41">
        <v>18.41818052633278</v>
      </c>
      <c r="AO41">
        <v>18.58264909090908</v>
      </c>
      <c r="AP41">
        <v>5.049622937958259E-05</v>
      </c>
      <c r="AQ41">
        <v>78.54664823427188</v>
      </c>
      <c r="AR41">
        <v>0</v>
      </c>
      <c r="AS41">
        <v>0</v>
      </c>
      <c r="AT41">
        <f>IF(AR41*$H$13&gt;=AV41,1.0,(AV41/(AV41-AR41*$H$13)))</f>
        <v>0</v>
      </c>
      <c r="AU41">
        <f>(AT41-1)*100</f>
        <v>0</v>
      </c>
      <c r="AV41">
        <f>MAX(0,($B$13+$C$13*BU41)/(1+$D$13*BU41)*BN41/(BP41+273)*$E$13)</f>
        <v>0</v>
      </c>
      <c r="AW41">
        <f>$B$11*BV41+$C$11*BW41+$F$11*CH41*(1-CK41)</f>
        <v>0</v>
      </c>
      <c r="AX41">
        <f>AW41*AY41</f>
        <v>0</v>
      </c>
      <c r="AY41">
        <f>($B$11*$D$9+$C$11*$D$9+$F$11*((CU41+CM41)/MAX(CU41+CM41+CV41, 0.1)*$I$9+CV41/MAX(CU41+CM41+CV41, 0.1)*$J$9))/($B$11+$C$11+$F$11)</f>
        <v>0</v>
      </c>
      <c r="AZ41">
        <f>($B$11*$K$9+$C$11*$K$9+$F$11*((CU41+CM41)/MAX(CU41+CM41+CV41, 0.1)*$P$9+CV41/MAX(CU41+CM41+CV41, 0.1)*$Q$9))/($B$11+$C$11+$F$11)</f>
        <v>0</v>
      </c>
      <c r="BA41">
        <v>6</v>
      </c>
      <c r="BB41">
        <v>0.5</v>
      </c>
      <c r="BC41" t="s">
        <v>355</v>
      </c>
      <c r="BD41">
        <v>2</v>
      </c>
      <c r="BE41" t="b">
        <v>1</v>
      </c>
      <c r="BF41">
        <v>1714257685.566667</v>
      </c>
      <c r="BG41">
        <v>419.7457333333333</v>
      </c>
      <c r="BH41">
        <v>420.0365666666667</v>
      </c>
      <c r="BI41">
        <v>18.57458333333334</v>
      </c>
      <c r="BJ41">
        <v>18.41166</v>
      </c>
      <c r="BK41">
        <v>422.9267333333333</v>
      </c>
      <c r="BL41">
        <v>18.62838333333333</v>
      </c>
      <c r="BM41">
        <v>599.9995666666666</v>
      </c>
      <c r="BN41">
        <v>101.4027666666666</v>
      </c>
      <c r="BO41">
        <v>0.09994114333333333</v>
      </c>
      <c r="BP41">
        <v>26.58547</v>
      </c>
      <c r="BQ41">
        <v>26.70832666666666</v>
      </c>
      <c r="BR41">
        <v>999.9000000000002</v>
      </c>
      <c r="BS41">
        <v>0</v>
      </c>
      <c r="BT41">
        <v>0</v>
      </c>
      <c r="BU41">
        <v>10003.87466666667</v>
      </c>
      <c r="BV41">
        <v>0</v>
      </c>
      <c r="BW41">
        <v>247.5678000000001</v>
      </c>
      <c r="BX41">
        <v>-0.2909210666666667</v>
      </c>
      <c r="BY41">
        <v>427.6897</v>
      </c>
      <c r="BZ41">
        <v>427.9151666666667</v>
      </c>
      <c r="CA41">
        <v>0.1629247333333333</v>
      </c>
      <c r="CB41">
        <v>420.0365666666667</v>
      </c>
      <c r="CC41">
        <v>18.41166</v>
      </c>
      <c r="CD41">
        <v>1.883513333333333</v>
      </c>
      <c r="CE41">
        <v>1.866993</v>
      </c>
      <c r="CF41">
        <v>16.49766</v>
      </c>
      <c r="CG41">
        <v>16.35926</v>
      </c>
      <c r="CH41">
        <v>399.9914333333334</v>
      </c>
      <c r="CI41">
        <v>0.9000022666666667</v>
      </c>
      <c r="CJ41">
        <v>0.09999797333333334</v>
      </c>
      <c r="CK41">
        <v>0</v>
      </c>
      <c r="CL41">
        <v>2.070173333333333</v>
      </c>
      <c r="CM41">
        <v>0</v>
      </c>
      <c r="CN41">
        <v>1114.904666666667</v>
      </c>
      <c r="CO41">
        <v>3702.129999999999</v>
      </c>
      <c r="CP41">
        <v>36.25596666666666</v>
      </c>
      <c r="CQ41">
        <v>39.6227</v>
      </c>
      <c r="CR41">
        <v>38.13096666666665</v>
      </c>
      <c r="CS41">
        <v>38.5414</v>
      </c>
      <c r="CT41">
        <v>36.52063333333333</v>
      </c>
      <c r="CU41">
        <v>359.9923333333333</v>
      </c>
      <c r="CV41">
        <v>39.996</v>
      </c>
      <c r="CW41">
        <v>0</v>
      </c>
      <c r="CX41">
        <v>1714257780.6</v>
      </c>
      <c r="CY41">
        <v>0</v>
      </c>
      <c r="CZ41">
        <v>1714257207.5</v>
      </c>
      <c r="DA41" t="s">
        <v>368</v>
      </c>
      <c r="DB41">
        <v>1714257204</v>
      </c>
      <c r="DC41">
        <v>1714257207.5</v>
      </c>
      <c r="DD41">
        <v>2</v>
      </c>
      <c r="DE41">
        <v>0.03</v>
      </c>
      <c r="DF41">
        <v>-0.062</v>
      </c>
      <c r="DG41">
        <v>-3.183</v>
      </c>
      <c r="DH41">
        <v>-0.05</v>
      </c>
      <c r="DI41">
        <v>420</v>
      </c>
      <c r="DJ41">
        <v>19</v>
      </c>
      <c r="DK41">
        <v>0.35</v>
      </c>
      <c r="DL41">
        <v>0.1</v>
      </c>
      <c r="DM41">
        <v>-0.2721409024390244</v>
      </c>
      <c r="DN41">
        <v>-0.3388112822299651</v>
      </c>
      <c r="DO41">
        <v>0.05949158879338501</v>
      </c>
      <c r="DP41">
        <v>0</v>
      </c>
      <c r="DQ41">
        <v>0.1625756829268293</v>
      </c>
      <c r="DR41">
        <v>0.006144062717769681</v>
      </c>
      <c r="DS41">
        <v>0.001022090765837824</v>
      </c>
      <c r="DT41">
        <v>1</v>
      </c>
      <c r="DU41">
        <v>1</v>
      </c>
      <c r="DV41">
        <v>2</v>
      </c>
      <c r="DW41" t="s">
        <v>357</v>
      </c>
      <c r="DX41">
        <v>3.22936</v>
      </c>
      <c r="DY41">
        <v>2.70438</v>
      </c>
      <c r="DZ41">
        <v>0.105799</v>
      </c>
      <c r="EA41">
        <v>0.10558</v>
      </c>
      <c r="EB41">
        <v>0.0965565</v>
      </c>
      <c r="EC41">
        <v>0.0963123</v>
      </c>
      <c r="ED41">
        <v>29060.5</v>
      </c>
      <c r="EE41">
        <v>28418.8</v>
      </c>
      <c r="EF41">
        <v>31133.4</v>
      </c>
      <c r="EG41">
        <v>30133</v>
      </c>
      <c r="EH41">
        <v>37659.9</v>
      </c>
      <c r="EI41">
        <v>36007.9</v>
      </c>
      <c r="EJ41">
        <v>43616.5</v>
      </c>
      <c r="EK41">
        <v>42079.6</v>
      </c>
      <c r="EL41">
        <v>2.12287</v>
      </c>
      <c r="EM41">
        <v>1.91628</v>
      </c>
      <c r="EN41">
        <v>0.0471696</v>
      </c>
      <c r="EO41">
        <v>0</v>
      </c>
      <c r="EP41">
        <v>25.9376</v>
      </c>
      <c r="EQ41">
        <v>999.9</v>
      </c>
      <c r="ER41">
        <v>69.40000000000001</v>
      </c>
      <c r="ES41">
        <v>25.8</v>
      </c>
      <c r="ET41">
        <v>22.821</v>
      </c>
      <c r="EU41">
        <v>61.05</v>
      </c>
      <c r="EV41">
        <v>21.3582</v>
      </c>
      <c r="EW41">
        <v>1</v>
      </c>
      <c r="EX41">
        <v>0.07920480000000001</v>
      </c>
      <c r="EY41">
        <v>0.616909</v>
      </c>
      <c r="EZ41">
        <v>20.2063</v>
      </c>
      <c r="FA41">
        <v>5.22418</v>
      </c>
      <c r="FB41">
        <v>11.998</v>
      </c>
      <c r="FC41">
        <v>4.9676</v>
      </c>
      <c r="FD41">
        <v>3.297</v>
      </c>
      <c r="FE41">
        <v>9999</v>
      </c>
      <c r="FF41">
        <v>9999</v>
      </c>
      <c r="FG41">
        <v>9999</v>
      </c>
      <c r="FH41">
        <v>32.6</v>
      </c>
      <c r="FI41">
        <v>4.97106</v>
      </c>
      <c r="FJ41">
        <v>1.86775</v>
      </c>
      <c r="FK41">
        <v>1.85898</v>
      </c>
      <c r="FL41">
        <v>1.86508</v>
      </c>
      <c r="FM41">
        <v>1.8631</v>
      </c>
      <c r="FN41">
        <v>1.86441</v>
      </c>
      <c r="FO41">
        <v>1.85989</v>
      </c>
      <c r="FP41">
        <v>1.86394</v>
      </c>
      <c r="FQ41">
        <v>0</v>
      </c>
      <c r="FR41">
        <v>0</v>
      </c>
      <c r="FS41">
        <v>0</v>
      </c>
      <c r="FT41">
        <v>0</v>
      </c>
      <c r="FU41" t="s">
        <v>358</v>
      </c>
      <c r="FV41" t="s">
        <v>359</v>
      </c>
      <c r="FW41" t="s">
        <v>360</v>
      </c>
      <c r="FX41" t="s">
        <v>360</v>
      </c>
      <c r="FY41" t="s">
        <v>360</v>
      </c>
      <c r="FZ41" t="s">
        <v>360</v>
      </c>
      <c r="GA41">
        <v>0</v>
      </c>
      <c r="GB41">
        <v>100</v>
      </c>
      <c r="GC41">
        <v>100</v>
      </c>
      <c r="GD41">
        <v>-3.181</v>
      </c>
      <c r="GE41">
        <v>-0.0538</v>
      </c>
      <c r="GF41">
        <v>-1.32228814414883</v>
      </c>
      <c r="GG41">
        <v>-0.004200780211792431</v>
      </c>
      <c r="GH41">
        <v>-6.086107273994438E-07</v>
      </c>
      <c r="GI41">
        <v>3.538391214060535E-10</v>
      </c>
      <c r="GJ41">
        <v>-0.09100153993609908</v>
      </c>
      <c r="GK41">
        <v>0.006682484536868237</v>
      </c>
      <c r="GL41">
        <v>-0.0007200357986506558</v>
      </c>
      <c r="GM41">
        <v>2.515042002614049E-05</v>
      </c>
      <c r="GN41">
        <v>15</v>
      </c>
      <c r="GO41">
        <v>1944</v>
      </c>
      <c r="GP41">
        <v>3</v>
      </c>
      <c r="GQ41">
        <v>20</v>
      </c>
      <c r="GR41">
        <v>8.199999999999999</v>
      </c>
      <c r="GS41">
        <v>8.1</v>
      </c>
      <c r="GT41">
        <v>1.13159</v>
      </c>
      <c r="GU41">
        <v>2.41211</v>
      </c>
      <c r="GV41">
        <v>1.44897</v>
      </c>
      <c r="GW41">
        <v>2.30835</v>
      </c>
      <c r="GX41">
        <v>1.55151</v>
      </c>
      <c r="GY41">
        <v>2.2644</v>
      </c>
      <c r="GZ41">
        <v>32.3328</v>
      </c>
      <c r="HA41">
        <v>14.1583</v>
      </c>
      <c r="HB41">
        <v>18</v>
      </c>
      <c r="HC41">
        <v>609.9690000000001</v>
      </c>
      <c r="HD41">
        <v>476.724</v>
      </c>
      <c r="HE41">
        <v>25</v>
      </c>
      <c r="HF41">
        <v>28.0948</v>
      </c>
      <c r="HG41">
        <v>30.0003</v>
      </c>
      <c r="HH41">
        <v>28.0803</v>
      </c>
      <c r="HI41">
        <v>28.0273</v>
      </c>
      <c r="HJ41">
        <v>22.6466</v>
      </c>
      <c r="HK41">
        <v>31.9247</v>
      </c>
      <c r="HL41">
        <v>99.6298</v>
      </c>
      <c r="HM41">
        <v>25</v>
      </c>
      <c r="HN41">
        <v>420</v>
      </c>
      <c r="HO41">
        <v>18.4165</v>
      </c>
      <c r="HP41">
        <v>98.7794</v>
      </c>
      <c r="HQ41">
        <v>100.547</v>
      </c>
    </row>
    <row r="42" spans="1:225">
      <c r="A42">
        <v>26</v>
      </c>
      <c r="B42">
        <v>1714257845.5</v>
      </c>
      <c r="C42">
        <v>707.4000000953674</v>
      </c>
      <c r="D42" t="s">
        <v>414</v>
      </c>
      <c r="E42" t="s">
        <v>415</v>
      </c>
      <c r="F42">
        <v>5</v>
      </c>
      <c r="G42" t="s">
        <v>416</v>
      </c>
      <c r="H42">
        <v>1714257837.5</v>
      </c>
      <c r="I42">
        <f>(J42)/1000</f>
        <v>0</v>
      </c>
      <c r="J42">
        <f>IF(BE42, AM42, AG42)</f>
        <v>0</v>
      </c>
      <c r="K42">
        <f>IF(BE42, AH42, AF42)</f>
        <v>0</v>
      </c>
      <c r="L42">
        <f>BG42 - IF(AT42&gt;1, K42*BA42*100.0/(AV42*BU42), 0)</f>
        <v>0</v>
      </c>
      <c r="M42">
        <f>((S42-I42/2)*L42-K42)/(S42+I42/2)</f>
        <v>0</v>
      </c>
      <c r="N42">
        <f>M42*(BN42+BO42)/1000.0</f>
        <v>0</v>
      </c>
      <c r="O42">
        <f>(BG42 - IF(AT42&gt;1, K42*BA42*100.0/(AV42*BU42), 0))*(BN42+BO42)/1000.0</f>
        <v>0</v>
      </c>
      <c r="P42">
        <f>2.0/((1/R42-1/Q42)+SIGN(R42)*SQRT((1/R42-1/Q42)*(1/R42-1/Q42) + 4*BB42/((BB42+1)*(BB42+1))*(2*1/R42*1/Q42-1/Q42*1/Q42)))</f>
        <v>0</v>
      </c>
      <c r="Q42">
        <f>IF(LEFT(BC42,1)&lt;&gt;"0",IF(LEFT(BC42,1)="1",3.0,BD42),$D$5+$E$5*(BU42*BN42/($K$5*1000))+$F$5*(BU42*BN42/($K$5*1000))*MAX(MIN(BA42,$J$5),$I$5)*MAX(MIN(BA42,$J$5),$I$5)+$G$5*MAX(MIN(BA42,$J$5),$I$5)*(BU42*BN42/($K$5*1000))+$H$5*(BU42*BN42/($K$5*1000))*(BU42*BN42/($K$5*1000)))</f>
        <v>0</v>
      </c>
      <c r="R42">
        <f>I42*(1000-(1000*0.61365*exp(17.502*V42/(240.97+V42))/(BN42+BO42)+BI42)/2)/(1000*0.61365*exp(17.502*V42/(240.97+V42))/(BN42+BO42)-BI42)</f>
        <v>0</v>
      </c>
      <c r="S42">
        <f>1/((BB42+1)/(P42/1.6)+1/(Q42/1.37)) + BB42/((BB42+1)/(P42/1.6) + BB42/(Q42/1.37))</f>
        <v>0</v>
      </c>
      <c r="T42">
        <f>(AW42*AZ42)</f>
        <v>0</v>
      </c>
      <c r="U42">
        <f>(BP42+(T42+2*0.95*5.67E-8*(((BP42+$B$7)+273)^4-(BP42+273)^4)-44100*I42)/(1.84*29.3*Q42+8*0.95*5.67E-8*(BP42+273)^3))</f>
        <v>0</v>
      </c>
      <c r="V42">
        <f>($C$7*BQ42+$D$7*BR42+$E$7*U42)</f>
        <v>0</v>
      </c>
      <c r="W42">
        <f>0.61365*exp(17.502*V42/(240.97+V42))</f>
        <v>0</v>
      </c>
      <c r="X42">
        <f>(Y42/Z42*100)</f>
        <v>0</v>
      </c>
      <c r="Y42">
        <f>BI42*(BN42+BO42)/1000</f>
        <v>0</v>
      </c>
      <c r="Z42">
        <f>0.61365*exp(17.502*BP42/(240.97+BP42))</f>
        <v>0</v>
      </c>
      <c r="AA42">
        <f>(W42-BI42*(BN42+BO42)/1000)</f>
        <v>0</v>
      </c>
      <c r="AB42">
        <f>(-I42*44100)</f>
        <v>0</v>
      </c>
      <c r="AC42">
        <f>2*29.3*Q42*0.92*(BP42-V42)</f>
        <v>0</v>
      </c>
      <c r="AD42">
        <f>2*0.95*5.67E-8*(((BP42+$B$7)+273)^4-(V42+273)^4)</f>
        <v>0</v>
      </c>
      <c r="AE42">
        <f>T42+AD42+AB42+AC42</f>
        <v>0</v>
      </c>
      <c r="AF42">
        <f>BM42*AT42*(BH42-BG42*(1000-AT42*BJ42)/(1000-AT42*BI42))/(100*BA42)</f>
        <v>0</v>
      </c>
      <c r="AG42">
        <f>1000*BM42*AT42*(BI42-BJ42)/(100*BA42*(1000-AT42*BI42))</f>
        <v>0</v>
      </c>
      <c r="AH42">
        <f>(AI42 - AJ42 - BN42*1E3/(8.314*(BP42+273.15)) * AL42/BM42 * AK42) * BM42/(100*BA42) * (1000 - BJ42)/1000</f>
        <v>0</v>
      </c>
      <c r="AI42">
        <v>427.6119385487438</v>
      </c>
      <c r="AJ42">
        <v>426.901696969697</v>
      </c>
      <c r="AK42">
        <v>-0.04895572398754049</v>
      </c>
      <c r="AL42">
        <v>67.16267251938652</v>
      </c>
      <c r="AM42">
        <f>(AO42 - AN42 + BN42*1E3/(8.314*(BP42+273.15)) * AQ42/BM42 * AP42) * BM42/(100*BA42) * 1000/(1000 - AO42)</f>
        <v>0</v>
      </c>
      <c r="AN42">
        <v>18.38991690716517</v>
      </c>
      <c r="AO42">
        <v>18.58706242424242</v>
      </c>
      <c r="AP42">
        <v>-0.005128138353019174</v>
      </c>
      <c r="AQ42">
        <v>78.54816410071197</v>
      </c>
      <c r="AR42">
        <v>0</v>
      </c>
      <c r="AS42">
        <v>0</v>
      </c>
      <c r="AT42">
        <f>IF(AR42*$H$13&gt;=AV42,1.0,(AV42/(AV42-AR42*$H$13)))</f>
        <v>0</v>
      </c>
      <c r="AU42">
        <f>(AT42-1)*100</f>
        <v>0</v>
      </c>
      <c r="AV42">
        <f>MAX(0,($B$13+$C$13*BU42)/(1+$D$13*BU42)*BN42/(BP42+273)*$E$13)</f>
        <v>0</v>
      </c>
      <c r="AW42">
        <f>$B$11*BV42+$C$11*BW42+$F$11*CH42*(1-CK42)</f>
        <v>0</v>
      </c>
      <c r="AX42">
        <f>AW42*AY42</f>
        <v>0</v>
      </c>
      <c r="AY42">
        <f>($B$11*$D$9+$C$11*$D$9+$F$11*((CU42+CM42)/MAX(CU42+CM42+CV42, 0.1)*$I$9+CV42/MAX(CU42+CM42+CV42, 0.1)*$J$9))/($B$11+$C$11+$F$11)</f>
        <v>0</v>
      </c>
      <c r="AZ42">
        <f>($B$11*$K$9+$C$11*$K$9+$F$11*((CU42+CM42)/MAX(CU42+CM42+CV42, 0.1)*$P$9+CV42/MAX(CU42+CM42+CV42, 0.1)*$Q$9))/($B$11+$C$11+$F$11)</f>
        <v>0</v>
      </c>
      <c r="BA42">
        <v>6</v>
      </c>
      <c r="BB42">
        <v>0.5</v>
      </c>
      <c r="BC42" t="s">
        <v>355</v>
      </c>
      <c r="BD42">
        <v>2</v>
      </c>
      <c r="BE42" t="b">
        <v>1</v>
      </c>
      <c r="BF42">
        <v>1714257837.5</v>
      </c>
      <c r="BG42">
        <v>419.5321612903226</v>
      </c>
      <c r="BH42">
        <v>420.0194193548387</v>
      </c>
      <c r="BI42">
        <v>18.62225161290323</v>
      </c>
      <c r="BJ42">
        <v>18.4115</v>
      </c>
      <c r="BK42">
        <v>422.7121612903226</v>
      </c>
      <c r="BL42">
        <v>18.67576129032258</v>
      </c>
      <c r="BM42">
        <v>600.0430322580645</v>
      </c>
      <c r="BN42">
        <v>101.4056129032258</v>
      </c>
      <c r="BO42">
        <v>0.1001000064516129</v>
      </c>
      <c r="BP42">
        <v>26.56158064516129</v>
      </c>
      <c r="BQ42">
        <v>26.70715806451612</v>
      </c>
      <c r="BR42">
        <v>999.9000000000003</v>
      </c>
      <c r="BS42">
        <v>0</v>
      </c>
      <c r="BT42">
        <v>0</v>
      </c>
      <c r="BU42">
        <v>9991.449354838711</v>
      </c>
      <c r="BV42">
        <v>0</v>
      </c>
      <c r="BW42">
        <v>237.2172258064516</v>
      </c>
      <c r="BX42">
        <v>-0.4872259193548387</v>
      </c>
      <c r="BY42">
        <v>427.4930967741935</v>
      </c>
      <c r="BZ42">
        <v>427.8975806451613</v>
      </c>
      <c r="CA42">
        <v>0.2107506129032259</v>
      </c>
      <c r="CB42">
        <v>420.0194193548387</v>
      </c>
      <c r="CC42">
        <v>18.4115</v>
      </c>
      <c r="CD42">
        <v>1.888400322580645</v>
      </c>
      <c r="CE42">
        <v>1.867029032258065</v>
      </c>
      <c r="CF42">
        <v>16.53839354838709</v>
      </c>
      <c r="CG42">
        <v>16.35953870967742</v>
      </c>
      <c r="CH42">
        <v>400.0103870967742</v>
      </c>
      <c r="CI42">
        <v>0.8999695806451613</v>
      </c>
      <c r="CJ42">
        <v>0.1000304419354839</v>
      </c>
      <c r="CK42">
        <v>0</v>
      </c>
      <c r="CL42">
        <v>2.098883870967742</v>
      </c>
      <c r="CM42">
        <v>0</v>
      </c>
      <c r="CN42">
        <v>1068.311935483871</v>
      </c>
      <c r="CO42">
        <v>3702.265806451613</v>
      </c>
      <c r="CP42">
        <v>35.10264516129033</v>
      </c>
      <c r="CQ42">
        <v>38.161</v>
      </c>
      <c r="CR42">
        <v>36.82632258064516</v>
      </c>
      <c r="CS42">
        <v>36.81812903225806</v>
      </c>
      <c r="CT42">
        <v>35.34858064516128</v>
      </c>
      <c r="CU42">
        <v>359.998064516129</v>
      </c>
      <c r="CV42">
        <v>40.01322580645162</v>
      </c>
      <c r="CW42">
        <v>0</v>
      </c>
      <c r="CX42">
        <v>1714257933</v>
      </c>
      <c r="CY42">
        <v>0</v>
      </c>
      <c r="CZ42">
        <v>1714257207.5</v>
      </c>
      <c r="DA42" t="s">
        <v>368</v>
      </c>
      <c r="DB42">
        <v>1714257204</v>
      </c>
      <c r="DC42">
        <v>1714257207.5</v>
      </c>
      <c r="DD42">
        <v>2</v>
      </c>
      <c r="DE42">
        <v>0.03</v>
      </c>
      <c r="DF42">
        <v>-0.062</v>
      </c>
      <c r="DG42">
        <v>-3.183</v>
      </c>
      <c r="DH42">
        <v>-0.05</v>
      </c>
      <c r="DI42">
        <v>420</v>
      </c>
      <c r="DJ42">
        <v>19</v>
      </c>
      <c r="DK42">
        <v>0.35</v>
      </c>
      <c r="DL42">
        <v>0.1</v>
      </c>
      <c r="DM42">
        <v>0.06387878749999998</v>
      </c>
      <c r="DN42">
        <v>-9.497687541838657</v>
      </c>
      <c r="DO42">
        <v>1.003410026001335</v>
      </c>
      <c r="DP42">
        <v>0</v>
      </c>
      <c r="DQ42">
        <v>0.182967415</v>
      </c>
      <c r="DR42">
        <v>0.4478131474671668</v>
      </c>
      <c r="DS42">
        <v>0.05014474229705718</v>
      </c>
      <c r="DT42">
        <v>0</v>
      </c>
      <c r="DU42">
        <v>0</v>
      </c>
      <c r="DV42">
        <v>2</v>
      </c>
      <c r="DW42" t="s">
        <v>363</v>
      </c>
      <c r="DX42">
        <v>3.22929</v>
      </c>
      <c r="DY42">
        <v>2.70426</v>
      </c>
      <c r="DZ42">
        <v>0.105629</v>
      </c>
      <c r="EA42">
        <v>0.105533</v>
      </c>
      <c r="EB42">
        <v>0.09654169999999999</v>
      </c>
      <c r="EC42">
        <v>0.0959692</v>
      </c>
      <c r="ED42">
        <v>29064.8</v>
      </c>
      <c r="EE42">
        <v>28414.8</v>
      </c>
      <c r="EF42">
        <v>31132.5</v>
      </c>
      <c r="EG42">
        <v>30127.6</v>
      </c>
      <c r="EH42">
        <v>37659</v>
      </c>
      <c r="EI42">
        <v>36014.4</v>
      </c>
      <c r="EJ42">
        <v>43614.8</v>
      </c>
      <c r="EK42">
        <v>42071.1</v>
      </c>
      <c r="EL42">
        <v>2.11208</v>
      </c>
      <c r="EM42">
        <v>1.9129</v>
      </c>
      <c r="EN42">
        <v>0.0401363</v>
      </c>
      <c r="EO42">
        <v>0</v>
      </c>
      <c r="EP42">
        <v>26.0398</v>
      </c>
      <c r="EQ42">
        <v>999.9</v>
      </c>
      <c r="ER42">
        <v>68.7</v>
      </c>
      <c r="ES42">
        <v>26.1</v>
      </c>
      <c r="ET42">
        <v>22.9952</v>
      </c>
      <c r="EU42">
        <v>61.39</v>
      </c>
      <c r="EV42">
        <v>21.4263</v>
      </c>
      <c r="EW42">
        <v>1</v>
      </c>
      <c r="EX42">
        <v>0.084093</v>
      </c>
      <c r="EY42">
        <v>0.63933</v>
      </c>
      <c r="EZ42">
        <v>20.2061</v>
      </c>
      <c r="FA42">
        <v>5.22792</v>
      </c>
      <c r="FB42">
        <v>11.998</v>
      </c>
      <c r="FC42">
        <v>4.96605</v>
      </c>
      <c r="FD42">
        <v>3.297</v>
      </c>
      <c r="FE42">
        <v>9999</v>
      </c>
      <c r="FF42">
        <v>9999</v>
      </c>
      <c r="FG42">
        <v>9999</v>
      </c>
      <c r="FH42">
        <v>32.7</v>
      </c>
      <c r="FI42">
        <v>4.97107</v>
      </c>
      <c r="FJ42">
        <v>1.86775</v>
      </c>
      <c r="FK42">
        <v>1.85898</v>
      </c>
      <c r="FL42">
        <v>1.86508</v>
      </c>
      <c r="FM42">
        <v>1.8631</v>
      </c>
      <c r="FN42">
        <v>1.86445</v>
      </c>
      <c r="FO42">
        <v>1.85989</v>
      </c>
      <c r="FP42">
        <v>1.8639</v>
      </c>
      <c r="FQ42">
        <v>0</v>
      </c>
      <c r="FR42">
        <v>0</v>
      </c>
      <c r="FS42">
        <v>0</v>
      </c>
      <c r="FT42">
        <v>0</v>
      </c>
      <c r="FU42" t="s">
        <v>358</v>
      </c>
      <c r="FV42" t="s">
        <v>359</v>
      </c>
      <c r="FW42" t="s">
        <v>360</v>
      </c>
      <c r="FX42" t="s">
        <v>360</v>
      </c>
      <c r="FY42" t="s">
        <v>360</v>
      </c>
      <c r="FZ42" t="s">
        <v>360</v>
      </c>
      <c r="GA42">
        <v>0</v>
      </c>
      <c r="GB42">
        <v>100</v>
      </c>
      <c r="GC42">
        <v>100</v>
      </c>
      <c r="GD42">
        <v>-3.177</v>
      </c>
      <c r="GE42">
        <v>-0.0538</v>
      </c>
      <c r="GF42">
        <v>-1.32228814414883</v>
      </c>
      <c r="GG42">
        <v>-0.004200780211792431</v>
      </c>
      <c r="GH42">
        <v>-6.086107273994438E-07</v>
      </c>
      <c r="GI42">
        <v>3.538391214060535E-10</v>
      </c>
      <c r="GJ42">
        <v>-0.09100153993609908</v>
      </c>
      <c r="GK42">
        <v>0.006682484536868237</v>
      </c>
      <c r="GL42">
        <v>-0.0007200357986506558</v>
      </c>
      <c r="GM42">
        <v>2.515042002614049E-05</v>
      </c>
      <c r="GN42">
        <v>15</v>
      </c>
      <c r="GO42">
        <v>1944</v>
      </c>
      <c r="GP42">
        <v>3</v>
      </c>
      <c r="GQ42">
        <v>20</v>
      </c>
      <c r="GR42">
        <v>10.7</v>
      </c>
      <c r="GS42">
        <v>10.6</v>
      </c>
      <c r="GT42">
        <v>1.13159</v>
      </c>
      <c r="GU42">
        <v>2.41455</v>
      </c>
      <c r="GV42">
        <v>1.44775</v>
      </c>
      <c r="GW42">
        <v>2.30713</v>
      </c>
      <c r="GX42">
        <v>1.55151</v>
      </c>
      <c r="GY42">
        <v>2.25098</v>
      </c>
      <c r="GZ42">
        <v>32.5539</v>
      </c>
      <c r="HA42">
        <v>14.1233</v>
      </c>
      <c r="HB42">
        <v>18</v>
      </c>
      <c r="HC42">
        <v>603.101</v>
      </c>
      <c r="HD42">
        <v>475.293</v>
      </c>
      <c r="HE42">
        <v>24.9998</v>
      </c>
      <c r="HF42">
        <v>28.1607</v>
      </c>
      <c r="HG42">
        <v>30.0003</v>
      </c>
      <c r="HH42">
        <v>28.1648</v>
      </c>
      <c r="HI42">
        <v>28.116</v>
      </c>
      <c r="HJ42">
        <v>22.66</v>
      </c>
      <c r="HK42">
        <v>32.7886</v>
      </c>
      <c r="HL42">
        <v>98.886</v>
      </c>
      <c r="HM42">
        <v>25</v>
      </c>
      <c r="HN42">
        <v>420</v>
      </c>
      <c r="HO42">
        <v>18.2753</v>
      </c>
      <c r="HP42">
        <v>98.77589999999999</v>
      </c>
      <c r="HQ42">
        <v>100.528</v>
      </c>
    </row>
    <row r="43" spans="1:225">
      <c r="A43">
        <v>27</v>
      </c>
      <c r="B43">
        <v>1714257861</v>
      </c>
      <c r="C43">
        <v>722.9000000953674</v>
      </c>
      <c r="D43" t="s">
        <v>417</v>
      </c>
      <c r="E43" t="s">
        <v>418</v>
      </c>
      <c r="F43">
        <v>5</v>
      </c>
      <c r="G43" t="s">
        <v>416</v>
      </c>
      <c r="H43">
        <v>1714257855.25</v>
      </c>
      <c r="I43">
        <f>(J43)/1000</f>
        <v>0</v>
      </c>
      <c r="J43">
        <f>IF(BE43, AM43, AG43)</f>
        <v>0</v>
      </c>
      <c r="K43">
        <f>IF(BE43, AH43, AF43)</f>
        <v>0</v>
      </c>
      <c r="L43">
        <f>BG43 - IF(AT43&gt;1, K43*BA43*100.0/(AV43*BU43), 0)</f>
        <v>0</v>
      </c>
      <c r="M43">
        <f>((S43-I43/2)*L43-K43)/(S43+I43/2)</f>
        <v>0</v>
      </c>
      <c r="N43">
        <f>M43*(BN43+BO43)/1000.0</f>
        <v>0</v>
      </c>
      <c r="O43">
        <f>(BG43 - IF(AT43&gt;1, K43*BA43*100.0/(AV43*BU43), 0))*(BN43+BO43)/1000.0</f>
        <v>0</v>
      </c>
      <c r="P43">
        <f>2.0/((1/R43-1/Q43)+SIGN(R43)*SQRT((1/R43-1/Q43)*(1/R43-1/Q43) + 4*BB43/((BB43+1)*(BB43+1))*(2*1/R43*1/Q43-1/Q43*1/Q43)))</f>
        <v>0</v>
      </c>
      <c r="Q43">
        <f>IF(LEFT(BC43,1)&lt;&gt;"0",IF(LEFT(BC43,1)="1",3.0,BD43),$D$5+$E$5*(BU43*BN43/($K$5*1000))+$F$5*(BU43*BN43/($K$5*1000))*MAX(MIN(BA43,$J$5),$I$5)*MAX(MIN(BA43,$J$5),$I$5)+$G$5*MAX(MIN(BA43,$J$5),$I$5)*(BU43*BN43/($K$5*1000))+$H$5*(BU43*BN43/($K$5*1000))*(BU43*BN43/($K$5*1000)))</f>
        <v>0</v>
      </c>
      <c r="R43">
        <f>I43*(1000-(1000*0.61365*exp(17.502*V43/(240.97+V43))/(BN43+BO43)+BI43)/2)/(1000*0.61365*exp(17.502*V43/(240.97+V43))/(BN43+BO43)-BI43)</f>
        <v>0</v>
      </c>
      <c r="S43">
        <f>1/((BB43+1)/(P43/1.6)+1/(Q43/1.37)) + BB43/((BB43+1)/(P43/1.6) + BB43/(Q43/1.37))</f>
        <v>0</v>
      </c>
      <c r="T43">
        <f>(AW43*AZ43)</f>
        <v>0</v>
      </c>
      <c r="U43">
        <f>(BP43+(T43+2*0.95*5.67E-8*(((BP43+$B$7)+273)^4-(BP43+273)^4)-44100*I43)/(1.84*29.3*Q43+8*0.95*5.67E-8*(BP43+273)^3))</f>
        <v>0</v>
      </c>
      <c r="V43">
        <f>($C$7*BQ43+$D$7*BR43+$E$7*U43)</f>
        <v>0</v>
      </c>
      <c r="W43">
        <f>0.61365*exp(17.502*V43/(240.97+V43))</f>
        <v>0</v>
      </c>
      <c r="X43">
        <f>(Y43/Z43*100)</f>
        <v>0</v>
      </c>
      <c r="Y43">
        <f>BI43*(BN43+BO43)/1000</f>
        <v>0</v>
      </c>
      <c r="Z43">
        <f>0.61365*exp(17.502*BP43/(240.97+BP43))</f>
        <v>0</v>
      </c>
      <c r="AA43">
        <f>(W43-BI43*(BN43+BO43)/1000)</f>
        <v>0</v>
      </c>
      <c r="AB43">
        <f>(-I43*44100)</f>
        <v>0</v>
      </c>
      <c r="AC43">
        <f>2*29.3*Q43*0.92*(BP43-V43)</f>
        <v>0</v>
      </c>
      <c r="AD43">
        <f>2*0.95*5.67E-8*(((BP43+$B$7)+273)^4-(V43+273)^4)</f>
        <v>0</v>
      </c>
      <c r="AE43">
        <f>T43+AD43+AB43+AC43</f>
        <v>0</v>
      </c>
      <c r="AF43">
        <f>BM43*AT43*(BH43-BG43*(1000-AT43*BJ43)/(1000-AT43*BI43))/(100*BA43)</f>
        <v>0</v>
      </c>
      <c r="AG43">
        <f>1000*BM43*AT43*(BI43-BJ43)/(100*BA43*(1000-AT43*BI43))</f>
        <v>0</v>
      </c>
      <c r="AH43">
        <f>(AI43 - AJ43 - BN43*1E3/(8.314*(BP43+273.15)) * AL43/BM43 * AK43) * BM43/(100*BA43) * (1000 - BJ43)/1000</f>
        <v>0</v>
      </c>
      <c r="AI43">
        <v>427.9342692386116</v>
      </c>
      <c r="AJ43">
        <v>426.6580060606063</v>
      </c>
      <c r="AK43">
        <v>-0.003825835386740833</v>
      </c>
      <c r="AL43">
        <v>67.16267251938652</v>
      </c>
      <c r="AM43">
        <f>(AO43 - AN43 + BN43*1E3/(8.314*(BP43+273.15)) * AQ43/BM43 * AP43) * BM43/(100*BA43) * 1000/(1000 - AO43)</f>
        <v>0</v>
      </c>
      <c r="AN43">
        <v>18.31396482664146</v>
      </c>
      <c r="AO43">
        <v>18.54185636363637</v>
      </c>
      <c r="AP43">
        <v>-0.000215185993442039</v>
      </c>
      <c r="AQ43">
        <v>78.54816410071197</v>
      </c>
      <c r="AR43">
        <v>0</v>
      </c>
      <c r="AS43">
        <v>0</v>
      </c>
      <c r="AT43">
        <f>IF(AR43*$H$13&gt;=AV43,1.0,(AV43/(AV43-AR43*$H$13)))</f>
        <v>0</v>
      </c>
      <c r="AU43">
        <f>(AT43-1)*100</f>
        <v>0</v>
      </c>
      <c r="AV43">
        <f>MAX(0,($B$13+$C$13*BU43)/(1+$D$13*BU43)*BN43/(BP43+273)*$E$13)</f>
        <v>0</v>
      </c>
      <c r="AW43">
        <f>$B$11*BV43+$C$11*BW43+$F$11*CH43*(1-CK43)</f>
        <v>0</v>
      </c>
      <c r="AX43">
        <f>AW43*AY43</f>
        <v>0</v>
      </c>
      <c r="AY43">
        <f>($B$11*$D$9+$C$11*$D$9+$F$11*((CU43+CM43)/MAX(CU43+CM43+CV43, 0.1)*$I$9+CV43/MAX(CU43+CM43+CV43, 0.1)*$J$9))/($B$11+$C$11+$F$11)</f>
        <v>0</v>
      </c>
      <c r="AZ43">
        <f>($B$11*$K$9+$C$11*$K$9+$F$11*((CU43+CM43)/MAX(CU43+CM43+CV43, 0.1)*$P$9+CV43/MAX(CU43+CM43+CV43, 0.1)*$Q$9))/($B$11+$C$11+$F$11)</f>
        <v>0</v>
      </c>
      <c r="BA43">
        <v>6</v>
      </c>
      <c r="BB43">
        <v>0.5</v>
      </c>
      <c r="BC43" t="s">
        <v>355</v>
      </c>
      <c r="BD43">
        <v>2</v>
      </c>
      <c r="BE43" t="b">
        <v>1</v>
      </c>
      <c r="BF43">
        <v>1714257855.25</v>
      </c>
      <c r="BG43">
        <v>418.8050454545454</v>
      </c>
      <c r="BH43">
        <v>419.9928636363637</v>
      </c>
      <c r="BI43">
        <v>18.55459545454546</v>
      </c>
      <c r="BJ43">
        <v>18.32810909090909</v>
      </c>
      <c r="BK43">
        <v>421.981909090909</v>
      </c>
      <c r="BL43">
        <v>18.60852727272727</v>
      </c>
      <c r="BM43">
        <v>600.0275</v>
      </c>
      <c r="BN43">
        <v>101.4062727272727</v>
      </c>
      <c r="BO43">
        <v>0.1000002545454546</v>
      </c>
      <c r="BP43">
        <v>26.55376818181819</v>
      </c>
      <c r="BQ43">
        <v>26.70505</v>
      </c>
      <c r="BR43">
        <v>999.9000000000003</v>
      </c>
      <c r="BS43">
        <v>0</v>
      </c>
      <c r="BT43">
        <v>0</v>
      </c>
      <c r="BU43">
        <v>10001.58727272727</v>
      </c>
      <c r="BV43">
        <v>0</v>
      </c>
      <c r="BW43">
        <v>235.7095454545455</v>
      </c>
      <c r="BX43">
        <v>-1.187769545454545</v>
      </c>
      <c r="BY43">
        <v>426.7227272727274</v>
      </c>
      <c r="BZ43">
        <v>427.8342272727272</v>
      </c>
      <c r="CA43">
        <v>0.2264965909090909</v>
      </c>
      <c r="CB43">
        <v>419.9928636363637</v>
      </c>
      <c r="CC43">
        <v>18.32810909090909</v>
      </c>
      <c r="CD43">
        <v>1.881551818181818</v>
      </c>
      <c r="CE43">
        <v>1.858583636363637</v>
      </c>
      <c r="CF43">
        <v>16.48129090909091</v>
      </c>
      <c r="CG43">
        <v>16.28838636363636</v>
      </c>
      <c r="CH43">
        <v>399.9993636363637</v>
      </c>
      <c r="CI43">
        <v>0.8999741818181818</v>
      </c>
      <c r="CJ43">
        <v>0.1000258545454546</v>
      </c>
      <c r="CK43">
        <v>0</v>
      </c>
      <c r="CL43">
        <v>2.209986363636363</v>
      </c>
      <c r="CM43">
        <v>0</v>
      </c>
      <c r="CN43">
        <v>1084.318181818182</v>
      </c>
      <c r="CO43">
        <v>3702.169090909091</v>
      </c>
      <c r="CP43">
        <v>34.99427272727273</v>
      </c>
      <c r="CQ43">
        <v>38.05636363636363</v>
      </c>
      <c r="CR43">
        <v>36.69845454545455</v>
      </c>
      <c r="CS43">
        <v>36.73281818181818</v>
      </c>
      <c r="CT43">
        <v>35.25</v>
      </c>
      <c r="CU43">
        <v>359.9895454545454</v>
      </c>
      <c r="CV43">
        <v>40.00909090909091</v>
      </c>
      <c r="CW43">
        <v>0</v>
      </c>
      <c r="CX43">
        <v>1714257948.6</v>
      </c>
      <c r="CY43">
        <v>0</v>
      </c>
      <c r="CZ43">
        <v>1714257207.5</v>
      </c>
      <c r="DA43" t="s">
        <v>368</v>
      </c>
      <c r="DB43">
        <v>1714257204</v>
      </c>
      <c r="DC43">
        <v>1714257207.5</v>
      </c>
      <c r="DD43">
        <v>2</v>
      </c>
      <c r="DE43">
        <v>0.03</v>
      </c>
      <c r="DF43">
        <v>-0.062</v>
      </c>
      <c r="DG43">
        <v>-3.183</v>
      </c>
      <c r="DH43">
        <v>-0.05</v>
      </c>
      <c r="DI43">
        <v>420</v>
      </c>
      <c r="DJ43">
        <v>19</v>
      </c>
      <c r="DK43">
        <v>0.35</v>
      </c>
      <c r="DL43">
        <v>0.1</v>
      </c>
      <c r="DM43">
        <v>-1.0918779</v>
      </c>
      <c r="DN43">
        <v>-1.468738424015008</v>
      </c>
      <c r="DO43">
        <v>0.1948977867735804</v>
      </c>
      <c r="DP43">
        <v>0</v>
      </c>
      <c r="DQ43">
        <v>0.228517675</v>
      </c>
      <c r="DR43">
        <v>0.01717487054408944</v>
      </c>
      <c r="DS43">
        <v>0.01772403431274536</v>
      </c>
      <c r="DT43">
        <v>1</v>
      </c>
      <c r="DU43">
        <v>1</v>
      </c>
      <c r="DV43">
        <v>2</v>
      </c>
      <c r="DW43" t="s">
        <v>357</v>
      </c>
      <c r="DX43">
        <v>3.22933</v>
      </c>
      <c r="DY43">
        <v>2.70413</v>
      </c>
      <c r="DZ43">
        <v>0.105587</v>
      </c>
      <c r="EA43">
        <v>0.105552</v>
      </c>
      <c r="EB43">
        <v>0.09637469999999999</v>
      </c>
      <c r="EC43">
        <v>0.09575119999999999</v>
      </c>
      <c r="ED43">
        <v>29065.3</v>
      </c>
      <c r="EE43">
        <v>28413.8</v>
      </c>
      <c r="EF43">
        <v>31131.7</v>
      </c>
      <c r="EG43">
        <v>30127.2</v>
      </c>
      <c r="EH43">
        <v>37665.3</v>
      </c>
      <c r="EI43">
        <v>36023.9</v>
      </c>
      <c r="EJ43">
        <v>43613.9</v>
      </c>
      <c r="EK43">
        <v>42071.9</v>
      </c>
      <c r="EL43">
        <v>2.11225</v>
      </c>
      <c r="EM43">
        <v>1.91223</v>
      </c>
      <c r="EN43">
        <v>0.0409409</v>
      </c>
      <c r="EO43">
        <v>0</v>
      </c>
      <c r="EP43">
        <v>26.0445</v>
      </c>
      <c r="EQ43">
        <v>999.9</v>
      </c>
      <c r="ER43">
        <v>68.59999999999999</v>
      </c>
      <c r="ES43">
        <v>26.1</v>
      </c>
      <c r="ET43">
        <v>22.9619</v>
      </c>
      <c r="EU43">
        <v>61.38</v>
      </c>
      <c r="EV43">
        <v>21.3061</v>
      </c>
      <c r="EW43">
        <v>1</v>
      </c>
      <c r="EX43">
        <v>0.0848501</v>
      </c>
      <c r="EY43">
        <v>0.634096</v>
      </c>
      <c r="EZ43">
        <v>20.2061</v>
      </c>
      <c r="FA43">
        <v>5.22777</v>
      </c>
      <c r="FB43">
        <v>11.998</v>
      </c>
      <c r="FC43">
        <v>4.967</v>
      </c>
      <c r="FD43">
        <v>3.297</v>
      </c>
      <c r="FE43">
        <v>9999</v>
      </c>
      <c r="FF43">
        <v>9999</v>
      </c>
      <c r="FG43">
        <v>9999</v>
      </c>
      <c r="FH43">
        <v>32.7</v>
      </c>
      <c r="FI43">
        <v>4.97106</v>
      </c>
      <c r="FJ43">
        <v>1.86771</v>
      </c>
      <c r="FK43">
        <v>1.85898</v>
      </c>
      <c r="FL43">
        <v>1.86508</v>
      </c>
      <c r="FM43">
        <v>1.8631</v>
      </c>
      <c r="FN43">
        <v>1.86445</v>
      </c>
      <c r="FO43">
        <v>1.85989</v>
      </c>
      <c r="FP43">
        <v>1.86391</v>
      </c>
      <c r="FQ43">
        <v>0</v>
      </c>
      <c r="FR43">
        <v>0</v>
      </c>
      <c r="FS43">
        <v>0</v>
      </c>
      <c r="FT43">
        <v>0</v>
      </c>
      <c r="FU43" t="s">
        <v>358</v>
      </c>
      <c r="FV43" t="s">
        <v>359</v>
      </c>
      <c r="FW43" t="s">
        <v>360</v>
      </c>
      <c r="FX43" t="s">
        <v>360</v>
      </c>
      <c r="FY43" t="s">
        <v>360</v>
      </c>
      <c r="FZ43" t="s">
        <v>360</v>
      </c>
      <c r="GA43">
        <v>0</v>
      </c>
      <c r="GB43">
        <v>100</v>
      </c>
      <c r="GC43">
        <v>100</v>
      </c>
      <c r="GD43">
        <v>-3.177</v>
      </c>
      <c r="GE43">
        <v>-0.054</v>
      </c>
      <c r="GF43">
        <v>-1.32228814414883</v>
      </c>
      <c r="GG43">
        <v>-0.004200780211792431</v>
      </c>
      <c r="GH43">
        <v>-6.086107273994438E-07</v>
      </c>
      <c r="GI43">
        <v>3.538391214060535E-10</v>
      </c>
      <c r="GJ43">
        <v>-0.09100153993609908</v>
      </c>
      <c r="GK43">
        <v>0.006682484536868237</v>
      </c>
      <c r="GL43">
        <v>-0.0007200357986506558</v>
      </c>
      <c r="GM43">
        <v>2.515042002614049E-05</v>
      </c>
      <c r="GN43">
        <v>15</v>
      </c>
      <c r="GO43">
        <v>1944</v>
      </c>
      <c r="GP43">
        <v>3</v>
      </c>
      <c r="GQ43">
        <v>20</v>
      </c>
      <c r="GR43">
        <v>10.9</v>
      </c>
      <c r="GS43">
        <v>10.9</v>
      </c>
      <c r="GT43">
        <v>1.13159</v>
      </c>
      <c r="GU43">
        <v>2.39502</v>
      </c>
      <c r="GV43">
        <v>1.44775</v>
      </c>
      <c r="GW43">
        <v>2.30835</v>
      </c>
      <c r="GX43">
        <v>1.55151</v>
      </c>
      <c r="GY43">
        <v>2.44873</v>
      </c>
      <c r="GZ43">
        <v>32.5761</v>
      </c>
      <c r="HA43">
        <v>14.1408</v>
      </c>
      <c r="HB43">
        <v>18</v>
      </c>
      <c r="HC43">
        <v>603.312</v>
      </c>
      <c r="HD43">
        <v>474.937</v>
      </c>
      <c r="HE43">
        <v>24.9999</v>
      </c>
      <c r="HF43">
        <v>28.1688</v>
      </c>
      <c r="HG43">
        <v>30.0004</v>
      </c>
      <c r="HH43">
        <v>28.1734</v>
      </c>
      <c r="HI43">
        <v>28.1251</v>
      </c>
      <c r="HJ43">
        <v>22.6577</v>
      </c>
      <c r="HK43">
        <v>33.0674</v>
      </c>
      <c r="HL43">
        <v>98.886</v>
      </c>
      <c r="HM43">
        <v>25</v>
      </c>
      <c r="HN43">
        <v>420</v>
      </c>
      <c r="HO43">
        <v>18.2561</v>
      </c>
      <c r="HP43">
        <v>98.7736</v>
      </c>
      <c r="HQ43">
        <v>100.529</v>
      </c>
    </row>
    <row r="44" spans="1:225">
      <c r="A44">
        <v>28</v>
      </c>
      <c r="B44">
        <v>1714257871</v>
      </c>
      <c r="C44">
        <v>732.9000000953674</v>
      </c>
      <c r="D44" t="s">
        <v>419</v>
      </c>
      <c r="E44" t="s">
        <v>420</v>
      </c>
      <c r="F44">
        <v>5</v>
      </c>
      <c r="G44" t="s">
        <v>416</v>
      </c>
      <c r="H44">
        <v>1714257863.327586</v>
      </c>
      <c r="I44">
        <f>(J44)/1000</f>
        <v>0</v>
      </c>
      <c r="J44">
        <f>IF(BE44, AM44, AG44)</f>
        <v>0</v>
      </c>
      <c r="K44">
        <f>IF(BE44, AH44, AF44)</f>
        <v>0</v>
      </c>
      <c r="L44">
        <f>BG44 - IF(AT44&gt;1, K44*BA44*100.0/(AV44*BU44), 0)</f>
        <v>0</v>
      </c>
      <c r="M44">
        <f>((S44-I44/2)*L44-K44)/(S44+I44/2)</f>
        <v>0</v>
      </c>
      <c r="N44">
        <f>M44*(BN44+BO44)/1000.0</f>
        <v>0</v>
      </c>
      <c r="O44">
        <f>(BG44 - IF(AT44&gt;1, K44*BA44*100.0/(AV44*BU44), 0))*(BN44+BO44)/1000.0</f>
        <v>0</v>
      </c>
      <c r="P44">
        <f>2.0/((1/R44-1/Q44)+SIGN(R44)*SQRT((1/R44-1/Q44)*(1/R44-1/Q44) + 4*BB44/((BB44+1)*(BB44+1))*(2*1/R44*1/Q44-1/Q44*1/Q44)))</f>
        <v>0</v>
      </c>
      <c r="Q44">
        <f>IF(LEFT(BC44,1)&lt;&gt;"0",IF(LEFT(BC44,1)="1",3.0,BD44),$D$5+$E$5*(BU44*BN44/($K$5*1000))+$F$5*(BU44*BN44/($K$5*1000))*MAX(MIN(BA44,$J$5),$I$5)*MAX(MIN(BA44,$J$5),$I$5)+$G$5*MAX(MIN(BA44,$J$5),$I$5)*(BU44*BN44/($K$5*1000))+$H$5*(BU44*BN44/($K$5*1000))*(BU44*BN44/($K$5*1000)))</f>
        <v>0</v>
      </c>
      <c r="R44">
        <f>I44*(1000-(1000*0.61365*exp(17.502*V44/(240.97+V44))/(BN44+BO44)+BI44)/2)/(1000*0.61365*exp(17.502*V44/(240.97+V44))/(BN44+BO44)-BI44)</f>
        <v>0</v>
      </c>
      <c r="S44">
        <f>1/((BB44+1)/(P44/1.6)+1/(Q44/1.37)) + BB44/((BB44+1)/(P44/1.6) + BB44/(Q44/1.37))</f>
        <v>0</v>
      </c>
      <c r="T44">
        <f>(AW44*AZ44)</f>
        <v>0</v>
      </c>
      <c r="U44">
        <f>(BP44+(T44+2*0.95*5.67E-8*(((BP44+$B$7)+273)^4-(BP44+273)^4)-44100*I44)/(1.84*29.3*Q44+8*0.95*5.67E-8*(BP44+273)^3))</f>
        <v>0</v>
      </c>
      <c r="V44">
        <f>($C$7*BQ44+$D$7*BR44+$E$7*U44)</f>
        <v>0</v>
      </c>
      <c r="W44">
        <f>0.61365*exp(17.502*V44/(240.97+V44))</f>
        <v>0</v>
      </c>
      <c r="X44">
        <f>(Y44/Z44*100)</f>
        <v>0</v>
      </c>
      <c r="Y44">
        <f>BI44*(BN44+BO44)/1000</f>
        <v>0</v>
      </c>
      <c r="Z44">
        <f>0.61365*exp(17.502*BP44/(240.97+BP44))</f>
        <v>0</v>
      </c>
      <c r="AA44">
        <f>(W44-BI44*(BN44+BO44)/1000)</f>
        <v>0</v>
      </c>
      <c r="AB44">
        <f>(-I44*44100)</f>
        <v>0</v>
      </c>
      <c r="AC44">
        <f>2*29.3*Q44*0.92*(BP44-V44)</f>
        <v>0</v>
      </c>
      <c r="AD44">
        <f>2*0.95*5.67E-8*(((BP44+$B$7)+273)^4-(V44+273)^4)</f>
        <v>0</v>
      </c>
      <c r="AE44">
        <f>T44+AD44+AB44+AC44</f>
        <v>0</v>
      </c>
      <c r="AF44">
        <f>BM44*AT44*(BH44-BG44*(1000-AT44*BJ44)/(1000-AT44*BI44))/(100*BA44)</f>
        <v>0</v>
      </c>
      <c r="AG44">
        <f>1000*BM44*AT44*(BI44-BJ44)/(100*BA44*(1000-AT44*BI44))</f>
        <v>0</v>
      </c>
      <c r="AH44">
        <f>(AI44 - AJ44 - BN44*1E3/(8.314*(BP44+273.15)) * AL44/BM44 * AK44) * BM44/(100*BA44) * (1000 - BJ44)/1000</f>
        <v>0</v>
      </c>
      <c r="AI44">
        <v>427.8130688135708</v>
      </c>
      <c r="AJ44">
        <v>426.6897878787877</v>
      </c>
      <c r="AK44">
        <v>0.0009109854889428309</v>
      </c>
      <c r="AL44">
        <v>67.16267251938652</v>
      </c>
      <c r="AM44">
        <f>(AO44 - AN44 + BN44*1E3/(8.314*(BP44+273.15)) * AQ44/BM44 * AP44) * BM44/(100*BA44) * 1000/(1000 - AO44)</f>
        <v>0</v>
      </c>
      <c r="AN44">
        <v>18.26944936753747</v>
      </c>
      <c r="AO44">
        <v>18.50079939393938</v>
      </c>
      <c r="AP44">
        <v>-0.0009245317350365547</v>
      </c>
      <c r="AQ44">
        <v>78.54816410071197</v>
      </c>
      <c r="AR44">
        <v>0</v>
      </c>
      <c r="AS44">
        <v>0</v>
      </c>
      <c r="AT44">
        <f>IF(AR44*$H$13&gt;=AV44,1.0,(AV44/(AV44-AR44*$H$13)))</f>
        <v>0</v>
      </c>
      <c r="AU44">
        <f>(AT44-1)*100</f>
        <v>0</v>
      </c>
      <c r="AV44">
        <f>MAX(0,($B$13+$C$13*BU44)/(1+$D$13*BU44)*BN44/(BP44+273)*$E$13)</f>
        <v>0</v>
      </c>
      <c r="AW44">
        <f>$B$11*BV44+$C$11*BW44+$F$11*CH44*(1-CK44)</f>
        <v>0</v>
      </c>
      <c r="AX44">
        <f>AW44*AY44</f>
        <v>0</v>
      </c>
      <c r="AY44">
        <f>($B$11*$D$9+$C$11*$D$9+$F$11*((CU44+CM44)/MAX(CU44+CM44+CV44, 0.1)*$I$9+CV44/MAX(CU44+CM44+CV44, 0.1)*$J$9))/($B$11+$C$11+$F$11)</f>
        <v>0</v>
      </c>
      <c r="AZ44">
        <f>($B$11*$K$9+$C$11*$K$9+$F$11*((CU44+CM44)/MAX(CU44+CM44+CV44, 0.1)*$P$9+CV44/MAX(CU44+CM44+CV44, 0.1)*$Q$9))/($B$11+$C$11+$F$11)</f>
        <v>0</v>
      </c>
      <c r="BA44">
        <v>6</v>
      </c>
      <c r="BB44">
        <v>0.5</v>
      </c>
      <c r="BC44" t="s">
        <v>355</v>
      </c>
      <c r="BD44">
        <v>2</v>
      </c>
      <c r="BE44" t="b">
        <v>1</v>
      </c>
      <c r="BF44">
        <v>1714257863.327586</v>
      </c>
      <c r="BG44">
        <v>418.7603103448276</v>
      </c>
      <c r="BH44">
        <v>419.9837931034483</v>
      </c>
      <c r="BI44">
        <v>18.52676896551725</v>
      </c>
      <c r="BJ44">
        <v>18.2845724137931</v>
      </c>
      <c r="BK44">
        <v>421.936827586207</v>
      </c>
      <c r="BL44">
        <v>18.58086896551724</v>
      </c>
      <c r="BM44">
        <v>600.0117586206896</v>
      </c>
      <c r="BN44">
        <v>101.406275862069</v>
      </c>
      <c r="BO44">
        <v>0.09999410689655172</v>
      </c>
      <c r="BP44">
        <v>26.5564827586207</v>
      </c>
      <c r="BQ44">
        <v>26.70924137931035</v>
      </c>
      <c r="BR44">
        <v>999.9000000000002</v>
      </c>
      <c r="BS44">
        <v>0</v>
      </c>
      <c r="BT44">
        <v>0</v>
      </c>
      <c r="BU44">
        <v>9997.793793103448</v>
      </c>
      <c r="BV44">
        <v>0</v>
      </c>
      <c r="BW44">
        <v>235.7339655172414</v>
      </c>
      <c r="BX44">
        <v>-1.223498965517241</v>
      </c>
      <c r="BY44">
        <v>426.665</v>
      </c>
      <c r="BZ44">
        <v>427.806</v>
      </c>
      <c r="CA44">
        <v>0.2422059655172414</v>
      </c>
      <c r="CB44">
        <v>419.9837931034483</v>
      </c>
      <c r="CC44">
        <v>18.2845724137931</v>
      </c>
      <c r="CD44">
        <v>1.878731034482759</v>
      </c>
      <c r="CE44">
        <v>1.854170344827586</v>
      </c>
      <c r="CF44">
        <v>16.45771034482759</v>
      </c>
      <c r="CG44">
        <v>16.25108620689655</v>
      </c>
      <c r="CH44">
        <v>400.0009310344827</v>
      </c>
      <c r="CI44">
        <v>0.8999706206896554</v>
      </c>
      <c r="CJ44">
        <v>0.1000293827586207</v>
      </c>
      <c r="CK44">
        <v>0</v>
      </c>
      <c r="CL44">
        <v>2.133310344827586</v>
      </c>
      <c r="CM44">
        <v>0</v>
      </c>
      <c r="CN44">
        <v>1102.887931034483</v>
      </c>
      <c r="CO44">
        <v>3702.179310344827</v>
      </c>
      <c r="CP44">
        <v>34.95437931034483</v>
      </c>
      <c r="CQ44">
        <v>38.01710344827587</v>
      </c>
      <c r="CR44">
        <v>36.65706896551723</v>
      </c>
      <c r="CS44">
        <v>36.69568965517242</v>
      </c>
      <c r="CT44">
        <v>35.21958620689655</v>
      </c>
      <c r="CU44">
        <v>359.9893103448276</v>
      </c>
      <c r="CV44">
        <v>40.01068965517241</v>
      </c>
      <c r="CW44">
        <v>0</v>
      </c>
      <c r="CX44">
        <v>1714257958.2</v>
      </c>
      <c r="CY44">
        <v>0</v>
      </c>
      <c r="CZ44">
        <v>1714257207.5</v>
      </c>
      <c r="DA44" t="s">
        <v>368</v>
      </c>
      <c r="DB44">
        <v>1714257204</v>
      </c>
      <c r="DC44">
        <v>1714257207.5</v>
      </c>
      <c r="DD44">
        <v>2</v>
      </c>
      <c r="DE44">
        <v>0.03</v>
      </c>
      <c r="DF44">
        <v>-0.062</v>
      </c>
      <c r="DG44">
        <v>-3.183</v>
      </c>
      <c r="DH44">
        <v>-0.05</v>
      </c>
      <c r="DI44">
        <v>420</v>
      </c>
      <c r="DJ44">
        <v>19</v>
      </c>
      <c r="DK44">
        <v>0.35</v>
      </c>
      <c r="DL44">
        <v>0.1</v>
      </c>
      <c r="DM44">
        <v>-1.197431951219512</v>
      </c>
      <c r="DN44">
        <v>-0.2159460627177706</v>
      </c>
      <c r="DO44">
        <v>0.07212343539223651</v>
      </c>
      <c r="DP44">
        <v>0</v>
      </c>
      <c r="DQ44">
        <v>0.2360217317073171</v>
      </c>
      <c r="DR44">
        <v>0.1040075749128923</v>
      </c>
      <c r="DS44">
        <v>0.01801999567421565</v>
      </c>
      <c r="DT44">
        <v>0</v>
      </c>
      <c r="DU44">
        <v>0</v>
      </c>
      <c r="DV44">
        <v>2</v>
      </c>
      <c r="DW44" t="s">
        <v>363</v>
      </c>
      <c r="DX44">
        <v>3.2292</v>
      </c>
      <c r="DY44">
        <v>2.7043</v>
      </c>
      <c r="DZ44">
        <v>0.105599</v>
      </c>
      <c r="EA44">
        <v>0.105566</v>
      </c>
      <c r="EB44">
        <v>0.09622509999999999</v>
      </c>
      <c r="EC44">
        <v>0.0957363</v>
      </c>
      <c r="ED44">
        <v>29064.9</v>
      </c>
      <c r="EE44">
        <v>28412.5</v>
      </c>
      <c r="EF44">
        <v>31131.6</v>
      </c>
      <c r="EG44">
        <v>30126.3</v>
      </c>
      <c r="EH44">
        <v>37671.4</v>
      </c>
      <c r="EI44">
        <v>36023.6</v>
      </c>
      <c r="EJ44">
        <v>43613.7</v>
      </c>
      <c r="EK44">
        <v>42070.9</v>
      </c>
      <c r="EL44">
        <v>2.11197</v>
      </c>
      <c r="EM44">
        <v>1.91227</v>
      </c>
      <c r="EN44">
        <v>0.0402853</v>
      </c>
      <c r="EO44">
        <v>0</v>
      </c>
      <c r="EP44">
        <v>26.0522</v>
      </c>
      <c r="EQ44">
        <v>999.9</v>
      </c>
      <c r="ER44">
        <v>68.59999999999999</v>
      </c>
      <c r="ES44">
        <v>26.1</v>
      </c>
      <c r="ET44">
        <v>22.9611</v>
      </c>
      <c r="EU44">
        <v>61.16</v>
      </c>
      <c r="EV44">
        <v>21.7869</v>
      </c>
      <c r="EW44">
        <v>1</v>
      </c>
      <c r="EX44">
        <v>0.0852439</v>
      </c>
      <c r="EY44">
        <v>0.643529</v>
      </c>
      <c r="EZ44">
        <v>20.2063</v>
      </c>
      <c r="FA44">
        <v>5.22822</v>
      </c>
      <c r="FB44">
        <v>11.998</v>
      </c>
      <c r="FC44">
        <v>4.96715</v>
      </c>
      <c r="FD44">
        <v>3.297</v>
      </c>
      <c r="FE44">
        <v>9999</v>
      </c>
      <c r="FF44">
        <v>9999</v>
      </c>
      <c r="FG44">
        <v>9999</v>
      </c>
      <c r="FH44">
        <v>32.7</v>
      </c>
      <c r="FI44">
        <v>4.97105</v>
      </c>
      <c r="FJ44">
        <v>1.86775</v>
      </c>
      <c r="FK44">
        <v>1.85898</v>
      </c>
      <c r="FL44">
        <v>1.86508</v>
      </c>
      <c r="FM44">
        <v>1.8631</v>
      </c>
      <c r="FN44">
        <v>1.86447</v>
      </c>
      <c r="FO44">
        <v>1.85989</v>
      </c>
      <c r="FP44">
        <v>1.8639</v>
      </c>
      <c r="FQ44">
        <v>0</v>
      </c>
      <c r="FR44">
        <v>0</v>
      </c>
      <c r="FS44">
        <v>0</v>
      </c>
      <c r="FT44">
        <v>0</v>
      </c>
      <c r="FU44" t="s">
        <v>358</v>
      </c>
      <c r="FV44" t="s">
        <v>359</v>
      </c>
      <c r="FW44" t="s">
        <v>360</v>
      </c>
      <c r="FX44" t="s">
        <v>360</v>
      </c>
      <c r="FY44" t="s">
        <v>360</v>
      </c>
      <c r="FZ44" t="s">
        <v>360</v>
      </c>
      <c r="GA44">
        <v>0</v>
      </c>
      <c r="GB44">
        <v>100</v>
      </c>
      <c r="GC44">
        <v>100</v>
      </c>
      <c r="GD44">
        <v>-3.177</v>
      </c>
      <c r="GE44">
        <v>-0.0542</v>
      </c>
      <c r="GF44">
        <v>-1.32228814414883</v>
      </c>
      <c r="GG44">
        <v>-0.004200780211792431</v>
      </c>
      <c r="GH44">
        <v>-6.086107273994438E-07</v>
      </c>
      <c r="GI44">
        <v>3.538391214060535E-10</v>
      </c>
      <c r="GJ44">
        <v>-0.09100153993609908</v>
      </c>
      <c r="GK44">
        <v>0.006682484536868237</v>
      </c>
      <c r="GL44">
        <v>-0.0007200357986506558</v>
      </c>
      <c r="GM44">
        <v>2.515042002614049E-05</v>
      </c>
      <c r="GN44">
        <v>15</v>
      </c>
      <c r="GO44">
        <v>1944</v>
      </c>
      <c r="GP44">
        <v>3</v>
      </c>
      <c r="GQ44">
        <v>20</v>
      </c>
      <c r="GR44">
        <v>11.1</v>
      </c>
      <c r="GS44">
        <v>11.1</v>
      </c>
      <c r="GT44">
        <v>1.13159</v>
      </c>
      <c r="GU44">
        <v>2.41333</v>
      </c>
      <c r="GV44">
        <v>1.44775</v>
      </c>
      <c r="GW44">
        <v>2.30713</v>
      </c>
      <c r="GX44">
        <v>1.55151</v>
      </c>
      <c r="GY44">
        <v>2.32666</v>
      </c>
      <c r="GZ44">
        <v>32.5982</v>
      </c>
      <c r="HA44">
        <v>14.132</v>
      </c>
      <c r="HB44">
        <v>18</v>
      </c>
      <c r="HC44">
        <v>603.176</v>
      </c>
      <c r="HD44">
        <v>475.023</v>
      </c>
      <c r="HE44">
        <v>25.0008</v>
      </c>
      <c r="HF44">
        <v>28.1748</v>
      </c>
      <c r="HG44">
        <v>30.0003</v>
      </c>
      <c r="HH44">
        <v>28.1793</v>
      </c>
      <c r="HI44">
        <v>28.1316</v>
      </c>
      <c r="HJ44">
        <v>22.6595</v>
      </c>
      <c r="HK44">
        <v>33.0674</v>
      </c>
      <c r="HL44">
        <v>98.5142</v>
      </c>
      <c r="HM44">
        <v>25</v>
      </c>
      <c r="HN44">
        <v>420</v>
      </c>
      <c r="HO44">
        <v>18.2664</v>
      </c>
      <c r="HP44">
        <v>98.77330000000001</v>
      </c>
      <c r="HQ44">
        <v>100.526</v>
      </c>
    </row>
    <row r="45" spans="1:225">
      <c r="A45">
        <v>29</v>
      </c>
      <c r="B45">
        <v>1714257881</v>
      </c>
      <c r="C45">
        <v>742.9000000953674</v>
      </c>
      <c r="D45" t="s">
        <v>421</v>
      </c>
      <c r="E45" t="s">
        <v>422</v>
      </c>
      <c r="F45">
        <v>5</v>
      </c>
      <c r="G45" t="s">
        <v>416</v>
      </c>
      <c r="H45">
        <v>1714257873.066667</v>
      </c>
      <c r="I45">
        <f>(J45)/1000</f>
        <v>0</v>
      </c>
      <c r="J45">
        <f>IF(BE45, AM45, AG45)</f>
        <v>0</v>
      </c>
      <c r="K45">
        <f>IF(BE45, AH45, AF45)</f>
        <v>0</v>
      </c>
      <c r="L45">
        <f>BG45 - IF(AT45&gt;1, K45*BA45*100.0/(AV45*BU45), 0)</f>
        <v>0</v>
      </c>
      <c r="M45">
        <f>((S45-I45/2)*L45-K45)/(S45+I45/2)</f>
        <v>0</v>
      </c>
      <c r="N45">
        <f>M45*(BN45+BO45)/1000.0</f>
        <v>0</v>
      </c>
      <c r="O45">
        <f>(BG45 - IF(AT45&gt;1, K45*BA45*100.0/(AV45*BU45), 0))*(BN45+BO45)/1000.0</f>
        <v>0</v>
      </c>
      <c r="P45">
        <f>2.0/((1/R45-1/Q45)+SIGN(R45)*SQRT((1/R45-1/Q45)*(1/R45-1/Q45) + 4*BB45/((BB45+1)*(BB45+1))*(2*1/R45*1/Q45-1/Q45*1/Q45)))</f>
        <v>0</v>
      </c>
      <c r="Q45">
        <f>IF(LEFT(BC45,1)&lt;&gt;"0",IF(LEFT(BC45,1)="1",3.0,BD45),$D$5+$E$5*(BU45*BN45/($K$5*1000))+$F$5*(BU45*BN45/($K$5*1000))*MAX(MIN(BA45,$J$5),$I$5)*MAX(MIN(BA45,$J$5),$I$5)+$G$5*MAX(MIN(BA45,$J$5),$I$5)*(BU45*BN45/($K$5*1000))+$H$5*(BU45*BN45/($K$5*1000))*(BU45*BN45/($K$5*1000)))</f>
        <v>0</v>
      </c>
      <c r="R45">
        <f>I45*(1000-(1000*0.61365*exp(17.502*V45/(240.97+V45))/(BN45+BO45)+BI45)/2)/(1000*0.61365*exp(17.502*V45/(240.97+V45))/(BN45+BO45)-BI45)</f>
        <v>0</v>
      </c>
      <c r="S45">
        <f>1/((BB45+1)/(P45/1.6)+1/(Q45/1.37)) + BB45/((BB45+1)/(P45/1.6) + BB45/(Q45/1.37))</f>
        <v>0</v>
      </c>
      <c r="T45">
        <f>(AW45*AZ45)</f>
        <v>0</v>
      </c>
      <c r="U45">
        <f>(BP45+(T45+2*0.95*5.67E-8*(((BP45+$B$7)+273)^4-(BP45+273)^4)-44100*I45)/(1.84*29.3*Q45+8*0.95*5.67E-8*(BP45+273)^3))</f>
        <v>0</v>
      </c>
      <c r="V45">
        <f>($C$7*BQ45+$D$7*BR45+$E$7*U45)</f>
        <v>0</v>
      </c>
      <c r="W45">
        <f>0.61365*exp(17.502*V45/(240.97+V45))</f>
        <v>0</v>
      </c>
      <c r="X45">
        <f>(Y45/Z45*100)</f>
        <v>0</v>
      </c>
      <c r="Y45">
        <f>BI45*(BN45+BO45)/1000</f>
        <v>0</v>
      </c>
      <c r="Z45">
        <f>0.61365*exp(17.502*BP45/(240.97+BP45))</f>
        <v>0</v>
      </c>
      <c r="AA45">
        <f>(W45-BI45*(BN45+BO45)/1000)</f>
        <v>0</v>
      </c>
      <c r="AB45">
        <f>(-I45*44100)</f>
        <v>0</v>
      </c>
      <c r="AC45">
        <f>2*29.3*Q45*0.92*(BP45-V45)</f>
        <v>0</v>
      </c>
      <c r="AD45">
        <f>2*0.95*5.67E-8*(((BP45+$B$7)+273)^4-(V45+273)^4)</f>
        <v>0</v>
      </c>
      <c r="AE45">
        <f>T45+AD45+AB45+AC45</f>
        <v>0</v>
      </c>
      <c r="AF45">
        <f>BM45*AT45*(BH45-BG45*(1000-AT45*BJ45)/(1000-AT45*BI45))/(100*BA45)</f>
        <v>0</v>
      </c>
      <c r="AG45">
        <f>1000*BM45*AT45*(BI45-BJ45)/(100*BA45*(1000-AT45*BI45))</f>
        <v>0</v>
      </c>
      <c r="AH45">
        <f>(AI45 - AJ45 - BN45*1E3/(8.314*(BP45+273.15)) * AL45/BM45 * AK45) * BM45/(100*BA45) * (1000 - BJ45)/1000</f>
        <v>0</v>
      </c>
      <c r="AI45">
        <v>427.7747669453785</v>
      </c>
      <c r="AJ45">
        <v>426.6571454545455</v>
      </c>
      <c r="AK45">
        <v>-0.0001254954467264558</v>
      </c>
      <c r="AL45">
        <v>67.16267251938652</v>
      </c>
      <c r="AM45">
        <f>(AO45 - AN45 + BN45*1E3/(8.314*(BP45+273.15)) * AQ45/BM45 * AP45) * BM45/(100*BA45) * 1000/(1000 - AO45)</f>
        <v>0</v>
      </c>
      <c r="AN45">
        <v>18.27294984735114</v>
      </c>
      <c r="AO45">
        <v>18.4916406060606</v>
      </c>
      <c r="AP45">
        <v>-0.0001425528709125906</v>
      </c>
      <c r="AQ45">
        <v>78.54816410071197</v>
      </c>
      <c r="AR45">
        <v>0</v>
      </c>
      <c r="AS45">
        <v>0</v>
      </c>
      <c r="AT45">
        <f>IF(AR45*$H$13&gt;=AV45,1.0,(AV45/(AV45-AR45*$H$13)))</f>
        <v>0</v>
      </c>
      <c r="AU45">
        <f>(AT45-1)*100</f>
        <v>0</v>
      </c>
      <c r="AV45">
        <f>MAX(0,($B$13+$C$13*BU45)/(1+$D$13*BU45)*BN45/(BP45+273)*$E$13)</f>
        <v>0</v>
      </c>
      <c r="AW45">
        <f>$B$11*BV45+$C$11*BW45+$F$11*CH45*(1-CK45)</f>
        <v>0</v>
      </c>
      <c r="AX45">
        <f>AW45*AY45</f>
        <v>0</v>
      </c>
      <c r="AY45">
        <f>($B$11*$D$9+$C$11*$D$9+$F$11*((CU45+CM45)/MAX(CU45+CM45+CV45, 0.1)*$I$9+CV45/MAX(CU45+CM45+CV45, 0.1)*$J$9))/($B$11+$C$11+$F$11)</f>
        <v>0</v>
      </c>
      <c r="AZ45">
        <f>($B$11*$K$9+$C$11*$K$9+$F$11*((CU45+CM45)/MAX(CU45+CM45+CV45, 0.1)*$P$9+CV45/MAX(CU45+CM45+CV45, 0.1)*$Q$9))/($B$11+$C$11+$F$11)</f>
        <v>0</v>
      </c>
      <c r="BA45">
        <v>6</v>
      </c>
      <c r="BB45">
        <v>0.5</v>
      </c>
      <c r="BC45" t="s">
        <v>355</v>
      </c>
      <c r="BD45">
        <v>2</v>
      </c>
      <c r="BE45" t="b">
        <v>1</v>
      </c>
      <c r="BF45">
        <v>1714257873.066667</v>
      </c>
      <c r="BG45">
        <v>418.7831</v>
      </c>
      <c r="BH45">
        <v>419.9656333333333</v>
      </c>
      <c r="BI45">
        <v>18.49901</v>
      </c>
      <c r="BJ45">
        <v>18.27119333333333</v>
      </c>
      <c r="BK45">
        <v>421.9596</v>
      </c>
      <c r="BL45">
        <v>18.55326</v>
      </c>
      <c r="BM45">
        <v>600.0013666666669</v>
      </c>
      <c r="BN45">
        <v>101.4061</v>
      </c>
      <c r="BO45">
        <v>0.09994607666666668</v>
      </c>
      <c r="BP45">
        <v>26.55726666666667</v>
      </c>
      <c r="BQ45">
        <v>26.71033666666666</v>
      </c>
      <c r="BR45">
        <v>999.9000000000002</v>
      </c>
      <c r="BS45">
        <v>0</v>
      </c>
      <c r="BT45">
        <v>0</v>
      </c>
      <c r="BU45">
        <v>9999.850333333334</v>
      </c>
      <c r="BV45">
        <v>0</v>
      </c>
      <c r="BW45">
        <v>234.1906333333333</v>
      </c>
      <c r="BX45">
        <v>-1.182626333333334</v>
      </c>
      <c r="BY45">
        <v>426.6761333333334</v>
      </c>
      <c r="BZ45">
        <v>427.7818</v>
      </c>
      <c r="CA45">
        <v>0.2278261666666666</v>
      </c>
      <c r="CB45">
        <v>419.9656333333333</v>
      </c>
      <c r="CC45">
        <v>18.27119333333333</v>
      </c>
      <c r="CD45">
        <v>1.875911333333334</v>
      </c>
      <c r="CE45">
        <v>1.852809</v>
      </c>
      <c r="CF45">
        <v>16.43411</v>
      </c>
      <c r="CG45">
        <v>16.23957666666667</v>
      </c>
      <c r="CH45">
        <v>399.9922333333333</v>
      </c>
      <c r="CI45">
        <v>0.8999772000000003</v>
      </c>
      <c r="CJ45">
        <v>0.1000227733333333</v>
      </c>
      <c r="CK45">
        <v>0</v>
      </c>
      <c r="CL45">
        <v>2.09906</v>
      </c>
      <c r="CM45">
        <v>0</v>
      </c>
      <c r="CN45">
        <v>1088.528</v>
      </c>
      <c r="CO45">
        <v>3702.106333333332</v>
      </c>
      <c r="CP45">
        <v>34.9184</v>
      </c>
      <c r="CQ45">
        <v>38.09776666666666</v>
      </c>
      <c r="CR45">
        <v>36.64986666666667</v>
      </c>
      <c r="CS45">
        <v>36.76006666666665</v>
      </c>
      <c r="CT45">
        <v>35.23713333333333</v>
      </c>
      <c r="CU45">
        <v>359.984</v>
      </c>
      <c r="CV45">
        <v>40.00733333333334</v>
      </c>
      <c r="CW45">
        <v>0</v>
      </c>
      <c r="CX45">
        <v>1714257968.4</v>
      </c>
      <c r="CY45">
        <v>0</v>
      </c>
      <c r="CZ45">
        <v>1714257207.5</v>
      </c>
      <c r="DA45" t="s">
        <v>368</v>
      </c>
      <c r="DB45">
        <v>1714257204</v>
      </c>
      <c r="DC45">
        <v>1714257207.5</v>
      </c>
      <c r="DD45">
        <v>2</v>
      </c>
      <c r="DE45">
        <v>0.03</v>
      </c>
      <c r="DF45">
        <v>-0.062</v>
      </c>
      <c r="DG45">
        <v>-3.183</v>
      </c>
      <c r="DH45">
        <v>-0.05</v>
      </c>
      <c r="DI45">
        <v>420</v>
      </c>
      <c r="DJ45">
        <v>19</v>
      </c>
      <c r="DK45">
        <v>0.35</v>
      </c>
      <c r="DL45">
        <v>0.1</v>
      </c>
      <c r="DM45">
        <v>-1.1853755</v>
      </c>
      <c r="DN45">
        <v>0.1949295309568495</v>
      </c>
      <c r="DO45">
        <v>0.06665065974729732</v>
      </c>
      <c r="DP45">
        <v>0</v>
      </c>
      <c r="DQ45">
        <v>0.23574865</v>
      </c>
      <c r="DR45">
        <v>-0.149975166979363</v>
      </c>
      <c r="DS45">
        <v>0.01520087149730238</v>
      </c>
      <c r="DT45">
        <v>0</v>
      </c>
      <c r="DU45">
        <v>0</v>
      </c>
      <c r="DV45">
        <v>2</v>
      </c>
      <c r="DW45" t="s">
        <v>363</v>
      </c>
      <c r="DX45">
        <v>3.22933</v>
      </c>
      <c r="DY45">
        <v>2.70421</v>
      </c>
      <c r="DZ45">
        <v>0.105587</v>
      </c>
      <c r="EA45">
        <v>0.105554</v>
      </c>
      <c r="EB45">
        <v>0.0961935</v>
      </c>
      <c r="EC45">
        <v>0.09573180000000001</v>
      </c>
      <c r="ED45">
        <v>29064.9</v>
      </c>
      <c r="EE45">
        <v>28412.8</v>
      </c>
      <c r="EF45">
        <v>31131.3</v>
      </c>
      <c r="EG45">
        <v>30126.3</v>
      </c>
      <c r="EH45">
        <v>37672.5</v>
      </c>
      <c r="EI45">
        <v>36024.2</v>
      </c>
      <c r="EJ45">
        <v>43613.5</v>
      </c>
      <c r="EK45">
        <v>42071.4</v>
      </c>
      <c r="EL45">
        <v>2.11188</v>
      </c>
      <c r="EM45">
        <v>1.91205</v>
      </c>
      <c r="EN45">
        <v>0.0397563</v>
      </c>
      <c r="EO45">
        <v>0</v>
      </c>
      <c r="EP45">
        <v>26.0588</v>
      </c>
      <c r="EQ45">
        <v>999.9</v>
      </c>
      <c r="ER45">
        <v>68.5</v>
      </c>
      <c r="ES45">
        <v>26.2</v>
      </c>
      <c r="ET45">
        <v>23.0644</v>
      </c>
      <c r="EU45">
        <v>61</v>
      </c>
      <c r="EV45">
        <v>21.4062</v>
      </c>
      <c r="EW45">
        <v>1</v>
      </c>
      <c r="EX45">
        <v>0.0858384</v>
      </c>
      <c r="EY45">
        <v>0.649537</v>
      </c>
      <c r="EZ45">
        <v>20.2083</v>
      </c>
      <c r="FA45">
        <v>5.22538</v>
      </c>
      <c r="FB45">
        <v>11.998</v>
      </c>
      <c r="FC45">
        <v>4.96765</v>
      </c>
      <c r="FD45">
        <v>3.297</v>
      </c>
      <c r="FE45">
        <v>9999</v>
      </c>
      <c r="FF45">
        <v>9999</v>
      </c>
      <c r="FG45">
        <v>9999</v>
      </c>
      <c r="FH45">
        <v>32.7</v>
      </c>
      <c r="FI45">
        <v>4.97105</v>
      </c>
      <c r="FJ45">
        <v>1.86774</v>
      </c>
      <c r="FK45">
        <v>1.85898</v>
      </c>
      <c r="FL45">
        <v>1.86508</v>
      </c>
      <c r="FM45">
        <v>1.8631</v>
      </c>
      <c r="FN45">
        <v>1.86446</v>
      </c>
      <c r="FO45">
        <v>1.85989</v>
      </c>
      <c r="FP45">
        <v>1.86392</v>
      </c>
      <c r="FQ45">
        <v>0</v>
      </c>
      <c r="FR45">
        <v>0</v>
      </c>
      <c r="FS45">
        <v>0</v>
      </c>
      <c r="FT45">
        <v>0</v>
      </c>
      <c r="FU45" t="s">
        <v>358</v>
      </c>
      <c r="FV45" t="s">
        <v>359</v>
      </c>
      <c r="FW45" t="s">
        <v>360</v>
      </c>
      <c r="FX45" t="s">
        <v>360</v>
      </c>
      <c r="FY45" t="s">
        <v>360</v>
      </c>
      <c r="FZ45" t="s">
        <v>360</v>
      </c>
      <c r="GA45">
        <v>0</v>
      </c>
      <c r="GB45">
        <v>100</v>
      </c>
      <c r="GC45">
        <v>100</v>
      </c>
      <c r="GD45">
        <v>-3.177</v>
      </c>
      <c r="GE45">
        <v>-0.0543</v>
      </c>
      <c r="GF45">
        <v>-1.32228814414883</v>
      </c>
      <c r="GG45">
        <v>-0.004200780211792431</v>
      </c>
      <c r="GH45">
        <v>-6.086107273994438E-07</v>
      </c>
      <c r="GI45">
        <v>3.538391214060535E-10</v>
      </c>
      <c r="GJ45">
        <v>-0.09100153993609908</v>
      </c>
      <c r="GK45">
        <v>0.006682484536868237</v>
      </c>
      <c r="GL45">
        <v>-0.0007200357986506558</v>
      </c>
      <c r="GM45">
        <v>2.515042002614049E-05</v>
      </c>
      <c r="GN45">
        <v>15</v>
      </c>
      <c r="GO45">
        <v>1944</v>
      </c>
      <c r="GP45">
        <v>3</v>
      </c>
      <c r="GQ45">
        <v>20</v>
      </c>
      <c r="GR45">
        <v>11.3</v>
      </c>
      <c r="GS45">
        <v>11.2</v>
      </c>
      <c r="GT45">
        <v>1.13159</v>
      </c>
      <c r="GU45">
        <v>2.39868</v>
      </c>
      <c r="GV45">
        <v>1.44775</v>
      </c>
      <c r="GW45">
        <v>2.30713</v>
      </c>
      <c r="GX45">
        <v>1.55151</v>
      </c>
      <c r="GY45">
        <v>2.45483</v>
      </c>
      <c r="GZ45">
        <v>32.5982</v>
      </c>
      <c r="HA45">
        <v>14.1583</v>
      </c>
      <c r="HB45">
        <v>18</v>
      </c>
      <c r="HC45">
        <v>603.165</v>
      </c>
      <c r="HD45">
        <v>474.932</v>
      </c>
      <c r="HE45">
        <v>25.0006</v>
      </c>
      <c r="HF45">
        <v>28.1814</v>
      </c>
      <c r="HG45">
        <v>30.0003</v>
      </c>
      <c r="HH45">
        <v>28.1853</v>
      </c>
      <c r="HI45">
        <v>28.1381</v>
      </c>
      <c r="HJ45">
        <v>22.6655</v>
      </c>
      <c r="HK45">
        <v>33.0674</v>
      </c>
      <c r="HL45">
        <v>98.5142</v>
      </c>
      <c r="HM45">
        <v>25</v>
      </c>
      <c r="HN45">
        <v>420</v>
      </c>
      <c r="HO45">
        <v>18.2664</v>
      </c>
      <c r="HP45">
        <v>98.7726</v>
      </c>
      <c r="HQ45">
        <v>100.527</v>
      </c>
    </row>
    <row r="46" spans="1:225">
      <c r="A46">
        <v>30</v>
      </c>
      <c r="B46">
        <v>1714257891</v>
      </c>
      <c r="C46">
        <v>752.9000000953674</v>
      </c>
      <c r="D46" t="s">
        <v>423</v>
      </c>
      <c r="E46" t="s">
        <v>424</v>
      </c>
      <c r="F46">
        <v>5</v>
      </c>
      <c r="G46" t="s">
        <v>416</v>
      </c>
      <c r="H46">
        <v>1714257883.066667</v>
      </c>
      <c r="I46">
        <f>(J46)/1000</f>
        <v>0</v>
      </c>
      <c r="J46">
        <f>IF(BE46, AM46, AG46)</f>
        <v>0</v>
      </c>
      <c r="K46">
        <f>IF(BE46, AH46, AF46)</f>
        <v>0</v>
      </c>
      <c r="L46">
        <f>BG46 - IF(AT46&gt;1, K46*BA46*100.0/(AV46*BU46), 0)</f>
        <v>0</v>
      </c>
      <c r="M46">
        <f>((S46-I46/2)*L46-K46)/(S46+I46/2)</f>
        <v>0</v>
      </c>
      <c r="N46">
        <f>M46*(BN46+BO46)/1000.0</f>
        <v>0</v>
      </c>
      <c r="O46">
        <f>(BG46 - IF(AT46&gt;1, K46*BA46*100.0/(AV46*BU46), 0))*(BN46+BO46)/1000.0</f>
        <v>0</v>
      </c>
      <c r="P46">
        <f>2.0/((1/R46-1/Q46)+SIGN(R46)*SQRT((1/R46-1/Q46)*(1/R46-1/Q46) + 4*BB46/((BB46+1)*(BB46+1))*(2*1/R46*1/Q46-1/Q46*1/Q46)))</f>
        <v>0</v>
      </c>
      <c r="Q46">
        <f>IF(LEFT(BC46,1)&lt;&gt;"0",IF(LEFT(BC46,1)="1",3.0,BD46),$D$5+$E$5*(BU46*BN46/($K$5*1000))+$F$5*(BU46*BN46/($K$5*1000))*MAX(MIN(BA46,$J$5),$I$5)*MAX(MIN(BA46,$J$5),$I$5)+$G$5*MAX(MIN(BA46,$J$5),$I$5)*(BU46*BN46/($K$5*1000))+$H$5*(BU46*BN46/($K$5*1000))*(BU46*BN46/($K$5*1000)))</f>
        <v>0</v>
      </c>
      <c r="R46">
        <f>I46*(1000-(1000*0.61365*exp(17.502*V46/(240.97+V46))/(BN46+BO46)+BI46)/2)/(1000*0.61365*exp(17.502*V46/(240.97+V46))/(BN46+BO46)-BI46)</f>
        <v>0</v>
      </c>
      <c r="S46">
        <f>1/((BB46+1)/(P46/1.6)+1/(Q46/1.37)) + BB46/((BB46+1)/(P46/1.6) + BB46/(Q46/1.37))</f>
        <v>0</v>
      </c>
      <c r="T46">
        <f>(AW46*AZ46)</f>
        <v>0</v>
      </c>
      <c r="U46">
        <f>(BP46+(T46+2*0.95*5.67E-8*(((BP46+$B$7)+273)^4-(BP46+273)^4)-44100*I46)/(1.84*29.3*Q46+8*0.95*5.67E-8*(BP46+273)^3))</f>
        <v>0</v>
      </c>
      <c r="V46">
        <f>($C$7*BQ46+$D$7*BR46+$E$7*U46)</f>
        <v>0</v>
      </c>
      <c r="W46">
        <f>0.61365*exp(17.502*V46/(240.97+V46))</f>
        <v>0</v>
      </c>
      <c r="X46">
        <f>(Y46/Z46*100)</f>
        <v>0</v>
      </c>
      <c r="Y46">
        <f>BI46*(BN46+BO46)/1000</f>
        <v>0</v>
      </c>
      <c r="Z46">
        <f>0.61365*exp(17.502*BP46/(240.97+BP46))</f>
        <v>0</v>
      </c>
      <c r="AA46">
        <f>(W46-BI46*(BN46+BO46)/1000)</f>
        <v>0</v>
      </c>
      <c r="AB46">
        <f>(-I46*44100)</f>
        <v>0</v>
      </c>
      <c r="AC46">
        <f>2*29.3*Q46*0.92*(BP46-V46)</f>
        <v>0</v>
      </c>
      <c r="AD46">
        <f>2*0.95*5.67E-8*(((BP46+$B$7)+273)^4-(V46+273)^4)</f>
        <v>0</v>
      </c>
      <c r="AE46">
        <f>T46+AD46+AB46+AC46</f>
        <v>0</v>
      </c>
      <c r="AF46">
        <f>BM46*AT46*(BH46-BG46*(1000-AT46*BJ46)/(1000-AT46*BI46))/(100*BA46)</f>
        <v>0</v>
      </c>
      <c r="AG46">
        <f>1000*BM46*AT46*(BI46-BJ46)/(100*BA46*(1000-AT46*BI46))</f>
        <v>0</v>
      </c>
      <c r="AH46">
        <f>(AI46 - AJ46 - BN46*1E3/(8.314*(BP46+273.15)) * AL46/BM46 * AK46) * BM46/(100*BA46) * (1000 - BJ46)/1000</f>
        <v>0</v>
      </c>
      <c r="AI46">
        <v>427.8116159856742</v>
      </c>
      <c r="AJ46">
        <v>426.6538909090909</v>
      </c>
      <c r="AK46">
        <v>5.940539884838931E-05</v>
      </c>
      <c r="AL46">
        <v>67.16267251938652</v>
      </c>
      <c r="AM46">
        <f>(AO46 - AN46 + BN46*1E3/(8.314*(BP46+273.15)) * AQ46/BM46 * AP46) * BM46/(100*BA46) * 1000/(1000 - AO46)</f>
        <v>0</v>
      </c>
      <c r="AN46">
        <v>18.27714703796651</v>
      </c>
      <c r="AO46">
        <v>18.49378969696969</v>
      </c>
      <c r="AP46">
        <v>3.866325529151137E-05</v>
      </c>
      <c r="AQ46">
        <v>78.54816410071197</v>
      </c>
      <c r="AR46">
        <v>0</v>
      </c>
      <c r="AS46">
        <v>0</v>
      </c>
      <c r="AT46">
        <f>IF(AR46*$H$13&gt;=AV46,1.0,(AV46/(AV46-AR46*$H$13)))</f>
        <v>0</v>
      </c>
      <c r="AU46">
        <f>(AT46-1)*100</f>
        <v>0</v>
      </c>
      <c r="AV46">
        <f>MAX(0,($B$13+$C$13*BU46)/(1+$D$13*BU46)*BN46/(BP46+273)*$E$13)</f>
        <v>0</v>
      </c>
      <c r="AW46">
        <f>$B$11*BV46+$C$11*BW46+$F$11*CH46*(1-CK46)</f>
        <v>0</v>
      </c>
      <c r="AX46">
        <f>AW46*AY46</f>
        <v>0</v>
      </c>
      <c r="AY46">
        <f>($B$11*$D$9+$C$11*$D$9+$F$11*((CU46+CM46)/MAX(CU46+CM46+CV46, 0.1)*$I$9+CV46/MAX(CU46+CM46+CV46, 0.1)*$J$9))/($B$11+$C$11+$F$11)</f>
        <v>0</v>
      </c>
      <c r="AZ46">
        <f>($B$11*$K$9+$C$11*$K$9+$F$11*((CU46+CM46)/MAX(CU46+CM46+CV46, 0.1)*$P$9+CV46/MAX(CU46+CM46+CV46, 0.1)*$Q$9))/($B$11+$C$11+$F$11)</f>
        <v>0</v>
      </c>
      <c r="BA46">
        <v>6</v>
      </c>
      <c r="BB46">
        <v>0.5</v>
      </c>
      <c r="BC46" t="s">
        <v>355</v>
      </c>
      <c r="BD46">
        <v>2</v>
      </c>
      <c r="BE46" t="b">
        <v>1</v>
      </c>
      <c r="BF46">
        <v>1714257883.066667</v>
      </c>
      <c r="BG46">
        <v>418.7732333333333</v>
      </c>
      <c r="BH46">
        <v>419.9676666666667</v>
      </c>
      <c r="BI46">
        <v>18.49228</v>
      </c>
      <c r="BJ46">
        <v>18.27398666666667</v>
      </c>
      <c r="BK46">
        <v>421.9498333333334</v>
      </c>
      <c r="BL46">
        <v>18.54656333333333</v>
      </c>
      <c r="BM46">
        <v>600.0164000000001</v>
      </c>
      <c r="BN46">
        <v>101.4074333333333</v>
      </c>
      <c r="BO46">
        <v>0.1000122766666667</v>
      </c>
      <c r="BP46">
        <v>26.55978</v>
      </c>
      <c r="BQ46">
        <v>26.71341999999999</v>
      </c>
      <c r="BR46">
        <v>999.9000000000002</v>
      </c>
      <c r="BS46">
        <v>0</v>
      </c>
      <c r="BT46">
        <v>0</v>
      </c>
      <c r="BU46">
        <v>9989.168666666666</v>
      </c>
      <c r="BV46">
        <v>0</v>
      </c>
      <c r="BW46">
        <v>234.1311</v>
      </c>
      <c r="BX46">
        <v>-1.194393</v>
      </c>
      <c r="BY46">
        <v>426.6631666666668</v>
      </c>
      <c r="BZ46">
        <v>427.7849333333333</v>
      </c>
      <c r="CA46">
        <v>0.2182880333333333</v>
      </c>
      <c r="CB46">
        <v>419.9676666666667</v>
      </c>
      <c r="CC46">
        <v>18.27398666666667</v>
      </c>
      <c r="CD46">
        <v>1.875254</v>
      </c>
      <c r="CE46">
        <v>1.853118333333333</v>
      </c>
      <c r="CF46">
        <v>16.42861</v>
      </c>
      <c r="CG46">
        <v>16.24220333333333</v>
      </c>
      <c r="CH46">
        <v>400.0017999999999</v>
      </c>
      <c r="CI46">
        <v>0.9000004666666667</v>
      </c>
      <c r="CJ46">
        <v>0.09999946999999997</v>
      </c>
      <c r="CK46">
        <v>0</v>
      </c>
      <c r="CL46">
        <v>2.071706666666667</v>
      </c>
      <c r="CM46">
        <v>0</v>
      </c>
      <c r="CN46">
        <v>1083.166666666667</v>
      </c>
      <c r="CO46">
        <v>3702.222666666667</v>
      </c>
      <c r="CP46">
        <v>34.96643333333333</v>
      </c>
      <c r="CQ46">
        <v>38.43103333333332</v>
      </c>
      <c r="CR46">
        <v>36.78096666666666</v>
      </c>
      <c r="CS46">
        <v>37.01846666666666</v>
      </c>
      <c r="CT46">
        <v>35.40603333333333</v>
      </c>
      <c r="CU46">
        <v>360.0010000000001</v>
      </c>
      <c r="CV46">
        <v>39.99966666666667</v>
      </c>
      <c r="CW46">
        <v>0</v>
      </c>
      <c r="CX46">
        <v>1714257978.6</v>
      </c>
      <c r="CY46">
        <v>0</v>
      </c>
      <c r="CZ46">
        <v>1714257207.5</v>
      </c>
      <c r="DA46" t="s">
        <v>368</v>
      </c>
      <c r="DB46">
        <v>1714257204</v>
      </c>
      <c r="DC46">
        <v>1714257207.5</v>
      </c>
      <c r="DD46">
        <v>2</v>
      </c>
      <c r="DE46">
        <v>0.03</v>
      </c>
      <c r="DF46">
        <v>-0.062</v>
      </c>
      <c r="DG46">
        <v>-3.183</v>
      </c>
      <c r="DH46">
        <v>-0.05</v>
      </c>
      <c r="DI46">
        <v>420</v>
      </c>
      <c r="DJ46">
        <v>19</v>
      </c>
      <c r="DK46">
        <v>0.35</v>
      </c>
      <c r="DL46">
        <v>0.1</v>
      </c>
      <c r="DM46">
        <v>-1.195853170731707</v>
      </c>
      <c r="DN46">
        <v>-0.09843052264808377</v>
      </c>
      <c r="DO46">
        <v>0.07262344845541428</v>
      </c>
      <c r="DP46">
        <v>1</v>
      </c>
      <c r="DQ46">
        <v>0.2211333902439024</v>
      </c>
      <c r="DR46">
        <v>-0.0421401533101037</v>
      </c>
      <c r="DS46">
        <v>0.004631770819123116</v>
      </c>
      <c r="DT46">
        <v>1</v>
      </c>
      <c r="DU46">
        <v>2</v>
      </c>
      <c r="DV46">
        <v>2</v>
      </c>
      <c r="DW46" t="s">
        <v>394</v>
      </c>
      <c r="DX46">
        <v>3.22913</v>
      </c>
      <c r="DY46">
        <v>2.70418</v>
      </c>
      <c r="DZ46">
        <v>0.105587</v>
      </c>
      <c r="EA46">
        <v>0.105564</v>
      </c>
      <c r="EB46">
        <v>0.09620040000000001</v>
      </c>
      <c r="EC46">
        <v>0.09576850000000001</v>
      </c>
      <c r="ED46">
        <v>29064.7</v>
      </c>
      <c r="EE46">
        <v>28412.1</v>
      </c>
      <c r="EF46">
        <v>31131.1</v>
      </c>
      <c r="EG46">
        <v>30125.9</v>
      </c>
      <c r="EH46">
        <v>37671.8</v>
      </c>
      <c r="EI46">
        <v>36022.1</v>
      </c>
      <c r="EJ46">
        <v>43612.9</v>
      </c>
      <c r="EK46">
        <v>42070.7</v>
      </c>
      <c r="EL46">
        <v>2.11177</v>
      </c>
      <c r="EM46">
        <v>1.91203</v>
      </c>
      <c r="EN46">
        <v>0.0395849</v>
      </c>
      <c r="EO46">
        <v>0</v>
      </c>
      <c r="EP46">
        <v>26.0682</v>
      </c>
      <c r="EQ46">
        <v>999.9</v>
      </c>
      <c r="ER46">
        <v>68.5</v>
      </c>
      <c r="ES46">
        <v>26.2</v>
      </c>
      <c r="ET46">
        <v>23.0639</v>
      </c>
      <c r="EU46">
        <v>61.83</v>
      </c>
      <c r="EV46">
        <v>21.7989</v>
      </c>
      <c r="EW46">
        <v>1</v>
      </c>
      <c r="EX46">
        <v>0.0862907</v>
      </c>
      <c r="EY46">
        <v>0.651969</v>
      </c>
      <c r="EZ46">
        <v>20.208</v>
      </c>
      <c r="FA46">
        <v>5.22343</v>
      </c>
      <c r="FB46">
        <v>11.998</v>
      </c>
      <c r="FC46">
        <v>4.9671</v>
      </c>
      <c r="FD46">
        <v>3.297</v>
      </c>
      <c r="FE46">
        <v>9999</v>
      </c>
      <c r="FF46">
        <v>9999</v>
      </c>
      <c r="FG46">
        <v>9999</v>
      </c>
      <c r="FH46">
        <v>32.7</v>
      </c>
      <c r="FI46">
        <v>4.97107</v>
      </c>
      <c r="FJ46">
        <v>1.86773</v>
      </c>
      <c r="FK46">
        <v>1.85898</v>
      </c>
      <c r="FL46">
        <v>1.86508</v>
      </c>
      <c r="FM46">
        <v>1.8631</v>
      </c>
      <c r="FN46">
        <v>1.86445</v>
      </c>
      <c r="FO46">
        <v>1.85989</v>
      </c>
      <c r="FP46">
        <v>1.86396</v>
      </c>
      <c r="FQ46">
        <v>0</v>
      </c>
      <c r="FR46">
        <v>0</v>
      </c>
      <c r="FS46">
        <v>0</v>
      </c>
      <c r="FT46">
        <v>0</v>
      </c>
      <c r="FU46" t="s">
        <v>358</v>
      </c>
      <c r="FV46" t="s">
        <v>359</v>
      </c>
      <c r="FW46" t="s">
        <v>360</v>
      </c>
      <c r="FX46" t="s">
        <v>360</v>
      </c>
      <c r="FY46" t="s">
        <v>360</v>
      </c>
      <c r="FZ46" t="s">
        <v>360</v>
      </c>
      <c r="GA46">
        <v>0</v>
      </c>
      <c r="GB46">
        <v>100</v>
      </c>
      <c r="GC46">
        <v>100</v>
      </c>
      <c r="GD46">
        <v>-3.177</v>
      </c>
      <c r="GE46">
        <v>-0.0543</v>
      </c>
      <c r="GF46">
        <v>-1.32228814414883</v>
      </c>
      <c r="GG46">
        <v>-0.004200780211792431</v>
      </c>
      <c r="GH46">
        <v>-6.086107273994438E-07</v>
      </c>
      <c r="GI46">
        <v>3.538391214060535E-10</v>
      </c>
      <c r="GJ46">
        <v>-0.09100153993609908</v>
      </c>
      <c r="GK46">
        <v>0.006682484536868237</v>
      </c>
      <c r="GL46">
        <v>-0.0007200357986506558</v>
      </c>
      <c r="GM46">
        <v>2.515042002614049E-05</v>
      </c>
      <c r="GN46">
        <v>15</v>
      </c>
      <c r="GO46">
        <v>1944</v>
      </c>
      <c r="GP46">
        <v>3</v>
      </c>
      <c r="GQ46">
        <v>20</v>
      </c>
      <c r="GR46">
        <v>11.4</v>
      </c>
      <c r="GS46">
        <v>11.4</v>
      </c>
      <c r="GT46">
        <v>1.13159</v>
      </c>
      <c r="GU46">
        <v>2.41211</v>
      </c>
      <c r="GV46">
        <v>1.44775</v>
      </c>
      <c r="GW46">
        <v>2.30713</v>
      </c>
      <c r="GX46">
        <v>1.55151</v>
      </c>
      <c r="GY46">
        <v>2.34131</v>
      </c>
      <c r="GZ46">
        <v>32.6204</v>
      </c>
      <c r="HA46">
        <v>14.1408</v>
      </c>
      <c r="HB46">
        <v>18</v>
      </c>
      <c r="HC46">
        <v>603.167</v>
      </c>
      <c r="HD46">
        <v>474.975</v>
      </c>
      <c r="HE46">
        <v>25.0001</v>
      </c>
      <c r="HF46">
        <v>28.188</v>
      </c>
      <c r="HG46">
        <v>30.0003</v>
      </c>
      <c r="HH46">
        <v>28.1925</v>
      </c>
      <c r="HI46">
        <v>28.1453</v>
      </c>
      <c r="HJ46">
        <v>22.6615</v>
      </c>
      <c r="HK46">
        <v>33.0674</v>
      </c>
      <c r="HL46">
        <v>98.5142</v>
      </c>
      <c r="HM46">
        <v>25</v>
      </c>
      <c r="HN46">
        <v>420</v>
      </c>
      <c r="HO46">
        <v>18.2664</v>
      </c>
      <c r="HP46">
        <v>98.7717</v>
      </c>
      <c r="HQ46">
        <v>100.525</v>
      </c>
    </row>
    <row r="47" spans="1:225">
      <c r="A47">
        <v>31</v>
      </c>
      <c r="B47">
        <v>1714257901</v>
      </c>
      <c r="C47">
        <v>762.9000000953674</v>
      </c>
      <c r="D47" t="s">
        <v>425</v>
      </c>
      <c r="E47" t="s">
        <v>426</v>
      </c>
      <c r="F47">
        <v>5</v>
      </c>
      <c r="G47" t="s">
        <v>416</v>
      </c>
      <c r="H47">
        <v>1714257893.066667</v>
      </c>
      <c r="I47">
        <f>(J47)/1000</f>
        <v>0</v>
      </c>
      <c r="J47">
        <f>IF(BE47, AM47, AG47)</f>
        <v>0</v>
      </c>
      <c r="K47">
        <f>IF(BE47, AH47, AF47)</f>
        <v>0</v>
      </c>
      <c r="L47">
        <f>BG47 - IF(AT47&gt;1, K47*BA47*100.0/(AV47*BU47), 0)</f>
        <v>0</v>
      </c>
      <c r="M47">
        <f>((S47-I47/2)*L47-K47)/(S47+I47/2)</f>
        <v>0</v>
      </c>
      <c r="N47">
        <f>M47*(BN47+BO47)/1000.0</f>
        <v>0</v>
      </c>
      <c r="O47">
        <f>(BG47 - IF(AT47&gt;1, K47*BA47*100.0/(AV47*BU47), 0))*(BN47+BO47)/1000.0</f>
        <v>0</v>
      </c>
      <c r="P47">
        <f>2.0/((1/R47-1/Q47)+SIGN(R47)*SQRT((1/R47-1/Q47)*(1/R47-1/Q47) + 4*BB47/((BB47+1)*(BB47+1))*(2*1/R47*1/Q47-1/Q47*1/Q47)))</f>
        <v>0</v>
      </c>
      <c r="Q47">
        <f>IF(LEFT(BC47,1)&lt;&gt;"0",IF(LEFT(BC47,1)="1",3.0,BD47),$D$5+$E$5*(BU47*BN47/($K$5*1000))+$F$5*(BU47*BN47/($K$5*1000))*MAX(MIN(BA47,$J$5),$I$5)*MAX(MIN(BA47,$J$5),$I$5)+$G$5*MAX(MIN(BA47,$J$5),$I$5)*(BU47*BN47/($K$5*1000))+$H$5*(BU47*BN47/($K$5*1000))*(BU47*BN47/($K$5*1000)))</f>
        <v>0</v>
      </c>
      <c r="R47">
        <f>I47*(1000-(1000*0.61365*exp(17.502*V47/(240.97+V47))/(BN47+BO47)+BI47)/2)/(1000*0.61365*exp(17.502*V47/(240.97+V47))/(BN47+BO47)-BI47)</f>
        <v>0</v>
      </c>
      <c r="S47">
        <f>1/((BB47+1)/(P47/1.6)+1/(Q47/1.37)) + BB47/((BB47+1)/(P47/1.6) + BB47/(Q47/1.37))</f>
        <v>0</v>
      </c>
      <c r="T47">
        <f>(AW47*AZ47)</f>
        <v>0</v>
      </c>
      <c r="U47">
        <f>(BP47+(T47+2*0.95*5.67E-8*(((BP47+$B$7)+273)^4-(BP47+273)^4)-44100*I47)/(1.84*29.3*Q47+8*0.95*5.67E-8*(BP47+273)^3))</f>
        <v>0</v>
      </c>
      <c r="V47">
        <f>($C$7*BQ47+$D$7*BR47+$E$7*U47)</f>
        <v>0</v>
      </c>
      <c r="W47">
        <f>0.61365*exp(17.502*V47/(240.97+V47))</f>
        <v>0</v>
      </c>
      <c r="X47">
        <f>(Y47/Z47*100)</f>
        <v>0</v>
      </c>
      <c r="Y47">
        <f>BI47*(BN47+BO47)/1000</f>
        <v>0</v>
      </c>
      <c r="Z47">
        <f>0.61365*exp(17.502*BP47/(240.97+BP47))</f>
        <v>0</v>
      </c>
      <c r="AA47">
        <f>(W47-BI47*(BN47+BO47)/1000)</f>
        <v>0</v>
      </c>
      <c r="AB47">
        <f>(-I47*44100)</f>
        <v>0</v>
      </c>
      <c r="AC47">
        <f>2*29.3*Q47*0.92*(BP47-V47)</f>
        <v>0</v>
      </c>
      <c r="AD47">
        <f>2*0.95*5.67E-8*(((BP47+$B$7)+273)^4-(V47+273)^4)</f>
        <v>0</v>
      </c>
      <c r="AE47">
        <f>T47+AD47+AB47+AC47</f>
        <v>0</v>
      </c>
      <c r="AF47">
        <f>BM47*AT47*(BH47-BG47*(1000-AT47*BJ47)/(1000-AT47*BI47))/(100*BA47)</f>
        <v>0</v>
      </c>
      <c r="AG47">
        <f>1000*BM47*AT47*(BI47-BJ47)/(100*BA47*(1000-AT47*BI47))</f>
        <v>0</v>
      </c>
      <c r="AH47">
        <f>(AI47 - AJ47 - BN47*1E3/(8.314*(BP47+273.15)) * AL47/BM47 * AK47) * BM47/(100*BA47) * (1000 - BJ47)/1000</f>
        <v>0</v>
      </c>
      <c r="AI47">
        <v>427.848466094769</v>
      </c>
      <c r="AJ47">
        <v>426.658890909091</v>
      </c>
      <c r="AK47">
        <v>0.0004666901270108936</v>
      </c>
      <c r="AL47">
        <v>67.16267251938652</v>
      </c>
      <c r="AM47">
        <f>(AO47 - AN47 + BN47*1E3/(8.314*(BP47+273.15)) * AQ47/BM47 * AP47) * BM47/(100*BA47) * 1000/(1000 - AO47)</f>
        <v>0</v>
      </c>
      <c r="AN47">
        <v>18.28309624972397</v>
      </c>
      <c r="AO47">
        <v>18.50254363636364</v>
      </c>
      <c r="AP47">
        <v>5.050452465627271E-05</v>
      </c>
      <c r="AQ47">
        <v>78.54816410071197</v>
      </c>
      <c r="AR47">
        <v>0</v>
      </c>
      <c r="AS47">
        <v>0</v>
      </c>
      <c r="AT47">
        <f>IF(AR47*$H$13&gt;=AV47,1.0,(AV47/(AV47-AR47*$H$13)))</f>
        <v>0</v>
      </c>
      <c r="AU47">
        <f>(AT47-1)*100</f>
        <v>0</v>
      </c>
      <c r="AV47">
        <f>MAX(0,($B$13+$C$13*BU47)/(1+$D$13*BU47)*BN47/(BP47+273)*$E$13)</f>
        <v>0</v>
      </c>
      <c r="AW47">
        <f>$B$11*BV47+$C$11*BW47+$F$11*CH47*(1-CK47)</f>
        <v>0</v>
      </c>
      <c r="AX47">
        <f>AW47*AY47</f>
        <v>0</v>
      </c>
      <c r="AY47">
        <f>($B$11*$D$9+$C$11*$D$9+$F$11*((CU47+CM47)/MAX(CU47+CM47+CV47, 0.1)*$I$9+CV47/MAX(CU47+CM47+CV47, 0.1)*$J$9))/($B$11+$C$11+$F$11)</f>
        <v>0</v>
      </c>
      <c r="AZ47">
        <f>($B$11*$K$9+$C$11*$K$9+$F$11*((CU47+CM47)/MAX(CU47+CM47+CV47, 0.1)*$P$9+CV47/MAX(CU47+CM47+CV47, 0.1)*$Q$9))/($B$11+$C$11+$F$11)</f>
        <v>0</v>
      </c>
      <c r="BA47">
        <v>6</v>
      </c>
      <c r="BB47">
        <v>0.5</v>
      </c>
      <c r="BC47" t="s">
        <v>355</v>
      </c>
      <c r="BD47">
        <v>2</v>
      </c>
      <c r="BE47" t="b">
        <v>1</v>
      </c>
      <c r="BF47">
        <v>1714257893.066667</v>
      </c>
      <c r="BG47">
        <v>418.7648333333333</v>
      </c>
      <c r="BH47">
        <v>419.9956666666668</v>
      </c>
      <c r="BI47">
        <v>18.49646666666667</v>
      </c>
      <c r="BJ47">
        <v>18.28046</v>
      </c>
      <c r="BK47">
        <v>421.9415333333334</v>
      </c>
      <c r="BL47">
        <v>18.55073</v>
      </c>
      <c r="BM47">
        <v>599.9825</v>
      </c>
      <c r="BN47">
        <v>101.4063333333334</v>
      </c>
      <c r="BO47">
        <v>0.09995796666666665</v>
      </c>
      <c r="BP47">
        <v>26.56007</v>
      </c>
      <c r="BQ47">
        <v>26.71903</v>
      </c>
      <c r="BR47">
        <v>999.9000000000002</v>
      </c>
      <c r="BS47">
        <v>0</v>
      </c>
      <c r="BT47">
        <v>0</v>
      </c>
      <c r="BU47">
        <v>9990.066333333332</v>
      </c>
      <c r="BV47">
        <v>0</v>
      </c>
      <c r="BW47">
        <v>234.0153666666667</v>
      </c>
      <c r="BX47">
        <v>-1.230669</v>
      </c>
      <c r="BY47">
        <v>426.6564999999999</v>
      </c>
      <c r="BZ47">
        <v>427.8162333333333</v>
      </c>
      <c r="CA47">
        <v>0.2160072666666667</v>
      </c>
      <c r="CB47">
        <v>419.9956666666668</v>
      </c>
      <c r="CC47">
        <v>18.28046</v>
      </c>
      <c r="CD47">
        <v>1.87566</v>
      </c>
      <c r="CE47">
        <v>1.853756</v>
      </c>
      <c r="CF47">
        <v>16.43201333333333</v>
      </c>
      <c r="CG47">
        <v>16.24759666666667</v>
      </c>
      <c r="CH47">
        <v>399.9873666666667</v>
      </c>
      <c r="CI47">
        <v>0.9000172666666667</v>
      </c>
      <c r="CJ47">
        <v>0.09998263999999996</v>
      </c>
      <c r="CK47">
        <v>0</v>
      </c>
      <c r="CL47">
        <v>2.029843333333333</v>
      </c>
      <c r="CM47">
        <v>0</v>
      </c>
      <c r="CN47">
        <v>1067.944333333333</v>
      </c>
      <c r="CO47">
        <v>3702.111333333334</v>
      </c>
      <c r="CP47">
        <v>35.0602</v>
      </c>
      <c r="CQ47">
        <v>38.75603333333333</v>
      </c>
      <c r="CR47">
        <v>36.94136666666666</v>
      </c>
      <c r="CS47">
        <v>37.29346666666667</v>
      </c>
      <c r="CT47">
        <v>35.57889999999999</v>
      </c>
      <c r="CU47">
        <v>359.9956666666666</v>
      </c>
      <c r="CV47">
        <v>39.99133333333334</v>
      </c>
      <c r="CW47">
        <v>0</v>
      </c>
      <c r="CX47">
        <v>1714257988.2</v>
      </c>
      <c r="CY47">
        <v>0</v>
      </c>
      <c r="CZ47">
        <v>1714257207.5</v>
      </c>
      <c r="DA47" t="s">
        <v>368</v>
      </c>
      <c r="DB47">
        <v>1714257204</v>
      </c>
      <c r="DC47">
        <v>1714257207.5</v>
      </c>
      <c r="DD47">
        <v>2</v>
      </c>
      <c r="DE47">
        <v>0.03</v>
      </c>
      <c r="DF47">
        <v>-0.062</v>
      </c>
      <c r="DG47">
        <v>-3.183</v>
      </c>
      <c r="DH47">
        <v>-0.05</v>
      </c>
      <c r="DI47">
        <v>420</v>
      </c>
      <c r="DJ47">
        <v>19</v>
      </c>
      <c r="DK47">
        <v>0.35</v>
      </c>
      <c r="DL47">
        <v>0.1</v>
      </c>
      <c r="DM47">
        <v>-1.236905609756098</v>
      </c>
      <c r="DN47">
        <v>-0.05032285714285994</v>
      </c>
      <c r="DO47">
        <v>0.04549287433073555</v>
      </c>
      <c r="DP47">
        <v>1</v>
      </c>
      <c r="DQ47">
        <v>0.2171029268292683</v>
      </c>
      <c r="DR47">
        <v>-0.01426791637630651</v>
      </c>
      <c r="DS47">
        <v>0.002258180223426667</v>
      </c>
      <c r="DT47">
        <v>1</v>
      </c>
      <c r="DU47">
        <v>2</v>
      </c>
      <c r="DV47">
        <v>2</v>
      </c>
      <c r="DW47" t="s">
        <v>394</v>
      </c>
      <c r="DX47">
        <v>3.22937</v>
      </c>
      <c r="DY47">
        <v>2.70437</v>
      </c>
      <c r="DZ47">
        <v>0.105586</v>
      </c>
      <c r="EA47">
        <v>0.105548</v>
      </c>
      <c r="EB47">
        <v>0.09623379999999999</v>
      </c>
      <c r="EC47">
        <v>0.0957983</v>
      </c>
      <c r="ED47">
        <v>29064.8</v>
      </c>
      <c r="EE47">
        <v>28412.3</v>
      </c>
      <c r="EF47">
        <v>31131.2</v>
      </c>
      <c r="EG47">
        <v>30125.7</v>
      </c>
      <c r="EH47">
        <v>37670.4</v>
      </c>
      <c r="EI47">
        <v>36020.6</v>
      </c>
      <c r="EJ47">
        <v>43612.9</v>
      </c>
      <c r="EK47">
        <v>42070.3</v>
      </c>
      <c r="EL47">
        <v>2.11182</v>
      </c>
      <c r="EM47">
        <v>1.91147</v>
      </c>
      <c r="EN47">
        <v>0.0389107</v>
      </c>
      <c r="EO47">
        <v>0</v>
      </c>
      <c r="EP47">
        <v>26.0792</v>
      </c>
      <c r="EQ47">
        <v>999.9</v>
      </c>
      <c r="ER47">
        <v>68.5</v>
      </c>
      <c r="ES47">
        <v>26.2</v>
      </c>
      <c r="ET47">
        <v>23.0642</v>
      </c>
      <c r="EU47">
        <v>61.16</v>
      </c>
      <c r="EV47">
        <v>21.3221</v>
      </c>
      <c r="EW47">
        <v>1</v>
      </c>
      <c r="EX47">
        <v>0.08693090000000001</v>
      </c>
      <c r="EY47">
        <v>0.652794</v>
      </c>
      <c r="EZ47">
        <v>20.2082</v>
      </c>
      <c r="FA47">
        <v>5.22328</v>
      </c>
      <c r="FB47">
        <v>11.998</v>
      </c>
      <c r="FC47">
        <v>4.9674</v>
      </c>
      <c r="FD47">
        <v>3.297</v>
      </c>
      <c r="FE47">
        <v>9999</v>
      </c>
      <c r="FF47">
        <v>9999</v>
      </c>
      <c r="FG47">
        <v>9999</v>
      </c>
      <c r="FH47">
        <v>32.7</v>
      </c>
      <c r="FI47">
        <v>4.97107</v>
      </c>
      <c r="FJ47">
        <v>1.86775</v>
      </c>
      <c r="FK47">
        <v>1.85898</v>
      </c>
      <c r="FL47">
        <v>1.86508</v>
      </c>
      <c r="FM47">
        <v>1.8631</v>
      </c>
      <c r="FN47">
        <v>1.86441</v>
      </c>
      <c r="FO47">
        <v>1.85987</v>
      </c>
      <c r="FP47">
        <v>1.86392</v>
      </c>
      <c r="FQ47">
        <v>0</v>
      </c>
      <c r="FR47">
        <v>0</v>
      </c>
      <c r="FS47">
        <v>0</v>
      </c>
      <c r="FT47">
        <v>0</v>
      </c>
      <c r="FU47" t="s">
        <v>358</v>
      </c>
      <c r="FV47" t="s">
        <v>359</v>
      </c>
      <c r="FW47" t="s">
        <v>360</v>
      </c>
      <c r="FX47" t="s">
        <v>360</v>
      </c>
      <c r="FY47" t="s">
        <v>360</v>
      </c>
      <c r="FZ47" t="s">
        <v>360</v>
      </c>
      <c r="GA47">
        <v>0</v>
      </c>
      <c r="GB47">
        <v>100</v>
      </c>
      <c r="GC47">
        <v>100</v>
      </c>
      <c r="GD47">
        <v>-3.177</v>
      </c>
      <c r="GE47">
        <v>-0.0542</v>
      </c>
      <c r="GF47">
        <v>-1.32228814414883</v>
      </c>
      <c r="GG47">
        <v>-0.004200780211792431</v>
      </c>
      <c r="GH47">
        <v>-6.086107273994438E-07</v>
      </c>
      <c r="GI47">
        <v>3.538391214060535E-10</v>
      </c>
      <c r="GJ47">
        <v>-0.09100153993609908</v>
      </c>
      <c r="GK47">
        <v>0.006682484536868237</v>
      </c>
      <c r="GL47">
        <v>-0.0007200357986506558</v>
      </c>
      <c r="GM47">
        <v>2.515042002614049E-05</v>
      </c>
      <c r="GN47">
        <v>15</v>
      </c>
      <c r="GO47">
        <v>1944</v>
      </c>
      <c r="GP47">
        <v>3</v>
      </c>
      <c r="GQ47">
        <v>20</v>
      </c>
      <c r="GR47">
        <v>11.6</v>
      </c>
      <c r="GS47">
        <v>11.6</v>
      </c>
      <c r="GT47">
        <v>1.13159</v>
      </c>
      <c r="GU47">
        <v>2.39502</v>
      </c>
      <c r="GV47">
        <v>1.44775</v>
      </c>
      <c r="GW47">
        <v>2.30713</v>
      </c>
      <c r="GX47">
        <v>1.55151</v>
      </c>
      <c r="GY47">
        <v>2.46216</v>
      </c>
      <c r="GZ47">
        <v>32.6204</v>
      </c>
      <c r="HA47">
        <v>14.1495</v>
      </c>
      <c r="HB47">
        <v>18</v>
      </c>
      <c r="HC47">
        <v>603.268</v>
      </c>
      <c r="HD47">
        <v>474.682</v>
      </c>
      <c r="HE47">
        <v>25.0002</v>
      </c>
      <c r="HF47">
        <v>28.1946</v>
      </c>
      <c r="HG47">
        <v>30.0003</v>
      </c>
      <c r="HH47">
        <v>28.199</v>
      </c>
      <c r="HI47">
        <v>28.1524</v>
      </c>
      <c r="HJ47">
        <v>22.6639</v>
      </c>
      <c r="HK47">
        <v>33.0674</v>
      </c>
      <c r="HL47">
        <v>98.5142</v>
      </c>
      <c r="HM47">
        <v>25</v>
      </c>
      <c r="HN47">
        <v>420</v>
      </c>
      <c r="HO47">
        <v>18.2664</v>
      </c>
      <c r="HP47">
        <v>98.7718</v>
      </c>
      <c r="HQ47">
        <v>100.524</v>
      </c>
    </row>
    <row r="48" spans="1:225">
      <c r="A48">
        <v>32</v>
      </c>
      <c r="B48">
        <v>1714257911</v>
      </c>
      <c r="C48">
        <v>772.9000000953674</v>
      </c>
      <c r="D48" t="s">
        <v>427</v>
      </c>
      <c r="E48" t="s">
        <v>428</v>
      </c>
      <c r="F48">
        <v>5</v>
      </c>
      <c r="G48" t="s">
        <v>416</v>
      </c>
      <c r="H48">
        <v>1714257903.066667</v>
      </c>
      <c r="I48">
        <f>(J48)/1000</f>
        <v>0</v>
      </c>
      <c r="J48">
        <f>IF(BE48, AM48, AG48)</f>
        <v>0</v>
      </c>
      <c r="K48">
        <f>IF(BE48, AH48, AF48)</f>
        <v>0</v>
      </c>
      <c r="L48">
        <f>BG48 - IF(AT48&gt;1, K48*BA48*100.0/(AV48*BU48), 0)</f>
        <v>0</v>
      </c>
      <c r="M48">
        <f>((S48-I48/2)*L48-K48)/(S48+I48/2)</f>
        <v>0</v>
      </c>
      <c r="N48">
        <f>M48*(BN48+BO48)/1000.0</f>
        <v>0</v>
      </c>
      <c r="O48">
        <f>(BG48 - IF(AT48&gt;1, K48*BA48*100.0/(AV48*BU48), 0))*(BN48+BO48)/1000.0</f>
        <v>0</v>
      </c>
      <c r="P48">
        <f>2.0/((1/R48-1/Q48)+SIGN(R48)*SQRT((1/R48-1/Q48)*(1/R48-1/Q48) + 4*BB48/((BB48+1)*(BB48+1))*(2*1/R48*1/Q48-1/Q48*1/Q48)))</f>
        <v>0</v>
      </c>
      <c r="Q48">
        <f>IF(LEFT(BC48,1)&lt;&gt;"0",IF(LEFT(BC48,1)="1",3.0,BD48),$D$5+$E$5*(BU48*BN48/($K$5*1000))+$F$5*(BU48*BN48/($K$5*1000))*MAX(MIN(BA48,$J$5),$I$5)*MAX(MIN(BA48,$J$5),$I$5)+$G$5*MAX(MIN(BA48,$J$5),$I$5)*(BU48*BN48/($K$5*1000))+$H$5*(BU48*BN48/($K$5*1000))*(BU48*BN48/($K$5*1000)))</f>
        <v>0</v>
      </c>
      <c r="R48">
        <f>I48*(1000-(1000*0.61365*exp(17.502*V48/(240.97+V48))/(BN48+BO48)+BI48)/2)/(1000*0.61365*exp(17.502*V48/(240.97+V48))/(BN48+BO48)-BI48)</f>
        <v>0</v>
      </c>
      <c r="S48">
        <f>1/((BB48+1)/(P48/1.6)+1/(Q48/1.37)) + BB48/((BB48+1)/(P48/1.6) + BB48/(Q48/1.37))</f>
        <v>0</v>
      </c>
      <c r="T48">
        <f>(AW48*AZ48)</f>
        <v>0</v>
      </c>
      <c r="U48">
        <f>(BP48+(T48+2*0.95*5.67E-8*(((BP48+$B$7)+273)^4-(BP48+273)^4)-44100*I48)/(1.84*29.3*Q48+8*0.95*5.67E-8*(BP48+273)^3))</f>
        <v>0</v>
      </c>
      <c r="V48">
        <f>($C$7*BQ48+$D$7*BR48+$E$7*U48)</f>
        <v>0</v>
      </c>
      <c r="W48">
        <f>0.61365*exp(17.502*V48/(240.97+V48))</f>
        <v>0</v>
      </c>
      <c r="X48">
        <f>(Y48/Z48*100)</f>
        <v>0</v>
      </c>
      <c r="Y48">
        <f>BI48*(BN48+BO48)/1000</f>
        <v>0</v>
      </c>
      <c r="Z48">
        <f>0.61365*exp(17.502*BP48/(240.97+BP48))</f>
        <v>0</v>
      </c>
      <c r="AA48">
        <f>(W48-BI48*(BN48+BO48)/1000)</f>
        <v>0</v>
      </c>
      <c r="AB48">
        <f>(-I48*44100)</f>
        <v>0</v>
      </c>
      <c r="AC48">
        <f>2*29.3*Q48*0.92*(BP48-V48)</f>
        <v>0</v>
      </c>
      <c r="AD48">
        <f>2*0.95*5.67E-8*(((BP48+$B$7)+273)^4-(V48+273)^4)</f>
        <v>0</v>
      </c>
      <c r="AE48">
        <f>T48+AD48+AB48+AC48</f>
        <v>0</v>
      </c>
      <c r="AF48">
        <f>BM48*AT48*(BH48-BG48*(1000-AT48*BJ48)/(1000-AT48*BI48))/(100*BA48)</f>
        <v>0</v>
      </c>
      <c r="AG48">
        <f>1000*BM48*AT48*(BI48-BJ48)/(100*BA48*(1000-AT48*BI48))</f>
        <v>0</v>
      </c>
      <c r="AH48">
        <f>(AI48 - AJ48 - BN48*1E3/(8.314*(BP48+273.15)) * AL48/BM48 * AK48) * BM48/(100*BA48) * (1000 - BJ48)/1000</f>
        <v>0</v>
      </c>
      <c r="AI48">
        <v>427.8166004887801</v>
      </c>
      <c r="AJ48">
        <v>426.6583575757575</v>
      </c>
      <c r="AK48">
        <v>1.722002681973278E-05</v>
      </c>
      <c r="AL48">
        <v>67.16267251938652</v>
      </c>
      <c r="AM48">
        <f>(AO48 - AN48 + BN48*1E3/(8.314*(BP48+273.15)) * AQ48/BM48 * AP48) * BM48/(100*BA48) * 1000/(1000 - AO48)</f>
        <v>0</v>
      </c>
      <c r="AN48">
        <v>18.29738934744894</v>
      </c>
      <c r="AO48">
        <v>18.5085206060606</v>
      </c>
      <c r="AP48">
        <v>2.133369961148773E-05</v>
      </c>
      <c r="AQ48">
        <v>78.54816410071197</v>
      </c>
      <c r="AR48">
        <v>0</v>
      </c>
      <c r="AS48">
        <v>0</v>
      </c>
      <c r="AT48">
        <f>IF(AR48*$H$13&gt;=AV48,1.0,(AV48/(AV48-AR48*$H$13)))</f>
        <v>0</v>
      </c>
      <c r="AU48">
        <f>(AT48-1)*100</f>
        <v>0</v>
      </c>
      <c r="AV48">
        <f>MAX(0,($B$13+$C$13*BU48)/(1+$D$13*BU48)*BN48/(BP48+273)*$E$13)</f>
        <v>0</v>
      </c>
      <c r="AW48">
        <f>$B$11*BV48+$C$11*BW48+$F$11*CH48*(1-CK48)</f>
        <v>0</v>
      </c>
      <c r="AX48">
        <f>AW48*AY48</f>
        <v>0</v>
      </c>
      <c r="AY48">
        <f>($B$11*$D$9+$C$11*$D$9+$F$11*((CU48+CM48)/MAX(CU48+CM48+CV48, 0.1)*$I$9+CV48/MAX(CU48+CM48+CV48, 0.1)*$J$9))/($B$11+$C$11+$F$11)</f>
        <v>0</v>
      </c>
      <c r="AZ48">
        <f>($B$11*$K$9+$C$11*$K$9+$F$11*((CU48+CM48)/MAX(CU48+CM48+CV48, 0.1)*$P$9+CV48/MAX(CU48+CM48+CV48, 0.1)*$Q$9))/($B$11+$C$11+$F$11)</f>
        <v>0</v>
      </c>
      <c r="BA48">
        <v>6</v>
      </c>
      <c r="BB48">
        <v>0.5</v>
      </c>
      <c r="BC48" t="s">
        <v>355</v>
      </c>
      <c r="BD48">
        <v>2</v>
      </c>
      <c r="BE48" t="b">
        <v>1</v>
      </c>
      <c r="BF48">
        <v>1714257903.066667</v>
      </c>
      <c r="BG48">
        <v>418.7532333333334</v>
      </c>
      <c r="BH48">
        <v>419.9773333333333</v>
      </c>
      <c r="BI48">
        <v>18.50412</v>
      </c>
      <c r="BJ48">
        <v>18.28975</v>
      </c>
      <c r="BK48">
        <v>421.9298</v>
      </c>
      <c r="BL48">
        <v>18.55833666666667</v>
      </c>
      <c r="BM48">
        <v>600.0015000000001</v>
      </c>
      <c r="BN48">
        <v>101.4086666666666</v>
      </c>
      <c r="BO48">
        <v>0.09992369999999999</v>
      </c>
      <c r="BP48">
        <v>26.56112666666666</v>
      </c>
      <c r="BQ48">
        <v>26.71660666666667</v>
      </c>
      <c r="BR48">
        <v>999.9000000000002</v>
      </c>
      <c r="BS48">
        <v>0</v>
      </c>
      <c r="BT48">
        <v>0</v>
      </c>
      <c r="BU48">
        <v>10014.35333333333</v>
      </c>
      <c r="BV48">
        <v>0</v>
      </c>
      <c r="BW48">
        <v>233.1438666666667</v>
      </c>
      <c r="BX48">
        <v>-1.224044666666667</v>
      </c>
      <c r="BY48">
        <v>426.6479666666666</v>
      </c>
      <c r="BZ48">
        <v>427.8017666666667</v>
      </c>
      <c r="CA48">
        <v>0.2143694333333333</v>
      </c>
      <c r="CB48">
        <v>419.9773333333333</v>
      </c>
      <c r="CC48">
        <v>18.28975</v>
      </c>
      <c r="CD48">
        <v>1.876478333333333</v>
      </c>
      <c r="CE48">
        <v>1.854740333333333</v>
      </c>
      <c r="CF48">
        <v>16.43885333333333</v>
      </c>
      <c r="CG48">
        <v>16.25592</v>
      </c>
      <c r="CH48">
        <v>399.9759333333334</v>
      </c>
      <c r="CI48">
        <v>0.8999967999999998</v>
      </c>
      <c r="CJ48">
        <v>0.10000314</v>
      </c>
      <c r="CK48">
        <v>0</v>
      </c>
      <c r="CL48">
        <v>2.065183333333334</v>
      </c>
      <c r="CM48">
        <v>0</v>
      </c>
      <c r="CN48">
        <v>1036.104666666667</v>
      </c>
      <c r="CO48">
        <v>3701.981</v>
      </c>
      <c r="CP48">
        <v>35.14763333333334</v>
      </c>
      <c r="CQ48">
        <v>39.04766666666666</v>
      </c>
      <c r="CR48">
        <v>37.09143333333332</v>
      </c>
      <c r="CS48">
        <v>37.5581</v>
      </c>
      <c r="CT48">
        <v>35.72266666666666</v>
      </c>
      <c r="CU48">
        <v>359.9766666666665</v>
      </c>
      <c r="CV48">
        <v>39.99933333333333</v>
      </c>
      <c r="CW48">
        <v>0</v>
      </c>
      <c r="CX48">
        <v>1714257998.4</v>
      </c>
      <c r="CY48">
        <v>0</v>
      </c>
      <c r="CZ48">
        <v>1714257207.5</v>
      </c>
      <c r="DA48" t="s">
        <v>368</v>
      </c>
      <c r="DB48">
        <v>1714257204</v>
      </c>
      <c r="DC48">
        <v>1714257207.5</v>
      </c>
      <c r="DD48">
        <v>2</v>
      </c>
      <c r="DE48">
        <v>0.03</v>
      </c>
      <c r="DF48">
        <v>-0.062</v>
      </c>
      <c r="DG48">
        <v>-3.183</v>
      </c>
      <c r="DH48">
        <v>-0.05</v>
      </c>
      <c r="DI48">
        <v>420</v>
      </c>
      <c r="DJ48">
        <v>19</v>
      </c>
      <c r="DK48">
        <v>0.35</v>
      </c>
      <c r="DL48">
        <v>0.1</v>
      </c>
      <c r="DM48">
        <v>-1.23215825</v>
      </c>
      <c r="DN48">
        <v>0.125910056285179</v>
      </c>
      <c r="DO48">
        <v>0.04227634663068109</v>
      </c>
      <c r="DP48">
        <v>0</v>
      </c>
      <c r="DQ48">
        <v>0.214791125</v>
      </c>
      <c r="DR48">
        <v>-0.01393703189493434</v>
      </c>
      <c r="DS48">
        <v>0.001945558482640651</v>
      </c>
      <c r="DT48">
        <v>1</v>
      </c>
      <c r="DU48">
        <v>1</v>
      </c>
      <c r="DV48">
        <v>2</v>
      </c>
      <c r="DW48" t="s">
        <v>357</v>
      </c>
      <c r="DX48">
        <v>3.22916</v>
      </c>
      <c r="DY48">
        <v>2.70417</v>
      </c>
      <c r="DZ48">
        <v>0.105584</v>
      </c>
      <c r="EA48">
        <v>0.105528</v>
      </c>
      <c r="EB48">
        <v>0.0962543</v>
      </c>
      <c r="EC48">
        <v>0.0958253</v>
      </c>
      <c r="ED48">
        <v>29064.9</v>
      </c>
      <c r="EE48">
        <v>28412.4</v>
      </c>
      <c r="EF48">
        <v>31131.3</v>
      </c>
      <c r="EG48">
        <v>30125.1</v>
      </c>
      <c r="EH48">
        <v>37669.6</v>
      </c>
      <c r="EI48">
        <v>36019.4</v>
      </c>
      <c r="EJ48">
        <v>43613</v>
      </c>
      <c r="EK48">
        <v>42070.1</v>
      </c>
      <c r="EL48">
        <v>2.11192</v>
      </c>
      <c r="EM48">
        <v>1.91115</v>
      </c>
      <c r="EN48">
        <v>0.0386983</v>
      </c>
      <c r="EO48">
        <v>0</v>
      </c>
      <c r="EP48">
        <v>26.0879</v>
      </c>
      <c r="EQ48">
        <v>999.9</v>
      </c>
      <c r="ER48">
        <v>68.5</v>
      </c>
      <c r="ES48">
        <v>26.2</v>
      </c>
      <c r="ET48">
        <v>23.0653</v>
      </c>
      <c r="EU48">
        <v>61.33</v>
      </c>
      <c r="EV48">
        <v>21.8029</v>
      </c>
      <c r="EW48">
        <v>1</v>
      </c>
      <c r="EX48">
        <v>0.08743140000000001</v>
      </c>
      <c r="EY48">
        <v>0.655591</v>
      </c>
      <c r="EZ48">
        <v>20.2083</v>
      </c>
      <c r="FA48">
        <v>5.22328</v>
      </c>
      <c r="FB48">
        <v>11.998</v>
      </c>
      <c r="FC48">
        <v>4.96725</v>
      </c>
      <c r="FD48">
        <v>3.297</v>
      </c>
      <c r="FE48">
        <v>9999</v>
      </c>
      <c r="FF48">
        <v>9999</v>
      </c>
      <c r="FG48">
        <v>9999</v>
      </c>
      <c r="FH48">
        <v>32.7</v>
      </c>
      <c r="FI48">
        <v>4.97107</v>
      </c>
      <c r="FJ48">
        <v>1.86773</v>
      </c>
      <c r="FK48">
        <v>1.85898</v>
      </c>
      <c r="FL48">
        <v>1.86508</v>
      </c>
      <c r="FM48">
        <v>1.8631</v>
      </c>
      <c r="FN48">
        <v>1.86443</v>
      </c>
      <c r="FO48">
        <v>1.85988</v>
      </c>
      <c r="FP48">
        <v>1.86392</v>
      </c>
      <c r="FQ48">
        <v>0</v>
      </c>
      <c r="FR48">
        <v>0</v>
      </c>
      <c r="FS48">
        <v>0</v>
      </c>
      <c r="FT48">
        <v>0</v>
      </c>
      <c r="FU48" t="s">
        <v>358</v>
      </c>
      <c r="FV48" t="s">
        <v>359</v>
      </c>
      <c r="FW48" t="s">
        <v>360</v>
      </c>
      <c r="FX48" t="s">
        <v>360</v>
      </c>
      <c r="FY48" t="s">
        <v>360</v>
      </c>
      <c r="FZ48" t="s">
        <v>360</v>
      </c>
      <c r="GA48">
        <v>0</v>
      </c>
      <c r="GB48">
        <v>100</v>
      </c>
      <c r="GC48">
        <v>100</v>
      </c>
      <c r="GD48">
        <v>-3.177</v>
      </c>
      <c r="GE48">
        <v>-0.0542</v>
      </c>
      <c r="GF48">
        <v>-1.32228814414883</v>
      </c>
      <c r="GG48">
        <v>-0.004200780211792431</v>
      </c>
      <c r="GH48">
        <v>-6.086107273994438E-07</v>
      </c>
      <c r="GI48">
        <v>3.538391214060535E-10</v>
      </c>
      <c r="GJ48">
        <v>-0.09100153993609908</v>
      </c>
      <c r="GK48">
        <v>0.006682484536868237</v>
      </c>
      <c r="GL48">
        <v>-0.0007200357986506558</v>
      </c>
      <c r="GM48">
        <v>2.515042002614049E-05</v>
      </c>
      <c r="GN48">
        <v>15</v>
      </c>
      <c r="GO48">
        <v>1944</v>
      </c>
      <c r="GP48">
        <v>3</v>
      </c>
      <c r="GQ48">
        <v>20</v>
      </c>
      <c r="GR48">
        <v>11.8</v>
      </c>
      <c r="GS48">
        <v>11.7</v>
      </c>
      <c r="GT48">
        <v>1.13281</v>
      </c>
      <c r="GU48">
        <v>2.41577</v>
      </c>
      <c r="GV48">
        <v>1.44775</v>
      </c>
      <c r="GW48">
        <v>2.30713</v>
      </c>
      <c r="GX48">
        <v>1.55151</v>
      </c>
      <c r="GY48">
        <v>2.31934</v>
      </c>
      <c r="GZ48">
        <v>32.6426</v>
      </c>
      <c r="HA48">
        <v>14.1408</v>
      </c>
      <c r="HB48">
        <v>18</v>
      </c>
      <c r="HC48">
        <v>603.412</v>
      </c>
      <c r="HD48">
        <v>474.527</v>
      </c>
      <c r="HE48">
        <v>25</v>
      </c>
      <c r="HF48">
        <v>28.2018</v>
      </c>
      <c r="HG48">
        <v>30.0003</v>
      </c>
      <c r="HH48">
        <v>28.2062</v>
      </c>
      <c r="HI48">
        <v>28.1589</v>
      </c>
      <c r="HJ48">
        <v>22.6672</v>
      </c>
      <c r="HK48">
        <v>33.0674</v>
      </c>
      <c r="HL48">
        <v>98.5142</v>
      </c>
      <c r="HM48">
        <v>25</v>
      </c>
      <c r="HN48">
        <v>420</v>
      </c>
      <c r="HO48">
        <v>18.2663</v>
      </c>
      <c r="HP48">
        <v>98.7719</v>
      </c>
      <c r="HQ48">
        <v>100.523</v>
      </c>
    </row>
    <row r="49" spans="1:225">
      <c r="A49">
        <v>33</v>
      </c>
      <c r="B49">
        <v>1714258060.5</v>
      </c>
      <c r="C49">
        <v>922.4000000953674</v>
      </c>
      <c r="D49" t="s">
        <v>429</v>
      </c>
      <c r="E49" t="s">
        <v>430</v>
      </c>
      <c r="F49">
        <v>5</v>
      </c>
      <c r="G49" t="s">
        <v>431</v>
      </c>
      <c r="H49">
        <v>1714258052.75</v>
      </c>
      <c r="I49">
        <f>(J49)/1000</f>
        <v>0</v>
      </c>
      <c r="J49">
        <f>IF(BE49, AM49, AG49)</f>
        <v>0</v>
      </c>
      <c r="K49">
        <f>IF(BE49, AH49, AF49)</f>
        <v>0</v>
      </c>
      <c r="L49">
        <f>BG49 - IF(AT49&gt;1, K49*BA49*100.0/(AV49*BU49), 0)</f>
        <v>0</v>
      </c>
      <c r="M49">
        <f>((S49-I49/2)*L49-K49)/(S49+I49/2)</f>
        <v>0</v>
      </c>
      <c r="N49">
        <f>M49*(BN49+BO49)/1000.0</f>
        <v>0</v>
      </c>
      <c r="O49">
        <f>(BG49 - IF(AT49&gt;1, K49*BA49*100.0/(AV49*BU49), 0))*(BN49+BO49)/1000.0</f>
        <v>0</v>
      </c>
      <c r="P49">
        <f>2.0/((1/R49-1/Q49)+SIGN(R49)*SQRT((1/R49-1/Q49)*(1/R49-1/Q49) + 4*BB49/((BB49+1)*(BB49+1))*(2*1/R49*1/Q49-1/Q49*1/Q49)))</f>
        <v>0</v>
      </c>
      <c r="Q49">
        <f>IF(LEFT(BC49,1)&lt;&gt;"0",IF(LEFT(BC49,1)="1",3.0,BD49),$D$5+$E$5*(BU49*BN49/($K$5*1000))+$F$5*(BU49*BN49/($K$5*1000))*MAX(MIN(BA49,$J$5),$I$5)*MAX(MIN(BA49,$J$5),$I$5)+$G$5*MAX(MIN(BA49,$J$5),$I$5)*(BU49*BN49/($K$5*1000))+$H$5*(BU49*BN49/($K$5*1000))*(BU49*BN49/($K$5*1000)))</f>
        <v>0</v>
      </c>
      <c r="R49">
        <f>I49*(1000-(1000*0.61365*exp(17.502*V49/(240.97+V49))/(BN49+BO49)+BI49)/2)/(1000*0.61365*exp(17.502*V49/(240.97+V49))/(BN49+BO49)-BI49)</f>
        <v>0</v>
      </c>
      <c r="S49">
        <f>1/((BB49+1)/(P49/1.6)+1/(Q49/1.37)) + BB49/((BB49+1)/(P49/1.6) + BB49/(Q49/1.37))</f>
        <v>0</v>
      </c>
      <c r="T49">
        <f>(AW49*AZ49)</f>
        <v>0</v>
      </c>
      <c r="U49">
        <f>(BP49+(T49+2*0.95*5.67E-8*(((BP49+$B$7)+273)^4-(BP49+273)^4)-44100*I49)/(1.84*29.3*Q49+8*0.95*5.67E-8*(BP49+273)^3))</f>
        <v>0</v>
      </c>
      <c r="V49">
        <f>($C$7*BQ49+$D$7*BR49+$E$7*U49)</f>
        <v>0</v>
      </c>
      <c r="W49">
        <f>0.61365*exp(17.502*V49/(240.97+V49))</f>
        <v>0</v>
      </c>
      <c r="X49">
        <f>(Y49/Z49*100)</f>
        <v>0</v>
      </c>
      <c r="Y49">
        <f>BI49*(BN49+BO49)/1000</f>
        <v>0</v>
      </c>
      <c r="Z49">
        <f>0.61365*exp(17.502*BP49/(240.97+BP49))</f>
        <v>0</v>
      </c>
      <c r="AA49">
        <f>(W49-BI49*(BN49+BO49)/1000)</f>
        <v>0</v>
      </c>
      <c r="AB49">
        <f>(-I49*44100)</f>
        <v>0</v>
      </c>
      <c r="AC49">
        <f>2*29.3*Q49*0.92*(BP49-V49)</f>
        <v>0</v>
      </c>
      <c r="AD49">
        <f>2*0.95*5.67E-8*(((BP49+$B$7)+273)^4-(V49+273)^4)</f>
        <v>0</v>
      </c>
      <c r="AE49">
        <f>T49+AD49+AB49+AC49</f>
        <v>0</v>
      </c>
      <c r="AF49">
        <f>BM49*AT49*(BH49-BG49*(1000-AT49*BJ49)/(1000-AT49*BI49))/(100*BA49)</f>
        <v>0</v>
      </c>
      <c r="AG49">
        <f>1000*BM49*AT49*(BI49-BJ49)/(100*BA49*(1000-AT49*BI49))</f>
        <v>0</v>
      </c>
      <c r="AH49">
        <f>(AI49 - AJ49 - BN49*1E3/(8.314*(BP49+273.15)) * AL49/BM49 * AK49) * BM49/(100*BA49) * (1000 - BJ49)/1000</f>
        <v>0</v>
      </c>
      <c r="AI49">
        <v>427.8304464330204</v>
      </c>
      <c r="AJ49">
        <v>427.0910363636361</v>
      </c>
      <c r="AK49">
        <v>0.001658339192722559</v>
      </c>
      <c r="AL49">
        <v>67.16776732579564</v>
      </c>
      <c r="AM49">
        <f>(AO49 - AN49 + BN49*1E3/(8.314*(BP49+273.15)) * AQ49/BM49 * AP49) * BM49/(100*BA49) * 1000/(1000 - AO49)</f>
        <v>0</v>
      </c>
      <c r="AN49">
        <v>18.33050320446632</v>
      </c>
      <c r="AO49">
        <v>18.40743757575758</v>
      </c>
      <c r="AP49">
        <v>-0.002154631344570475</v>
      </c>
      <c r="AQ49">
        <v>78.5492056514947</v>
      </c>
      <c r="AR49">
        <v>9</v>
      </c>
      <c r="AS49">
        <v>2</v>
      </c>
      <c r="AT49">
        <f>IF(AR49*$H$13&gt;=AV49,1.0,(AV49/(AV49-AR49*$H$13)))</f>
        <v>0</v>
      </c>
      <c r="AU49">
        <f>(AT49-1)*100</f>
        <v>0</v>
      </c>
      <c r="AV49">
        <f>MAX(0,($B$13+$C$13*BU49)/(1+$D$13*BU49)*BN49/(BP49+273)*$E$13)</f>
        <v>0</v>
      </c>
      <c r="AW49">
        <f>$B$11*BV49+$C$11*BW49+$F$11*CH49*(1-CK49)</f>
        <v>0</v>
      </c>
      <c r="AX49">
        <f>AW49*AY49</f>
        <v>0</v>
      </c>
      <c r="AY49">
        <f>($B$11*$D$9+$C$11*$D$9+$F$11*((CU49+CM49)/MAX(CU49+CM49+CV49, 0.1)*$I$9+CV49/MAX(CU49+CM49+CV49, 0.1)*$J$9))/($B$11+$C$11+$F$11)</f>
        <v>0</v>
      </c>
      <c r="AZ49">
        <f>($B$11*$K$9+$C$11*$K$9+$F$11*((CU49+CM49)/MAX(CU49+CM49+CV49, 0.1)*$P$9+CV49/MAX(CU49+CM49+CV49, 0.1)*$Q$9))/($B$11+$C$11+$F$11)</f>
        <v>0</v>
      </c>
      <c r="BA49">
        <v>6</v>
      </c>
      <c r="BB49">
        <v>0.5</v>
      </c>
      <c r="BC49" t="s">
        <v>355</v>
      </c>
      <c r="BD49">
        <v>2</v>
      </c>
      <c r="BE49" t="b">
        <v>1</v>
      </c>
      <c r="BF49">
        <v>1714258052.75</v>
      </c>
      <c r="BG49">
        <v>419.2324333333333</v>
      </c>
      <c r="BH49">
        <v>419.9895</v>
      </c>
      <c r="BI49">
        <v>18.44746</v>
      </c>
      <c r="BJ49">
        <v>18.34021666666667</v>
      </c>
      <c r="BK49">
        <v>422.4112000000001</v>
      </c>
      <c r="BL49">
        <v>18.50200333333333</v>
      </c>
      <c r="BM49">
        <v>600.0016666666667</v>
      </c>
      <c r="BN49">
        <v>101.4119</v>
      </c>
      <c r="BO49">
        <v>0.09993188333333335</v>
      </c>
      <c r="BP49">
        <v>26.42968</v>
      </c>
      <c r="BQ49">
        <v>26.50449666666666</v>
      </c>
      <c r="BR49">
        <v>999.9000000000002</v>
      </c>
      <c r="BS49">
        <v>0</v>
      </c>
      <c r="BT49">
        <v>0</v>
      </c>
      <c r="BU49">
        <v>9994.893</v>
      </c>
      <c r="BV49">
        <v>0</v>
      </c>
      <c r="BW49">
        <v>199.3368333333333</v>
      </c>
      <c r="BX49">
        <v>-0.7570546666666665</v>
      </c>
      <c r="BY49">
        <v>427.1115666666666</v>
      </c>
      <c r="BZ49">
        <v>427.8362666666666</v>
      </c>
      <c r="CA49">
        <v>0.10723123</v>
      </c>
      <c r="CB49">
        <v>419.9895</v>
      </c>
      <c r="CC49">
        <v>18.34021666666667</v>
      </c>
      <c r="CD49">
        <v>1.870789666666667</v>
      </c>
      <c r="CE49">
        <v>1.859916666666667</v>
      </c>
      <c r="CF49">
        <v>16.39116333333333</v>
      </c>
      <c r="CG49">
        <v>16.29964</v>
      </c>
      <c r="CH49">
        <v>399.9872</v>
      </c>
      <c r="CI49">
        <v>0.8999983333333336</v>
      </c>
      <c r="CJ49">
        <v>0.1000015366666667</v>
      </c>
      <c r="CK49">
        <v>0</v>
      </c>
      <c r="CL49">
        <v>2.133896666666666</v>
      </c>
      <c r="CM49">
        <v>0</v>
      </c>
      <c r="CN49">
        <v>1164.813666666667</v>
      </c>
      <c r="CO49">
        <v>3702.086666666667</v>
      </c>
      <c r="CP49">
        <v>36.3581</v>
      </c>
      <c r="CQ49">
        <v>41.41019999999999</v>
      </c>
      <c r="CR49">
        <v>38.53933333333332</v>
      </c>
      <c r="CS49">
        <v>40.51219999999999</v>
      </c>
      <c r="CT49">
        <v>37.14976666666666</v>
      </c>
      <c r="CU49">
        <v>359.9883333333333</v>
      </c>
      <c r="CV49">
        <v>40</v>
      </c>
      <c r="CW49">
        <v>0</v>
      </c>
      <c r="CX49">
        <v>1714258147.8</v>
      </c>
      <c r="CY49">
        <v>0</v>
      </c>
      <c r="CZ49">
        <v>1714257207.5</v>
      </c>
      <c r="DA49" t="s">
        <v>368</v>
      </c>
      <c r="DB49">
        <v>1714257204</v>
      </c>
      <c r="DC49">
        <v>1714257207.5</v>
      </c>
      <c r="DD49">
        <v>2</v>
      </c>
      <c r="DE49">
        <v>0.03</v>
      </c>
      <c r="DF49">
        <v>-0.062</v>
      </c>
      <c r="DG49">
        <v>-3.183</v>
      </c>
      <c r="DH49">
        <v>-0.05</v>
      </c>
      <c r="DI49">
        <v>420</v>
      </c>
      <c r="DJ49">
        <v>19</v>
      </c>
      <c r="DK49">
        <v>0.35</v>
      </c>
      <c r="DL49">
        <v>0.1</v>
      </c>
      <c r="DM49">
        <v>-0.761510475</v>
      </c>
      <c r="DN49">
        <v>-0.02732092682926542</v>
      </c>
      <c r="DO49">
        <v>0.02740540494499899</v>
      </c>
      <c r="DP49">
        <v>1</v>
      </c>
      <c r="DQ49">
        <v>0.1052141825</v>
      </c>
      <c r="DR49">
        <v>-0.07611504202626639</v>
      </c>
      <c r="DS49">
        <v>0.01726325405563632</v>
      </c>
      <c r="DT49">
        <v>1</v>
      </c>
      <c r="DU49">
        <v>2</v>
      </c>
      <c r="DV49">
        <v>2</v>
      </c>
      <c r="DW49" t="s">
        <v>394</v>
      </c>
      <c r="DX49">
        <v>3.22929</v>
      </c>
      <c r="DY49">
        <v>2.70437</v>
      </c>
      <c r="DZ49">
        <v>0.105669</v>
      </c>
      <c r="EA49">
        <v>0.105544</v>
      </c>
      <c r="EB49">
        <v>0.0958702</v>
      </c>
      <c r="EC49">
        <v>0.09595190000000001</v>
      </c>
      <c r="ED49">
        <v>29064.9</v>
      </c>
      <c r="EE49">
        <v>28412.6</v>
      </c>
      <c r="EF49">
        <v>31134.3</v>
      </c>
      <c r="EG49">
        <v>30125.8</v>
      </c>
      <c r="EH49">
        <v>37689.5</v>
      </c>
      <c r="EI49">
        <v>36015.2</v>
      </c>
      <c r="EJ49">
        <v>43617.3</v>
      </c>
      <c r="EK49">
        <v>42071.1</v>
      </c>
      <c r="EL49">
        <v>2.07925</v>
      </c>
      <c r="EM49">
        <v>1.90888</v>
      </c>
      <c r="EN49">
        <v>0.0457838</v>
      </c>
      <c r="EO49">
        <v>0</v>
      </c>
      <c r="EP49">
        <v>25.7464</v>
      </c>
      <c r="EQ49">
        <v>999.9</v>
      </c>
      <c r="ER49">
        <v>67.8</v>
      </c>
      <c r="ES49">
        <v>26.5</v>
      </c>
      <c r="ET49">
        <v>23.2354</v>
      </c>
      <c r="EU49">
        <v>61.34</v>
      </c>
      <c r="EV49">
        <v>21.0938</v>
      </c>
      <c r="EW49">
        <v>1</v>
      </c>
      <c r="EX49">
        <v>0.0861763</v>
      </c>
      <c r="EY49">
        <v>0.535095</v>
      </c>
      <c r="EZ49">
        <v>20.2087</v>
      </c>
      <c r="FA49">
        <v>5.22777</v>
      </c>
      <c r="FB49">
        <v>11.998</v>
      </c>
      <c r="FC49">
        <v>4.96715</v>
      </c>
      <c r="FD49">
        <v>3.297</v>
      </c>
      <c r="FE49">
        <v>9999</v>
      </c>
      <c r="FF49">
        <v>9999</v>
      </c>
      <c r="FG49">
        <v>9999</v>
      </c>
      <c r="FH49">
        <v>32.7</v>
      </c>
      <c r="FI49">
        <v>4.97108</v>
      </c>
      <c r="FJ49">
        <v>1.86773</v>
      </c>
      <c r="FK49">
        <v>1.85898</v>
      </c>
      <c r="FL49">
        <v>1.86508</v>
      </c>
      <c r="FM49">
        <v>1.8631</v>
      </c>
      <c r="FN49">
        <v>1.86446</v>
      </c>
      <c r="FO49">
        <v>1.85988</v>
      </c>
      <c r="FP49">
        <v>1.8639</v>
      </c>
      <c r="FQ49">
        <v>0</v>
      </c>
      <c r="FR49">
        <v>0</v>
      </c>
      <c r="FS49">
        <v>0</v>
      </c>
      <c r="FT49">
        <v>0</v>
      </c>
      <c r="FU49" t="s">
        <v>358</v>
      </c>
      <c r="FV49" t="s">
        <v>359</v>
      </c>
      <c r="FW49" t="s">
        <v>360</v>
      </c>
      <c r="FX49" t="s">
        <v>360</v>
      </c>
      <c r="FY49" t="s">
        <v>360</v>
      </c>
      <c r="FZ49" t="s">
        <v>360</v>
      </c>
      <c r="GA49">
        <v>0</v>
      </c>
      <c r="GB49">
        <v>100</v>
      </c>
      <c r="GC49">
        <v>100</v>
      </c>
      <c r="GD49">
        <v>-3.179</v>
      </c>
      <c r="GE49">
        <v>-0.0548</v>
      </c>
      <c r="GF49">
        <v>-1.32228814414883</v>
      </c>
      <c r="GG49">
        <v>-0.004200780211792431</v>
      </c>
      <c r="GH49">
        <v>-6.086107273994438E-07</v>
      </c>
      <c r="GI49">
        <v>3.538391214060535E-10</v>
      </c>
      <c r="GJ49">
        <v>-0.09100153993609908</v>
      </c>
      <c r="GK49">
        <v>0.006682484536868237</v>
      </c>
      <c r="GL49">
        <v>-0.0007200357986506558</v>
      </c>
      <c r="GM49">
        <v>2.515042002614049E-05</v>
      </c>
      <c r="GN49">
        <v>15</v>
      </c>
      <c r="GO49">
        <v>1944</v>
      </c>
      <c r="GP49">
        <v>3</v>
      </c>
      <c r="GQ49">
        <v>20</v>
      </c>
      <c r="GR49">
        <v>14.3</v>
      </c>
      <c r="GS49">
        <v>14.2</v>
      </c>
      <c r="GT49">
        <v>1.13281</v>
      </c>
      <c r="GU49">
        <v>2.3999</v>
      </c>
      <c r="GV49">
        <v>1.44775</v>
      </c>
      <c r="GW49">
        <v>2.30713</v>
      </c>
      <c r="GX49">
        <v>1.55151</v>
      </c>
      <c r="GY49">
        <v>2.38159</v>
      </c>
      <c r="GZ49">
        <v>32.7758</v>
      </c>
      <c r="HA49">
        <v>14.1233</v>
      </c>
      <c r="HB49">
        <v>18</v>
      </c>
      <c r="HC49">
        <v>580.704</v>
      </c>
      <c r="HD49">
        <v>473.282</v>
      </c>
      <c r="HE49">
        <v>24.9997</v>
      </c>
      <c r="HF49">
        <v>28.203</v>
      </c>
      <c r="HG49">
        <v>30.0001</v>
      </c>
      <c r="HH49">
        <v>28.23</v>
      </c>
      <c r="HI49">
        <v>28.1844</v>
      </c>
      <c r="HJ49">
        <v>22.6783</v>
      </c>
      <c r="HK49">
        <v>33.236</v>
      </c>
      <c r="HL49">
        <v>97.3965</v>
      </c>
      <c r="HM49">
        <v>25</v>
      </c>
      <c r="HN49">
        <v>420</v>
      </c>
      <c r="HO49">
        <v>18.2814</v>
      </c>
      <c r="HP49">
        <v>98.7816</v>
      </c>
      <c r="HQ49">
        <v>100.526</v>
      </c>
    </row>
    <row r="50" spans="1:225">
      <c r="A50">
        <v>34</v>
      </c>
      <c r="B50">
        <v>1714258079</v>
      </c>
      <c r="C50">
        <v>940.9000000953674</v>
      </c>
      <c r="D50" t="s">
        <v>432</v>
      </c>
      <c r="E50" t="s">
        <v>433</v>
      </c>
      <c r="F50">
        <v>5</v>
      </c>
      <c r="G50" t="s">
        <v>431</v>
      </c>
      <c r="H50">
        <v>1714258072.5</v>
      </c>
      <c r="I50">
        <f>(J50)/1000</f>
        <v>0</v>
      </c>
      <c r="J50">
        <f>IF(BE50, AM50, AG50)</f>
        <v>0</v>
      </c>
      <c r="K50">
        <f>IF(BE50, AH50, AF50)</f>
        <v>0</v>
      </c>
      <c r="L50">
        <f>BG50 - IF(AT50&gt;1, K50*BA50*100.0/(AV50*BU50), 0)</f>
        <v>0</v>
      </c>
      <c r="M50">
        <f>((S50-I50/2)*L50-K50)/(S50+I50/2)</f>
        <v>0</v>
      </c>
      <c r="N50">
        <f>M50*(BN50+BO50)/1000.0</f>
        <v>0</v>
      </c>
      <c r="O50">
        <f>(BG50 - IF(AT50&gt;1, K50*BA50*100.0/(AV50*BU50), 0))*(BN50+BO50)/1000.0</f>
        <v>0</v>
      </c>
      <c r="P50">
        <f>2.0/((1/R50-1/Q50)+SIGN(R50)*SQRT((1/R50-1/Q50)*(1/R50-1/Q50) + 4*BB50/((BB50+1)*(BB50+1))*(2*1/R50*1/Q50-1/Q50*1/Q50)))</f>
        <v>0</v>
      </c>
      <c r="Q50">
        <f>IF(LEFT(BC50,1)&lt;&gt;"0",IF(LEFT(BC50,1)="1",3.0,BD50),$D$5+$E$5*(BU50*BN50/($K$5*1000))+$F$5*(BU50*BN50/($K$5*1000))*MAX(MIN(BA50,$J$5),$I$5)*MAX(MIN(BA50,$J$5),$I$5)+$G$5*MAX(MIN(BA50,$J$5),$I$5)*(BU50*BN50/($K$5*1000))+$H$5*(BU50*BN50/($K$5*1000))*(BU50*BN50/($K$5*1000)))</f>
        <v>0</v>
      </c>
      <c r="R50">
        <f>I50*(1000-(1000*0.61365*exp(17.502*V50/(240.97+V50))/(BN50+BO50)+BI50)/2)/(1000*0.61365*exp(17.502*V50/(240.97+V50))/(BN50+BO50)-BI50)</f>
        <v>0</v>
      </c>
      <c r="S50">
        <f>1/((BB50+1)/(P50/1.6)+1/(Q50/1.37)) + BB50/((BB50+1)/(P50/1.6) + BB50/(Q50/1.37))</f>
        <v>0</v>
      </c>
      <c r="T50">
        <f>(AW50*AZ50)</f>
        <v>0</v>
      </c>
      <c r="U50">
        <f>(BP50+(T50+2*0.95*5.67E-8*(((BP50+$B$7)+273)^4-(BP50+273)^4)-44100*I50)/(1.84*29.3*Q50+8*0.95*5.67E-8*(BP50+273)^3))</f>
        <v>0</v>
      </c>
      <c r="V50">
        <f>($C$7*BQ50+$D$7*BR50+$E$7*U50)</f>
        <v>0</v>
      </c>
      <c r="W50">
        <f>0.61365*exp(17.502*V50/(240.97+V50))</f>
        <v>0</v>
      </c>
      <c r="X50">
        <f>(Y50/Z50*100)</f>
        <v>0</v>
      </c>
      <c r="Y50">
        <f>BI50*(BN50+BO50)/1000</f>
        <v>0</v>
      </c>
      <c r="Z50">
        <f>0.61365*exp(17.502*BP50/(240.97+BP50))</f>
        <v>0</v>
      </c>
      <c r="AA50">
        <f>(W50-BI50*(BN50+BO50)/1000)</f>
        <v>0</v>
      </c>
      <c r="AB50">
        <f>(-I50*44100)</f>
        <v>0</v>
      </c>
      <c r="AC50">
        <f>2*29.3*Q50*0.92*(BP50-V50)</f>
        <v>0</v>
      </c>
      <c r="AD50">
        <f>2*0.95*5.67E-8*(((BP50+$B$7)+273)^4-(V50+273)^4)</f>
        <v>0</v>
      </c>
      <c r="AE50">
        <f>T50+AD50+AB50+AC50</f>
        <v>0</v>
      </c>
      <c r="AF50">
        <f>BM50*AT50*(BH50-BG50*(1000-AT50*BJ50)/(1000-AT50*BI50))/(100*BA50)</f>
        <v>0</v>
      </c>
      <c r="AG50">
        <f>1000*BM50*AT50*(BI50-BJ50)/(100*BA50*(1000-AT50*BI50))</f>
        <v>0</v>
      </c>
      <c r="AH50">
        <f>(AI50 - AJ50 - BN50*1E3/(8.314*(BP50+273.15)) * AL50/BM50 * AK50) * BM50/(100*BA50) * (1000 - BJ50)/1000</f>
        <v>0</v>
      </c>
      <c r="AI50">
        <v>427.8403152888427</v>
      </c>
      <c r="AJ50">
        <v>427.1246484848484</v>
      </c>
      <c r="AK50">
        <v>0.0011091092326417</v>
      </c>
      <c r="AL50">
        <v>67.16776732579564</v>
      </c>
      <c r="AM50">
        <f>(AO50 - AN50 + BN50*1E3/(8.314*(BP50+273.15)) * AQ50/BM50 * AP50) * BM50/(100*BA50) * 1000/(1000 - AO50)</f>
        <v>0</v>
      </c>
      <c r="AN50">
        <v>18.33337584807702</v>
      </c>
      <c r="AO50">
        <v>18.39669030303029</v>
      </c>
      <c r="AP50">
        <v>2.729824660074764E-05</v>
      </c>
      <c r="AQ50">
        <v>78.5492056514947</v>
      </c>
      <c r="AR50">
        <v>9</v>
      </c>
      <c r="AS50">
        <v>2</v>
      </c>
      <c r="AT50">
        <f>IF(AR50*$H$13&gt;=AV50,1.0,(AV50/(AV50-AR50*$H$13)))</f>
        <v>0</v>
      </c>
      <c r="AU50">
        <f>(AT50-1)*100</f>
        <v>0</v>
      </c>
      <c r="AV50">
        <f>MAX(0,($B$13+$C$13*BU50)/(1+$D$13*BU50)*BN50/(BP50+273)*$E$13)</f>
        <v>0</v>
      </c>
      <c r="AW50">
        <f>$B$11*BV50+$C$11*BW50+$F$11*CH50*(1-CK50)</f>
        <v>0</v>
      </c>
      <c r="AX50">
        <f>AW50*AY50</f>
        <v>0</v>
      </c>
      <c r="AY50">
        <f>($B$11*$D$9+$C$11*$D$9+$F$11*((CU50+CM50)/MAX(CU50+CM50+CV50, 0.1)*$I$9+CV50/MAX(CU50+CM50+CV50, 0.1)*$J$9))/($B$11+$C$11+$F$11)</f>
        <v>0</v>
      </c>
      <c r="AZ50">
        <f>($B$11*$K$9+$C$11*$K$9+$F$11*((CU50+CM50)/MAX(CU50+CM50+CV50, 0.1)*$P$9+CV50/MAX(CU50+CM50+CV50, 0.1)*$Q$9))/($B$11+$C$11+$F$11)</f>
        <v>0</v>
      </c>
      <c r="BA50">
        <v>6</v>
      </c>
      <c r="BB50">
        <v>0.5</v>
      </c>
      <c r="BC50" t="s">
        <v>355</v>
      </c>
      <c r="BD50">
        <v>2</v>
      </c>
      <c r="BE50" t="b">
        <v>1</v>
      </c>
      <c r="BF50">
        <v>1714258072.5</v>
      </c>
      <c r="BG50">
        <v>419.22848</v>
      </c>
      <c r="BH50">
        <v>419.99028</v>
      </c>
      <c r="BI50">
        <v>18.395828</v>
      </c>
      <c r="BJ50">
        <v>18.332796</v>
      </c>
      <c r="BK50">
        <v>422.40732</v>
      </c>
      <c r="BL50">
        <v>18.450692</v>
      </c>
      <c r="BM50">
        <v>600.00764</v>
      </c>
      <c r="BN50">
        <v>101.40864</v>
      </c>
      <c r="BO50">
        <v>0.10005108</v>
      </c>
      <c r="BP50">
        <v>26.386776</v>
      </c>
      <c r="BQ50">
        <v>26.461416</v>
      </c>
      <c r="BR50">
        <v>999.9</v>
      </c>
      <c r="BS50">
        <v>0</v>
      </c>
      <c r="BT50">
        <v>0</v>
      </c>
      <c r="BU50">
        <v>10000.2196</v>
      </c>
      <c r="BV50">
        <v>0</v>
      </c>
      <c r="BW50">
        <v>197.22304</v>
      </c>
      <c r="BX50">
        <v>-0.7618372</v>
      </c>
      <c r="BY50">
        <v>427.08504</v>
      </c>
      <c r="BZ50">
        <v>427.83368</v>
      </c>
      <c r="CA50">
        <v>0.063038028</v>
      </c>
      <c r="CB50">
        <v>419.99028</v>
      </c>
      <c r="CC50">
        <v>18.332796</v>
      </c>
      <c r="CD50">
        <v>1.8654972</v>
      </c>
      <c r="CE50">
        <v>1.8591044</v>
      </c>
      <c r="CF50">
        <v>16.34668</v>
      </c>
      <c r="CG50">
        <v>16.292804</v>
      </c>
      <c r="CH50">
        <v>400.01316</v>
      </c>
      <c r="CI50">
        <v>0.9000072</v>
      </c>
      <c r="CJ50">
        <v>0.099992632</v>
      </c>
      <c r="CK50">
        <v>0</v>
      </c>
      <c r="CL50">
        <v>2.071908</v>
      </c>
      <c r="CM50">
        <v>0</v>
      </c>
      <c r="CN50">
        <v>1155.0812</v>
      </c>
      <c r="CO50">
        <v>3702.3372</v>
      </c>
      <c r="CP50">
        <v>36.50236</v>
      </c>
      <c r="CQ50">
        <v>41.59728</v>
      </c>
      <c r="CR50">
        <v>38.70716</v>
      </c>
      <c r="CS50">
        <v>40.7722</v>
      </c>
      <c r="CT50">
        <v>37.28968</v>
      </c>
      <c r="CU50">
        <v>360.014</v>
      </c>
      <c r="CV50">
        <v>39.9952</v>
      </c>
      <c r="CW50">
        <v>0</v>
      </c>
      <c r="CX50">
        <v>1714258166.4</v>
      </c>
      <c r="CY50">
        <v>0</v>
      </c>
      <c r="CZ50">
        <v>1714257207.5</v>
      </c>
      <c r="DA50" t="s">
        <v>368</v>
      </c>
      <c r="DB50">
        <v>1714257204</v>
      </c>
      <c r="DC50">
        <v>1714257207.5</v>
      </c>
      <c r="DD50">
        <v>2</v>
      </c>
      <c r="DE50">
        <v>0.03</v>
      </c>
      <c r="DF50">
        <v>-0.062</v>
      </c>
      <c r="DG50">
        <v>-3.183</v>
      </c>
      <c r="DH50">
        <v>-0.05</v>
      </c>
      <c r="DI50">
        <v>420</v>
      </c>
      <c r="DJ50">
        <v>19</v>
      </c>
      <c r="DK50">
        <v>0.35</v>
      </c>
      <c r="DL50">
        <v>0.1</v>
      </c>
      <c r="DM50">
        <v>-0.763884</v>
      </c>
      <c r="DN50">
        <v>-0.01321571482176338</v>
      </c>
      <c r="DO50">
        <v>0.03387807802473452</v>
      </c>
      <c r="DP50">
        <v>1</v>
      </c>
      <c r="DQ50">
        <v>0.06725798000000001</v>
      </c>
      <c r="DR50">
        <v>-0.05764735384615407</v>
      </c>
      <c r="DS50">
        <v>0.005859259814780362</v>
      </c>
      <c r="DT50">
        <v>1</v>
      </c>
      <c r="DU50">
        <v>2</v>
      </c>
      <c r="DV50">
        <v>2</v>
      </c>
      <c r="DW50" t="s">
        <v>394</v>
      </c>
      <c r="DX50">
        <v>3.2293</v>
      </c>
      <c r="DY50">
        <v>2.70446</v>
      </c>
      <c r="DZ50">
        <v>0.105672</v>
      </c>
      <c r="EA50">
        <v>0.105555</v>
      </c>
      <c r="EB50">
        <v>0.0958352</v>
      </c>
      <c r="EC50">
        <v>0.0959575</v>
      </c>
      <c r="ED50">
        <v>29065.9</v>
      </c>
      <c r="EE50">
        <v>28412.6</v>
      </c>
      <c r="EF50">
        <v>31135.3</v>
      </c>
      <c r="EG50">
        <v>30126.2</v>
      </c>
      <c r="EH50">
        <v>37692.5</v>
      </c>
      <c r="EI50">
        <v>36015.2</v>
      </c>
      <c r="EJ50">
        <v>43619.2</v>
      </c>
      <c r="EK50">
        <v>42071.4</v>
      </c>
      <c r="EL50">
        <v>2.08</v>
      </c>
      <c r="EM50">
        <v>1.90825</v>
      </c>
      <c r="EN50">
        <v>0.0472814</v>
      </c>
      <c r="EO50">
        <v>0</v>
      </c>
      <c r="EP50">
        <v>25.6729</v>
      </c>
      <c r="EQ50">
        <v>999.9</v>
      </c>
      <c r="ER50">
        <v>67.8</v>
      </c>
      <c r="ES50">
        <v>26.5</v>
      </c>
      <c r="ET50">
        <v>23.2355</v>
      </c>
      <c r="EU50">
        <v>61.63</v>
      </c>
      <c r="EV50">
        <v>21.5425</v>
      </c>
      <c r="EW50">
        <v>1</v>
      </c>
      <c r="EX50">
        <v>0.08535570000000001</v>
      </c>
      <c r="EY50">
        <v>0.52973</v>
      </c>
      <c r="EZ50">
        <v>20.2087</v>
      </c>
      <c r="FA50">
        <v>5.22837</v>
      </c>
      <c r="FB50">
        <v>11.998</v>
      </c>
      <c r="FC50">
        <v>4.96745</v>
      </c>
      <c r="FD50">
        <v>3.297</v>
      </c>
      <c r="FE50">
        <v>9999</v>
      </c>
      <c r="FF50">
        <v>9999</v>
      </c>
      <c r="FG50">
        <v>9999</v>
      </c>
      <c r="FH50">
        <v>32.7</v>
      </c>
      <c r="FI50">
        <v>4.97106</v>
      </c>
      <c r="FJ50">
        <v>1.86776</v>
      </c>
      <c r="FK50">
        <v>1.85898</v>
      </c>
      <c r="FL50">
        <v>1.86508</v>
      </c>
      <c r="FM50">
        <v>1.8631</v>
      </c>
      <c r="FN50">
        <v>1.86447</v>
      </c>
      <c r="FO50">
        <v>1.85989</v>
      </c>
      <c r="FP50">
        <v>1.86396</v>
      </c>
      <c r="FQ50">
        <v>0</v>
      </c>
      <c r="FR50">
        <v>0</v>
      </c>
      <c r="FS50">
        <v>0</v>
      </c>
      <c r="FT50">
        <v>0</v>
      </c>
      <c r="FU50" t="s">
        <v>358</v>
      </c>
      <c r="FV50" t="s">
        <v>359</v>
      </c>
      <c r="FW50" t="s">
        <v>360</v>
      </c>
      <c r="FX50" t="s">
        <v>360</v>
      </c>
      <c r="FY50" t="s">
        <v>360</v>
      </c>
      <c r="FZ50" t="s">
        <v>360</v>
      </c>
      <c r="GA50">
        <v>0</v>
      </c>
      <c r="GB50">
        <v>100</v>
      </c>
      <c r="GC50">
        <v>100</v>
      </c>
      <c r="GD50">
        <v>-3.179</v>
      </c>
      <c r="GE50">
        <v>-0.0548</v>
      </c>
      <c r="GF50">
        <v>-1.32228814414883</v>
      </c>
      <c r="GG50">
        <v>-0.004200780211792431</v>
      </c>
      <c r="GH50">
        <v>-6.086107273994438E-07</v>
      </c>
      <c r="GI50">
        <v>3.538391214060535E-10</v>
      </c>
      <c r="GJ50">
        <v>-0.09100153993609908</v>
      </c>
      <c r="GK50">
        <v>0.006682484536868237</v>
      </c>
      <c r="GL50">
        <v>-0.0007200357986506558</v>
      </c>
      <c r="GM50">
        <v>2.515042002614049E-05</v>
      </c>
      <c r="GN50">
        <v>15</v>
      </c>
      <c r="GO50">
        <v>1944</v>
      </c>
      <c r="GP50">
        <v>3</v>
      </c>
      <c r="GQ50">
        <v>20</v>
      </c>
      <c r="GR50">
        <v>14.6</v>
      </c>
      <c r="GS50">
        <v>14.5</v>
      </c>
      <c r="GT50">
        <v>1.13281</v>
      </c>
      <c r="GU50">
        <v>2.41577</v>
      </c>
      <c r="GV50">
        <v>1.44897</v>
      </c>
      <c r="GW50">
        <v>2.30713</v>
      </c>
      <c r="GX50">
        <v>1.55151</v>
      </c>
      <c r="GY50">
        <v>2.30347</v>
      </c>
      <c r="GZ50">
        <v>32.7758</v>
      </c>
      <c r="HA50">
        <v>14.1233</v>
      </c>
      <c r="HB50">
        <v>18</v>
      </c>
      <c r="HC50">
        <v>581.186</v>
      </c>
      <c r="HD50">
        <v>472.857</v>
      </c>
      <c r="HE50">
        <v>24.9997</v>
      </c>
      <c r="HF50">
        <v>28.196</v>
      </c>
      <c r="HG50">
        <v>29.9999</v>
      </c>
      <c r="HH50">
        <v>28.2262</v>
      </c>
      <c r="HI50">
        <v>28.1814</v>
      </c>
      <c r="HJ50">
        <v>22.6789</v>
      </c>
      <c r="HK50">
        <v>33.519</v>
      </c>
      <c r="HL50">
        <v>97.3965</v>
      </c>
      <c r="HM50">
        <v>25</v>
      </c>
      <c r="HN50">
        <v>420</v>
      </c>
      <c r="HO50">
        <v>18.2549</v>
      </c>
      <c r="HP50">
        <v>98.7855</v>
      </c>
      <c r="HQ50">
        <v>100.527</v>
      </c>
    </row>
    <row r="51" spans="1:225">
      <c r="A51">
        <v>35</v>
      </c>
      <c r="B51">
        <v>1714258089</v>
      </c>
      <c r="C51">
        <v>950.9000000953674</v>
      </c>
      <c r="D51" t="s">
        <v>434</v>
      </c>
      <c r="E51" t="s">
        <v>435</v>
      </c>
      <c r="F51">
        <v>5</v>
      </c>
      <c r="G51" t="s">
        <v>431</v>
      </c>
      <c r="H51">
        <v>1714258081.066667</v>
      </c>
      <c r="I51">
        <f>(J51)/1000</f>
        <v>0</v>
      </c>
      <c r="J51">
        <f>IF(BE51, AM51, AG51)</f>
        <v>0</v>
      </c>
      <c r="K51">
        <f>IF(BE51, AH51, AF51)</f>
        <v>0</v>
      </c>
      <c r="L51">
        <f>BG51 - IF(AT51&gt;1, K51*BA51*100.0/(AV51*BU51), 0)</f>
        <v>0</v>
      </c>
      <c r="M51">
        <f>((S51-I51/2)*L51-K51)/(S51+I51/2)</f>
        <v>0</v>
      </c>
      <c r="N51">
        <f>M51*(BN51+BO51)/1000.0</f>
        <v>0</v>
      </c>
      <c r="O51">
        <f>(BG51 - IF(AT51&gt;1, K51*BA51*100.0/(AV51*BU51), 0))*(BN51+BO51)/1000.0</f>
        <v>0</v>
      </c>
      <c r="P51">
        <f>2.0/((1/R51-1/Q51)+SIGN(R51)*SQRT((1/R51-1/Q51)*(1/R51-1/Q51) + 4*BB51/((BB51+1)*(BB51+1))*(2*1/R51*1/Q51-1/Q51*1/Q51)))</f>
        <v>0</v>
      </c>
      <c r="Q51">
        <f>IF(LEFT(BC51,1)&lt;&gt;"0",IF(LEFT(BC51,1)="1",3.0,BD51),$D$5+$E$5*(BU51*BN51/($K$5*1000))+$F$5*(BU51*BN51/($K$5*1000))*MAX(MIN(BA51,$J$5),$I$5)*MAX(MIN(BA51,$J$5),$I$5)+$G$5*MAX(MIN(BA51,$J$5),$I$5)*(BU51*BN51/($K$5*1000))+$H$5*(BU51*BN51/($K$5*1000))*(BU51*BN51/($K$5*1000)))</f>
        <v>0</v>
      </c>
      <c r="R51">
        <f>I51*(1000-(1000*0.61365*exp(17.502*V51/(240.97+V51))/(BN51+BO51)+BI51)/2)/(1000*0.61365*exp(17.502*V51/(240.97+V51))/(BN51+BO51)-BI51)</f>
        <v>0</v>
      </c>
      <c r="S51">
        <f>1/((BB51+1)/(P51/1.6)+1/(Q51/1.37)) + BB51/((BB51+1)/(P51/1.6) + BB51/(Q51/1.37))</f>
        <v>0</v>
      </c>
      <c r="T51">
        <f>(AW51*AZ51)</f>
        <v>0</v>
      </c>
      <c r="U51">
        <f>(BP51+(T51+2*0.95*5.67E-8*(((BP51+$B$7)+273)^4-(BP51+273)^4)-44100*I51)/(1.84*29.3*Q51+8*0.95*5.67E-8*(BP51+273)^3))</f>
        <v>0</v>
      </c>
      <c r="V51">
        <f>($C$7*BQ51+$D$7*BR51+$E$7*U51)</f>
        <v>0</v>
      </c>
      <c r="W51">
        <f>0.61365*exp(17.502*V51/(240.97+V51))</f>
        <v>0</v>
      </c>
      <c r="X51">
        <f>(Y51/Z51*100)</f>
        <v>0</v>
      </c>
      <c r="Y51">
        <f>BI51*(BN51+BO51)/1000</f>
        <v>0</v>
      </c>
      <c r="Z51">
        <f>0.61365*exp(17.502*BP51/(240.97+BP51))</f>
        <v>0</v>
      </c>
      <c r="AA51">
        <f>(W51-BI51*(BN51+BO51)/1000)</f>
        <v>0</v>
      </c>
      <c r="AB51">
        <f>(-I51*44100)</f>
        <v>0</v>
      </c>
      <c r="AC51">
        <f>2*29.3*Q51*0.92*(BP51-V51)</f>
        <v>0</v>
      </c>
      <c r="AD51">
        <f>2*0.95*5.67E-8*(((BP51+$B$7)+273)^4-(V51+273)^4)</f>
        <v>0</v>
      </c>
      <c r="AE51">
        <f>T51+AD51+AB51+AC51</f>
        <v>0</v>
      </c>
      <c r="AF51">
        <f>BM51*AT51*(BH51-BG51*(1000-AT51*BJ51)/(1000-AT51*BI51))/(100*BA51)</f>
        <v>0</v>
      </c>
      <c r="AG51">
        <f>1000*BM51*AT51*(BI51-BJ51)/(100*BA51*(1000-AT51*BI51))</f>
        <v>0</v>
      </c>
      <c r="AH51">
        <f>(AI51 - AJ51 - BN51*1E3/(8.314*(BP51+273.15)) * AL51/BM51 * AK51) * BM51/(100*BA51) * (1000 - BJ51)/1000</f>
        <v>0</v>
      </c>
      <c r="AI51">
        <v>427.8177835238585</v>
      </c>
      <c r="AJ51">
        <v>427.0380606060605</v>
      </c>
      <c r="AK51">
        <v>0.004086403141620555</v>
      </c>
      <c r="AL51">
        <v>67.16776732579564</v>
      </c>
      <c r="AM51">
        <f>(AO51 - AN51 + BN51*1E3/(8.314*(BP51+273.15)) * AQ51/BM51 * AP51) * BM51/(100*BA51) * 1000/(1000 - AO51)</f>
        <v>0</v>
      </c>
      <c r="AN51">
        <v>18.29810066710128</v>
      </c>
      <c r="AO51">
        <v>18.38196121212121</v>
      </c>
      <c r="AP51">
        <v>-0.0001698159830181072</v>
      </c>
      <c r="AQ51">
        <v>78.5492056514947</v>
      </c>
      <c r="AR51">
        <v>9</v>
      </c>
      <c r="AS51">
        <v>1</v>
      </c>
      <c r="AT51">
        <f>IF(AR51*$H$13&gt;=AV51,1.0,(AV51/(AV51-AR51*$H$13)))</f>
        <v>0</v>
      </c>
      <c r="AU51">
        <f>(AT51-1)*100</f>
        <v>0</v>
      </c>
      <c r="AV51">
        <f>MAX(0,($B$13+$C$13*BU51)/(1+$D$13*BU51)*BN51/(BP51+273)*$E$13)</f>
        <v>0</v>
      </c>
      <c r="AW51">
        <f>$B$11*BV51+$C$11*BW51+$F$11*CH51*(1-CK51)</f>
        <v>0</v>
      </c>
      <c r="AX51">
        <f>AW51*AY51</f>
        <v>0</v>
      </c>
      <c r="AY51">
        <f>($B$11*$D$9+$C$11*$D$9+$F$11*((CU51+CM51)/MAX(CU51+CM51+CV51, 0.1)*$I$9+CV51/MAX(CU51+CM51+CV51, 0.1)*$J$9))/($B$11+$C$11+$F$11)</f>
        <v>0</v>
      </c>
      <c r="AZ51">
        <f>($B$11*$K$9+$C$11*$K$9+$F$11*((CU51+CM51)/MAX(CU51+CM51+CV51, 0.1)*$P$9+CV51/MAX(CU51+CM51+CV51, 0.1)*$Q$9))/($B$11+$C$11+$F$11)</f>
        <v>0</v>
      </c>
      <c r="BA51">
        <v>6</v>
      </c>
      <c r="BB51">
        <v>0.5</v>
      </c>
      <c r="BC51" t="s">
        <v>355</v>
      </c>
      <c r="BD51">
        <v>2</v>
      </c>
      <c r="BE51" t="b">
        <v>1</v>
      </c>
      <c r="BF51">
        <v>1714258081.066667</v>
      </c>
      <c r="BG51">
        <v>419.2176000000001</v>
      </c>
      <c r="BH51">
        <v>419.9939999999999</v>
      </c>
      <c r="BI51">
        <v>18.39265333333334</v>
      </c>
      <c r="BJ51">
        <v>18.31584333333333</v>
      </c>
      <c r="BK51">
        <v>422.3962333333334</v>
      </c>
      <c r="BL51">
        <v>18.44753333333333</v>
      </c>
      <c r="BM51">
        <v>600.0263</v>
      </c>
      <c r="BN51">
        <v>101.4084666666667</v>
      </c>
      <c r="BO51">
        <v>0.1000767933333333</v>
      </c>
      <c r="BP51">
        <v>26.37395</v>
      </c>
      <c r="BQ51">
        <v>26.44832333333333</v>
      </c>
      <c r="BR51">
        <v>999.9000000000002</v>
      </c>
      <c r="BS51">
        <v>0</v>
      </c>
      <c r="BT51">
        <v>0</v>
      </c>
      <c r="BU51">
        <v>9988.615333333333</v>
      </c>
      <c r="BV51">
        <v>0</v>
      </c>
      <c r="BW51">
        <v>196.9366666666666</v>
      </c>
      <c r="BX51">
        <v>-0.7764394333333334</v>
      </c>
      <c r="BY51">
        <v>427.0725</v>
      </c>
      <c r="BZ51">
        <v>427.8300666666667</v>
      </c>
      <c r="CA51">
        <v>0.07680955333333334</v>
      </c>
      <c r="CB51">
        <v>419.9939999999999</v>
      </c>
      <c r="CC51">
        <v>18.31584333333333</v>
      </c>
      <c r="CD51">
        <v>1.865170333333334</v>
      </c>
      <c r="CE51">
        <v>1.857381</v>
      </c>
      <c r="CF51">
        <v>16.34392666666667</v>
      </c>
      <c r="CG51">
        <v>16.27825666666666</v>
      </c>
      <c r="CH51">
        <v>400.0118000000001</v>
      </c>
      <c r="CI51">
        <v>0.9000172666666665</v>
      </c>
      <c r="CJ51">
        <v>0.09998254333333335</v>
      </c>
      <c r="CK51">
        <v>0</v>
      </c>
      <c r="CL51">
        <v>2.095196666666667</v>
      </c>
      <c r="CM51">
        <v>0</v>
      </c>
      <c r="CN51">
        <v>1151.976333333333</v>
      </c>
      <c r="CO51">
        <v>3702.338</v>
      </c>
      <c r="CP51">
        <v>36.56433333333333</v>
      </c>
      <c r="CQ51">
        <v>41.67266666666666</v>
      </c>
      <c r="CR51">
        <v>38.77263333333332</v>
      </c>
      <c r="CS51">
        <v>40.88923333333332</v>
      </c>
      <c r="CT51">
        <v>37.35603333333334</v>
      </c>
      <c r="CU51">
        <v>360.0173333333333</v>
      </c>
      <c r="CV51">
        <v>39.992</v>
      </c>
      <c r="CW51">
        <v>0</v>
      </c>
      <c r="CX51">
        <v>1714258176.6</v>
      </c>
      <c r="CY51">
        <v>0</v>
      </c>
      <c r="CZ51">
        <v>1714257207.5</v>
      </c>
      <c r="DA51" t="s">
        <v>368</v>
      </c>
      <c r="DB51">
        <v>1714257204</v>
      </c>
      <c r="DC51">
        <v>1714257207.5</v>
      </c>
      <c r="DD51">
        <v>2</v>
      </c>
      <c r="DE51">
        <v>0.03</v>
      </c>
      <c r="DF51">
        <v>-0.062</v>
      </c>
      <c r="DG51">
        <v>-3.183</v>
      </c>
      <c r="DH51">
        <v>-0.05</v>
      </c>
      <c r="DI51">
        <v>420</v>
      </c>
      <c r="DJ51">
        <v>19</v>
      </c>
      <c r="DK51">
        <v>0.35</v>
      </c>
      <c r="DL51">
        <v>0.1</v>
      </c>
      <c r="DM51">
        <v>-0.7654396829268292</v>
      </c>
      <c r="DN51">
        <v>-0.1350335749128921</v>
      </c>
      <c r="DO51">
        <v>0.03886742523266157</v>
      </c>
      <c r="DP51">
        <v>0</v>
      </c>
      <c r="DQ51">
        <v>0.07236130975609757</v>
      </c>
      <c r="DR51">
        <v>0.1028225477351916</v>
      </c>
      <c r="DS51">
        <v>0.01229211377684211</v>
      </c>
      <c r="DT51">
        <v>0</v>
      </c>
      <c r="DU51">
        <v>0</v>
      </c>
      <c r="DV51">
        <v>2</v>
      </c>
      <c r="DW51" t="s">
        <v>363</v>
      </c>
      <c r="DX51">
        <v>3.22931</v>
      </c>
      <c r="DY51">
        <v>2.70436</v>
      </c>
      <c r="DZ51">
        <v>0.105662</v>
      </c>
      <c r="EA51">
        <v>0.10555</v>
      </c>
      <c r="EB51">
        <v>0.095777</v>
      </c>
      <c r="EC51">
        <v>0.0958328</v>
      </c>
      <c r="ED51">
        <v>29066.7</v>
      </c>
      <c r="EE51">
        <v>28413.2</v>
      </c>
      <c r="EF51">
        <v>31135.8</v>
      </c>
      <c r="EG51">
        <v>30126.6</v>
      </c>
      <c r="EH51">
        <v>37695.5</v>
      </c>
      <c r="EI51">
        <v>36020.8</v>
      </c>
      <c r="EJ51">
        <v>43619.8</v>
      </c>
      <c r="EK51">
        <v>42072.1</v>
      </c>
      <c r="EL51">
        <v>2.07993</v>
      </c>
      <c r="EM51">
        <v>1.90832</v>
      </c>
      <c r="EN51">
        <v>0.0501014</v>
      </c>
      <c r="EO51">
        <v>0</v>
      </c>
      <c r="EP51">
        <v>25.627</v>
      </c>
      <c r="EQ51">
        <v>999.9</v>
      </c>
      <c r="ER51">
        <v>67.7</v>
      </c>
      <c r="ES51">
        <v>26.5</v>
      </c>
      <c r="ET51">
        <v>23.2041</v>
      </c>
      <c r="EU51">
        <v>61.56</v>
      </c>
      <c r="EV51">
        <v>21.1098</v>
      </c>
      <c r="EW51">
        <v>1</v>
      </c>
      <c r="EX51">
        <v>0.0850762</v>
      </c>
      <c r="EY51">
        <v>0.523908</v>
      </c>
      <c r="EZ51">
        <v>20.2088</v>
      </c>
      <c r="FA51">
        <v>5.22807</v>
      </c>
      <c r="FB51">
        <v>11.998</v>
      </c>
      <c r="FC51">
        <v>4.9674</v>
      </c>
      <c r="FD51">
        <v>3.297</v>
      </c>
      <c r="FE51">
        <v>9999</v>
      </c>
      <c r="FF51">
        <v>9999</v>
      </c>
      <c r="FG51">
        <v>9999</v>
      </c>
      <c r="FH51">
        <v>32.7</v>
      </c>
      <c r="FI51">
        <v>4.97106</v>
      </c>
      <c r="FJ51">
        <v>1.86773</v>
      </c>
      <c r="FK51">
        <v>1.85898</v>
      </c>
      <c r="FL51">
        <v>1.86508</v>
      </c>
      <c r="FM51">
        <v>1.8631</v>
      </c>
      <c r="FN51">
        <v>1.86446</v>
      </c>
      <c r="FO51">
        <v>1.85989</v>
      </c>
      <c r="FP51">
        <v>1.86394</v>
      </c>
      <c r="FQ51">
        <v>0</v>
      </c>
      <c r="FR51">
        <v>0</v>
      </c>
      <c r="FS51">
        <v>0</v>
      </c>
      <c r="FT51">
        <v>0</v>
      </c>
      <c r="FU51" t="s">
        <v>358</v>
      </c>
      <c r="FV51" t="s">
        <v>359</v>
      </c>
      <c r="FW51" t="s">
        <v>360</v>
      </c>
      <c r="FX51" t="s">
        <v>360</v>
      </c>
      <c r="FY51" t="s">
        <v>360</v>
      </c>
      <c r="FZ51" t="s">
        <v>360</v>
      </c>
      <c r="GA51">
        <v>0</v>
      </c>
      <c r="GB51">
        <v>100</v>
      </c>
      <c r="GC51">
        <v>100</v>
      </c>
      <c r="GD51">
        <v>-3.178</v>
      </c>
      <c r="GE51">
        <v>-0.0549</v>
      </c>
      <c r="GF51">
        <v>-1.32228814414883</v>
      </c>
      <c r="GG51">
        <v>-0.004200780211792431</v>
      </c>
      <c r="GH51">
        <v>-6.086107273994438E-07</v>
      </c>
      <c r="GI51">
        <v>3.538391214060535E-10</v>
      </c>
      <c r="GJ51">
        <v>-0.09100153993609908</v>
      </c>
      <c r="GK51">
        <v>0.006682484536868237</v>
      </c>
      <c r="GL51">
        <v>-0.0007200357986506558</v>
      </c>
      <c r="GM51">
        <v>2.515042002614049E-05</v>
      </c>
      <c r="GN51">
        <v>15</v>
      </c>
      <c r="GO51">
        <v>1944</v>
      </c>
      <c r="GP51">
        <v>3</v>
      </c>
      <c r="GQ51">
        <v>20</v>
      </c>
      <c r="GR51">
        <v>14.8</v>
      </c>
      <c r="GS51">
        <v>14.7</v>
      </c>
      <c r="GT51">
        <v>1.13281</v>
      </c>
      <c r="GU51">
        <v>2.41577</v>
      </c>
      <c r="GV51">
        <v>1.44775</v>
      </c>
      <c r="GW51">
        <v>2.30591</v>
      </c>
      <c r="GX51">
        <v>1.55151</v>
      </c>
      <c r="GY51">
        <v>2.23389</v>
      </c>
      <c r="GZ51">
        <v>32.798</v>
      </c>
      <c r="HA51">
        <v>14.1145</v>
      </c>
      <c r="HB51">
        <v>18</v>
      </c>
      <c r="HC51">
        <v>581.104</v>
      </c>
      <c r="HD51">
        <v>472.881</v>
      </c>
      <c r="HE51">
        <v>24.9991</v>
      </c>
      <c r="HF51">
        <v>28.1912</v>
      </c>
      <c r="HG51">
        <v>29.9998</v>
      </c>
      <c r="HH51">
        <v>28.2232</v>
      </c>
      <c r="HI51">
        <v>28.1784</v>
      </c>
      <c r="HJ51">
        <v>22.6808</v>
      </c>
      <c r="HK51">
        <v>33.519</v>
      </c>
      <c r="HL51">
        <v>97.023</v>
      </c>
      <c r="HM51">
        <v>25</v>
      </c>
      <c r="HN51">
        <v>420</v>
      </c>
      <c r="HO51">
        <v>18.2592</v>
      </c>
      <c r="HP51">
        <v>98.7869</v>
      </c>
      <c r="HQ51">
        <v>100.528</v>
      </c>
    </row>
    <row r="52" spans="1:225">
      <c r="A52">
        <v>36</v>
      </c>
      <c r="B52">
        <v>1714258099</v>
      </c>
      <c r="C52">
        <v>960.9000000953674</v>
      </c>
      <c r="D52" t="s">
        <v>436</v>
      </c>
      <c r="E52" t="s">
        <v>437</v>
      </c>
      <c r="F52">
        <v>5</v>
      </c>
      <c r="G52" t="s">
        <v>431</v>
      </c>
      <c r="H52">
        <v>1714258091.066667</v>
      </c>
      <c r="I52">
        <f>(J52)/1000</f>
        <v>0</v>
      </c>
      <c r="J52">
        <f>IF(BE52, AM52, AG52)</f>
        <v>0</v>
      </c>
      <c r="K52">
        <f>IF(BE52, AH52, AF52)</f>
        <v>0</v>
      </c>
      <c r="L52">
        <f>BG52 - IF(AT52&gt;1, K52*BA52*100.0/(AV52*BU52), 0)</f>
        <v>0</v>
      </c>
      <c r="M52">
        <f>((S52-I52/2)*L52-K52)/(S52+I52/2)</f>
        <v>0</v>
      </c>
      <c r="N52">
        <f>M52*(BN52+BO52)/1000.0</f>
        <v>0</v>
      </c>
      <c r="O52">
        <f>(BG52 - IF(AT52&gt;1, K52*BA52*100.0/(AV52*BU52), 0))*(BN52+BO52)/1000.0</f>
        <v>0</v>
      </c>
      <c r="P52">
        <f>2.0/((1/R52-1/Q52)+SIGN(R52)*SQRT((1/R52-1/Q52)*(1/R52-1/Q52) + 4*BB52/((BB52+1)*(BB52+1))*(2*1/R52*1/Q52-1/Q52*1/Q52)))</f>
        <v>0</v>
      </c>
      <c r="Q52">
        <f>IF(LEFT(BC52,1)&lt;&gt;"0",IF(LEFT(BC52,1)="1",3.0,BD52),$D$5+$E$5*(BU52*BN52/($K$5*1000))+$F$5*(BU52*BN52/($K$5*1000))*MAX(MIN(BA52,$J$5),$I$5)*MAX(MIN(BA52,$J$5),$I$5)+$G$5*MAX(MIN(BA52,$J$5),$I$5)*(BU52*BN52/($K$5*1000))+$H$5*(BU52*BN52/($K$5*1000))*(BU52*BN52/($K$5*1000)))</f>
        <v>0</v>
      </c>
      <c r="R52">
        <f>I52*(1000-(1000*0.61365*exp(17.502*V52/(240.97+V52))/(BN52+BO52)+BI52)/2)/(1000*0.61365*exp(17.502*V52/(240.97+V52))/(BN52+BO52)-BI52)</f>
        <v>0</v>
      </c>
      <c r="S52">
        <f>1/((BB52+1)/(P52/1.6)+1/(Q52/1.37)) + BB52/((BB52+1)/(P52/1.6) + BB52/(Q52/1.37))</f>
        <v>0</v>
      </c>
      <c r="T52">
        <f>(AW52*AZ52)</f>
        <v>0</v>
      </c>
      <c r="U52">
        <f>(BP52+(T52+2*0.95*5.67E-8*(((BP52+$B$7)+273)^4-(BP52+273)^4)-44100*I52)/(1.84*29.3*Q52+8*0.95*5.67E-8*(BP52+273)^3))</f>
        <v>0</v>
      </c>
      <c r="V52">
        <f>($C$7*BQ52+$D$7*BR52+$E$7*U52)</f>
        <v>0</v>
      </c>
      <c r="W52">
        <f>0.61365*exp(17.502*V52/(240.97+V52))</f>
        <v>0</v>
      </c>
      <c r="X52">
        <f>(Y52/Z52*100)</f>
        <v>0</v>
      </c>
      <c r="Y52">
        <f>BI52*(BN52+BO52)/1000</f>
        <v>0</v>
      </c>
      <c r="Z52">
        <f>0.61365*exp(17.502*BP52/(240.97+BP52))</f>
        <v>0</v>
      </c>
      <c r="AA52">
        <f>(W52-BI52*(BN52+BO52)/1000)</f>
        <v>0</v>
      </c>
      <c r="AB52">
        <f>(-I52*44100)</f>
        <v>0</v>
      </c>
      <c r="AC52">
        <f>2*29.3*Q52*0.92*(BP52-V52)</f>
        <v>0</v>
      </c>
      <c r="AD52">
        <f>2*0.95*5.67E-8*(((BP52+$B$7)+273)^4-(V52+273)^4)</f>
        <v>0</v>
      </c>
      <c r="AE52">
        <f>T52+AD52+AB52+AC52</f>
        <v>0</v>
      </c>
      <c r="AF52">
        <f>BM52*AT52*(BH52-BG52*(1000-AT52*BJ52)/(1000-AT52*BI52))/(100*BA52)</f>
        <v>0</v>
      </c>
      <c r="AG52">
        <f>1000*BM52*AT52*(BI52-BJ52)/(100*BA52*(1000-AT52*BI52))</f>
        <v>0</v>
      </c>
      <c r="AH52">
        <f>(AI52 - AJ52 - BN52*1E3/(8.314*(BP52+273.15)) * AL52/BM52 * AK52) * BM52/(100*BA52) * (1000 - BJ52)/1000</f>
        <v>0</v>
      </c>
      <c r="AI52">
        <v>427.7868304557966</v>
      </c>
      <c r="AJ52">
        <v>427.0287939393939</v>
      </c>
      <c r="AK52">
        <v>-0.001755071404953547</v>
      </c>
      <c r="AL52">
        <v>67.16776732579564</v>
      </c>
      <c r="AM52">
        <f>(AO52 - AN52 + BN52*1E3/(8.314*(BP52+273.15)) * AQ52/BM52 * AP52) * BM52/(100*BA52) * 1000/(1000 - AO52)</f>
        <v>0</v>
      </c>
      <c r="AN52">
        <v>18.29091759246531</v>
      </c>
      <c r="AO52">
        <v>18.37202727272727</v>
      </c>
      <c r="AP52">
        <v>-4.117805597592956E-05</v>
      </c>
      <c r="AQ52">
        <v>78.5492056514947</v>
      </c>
      <c r="AR52">
        <v>9</v>
      </c>
      <c r="AS52">
        <v>1</v>
      </c>
      <c r="AT52">
        <f>IF(AR52*$H$13&gt;=AV52,1.0,(AV52/(AV52-AR52*$H$13)))</f>
        <v>0</v>
      </c>
      <c r="AU52">
        <f>(AT52-1)*100</f>
        <v>0</v>
      </c>
      <c r="AV52">
        <f>MAX(0,($B$13+$C$13*BU52)/(1+$D$13*BU52)*BN52/(BP52+273)*$E$13)</f>
        <v>0</v>
      </c>
      <c r="AW52">
        <f>$B$11*BV52+$C$11*BW52+$F$11*CH52*(1-CK52)</f>
        <v>0</v>
      </c>
      <c r="AX52">
        <f>AW52*AY52</f>
        <v>0</v>
      </c>
      <c r="AY52">
        <f>($B$11*$D$9+$C$11*$D$9+$F$11*((CU52+CM52)/MAX(CU52+CM52+CV52, 0.1)*$I$9+CV52/MAX(CU52+CM52+CV52, 0.1)*$J$9))/($B$11+$C$11+$F$11)</f>
        <v>0</v>
      </c>
      <c r="AZ52">
        <f>($B$11*$K$9+$C$11*$K$9+$F$11*((CU52+CM52)/MAX(CU52+CM52+CV52, 0.1)*$P$9+CV52/MAX(CU52+CM52+CV52, 0.1)*$Q$9))/($B$11+$C$11+$F$11)</f>
        <v>0</v>
      </c>
      <c r="BA52">
        <v>6</v>
      </c>
      <c r="BB52">
        <v>0.5</v>
      </c>
      <c r="BC52" t="s">
        <v>355</v>
      </c>
      <c r="BD52">
        <v>2</v>
      </c>
      <c r="BE52" t="b">
        <v>1</v>
      </c>
      <c r="BF52">
        <v>1714258091.066667</v>
      </c>
      <c r="BG52">
        <v>419.1983</v>
      </c>
      <c r="BH52">
        <v>419.9886666666667</v>
      </c>
      <c r="BI52">
        <v>18.37987333333333</v>
      </c>
      <c r="BJ52">
        <v>18.29496666666666</v>
      </c>
      <c r="BK52">
        <v>422.3767333333333</v>
      </c>
      <c r="BL52">
        <v>18.43480666666667</v>
      </c>
      <c r="BM52">
        <v>599.9903333333334</v>
      </c>
      <c r="BN52">
        <v>101.4074</v>
      </c>
      <c r="BO52">
        <v>0.09993230333333333</v>
      </c>
      <c r="BP52">
        <v>26.36677666666667</v>
      </c>
      <c r="BQ52">
        <v>26.43692333333333</v>
      </c>
      <c r="BR52">
        <v>999.9000000000002</v>
      </c>
      <c r="BS52">
        <v>0</v>
      </c>
      <c r="BT52">
        <v>0</v>
      </c>
      <c r="BU52">
        <v>10000.07866666667</v>
      </c>
      <c r="BV52">
        <v>0</v>
      </c>
      <c r="BW52">
        <v>196.6695666666667</v>
      </c>
      <c r="BX52">
        <v>-0.7904826000000001</v>
      </c>
      <c r="BY52">
        <v>427.0472666666667</v>
      </c>
      <c r="BZ52">
        <v>427.8155666666667</v>
      </c>
      <c r="CA52">
        <v>0.08489321333333333</v>
      </c>
      <c r="CB52">
        <v>419.9886666666667</v>
      </c>
      <c r="CC52">
        <v>18.29496666666666</v>
      </c>
      <c r="CD52">
        <v>1.863853333333333</v>
      </c>
      <c r="CE52">
        <v>1.855243333333333</v>
      </c>
      <c r="CF52">
        <v>16.33283333333333</v>
      </c>
      <c r="CG52">
        <v>16.26019333333333</v>
      </c>
      <c r="CH52">
        <v>400.0033</v>
      </c>
      <c r="CI52">
        <v>0.9000172666666665</v>
      </c>
      <c r="CJ52">
        <v>0.09998254333333337</v>
      </c>
      <c r="CK52">
        <v>0</v>
      </c>
      <c r="CL52">
        <v>2.040003333333333</v>
      </c>
      <c r="CM52">
        <v>0</v>
      </c>
      <c r="CN52">
        <v>1166.388666666667</v>
      </c>
      <c r="CO52">
        <v>3702.26</v>
      </c>
      <c r="CP52">
        <v>36.63523333333332</v>
      </c>
      <c r="CQ52">
        <v>41.75183333333332</v>
      </c>
      <c r="CR52">
        <v>38.8414</v>
      </c>
      <c r="CS52">
        <v>41.00596666666665</v>
      </c>
      <c r="CT52">
        <v>37.42679999999999</v>
      </c>
      <c r="CU52">
        <v>360.01</v>
      </c>
      <c r="CV52">
        <v>39.992</v>
      </c>
      <c r="CW52">
        <v>0</v>
      </c>
      <c r="CX52">
        <v>1714258186.2</v>
      </c>
      <c r="CY52">
        <v>0</v>
      </c>
      <c r="CZ52">
        <v>1714257207.5</v>
      </c>
      <c r="DA52" t="s">
        <v>368</v>
      </c>
      <c r="DB52">
        <v>1714257204</v>
      </c>
      <c r="DC52">
        <v>1714257207.5</v>
      </c>
      <c r="DD52">
        <v>2</v>
      </c>
      <c r="DE52">
        <v>0.03</v>
      </c>
      <c r="DF52">
        <v>-0.062</v>
      </c>
      <c r="DG52">
        <v>-3.183</v>
      </c>
      <c r="DH52">
        <v>-0.05</v>
      </c>
      <c r="DI52">
        <v>420</v>
      </c>
      <c r="DJ52">
        <v>19</v>
      </c>
      <c r="DK52">
        <v>0.35</v>
      </c>
      <c r="DL52">
        <v>0.1</v>
      </c>
      <c r="DM52">
        <v>-0.7818476829268293</v>
      </c>
      <c r="DN52">
        <v>-0.1359866341463407</v>
      </c>
      <c r="DO52">
        <v>0.04033861519712118</v>
      </c>
      <c r="DP52">
        <v>0</v>
      </c>
      <c r="DQ52">
        <v>0.08233301707317074</v>
      </c>
      <c r="DR52">
        <v>0.03171960627177701</v>
      </c>
      <c r="DS52">
        <v>0.008079448122027752</v>
      </c>
      <c r="DT52">
        <v>1</v>
      </c>
      <c r="DU52">
        <v>1</v>
      </c>
      <c r="DV52">
        <v>2</v>
      </c>
      <c r="DW52" t="s">
        <v>357</v>
      </c>
      <c r="DX52">
        <v>3.22942</v>
      </c>
      <c r="DY52">
        <v>2.70444</v>
      </c>
      <c r="DZ52">
        <v>0.105655</v>
      </c>
      <c r="EA52">
        <v>0.105545</v>
      </c>
      <c r="EB52">
        <v>0.09574290000000001</v>
      </c>
      <c r="EC52">
        <v>0.0958045</v>
      </c>
      <c r="ED52">
        <v>29066.7</v>
      </c>
      <c r="EE52">
        <v>28413.8</v>
      </c>
      <c r="EF52">
        <v>31135.6</v>
      </c>
      <c r="EG52">
        <v>30127.1</v>
      </c>
      <c r="EH52">
        <v>37696.8</v>
      </c>
      <c r="EI52">
        <v>36022.5</v>
      </c>
      <c r="EJ52">
        <v>43619.7</v>
      </c>
      <c r="EK52">
        <v>42072.8</v>
      </c>
      <c r="EL52">
        <v>2.0799</v>
      </c>
      <c r="EM52">
        <v>1.90853</v>
      </c>
      <c r="EN52">
        <v>0.0512078</v>
      </c>
      <c r="EO52">
        <v>0</v>
      </c>
      <c r="EP52">
        <v>25.5904</v>
      </c>
      <c r="EQ52">
        <v>999.9</v>
      </c>
      <c r="ER52">
        <v>67.7</v>
      </c>
      <c r="ES52">
        <v>26.5</v>
      </c>
      <c r="ET52">
        <v>23.2023</v>
      </c>
      <c r="EU52">
        <v>61.73</v>
      </c>
      <c r="EV52">
        <v>21.1699</v>
      </c>
      <c r="EW52">
        <v>1</v>
      </c>
      <c r="EX52">
        <v>0.0846596</v>
      </c>
      <c r="EY52">
        <v>0.515147</v>
      </c>
      <c r="EZ52">
        <v>20.2087</v>
      </c>
      <c r="FA52">
        <v>5.22777</v>
      </c>
      <c r="FB52">
        <v>11.998</v>
      </c>
      <c r="FC52">
        <v>4.9671</v>
      </c>
      <c r="FD52">
        <v>3.297</v>
      </c>
      <c r="FE52">
        <v>9999</v>
      </c>
      <c r="FF52">
        <v>9999</v>
      </c>
      <c r="FG52">
        <v>9999</v>
      </c>
      <c r="FH52">
        <v>32.7</v>
      </c>
      <c r="FI52">
        <v>4.97108</v>
      </c>
      <c r="FJ52">
        <v>1.86775</v>
      </c>
      <c r="FK52">
        <v>1.85898</v>
      </c>
      <c r="FL52">
        <v>1.86508</v>
      </c>
      <c r="FM52">
        <v>1.8631</v>
      </c>
      <c r="FN52">
        <v>1.86447</v>
      </c>
      <c r="FO52">
        <v>1.85989</v>
      </c>
      <c r="FP52">
        <v>1.86391</v>
      </c>
      <c r="FQ52">
        <v>0</v>
      </c>
      <c r="FR52">
        <v>0</v>
      </c>
      <c r="FS52">
        <v>0</v>
      </c>
      <c r="FT52">
        <v>0</v>
      </c>
      <c r="FU52" t="s">
        <v>358</v>
      </c>
      <c r="FV52" t="s">
        <v>359</v>
      </c>
      <c r="FW52" t="s">
        <v>360</v>
      </c>
      <c r="FX52" t="s">
        <v>360</v>
      </c>
      <c r="FY52" t="s">
        <v>360</v>
      </c>
      <c r="FZ52" t="s">
        <v>360</v>
      </c>
      <c r="GA52">
        <v>0</v>
      </c>
      <c r="GB52">
        <v>100</v>
      </c>
      <c r="GC52">
        <v>100</v>
      </c>
      <c r="GD52">
        <v>-3.179</v>
      </c>
      <c r="GE52">
        <v>-0.055</v>
      </c>
      <c r="GF52">
        <v>-1.32228814414883</v>
      </c>
      <c r="GG52">
        <v>-0.004200780211792431</v>
      </c>
      <c r="GH52">
        <v>-6.086107273994438E-07</v>
      </c>
      <c r="GI52">
        <v>3.538391214060535E-10</v>
      </c>
      <c r="GJ52">
        <v>-0.09100153993609908</v>
      </c>
      <c r="GK52">
        <v>0.006682484536868237</v>
      </c>
      <c r="GL52">
        <v>-0.0007200357986506558</v>
      </c>
      <c r="GM52">
        <v>2.515042002614049E-05</v>
      </c>
      <c r="GN52">
        <v>15</v>
      </c>
      <c r="GO52">
        <v>1944</v>
      </c>
      <c r="GP52">
        <v>3</v>
      </c>
      <c r="GQ52">
        <v>20</v>
      </c>
      <c r="GR52">
        <v>14.9</v>
      </c>
      <c r="GS52">
        <v>14.9</v>
      </c>
      <c r="GT52">
        <v>1.13281</v>
      </c>
      <c r="GU52">
        <v>2.3999</v>
      </c>
      <c r="GV52">
        <v>1.44775</v>
      </c>
      <c r="GW52">
        <v>2.30591</v>
      </c>
      <c r="GX52">
        <v>1.55151</v>
      </c>
      <c r="GY52">
        <v>2.45605</v>
      </c>
      <c r="GZ52">
        <v>32.798</v>
      </c>
      <c r="HA52">
        <v>14.132</v>
      </c>
      <c r="HB52">
        <v>18</v>
      </c>
      <c r="HC52">
        <v>581.054</v>
      </c>
      <c r="HD52">
        <v>472.994</v>
      </c>
      <c r="HE52">
        <v>24.9991</v>
      </c>
      <c r="HF52">
        <v>28.1858</v>
      </c>
      <c r="HG52">
        <v>29.9998</v>
      </c>
      <c r="HH52">
        <v>28.2198</v>
      </c>
      <c r="HI52">
        <v>28.1766</v>
      </c>
      <c r="HJ52">
        <v>22.6812</v>
      </c>
      <c r="HK52">
        <v>33.519</v>
      </c>
      <c r="HL52">
        <v>97.023</v>
      </c>
      <c r="HM52">
        <v>25</v>
      </c>
      <c r="HN52">
        <v>420</v>
      </c>
      <c r="HO52">
        <v>18.2617</v>
      </c>
      <c r="HP52">
        <v>98.7864</v>
      </c>
      <c r="HQ52">
        <v>100.53</v>
      </c>
    </row>
    <row r="53" spans="1:225">
      <c r="A53">
        <v>37</v>
      </c>
      <c r="B53">
        <v>1714258109</v>
      </c>
      <c r="C53">
        <v>970.9000000953674</v>
      </c>
      <c r="D53" t="s">
        <v>438</v>
      </c>
      <c r="E53" t="s">
        <v>439</v>
      </c>
      <c r="F53">
        <v>5</v>
      </c>
      <c r="G53" t="s">
        <v>431</v>
      </c>
      <c r="H53">
        <v>1714258101.066667</v>
      </c>
      <c r="I53">
        <f>(J53)/1000</f>
        <v>0</v>
      </c>
      <c r="J53">
        <f>IF(BE53, AM53, AG53)</f>
        <v>0</v>
      </c>
      <c r="K53">
        <f>IF(BE53, AH53, AF53)</f>
        <v>0</v>
      </c>
      <c r="L53">
        <f>BG53 - IF(AT53&gt;1, K53*BA53*100.0/(AV53*BU53), 0)</f>
        <v>0</v>
      </c>
      <c r="M53">
        <f>((S53-I53/2)*L53-K53)/(S53+I53/2)</f>
        <v>0</v>
      </c>
      <c r="N53">
        <f>M53*(BN53+BO53)/1000.0</f>
        <v>0</v>
      </c>
      <c r="O53">
        <f>(BG53 - IF(AT53&gt;1, K53*BA53*100.0/(AV53*BU53), 0))*(BN53+BO53)/1000.0</f>
        <v>0</v>
      </c>
      <c r="P53">
        <f>2.0/((1/R53-1/Q53)+SIGN(R53)*SQRT((1/R53-1/Q53)*(1/R53-1/Q53) + 4*BB53/((BB53+1)*(BB53+1))*(2*1/R53*1/Q53-1/Q53*1/Q53)))</f>
        <v>0</v>
      </c>
      <c r="Q53">
        <f>IF(LEFT(BC53,1)&lt;&gt;"0",IF(LEFT(BC53,1)="1",3.0,BD53),$D$5+$E$5*(BU53*BN53/($K$5*1000))+$F$5*(BU53*BN53/($K$5*1000))*MAX(MIN(BA53,$J$5),$I$5)*MAX(MIN(BA53,$J$5),$I$5)+$G$5*MAX(MIN(BA53,$J$5),$I$5)*(BU53*BN53/($K$5*1000))+$H$5*(BU53*BN53/($K$5*1000))*(BU53*BN53/($K$5*1000)))</f>
        <v>0</v>
      </c>
      <c r="R53">
        <f>I53*(1000-(1000*0.61365*exp(17.502*V53/(240.97+V53))/(BN53+BO53)+BI53)/2)/(1000*0.61365*exp(17.502*V53/(240.97+V53))/(BN53+BO53)-BI53)</f>
        <v>0</v>
      </c>
      <c r="S53">
        <f>1/((BB53+1)/(P53/1.6)+1/(Q53/1.37)) + BB53/((BB53+1)/(P53/1.6) + BB53/(Q53/1.37))</f>
        <v>0</v>
      </c>
      <c r="T53">
        <f>(AW53*AZ53)</f>
        <v>0</v>
      </c>
      <c r="U53">
        <f>(BP53+(T53+2*0.95*5.67E-8*(((BP53+$B$7)+273)^4-(BP53+273)^4)-44100*I53)/(1.84*29.3*Q53+8*0.95*5.67E-8*(BP53+273)^3))</f>
        <v>0</v>
      </c>
      <c r="V53">
        <f>($C$7*BQ53+$D$7*BR53+$E$7*U53)</f>
        <v>0</v>
      </c>
      <c r="W53">
        <f>0.61365*exp(17.502*V53/(240.97+V53))</f>
        <v>0</v>
      </c>
      <c r="X53">
        <f>(Y53/Z53*100)</f>
        <v>0</v>
      </c>
      <c r="Y53">
        <f>BI53*(BN53+BO53)/1000</f>
        <v>0</v>
      </c>
      <c r="Z53">
        <f>0.61365*exp(17.502*BP53/(240.97+BP53))</f>
        <v>0</v>
      </c>
      <c r="AA53">
        <f>(W53-BI53*(BN53+BO53)/1000)</f>
        <v>0</v>
      </c>
      <c r="AB53">
        <f>(-I53*44100)</f>
        <v>0</v>
      </c>
      <c r="AC53">
        <f>2*29.3*Q53*0.92*(BP53-V53)</f>
        <v>0</v>
      </c>
      <c r="AD53">
        <f>2*0.95*5.67E-8*(((BP53+$B$7)+273)^4-(V53+273)^4)</f>
        <v>0</v>
      </c>
      <c r="AE53">
        <f>T53+AD53+AB53+AC53</f>
        <v>0</v>
      </c>
      <c r="AF53">
        <f>BM53*AT53*(BH53-BG53*(1000-AT53*BJ53)/(1000-AT53*BI53))/(100*BA53)</f>
        <v>0</v>
      </c>
      <c r="AG53">
        <f>1000*BM53*AT53*(BI53-BJ53)/(100*BA53*(1000-AT53*BI53))</f>
        <v>0</v>
      </c>
      <c r="AH53">
        <f>(AI53 - AJ53 - BN53*1E3/(8.314*(BP53+273.15)) * AL53/BM53 * AK53) * BM53/(100*BA53) * (1000 - BJ53)/1000</f>
        <v>0</v>
      </c>
      <c r="AI53">
        <v>427.8189709312406</v>
      </c>
      <c r="AJ53">
        <v>426.9886363636363</v>
      </c>
      <c r="AK53">
        <v>-0.0005186093443379897</v>
      </c>
      <c r="AL53">
        <v>67.16776732579564</v>
      </c>
      <c r="AM53">
        <f>(AO53 - AN53 + BN53*1E3/(8.314*(BP53+273.15)) * AQ53/BM53 * AP53) * BM53/(100*BA53) * 1000/(1000 - AO53)</f>
        <v>0</v>
      </c>
      <c r="AN53">
        <v>18.2928144780584</v>
      </c>
      <c r="AO53">
        <v>18.37158666666666</v>
      </c>
      <c r="AP53">
        <v>1.956222809467867E-06</v>
      </c>
      <c r="AQ53">
        <v>78.5492056514947</v>
      </c>
      <c r="AR53">
        <v>9</v>
      </c>
      <c r="AS53">
        <v>1</v>
      </c>
      <c r="AT53">
        <f>IF(AR53*$H$13&gt;=AV53,1.0,(AV53/(AV53-AR53*$H$13)))</f>
        <v>0</v>
      </c>
      <c r="AU53">
        <f>(AT53-1)*100</f>
        <v>0</v>
      </c>
      <c r="AV53">
        <f>MAX(0,($B$13+$C$13*BU53)/(1+$D$13*BU53)*BN53/(BP53+273)*$E$13)</f>
        <v>0</v>
      </c>
      <c r="AW53">
        <f>$B$11*BV53+$C$11*BW53+$F$11*CH53*(1-CK53)</f>
        <v>0</v>
      </c>
      <c r="AX53">
        <f>AW53*AY53</f>
        <v>0</v>
      </c>
      <c r="AY53">
        <f>($B$11*$D$9+$C$11*$D$9+$F$11*((CU53+CM53)/MAX(CU53+CM53+CV53, 0.1)*$I$9+CV53/MAX(CU53+CM53+CV53, 0.1)*$J$9))/($B$11+$C$11+$F$11)</f>
        <v>0</v>
      </c>
      <c r="AZ53">
        <f>($B$11*$K$9+$C$11*$K$9+$F$11*((CU53+CM53)/MAX(CU53+CM53+CV53, 0.1)*$P$9+CV53/MAX(CU53+CM53+CV53, 0.1)*$Q$9))/($B$11+$C$11+$F$11)</f>
        <v>0</v>
      </c>
      <c r="BA53">
        <v>6</v>
      </c>
      <c r="BB53">
        <v>0.5</v>
      </c>
      <c r="BC53" t="s">
        <v>355</v>
      </c>
      <c r="BD53">
        <v>2</v>
      </c>
      <c r="BE53" t="b">
        <v>1</v>
      </c>
      <c r="BF53">
        <v>1714258101.066667</v>
      </c>
      <c r="BG53">
        <v>419.1758</v>
      </c>
      <c r="BH53">
        <v>419.9914666666666</v>
      </c>
      <c r="BI53">
        <v>18.3724</v>
      </c>
      <c r="BJ53">
        <v>18.29177333333333</v>
      </c>
      <c r="BK53">
        <v>422.3541666666667</v>
      </c>
      <c r="BL53">
        <v>18.42737333333334</v>
      </c>
      <c r="BM53">
        <v>599.9806666666666</v>
      </c>
      <c r="BN53">
        <v>101.4066</v>
      </c>
      <c r="BO53">
        <v>0.09994930333333335</v>
      </c>
      <c r="BP53">
        <v>26.36180666666667</v>
      </c>
      <c r="BQ53">
        <v>26.42436333333334</v>
      </c>
      <c r="BR53">
        <v>999.9000000000002</v>
      </c>
      <c r="BS53">
        <v>0</v>
      </c>
      <c r="BT53">
        <v>0</v>
      </c>
      <c r="BU53">
        <v>10007.99833333333</v>
      </c>
      <c r="BV53">
        <v>0</v>
      </c>
      <c r="BW53">
        <v>195.9866333333333</v>
      </c>
      <c r="BX53">
        <v>-0.8156382666666667</v>
      </c>
      <c r="BY53">
        <v>427.0212333333333</v>
      </c>
      <c r="BZ53">
        <v>427.8169666666667</v>
      </c>
      <c r="CA53">
        <v>0.08062597666666667</v>
      </c>
      <c r="CB53">
        <v>419.9914666666666</v>
      </c>
      <c r="CC53">
        <v>18.29177333333333</v>
      </c>
      <c r="CD53">
        <v>1.863083666666667</v>
      </c>
      <c r="CE53">
        <v>1.854906333333333</v>
      </c>
      <c r="CF53">
        <v>16.32634666666666</v>
      </c>
      <c r="CG53">
        <v>16.25732333333333</v>
      </c>
      <c r="CH53">
        <v>400.0045666666667</v>
      </c>
      <c r="CI53">
        <v>0.9000048666666665</v>
      </c>
      <c r="CJ53">
        <v>0.09999499333333334</v>
      </c>
      <c r="CK53">
        <v>0</v>
      </c>
      <c r="CL53">
        <v>2.051223333333333</v>
      </c>
      <c r="CM53">
        <v>0</v>
      </c>
      <c r="CN53">
        <v>1183.26</v>
      </c>
      <c r="CO53">
        <v>3702.255333333334</v>
      </c>
      <c r="CP53">
        <v>36.7102</v>
      </c>
      <c r="CQ53">
        <v>41.8415</v>
      </c>
      <c r="CR53">
        <v>38.91846666666666</v>
      </c>
      <c r="CS53">
        <v>41.12883333333331</v>
      </c>
      <c r="CT53">
        <v>37.50183333333333</v>
      </c>
      <c r="CU53">
        <v>360.006</v>
      </c>
      <c r="CV53">
        <v>39.998</v>
      </c>
      <c r="CW53">
        <v>0</v>
      </c>
      <c r="CX53">
        <v>1714258196.4</v>
      </c>
      <c r="CY53">
        <v>0</v>
      </c>
      <c r="CZ53">
        <v>1714257207.5</v>
      </c>
      <c r="DA53" t="s">
        <v>368</v>
      </c>
      <c r="DB53">
        <v>1714257204</v>
      </c>
      <c r="DC53">
        <v>1714257207.5</v>
      </c>
      <c r="DD53">
        <v>2</v>
      </c>
      <c r="DE53">
        <v>0.03</v>
      </c>
      <c r="DF53">
        <v>-0.062</v>
      </c>
      <c r="DG53">
        <v>-3.183</v>
      </c>
      <c r="DH53">
        <v>-0.05</v>
      </c>
      <c r="DI53">
        <v>420</v>
      </c>
      <c r="DJ53">
        <v>19</v>
      </c>
      <c r="DK53">
        <v>0.35</v>
      </c>
      <c r="DL53">
        <v>0.1</v>
      </c>
      <c r="DM53">
        <v>-0.8062416000000001</v>
      </c>
      <c r="DN53">
        <v>-0.1216892082551566</v>
      </c>
      <c r="DO53">
        <v>0.03868018682594489</v>
      </c>
      <c r="DP53">
        <v>0</v>
      </c>
      <c r="DQ53">
        <v>0.08134951500000001</v>
      </c>
      <c r="DR53">
        <v>-0.01885952420262664</v>
      </c>
      <c r="DS53">
        <v>0.002051333784705697</v>
      </c>
      <c r="DT53">
        <v>1</v>
      </c>
      <c r="DU53">
        <v>1</v>
      </c>
      <c r="DV53">
        <v>2</v>
      </c>
      <c r="DW53" t="s">
        <v>357</v>
      </c>
      <c r="DX53">
        <v>3.22934</v>
      </c>
      <c r="DY53">
        <v>2.70443</v>
      </c>
      <c r="DZ53">
        <v>0.105649</v>
      </c>
      <c r="EA53">
        <v>0.105553</v>
      </c>
      <c r="EB53">
        <v>0.0957398</v>
      </c>
      <c r="EC53">
        <v>0.0958109</v>
      </c>
      <c r="ED53">
        <v>29067.4</v>
      </c>
      <c r="EE53">
        <v>28414</v>
      </c>
      <c r="EF53">
        <v>31136.1</v>
      </c>
      <c r="EG53">
        <v>30127.6</v>
      </c>
      <c r="EH53">
        <v>37697.8</v>
      </c>
      <c r="EI53">
        <v>36022.8</v>
      </c>
      <c r="EJ53">
        <v>43620.7</v>
      </c>
      <c r="EK53">
        <v>42073.4</v>
      </c>
      <c r="EL53">
        <v>2.0803</v>
      </c>
      <c r="EM53">
        <v>1.90835</v>
      </c>
      <c r="EN53">
        <v>0.0521243</v>
      </c>
      <c r="EO53">
        <v>0</v>
      </c>
      <c r="EP53">
        <v>25.5619</v>
      </c>
      <c r="EQ53">
        <v>999.9</v>
      </c>
      <c r="ER53">
        <v>67.59999999999999</v>
      </c>
      <c r="ES53">
        <v>26.5</v>
      </c>
      <c r="ET53">
        <v>23.1674</v>
      </c>
      <c r="EU53">
        <v>61.12</v>
      </c>
      <c r="EV53">
        <v>21.3702</v>
      </c>
      <c r="EW53">
        <v>1</v>
      </c>
      <c r="EX53">
        <v>0.08415400000000001</v>
      </c>
      <c r="EY53">
        <v>0.511669</v>
      </c>
      <c r="EZ53">
        <v>20.2086</v>
      </c>
      <c r="FA53">
        <v>5.22822</v>
      </c>
      <c r="FB53">
        <v>11.998</v>
      </c>
      <c r="FC53">
        <v>4.9673</v>
      </c>
      <c r="FD53">
        <v>3.297</v>
      </c>
      <c r="FE53">
        <v>9999</v>
      </c>
      <c r="FF53">
        <v>9999</v>
      </c>
      <c r="FG53">
        <v>9999</v>
      </c>
      <c r="FH53">
        <v>32.8</v>
      </c>
      <c r="FI53">
        <v>4.97104</v>
      </c>
      <c r="FJ53">
        <v>1.86774</v>
      </c>
      <c r="FK53">
        <v>1.85898</v>
      </c>
      <c r="FL53">
        <v>1.86508</v>
      </c>
      <c r="FM53">
        <v>1.8631</v>
      </c>
      <c r="FN53">
        <v>1.86444</v>
      </c>
      <c r="FO53">
        <v>1.85988</v>
      </c>
      <c r="FP53">
        <v>1.86394</v>
      </c>
      <c r="FQ53">
        <v>0</v>
      </c>
      <c r="FR53">
        <v>0</v>
      </c>
      <c r="FS53">
        <v>0</v>
      </c>
      <c r="FT53">
        <v>0</v>
      </c>
      <c r="FU53" t="s">
        <v>358</v>
      </c>
      <c r="FV53" t="s">
        <v>359</v>
      </c>
      <c r="FW53" t="s">
        <v>360</v>
      </c>
      <c r="FX53" t="s">
        <v>360</v>
      </c>
      <c r="FY53" t="s">
        <v>360</v>
      </c>
      <c r="FZ53" t="s">
        <v>360</v>
      </c>
      <c r="GA53">
        <v>0</v>
      </c>
      <c r="GB53">
        <v>100</v>
      </c>
      <c r="GC53">
        <v>100</v>
      </c>
      <c r="GD53">
        <v>-3.178</v>
      </c>
      <c r="GE53">
        <v>-0.055</v>
      </c>
      <c r="GF53">
        <v>-1.32228814414883</v>
      </c>
      <c r="GG53">
        <v>-0.004200780211792431</v>
      </c>
      <c r="GH53">
        <v>-6.086107273994438E-07</v>
      </c>
      <c r="GI53">
        <v>3.538391214060535E-10</v>
      </c>
      <c r="GJ53">
        <v>-0.09100153993609908</v>
      </c>
      <c r="GK53">
        <v>0.006682484536868237</v>
      </c>
      <c r="GL53">
        <v>-0.0007200357986506558</v>
      </c>
      <c r="GM53">
        <v>2.515042002614049E-05</v>
      </c>
      <c r="GN53">
        <v>15</v>
      </c>
      <c r="GO53">
        <v>1944</v>
      </c>
      <c r="GP53">
        <v>3</v>
      </c>
      <c r="GQ53">
        <v>20</v>
      </c>
      <c r="GR53">
        <v>15.1</v>
      </c>
      <c r="GS53">
        <v>15</v>
      </c>
      <c r="GT53">
        <v>1.13281</v>
      </c>
      <c r="GU53">
        <v>2.41089</v>
      </c>
      <c r="GV53">
        <v>1.44775</v>
      </c>
      <c r="GW53">
        <v>2.30591</v>
      </c>
      <c r="GX53">
        <v>1.55151</v>
      </c>
      <c r="GY53">
        <v>2.46094</v>
      </c>
      <c r="GZ53">
        <v>32.798</v>
      </c>
      <c r="HA53">
        <v>14.1495</v>
      </c>
      <c r="HB53">
        <v>18</v>
      </c>
      <c r="HC53">
        <v>581.306</v>
      </c>
      <c r="HD53">
        <v>472.858</v>
      </c>
      <c r="HE53">
        <v>24.9995</v>
      </c>
      <c r="HF53">
        <v>28.1798</v>
      </c>
      <c r="HG53">
        <v>29.9999</v>
      </c>
      <c r="HH53">
        <v>28.2172</v>
      </c>
      <c r="HI53">
        <v>28.1736</v>
      </c>
      <c r="HJ53">
        <v>22.6823</v>
      </c>
      <c r="HK53">
        <v>33.519</v>
      </c>
      <c r="HL53">
        <v>97.023</v>
      </c>
      <c r="HM53">
        <v>25</v>
      </c>
      <c r="HN53">
        <v>420</v>
      </c>
      <c r="HO53">
        <v>18.2617</v>
      </c>
      <c r="HP53">
        <v>98.7885</v>
      </c>
      <c r="HQ53">
        <v>100.531</v>
      </c>
    </row>
    <row r="54" spans="1:225">
      <c r="A54">
        <v>38</v>
      </c>
      <c r="B54">
        <v>1714258119</v>
      </c>
      <c r="C54">
        <v>980.9000000953674</v>
      </c>
      <c r="D54" t="s">
        <v>440</v>
      </c>
      <c r="E54" t="s">
        <v>441</v>
      </c>
      <c r="F54">
        <v>5</v>
      </c>
      <c r="G54" t="s">
        <v>431</v>
      </c>
      <c r="H54">
        <v>1714258111.066667</v>
      </c>
      <c r="I54">
        <f>(J54)/1000</f>
        <v>0</v>
      </c>
      <c r="J54">
        <f>IF(BE54, AM54, AG54)</f>
        <v>0</v>
      </c>
      <c r="K54">
        <f>IF(BE54, AH54, AF54)</f>
        <v>0</v>
      </c>
      <c r="L54">
        <f>BG54 - IF(AT54&gt;1, K54*BA54*100.0/(AV54*BU54), 0)</f>
        <v>0</v>
      </c>
      <c r="M54">
        <f>((S54-I54/2)*L54-K54)/(S54+I54/2)</f>
        <v>0</v>
      </c>
      <c r="N54">
        <f>M54*(BN54+BO54)/1000.0</f>
        <v>0</v>
      </c>
      <c r="O54">
        <f>(BG54 - IF(AT54&gt;1, K54*BA54*100.0/(AV54*BU54), 0))*(BN54+BO54)/1000.0</f>
        <v>0</v>
      </c>
      <c r="P54">
        <f>2.0/((1/R54-1/Q54)+SIGN(R54)*SQRT((1/R54-1/Q54)*(1/R54-1/Q54) + 4*BB54/((BB54+1)*(BB54+1))*(2*1/R54*1/Q54-1/Q54*1/Q54)))</f>
        <v>0</v>
      </c>
      <c r="Q54">
        <f>IF(LEFT(BC54,1)&lt;&gt;"0",IF(LEFT(BC54,1)="1",3.0,BD54),$D$5+$E$5*(BU54*BN54/($K$5*1000))+$F$5*(BU54*BN54/($K$5*1000))*MAX(MIN(BA54,$J$5),$I$5)*MAX(MIN(BA54,$J$5),$I$5)+$G$5*MAX(MIN(BA54,$J$5),$I$5)*(BU54*BN54/($K$5*1000))+$H$5*(BU54*BN54/($K$5*1000))*(BU54*BN54/($K$5*1000)))</f>
        <v>0</v>
      </c>
      <c r="R54">
        <f>I54*(1000-(1000*0.61365*exp(17.502*V54/(240.97+V54))/(BN54+BO54)+BI54)/2)/(1000*0.61365*exp(17.502*V54/(240.97+V54))/(BN54+BO54)-BI54)</f>
        <v>0</v>
      </c>
      <c r="S54">
        <f>1/((BB54+1)/(P54/1.6)+1/(Q54/1.37)) + BB54/((BB54+1)/(P54/1.6) + BB54/(Q54/1.37))</f>
        <v>0</v>
      </c>
      <c r="T54">
        <f>(AW54*AZ54)</f>
        <v>0</v>
      </c>
      <c r="U54">
        <f>(BP54+(T54+2*0.95*5.67E-8*(((BP54+$B$7)+273)^4-(BP54+273)^4)-44100*I54)/(1.84*29.3*Q54+8*0.95*5.67E-8*(BP54+273)^3))</f>
        <v>0</v>
      </c>
      <c r="V54">
        <f>($C$7*BQ54+$D$7*BR54+$E$7*U54)</f>
        <v>0</v>
      </c>
      <c r="W54">
        <f>0.61365*exp(17.502*V54/(240.97+V54))</f>
        <v>0</v>
      </c>
      <c r="X54">
        <f>(Y54/Z54*100)</f>
        <v>0</v>
      </c>
      <c r="Y54">
        <f>BI54*(BN54+BO54)/1000</f>
        <v>0</v>
      </c>
      <c r="Z54">
        <f>0.61365*exp(17.502*BP54/(240.97+BP54))</f>
        <v>0</v>
      </c>
      <c r="AA54">
        <f>(W54-BI54*(BN54+BO54)/1000)</f>
        <v>0</v>
      </c>
      <c r="AB54">
        <f>(-I54*44100)</f>
        <v>0</v>
      </c>
      <c r="AC54">
        <f>2*29.3*Q54*0.92*(BP54-V54)</f>
        <v>0</v>
      </c>
      <c r="AD54">
        <f>2*0.95*5.67E-8*(((BP54+$B$7)+273)^4-(V54+273)^4)</f>
        <v>0</v>
      </c>
      <c r="AE54">
        <f>T54+AD54+AB54+AC54</f>
        <v>0</v>
      </c>
      <c r="AF54">
        <f>BM54*AT54*(BH54-BG54*(1000-AT54*BJ54)/(1000-AT54*BI54))/(100*BA54)</f>
        <v>0</v>
      </c>
      <c r="AG54">
        <f>1000*BM54*AT54*(BI54-BJ54)/(100*BA54*(1000-AT54*BI54))</f>
        <v>0</v>
      </c>
      <c r="AH54">
        <f>(AI54 - AJ54 - BN54*1E3/(8.314*(BP54+273.15)) * AL54/BM54 * AK54) * BM54/(100*BA54) * (1000 - BJ54)/1000</f>
        <v>0</v>
      </c>
      <c r="AI54">
        <v>427.8214041697685</v>
      </c>
      <c r="AJ54">
        <v>427.0426424242423</v>
      </c>
      <c r="AK54">
        <v>-0.02554225014164137</v>
      </c>
      <c r="AL54">
        <v>67.16776732579564</v>
      </c>
      <c r="AM54">
        <f>(AO54 - AN54 + BN54*1E3/(8.314*(BP54+273.15)) * AQ54/BM54 * AP54) * BM54/(100*BA54) * 1000/(1000 - AO54)</f>
        <v>0</v>
      </c>
      <c r="AN54">
        <v>18.29684469316613</v>
      </c>
      <c r="AO54">
        <v>18.37384545454545</v>
      </c>
      <c r="AP54">
        <v>1.563960868727556E-05</v>
      </c>
      <c r="AQ54">
        <v>78.5492056514947</v>
      </c>
      <c r="AR54">
        <v>9</v>
      </c>
      <c r="AS54">
        <v>2</v>
      </c>
      <c r="AT54">
        <f>IF(AR54*$H$13&gt;=AV54,1.0,(AV54/(AV54-AR54*$H$13)))</f>
        <v>0</v>
      </c>
      <c r="AU54">
        <f>(AT54-1)*100</f>
        <v>0</v>
      </c>
      <c r="AV54">
        <f>MAX(0,($B$13+$C$13*BU54)/(1+$D$13*BU54)*BN54/(BP54+273)*$E$13)</f>
        <v>0</v>
      </c>
      <c r="AW54">
        <f>$B$11*BV54+$C$11*BW54+$F$11*CH54*(1-CK54)</f>
        <v>0</v>
      </c>
      <c r="AX54">
        <f>AW54*AY54</f>
        <v>0</v>
      </c>
      <c r="AY54">
        <f>($B$11*$D$9+$C$11*$D$9+$F$11*((CU54+CM54)/MAX(CU54+CM54+CV54, 0.1)*$I$9+CV54/MAX(CU54+CM54+CV54, 0.1)*$J$9))/($B$11+$C$11+$F$11)</f>
        <v>0</v>
      </c>
      <c r="AZ54">
        <f>($B$11*$K$9+$C$11*$K$9+$F$11*((CU54+CM54)/MAX(CU54+CM54+CV54, 0.1)*$P$9+CV54/MAX(CU54+CM54+CV54, 0.1)*$Q$9))/($B$11+$C$11+$F$11)</f>
        <v>0</v>
      </c>
      <c r="BA54">
        <v>6</v>
      </c>
      <c r="BB54">
        <v>0.5</v>
      </c>
      <c r="BC54" t="s">
        <v>355</v>
      </c>
      <c r="BD54">
        <v>2</v>
      </c>
      <c r="BE54" t="b">
        <v>1</v>
      </c>
      <c r="BF54">
        <v>1714258111.066667</v>
      </c>
      <c r="BG54">
        <v>419.2005666666667</v>
      </c>
      <c r="BH54">
        <v>419.9942666666666</v>
      </c>
      <c r="BI54">
        <v>18.37186</v>
      </c>
      <c r="BJ54">
        <v>18.29472666666667</v>
      </c>
      <c r="BK54">
        <v>422.3792333333334</v>
      </c>
      <c r="BL54">
        <v>18.42685</v>
      </c>
      <c r="BM54">
        <v>599.9680666666666</v>
      </c>
      <c r="BN54">
        <v>101.4067666666667</v>
      </c>
      <c r="BO54">
        <v>0.09994925666666668</v>
      </c>
      <c r="BP54">
        <v>26.35364</v>
      </c>
      <c r="BQ54">
        <v>26.41603</v>
      </c>
      <c r="BR54">
        <v>999.9000000000002</v>
      </c>
      <c r="BS54">
        <v>0</v>
      </c>
      <c r="BT54">
        <v>0</v>
      </c>
      <c r="BU54">
        <v>10005.499</v>
      </c>
      <c r="BV54">
        <v>0</v>
      </c>
      <c r="BW54">
        <v>195.3118333333333</v>
      </c>
      <c r="BX54">
        <v>-0.7936198333333333</v>
      </c>
      <c r="BY54">
        <v>427.0463</v>
      </c>
      <c r="BZ54">
        <v>427.8211333333334</v>
      </c>
      <c r="CA54">
        <v>0.07715168000000001</v>
      </c>
      <c r="CB54">
        <v>419.9942666666666</v>
      </c>
      <c r="CC54">
        <v>18.29472666666667</v>
      </c>
      <c r="CD54">
        <v>1.863033</v>
      </c>
      <c r="CE54">
        <v>1.855208666666667</v>
      </c>
      <c r="CF54">
        <v>16.32594</v>
      </c>
      <c r="CG54">
        <v>16.25989333333333</v>
      </c>
      <c r="CH54">
        <v>399.9939333333333</v>
      </c>
      <c r="CI54">
        <v>0.9000069333333331</v>
      </c>
      <c r="CJ54">
        <v>0.0999929166666667</v>
      </c>
      <c r="CK54">
        <v>0</v>
      </c>
      <c r="CL54">
        <v>2.14693</v>
      </c>
      <c r="CM54">
        <v>0</v>
      </c>
      <c r="CN54">
        <v>1180.268666666667</v>
      </c>
      <c r="CO54">
        <v>3702.159999999999</v>
      </c>
      <c r="CP54">
        <v>36.78313333333333</v>
      </c>
      <c r="CQ54">
        <v>41.92266666666666</v>
      </c>
      <c r="CR54">
        <v>38.99763333333332</v>
      </c>
      <c r="CS54">
        <v>41.24756666666665</v>
      </c>
      <c r="CT54">
        <v>37.57259999999999</v>
      </c>
      <c r="CU54">
        <v>359.997</v>
      </c>
      <c r="CV54">
        <v>39.997</v>
      </c>
      <c r="CW54">
        <v>0</v>
      </c>
      <c r="CX54">
        <v>1714258206.6</v>
      </c>
      <c r="CY54">
        <v>0</v>
      </c>
      <c r="CZ54">
        <v>1714257207.5</v>
      </c>
      <c r="DA54" t="s">
        <v>368</v>
      </c>
      <c r="DB54">
        <v>1714257204</v>
      </c>
      <c r="DC54">
        <v>1714257207.5</v>
      </c>
      <c r="DD54">
        <v>2</v>
      </c>
      <c r="DE54">
        <v>0.03</v>
      </c>
      <c r="DF54">
        <v>-0.062</v>
      </c>
      <c r="DG54">
        <v>-3.183</v>
      </c>
      <c r="DH54">
        <v>-0.05</v>
      </c>
      <c r="DI54">
        <v>420</v>
      </c>
      <c r="DJ54">
        <v>19</v>
      </c>
      <c r="DK54">
        <v>0.35</v>
      </c>
      <c r="DL54">
        <v>0.1</v>
      </c>
      <c r="DM54">
        <v>-0.8025989512195123</v>
      </c>
      <c r="DN54">
        <v>0.2123421324041801</v>
      </c>
      <c r="DO54">
        <v>0.05280363239119955</v>
      </c>
      <c r="DP54">
        <v>0</v>
      </c>
      <c r="DQ54">
        <v>0.07815886585365854</v>
      </c>
      <c r="DR54">
        <v>-0.01894598466898956</v>
      </c>
      <c r="DS54">
        <v>0.002129553578960459</v>
      </c>
      <c r="DT54">
        <v>1</v>
      </c>
      <c r="DU54">
        <v>1</v>
      </c>
      <c r="DV54">
        <v>2</v>
      </c>
      <c r="DW54" t="s">
        <v>357</v>
      </c>
      <c r="DX54">
        <v>3.22928</v>
      </c>
      <c r="DY54">
        <v>2.70439</v>
      </c>
      <c r="DZ54">
        <v>0.105665</v>
      </c>
      <c r="EA54">
        <v>0.105548</v>
      </c>
      <c r="EB54">
        <v>0.0957494</v>
      </c>
      <c r="EC54">
        <v>0.0958267</v>
      </c>
      <c r="ED54">
        <v>29068</v>
      </c>
      <c r="EE54">
        <v>28414.5</v>
      </c>
      <c r="EF54">
        <v>31137.3</v>
      </c>
      <c r="EG54">
        <v>30127.9</v>
      </c>
      <c r="EH54">
        <v>37698.8</v>
      </c>
      <c r="EI54">
        <v>36022.7</v>
      </c>
      <c r="EJ54">
        <v>43622.3</v>
      </c>
      <c r="EK54">
        <v>42074</v>
      </c>
      <c r="EL54">
        <v>2.08048</v>
      </c>
      <c r="EM54">
        <v>1.90788</v>
      </c>
      <c r="EN54">
        <v>0.053037</v>
      </c>
      <c r="EO54">
        <v>0</v>
      </c>
      <c r="EP54">
        <v>25.5322</v>
      </c>
      <c r="EQ54">
        <v>999.9</v>
      </c>
      <c r="ER54">
        <v>67.59999999999999</v>
      </c>
      <c r="ES54">
        <v>26.5</v>
      </c>
      <c r="ET54">
        <v>23.1664</v>
      </c>
      <c r="EU54">
        <v>61.38</v>
      </c>
      <c r="EV54">
        <v>21.6306</v>
      </c>
      <c r="EW54">
        <v>1</v>
      </c>
      <c r="EX54">
        <v>0.08353149999999999</v>
      </c>
      <c r="EY54">
        <v>0.508238</v>
      </c>
      <c r="EZ54">
        <v>20.2086</v>
      </c>
      <c r="FA54">
        <v>5.22792</v>
      </c>
      <c r="FB54">
        <v>11.998</v>
      </c>
      <c r="FC54">
        <v>4.9673</v>
      </c>
      <c r="FD54">
        <v>3.297</v>
      </c>
      <c r="FE54">
        <v>9999</v>
      </c>
      <c r="FF54">
        <v>9999</v>
      </c>
      <c r="FG54">
        <v>9999</v>
      </c>
      <c r="FH54">
        <v>32.8</v>
      </c>
      <c r="FI54">
        <v>4.97105</v>
      </c>
      <c r="FJ54">
        <v>1.86774</v>
      </c>
      <c r="FK54">
        <v>1.85898</v>
      </c>
      <c r="FL54">
        <v>1.86508</v>
      </c>
      <c r="FM54">
        <v>1.8631</v>
      </c>
      <c r="FN54">
        <v>1.86446</v>
      </c>
      <c r="FO54">
        <v>1.85989</v>
      </c>
      <c r="FP54">
        <v>1.86394</v>
      </c>
      <c r="FQ54">
        <v>0</v>
      </c>
      <c r="FR54">
        <v>0</v>
      </c>
      <c r="FS54">
        <v>0</v>
      </c>
      <c r="FT54">
        <v>0</v>
      </c>
      <c r="FU54" t="s">
        <v>358</v>
      </c>
      <c r="FV54" t="s">
        <v>359</v>
      </c>
      <c r="FW54" t="s">
        <v>360</v>
      </c>
      <c r="FX54" t="s">
        <v>360</v>
      </c>
      <c r="FY54" t="s">
        <v>360</v>
      </c>
      <c r="FZ54" t="s">
        <v>360</v>
      </c>
      <c r="GA54">
        <v>0</v>
      </c>
      <c r="GB54">
        <v>100</v>
      </c>
      <c r="GC54">
        <v>100</v>
      </c>
      <c r="GD54">
        <v>-3.179</v>
      </c>
      <c r="GE54">
        <v>-0.055</v>
      </c>
      <c r="GF54">
        <v>-1.32228814414883</v>
      </c>
      <c r="GG54">
        <v>-0.004200780211792431</v>
      </c>
      <c r="GH54">
        <v>-6.086107273994438E-07</v>
      </c>
      <c r="GI54">
        <v>3.538391214060535E-10</v>
      </c>
      <c r="GJ54">
        <v>-0.09100153993609908</v>
      </c>
      <c r="GK54">
        <v>0.006682484536868237</v>
      </c>
      <c r="GL54">
        <v>-0.0007200357986506558</v>
      </c>
      <c r="GM54">
        <v>2.515042002614049E-05</v>
      </c>
      <c r="GN54">
        <v>15</v>
      </c>
      <c r="GO54">
        <v>1944</v>
      </c>
      <c r="GP54">
        <v>3</v>
      </c>
      <c r="GQ54">
        <v>20</v>
      </c>
      <c r="GR54">
        <v>15.2</v>
      </c>
      <c r="GS54">
        <v>15.2</v>
      </c>
      <c r="GT54">
        <v>1.13281</v>
      </c>
      <c r="GU54">
        <v>2.40601</v>
      </c>
      <c r="GV54">
        <v>1.44775</v>
      </c>
      <c r="GW54">
        <v>2.30591</v>
      </c>
      <c r="GX54">
        <v>1.55151</v>
      </c>
      <c r="GY54">
        <v>2.39136</v>
      </c>
      <c r="GZ54">
        <v>32.798</v>
      </c>
      <c r="HA54">
        <v>14.132</v>
      </c>
      <c r="HB54">
        <v>18</v>
      </c>
      <c r="HC54">
        <v>581.3819999999999</v>
      </c>
      <c r="HD54">
        <v>472.525</v>
      </c>
      <c r="HE54">
        <v>24.9995</v>
      </c>
      <c r="HF54">
        <v>28.1739</v>
      </c>
      <c r="HG54">
        <v>29.9999</v>
      </c>
      <c r="HH54">
        <v>28.2126</v>
      </c>
      <c r="HI54">
        <v>28.1701</v>
      </c>
      <c r="HJ54">
        <v>22.683</v>
      </c>
      <c r="HK54">
        <v>33.519</v>
      </c>
      <c r="HL54">
        <v>97.023</v>
      </c>
      <c r="HM54">
        <v>25</v>
      </c>
      <c r="HN54">
        <v>420</v>
      </c>
      <c r="HO54">
        <v>18.2617</v>
      </c>
      <c r="HP54">
        <v>98.7923</v>
      </c>
      <c r="HQ54">
        <v>100.533</v>
      </c>
    </row>
    <row r="55" spans="1:225">
      <c r="A55">
        <v>39</v>
      </c>
      <c r="B55">
        <v>1714258129</v>
      </c>
      <c r="C55">
        <v>990.9000000953674</v>
      </c>
      <c r="D55" t="s">
        <v>442</v>
      </c>
      <c r="E55" t="s">
        <v>443</v>
      </c>
      <c r="F55">
        <v>5</v>
      </c>
      <c r="G55" t="s">
        <v>431</v>
      </c>
      <c r="H55">
        <v>1714258121.066667</v>
      </c>
      <c r="I55">
        <f>(J55)/1000</f>
        <v>0</v>
      </c>
      <c r="J55">
        <f>IF(BE55, AM55, AG55)</f>
        <v>0</v>
      </c>
      <c r="K55">
        <f>IF(BE55, AH55, AF55)</f>
        <v>0</v>
      </c>
      <c r="L55">
        <f>BG55 - IF(AT55&gt;1, K55*BA55*100.0/(AV55*BU55), 0)</f>
        <v>0</v>
      </c>
      <c r="M55">
        <f>((S55-I55/2)*L55-K55)/(S55+I55/2)</f>
        <v>0</v>
      </c>
      <c r="N55">
        <f>M55*(BN55+BO55)/1000.0</f>
        <v>0</v>
      </c>
      <c r="O55">
        <f>(BG55 - IF(AT55&gt;1, K55*BA55*100.0/(AV55*BU55), 0))*(BN55+BO55)/1000.0</f>
        <v>0</v>
      </c>
      <c r="P55">
        <f>2.0/((1/R55-1/Q55)+SIGN(R55)*SQRT((1/R55-1/Q55)*(1/R55-1/Q55) + 4*BB55/((BB55+1)*(BB55+1))*(2*1/R55*1/Q55-1/Q55*1/Q55)))</f>
        <v>0</v>
      </c>
      <c r="Q55">
        <f>IF(LEFT(BC55,1)&lt;&gt;"0",IF(LEFT(BC55,1)="1",3.0,BD55),$D$5+$E$5*(BU55*BN55/($K$5*1000))+$F$5*(BU55*BN55/($K$5*1000))*MAX(MIN(BA55,$J$5),$I$5)*MAX(MIN(BA55,$J$5),$I$5)+$G$5*MAX(MIN(BA55,$J$5),$I$5)*(BU55*BN55/($K$5*1000))+$H$5*(BU55*BN55/($K$5*1000))*(BU55*BN55/($K$5*1000)))</f>
        <v>0</v>
      </c>
      <c r="R55">
        <f>I55*(1000-(1000*0.61365*exp(17.502*V55/(240.97+V55))/(BN55+BO55)+BI55)/2)/(1000*0.61365*exp(17.502*V55/(240.97+V55))/(BN55+BO55)-BI55)</f>
        <v>0</v>
      </c>
      <c r="S55">
        <f>1/((BB55+1)/(P55/1.6)+1/(Q55/1.37)) + BB55/((BB55+1)/(P55/1.6) + BB55/(Q55/1.37))</f>
        <v>0</v>
      </c>
      <c r="T55">
        <f>(AW55*AZ55)</f>
        <v>0</v>
      </c>
      <c r="U55">
        <f>(BP55+(T55+2*0.95*5.67E-8*(((BP55+$B$7)+273)^4-(BP55+273)^4)-44100*I55)/(1.84*29.3*Q55+8*0.95*5.67E-8*(BP55+273)^3))</f>
        <v>0</v>
      </c>
      <c r="V55">
        <f>($C$7*BQ55+$D$7*BR55+$E$7*U55)</f>
        <v>0</v>
      </c>
      <c r="W55">
        <f>0.61365*exp(17.502*V55/(240.97+V55))</f>
        <v>0</v>
      </c>
      <c r="X55">
        <f>(Y55/Z55*100)</f>
        <v>0</v>
      </c>
      <c r="Y55">
        <f>BI55*(BN55+BO55)/1000</f>
        <v>0</v>
      </c>
      <c r="Z55">
        <f>0.61365*exp(17.502*BP55/(240.97+BP55))</f>
        <v>0</v>
      </c>
      <c r="AA55">
        <f>(W55-BI55*(BN55+BO55)/1000)</f>
        <v>0</v>
      </c>
      <c r="AB55">
        <f>(-I55*44100)</f>
        <v>0</v>
      </c>
      <c r="AC55">
        <f>2*29.3*Q55*0.92*(BP55-V55)</f>
        <v>0</v>
      </c>
      <c r="AD55">
        <f>2*0.95*5.67E-8*(((BP55+$B$7)+273)^4-(V55+273)^4)</f>
        <v>0</v>
      </c>
      <c r="AE55">
        <f>T55+AD55+AB55+AC55</f>
        <v>0</v>
      </c>
      <c r="AF55">
        <f>BM55*AT55*(BH55-BG55*(1000-AT55*BJ55)/(1000-AT55*BI55))/(100*BA55)</f>
        <v>0</v>
      </c>
      <c r="AG55">
        <f>1000*BM55*AT55*(BI55-BJ55)/(100*BA55*(1000-AT55*BI55))</f>
        <v>0</v>
      </c>
      <c r="AH55">
        <f>(AI55 - AJ55 - BN55*1E3/(8.314*(BP55+273.15)) * AL55/BM55 * AK55) * BM55/(100*BA55) * (1000 - BJ55)/1000</f>
        <v>0</v>
      </c>
      <c r="AI55">
        <v>427.8097908658892</v>
      </c>
      <c r="AJ55">
        <v>427.1048666666666</v>
      </c>
      <c r="AK55">
        <v>0.0216068323960178</v>
      </c>
      <c r="AL55">
        <v>67.16776732579564</v>
      </c>
      <c r="AM55">
        <f>(AO55 - AN55 + BN55*1E3/(8.314*(BP55+273.15)) * AQ55/BM55 * AP55) * BM55/(100*BA55) * 1000/(1000 - AO55)</f>
        <v>0</v>
      </c>
      <c r="AN55">
        <v>18.30071004593349</v>
      </c>
      <c r="AO55">
        <v>18.37410909090909</v>
      </c>
      <c r="AP55">
        <v>-7.840208727754599E-07</v>
      </c>
      <c r="AQ55">
        <v>78.5492056514947</v>
      </c>
      <c r="AR55">
        <v>9</v>
      </c>
      <c r="AS55">
        <v>2</v>
      </c>
      <c r="AT55">
        <f>IF(AR55*$H$13&gt;=AV55,1.0,(AV55/(AV55-AR55*$H$13)))</f>
        <v>0</v>
      </c>
      <c r="AU55">
        <f>(AT55-1)*100</f>
        <v>0</v>
      </c>
      <c r="AV55">
        <f>MAX(0,($B$13+$C$13*BU55)/(1+$D$13*BU55)*BN55/(BP55+273)*$E$13)</f>
        <v>0</v>
      </c>
      <c r="AW55">
        <f>$B$11*BV55+$C$11*BW55+$F$11*CH55*(1-CK55)</f>
        <v>0</v>
      </c>
      <c r="AX55">
        <f>AW55*AY55</f>
        <v>0</v>
      </c>
      <c r="AY55">
        <f>($B$11*$D$9+$C$11*$D$9+$F$11*((CU55+CM55)/MAX(CU55+CM55+CV55, 0.1)*$I$9+CV55/MAX(CU55+CM55+CV55, 0.1)*$J$9))/($B$11+$C$11+$F$11)</f>
        <v>0</v>
      </c>
      <c r="AZ55">
        <f>($B$11*$K$9+$C$11*$K$9+$F$11*((CU55+CM55)/MAX(CU55+CM55+CV55, 0.1)*$P$9+CV55/MAX(CU55+CM55+CV55, 0.1)*$Q$9))/($B$11+$C$11+$F$11)</f>
        <v>0</v>
      </c>
      <c r="BA55">
        <v>6</v>
      </c>
      <c r="BB55">
        <v>0.5</v>
      </c>
      <c r="BC55" t="s">
        <v>355</v>
      </c>
      <c r="BD55">
        <v>2</v>
      </c>
      <c r="BE55" t="b">
        <v>1</v>
      </c>
      <c r="BF55">
        <v>1714258121.066667</v>
      </c>
      <c r="BG55">
        <v>419.2185666666666</v>
      </c>
      <c r="BH55">
        <v>419.9991666666667</v>
      </c>
      <c r="BI55">
        <v>18.37330333333334</v>
      </c>
      <c r="BJ55">
        <v>18.29860666666667</v>
      </c>
      <c r="BK55">
        <v>422.3972</v>
      </c>
      <c r="BL55">
        <v>18.42829333333333</v>
      </c>
      <c r="BM55">
        <v>599.9500666666667</v>
      </c>
      <c r="BN55">
        <v>101.4075</v>
      </c>
      <c r="BO55">
        <v>0.09995643666666666</v>
      </c>
      <c r="BP55">
        <v>26.34031666666666</v>
      </c>
      <c r="BQ55">
        <v>26.40121666666667</v>
      </c>
      <c r="BR55">
        <v>999.9000000000002</v>
      </c>
      <c r="BS55">
        <v>0</v>
      </c>
      <c r="BT55">
        <v>0</v>
      </c>
      <c r="BU55">
        <v>10002.442</v>
      </c>
      <c r="BV55">
        <v>0</v>
      </c>
      <c r="BW55">
        <v>194.4126</v>
      </c>
      <c r="BX55">
        <v>-0.7806161333333334</v>
      </c>
      <c r="BY55">
        <v>427.0651000000001</v>
      </c>
      <c r="BZ55">
        <v>427.8278333333334</v>
      </c>
      <c r="CA55">
        <v>0.07470283666666667</v>
      </c>
      <c r="CB55">
        <v>419.9991666666667</v>
      </c>
      <c r="CC55">
        <v>18.29860666666667</v>
      </c>
      <c r="CD55">
        <v>1.863191</v>
      </c>
      <c r="CE55">
        <v>1.855615</v>
      </c>
      <c r="CF55">
        <v>16.32726333333333</v>
      </c>
      <c r="CG55">
        <v>16.26333</v>
      </c>
      <c r="CH55">
        <v>399.9875</v>
      </c>
      <c r="CI55">
        <v>0.9000069333333333</v>
      </c>
      <c r="CJ55">
        <v>0.09999291666666668</v>
      </c>
      <c r="CK55">
        <v>0</v>
      </c>
      <c r="CL55">
        <v>2.13944</v>
      </c>
      <c r="CM55">
        <v>0</v>
      </c>
      <c r="CN55">
        <v>1179.152333333333</v>
      </c>
      <c r="CO55">
        <v>3702.099333333333</v>
      </c>
      <c r="CP55">
        <v>36.85813333333332</v>
      </c>
      <c r="CQ55">
        <v>41.99143333333332</v>
      </c>
      <c r="CR55">
        <v>39.081</v>
      </c>
      <c r="CS55">
        <v>41.35183333333332</v>
      </c>
      <c r="CT55">
        <v>37.6435</v>
      </c>
      <c r="CU55">
        <v>359.9903333333333</v>
      </c>
      <c r="CV55">
        <v>39.99699999999999</v>
      </c>
      <c r="CW55">
        <v>0</v>
      </c>
      <c r="CX55">
        <v>1714258216.2</v>
      </c>
      <c r="CY55">
        <v>0</v>
      </c>
      <c r="CZ55">
        <v>1714257207.5</v>
      </c>
      <c r="DA55" t="s">
        <v>368</v>
      </c>
      <c r="DB55">
        <v>1714257204</v>
      </c>
      <c r="DC55">
        <v>1714257207.5</v>
      </c>
      <c r="DD55">
        <v>2</v>
      </c>
      <c r="DE55">
        <v>0.03</v>
      </c>
      <c r="DF55">
        <v>-0.062</v>
      </c>
      <c r="DG55">
        <v>-3.183</v>
      </c>
      <c r="DH55">
        <v>-0.05</v>
      </c>
      <c r="DI55">
        <v>420</v>
      </c>
      <c r="DJ55">
        <v>19</v>
      </c>
      <c r="DK55">
        <v>0.35</v>
      </c>
      <c r="DL55">
        <v>0.1</v>
      </c>
      <c r="DM55">
        <v>-0.8033000243902439</v>
      </c>
      <c r="DN55">
        <v>0.06859996515679614</v>
      </c>
      <c r="DO55">
        <v>0.05952648061464124</v>
      </c>
      <c r="DP55">
        <v>1</v>
      </c>
      <c r="DQ55">
        <v>0.07558571463414634</v>
      </c>
      <c r="DR55">
        <v>-0.01386249616724739</v>
      </c>
      <c r="DS55">
        <v>0.001809205684832363</v>
      </c>
      <c r="DT55">
        <v>1</v>
      </c>
      <c r="DU55">
        <v>2</v>
      </c>
      <c r="DV55">
        <v>2</v>
      </c>
      <c r="DW55" t="s">
        <v>394</v>
      </c>
      <c r="DX55">
        <v>3.22929</v>
      </c>
      <c r="DY55">
        <v>2.70462</v>
      </c>
      <c r="DZ55">
        <v>0.105672</v>
      </c>
      <c r="EA55">
        <v>0.105536</v>
      </c>
      <c r="EB55">
        <v>0.09575500000000001</v>
      </c>
      <c r="EC55">
        <v>0.0958456</v>
      </c>
      <c r="ED55">
        <v>29068.3</v>
      </c>
      <c r="EE55">
        <v>28415.6</v>
      </c>
      <c r="EF55">
        <v>31137.8</v>
      </c>
      <c r="EG55">
        <v>30128.5</v>
      </c>
      <c r="EH55">
        <v>37699.4</v>
      </c>
      <c r="EI55">
        <v>36022.7</v>
      </c>
      <c r="EJ55">
        <v>43623.3</v>
      </c>
      <c r="EK55">
        <v>42074.9</v>
      </c>
      <c r="EL55">
        <v>2.08013</v>
      </c>
      <c r="EM55">
        <v>1.90815</v>
      </c>
      <c r="EN55">
        <v>0.0547655</v>
      </c>
      <c r="EO55">
        <v>0</v>
      </c>
      <c r="EP55">
        <v>25.4956</v>
      </c>
      <c r="EQ55">
        <v>999.9</v>
      </c>
      <c r="ER55">
        <v>67.5</v>
      </c>
      <c r="ES55">
        <v>26.6</v>
      </c>
      <c r="ET55">
        <v>23.2692</v>
      </c>
      <c r="EU55">
        <v>61.25</v>
      </c>
      <c r="EV55">
        <v>21.6466</v>
      </c>
      <c r="EW55">
        <v>1</v>
      </c>
      <c r="EX55">
        <v>0.0828328</v>
      </c>
      <c r="EY55">
        <v>0.503682</v>
      </c>
      <c r="EZ55">
        <v>20.2066</v>
      </c>
      <c r="FA55">
        <v>5.22792</v>
      </c>
      <c r="FB55">
        <v>11.998</v>
      </c>
      <c r="FC55">
        <v>4.9671</v>
      </c>
      <c r="FD55">
        <v>3.297</v>
      </c>
      <c r="FE55">
        <v>9999</v>
      </c>
      <c r="FF55">
        <v>9999</v>
      </c>
      <c r="FG55">
        <v>9999</v>
      </c>
      <c r="FH55">
        <v>32.8</v>
      </c>
      <c r="FI55">
        <v>4.97107</v>
      </c>
      <c r="FJ55">
        <v>1.86773</v>
      </c>
      <c r="FK55">
        <v>1.85898</v>
      </c>
      <c r="FL55">
        <v>1.86508</v>
      </c>
      <c r="FM55">
        <v>1.8631</v>
      </c>
      <c r="FN55">
        <v>1.86445</v>
      </c>
      <c r="FO55">
        <v>1.85988</v>
      </c>
      <c r="FP55">
        <v>1.86396</v>
      </c>
      <c r="FQ55">
        <v>0</v>
      </c>
      <c r="FR55">
        <v>0</v>
      </c>
      <c r="FS55">
        <v>0</v>
      </c>
      <c r="FT55">
        <v>0</v>
      </c>
      <c r="FU55" t="s">
        <v>358</v>
      </c>
      <c r="FV55" t="s">
        <v>359</v>
      </c>
      <c r="FW55" t="s">
        <v>360</v>
      </c>
      <c r="FX55" t="s">
        <v>360</v>
      </c>
      <c r="FY55" t="s">
        <v>360</v>
      </c>
      <c r="FZ55" t="s">
        <v>360</v>
      </c>
      <c r="GA55">
        <v>0</v>
      </c>
      <c r="GB55">
        <v>100</v>
      </c>
      <c r="GC55">
        <v>100</v>
      </c>
      <c r="GD55">
        <v>-3.179</v>
      </c>
      <c r="GE55">
        <v>-0.0549</v>
      </c>
      <c r="GF55">
        <v>-1.32228814414883</v>
      </c>
      <c r="GG55">
        <v>-0.004200780211792431</v>
      </c>
      <c r="GH55">
        <v>-6.086107273994438E-07</v>
      </c>
      <c r="GI55">
        <v>3.538391214060535E-10</v>
      </c>
      <c r="GJ55">
        <v>-0.09100153993609908</v>
      </c>
      <c r="GK55">
        <v>0.006682484536868237</v>
      </c>
      <c r="GL55">
        <v>-0.0007200357986506558</v>
      </c>
      <c r="GM55">
        <v>2.515042002614049E-05</v>
      </c>
      <c r="GN55">
        <v>15</v>
      </c>
      <c r="GO55">
        <v>1944</v>
      </c>
      <c r="GP55">
        <v>3</v>
      </c>
      <c r="GQ55">
        <v>20</v>
      </c>
      <c r="GR55">
        <v>15.4</v>
      </c>
      <c r="GS55">
        <v>15.4</v>
      </c>
      <c r="GT55">
        <v>1.13281</v>
      </c>
      <c r="GU55">
        <v>2.41333</v>
      </c>
      <c r="GV55">
        <v>1.44897</v>
      </c>
      <c r="GW55">
        <v>2.30591</v>
      </c>
      <c r="GX55">
        <v>1.55151</v>
      </c>
      <c r="GY55">
        <v>2.34009</v>
      </c>
      <c r="GZ55">
        <v>32.798</v>
      </c>
      <c r="HA55">
        <v>14.1145</v>
      </c>
      <c r="HB55">
        <v>18</v>
      </c>
      <c r="HC55">
        <v>581.098</v>
      </c>
      <c r="HD55">
        <v>472.661</v>
      </c>
      <c r="HE55">
        <v>24.9995</v>
      </c>
      <c r="HF55">
        <v>28.1672</v>
      </c>
      <c r="HG55">
        <v>29.9998</v>
      </c>
      <c r="HH55">
        <v>28.2082</v>
      </c>
      <c r="HI55">
        <v>28.1654</v>
      </c>
      <c r="HJ55">
        <v>22.6833</v>
      </c>
      <c r="HK55">
        <v>33.519</v>
      </c>
      <c r="HL55">
        <v>96.64960000000001</v>
      </c>
      <c r="HM55">
        <v>25</v>
      </c>
      <c r="HN55">
        <v>420</v>
      </c>
      <c r="HO55">
        <v>18.2615</v>
      </c>
      <c r="HP55">
        <v>98.7942</v>
      </c>
      <c r="HQ55">
        <v>100.535</v>
      </c>
    </row>
    <row r="56" spans="1:225">
      <c r="A56">
        <v>40</v>
      </c>
      <c r="B56">
        <v>1714258273</v>
      </c>
      <c r="C56">
        <v>1134.900000095367</v>
      </c>
      <c r="D56" t="s">
        <v>444</v>
      </c>
      <c r="E56" t="s">
        <v>445</v>
      </c>
      <c r="F56">
        <v>5</v>
      </c>
      <c r="G56" t="s">
        <v>446</v>
      </c>
      <c r="H56">
        <v>1714258265</v>
      </c>
      <c r="I56">
        <f>(J56)/1000</f>
        <v>0</v>
      </c>
      <c r="J56">
        <f>IF(BE56, AM56, AG56)</f>
        <v>0</v>
      </c>
      <c r="K56">
        <f>IF(BE56, AH56, AF56)</f>
        <v>0</v>
      </c>
      <c r="L56">
        <f>BG56 - IF(AT56&gt;1, K56*BA56*100.0/(AV56*BU56), 0)</f>
        <v>0</v>
      </c>
      <c r="M56">
        <f>((S56-I56/2)*L56-K56)/(S56+I56/2)</f>
        <v>0</v>
      </c>
      <c r="N56">
        <f>M56*(BN56+BO56)/1000.0</f>
        <v>0</v>
      </c>
      <c r="O56">
        <f>(BG56 - IF(AT56&gt;1, K56*BA56*100.0/(AV56*BU56), 0))*(BN56+BO56)/1000.0</f>
        <v>0</v>
      </c>
      <c r="P56">
        <f>2.0/((1/R56-1/Q56)+SIGN(R56)*SQRT((1/R56-1/Q56)*(1/R56-1/Q56) + 4*BB56/((BB56+1)*(BB56+1))*(2*1/R56*1/Q56-1/Q56*1/Q56)))</f>
        <v>0</v>
      </c>
      <c r="Q56">
        <f>IF(LEFT(BC56,1)&lt;&gt;"0",IF(LEFT(BC56,1)="1",3.0,BD56),$D$5+$E$5*(BU56*BN56/($K$5*1000))+$F$5*(BU56*BN56/($K$5*1000))*MAX(MIN(BA56,$J$5),$I$5)*MAX(MIN(BA56,$J$5),$I$5)+$G$5*MAX(MIN(BA56,$J$5),$I$5)*(BU56*BN56/($K$5*1000))+$H$5*(BU56*BN56/($K$5*1000))*(BU56*BN56/($K$5*1000)))</f>
        <v>0</v>
      </c>
      <c r="R56">
        <f>I56*(1000-(1000*0.61365*exp(17.502*V56/(240.97+V56))/(BN56+BO56)+BI56)/2)/(1000*0.61365*exp(17.502*V56/(240.97+V56))/(BN56+BO56)-BI56)</f>
        <v>0</v>
      </c>
      <c r="S56">
        <f>1/((BB56+1)/(P56/1.6)+1/(Q56/1.37)) + BB56/((BB56+1)/(P56/1.6) + BB56/(Q56/1.37))</f>
        <v>0</v>
      </c>
      <c r="T56">
        <f>(AW56*AZ56)</f>
        <v>0</v>
      </c>
      <c r="U56">
        <f>(BP56+(T56+2*0.95*5.67E-8*(((BP56+$B$7)+273)^4-(BP56+273)^4)-44100*I56)/(1.84*29.3*Q56+8*0.95*5.67E-8*(BP56+273)^3))</f>
        <v>0</v>
      </c>
      <c r="V56">
        <f>($C$7*BQ56+$D$7*BR56+$E$7*U56)</f>
        <v>0</v>
      </c>
      <c r="W56">
        <f>0.61365*exp(17.502*V56/(240.97+V56))</f>
        <v>0</v>
      </c>
      <c r="X56">
        <f>(Y56/Z56*100)</f>
        <v>0</v>
      </c>
      <c r="Y56">
        <f>BI56*(BN56+BO56)/1000</f>
        <v>0</v>
      </c>
      <c r="Z56">
        <f>0.61365*exp(17.502*BP56/(240.97+BP56))</f>
        <v>0</v>
      </c>
      <c r="AA56">
        <f>(W56-BI56*(BN56+BO56)/1000)</f>
        <v>0</v>
      </c>
      <c r="AB56">
        <f>(-I56*44100)</f>
        <v>0</v>
      </c>
      <c r="AC56">
        <f>2*29.3*Q56*0.92*(BP56-V56)</f>
        <v>0</v>
      </c>
      <c r="AD56">
        <f>2*0.95*5.67E-8*(((BP56+$B$7)+273)^4-(V56+273)^4)</f>
        <v>0</v>
      </c>
      <c r="AE56">
        <f>T56+AD56+AB56+AC56</f>
        <v>0</v>
      </c>
      <c r="AF56">
        <f>BM56*AT56*(BH56-BG56*(1000-AT56*BJ56)/(1000-AT56*BI56))/(100*BA56)</f>
        <v>0</v>
      </c>
      <c r="AG56">
        <f>1000*BM56*AT56*(BI56-BJ56)/(100*BA56*(1000-AT56*BI56))</f>
        <v>0</v>
      </c>
      <c r="AH56">
        <f>(AI56 - AJ56 - BN56*1E3/(8.314*(BP56+273.15)) * AL56/BM56 * AK56) * BM56/(100*BA56) * (1000 - BJ56)/1000</f>
        <v>0</v>
      </c>
      <c r="AI56">
        <v>427.7899450516382</v>
      </c>
      <c r="AJ56">
        <v>426.4991696969694</v>
      </c>
      <c r="AK56">
        <v>-0.02203311227334705</v>
      </c>
      <c r="AL56">
        <v>67.17243211358645</v>
      </c>
      <c r="AM56">
        <f>(AO56 - AN56 + BN56*1E3/(8.314*(BP56+273.15)) * AQ56/BM56 * AP56) * BM56/(100*BA56) * 1000/(1000 - AO56)</f>
        <v>0</v>
      </c>
      <c r="AN56">
        <v>18.1660128452031</v>
      </c>
      <c r="AO56">
        <v>18.31522727272727</v>
      </c>
      <c r="AP56">
        <v>0.008015786367041096</v>
      </c>
      <c r="AQ56">
        <v>78.54954161226352</v>
      </c>
      <c r="AR56">
        <v>0</v>
      </c>
      <c r="AS56">
        <v>0</v>
      </c>
      <c r="AT56">
        <f>IF(AR56*$H$13&gt;=AV56,1.0,(AV56/(AV56-AR56*$H$13)))</f>
        <v>0</v>
      </c>
      <c r="AU56">
        <f>(AT56-1)*100</f>
        <v>0</v>
      </c>
      <c r="AV56">
        <f>MAX(0,($B$13+$C$13*BU56)/(1+$D$13*BU56)*BN56/(BP56+273)*$E$13)</f>
        <v>0</v>
      </c>
      <c r="AW56">
        <f>$B$11*BV56+$C$11*BW56+$F$11*CH56*(1-CK56)</f>
        <v>0</v>
      </c>
      <c r="AX56">
        <f>AW56*AY56</f>
        <v>0</v>
      </c>
      <c r="AY56">
        <f>($B$11*$D$9+$C$11*$D$9+$F$11*((CU56+CM56)/MAX(CU56+CM56+CV56, 0.1)*$I$9+CV56/MAX(CU56+CM56+CV56, 0.1)*$J$9))/($B$11+$C$11+$F$11)</f>
        <v>0</v>
      </c>
      <c r="AZ56">
        <f>($B$11*$K$9+$C$11*$K$9+$F$11*((CU56+CM56)/MAX(CU56+CM56+CV56, 0.1)*$P$9+CV56/MAX(CU56+CM56+CV56, 0.1)*$Q$9))/($B$11+$C$11+$F$11)</f>
        <v>0</v>
      </c>
      <c r="BA56">
        <v>6</v>
      </c>
      <c r="BB56">
        <v>0.5</v>
      </c>
      <c r="BC56" t="s">
        <v>355</v>
      </c>
      <c r="BD56">
        <v>2</v>
      </c>
      <c r="BE56" t="b">
        <v>1</v>
      </c>
      <c r="BF56">
        <v>1714258265</v>
      </c>
      <c r="BG56">
        <v>418.8955806451613</v>
      </c>
      <c r="BH56">
        <v>419.9963548387097</v>
      </c>
      <c r="BI56">
        <v>18.22445806451613</v>
      </c>
      <c r="BJ56">
        <v>18.20818387096774</v>
      </c>
      <c r="BK56">
        <v>422.0726451612904</v>
      </c>
      <c r="BL56">
        <v>18.28027096774193</v>
      </c>
      <c r="BM56">
        <v>599.9933548387097</v>
      </c>
      <c r="BN56">
        <v>101.4107096774194</v>
      </c>
      <c r="BO56">
        <v>0.09991918709677419</v>
      </c>
      <c r="BP56">
        <v>26.17052580645162</v>
      </c>
      <c r="BQ56">
        <v>26.20024193548387</v>
      </c>
      <c r="BR56">
        <v>999.9000000000003</v>
      </c>
      <c r="BS56">
        <v>0</v>
      </c>
      <c r="BT56">
        <v>0</v>
      </c>
      <c r="BU56">
        <v>9997.481935483871</v>
      </c>
      <c r="BV56">
        <v>0</v>
      </c>
      <c r="BW56">
        <v>170.5173870967742</v>
      </c>
      <c r="BX56">
        <v>-1.10078864516129</v>
      </c>
      <c r="BY56">
        <v>426.6714838709678</v>
      </c>
      <c r="BZ56">
        <v>427.7855161290323</v>
      </c>
      <c r="CA56">
        <v>0.01627523387096774</v>
      </c>
      <c r="CB56">
        <v>419.9963548387097</v>
      </c>
      <c r="CC56">
        <v>18.20818387096774</v>
      </c>
      <c r="CD56">
        <v>1.848156129032258</v>
      </c>
      <c r="CE56">
        <v>1.846506774193548</v>
      </c>
      <c r="CF56">
        <v>16.20001290322581</v>
      </c>
      <c r="CG56">
        <v>16.1861129032258</v>
      </c>
      <c r="CH56">
        <v>399.9998064516129</v>
      </c>
      <c r="CI56">
        <v>0.8999876451612905</v>
      </c>
      <c r="CJ56">
        <v>0.1000123032258064</v>
      </c>
      <c r="CK56">
        <v>0</v>
      </c>
      <c r="CL56">
        <v>2.096796774193548</v>
      </c>
      <c r="CM56">
        <v>0</v>
      </c>
      <c r="CN56">
        <v>1370.405161290322</v>
      </c>
      <c r="CO56">
        <v>3702.190322580645</v>
      </c>
      <c r="CP56">
        <v>35.31635483870967</v>
      </c>
      <c r="CQ56">
        <v>38.3486129032258</v>
      </c>
      <c r="CR56">
        <v>37.12267741935483</v>
      </c>
      <c r="CS56">
        <v>37.11264516129032</v>
      </c>
      <c r="CT56">
        <v>35.56022580645161</v>
      </c>
      <c r="CU56">
        <v>359.995806451613</v>
      </c>
      <c r="CV56">
        <v>40.00193548387097</v>
      </c>
      <c r="CW56">
        <v>0</v>
      </c>
      <c r="CX56">
        <v>1714258360.2</v>
      </c>
      <c r="CY56">
        <v>0</v>
      </c>
      <c r="CZ56">
        <v>1714257207.5</v>
      </c>
      <c r="DA56" t="s">
        <v>368</v>
      </c>
      <c r="DB56">
        <v>1714257204</v>
      </c>
      <c r="DC56">
        <v>1714257207.5</v>
      </c>
      <c r="DD56">
        <v>2</v>
      </c>
      <c r="DE56">
        <v>0.03</v>
      </c>
      <c r="DF56">
        <v>-0.062</v>
      </c>
      <c r="DG56">
        <v>-3.183</v>
      </c>
      <c r="DH56">
        <v>-0.05</v>
      </c>
      <c r="DI56">
        <v>420</v>
      </c>
      <c r="DJ56">
        <v>19</v>
      </c>
      <c r="DK56">
        <v>0.35</v>
      </c>
      <c r="DL56">
        <v>0.1</v>
      </c>
      <c r="DM56">
        <v>-0.8679964975609756</v>
      </c>
      <c r="DN56">
        <v>-3.745598594425085</v>
      </c>
      <c r="DO56">
        <v>0.3852475230871943</v>
      </c>
      <c r="DP56">
        <v>0</v>
      </c>
      <c r="DQ56">
        <v>-0.1038220426829268</v>
      </c>
      <c r="DR56">
        <v>1.94103339825784</v>
      </c>
      <c r="DS56">
        <v>0.1964787782786575</v>
      </c>
      <c r="DT56">
        <v>0</v>
      </c>
      <c r="DU56">
        <v>0</v>
      </c>
      <c r="DV56">
        <v>2</v>
      </c>
      <c r="DW56" t="s">
        <v>363</v>
      </c>
      <c r="DX56">
        <v>3.2291</v>
      </c>
      <c r="DY56">
        <v>2.70417</v>
      </c>
      <c r="DZ56">
        <v>0.105601</v>
      </c>
      <c r="EA56">
        <v>0.105588</v>
      </c>
      <c r="EB56">
        <v>0.0955602</v>
      </c>
      <c r="EC56">
        <v>0.0951332</v>
      </c>
      <c r="ED56">
        <v>29083.4</v>
      </c>
      <c r="EE56">
        <v>28425.1</v>
      </c>
      <c r="EF56">
        <v>31150.6</v>
      </c>
      <c r="EG56">
        <v>30139.4</v>
      </c>
      <c r="EH56">
        <v>37724.1</v>
      </c>
      <c r="EI56">
        <v>36064</v>
      </c>
      <c r="EJ56">
        <v>43642.4</v>
      </c>
      <c r="EK56">
        <v>42090.1</v>
      </c>
      <c r="EL56">
        <v>2.11885</v>
      </c>
      <c r="EM56">
        <v>1.90847</v>
      </c>
      <c r="EN56">
        <v>0.0596717</v>
      </c>
      <c r="EO56">
        <v>0</v>
      </c>
      <c r="EP56">
        <v>25.2273</v>
      </c>
      <c r="EQ56">
        <v>999.9</v>
      </c>
      <c r="ER56">
        <v>66.90000000000001</v>
      </c>
      <c r="ES56">
        <v>26.7</v>
      </c>
      <c r="ET56">
        <v>23.1978</v>
      </c>
      <c r="EU56">
        <v>61.1</v>
      </c>
      <c r="EV56">
        <v>21.5024</v>
      </c>
      <c r="EW56">
        <v>1</v>
      </c>
      <c r="EX56">
        <v>0.0700407</v>
      </c>
      <c r="EY56">
        <v>0.422252</v>
      </c>
      <c r="EZ56">
        <v>20.2067</v>
      </c>
      <c r="FA56">
        <v>5.22403</v>
      </c>
      <c r="FB56">
        <v>11.998</v>
      </c>
      <c r="FC56">
        <v>4.96615</v>
      </c>
      <c r="FD56">
        <v>3.29638</v>
      </c>
      <c r="FE56">
        <v>9999</v>
      </c>
      <c r="FF56">
        <v>9999</v>
      </c>
      <c r="FG56">
        <v>9999</v>
      </c>
      <c r="FH56">
        <v>32.8</v>
      </c>
      <c r="FI56">
        <v>4.97104</v>
      </c>
      <c r="FJ56">
        <v>1.86775</v>
      </c>
      <c r="FK56">
        <v>1.85898</v>
      </c>
      <c r="FL56">
        <v>1.86508</v>
      </c>
      <c r="FM56">
        <v>1.8631</v>
      </c>
      <c r="FN56">
        <v>1.86446</v>
      </c>
      <c r="FO56">
        <v>1.85987</v>
      </c>
      <c r="FP56">
        <v>1.86395</v>
      </c>
      <c r="FQ56">
        <v>0</v>
      </c>
      <c r="FR56">
        <v>0</v>
      </c>
      <c r="FS56">
        <v>0</v>
      </c>
      <c r="FT56">
        <v>0</v>
      </c>
      <c r="FU56" t="s">
        <v>358</v>
      </c>
      <c r="FV56" t="s">
        <v>359</v>
      </c>
      <c r="FW56" t="s">
        <v>360</v>
      </c>
      <c r="FX56" t="s">
        <v>360</v>
      </c>
      <c r="FY56" t="s">
        <v>360</v>
      </c>
      <c r="FZ56" t="s">
        <v>360</v>
      </c>
      <c r="GA56">
        <v>0</v>
      </c>
      <c r="GB56">
        <v>100</v>
      </c>
      <c r="GC56">
        <v>100</v>
      </c>
      <c r="GD56">
        <v>-3.176</v>
      </c>
      <c r="GE56">
        <v>-0.0553</v>
      </c>
      <c r="GF56">
        <v>-1.32228814414883</v>
      </c>
      <c r="GG56">
        <v>-0.004200780211792431</v>
      </c>
      <c r="GH56">
        <v>-6.086107273994438E-07</v>
      </c>
      <c r="GI56">
        <v>3.538391214060535E-10</v>
      </c>
      <c r="GJ56">
        <v>-0.09100153993609908</v>
      </c>
      <c r="GK56">
        <v>0.006682484536868237</v>
      </c>
      <c r="GL56">
        <v>-0.0007200357986506558</v>
      </c>
      <c r="GM56">
        <v>2.515042002614049E-05</v>
      </c>
      <c r="GN56">
        <v>15</v>
      </c>
      <c r="GO56">
        <v>1944</v>
      </c>
      <c r="GP56">
        <v>3</v>
      </c>
      <c r="GQ56">
        <v>20</v>
      </c>
      <c r="GR56">
        <v>17.8</v>
      </c>
      <c r="GS56">
        <v>17.8</v>
      </c>
      <c r="GT56">
        <v>1.13403</v>
      </c>
      <c r="GU56">
        <v>2.41943</v>
      </c>
      <c r="GV56">
        <v>1.44897</v>
      </c>
      <c r="GW56">
        <v>2.30469</v>
      </c>
      <c r="GX56">
        <v>1.55151</v>
      </c>
      <c r="GY56">
        <v>2.30591</v>
      </c>
      <c r="GZ56">
        <v>32.8202</v>
      </c>
      <c r="HA56">
        <v>14.0883</v>
      </c>
      <c r="HB56">
        <v>18</v>
      </c>
      <c r="HC56">
        <v>607.22</v>
      </c>
      <c r="HD56">
        <v>472.001</v>
      </c>
      <c r="HE56">
        <v>25.0004</v>
      </c>
      <c r="HF56">
        <v>28.0116</v>
      </c>
      <c r="HG56">
        <v>29.9998</v>
      </c>
      <c r="HH56">
        <v>28.0937</v>
      </c>
      <c r="HI56">
        <v>28.0599</v>
      </c>
      <c r="HJ56">
        <v>22.6985</v>
      </c>
      <c r="HK56">
        <v>35</v>
      </c>
      <c r="HL56">
        <v>95.5385</v>
      </c>
      <c r="HM56">
        <v>25</v>
      </c>
      <c r="HN56">
        <v>420</v>
      </c>
      <c r="HO56">
        <v>17.9028</v>
      </c>
      <c r="HP56">
        <v>98.83629999999999</v>
      </c>
      <c r="HQ56">
        <v>100.571</v>
      </c>
    </row>
    <row r="57" spans="1:225">
      <c r="A57">
        <v>41</v>
      </c>
      <c r="B57">
        <v>1714258292</v>
      </c>
      <c r="C57">
        <v>1153.900000095367</v>
      </c>
      <c r="D57" t="s">
        <v>447</v>
      </c>
      <c r="E57" t="s">
        <v>448</v>
      </c>
      <c r="F57">
        <v>5</v>
      </c>
      <c r="G57" t="s">
        <v>446</v>
      </c>
      <c r="H57">
        <v>1714258284.5</v>
      </c>
      <c r="I57">
        <f>(J57)/1000</f>
        <v>0</v>
      </c>
      <c r="J57">
        <f>IF(BE57, AM57, AG57)</f>
        <v>0</v>
      </c>
      <c r="K57">
        <f>IF(BE57, AH57, AF57)</f>
        <v>0</v>
      </c>
      <c r="L57">
        <f>BG57 - IF(AT57&gt;1, K57*BA57*100.0/(AV57*BU57), 0)</f>
        <v>0</v>
      </c>
      <c r="M57">
        <f>((S57-I57/2)*L57-K57)/(S57+I57/2)</f>
        <v>0</v>
      </c>
      <c r="N57">
        <f>M57*(BN57+BO57)/1000.0</f>
        <v>0</v>
      </c>
      <c r="O57">
        <f>(BG57 - IF(AT57&gt;1, K57*BA57*100.0/(AV57*BU57), 0))*(BN57+BO57)/1000.0</f>
        <v>0</v>
      </c>
      <c r="P57">
        <f>2.0/((1/R57-1/Q57)+SIGN(R57)*SQRT((1/R57-1/Q57)*(1/R57-1/Q57) + 4*BB57/((BB57+1)*(BB57+1))*(2*1/R57*1/Q57-1/Q57*1/Q57)))</f>
        <v>0</v>
      </c>
      <c r="Q57">
        <f>IF(LEFT(BC57,1)&lt;&gt;"0",IF(LEFT(BC57,1)="1",3.0,BD57),$D$5+$E$5*(BU57*BN57/($K$5*1000))+$F$5*(BU57*BN57/($K$5*1000))*MAX(MIN(BA57,$J$5),$I$5)*MAX(MIN(BA57,$J$5),$I$5)+$G$5*MAX(MIN(BA57,$J$5),$I$5)*(BU57*BN57/($K$5*1000))+$H$5*(BU57*BN57/($K$5*1000))*(BU57*BN57/($K$5*1000)))</f>
        <v>0</v>
      </c>
      <c r="R57">
        <f>I57*(1000-(1000*0.61365*exp(17.502*V57/(240.97+V57))/(BN57+BO57)+BI57)/2)/(1000*0.61365*exp(17.502*V57/(240.97+V57))/(BN57+BO57)-BI57)</f>
        <v>0</v>
      </c>
      <c r="S57">
        <f>1/((BB57+1)/(P57/1.6)+1/(Q57/1.37)) + BB57/((BB57+1)/(P57/1.6) + BB57/(Q57/1.37))</f>
        <v>0</v>
      </c>
      <c r="T57">
        <f>(AW57*AZ57)</f>
        <v>0</v>
      </c>
      <c r="U57">
        <f>(BP57+(T57+2*0.95*5.67E-8*(((BP57+$B$7)+273)^4-(BP57+273)^4)-44100*I57)/(1.84*29.3*Q57+8*0.95*5.67E-8*(BP57+273)^3))</f>
        <v>0</v>
      </c>
      <c r="V57">
        <f>($C$7*BQ57+$D$7*BR57+$E$7*U57)</f>
        <v>0</v>
      </c>
      <c r="W57">
        <f>0.61365*exp(17.502*V57/(240.97+V57))</f>
        <v>0</v>
      </c>
      <c r="X57">
        <f>(Y57/Z57*100)</f>
        <v>0</v>
      </c>
      <c r="Y57">
        <f>BI57*(BN57+BO57)/1000</f>
        <v>0</v>
      </c>
      <c r="Z57">
        <f>0.61365*exp(17.502*BP57/(240.97+BP57))</f>
        <v>0</v>
      </c>
      <c r="AA57">
        <f>(W57-BI57*(BN57+BO57)/1000)</f>
        <v>0</v>
      </c>
      <c r="AB57">
        <f>(-I57*44100)</f>
        <v>0</v>
      </c>
      <c r="AC57">
        <f>2*29.3*Q57*0.92*(BP57-V57)</f>
        <v>0</v>
      </c>
      <c r="AD57">
        <f>2*0.95*5.67E-8*(((BP57+$B$7)+273)^4-(V57+273)^4)</f>
        <v>0</v>
      </c>
      <c r="AE57">
        <f>T57+AD57+AB57+AC57</f>
        <v>0</v>
      </c>
      <c r="AF57">
        <f>BM57*AT57*(BH57-BG57*(1000-AT57*BJ57)/(1000-AT57*BI57))/(100*BA57)</f>
        <v>0</v>
      </c>
      <c r="AG57">
        <f>1000*BM57*AT57*(BI57-BJ57)/(100*BA57*(1000-AT57*BI57))</f>
        <v>0</v>
      </c>
      <c r="AH57">
        <f>(AI57 - AJ57 - BN57*1E3/(8.314*(BP57+273.15)) * AL57/BM57 * AK57) * BM57/(100*BA57) * (1000 - BJ57)/1000</f>
        <v>0</v>
      </c>
      <c r="AI57">
        <v>427.7030537533613</v>
      </c>
      <c r="AJ57">
        <v>426.2679393939395</v>
      </c>
      <c r="AK57">
        <v>-0.006131962106696053</v>
      </c>
      <c r="AL57">
        <v>67.17243211358645</v>
      </c>
      <c r="AM57">
        <f>(AO57 - AN57 + BN57*1E3/(8.314*(BP57+273.15)) * AQ57/BM57 * AP57) * BM57/(100*BA57) * 1000/(1000 - AO57)</f>
        <v>0</v>
      </c>
      <c r="AN57">
        <v>17.9024516321897</v>
      </c>
      <c r="AO57">
        <v>18.16570848484848</v>
      </c>
      <c r="AP57">
        <v>-0.006081299015203879</v>
      </c>
      <c r="AQ57">
        <v>78.54954161226352</v>
      </c>
      <c r="AR57">
        <v>0</v>
      </c>
      <c r="AS57">
        <v>0</v>
      </c>
      <c r="AT57">
        <f>IF(AR57*$H$13&gt;=AV57,1.0,(AV57/(AV57-AR57*$H$13)))</f>
        <v>0</v>
      </c>
      <c r="AU57">
        <f>(AT57-1)*100</f>
        <v>0</v>
      </c>
      <c r="AV57">
        <f>MAX(0,($B$13+$C$13*BU57)/(1+$D$13*BU57)*BN57/(BP57+273)*$E$13)</f>
        <v>0</v>
      </c>
      <c r="AW57">
        <f>$B$11*BV57+$C$11*BW57+$F$11*CH57*(1-CK57)</f>
        <v>0</v>
      </c>
      <c r="AX57">
        <f>AW57*AY57</f>
        <v>0</v>
      </c>
      <c r="AY57">
        <f>($B$11*$D$9+$C$11*$D$9+$F$11*((CU57+CM57)/MAX(CU57+CM57+CV57, 0.1)*$I$9+CV57/MAX(CU57+CM57+CV57, 0.1)*$J$9))/($B$11+$C$11+$F$11)</f>
        <v>0</v>
      </c>
      <c r="AZ57">
        <f>($B$11*$K$9+$C$11*$K$9+$F$11*((CU57+CM57)/MAX(CU57+CM57+CV57, 0.1)*$P$9+CV57/MAX(CU57+CM57+CV57, 0.1)*$Q$9))/($B$11+$C$11+$F$11)</f>
        <v>0</v>
      </c>
      <c r="BA57">
        <v>6</v>
      </c>
      <c r="BB57">
        <v>0.5</v>
      </c>
      <c r="BC57" t="s">
        <v>355</v>
      </c>
      <c r="BD57">
        <v>2</v>
      </c>
      <c r="BE57" t="b">
        <v>1</v>
      </c>
      <c r="BF57">
        <v>1714258284.5</v>
      </c>
      <c r="BG57">
        <v>418.5877931034483</v>
      </c>
      <c r="BH57">
        <v>420.0158965517241</v>
      </c>
      <c r="BI57">
        <v>18.21753793103449</v>
      </c>
      <c r="BJ57">
        <v>17.92978620689655</v>
      </c>
      <c r="BK57">
        <v>421.7635172413793</v>
      </c>
      <c r="BL57">
        <v>18.27339655172414</v>
      </c>
      <c r="BM57">
        <v>600.010172413793</v>
      </c>
      <c r="BN57">
        <v>101.4124137931035</v>
      </c>
      <c r="BO57">
        <v>0.1000248137931034</v>
      </c>
      <c r="BP57">
        <v>26.16276896551724</v>
      </c>
      <c r="BQ57">
        <v>26.19854137931035</v>
      </c>
      <c r="BR57">
        <v>999.9000000000002</v>
      </c>
      <c r="BS57">
        <v>0</v>
      </c>
      <c r="BT57">
        <v>0</v>
      </c>
      <c r="BU57">
        <v>9991.641724137931</v>
      </c>
      <c r="BV57">
        <v>0</v>
      </c>
      <c r="BW57">
        <v>170.7716206896552</v>
      </c>
      <c r="BX57">
        <v>-1.428167931034483</v>
      </c>
      <c r="BY57">
        <v>426.3548275862069</v>
      </c>
      <c r="BZ57">
        <v>427.6841724137931</v>
      </c>
      <c r="CA57">
        <v>0.2877555172413793</v>
      </c>
      <c r="CB57">
        <v>420.0158965517241</v>
      </c>
      <c r="CC57">
        <v>17.92978620689655</v>
      </c>
      <c r="CD57">
        <v>1.847485517241379</v>
      </c>
      <c r="CE57">
        <v>1.818303793103448</v>
      </c>
      <c r="CF57">
        <v>16.19442068965517</v>
      </c>
      <c r="CG57">
        <v>15.94500689655172</v>
      </c>
      <c r="CH57">
        <v>399.9891034482759</v>
      </c>
      <c r="CI57">
        <v>0.8999852758620692</v>
      </c>
      <c r="CJ57">
        <v>0.1000146758620689</v>
      </c>
      <c r="CK57">
        <v>0</v>
      </c>
      <c r="CL57">
        <v>2.147427586206896</v>
      </c>
      <c r="CM57">
        <v>0</v>
      </c>
      <c r="CN57">
        <v>1299.408275862069</v>
      </c>
      <c r="CO57">
        <v>3702.089310344827</v>
      </c>
      <c r="CP57">
        <v>35.13120689655172</v>
      </c>
      <c r="CQ57">
        <v>38.13982758620689</v>
      </c>
      <c r="CR57">
        <v>36.91568965517241</v>
      </c>
      <c r="CS57">
        <v>36.8553448275862</v>
      </c>
      <c r="CT57">
        <v>35.35968965517242</v>
      </c>
      <c r="CU57">
        <v>359.9855172413794</v>
      </c>
      <c r="CV57">
        <v>40.00206896551724</v>
      </c>
      <c r="CW57">
        <v>0</v>
      </c>
      <c r="CX57">
        <v>1714258379.4</v>
      </c>
      <c r="CY57">
        <v>0</v>
      </c>
      <c r="CZ57">
        <v>1714257207.5</v>
      </c>
      <c r="DA57" t="s">
        <v>368</v>
      </c>
      <c r="DB57">
        <v>1714257204</v>
      </c>
      <c r="DC57">
        <v>1714257207.5</v>
      </c>
      <c r="DD57">
        <v>2</v>
      </c>
      <c r="DE57">
        <v>0.03</v>
      </c>
      <c r="DF57">
        <v>-0.062</v>
      </c>
      <c r="DG57">
        <v>-3.183</v>
      </c>
      <c r="DH57">
        <v>-0.05</v>
      </c>
      <c r="DI57">
        <v>420</v>
      </c>
      <c r="DJ57">
        <v>19</v>
      </c>
      <c r="DK57">
        <v>0.35</v>
      </c>
      <c r="DL57">
        <v>0.1</v>
      </c>
      <c r="DM57">
        <v>-1.403789</v>
      </c>
      <c r="DN57">
        <v>-0.4225317073170694</v>
      </c>
      <c r="DO57">
        <v>0.05639564654297352</v>
      </c>
      <c r="DP57">
        <v>0</v>
      </c>
      <c r="DQ57">
        <v>0.2710311</v>
      </c>
      <c r="DR57">
        <v>0.2117860863039394</v>
      </c>
      <c r="DS57">
        <v>0.03301227263518827</v>
      </c>
      <c r="DT57">
        <v>0</v>
      </c>
      <c r="DU57">
        <v>0</v>
      </c>
      <c r="DV57">
        <v>2</v>
      </c>
      <c r="DW57" t="s">
        <v>363</v>
      </c>
      <c r="DX57">
        <v>3.22911</v>
      </c>
      <c r="DY57">
        <v>2.70435</v>
      </c>
      <c r="DZ57">
        <v>0.105572</v>
      </c>
      <c r="EA57">
        <v>0.105574</v>
      </c>
      <c r="EB57">
        <v>0.0950032</v>
      </c>
      <c r="EC57">
        <v>0.0943363</v>
      </c>
      <c r="ED57">
        <v>29084.9</v>
      </c>
      <c r="EE57">
        <v>28426.9</v>
      </c>
      <c r="EF57">
        <v>31151.1</v>
      </c>
      <c r="EG57">
        <v>30140.7</v>
      </c>
      <c r="EH57">
        <v>37748.1</v>
      </c>
      <c r="EI57">
        <v>36097.5</v>
      </c>
      <c r="EJ57">
        <v>43643.1</v>
      </c>
      <c r="EK57">
        <v>42091.9</v>
      </c>
      <c r="EL57">
        <v>2.12042</v>
      </c>
      <c r="EM57">
        <v>1.90803</v>
      </c>
      <c r="EN57">
        <v>0.0589713</v>
      </c>
      <c r="EO57">
        <v>0</v>
      </c>
      <c r="EP57">
        <v>25.2314</v>
      </c>
      <c r="EQ57">
        <v>999.9</v>
      </c>
      <c r="ER57">
        <v>66.8</v>
      </c>
      <c r="ES57">
        <v>26.8</v>
      </c>
      <c r="ET57">
        <v>23.3011</v>
      </c>
      <c r="EU57">
        <v>61.21</v>
      </c>
      <c r="EV57">
        <v>21.4303</v>
      </c>
      <c r="EW57">
        <v>1</v>
      </c>
      <c r="EX57">
        <v>0.06887450000000001</v>
      </c>
      <c r="EY57">
        <v>0.421272</v>
      </c>
      <c r="EZ57">
        <v>20.2072</v>
      </c>
      <c r="FA57">
        <v>5.22792</v>
      </c>
      <c r="FB57">
        <v>11.998</v>
      </c>
      <c r="FC57">
        <v>4.96705</v>
      </c>
      <c r="FD57">
        <v>3.297</v>
      </c>
      <c r="FE57">
        <v>9999</v>
      </c>
      <c r="FF57">
        <v>9999</v>
      </c>
      <c r="FG57">
        <v>9999</v>
      </c>
      <c r="FH57">
        <v>32.8</v>
      </c>
      <c r="FI57">
        <v>4.97107</v>
      </c>
      <c r="FJ57">
        <v>1.86774</v>
      </c>
      <c r="FK57">
        <v>1.85898</v>
      </c>
      <c r="FL57">
        <v>1.86509</v>
      </c>
      <c r="FM57">
        <v>1.8631</v>
      </c>
      <c r="FN57">
        <v>1.86446</v>
      </c>
      <c r="FO57">
        <v>1.85988</v>
      </c>
      <c r="FP57">
        <v>1.86398</v>
      </c>
      <c r="FQ57">
        <v>0</v>
      </c>
      <c r="FR57">
        <v>0</v>
      </c>
      <c r="FS57">
        <v>0</v>
      </c>
      <c r="FT57">
        <v>0</v>
      </c>
      <c r="FU57" t="s">
        <v>358</v>
      </c>
      <c r="FV57" t="s">
        <v>359</v>
      </c>
      <c r="FW57" t="s">
        <v>360</v>
      </c>
      <c r="FX57" t="s">
        <v>360</v>
      </c>
      <c r="FY57" t="s">
        <v>360</v>
      </c>
      <c r="FZ57" t="s">
        <v>360</v>
      </c>
      <c r="GA57">
        <v>0</v>
      </c>
      <c r="GB57">
        <v>100</v>
      </c>
      <c r="GC57">
        <v>100</v>
      </c>
      <c r="GD57">
        <v>-3.175</v>
      </c>
      <c r="GE57">
        <v>-0.0561</v>
      </c>
      <c r="GF57">
        <v>-1.32228814414883</v>
      </c>
      <c r="GG57">
        <v>-0.004200780211792431</v>
      </c>
      <c r="GH57">
        <v>-6.086107273994438E-07</v>
      </c>
      <c r="GI57">
        <v>3.538391214060535E-10</v>
      </c>
      <c r="GJ57">
        <v>-0.09100153993609908</v>
      </c>
      <c r="GK57">
        <v>0.006682484536868237</v>
      </c>
      <c r="GL57">
        <v>-0.0007200357986506558</v>
      </c>
      <c r="GM57">
        <v>2.515042002614049E-05</v>
      </c>
      <c r="GN57">
        <v>15</v>
      </c>
      <c r="GO57">
        <v>1944</v>
      </c>
      <c r="GP57">
        <v>3</v>
      </c>
      <c r="GQ57">
        <v>20</v>
      </c>
      <c r="GR57">
        <v>18.1</v>
      </c>
      <c r="GS57">
        <v>18.1</v>
      </c>
      <c r="GT57">
        <v>1.13403</v>
      </c>
      <c r="GU57">
        <v>2.41943</v>
      </c>
      <c r="GV57">
        <v>1.44897</v>
      </c>
      <c r="GW57">
        <v>2.30469</v>
      </c>
      <c r="GX57">
        <v>1.55151</v>
      </c>
      <c r="GY57">
        <v>2.28271</v>
      </c>
      <c r="GZ57">
        <v>32.8202</v>
      </c>
      <c r="HA57">
        <v>14.0883</v>
      </c>
      <c r="HB57">
        <v>18</v>
      </c>
      <c r="HC57">
        <v>608.187</v>
      </c>
      <c r="HD57">
        <v>471.602</v>
      </c>
      <c r="HE57">
        <v>24.9997</v>
      </c>
      <c r="HF57">
        <v>27.9933</v>
      </c>
      <c r="HG57">
        <v>29.9999</v>
      </c>
      <c r="HH57">
        <v>28.0778</v>
      </c>
      <c r="HI57">
        <v>28.0464</v>
      </c>
      <c r="HJ57">
        <v>22.6983</v>
      </c>
      <c r="HK57">
        <v>35.5734</v>
      </c>
      <c r="HL57">
        <v>95.16240000000001</v>
      </c>
      <c r="HM57">
        <v>25</v>
      </c>
      <c r="HN57">
        <v>420</v>
      </c>
      <c r="HO57">
        <v>17.8098</v>
      </c>
      <c r="HP57">
        <v>98.8379</v>
      </c>
      <c r="HQ57">
        <v>100.575</v>
      </c>
    </row>
    <row r="58" spans="1:225">
      <c r="A58">
        <v>42</v>
      </c>
      <c r="B58">
        <v>1714258302</v>
      </c>
      <c r="C58">
        <v>1163.900000095367</v>
      </c>
      <c r="D58" t="s">
        <v>449</v>
      </c>
      <c r="E58" t="s">
        <v>450</v>
      </c>
      <c r="F58">
        <v>5</v>
      </c>
      <c r="G58" t="s">
        <v>446</v>
      </c>
      <c r="H58">
        <v>1714258294.066667</v>
      </c>
      <c r="I58">
        <f>(J58)/1000</f>
        <v>0</v>
      </c>
      <c r="J58">
        <f>IF(BE58, AM58, AG58)</f>
        <v>0</v>
      </c>
      <c r="K58">
        <f>IF(BE58, AH58, AF58)</f>
        <v>0</v>
      </c>
      <c r="L58">
        <f>BG58 - IF(AT58&gt;1, K58*BA58*100.0/(AV58*BU58), 0)</f>
        <v>0</v>
      </c>
      <c r="M58">
        <f>((S58-I58/2)*L58-K58)/(S58+I58/2)</f>
        <v>0</v>
      </c>
      <c r="N58">
        <f>M58*(BN58+BO58)/1000.0</f>
        <v>0</v>
      </c>
      <c r="O58">
        <f>(BG58 - IF(AT58&gt;1, K58*BA58*100.0/(AV58*BU58), 0))*(BN58+BO58)/1000.0</f>
        <v>0</v>
      </c>
      <c r="P58">
        <f>2.0/((1/R58-1/Q58)+SIGN(R58)*SQRT((1/R58-1/Q58)*(1/R58-1/Q58) + 4*BB58/((BB58+1)*(BB58+1))*(2*1/R58*1/Q58-1/Q58*1/Q58)))</f>
        <v>0</v>
      </c>
      <c r="Q58">
        <f>IF(LEFT(BC58,1)&lt;&gt;"0",IF(LEFT(BC58,1)="1",3.0,BD58),$D$5+$E$5*(BU58*BN58/($K$5*1000))+$F$5*(BU58*BN58/($K$5*1000))*MAX(MIN(BA58,$J$5),$I$5)*MAX(MIN(BA58,$J$5),$I$5)+$G$5*MAX(MIN(BA58,$J$5),$I$5)*(BU58*BN58/($K$5*1000))+$H$5*(BU58*BN58/($K$5*1000))*(BU58*BN58/($K$5*1000)))</f>
        <v>0</v>
      </c>
      <c r="R58">
        <f>I58*(1000-(1000*0.61365*exp(17.502*V58/(240.97+V58))/(BN58+BO58)+BI58)/2)/(1000*0.61365*exp(17.502*V58/(240.97+V58))/(BN58+BO58)-BI58)</f>
        <v>0</v>
      </c>
      <c r="S58">
        <f>1/((BB58+1)/(P58/1.6)+1/(Q58/1.37)) + BB58/((BB58+1)/(P58/1.6) + BB58/(Q58/1.37))</f>
        <v>0</v>
      </c>
      <c r="T58">
        <f>(AW58*AZ58)</f>
        <v>0</v>
      </c>
      <c r="U58">
        <f>(BP58+(T58+2*0.95*5.67E-8*(((BP58+$B$7)+273)^4-(BP58+273)^4)-44100*I58)/(1.84*29.3*Q58+8*0.95*5.67E-8*(BP58+273)^3))</f>
        <v>0</v>
      </c>
      <c r="V58">
        <f>($C$7*BQ58+$D$7*BR58+$E$7*U58)</f>
        <v>0</v>
      </c>
      <c r="W58">
        <f>0.61365*exp(17.502*V58/(240.97+V58))</f>
        <v>0</v>
      </c>
      <c r="X58">
        <f>(Y58/Z58*100)</f>
        <v>0</v>
      </c>
      <c r="Y58">
        <f>BI58*(BN58+BO58)/1000</f>
        <v>0</v>
      </c>
      <c r="Z58">
        <f>0.61365*exp(17.502*BP58/(240.97+BP58))</f>
        <v>0</v>
      </c>
      <c r="AA58">
        <f>(W58-BI58*(BN58+BO58)/1000)</f>
        <v>0</v>
      </c>
      <c r="AB58">
        <f>(-I58*44100)</f>
        <v>0</v>
      </c>
      <c r="AC58">
        <f>2*29.3*Q58*0.92*(BP58-V58)</f>
        <v>0</v>
      </c>
      <c r="AD58">
        <f>2*0.95*5.67E-8*(((BP58+$B$7)+273)^4-(V58+273)^4)</f>
        <v>0</v>
      </c>
      <c r="AE58">
        <f>T58+AD58+AB58+AC58</f>
        <v>0</v>
      </c>
      <c r="AF58">
        <f>BM58*AT58*(BH58-BG58*(1000-AT58*BJ58)/(1000-AT58*BI58))/(100*BA58)</f>
        <v>0</v>
      </c>
      <c r="AG58">
        <f>1000*BM58*AT58*(BI58-BJ58)/(100*BA58*(1000-AT58*BI58))</f>
        <v>0</v>
      </c>
      <c r="AH58">
        <f>(AI58 - AJ58 - BN58*1E3/(8.314*(BP58+273.15)) * AL58/BM58 * AK58) * BM58/(100*BA58) * (1000 - BJ58)/1000</f>
        <v>0</v>
      </c>
      <c r="AI58">
        <v>427.5879377999786</v>
      </c>
      <c r="AJ58">
        <v>426.1553212121211</v>
      </c>
      <c r="AK58">
        <v>-0.02147865905814927</v>
      </c>
      <c r="AL58">
        <v>67.17243211358645</v>
      </c>
      <c r="AM58">
        <f>(AO58 - AN58 + BN58*1E3/(8.314*(BP58+273.15)) * AQ58/BM58 * AP58) * BM58/(100*BA58) * 1000/(1000 - AO58)</f>
        <v>0</v>
      </c>
      <c r="AN58">
        <v>17.82491332581083</v>
      </c>
      <c r="AO58">
        <v>18.10578909090908</v>
      </c>
      <c r="AP58">
        <v>-0.006622588659780787</v>
      </c>
      <c r="AQ58">
        <v>78.54954161226352</v>
      </c>
      <c r="AR58">
        <v>0</v>
      </c>
      <c r="AS58">
        <v>0</v>
      </c>
      <c r="AT58">
        <f>IF(AR58*$H$13&gt;=AV58,1.0,(AV58/(AV58-AR58*$H$13)))</f>
        <v>0</v>
      </c>
      <c r="AU58">
        <f>(AT58-1)*100</f>
        <v>0</v>
      </c>
      <c r="AV58">
        <f>MAX(0,($B$13+$C$13*BU58)/(1+$D$13*BU58)*BN58/(BP58+273)*$E$13)</f>
        <v>0</v>
      </c>
      <c r="AW58">
        <f>$B$11*BV58+$C$11*BW58+$F$11*CH58*(1-CK58)</f>
        <v>0</v>
      </c>
      <c r="AX58">
        <f>AW58*AY58</f>
        <v>0</v>
      </c>
      <c r="AY58">
        <f>($B$11*$D$9+$C$11*$D$9+$F$11*((CU58+CM58)/MAX(CU58+CM58+CV58, 0.1)*$I$9+CV58/MAX(CU58+CM58+CV58, 0.1)*$J$9))/($B$11+$C$11+$F$11)</f>
        <v>0</v>
      </c>
      <c r="AZ58">
        <f>($B$11*$K$9+$C$11*$K$9+$F$11*((CU58+CM58)/MAX(CU58+CM58+CV58, 0.1)*$P$9+CV58/MAX(CU58+CM58+CV58, 0.1)*$Q$9))/($B$11+$C$11+$F$11)</f>
        <v>0</v>
      </c>
      <c r="BA58">
        <v>6</v>
      </c>
      <c r="BB58">
        <v>0.5</v>
      </c>
      <c r="BC58" t="s">
        <v>355</v>
      </c>
      <c r="BD58">
        <v>2</v>
      </c>
      <c r="BE58" t="b">
        <v>1</v>
      </c>
      <c r="BF58">
        <v>1714258294.066667</v>
      </c>
      <c r="BG58">
        <v>418.5103333333334</v>
      </c>
      <c r="BH58">
        <v>419.9940333333333</v>
      </c>
      <c r="BI58">
        <v>18.15072333333334</v>
      </c>
      <c r="BJ58">
        <v>17.86338333333333</v>
      </c>
      <c r="BK58">
        <v>421.6856999999999</v>
      </c>
      <c r="BL58">
        <v>18.20694666666666</v>
      </c>
      <c r="BM58">
        <v>600.0065333333333</v>
      </c>
      <c r="BN58">
        <v>101.4109333333333</v>
      </c>
      <c r="BO58">
        <v>0.09990058333333332</v>
      </c>
      <c r="BP58">
        <v>26.16128</v>
      </c>
      <c r="BQ58">
        <v>26.19628</v>
      </c>
      <c r="BR58">
        <v>999.9000000000002</v>
      </c>
      <c r="BS58">
        <v>0</v>
      </c>
      <c r="BT58">
        <v>0</v>
      </c>
      <c r="BU58">
        <v>10018.57833333333</v>
      </c>
      <c r="BV58">
        <v>0</v>
      </c>
      <c r="BW58">
        <v>170.8820333333334</v>
      </c>
      <c r="BX58">
        <v>-1.483836666666666</v>
      </c>
      <c r="BY58">
        <v>426.2469333333333</v>
      </c>
      <c r="BZ58">
        <v>427.6331333333333</v>
      </c>
      <c r="CA58">
        <v>0.2873456666666667</v>
      </c>
      <c r="CB58">
        <v>419.9940333333333</v>
      </c>
      <c r="CC58">
        <v>17.86338333333333</v>
      </c>
      <c r="CD58">
        <v>1.840681333333333</v>
      </c>
      <c r="CE58">
        <v>1.811542333333333</v>
      </c>
      <c r="CF58">
        <v>16.13659666666667</v>
      </c>
      <c r="CG58">
        <v>15.88671666666667</v>
      </c>
      <c r="CH58">
        <v>399.9809333333333</v>
      </c>
      <c r="CI58">
        <v>0.8999794000000001</v>
      </c>
      <c r="CJ58">
        <v>0.10002056</v>
      </c>
      <c r="CK58">
        <v>0</v>
      </c>
      <c r="CL58">
        <v>2.124433333333334</v>
      </c>
      <c r="CM58">
        <v>0</v>
      </c>
      <c r="CN58">
        <v>1303.506</v>
      </c>
      <c r="CO58">
        <v>3702.005666666666</v>
      </c>
      <c r="CP58">
        <v>35.05183333333333</v>
      </c>
      <c r="CQ58">
        <v>38.04776666666667</v>
      </c>
      <c r="CR58">
        <v>36.81856666666666</v>
      </c>
      <c r="CS58">
        <v>36.74346666666666</v>
      </c>
      <c r="CT58">
        <v>35.28103333333333</v>
      </c>
      <c r="CU58">
        <v>359.9753333333334</v>
      </c>
      <c r="CV58">
        <v>40.004</v>
      </c>
      <c r="CW58">
        <v>0</v>
      </c>
      <c r="CX58">
        <v>1714258389.6</v>
      </c>
      <c r="CY58">
        <v>0</v>
      </c>
      <c r="CZ58">
        <v>1714257207.5</v>
      </c>
      <c r="DA58" t="s">
        <v>368</v>
      </c>
      <c r="DB58">
        <v>1714257204</v>
      </c>
      <c r="DC58">
        <v>1714257207.5</v>
      </c>
      <c r="DD58">
        <v>2</v>
      </c>
      <c r="DE58">
        <v>0.03</v>
      </c>
      <c r="DF58">
        <v>-0.062</v>
      </c>
      <c r="DG58">
        <v>-3.183</v>
      </c>
      <c r="DH58">
        <v>-0.05</v>
      </c>
      <c r="DI58">
        <v>420</v>
      </c>
      <c r="DJ58">
        <v>19</v>
      </c>
      <c r="DK58">
        <v>0.35</v>
      </c>
      <c r="DL58">
        <v>0.1</v>
      </c>
      <c r="DM58">
        <v>-1.47023</v>
      </c>
      <c r="DN58">
        <v>-0.3401333101045327</v>
      </c>
      <c r="DO58">
        <v>0.05143558386763856</v>
      </c>
      <c r="DP58">
        <v>0</v>
      </c>
      <c r="DQ58">
        <v>0.289672</v>
      </c>
      <c r="DR58">
        <v>0.008338411149825992</v>
      </c>
      <c r="DS58">
        <v>0.01198371574364105</v>
      </c>
      <c r="DT58">
        <v>1</v>
      </c>
      <c r="DU58">
        <v>1</v>
      </c>
      <c r="DV58">
        <v>2</v>
      </c>
      <c r="DW58" t="s">
        <v>357</v>
      </c>
      <c r="DX58">
        <v>3.22906</v>
      </c>
      <c r="DY58">
        <v>2.70443</v>
      </c>
      <c r="DZ58">
        <v>0.105557</v>
      </c>
      <c r="EA58">
        <v>0.105569</v>
      </c>
      <c r="EB58">
        <v>0.0947778</v>
      </c>
      <c r="EC58">
        <v>0.0940621</v>
      </c>
      <c r="ED58">
        <v>29086.2</v>
      </c>
      <c r="EE58">
        <v>28427.5</v>
      </c>
      <c r="EF58">
        <v>31152</v>
      </c>
      <c r="EG58">
        <v>30141.1</v>
      </c>
      <c r="EH58">
        <v>37758.6</v>
      </c>
      <c r="EI58">
        <v>36109.2</v>
      </c>
      <c r="EJ58">
        <v>43644.3</v>
      </c>
      <c r="EK58">
        <v>42092.7</v>
      </c>
      <c r="EL58">
        <v>2.12032</v>
      </c>
      <c r="EM58">
        <v>1.90828</v>
      </c>
      <c r="EN58">
        <v>0.0585988</v>
      </c>
      <c r="EO58">
        <v>0</v>
      </c>
      <c r="EP58">
        <v>25.2331</v>
      </c>
      <c r="EQ58">
        <v>999.9</v>
      </c>
      <c r="ER58">
        <v>66.7</v>
      </c>
      <c r="ES58">
        <v>26.8</v>
      </c>
      <c r="ET58">
        <v>23.2661</v>
      </c>
      <c r="EU58">
        <v>61.05</v>
      </c>
      <c r="EV58">
        <v>21.4583</v>
      </c>
      <c r="EW58">
        <v>1</v>
      </c>
      <c r="EX58">
        <v>0.0682088</v>
      </c>
      <c r="EY58">
        <v>0.418061</v>
      </c>
      <c r="EZ58">
        <v>20.2072</v>
      </c>
      <c r="FA58">
        <v>5.22822</v>
      </c>
      <c r="FB58">
        <v>11.998</v>
      </c>
      <c r="FC58">
        <v>4.9673</v>
      </c>
      <c r="FD58">
        <v>3.297</v>
      </c>
      <c r="FE58">
        <v>9999</v>
      </c>
      <c r="FF58">
        <v>9999</v>
      </c>
      <c r="FG58">
        <v>9999</v>
      </c>
      <c r="FH58">
        <v>32.8</v>
      </c>
      <c r="FI58">
        <v>4.97107</v>
      </c>
      <c r="FJ58">
        <v>1.86771</v>
      </c>
      <c r="FK58">
        <v>1.85898</v>
      </c>
      <c r="FL58">
        <v>1.86508</v>
      </c>
      <c r="FM58">
        <v>1.8631</v>
      </c>
      <c r="FN58">
        <v>1.86446</v>
      </c>
      <c r="FO58">
        <v>1.85988</v>
      </c>
      <c r="FP58">
        <v>1.86397</v>
      </c>
      <c r="FQ58">
        <v>0</v>
      </c>
      <c r="FR58">
        <v>0</v>
      </c>
      <c r="FS58">
        <v>0</v>
      </c>
      <c r="FT58">
        <v>0</v>
      </c>
      <c r="FU58" t="s">
        <v>358</v>
      </c>
      <c r="FV58" t="s">
        <v>359</v>
      </c>
      <c r="FW58" t="s">
        <v>360</v>
      </c>
      <c r="FX58" t="s">
        <v>360</v>
      </c>
      <c r="FY58" t="s">
        <v>360</v>
      </c>
      <c r="FZ58" t="s">
        <v>360</v>
      </c>
      <c r="GA58">
        <v>0</v>
      </c>
      <c r="GB58">
        <v>100</v>
      </c>
      <c r="GC58">
        <v>100</v>
      </c>
      <c r="GD58">
        <v>-3.175</v>
      </c>
      <c r="GE58">
        <v>-0.0565</v>
      </c>
      <c r="GF58">
        <v>-1.32228814414883</v>
      </c>
      <c r="GG58">
        <v>-0.004200780211792431</v>
      </c>
      <c r="GH58">
        <v>-6.086107273994438E-07</v>
      </c>
      <c r="GI58">
        <v>3.538391214060535E-10</v>
      </c>
      <c r="GJ58">
        <v>-0.09100153993609908</v>
      </c>
      <c r="GK58">
        <v>0.006682484536868237</v>
      </c>
      <c r="GL58">
        <v>-0.0007200357986506558</v>
      </c>
      <c r="GM58">
        <v>2.515042002614049E-05</v>
      </c>
      <c r="GN58">
        <v>15</v>
      </c>
      <c r="GO58">
        <v>1944</v>
      </c>
      <c r="GP58">
        <v>3</v>
      </c>
      <c r="GQ58">
        <v>20</v>
      </c>
      <c r="GR58">
        <v>18.3</v>
      </c>
      <c r="GS58">
        <v>18.2</v>
      </c>
      <c r="GT58">
        <v>1.13403</v>
      </c>
      <c r="GU58">
        <v>2.42188</v>
      </c>
      <c r="GV58">
        <v>1.44897</v>
      </c>
      <c r="GW58">
        <v>2.30469</v>
      </c>
      <c r="GX58">
        <v>1.55151</v>
      </c>
      <c r="GY58">
        <v>2.29858</v>
      </c>
      <c r="GZ58">
        <v>32.8202</v>
      </c>
      <c r="HA58">
        <v>14.0883</v>
      </c>
      <c r="HB58">
        <v>18</v>
      </c>
      <c r="HC58">
        <v>608.035</v>
      </c>
      <c r="HD58">
        <v>471.707</v>
      </c>
      <c r="HE58">
        <v>24.9996</v>
      </c>
      <c r="HF58">
        <v>27.9848</v>
      </c>
      <c r="HG58">
        <v>29.9998</v>
      </c>
      <c r="HH58">
        <v>28.0699</v>
      </c>
      <c r="HI58">
        <v>28.0398</v>
      </c>
      <c r="HJ58">
        <v>22.6978</v>
      </c>
      <c r="HK58">
        <v>35.5734</v>
      </c>
      <c r="HL58">
        <v>95.16240000000001</v>
      </c>
      <c r="HM58">
        <v>25</v>
      </c>
      <c r="HN58">
        <v>420</v>
      </c>
      <c r="HO58">
        <v>17.83</v>
      </c>
      <c r="HP58">
        <v>98.84059999999999</v>
      </c>
      <c r="HQ58">
        <v>100.577</v>
      </c>
    </row>
    <row r="59" spans="1:225">
      <c r="A59">
        <v>43</v>
      </c>
      <c r="B59">
        <v>1714258312</v>
      </c>
      <c r="C59">
        <v>1173.900000095367</v>
      </c>
      <c r="D59" t="s">
        <v>451</v>
      </c>
      <c r="E59" t="s">
        <v>452</v>
      </c>
      <c r="F59">
        <v>5</v>
      </c>
      <c r="G59" t="s">
        <v>446</v>
      </c>
      <c r="H59">
        <v>1714258304.066667</v>
      </c>
      <c r="I59">
        <f>(J59)/1000</f>
        <v>0</v>
      </c>
      <c r="J59">
        <f>IF(BE59, AM59, AG59)</f>
        <v>0</v>
      </c>
      <c r="K59">
        <f>IF(BE59, AH59, AF59)</f>
        <v>0</v>
      </c>
      <c r="L59">
        <f>BG59 - IF(AT59&gt;1, K59*BA59*100.0/(AV59*BU59), 0)</f>
        <v>0</v>
      </c>
      <c r="M59">
        <f>((S59-I59/2)*L59-K59)/(S59+I59/2)</f>
        <v>0</v>
      </c>
      <c r="N59">
        <f>M59*(BN59+BO59)/1000.0</f>
        <v>0</v>
      </c>
      <c r="O59">
        <f>(BG59 - IF(AT59&gt;1, K59*BA59*100.0/(AV59*BU59), 0))*(BN59+BO59)/1000.0</f>
        <v>0</v>
      </c>
      <c r="P59">
        <f>2.0/((1/R59-1/Q59)+SIGN(R59)*SQRT((1/R59-1/Q59)*(1/R59-1/Q59) + 4*BB59/((BB59+1)*(BB59+1))*(2*1/R59*1/Q59-1/Q59*1/Q59)))</f>
        <v>0</v>
      </c>
      <c r="Q59">
        <f>IF(LEFT(BC59,1)&lt;&gt;"0",IF(LEFT(BC59,1)="1",3.0,BD59),$D$5+$E$5*(BU59*BN59/($K$5*1000))+$F$5*(BU59*BN59/($K$5*1000))*MAX(MIN(BA59,$J$5),$I$5)*MAX(MIN(BA59,$J$5),$I$5)+$G$5*MAX(MIN(BA59,$J$5),$I$5)*(BU59*BN59/($K$5*1000))+$H$5*(BU59*BN59/($K$5*1000))*(BU59*BN59/($K$5*1000)))</f>
        <v>0</v>
      </c>
      <c r="R59">
        <f>I59*(1000-(1000*0.61365*exp(17.502*V59/(240.97+V59))/(BN59+BO59)+BI59)/2)/(1000*0.61365*exp(17.502*V59/(240.97+V59))/(BN59+BO59)-BI59)</f>
        <v>0</v>
      </c>
      <c r="S59">
        <f>1/((BB59+1)/(P59/1.6)+1/(Q59/1.37)) + BB59/((BB59+1)/(P59/1.6) + BB59/(Q59/1.37))</f>
        <v>0</v>
      </c>
      <c r="T59">
        <f>(AW59*AZ59)</f>
        <v>0</v>
      </c>
      <c r="U59">
        <f>(BP59+(T59+2*0.95*5.67E-8*(((BP59+$B$7)+273)^4-(BP59+273)^4)-44100*I59)/(1.84*29.3*Q59+8*0.95*5.67E-8*(BP59+273)^3))</f>
        <v>0</v>
      </c>
      <c r="V59">
        <f>($C$7*BQ59+$D$7*BR59+$E$7*U59)</f>
        <v>0</v>
      </c>
      <c r="W59">
        <f>0.61365*exp(17.502*V59/(240.97+V59))</f>
        <v>0</v>
      </c>
      <c r="X59">
        <f>(Y59/Z59*100)</f>
        <v>0</v>
      </c>
      <c r="Y59">
        <f>BI59*(BN59+BO59)/1000</f>
        <v>0</v>
      </c>
      <c r="Z59">
        <f>0.61365*exp(17.502*BP59/(240.97+BP59))</f>
        <v>0</v>
      </c>
      <c r="AA59">
        <f>(W59-BI59*(BN59+BO59)/1000)</f>
        <v>0</v>
      </c>
      <c r="AB59">
        <f>(-I59*44100)</f>
        <v>0</v>
      </c>
      <c r="AC59">
        <f>2*29.3*Q59*0.92*(BP59-V59)</f>
        <v>0</v>
      </c>
      <c r="AD59">
        <f>2*0.95*5.67E-8*(((BP59+$B$7)+273)^4-(V59+273)^4)</f>
        <v>0</v>
      </c>
      <c r="AE59">
        <f>T59+AD59+AB59+AC59</f>
        <v>0</v>
      </c>
      <c r="AF59">
        <f>BM59*AT59*(BH59-BG59*(1000-AT59*BJ59)/(1000-AT59*BI59))/(100*BA59)</f>
        <v>0</v>
      </c>
      <c r="AG59">
        <f>1000*BM59*AT59*(BI59-BJ59)/(100*BA59*(1000-AT59*BI59))</f>
        <v>0</v>
      </c>
      <c r="AH59">
        <f>(AI59 - AJ59 - BN59*1E3/(8.314*(BP59+273.15)) * AL59/BM59 * AK59) * BM59/(100*BA59) * (1000 - BJ59)/1000</f>
        <v>0</v>
      </c>
      <c r="AI59">
        <v>427.5767436933721</v>
      </c>
      <c r="AJ59">
        <v>426.1542484848482</v>
      </c>
      <c r="AK59">
        <v>-0.002611518491021868</v>
      </c>
      <c r="AL59">
        <v>67.17243211358645</v>
      </c>
      <c r="AM59">
        <f>(AO59 - AN59 + BN59*1E3/(8.314*(BP59+273.15)) * AQ59/BM59 * AP59) * BM59/(100*BA59) * 1000/(1000 - AO59)</f>
        <v>0</v>
      </c>
      <c r="AN59">
        <v>17.81625238618602</v>
      </c>
      <c r="AO59">
        <v>18.07443575757576</v>
      </c>
      <c r="AP59">
        <v>-0.0005179997959804307</v>
      </c>
      <c r="AQ59">
        <v>78.54954161226352</v>
      </c>
      <c r="AR59">
        <v>0</v>
      </c>
      <c r="AS59">
        <v>0</v>
      </c>
      <c r="AT59">
        <f>IF(AR59*$H$13&gt;=AV59,1.0,(AV59/(AV59-AR59*$H$13)))</f>
        <v>0</v>
      </c>
      <c r="AU59">
        <f>(AT59-1)*100</f>
        <v>0</v>
      </c>
      <c r="AV59">
        <f>MAX(0,($B$13+$C$13*BU59)/(1+$D$13*BU59)*BN59/(BP59+273)*$E$13)</f>
        <v>0</v>
      </c>
      <c r="AW59">
        <f>$B$11*BV59+$C$11*BW59+$F$11*CH59*(1-CK59)</f>
        <v>0</v>
      </c>
      <c r="AX59">
        <f>AW59*AY59</f>
        <v>0</v>
      </c>
      <c r="AY59">
        <f>($B$11*$D$9+$C$11*$D$9+$F$11*((CU59+CM59)/MAX(CU59+CM59+CV59, 0.1)*$I$9+CV59/MAX(CU59+CM59+CV59, 0.1)*$J$9))/($B$11+$C$11+$F$11)</f>
        <v>0</v>
      </c>
      <c r="AZ59">
        <f>($B$11*$K$9+$C$11*$K$9+$F$11*((CU59+CM59)/MAX(CU59+CM59+CV59, 0.1)*$P$9+CV59/MAX(CU59+CM59+CV59, 0.1)*$Q$9))/($B$11+$C$11+$F$11)</f>
        <v>0</v>
      </c>
      <c r="BA59">
        <v>6</v>
      </c>
      <c r="BB59">
        <v>0.5</v>
      </c>
      <c r="BC59" t="s">
        <v>355</v>
      </c>
      <c r="BD59">
        <v>2</v>
      </c>
      <c r="BE59" t="b">
        <v>1</v>
      </c>
      <c r="BF59">
        <v>1714258304.066667</v>
      </c>
      <c r="BG59">
        <v>418.4748333333333</v>
      </c>
      <c r="BH59">
        <v>419.9888333333334</v>
      </c>
      <c r="BI59">
        <v>18.09883666666666</v>
      </c>
      <c r="BJ59">
        <v>17.82125666666667</v>
      </c>
      <c r="BK59">
        <v>421.6500666666667</v>
      </c>
      <c r="BL59">
        <v>18.15535</v>
      </c>
      <c r="BM59">
        <v>600.0231000000001</v>
      </c>
      <c r="BN59">
        <v>101.4106666666667</v>
      </c>
      <c r="BO59">
        <v>0.09996539999999997</v>
      </c>
      <c r="BP59">
        <v>26.15095333333333</v>
      </c>
      <c r="BQ59">
        <v>26.18807</v>
      </c>
      <c r="BR59">
        <v>999.9000000000002</v>
      </c>
      <c r="BS59">
        <v>0</v>
      </c>
      <c r="BT59">
        <v>0</v>
      </c>
      <c r="BU59">
        <v>10006.75066666667</v>
      </c>
      <c r="BV59">
        <v>0</v>
      </c>
      <c r="BW59">
        <v>171.2878666666666</v>
      </c>
      <c r="BX59">
        <v>-1.514100666666666</v>
      </c>
      <c r="BY59">
        <v>426.1883666666666</v>
      </c>
      <c r="BZ59">
        <v>427.6095333333334</v>
      </c>
      <c r="CA59">
        <v>0.2775794</v>
      </c>
      <c r="CB59">
        <v>419.9888333333334</v>
      </c>
      <c r="CC59">
        <v>17.82125666666667</v>
      </c>
      <c r="CD59">
        <v>1.835416666666666</v>
      </c>
      <c r="CE59">
        <v>1.807267</v>
      </c>
      <c r="CF59">
        <v>16.09172</v>
      </c>
      <c r="CG59">
        <v>15.84979</v>
      </c>
      <c r="CH59">
        <v>399.9960666666666</v>
      </c>
      <c r="CI59">
        <v>0.8999936000000001</v>
      </c>
      <c r="CJ59">
        <v>0.10000634</v>
      </c>
      <c r="CK59">
        <v>0</v>
      </c>
      <c r="CL59">
        <v>2.14014</v>
      </c>
      <c r="CM59">
        <v>0</v>
      </c>
      <c r="CN59">
        <v>1307.237</v>
      </c>
      <c r="CO59">
        <v>3702.164666666666</v>
      </c>
      <c r="CP59">
        <v>34.96426666666666</v>
      </c>
      <c r="CQ59">
        <v>38.04566666666666</v>
      </c>
      <c r="CR59">
        <v>36.75606666666666</v>
      </c>
      <c r="CS59">
        <v>36.72256666666667</v>
      </c>
      <c r="CT59">
        <v>35.2435</v>
      </c>
      <c r="CU59">
        <v>359.994</v>
      </c>
      <c r="CV59">
        <v>40.001</v>
      </c>
      <c r="CW59">
        <v>0</v>
      </c>
      <c r="CX59">
        <v>1714258399.2</v>
      </c>
      <c r="CY59">
        <v>0</v>
      </c>
      <c r="CZ59">
        <v>1714257207.5</v>
      </c>
      <c r="DA59" t="s">
        <v>368</v>
      </c>
      <c r="DB59">
        <v>1714257204</v>
      </c>
      <c r="DC59">
        <v>1714257207.5</v>
      </c>
      <c r="DD59">
        <v>2</v>
      </c>
      <c r="DE59">
        <v>0.03</v>
      </c>
      <c r="DF59">
        <v>-0.062</v>
      </c>
      <c r="DG59">
        <v>-3.183</v>
      </c>
      <c r="DH59">
        <v>-0.05</v>
      </c>
      <c r="DI59">
        <v>420</v>
      </c>
      <c r="DJ59">
        <v>19</v>
      </c>
      <c r="DK59">
        <v>0.35</v>
      </c>
      <c r="DL59">
        <v>0.1</v>
      </c>
      <c r="DM59">
        <v>-1.506484146341463</v>
      </c>
      <c r="DN59">
        <v>-0.06565526132404244</v>
      </c>
      <c r="DO59">
        <v>0.03106645057132429</v>
      </c>
      <c r="DP59">
        <v>1</v>
      </c>
      <c r="DQ59">
        <v>0.2802975121951219</v>
      </c>
      <c r="DR59">
        <v>-0.07938156794425066</v>
      </c>
      <c r="DS59">
        <v>0.01501022723397967</v>
      </c>
      <c r="DT59">
        <v>1</v>
      </c>
      <c r="DU59">
        <v>2</v>
      </c>
      <c r="DV59">
        <v>2</v>
      </c>
      <c r="DW59" t="s">
        <v>394</v>
      </c>
      <c r="DX59">
        <v>3.22898</v>
      </c>
      <c r="DY59">
        <v>2.70414</v>
      </c>
      <c r="DZ59">
        <v>0.105563</v>
      </c>
      <c r="EA59">
        <v>0.10558</v>
      </c>
      <c r="EB59">
        <v>0.09467150000000001</v>
      </c>
      <c r="EC59">
        <v>0.094016</v>
      </c>
      <c r="ED59">
        <v>29085.9</v>
      </c>
      <c r="EE59">
        <v>28427.7</v>
      </c>
      <c r="EF59">
        <v>31151.8</v>
      </c>
      <c r="EG59">
        <v>30141.7</v>
      </c>
      <c r="EH59">
        <v>37762.6</v>
      </c>
      <c r="EI59">
        <v>36111.7</v>
      </c>
      <c r="EJ59">
        <v>43643.8</v>
      </c>
      <c r="EK59">
        <v>42093.5</v>
      </c>
      <c r="EL59">
        <v>2.12075</v>
      </c>
      <c r="EM59">
        <v>1.90807</v>
      </c>
      <c r="EN59">
        <v>0.0584647</v>
      </c>
      <c r="EO59">
        <v>0</v>
      </c>
      <c r="EP59">
        <v>25.2271</v>
      </c>
      <c r="EQ59">
        <v>999.9</v>
      </c>
      <c r="ER59">
        <v>66.7</v>
      </c>
      <c r="ES59">
        <v>26.8</v>
      </c>
      <c r="ET59">
        <v>23.2625</v>
      </c>
      <c r="EU59">
        <v>61.46</v>
      </c>
      <c r="EV59">
        <v>21.5825</v>
      </c>
      <c r="EW59">
        <v>1</v>
      </c>
      <c r="EX59">
        <v>0.0676448</v>
      </c>
      <c r="EY59">
        <v>0.415763</v>
      </c>
      <c r="EZ59">
        <v>20.2093</v>
      </c>
      <c r="FA59">
        <v>5.22807</v>
      </c>
      <c r="FB59">
        <v>11.998</v>
      </c>
      <c r="FC59">
        <v>4.96715</v>
      </c>
      <c r="FD59">
        <v>3.297</v>
      </c>
      <c r="FE59">
        <v>9999</v>
      </c>
      <c r="FF59">
        <v>9999</v>
      </c>
      <c r="FG59">
        <v>9999</v>
      </c>
      <c r="FH59">
        <v>32.8</v>
      </c>
      <c r="FI59">
        <v>4.97107</v>
      </c>
      <c r="FJ59">
        <v>1.86774</v>
      </c>
      <c r="FK59">
        <v>1.85898</v>
      </c>
      <c r="FL59">
        <v>1.86508</v>
      </c>
      <c r="FM59">
        <v>1.8631</v>
      </c>
      <c r="FN59">
        <v>1.86444</v>
      </c>
      <c r="FO59">
        <v>1.85989</v>
      </c>
      <c r="FP59">
        <v>1.86395</v>
      </c>
      <c r="FQ59">
        <v>0</v>
      </c>
      <c r="FR59">
        <v>0</v>
      </c>
      <c r="FS59">
        <v>0</v>
      </c>
      <c r="FT59">
        <v>0</v>
      </c>
      <c r="FU59" t="s">
        <v>358</v>
      </c>
      <c r="FV59" t="s">
        <v>359</v>
      </c>
      <c r="FW59" t="s">
        <v>360</v>
      </c>
      <c r="FX59" t="s">
        <v>360</v>
      </c>
      <c r="FY59" t="s">
        <v>360</v>
      </c>
      <c r="FZ59" t="s">
        <v>360</v>
      </c>
      <c r="GA59">
        <v>0</v>
      </c>
      <c r="GB59">
        <v>100</v>
      </c>
      <c r="GC59">
        <v>100</v>
      </c>
      <c r="GD59">
        <v>-3.176</v>
      </c>
      <c r="GE59">
        <v>-0.0567</v>
      </c>
      <c r="GF59">
        <v>-1.32228814414883</v>
      </c>
      <c r="GG59">
        <v>-0.004200780211792431</v>
      </c>
      <c r="GH59">
        <v>-6.086107273994438E-07</v>
      </c>
      <c r="GI59">
        <v>3.538391214060535E-10</v>
      </c>
      <c r="GJ59">
        <v>-0.09100153993609908</v>
      </c>
      <c r="GK59">
        <v>0.006682484536868237</v>
      </c>
      <c r="GL59">
        <v>-0.0007200357986506558</v>
      </c>
      <c r="GM59">
        <v>2.515042002614049E-05</v>
      </c>
      <c r="GN59">
        <v>15</v>
      </c>
      <c r="GO59">
        <v>1944</v>
      </c>
      <c r="GP59">
        <v>3</v>
      </c>
      <c r="GQ59">
        <v>20</v>
      </c>
      <c r="GR59">
        <v>18.5</v>
      </c>
      <c r="GS59">
        <v>18.4</v>
      </c>
      <c r="GT59">
        <v>1.13403</v>
      </c>
      <c r="GU59">
        <v>2.41821</v>
      </c>
      <c r="GV59">
        <v>1.44897</v>
      </c>
      <c r="GW59">
        <v>2.30469</v>
      </c>
      <c r="GX59">
        <v>1.55151</v>
      </c>
      <c r="GY59">
        <v>2.30835</v>
      </c>
      <c r="GZ59">
        <v>32.8202</v>
      </c>
      <c r="HA59">
        <v>14.097</v>
      </c>
      <c r="HB59">
        <v>18</v>
      </c>
      <c r="HC59">
        <v>608.2670000000001</v>
      </c>
      <c r="HD59">
        <v>471.527</v>
      </c>
      <c r="HE59">
        <v>24.9997</v>
      </c>
      <c r="HF59">
        <v>27.976</v>
      </c>
      <c r="HG59">
        <v>29.9999</v>
      </c>
      <c r="HH59">
        <v>28.0628</v>
      </c>
      <c r="HI59">
        <v>28.0333</v>
      </c>
      <c r="HJ59">
        <v>22.7005</v>
      </c>
      <c r="HK59">
        <v>35.5734</v>
      </c>
      <c r="HL59">
        <v>94.7877</v>
      </c>
      <c r="HM59">
        <v>25</v>
      </c>
      <c r="HN59">
        <v>420</v>
      </c>
      <c r="HO59">
        <v>17.832</v>
      </c>
      <c r="HP59">
        <v>98.83969999999999</v>
      </c>
      <c r="HQ59">
        <v>100.579</v>
      </c>
    </row>
    <row r="60" spans="1:225">
      <c r="A60">
        <v>44</v>
      </c>
      <c r="B60">
        <v>1714258322</v>
      </c>
      <c r="C60">
        <v>1183.900000095367</v>
      </c>
      <c r="D60" t="s">
        <v>453</v>
      </c>
      <c r="E60" t="s">
        <v>454</v>
      </c>
      <c r="F60">
        <v>5</v>
      </c>
      <c r="G60" t="s">
        <v>446</v>
      </c>
      <c r="H60">
        <v>1714258314.066667</v>
      </c>
      <c r="I60">
        <f>(J60)/1000</f>
        <v>0</v>
      </c>
      <c r="J60">
        <f>IF(BE60, AM60, AG60)</f>
        <v>0</v>
      </c>
      <c r="K60">
        <f>IF(BE60, AH60, AF60)</f>
        <v>0</v>
      </c>
      <c r="L60">
        <f>BG60 - IF(AT60&gt;1, K60*BA60*100.0/(AV60*BU60), 0)</f>
        <v>0</v>
      </c>
      <c r="M60">
        <f>((S60-I60/2)*L60-K60)/(S60+I60/2)</f>
        <v>0</v>
      </c>
      <c r="N60">
        <f>M60*(BN60+BO60)/1000.0</f>
        <v>0</v>
      </c>
      <c r="O60">
        <f>(BG60 - IF(AT60&gt;1, K60*BA60*100.0/(AV60*BU60), 0))*(BN60+BO60)/1000.0</f>
        <v>0</v>
      </c>
      <c r="P60">
        <f>2.0/((1/R60-1/Q60)+SIGN(R60)*SQRT((1/R60-1/Q60)*(1/R60-1/Q60) + 4*BB60/((BB60+1)*(BB60+1))*(2*1/R60*1/Q60-1/Q60*1/Q60)))</f>
        <v>0</v>
      </c>
      <c r="Q60">
        <f>IF(LEFT(BC60,1)&lt;&gt;"0",IF(LEFT(BC60,1)="1",3.0,BD60),$D$5+$E$5*(BU60*BN60/($K$5*1000))+$F$5*(BU60*BN60/($K$5*1000))*MAX(MIN(BA60,$J$5),$I$5)*MAX(MIN(BA60,$J$5),$I$5)+$G$5*MAX(MIN(BA60,$J$5),$I$5)*(BU60*BN60/($K$5*1000))+$H$5*(BU60*BN60/($K$5*1000))*(BU60*BN60/($K$5*1000)))</f>
        <v>0</v>
      </c>
      <c r="R60">
        <f>I60*(1000-(1000*0.61365*exp(17.502*V60/(240.97+V60))/(BN60+BO60)+BI60)/2)/(1000*0.61365*exp(17.502*V60/(240.97+V60))/(BN60+BO60)-BI60)</f>
        <v>0</v>
      </c>
      <c r="S60">
        <f>1/((BB60+1)/(P60/1.6)+1/(Q60/1.37)) + BB60/((BB60+1)/(P60/1.6) + BB60/(Q60/1.37))</f>
        <v>0</v>
      </c>
      <c r="T60">
        <f>(AW60*AZ60)</f>
        <v>0</v>
      </c>
      <c r="U60">
        <f>(BP60+(T60+2*0.95*5.67E-8*(((BP60+$B$7)+273)^4-(BP60+273)^4)-44100*I60)/(1.84*29.3*Q60+8*0.95*5.67E-8*(BP60+273)^3))</f>
        <v>0</v>
      </c>
      <c r="V60">
        <f>($C$7*BQ60+$D$7*BR60+$E$7*U60)</f>
        <v>0</v>
      </c>
      <c r="W60">
        <f>0.61365*exp(17.502*V60/(240.97+V60))</f>
        <v>0</v>
      </c>
      <c r="X60">
        <f>(Y60/Z60*100)</f>
        <v>0</v>
      </c>
      <c r="Y60">
        <f>BI60*(BN60+BO60)/1000</f>
        <v>0</v>
      </c>
      <c r="Z60">
        <f>0.61365*exp(17.502*BP60/(240.97+BP60))</f>
        <v>0</v>
      </c>
      <c r="AA60">
        <f>(W60-BI60*(BN60+BO60)/1000)</f>
        <v>0</v>
      </c>
      <c r="AB60">
        <f>(-I60*44100)</f>
        <v>0</v>
      </c>
      <c r="AC60">
        <f>2*29.3*Q60*0.92*(BP60-V60)</f>
        <v>0</v>
      </c>
      <c r="AD60">
        <f>2*0.95*5.67E-8*(((BP60+$B$7)+273)^4-(V60+273)^4)</f>
        <v>0</v>
      </c>
      <c r="AE60">
        <f>T60+AD60+AB60+AC60</f>
        <v>0</v>
      </c>
      <c r="AF60">
        <f>BM60*AT60*(BH60-BG60*(1000-AT60*BJ60)/(1000-AT60*BI60))/(100*BA60)</f>
        <v>0</v>
      </c>
      <c r="AG60">
        <f>1000*BM60*AT60*(BI60-BJ60)/(100*BA60*(1000-AT60*BI60))</f>
        <v>0</v>
      </c>
      <c r="AH60">
        <f>(AI60 - AJ60 - BN60*1E3/(8.314*(BP60+273.15)) * AL60/BM60 * AK60) * BM60/(100*BA60) * (1000 - BJ60)/1000</f>
        <v>0</v>
      </c>
      <c r="AI60">
        <v>427.6375072953364</v>
      </c>
      <c r="AJ60">
        <v>426.1301515151517</v>
      </c>
      <c r="AK60">
        <v>0.0005580761699120679</v>
      </c>
      <c r="AL60">
        <v>67.17243211358645</v>
      </c>
      <c r="AM60">
        <f>(AO60 - AN60 + BN60*1E3/(8.314*(BP60+273.15)) * AQ60/BM60 * AP60) * BM60/(100*BA60) * 1000/(1000 - AO60)</f>
        <v>0</v>
      </c>
      <c r="AN60">
        <v>17.80652938350285</v>
      </c>
      <c r="AO60">
        <v>18.06238787878786</v>
      </c>
      <c r="AP60">
        <v>-0.0001150937799686147</v>
      </c>
      <c r="AQ60">
        <v>78.54954161226352</v>
      </c>
      <c r="AR60">
        <v>0</v>
      </c>
      <c r="AS60">
        <v>0</v>
      </c>
      <c r="AT60">
        <f>IF(AR60*$H$13&gt;=AV60,1.0,(AV60/(AV60-AR60*$H$13)))</f>
        <v>0</v>
      </c>
      <c r="AU60">
        <f>(AT60-1)*100</f>
        <v>0</v>
      </c>
      <c r="AV60">
        <f>MAX(0,($B$13+$C$13*BU60)/(1+$D$13*BU60)*BN60/(BP60+273)*$E$13)</f>
        <v>0</v>
      </c>
      <c r="AW60">
        <f>$B$11*BV60+$C$11*BW60+$F$11*CH60*(1-CK60)</f>
        <v>0</v>
      </c>
      <c r="AX60">
        <f>AW60*AY60</f>
        <v>0</v>
      </c>
      <c r="AY60">
        <f>($B$11*$D$9+$C$11*$D$9+$F$11*((CU60+CM60)/MAX(CU60+CM60+CV60, 0.1)*$I$9+CV60/MAX(CU60+CM60+CV60, 0.1)*$J$9))/($B$11+$C$11+$F$11)</f>
        <v>0</v>
      </c>
      <c r="AZ60">
        <f>($B$11*$K$9+$C$11*$K$9+$F$11*((CU60+CM60)/MAX(CU60+CM60+CV60, 0.1)*$P$9+CV60/MAX(CU60+CM60+CV60, 0.1)*$Q$9))/($B$11+$C$11+$F$11)</f>
        <v>0</v>
      </c>
      <c r="BA60">
        <v>6</v>
      </c>
      <c r="BB60">
        <v>0.5</v>
      </c>
      <c r="BC60" t="s">
        <v>355</v>
      </c>
      <c r="BD60">
        <v>2</v>
      </c>
      <c r="BE60" t="b">
        <v>1</v>
      </c>
      <c r="BF60">
        <v>1714258314.066667</v>
      </c>
      <c r="BG60">
        <v>418.4422333333334</v>
      </c>
      <c r="BH60">
        <v>419.9905666666667</v>
      </c>
      <c r="BI60">
        <v>18.07174333333334</v>
      </c>
      <c r="BJ60">
        <v>17.81041333333333</v>
      </c>
      <c r="BK60">
        <v>421.6173333333332</v>
      </c>
      <c r="BL60">
        <v>18.1284</v>
      </c>
      <c r="BM60">
        <v>600.0006000000001</v>
      </c>
      <c r="BN60">
        <v>101.4144</v>
      </c>
      <c r="BO60">
        <v>0.1000132033333333</v>
      </c>
      <c r="BP60">
        <v>26.13273</v>
      </c>
      <c r="BQ60">
        <v>26.18123</v>
      </c>
      <c r="BR60">
        <v>999.9000000000002</v>
      </c>
      <c r="BS60">
        <v>0</v>
      </c>
      <c r="BT60">
        <v>0</v>
      </c>
      <c r="BU60">
        <v>9995.288333333334</v>
      </c>
      <c r="BV60">
        <v>0</v>
      </c>
      <c r="BW60">
        <v>171.0853333333334</v>
      </c>
      <c r="BX60">
        <v>-1.548420666666667</v>
      </c>
      <c r="BY60">
        <v>426.1435</v>
      </c>
      <c r="BZ60">
        <v>427.6065666666667</v>
      </c>
      <c r="CA60">
        <v>0.2613368333333334</v>
      </c>
      <c r="CB60">
        <v>419.9905666666667</v>
      </c>
      <c r="CC60">
        <v>17.81041333333333</v>
      </c>
      <c r="CD60">
        <v>1.832734</v>
      </c>
      <c r="CE60">
        <v>1.806230333333333</v>
      </c>
      <c r="CF60">
        <v>16.06880666666667</v>
      </c>
      <c r="CG60">
        <v>15.84081</v>
      </c>
      <c r="CH60">
        <v>399.9817333333334</v>
      </c>
      <c r="CI60">
        <v>0.9000018</v>
      </c>
      <c r="CJ60">
        <v>0.09999811666666668</v>
      </c>
      <c r="CK60">
        <v>0</v>
      </c>
      <c r="CL60">
        <v>2.14127</v>
      </c>
      <c r="CM60">
        <v>0</v>
      </c>
      <c r="CN60">
        <v>1305.257666666667</v>
      </c>
      <c r="CO60">
        <v>3702.041</v>
      </c>
      <c r="CP60">
        <v>34.9893</v>
      </c>
      <c r="CQ60">
        <v>38.33306666666665</v>
      </c>
      <c r="CR60">
        <v>36.84766666666666</v>
      </c>
      <c r="CS60">
        <v>36.93106666666667</v>
      </c>
      <c r="CT60">
        <v>35.36643333333333</v>
      </c>
      <c r="CU60">
        <v>359.9836666666667</v>
      </c>
      <c r="CV60">
        <v>39.99666666666667</v>
      </c>
      <c r="CW60">
        <v>0</v>
      </c>
      <c r="CX60">
        <v>1714258409.4</v>
      </c>
      <c r="CY60">
        <v>0</v>
      </c>
      <c r="CZ60">
        <v>1714257207.5</v>
      </c>
      <c r="DA60" t="s">
        <v>368</v>
      </c>
      <c r="DB60">
        <v>1714257204</v>
      </c>
      <c r="DC60">
        <v>1714257207.5</v>
      </c>
      <c r="DD60">
        <v>2</v>
      </c>
      <c r="DE60">
        <v>0.03</v>
      </c>
      <c r="DF60">
        <v>-0.062</v>
      </c>
      <c r="DG60">
        <v>-3.183</v>
      </c>
      <c r="DH60">
        <v>-0.05</v>
      </c>
      <c r="DI60">
        <v>420</v>
      </c>
      <c r="DJ60">
        <v>19</v>
      </c>
      <c r="DK60">
        <v>0.35</v>
      </c>
      <c r="DL60">
        <v>0.1</v>
      </c>
      <c r="DM60">
        <v>-1.5419325</v>
      </c>
      <c r="DN60">
        <v>-0.2982173358348935</v>
      </c>
      <c r="DO60">
        <v>0.04148985181643818</v>
      </c>
      <c r="DP60">
        <v>0</v>
      </c>
      <c r="DQ60">
        <v>0.264823175</v>
      </c>
      <c r="DR60">
        <v>-0.06086166979362143</v>
      </c>
      <c r="DS60">
        <v>0.006618803864322842</v>
      </c>
      <c r="DT60">
        <v>1</v>
      </c>
      <c r="DU60">
        <v>1</v>
      </c>
      <c r="DV60">
        <v>2</v>
      </c>
      <c r="DW60" t="s">
        <v>357</v>
      </c>
      <c r="DX60">
        <v>3.2291</v>
      </c>
      <c r="DY60">
        <v>2.70453</v>
      </c>
      <c r="DZ60">
        <v>0.105565</v>
      </c>
      <c r="EA60">
        <v>0.105589</v>
      </c>
      <c r="EB60">
        <v>0.0946264</v>
      </c>
      <c r="EC60">
        <v>0.0940134</v>
      </c>
      <c r="ED60">
        <v>29086.8</v>
      </c>
      <c r="EE60">
        <v>28428</v>
      </c>
      <c r="EF60">
        <v>31152.8</v>
      </c>
      <c r="EG60">
        <v>30142.2</v>
      </c>
      <c r="EH60">
        <v>37765.8</v>
      </c>
      <c r="EI60">
        <v>36112.3</v>
      </c>
      <c r="EJ60">
        <v>43645.3</v>
      </c>
      <c r="EK60">
        <v>42094.1</v>
      </c>
      <c r="EL60">
        <v>2.12083</v>
      </c>
      <c r="EM60">
        <v>1.90797</v>
      </c>
      <c r="EN60">
        <v>0.0586957</v>
      </c>
      <c r="EO60">
        <v>0</v>
      </c>
      <c r="EP60">
        <v>25.2105</v>
      </c>
      <c r="EQ60">
        <v>999.9</v>
      </c>
      <c r="ER60">
        <v>66.59999999999999</v>
      </c>
      <c r="ES60">
        <v>26.8</v>
      </c>
      <c r="ET60">
        <v>23.231</v>
      </c>
      <c r="EU60">
        <v>61.42</v>
      </c>
      <c r="EV60">
        <v>21.6346</v>
      </c>
      <c r="EW60">
        <v>1</v>
      </c>
      <c r="EX60">
        <v>0.066936</v>
      </c>
      <c r="EY60">
        <v>0.415441</v>
      </c>
      <c r="EZ60">
        <v>20.2093</v>
      </c>
      <c r="FA60">
        <v>5.22777</v>
      </c>
      <c r="FB60">
        <v>11.998</v>
      </c>
      <c r="FC60">
        <v>4.96725</v>
      </c>
      <c r="FD60">
        <v>3.29703</v>
      </c>
      <c r="FE60">
        <v>9999</v>
      </c>
      <c r="FF60">
        <v>9999</v>
      </c>
      <c r="FG60">
        <v>9999</v>
      </c>
      <c r="FH60">
        <v>32.8</v>
      </c>
      <c r="FI60">
        <v>4.97106</v>
      </c>
      <c r="FJ60">
        <v>1.86772</v>
      </c>
      <c r="FK60">
        <v>1.85898</v>
      </c>
      <c r="FL60">
        <v>1.86508</v>
      </c>
      <c r="FM60">
        <v>1.8631</v>
      </c>
      <c r="FN60">
        <v>1.86445</v>
      </c>
      <c r="FO60">
        <v>1.85987</v>
      </c>
      <c r="FP60">
        <v>1.86399</v>
      </c>
      <c r="FQ60">
        <v>0</v>
      </c>
      <c r="FR60">
        <v>0</v>
      </c>
      <c r="FS60">
        <v>0</v>
      </c>
      <c r="FT60">
        <v>0</v>
      </c>
      <c r="FU60" t="s">
        <v>358</v>
      </c>
      <c r="FV60" t="s">
        <v>359</v>
      </c>
      <c r="FW60" t="s">
        <v>360</v>
      </c>
      <c r="FX60" t="s">
        <v>360</v>
      </c>
      <c r="FY60" t="s">
        <v>360</v>
      </c>
      <c r="FZ60" t="s">
        <v>360</v>
      </c>
      <c r="GA60">
        <v>0</v>
      </c>
      <c r="GB60">
        <v>100</v>
      </c>
      <c r="GC60">
        <v>100</v>
      </c>
      <c r="GD60">
        <v>-3.175</v>
      </c>
      <c r="GE60">
        <v>-0.0567</v>
      </c>
      <c r="GF60">
        <v>-1.32228814414883</v>
      </c>
      <c r="GG60">
        <v>-0.004200780211792431</v>
      </c>
      <c r="GH60">
        <v>-6.086107273994438E-07</v>
      </c>
      <c r="GI60">
        <v>3.538391214060535E-10</v>
      </c>
      <c r="GJ60">
        <v>-0.09100153993609908</v>
      </c>
      <c r="GK60">
        <v>0.006682484536868237</v>
      </c>
      <c r="GL60">
        <v>-0.0007200357986506558</v>
      </c>
      <c r="GM60">
        <v>2.515042002614049E-05</v>
      </c>
      <c r="GN60">
        <v>15</v>
      </c>
      <c r="GO60">
        <v>1944</v>
      </c>
      <c r="GP60">
        <v>3</v>
      </c>
      <c r="GQ60">
        <v>20</v>
      </c>
      <c r="GR60">
        <v>18.6</v>
      </c>
      <c r="GS60">
        <v>18.6</v>
      </c>
      <c r="GT60">
        <v>1.13403</v>
      </c>
      <c r="GU60">
        <v>2.40967</v>
      </c>
      <c r="GV60">
        <v>1.44775</v>
      </c>
      <c r="GW60">
        <v>2.30469</v>
      </c>
      <c r="GX60">
        <v>1.55151</v>
      </c>
      <c r="GY60">
        <v>2.37671</v>
      </c>
      <c r="GZ60">
        <v>32.8424</v>
      </c>
      <c r="HA60">
        <v>14.1145</v>
      </c>
      <c r="HB60">
        <v>18</v>
      </c>
      <c r="HC60">
        <v>608.237</v>
      </c>
      <c r="HD60">
        <v>471.405</v>
      </c>
      <c r="HE60">
        <v>24.9999</v>
      </c>
      <c r="HF60">
        <v>27.9671</v>
      </c>
      <c r="HG60">
        <v>29.9998</v>
      </c>
      <c r="HH60">
        <v>28.0547</v>
      </c>
      <c r="HI60">
        <v>28.0262</v>
      </c>
      <c r="HJ60">
        <v>22.6995</v>
      </c>
      <c r="HK60">
        <v>35.5734</v>
      </c>
      <c r="HL60">
        <v>94.7877</v>
      </c>
      <c r="HM60">
        <v>25</v>
      </c>
      <c r="HN60">
        <v>420</v>
      </c>
      <c r="HO60">
        <v>17.832</v>
      </c>
      <c r="HP60">
        <v>98.843</v>
      </c>
      <c r="HQ60">
        <v>100.58</v>
      </c>
    </row>
    <row r="61" spans="1:225">
      <c r="A61">
        <v>45</v>
      </c>
      <c r="B61">
        <v>1714258332</v>
      </c>
      <c r="C61">
        <v>1193.900000095367</v>
      </c>
      <c r="D61" t="s">
        <v>455</v>
      </c>
      <c r="E61" t="s">
        <v>456</v>
      </c>
      <c r="F61">
        <v>5</v>
      </c>
      <c r="G61" t="s">
        <v>446</v>
      </c>
      <c r="H61">
        <v>1714258324.066667</v>
      </c>
      <c r="I61">
        <f>(J61)/1000</f>
        <v>0</v>
      </c>
      <c r="J61">
        <f>IF(BE61, AM61, AG61)</f>
        <v>0</v>
      </c>
      <c r="K61">
        <f>IF(BE61, AH61, AF61)</f>
        <v>0</v>
      </c>
      <c r="L61">
        <f>BG61 - IF(AT61&gt;1, K61*BA61*100.0/(AV61*BU61), 0)</f>
        <v>0</v>
      </c>
      <c r="M61">
        <f>((S61-I61/2)*L61-K61)/(S61+I61/2)</f>
        <v>0</v>
      </c>
      <c r="N61">
        <f>M61*(BN61+BO61)/1000.0</f>
        <v>0</v>
      </c>
      <c r="O61">
        <f>(BG61 - IF(AT61&gt;1, K61*BA61*100.0/(AV61*BU61), 0))*(BN61+BO61)/1000.0</f>
        <v>0</v>
      </c>
      <c r="P61">
        <f>2.0/((1/R61-1/Q61)+SIGN(R61)*SQRT((1/R61-1/Q61)*(1/R61-1/Q61) + 4*BB61/((BB61+1)*(BB61+1))*(2*1/R61*1/Q61-1/Q61*1/Q61)))</f>
        <v>0</v>
      </c>
      <c r="Q61">
        <f>IF(LEFT(BC61,1)&lt;&gt;"0",IF(LEFT(BC61,1)="1",3.0,BD61),$D$5+$E$5*(BU61*BN61/($K$5*1000))+$F$5*(BU61*BN61/($K$5*1000))*MAX(MIN(BA61,$J$5),$I$5)*MAX(MIN(BA61,$J$5),$I$5)+$G$5*MAX(MIN(BA61,$J$5),$I$5)*(BU61*BN61/($K$5*1000))+$H$5*(BU61*BN61/($K$5*1000))*(BU61*BN61/($K$5*1000)))</f>
        <v>0</v>
      </c>
      <c r="R61">
        <f>I61*(1000-(1000*0.61365*exp(17.502*V61/(240.97+V61))/(BN61+BO61)+BI61)/2)/(1000*0.61365*exp(17.502*V61/(240.97+V61))/(BN61+BO61)-BI61)</f>
        <v>0</v>
      </c>
      <c r="S61">
        <f>1/((BB61+1)/(P61/1.6)+1/(Q61/1.37)) + BB61/((BB61+1)/(P61/1.6) + BB61/(Q61/1.37))</f>
        <v>0</v>
      </c>
      <c r="T61">
        <f>(AW61*AZ61)</f>
        <v>0</v>
      </c>
      <c r="U61">
        <f>(BP61+(T61+2*0.95*5.67E-8*(((BP61+$B$7)+273)^4-(BP61+273)^4)-44100*I61)/(1.84*29.3*Q61+8*0.95*5.67E-8*(BP61+273)^3))</f>
        <v>0</v>
      </c>
      <c r="V61">
        <f>($C$7*BQ61+$D$7*BR61+$E$7*U61)</f>
        <v>0</v>
      </c>
      <c r="W61">
        <f>0.61365*exp(17.502*V61/(240.97+V61))</f>
        <v>0</v>
      </c>
      <c r="X61">
        <f>(Y61/Z61*100)</f>
        <v>0</v>
      </c>
      <c r="Y61">
        <f>BI61*(BN61+BO61)/1000</f>
        <v>0</v>
      </c>
      <c r="Z61">
        <f>0.61365*exp(17.502*BP61/(240.97+BP61))</f>
        <v>0</v>
      </c>
      <c r="AA61">
        <f>(W61-BI61*(BN61+BO61)/1000)</f>
        <v>0</v>
      </c>
      <c r="AB61">
        <f>(-I61*44100)</f>
        <v>0</v>
      </c>
      <c r="AC61">
        <f>2*29.3*Q61*0.92*(BP61-V61)</f>
        <v>0</v>
      </c>
      <c r="AD61">
        <f>2*0.95*5.67E-8*(((BP61+$B$7)+273)^4-(V61+273)^4)</f>
        <v>0</v>
      </c>
      <c r="AE61">
        <f>T61+AD61+AB61+AC61</f>
        <v>0</v>
      </c>
      <c r="AF61">
        <f>BM61*AT61*(BH61-BG61*(1000-AT61*BJ61)/(1000-AT61*BI61))/(100*BA61)</f>
        <v>0</v>
      </c>
      <c r="AG61">
        <f>1000*BM61*AT61*(BI61-BJ61)/(100*BA61*(1000-AT61*BI61))</f>
        <v>0</v>
      </c>
      <c r="AH61">
        <f>(AI61 - AJ61 - BN61*1E3/(8.314*(BP61+273.15)) * AL61/BM61 * AK61) * BM61/(100*BA61) * (1000 - BJ61)/1000</f>
        <v>0</v>
      </c>
      <c r="AI61">
        <v>427.6680841291638</v>
      </c>
      <c r="AJ61">
        <v>426.0564727272727</v>
      </c>
      <c r="AK61">
        <v>-0.001293871408612258</v>
      </c>
      <c r="AL61">
        <v>67.17243211358645</v>
      </c>
      <c r="AM61">
        <f>(AO61 - AN61 + BN61*1E3/(8.314*(BP61+273.15)) * AQ61/BM61 * AP61) * BM61/(100*BA61) * 1000/(1000 - AO61)</f>
        <v>0</v>
      </c>
      <c r="AN61">
        <v>17.80665858670861</v>
      </c>
      <c r="AO61">
        <v>18.05986848484849</v>
      </c>
      <c r="AP61">
        <v>-2.282146772996323E-05</v>
      </c>
      <c r="AQ61">
        <v>78.54954161226352</v>
      </c>
      <c r="AR61">
        <v>0</v>
      </c>
      <c r="AS61">
        <v>0</v>
      </c>
      <c r="AT61">
        <f>IF(AR61*$H$13&gt;=AV61,1.0,(AV61/(AV61-AR61*$H$13)))</f>
        <v>0</v>
      </c>
      <c r="AU61">
        <f>(AT61-1)*100</f>
        <v>0</v>
      </c>
      <c r="AV61">
        <f>MAX(0,($B$13+$C$13*BU61)/(1+$D$13*BU61)*BN61/(BP61+273)*$E$13)</f>
        <v>0</v>
      </c>
      <c r="AW61">
        <f>$B$11*BV61+$C$11*BW61+$F$11*CH61*(1-CK61)</f>
        <v>0</v>
      </c>
      <c r="AX61">
        <f>AW61*AY61</f>
        <v>0</v>
      </c>
      <c r="AY61">
        <f>($B$11*$D$9+$C$11*$D$9+$F$11*((CU61+CM61)/MAX(CU61+CM61+CV61, 0.1)*$I$9+CV61/MAX(CU61+CM61+CV61, 0.1)*$J$9))/($B$11+$C$11+$F$11)</f>
        <v>0</v>
      </c>
      <c r="AZ61">
        <f>($B$11*$K$9+$C$11*$K$9+$F$11*((CU61+CM61)/MAX(CU61+CM61+CV61, 0.1)*$P$9+CV61/MAX(CU61+CM61+CV61, 0.1)*$Q$9))/($B$11+$C$11+$F$11)</f>
        <v>0</v>
      </c>
      <c r="BA61">
        <v>6</v>
      </c>
      <c r="BB61">
        <v>0.5</v>
      </c>
      <c r="BC61" t="s">
        <v>355</v>
      </c>
      <c r="BD61">
        <v>2</v>
      </c>
      <c r="BE61" t="b">
        <v>1</v>
      </c>
      <c r="BF61">
        <v>1714258324.066667</v>
      </c>
      <c r="BG61">
        <v>418.4143666666667</v>
      </c>
      <c r="BH61">
        <v>420.0091</v>
      </c>
      <c r="BI61">
        <v>18.06190333333334</v>
      </c>
      <c r="BJ61">
        <v>17.80713333333334</v>
      </c>
      <c r="BK61">
        <v>421.5893333333333</v>
      </c>
      <c r="BL61">
        <v>18.11861333333333</v>
      </c>
      <c r="BM61">
        <v>600.0113666666665</v>
      </c>
      <c r="BN61">
        <v>101.4134666666667</v>
      </c>
      <c r="BO61">
        <v>0.10001758</v>
      </c>
      <c r="BP61">
        <v>26.12152333333334</v>
      </c>
      <c r="BQ61">
        <v>26.16928666666666</v>
      </c>
      <c r="BR61">
        <v>999.9000000000002</v>
      </c>
      <c r="BS61">
        <v>0</v>
      </c>
      <c r="BT61">
        <v>0</v>
      </c>
      <c r="BU61">
        <v>10009.042</v>
      </c>
      <c r="BV61">
        <v>0</v>
      </c>
      <c r="BW61">
        <v>170.7014666666667</v>
      </c>
      <c r="BX61">
        <v>-1.594739666666666</v>
      </c>
      <c r="BY61">
        <v>426.1108000000001</v>
      </c>
      <c r="BZ61">
        <v>427.6238666666666</v>
      </c>
      <c r="CA61">
        <v>0.2547795</v>
      </c>
      <c r="CB61">
        <v>420.0091</v>
      </c>
      <c r="CC61">
        <v>17.80713333333334</v>
      </c>
      <c r="CD61">
        <v>1.831719666666667</v>
      </c>
      <c r="CE61">
        <v>1.805883666666667</v>
      </c>
      <c r="CF61">
        <v>16.06014333333333</v>
      </c>
      <c r="CG61">
        <v>15.83779666666667</v>
      </c>
      <c r="CH61">
        <v>399.9948666666667</v>
      </c>
      <c r="CI61">
        <v>0.8999921333333333</v>
      </c>
      <c r="CJ61">
        <v>0.1000077733333333</v>
      </c>
      <c r="CK61">
        <v>0</v>
      </c>
      <c r="CL61">
        <v>2.141483333333333</v>
      </c>
      <c r="CM61">
        <v>0</v>
      </c>
      <c r="CN61">
        <v>1315.741333333333</v>
      </c>
      <c r="CO61">
        <v>3702.148999999999</v>
      </c>
      <c r="CP61">
        <v>35.07686666666667</v>
      </c>
      <c r="CQ61">
        <v>38.65186666666666</v>
      </c>
      <c r="CR61">
        <v>36.99976666666667</v>
      </c>
      <c r="CS61">
        <v>37.18730000000001</v>
      </c>
      <c r="CT61">
        <v>35.52056666666667</v>
      </c>
      <c r="CU61">
        <v>359.993</v>
      </c>
      <c r="CV61">
        <v>40.002</v>
      </c>
      <c r="CW61">
        <v>0</v>
      </c>
      <c r="CX61">
        <v>1714258419.6</v>
      </c>
      <c r="CY61">
        <v>0</v>
      </c>
      <c r="CZ61">
        <v>1714257207.5</v>
      </c>
      <c r="DA61" t="s">
        <v>368</v>
      </c>
      <c r="DB61">
        <v>1714257204</v>
      </c>
      <c r="DC61">
        <v>1714257207.5</v>
      </c>
      <c r="DD61">
        <v>2</v>
      </c>
      <c r="DE61">
        <v>0.03</v>
      </c>
      <c r="DF61">
        <v>-0.062</v>
      </c>
      <c r="DG61">
        <v>-3.183</v>
      </c>
      <c r="DH61">
        <v>-0.05</v>
      </c>
      <c r="DI61">
        <v>420</v>
      </c>
      <c r="DJ61">
        <v>19</v>
      </c>
      <c r="DK61">
        <v>0.35</v>
      </c>
      <c r="DL61">
        <v>0.1</v>
      </c>
      <c r="DM61">
        <v>-1.581235609756097</v>
      </c>
      <c r="DN61">
        <v>-0.2563225087108018</v>
      </c>
      <c r="DO61">
        <v>0.04116119982422355</v>
      </c>
      <c r="DP61">
        <v>0</v>
      </c>
      <c r="DQ61">
        <v>0.2568299024390244</v>
      </c>
      <c r="DR61">
        <v>-0.03866462717770006</v>
      </c>
      <c r="DS61">
        <v>0.004324870892221441</v>
      </c>
      <c r="DT61">
        <v>1</v>
      </c>
      <c r="DU61">
        <v>1</v>
      </c>
      <c r="DV61">
        <v>2</v>
      </c>
      <c r="DW61" t="s">
        <v>357</v>
      </c>
      <c r="DX61">
        <v>3.22903</v>
      </c>
      <c r="DY61">
        <v>2.70413</v>
      </c>
      <c r="DZ61">
        <v>0.105551</v>
      </c>
      <c r="EA61">
        <v>0.105588</v>
      </c>
      <c r="EB61">
        <v>0.0946211</v>
      </c>
      <c r="EC61">
        <v>0.09401139999999999</v>
      </c>
      <c r="ED61">
        <v>29087.7</v>
      </c>
      <c r="EE61">
        <v>28428.2</v>
      </c>
      <c r="EF61">
        <v>31153.2</v>
      </c>
      <c r="EG61">
        <v>30142.4</v>
      </c>
      <c r="EH61">
        <v>37766.8</v>
      </c>
      <c r="EI61">
        <v>36112.7</v>
      </c>
      <c r="EJ61">
        <v>43646.2</v>
      </c>
      <c r="EK61">
        <v>42094.5</v>
      </c>
      <c r="EL61">
        <v>2.1211</v>
      </c>
      <c r="EM61">
        <v>1.9081</v>
      </c>
      <c r="EN61">
        <v>0.0593215</v>
      </c>
      <c r="EO61">
        <v>0</v>
      </c>
      <c r="EP61">
        <v>25.1963</v>
      </c>
      <c r="EQ61">
        <v>999.9</v>
      </c>
      <c r="ER61">
        <v>66.59999999999999</v>
      </c>
      <c r="ES61">
        <v>26.8</v>
      </c>
      <c r="ET61">
        <v>23.2329</v>
      </c>
      <c r="EU61">
        <v>61.08</v>
      </c>
      <c r="EV61">
        <v>21.6306</v>
      </c>
      <c r="EW61">
        <v>1</v>
      </c>
      <c r="EX61">
        <v>0.0663364</v>
      </c>
      <c r="EY61">
        <v>0.410054</v>
      </c>
      <c r="EZ61">
        <v>20.2094</v>
      </c>
      <c r="FA61">
        <v>5.22822</v>
      </c>
      <c r="FB61">
        <v>11.998</v>
      </c>
      <c r="FC61">
        <v>4.96735</v>
      </c>
      <c r="FD61">
        <v>3.297</v>
      </c>
      <c r="FE61">
        <v>9999</v>
      </c>
      <c r="FF61">
        <v>9999</v>
      </c>
      <c r="FG61">
        <v>9999</v>
      </c>
      <c r="FH61">
        <v>32.8</v>
      </c>
      <c r="FI61">
        <v>4.97107</v>
      </c>
      <c r="FJ61">
        <v>1.86775</v>
      </c>
      <c r="FK61">
        <v>1.85898</v>
      </c>
      <c r="FL61">
        <v>1.86508</v>
      </c>
      <c r="FM61">
        <v>1.8631</v>
      </c>
      <c r="FN61">
        <v>1.86444</v>
      </c>
      <c r="FO61">
        <v>1.85989</v>
      </c>
      <c r="FP61">
        <v>1.86398</v>
      </c>
      <c r="FQ61">
        <v>0</v>
      </c>
      <c r="FR61">
        <v>0</v>
      </c>
      <c r="FS61">
        <v>0</v>
      </c>
      <c r="FT61">
        <v>0</v>
      </c>
      <c r="FU61" t="s">
        <v>358</v>
      </c>
      <c r="FV61" t="s">
        <v>359</v>
      </c>
      <c r="FW61" t="s">
        <v>360</v>
      </c>
      <c r="FX61" t="s">
        <v>360</v>
      </c>
      <c r="FY61" t="s">
        <v>360</v>
      </c>
      <c r="FZ61" t="s">
        <v>360</v>
      </c>
      <c r="GA61">
        <v>0</v>
      </c>
      <c r="GB61">
        <v>100</v>
      </c>
      <c r="GC61">
        <v>100</v>
      </c>
      <c r="GD61">
        <v>-3.175</v>
      </c>
      <c r="GE61">
        <v>-0.0567</v>
      </c>
      <c r="GF61">
        <v>-1.32228814414883</v>
      </c>
      <c r="GG61">
        <v>-0.004200780211792431</v>
      </c>
      <c r="GH61">
        <v>-6.086107273994438E-07</v>
      </c>
      <c r="GI61">
        <v>3.538391214060535E-10</v>
      </c>
      <c r="GJ61">
        <v>-0.09100153993609908</v>
      </c>
      <c r="GK61">
        <v>0.006682484536868237</v>
      </c>
      <c r="GL61">
        <v>-0.0007200357986506558</v>
      </c>
      <c r="GM61">
        <v>2.515042002614049E-05</v>
      </c>
      <c r="GN61">
        <v>15</v>
      </c>
      <c r="GO61">
        <v>1944</v>
      </c>
      <c r="GP61">
        <v>3</v>
      </c>
      <c r="GQ61">
        <v>20</v>
      </c>
      <c r="GR61">
        <v>18.8</v>
      </c>
      <c r="GS61">
        <v>18.7</v>
      </c>
      <c r="GT61">
        <v>1.13403</v>
      </c>
      <c r="GU61">
        <v>2.41211</v>
      </c>
      <c r="GV61">
        <v>1.44775</v>
      </c>
      <c r="GW61">
        <v>2.30469</v>
      </c>
      <c r="GX61">
        <v>1.55151</v>
      </c>
      <c r="GY61">
        <v>2.39746</v>
      </c>
      <c r="GZ61">
        <v>32.8424</v>
      </c>
      <c r="HA61">
        <v>14.1145</v>
      </c>
      <c r="HB61">
        <v>18</v>
      </c>
      <c r="HC61">
        <v>608.355</v>
      </c>
      <c r="HD61">
        <v>471.426</v>
      </c>
      <c r="HE61">
        <v>24.9992</v>
      </c>
      <c r="HF61">
        <v>27.9586</v>
      </c>
      <c r="HG61">
        <v>29.9998</v>
      </c>
      <c r="HH61">
        <v>28.0469</v>
      </c>
      <c r="HI61">
        <v>28.0191</v>
      </c>
      <c r="HJ61">
        <v>22.6986</v>
      </c>
      <c r="HK61">
        <v>35.5734</v>
      </c>
      <c r="HL61">
        <v>94.7877</v>
      </c>
      <c r="HM61">
        <v>25</v>
      </c>
      <c r="HN61">
        <v>420</v>
      </c>
      <c r="HO61">
        <v>17.832</v>
      </c>
      <c r="HP61">
        <v>98.84480000000001</v>
      </c>
      <c r="HQ61">
        <v>100.581</v>
      </c>
    </row>
    <row r="62" spans="1:225">
      <c r="A62">
        <v>46</v>
      </c>
      <c r="B62">
        <v>1714258342</v>
      </c>
      <c r="C62">
        <v>1203.900000095367</v>
      </c>
      <c r="D62" t="s">
        <v>457</v>
      </c>
      <c r="E62" t="s">
        <v>458</v>
      </c>
      <c r="F62">
        <v>5</v>
      </c>
      <c r="G62" t="s">
        <v>446</v>
      </c>
      <c r="H62">
        <v>1714258334.066667</v>
      </c>
      <c r="I62">
        <f>(J62)/1000</f>
        <v>0</v>
      </c>
      <c r="J62">
        <f>IF(BE62, AM62, AG62)</f>
        <v>0</v>
      </c>
      <c r="K62">
        <f>IF(BE62, AH62, AF62)</f>
        <v>0</v>
      </c>
      <c r="L62">
        <f>BG62 - IF(AT62&gt;1, K62*BA62*100.0/(AV62*BU62), 0)</f>
        <v>0</v>
      </c>
      <c r="M62">
        <f>((S62-I62/2)*L62-K62)/(S62+I62/2)</f>
        <v>0</v>
      </c>
      <c r="N62">
        <f>M62*(BN62+BO62)/1000.0</f>
        <v>0</v>
      </c>
      <c r="O62">
        <f>(BG62 - IF(AT62&gt;1, K62*BA62*100.0/(AV62*BU62), 0))*(BN62+BO62)/1000.0</f>
        <v>0</v>
      </c>
      <c r="P62">
        <f>2.0/((1/R62-1/Q62)+SIGN(R62)*SQRT((1/R62-1/Q62)*(1/R62-1/Q62) + 4*BB62/((BB62+1)*(BB62+1))*(2*1/R62*1/Q62-1/Q62*1/Q62)))</f>
        <v>0</v>
      </c>
      <c r="Q62">
        <f>IF(LEFT(BC62,1)&lt;&gt;"0",IF(LEFT(BC62,1)="1",3.0,BD62),$D$5+$E$5*(BU62*BN62/($K$5*1000))+$F$5*(BU62*BN62/($K$5*1000))*MAX(MIN(BA62,$J$5),$I$5)*MAX(MIN(BA62,$J$5),$I$5)+$G$5*MAX(MIN(BA62,$J$5),$I$5)*(BU62*BN62/($K$5*1000))+$H$5*(BU62*BN62/($K$5*1000))*(BU62*BN62/($K$5*1000)))</f>
        <v>0</v>
      </c>
      <c r="R62">
        <f>I62*(1000-(1000*0.61365*exp(17.502*V62/(240.97+V62))/(BN62+BO62)+BI62)/2)/(1000*0.61365*exp(17.502*V62/(240.97+V62))/(BN62+BO62)-BI62)</f>
        <v>0</v>
      </c>
      <c r="S62">
        <f>1/((BB62+1)/(P62/1.6)+1/(Q62/1.37)) + BB62/((BB62+1)/(P62/1.6) + BB62/(Q62/1.37))</f>
        <v>0</v>
      </c>
      <c r="T62">
        <f>(AW62*AZ62)</f>
        <v>0</v>
      </c>
      <c r="U62">
        <f>(BP62+(T62+2*0.95*5.67E-8*(((BP62+$B$7)+273)^4-(BP62+273)^4)-44100*I62)/(1.84*29.3*Q62+8*0.95*5.67E-8*(BP62+273)^3))</f>
        <v>0</v>
      </c>
      <c r="V62">
        <f>($C$7*BQ62+$D$7*BR62+$E$7*U62)</f>
        <v>0</v>
      </c>
      <c r="W62">
        <f>0.61365*exp(17.502*V62/(240.97+V62))</f>
        <v>0</v>
      </c>
      <c r="X62">
        <f>(Y62/Z62*100)</f>
        <v>0</v>
      </c>
      <c r="Y62">
        <f>BI62*(BN62+BO62)/1000</f>
        <v>0</v>
      </c>
      <c r="Z62">
        <f>0.61365*exp(17.502*BP62/(240.97+BP62))</f>
        <v>0</v>
      </c>
      <c r="AA62">
        <f>(W62-BI62*(BN62+BO62)/1000)</f>
        <v>0</v>
      </c>
      <c r="AB62">
        <f>(-I62*44100)</f>
        <v>0</v>
      </c>
      <c r="AC62">
        <f>2*29.3*Q62*0.92*(BP62-V62)</f>
        <v>0</v>
      </c>
      <c r="AD62">
        <f>2*0.95*5.67E-8*(((BP62+$B$7)+273)^4-(V62+273)^4)</f>
        <v>0</v>
      </c>
      <c r="AE62">
        <f>T62+AD62+AB62+AC62</f>
        <v>0</v>
      </c>
      <c r="AF62">
        <f>BM62*AT62*(BH62-BG62*(1000-AT62*BJ62)/(1000-AT62*BI62))/(100*BA62)</f>
        <v>0</v>
      </c>
      <c r="AG62">
        <f>1000*BM62*AT62*(BI62-BJ62)/(100*BA62*(1000-AT62*BI62))</f>
        <v>0</v>
      </c>
      <c r="AH62">
        <f>(AI62 - AJ62 - BN62*1E3/(8.314*(BP62+273.15)) * AL62/BM62 * AK62) * BM62/(100*BA62) * (1000 - BJ62)/1000</f>
        <v>0</v>
      </c>
      <c r="AI62">
        <v>427.6228146021386</v>
      </c>
      <c r="AJ62">
        <v>426.0671393939394</v>
      </c>
      <c r="AK62">
        <v>0.02244288939051501</v>
      </c>
      <c r="AL62">
        <v>67.17243211358645</v>
      </c>
      <c r="AM62">
        <f>(AO62 - AN62 + BN62*1E3/(8.314*(BP62+273.15)) * AQ62/BM62 * AP62) * BM62/(100*BA62) * 1000/(1000 - AO62)</f>
        <v>0</v>
      </c>
      <c r="AN62">
        <v>17.79946781372169</v>
      </c>
      <c r="AO62">
        <v>18.06014121212121</v>
      </c>
      <c r="AP62">
        <v>-6.53857437672986E-06</v>
      </c>
      <c r="AQ62">
        <v>78.54954161226352</v>
      </c>
      <c r="AR62">
        <v>0</v>
      </c>
      <c r="AS62">
        <v>0</v>
      </c>
      <c r="AT62">
        <f>IF(AR62*$H$13&gt;=AV62,1.0,(AV62/(AV62-AR62*$H$13)))</f>
        <v>0</v>
      </c>
      <c r="AU62">
        <f>(AT62-1)*100</f>
        <v>0</v>
      </c>
      <c r="AV62">
        <f>MAX(0,($B$13+$C$13*BU62)/(1+$D$13*BU62)*BN62/(BP62+273)*$E$13)</f>
        <v>0</v>
      </c>
      <c r="AW62">
        <f>$B$11*BV62+$C$11*BW62+$F$11*CH62*(1-CK62)</f>
        <v>0</v>
      </c>
      <c r="AX62">
        <f>AW62*AY62</f>
        <v>0</v>
      </c>
      <c r="AY62">
        <f>($B$11*$D$9+$C$11*$D$9+$F$11*((CU62+CM62)/MAX(CU62+CM62+CV62, 0.1)*$I$9+CV62/MAX(CU62+CM62+CV62, 0.1)*$J$9))/($B$11+$C$11+$F$11)</f>
        <v>0</v>
      </c>
      <c r="AZ62">
        <f>($B$11*$K$9+$C$11*$K$9+$F$11*((CU62+CM62)/MAX(CU62+CM62+CV62, 0.1)*$P$9+CV62/MAX(CU62+CM62+CV62, 0.1)*$Q$9))/($B$11+$C$11+$F$11)</f>
        <v>0</v>
      </c>
      <c r="BA62">
        <v>6</v>
      </c>
      <c r="BB62">
        <v>0.5</v>
      </c>
      <c r="BC62" t="s">
        <v>355</v>
      </c>
      <c r="BD62">
        <v>2</v>
      </c>
      <c r="BE62" t="b">
        <v>1</v>
      </c>
      <c r="BF62">
        <v>1714258334.066667</v>
      </c>
      <c r="BG62">
        <v>418.3635999999999</v>
      </c>
      <c r="BH62">
        <v>419.9889999999999</v>
      </c>
      <c r="BI62">
        <v>18.06089</v>
      </c>
      <c r="BJ62">
        <v>17.80468</v>
      </c>
      <c r="BK62">
        <v>421.5383666666667</v>
      </c>
      <c r="BL62">
        <v>18.1176</v>
      </c>
      <c r="BM62">
        <v>599.9820666666667</v>
      </c>
      <c r="BN62">
        <v>101.4128666666667</v>
      </c>
      <c r="BO62">
        <v>0.09998467333333336</v>
      </c>
      <c r="BP62">
        <v>26.11567666666667</v>
      </c>
      <c r="BQ62">
        <v>26.16486333333333</v>
      </c>
      <c r="BR62">
        <v>999.9000000000002</v>
      </c>
      <c r="BS62">
        <v>0</v>
      </c>
      <c r="BT62">
        <v>0</v>
      </c>
      <c r="BU62">
        <v>9993.999333333333</v>
      </c>
      <c r="BV62">
        <v>0</v>
      </c>
      <c r="BW62">
        <v>170.5712333333334</v>
      </c>
      <c r="BX62">
        <v>-1.625454</v>
      </c>
      <c r="BY62">
        <v>426.0585666666667</v>
      </c>
      <c r="BZ62">
        <v>427.6023666666667</v>
      </c>
      <c r="CA62">
        <v>0.2562055333333333</v>
      </c>
      <c r="CB62">
        <v>419.9889999999999</v>
      </c>
      <c r="CC62">
        <v>17.80468</v>
      </c>
      <c r="CD62">
        <v>1.831607333333333</v>
      </c>
      <c r="CE62">
        <v>1.805626333333333</v>
      </c>
      <c r="CF62">
        <v>16.05917666666667</v>
      </c>
      <c r="CG62">
        <v>15.83557333333333</v>
      </c>
      <c r="CH62">
        <v>400.0009000000001</v>
      </c>
      <c r="CI62">
        <v>0.9000063333333335</v>
      </c>
      <c r="CJ62">
        <v>0.09999353333333334</v>
      </c>
      <c r="CK62">
        <v>0</v>
      </c>
      <c r="CL62">
        <v>2.171203333333333</v>
      </c>
      <c r="CM62">
        <v>0</v>
      </c>
      <c r="CN62">
        <v>1314.069333333333</v>
      </c>
      <c r="CO62">
        <v>3702.223</v>
      </c>
      <c r="CP62">
        <v>35.16226666666667</v>
      </c>
      <c r="CQ62">
        <v>38.92889999999999</v>
      </c>
      <c r="CR62">
        <v>37.14143333333333</v>
      </c>
      <c r="CS62">
        <v>37.44556666666666</v>
      </c>
      <c r="CT62">
        <v>35.6643</v>
      </c>
      <c r="CU62">
        <v>360.0043333333333</v>
      </c>
      <c r="CV62">
        <v>40</v>
      </c>
      <c r="CW62">
        <v>0</v>
      </c>
      <c r="CX62">
        <v>1714258429.2</v>
      </c>
      <c r="CY62">
        <v>0</v>
      </c>
      <c r="CZ62">
        <v>1714257207.5</v>
      </c>
      <c r="DA62" t="s">
        <v>368</v>
      </c>
      <c r="DB62">
        <v>1714257204</v>
      </c>
      <c r="DC62">
        <v>1714257207.5</v>
      </c>
      <c r="DD62">
        <v>2</v>
      </c>
      <c r="DE62">
        <v>0.03</v>
      </c>
      <c r="DF62">
        <v>-0.062</v>
      </c>
      <c r="DG62">
        <v>-3.183</v>
      </c>
      <c r="DH62">
        <v>-0.05</v>
      </c>
      <c r="DI62">
        <v>420</v>
      </c>
      <c r="DJ62">
        <v>19</v>
      </c>
      <c r="DK62">
        <v>0.35</v>
      </c>
      <c r="DL62">
        <v>0.1</v>
      </c>
      <c r="DM62">
        <v>-1.604876829268293</v>
      </c>
      <c r="DN62">
        <v>-0.3085139372822307</v>
      </c>
      <c r="DO62">
        <v>0.04780924925510443</v>
      </c>
      <c r="DP62">
        <v>0</v>
      </c>
      <c r="DQ62">
        <v>0.2548039756097562</v>
      </c>
      <c r="DR62">
        <v>0.02095438327526191</v>
      </c>
      <c r="DS62">
        <v>0.0032860444713512</v>
      </c>
      <c r="DT62">
        <v>1</v>
      </c>
      <c r="DU62">
        <v>1</v>
      </c>
      <c r="DV62">
        <v>2</v>
      </c>
      <c r="DW62" t="s">
        <v>357</v>
      </c>
      <c r="DX62">
        <v>3.22907</v>
      </c>
      <c r="DY62">
        <v>2.704</v>
      </c>
      <c r="DZ62">
        <v>0.105551</v>
      </c>
      <c r="EA62">
        <v>0.105594</v>
      </c>
      <c r="EB62">
        <v>0.0946221</v>
      </c>
      <c r="EC62">
        <v>0.09396549999999999</v>
      </c>
      <c r="ED62">
        <v>29089.4</v>
      </c>
      <c r="EE62">
        <v>28428.9</v>
      </c>
      <c r="EF62">
        <v>31155</v>
      </c>
      <c r="EG62">
        <v>30143.3</v>
      </c>
      <c r="EH62">
        <v>37768.9</v>
      </c>
      <c r="EI62">
        <v>36115.6</v>
      </c>
      <c r="EJ62">
        <v>43648.7</v>
      </c>
      <c r="EK62">
        <v>42095.7</v>
      </c>
      <c r="EL62">
        <v>2.12127</v>
      </c>
      <c r="EM62">
        <v>1.90818</v>
      </c>
      <c r="EN62">
        <v>0.0594631</v>
      </c>
      <c r="EO62">
        <v>0</v>
      </c>
      <c r="EP62">
        <v>25.1874</v>
      </c>
      <c r="EQ62">
        <v>999.9</v>
      </c>
      <c r="ER62">
        <v>66.5</v>
      </c>
      <c r="ES62">
        <v>26.8</v>
      </c>
      <c r="ET62">
        <v>23.1955</v>
      </c>
      <c r="EU62">
        <v>60.98</v>
      </c>
      <c r="EV62">
        <v>21.4904</v>
      </c>
      <c r="EW62">
        <v>1</v>
      </c>
      <c r="EX62">
        <v>0.0657317</v>
      </c>
      <c r="EY62">
        <v>0.400286</v>
      </c>
      <c r="EZ62">
        <v>20.2095</v>
      </c>
      <c r="FA62">
        <v>5.22777</v>
      </c>
      <c r="FB62">
        <v>11.998</v>
      </c>
      <c r="FC62">
        <v>4.9672</v>
      </c>
      <c r="FD62">
        <v>3.297</v>
      </c>
      <c r="FE62">
        <v>9999</v>
      </c>
      <c r="FF62">
        <v>9999</v>
      </c>
      <c r="FG62">
        <v>9999</v>
      </c>
      <c r="FH62">
        <v>32.8</v>
      </c>
      <c r="FI62">
        <v>4.97108</v>
      </c>
      <c r="FJ62">
        <v>1.86771</v>
      </c>
      <c r="FK62">
        <v>1.85898</v>
      </c>
      <c r="FL62">
        <v>1.86508</v>
      </c>
      <c r="FM62">
        <v>1.8631</v>
      </c>
      <c r="FN62">
        <v>1.86445</v>
      </c>
      <c r="FO62">
        <v>1.85989</v>
      </c>
      <c r="FP62">
        <v>1.86397</v>
      </c>
      <c r="FQ62">
        <v>0</v>
      </c>
      <c r="FR62">
        <v>0</v>
      </c>
      <c r="FS62">
        <v>0</v>
      </c>
      <c r="FT62">
        <v>0</v>
      </c>
      <c r="FU62" t="s">
        <v>358</v>
      </c>
      <c r="FV62" t="s">
        <v>359</v>
      </c>
      <c r="FW62" t="s">
        <v>360</v>
      </c>
      <c r="FX62" t="s">
        <v>360</v>
      </c>
      <c r="FY62" t="s">
        <v>360</v>
      </c>
      <c r="FZ62" t="s">
        <v>360</v>
      </c>
      <c r="GA62">
        <v>0</v>
      </c>
      <c r="GB62">
        <v>100</v>
      </c>
      <c r="GC62">
        <v>100</v>
      </c>
      <c r="GD62">
        <v>-3.175</v>
      </c>
      <c r="GE62">
        <v>-0.0567</v>
      </c>
      <c r="GF62">
        <v>-1.32228814414883</v>
      </c>
      <c r="GG62">
        <v>-0.004200780211792431</v>
      </c>
      <c r="GH62">
        <v>-6.086107273994438E-07</v>
      </c>
      <c r="GI62">
        <v>3.538391214060535E-10</v>
      </c>
      <c r="GJ62">
        <v>-0.09100153993609908</v>
      </c>
      <c r="GK62">
        <v>0.006682484536868237</v>
      </c>
      <c r="GL62">
        <v>-0.0007200357986506558</v>
      </c>
      <c r="GM62">
        <v>2.515042002614049E-05</v>
      </c>
      <c r="GN62">
        <v>15</v>
      </c>
      <c r="GO62">
        <v>1944</v>
      </c>
      <c r="GP62">
        <v>3</v>
      </c>
      <c r="GQ62">
        <v>20</v>
      </c>
      <c r="GR62">
        <v>19</v>
      </c>
      <c r="GS62">
        <v>18.9</v>
      </c>
      <c r="GT62">
        <v>1.13403</v>
      </c>
      <c r="GU62">
        <v>2.41089</v>
      </c>
      <c r="GV62">
        <v>1.44775</v>
      </c>
      <c r="GW62">
        <v>2.30469</v>
      </c>
      <c r="GX62">
        <v>1.55151</v>
      </c>
      <c r="GY62">
        <v>2.42065</v>
      </c>
      <c r="GZ62">
        <v>32.8424</v>
      </c>
      <c r="HA62">
        <v>14.1058</v>
      </c>
      <c r="HB62">
        <v>18</v>
      </c>
      <c r="HC62">
        <v>608.408</v>
      </c>
      <c r="HD62">
        <v>471.416</v>
      </c>
      <c r="HE62">
        <v>24.999</v>
      </c>
      <c r="HF62">
        <v>27.9498</v>
      </c>
      <c r="HG62">
        <v>29.9998</v>
      </c>
      <c r="HH62">
        <v>28.0398</v>
      </c>
      <c r="HI62">
        <v>28.0121</v>
      </c>
      <c r="HJ62">
        <v>22.7013</v>
      </c>
      <c r="HK62">
        <v>35.5734</v>
      </c>
      <c r="HL62">
        <v>94.41249999999999</v>
      </c>
      <c r="HM62">
        <v>25</v>
      </c>
      <c r="HN62">
        <v>420</v>
      </c>
      <c r="HO62">
        <v>17.832</v>
      </c>
      <c r="HP62">
        <v>98.85039999999999</v>
      </c>
      <c r="HQ62">
        <v>100.584</v>
      </c>
    </row>
    <row r="63" spans="1:225">
      <c r="A63">
        <v>47</v>
      </c>
      <c r="B63">
        <v>1714258668</v>
      </c>
      <c r="C63">
        <v>1529.900000095367</v>
      </c>
      <c r="D63" t="s">
        <v>459</v>
      </c>
      <c r="E63" t="s">
        <v>460</v>
      </c>
      <c r="F63">
        <v>5</v>
      </c>
      <c r="G63" t="s">
        <v>461</v>
      </c>
      <c r="H63">
        <v>1714258660</v>
      </c>
      <c r="I63">
        <f>(J63)/1000</f>
        <v>0</v>
      </c>
      <c r="J63">
        <f>IF(BE63, AM63, AG63)</f>
        <v>0</v>
      </c>
      <c r="K63">
        <f>IF(BE63, AH63, AF63)</f>
        <v>0</v>
      </c>
      <c r="L63">
        <f>BG63 - IF(AT63&gt;1, K63*BA63*100.0/(AV63*BU63), 0)</f>
        <v>0</v>
      </c>
      <c r="M63">
        <f>((S63-I63/2)*L63-K63)/(S63+I63/2)</f>
        <v>0</v>
      </c>
      <c r="N63">
        <f>M63*(BN63+BO63)/1000.0</f>
        <v>0</v>
      </c>
      <c r="O63">
        <f>(BG63 - IF(AT63&gt;1, K63*BA63*100.0/(AV63*BU63), 0))*(BN63+BO63)/1000.0</f>
        <v>0</v>
      </c>
      <c r="P63">
        <f>2.0/((1/R63-1/Q63)+SIGN(R63)*SQRT((1/R63-1/Q63)*(1/R63-1/Q63) + 4*BB63/((BB63+1)*(BB63+1))*(2*1/R63*1/Q63-1/Q63*1/Q63)))</f>
        <v>0</v>
      </c>
      <c r="Q63">
        <f>IF(LEFT(BC63,1)&lt;&gt;"0",IF(LEFT(BC63,1)="1",3.0,BD63),$D$5+$E$5*(BU63*BN63/($K$5*1000))+$F$5*(BU63*BN63/($K$5*1000))*MAX(MIN(BA63,$J$5),$I$5)*MAX(MIN(BA63,$J$5),$I$5)+$G$5*MAX(MIN(BA63,$J$5),$I$5)*(BU63*BN63/($K$5*1000))+$H$5*(BU63*BN63/($K$5*1000))*(BU63*BN63/($K$5*1000)))</f>
        <v>0</v>
      </c>
      <c r="R63">
        <f>I63*(1000-(1000*0.61365*exp(17.502*V63/(240.97+V63))/(BN63+BO63)+BI63)/2)/(1000*0.61365*exp(17.502*V63/(240.97+V63))/(BN63+BO63)-BI63)</f>
        <v>0</v>
      </c>
      <c r="S63">
        <f>1/((BB63+1)/(P63/1.6)+1/(Q63/1.37)) + BB63/((BB63+1)/(P63/1.6) + BB63/(Q63/1.37))</f>
        <v>0</v>
      </c>
      <c r="T63">
        <f>(AW63*AZ63)</f>
        <v>0</v>
      </c>
      <c r="U63">
        <f>(BP63+(T63+2*0.95*5.67E-8*(((BP63+$B$7)+273)^4-(BP63+273)^4)-44100*I63)/(1.84*29.3*Q63+8*0.95*5.67E-8*(BP63+273)^3))</f>
        <v>0</v>
      </c>
      <c r="V63">
        <f>($C$7*BQ63+$D$7*BR63+$E$7*U63)</f>
        <v>0</v>
      </c>
      <c r="W63">
        <f>0.61365*exp(17.502*V63/(240.97+V63))</f>
        <v>0</v>
      </c>
      <c r="X63">
        <f>(Y63/Z63*100)</f>
        <v>0</v>
      </c>
      <c r="Y63">
        <f>BI63*(BN63+BO63)/1000</f>
        <v>0</v>
      </c>
      <c r="Z63">
        <f>0.61365*exp(17.502*BP63/(240.97+BP63))</f>
        <v>0</v>
      </c>
      <c r="AA63">
        <f>(W63-BI63*(BN63+BO63)/1000)</f>
        <v>0</v>
      </c>
      <c r="AB63">
        <f>(-I63*44100)</f>
        <v>0</v>
      </c>
      <c r="AC63">
        <f>2*29.3*Q63*0.92*(BP63-V63)</f>
        <v>0</v>
      </c>
      <c r="AD63">
        <f>2*0.95*5.67E-8*(((BP63+$B$7)+273)^4-(V63+273)^4)</f>
        <v>0</v>
      </c>
      <c r="AE63">
        <f>T63+AD63+AB63+AC63</f>
        <v>0</v>
      </c>
      <c r="AF63">
        <f>BM63*AT63*(BH63-BG63*(1000-AT63*BJ63)/(1000-AT63*BI63))/(100*BA63)</f>
        <v>0</v>
      </c>
      <c r="AG63">
        <f>1000*BM63*AT63*(BI63-BJ63)/(100*BA63*(1000-AT63*BI63))</f>
        <v>0</v>
      </c>
      <c r="AH63">
        <f>(AI63 - AJ63 - BN63*1E3/(8.314*(BP63+273.15)) * AL63/BM63 * AK63) * BM63/(100*BA63) * (1000 - BJ63)/1000</f>
        <v>0</v>
      </c>
      <c r="AI63">
        <v>427.8875093238456</v>
      </c>
      <c r="AJ63">
        <v>425.9334484848484</v>
      </c>
      <c r="AK63">
        <v>-0.001681228428194861</v>
      </c>
      <c r="AL63">
        <v>67.17620354590545</v>
      </c>
      <c r="AM63">
        <f>(AO63 - AN63 + BN63*1E3/(8.314*(BP63+273.15)) * AQ63/BM63 * AP63) * BM63/(100*BA63) * 1000/(1000 - AO63)</f>
        <v>0</v>
      </c>
      <c r="AN63">
        <v>18.28613207639643</v>
      </c>
      <c r="AO63">
        <v>18.54142787878788</v>
      </c>
      <c r="AP63">
        <v>0.003863720493488569</v>
      </c>
      <c r="AQ63">
        <v>78.54958173625212</v>
      </c>
      <c r="AR63">
        <v>0</v>
      </c>
      <c r="AS63">
        <v>0</v>
      </c>
      <c r="AT63">
        <f>IF(AR63*$H$13&gt;=AV63,1.0,(AV63/(AV63-AR63*$H$13)))</f>
        <v>0</v>
      </c>
      <c r="AU63">
        <f>(AT63-1)*100</f>
        <v>0</v>
      </c>
      <c r="AV63">
        <f>MAX(0,($B$13+$C$13*BU63)/(1+$D$13*BU63)*BN63/(BP63+273)*$E$13)</f>
        <v>0</v>
      </c>
      <c r="AW63">
        <f>$B$11*BV63+$C$11*BW63+$F$11*CH63*(1-CK63)</f>
        <v>0</v>
      </c>
      <c r="AX63">
        <f>AW63*AY63</f>
        <v>0</v>
      </c>
      <c r="AY63">
        <f>($B$11*$D$9+$C$11*$D$9+$F$11*((CU63+CM63)/MAX(CU63+CM63+CV63, 0.1)*$I$9+CV63/MAX(CU63+CM63+CV63, 0.1)*$J$9))/($B$11+$C$11+$F$11)</f>
        <v>0</v>
      </c>
      <c r="AZ63">
        <f>($B$11*$K$9+$C$11*$K$9+$F$11*((CU63+CM63)/MAX(CU63+CM63+CV63, 0.1)*$P$9+CV63/MAX(CU63+CM63+CV63, 0.1)*$Q$9))/($B$11+$C$11+$F$11)</f>
        <v>0</v>
      </c>
      <c r="BA63">
        <v>6</v>
      </c>
      <c r="BB63">
        <v>0.5</v>
      </c>
      <c r="BC63" t="s">
        <v>355</v>
      </c>
      <c r="BD63">
        <v>2</v>
      </c>
      <c r="BE63" t="b">
        <v>1</v>
      </c>
      <c r="BF63">
        <v>1714258660</v>
      </c>
      <c r="BG63">
        <v>418.0433225806452</v>
      </c>
      <c r="BH63">
        <v>420.0243870967742</v>
      </c>
      <c r="BI63">
        <v>18.43605483870968</v>
      </c>
      <c r="BJ63">
        <v>18.3594870967742</v>
      </c>
      <c r="BK63">
        <v>421.0038387096775</v>
      </c>
      <c r="BL63">
        <v>18.47577419354839</v>
      </c>
      <c r="BM63">
        <v>599.9758064516128</v>
      </c>
      <c r="BN63">
        <v>101.4081935483871</v>
      </c>
      <c r="BO63">
        <v>0.09983285806451611</v>
      </c>
      <c r="BP63">
        <v>26.00587419354838</v>
      </c>
      <c r="BQ63">
        <v>26.21418709677419</v>
      </c>
      <c r="BR63">
        <v>999.9000000000003</v>
      </c>
      <c r="BS63">
        <v>0</v>
      </c>
      <c r="BT63">
        <v>0</v>
      </c>
      <c r="BU63">
        <v>10005.14516129032</v>
      </c>
      <c r="BV63">
        <v>0</v>
      </c>
      <c r="BW63">
        <v>186.2033225806452</v>
      </c>
      <c r="BX63">
        <v>-1.981011935483871</v>
      </c>
      <c r="BY63">
        <v>425.8950967741936</v>
      </c>
      <c r="BZ63">
        <v>427.8800645161292</v>
      </c>
      <c r="CA63">
        <v>0.07656566967741935</v>
      </c>
      <c r="CB63">
        <v>420.0243870967742</v>
      </c>
      <c r="CC63">
        <v>18.3594870967742</v>
      </c>
      <c r="CD63">
        <v>1.869566774193548</v>
      </c>
      <c r="CE63">
        <v>1.861801612903226</v>
      </c>
      <c r="CF63">
        <v>16.38066451612903</v>
      </c>
      <c r="CG63">
        <v>16.31549032258065</v>
      </c>
      <c r="CH63">
        <v>399.9952258064517</v>
      </c>
      <c r="CI63">
        <v>0.8999907741935484</v>
      </c>
      <c r="CJ63">
        <v>0.100009264516129</v>
      </c>
      <c r="CK63">
        <v>0</v>
      </c>
      <c r="CL63">
        <v>2.098677419354839</v>
      </c>
      <c r="CM63">
        <v>0</v>
      </c>
      <c r="CN63">
        <v>1583.67</v>
      </c>
      <c r="CO63">
        <v>3702.151290322581</v>
      </c>
      <c r="CP63">
        <v>36.18129032258064</v>
      </c>
      <c r="CQ63">
        <v>39.45132258064515</v>
      </c>
      <c r="CR63">
        <v>38.04609677419353</v>
      </c>
      <c r="CS63">
        <v>38.45738709677418</v>
      </c>
      <c r="CT63">
        <v>36.4212258064516</v>
      </c>
      <c r="CU63">
        <v>359.9922580645162</v>
      </c>
      <c r="CV63">
        <v>40.00225806451613</v>
      </c>
      <c r="CW63">
        <v>0</v>
      </c>
      <c r="CX63">
        <v>1714258755.6</v>
      </c>
      <c r="CY63">
        <v>0</v>
      </c>
      <c r="CZ63">
        <v>1714258616.5</v>
      </c>
      <c r="DA63" t="s">
        <v>462</v>
      </c>
      <c r="DB63">
        <v>1714258613</v>
      </c>
      <c r="DC63">
        <v>1714258616.5</v>
      </c>
      <c r="DD63">
        <v>3</v>
      </c>
      <c r="DE63">
        <v>0.212</v>
      </c>
      <c r="DF63">
        <v>0.015</v>
      </c>
      <c r="DG63">
        <v>-2.969</v>
      </c>
      <c r="DH63">
        <v>-0.039</v>
      </c>
      <c r="DI63">
        <v>420</v>
      </c>
      <c r="DJ63">
        <v>18</v>
      </c>
      <c r="DK63">
        <v>0.63</v>
      </c>
      <c r="DL63">
        <v>0.22</v>
      </c>
      <c r="DM63">
        <v>-1.997241951219512</v>
      </c>
      <c r="DN63">
        <v>0.05860034843205324</v>
      </c>
      <c r="DO63">
        <v>0.05042356549440306</v>
      </c>
      <c r="DP63">
        <v>1</v>
      </c>
      <c r="DQ63">
        <v>-0.04268705463414634</v>
      </c>
      <c r="DR63">
        <v>2.537304242508711</v>
      </c>
      <c r="DS63">
        <v>0.2553164914487409</v>
      </c>
      <c r="DT63">
        <v>0</v>
      </c>
      <c r="DU63">
        <v>1</v>
      </c>
      <c r="DV63">
        <v>2</v>
      </c>
      <c r="DW63" t="s">
        <v>357</v>
      </c>
      <c r="DX63">
        <v>3.22943</v>
      </c>
      <c r="DY63">
        <v>2.70431</v>
      </c>
      <c r="DZ63">
        <v>0.105486</v>
      </c>
      <c r="EA63">
        <v>0.105644</v>
      </c>
      <c r="EB63">
        <v>0.09638620000000001</v>
      </c>
      <c r="EC63">
        <v>0.0956166</v>
      </c>
      <c r="ED63">
        <v>29098.4</v>
      </c>
      <c r="EE63">
        <v>28432.1</v>
      </c>
      <c r="EF63">
        <v>31161.7</v>
      </c>
      <c r="EG63">
        <v>30147.5</v>
      </c>
      <c r="EH63">
        <v>37703.9</v>
      </c>
      <c r="EI63">
        <v>36054.8</v>
      </c>
      <c r="EJ63">
        <v>43659.2</v>
      </c>
      <c r="EK63">
        <v>42102.1</v>
      </c>
      <c r="EL63">
        <v>2.11605</v>
      </c>
      <c r="EM63">
        <v>1.90788</v>
      </c>
      <c r="EN63">
        <v>0.0517145</v>
      </c>
      <c r="EO63">
        <v>0</v>
      </c>
      <c r="EP63">
        <v>25.3407</v>
      </c>
      <c r="EQ63">
        <v>999.9</v>
      </c>
      <c r="ER63">
        <v>65.40000000000001</v>
      </c>
      <c r="ES63">
        <v>27.2</v>
      </c>
      <c r="ET63">
        <v>23.3563</v>
      </c>
      <c r="EU63">
        <v>61.29</v>
      </c>
      <c r="EV63">
        <v>21.6386</v>
      </c>
      <c r="EW63">
        <v>1</v>
      </c>
      <c r="EX63">
        <v>0.0573857</v>
      </c>
      <c r="EY63">
        <v>0.976106</v>
      </c>
      <c r="EZ63">
        <v>20.2048</v>
      </c>
      <c r="FA63">
        <v>5.22448</v>
      </c>
      <c r="FB63">
        <v>11.998</v>
      </c>
      <c r="FC63">
        <v>4.96575</v>
      </c>
      <c r="FD63">
        <v>3.297</v>
      </c>
      <c r="FE63">
        <v>9999</v>
      </c>
      <c r="FF63">
        <v>9999</v>
      </c>
      <c r="FG63">
        <v>9999</v>
      </c>
      <c r="FH63">
        <v>32.9</v>
      </c>
      <c r="FI63">
        <v>4.97107</v>
      </c>
      <c r="FJ63">
        <v>1.86773</v>
      </c>
      <c r="FK63">
        <v>1.85898</v>
      </c>
      <c r="FL63">
        <v>1.86508</v>
      </c>
      <c r="FM63">
        <v>1.8631</v>
      </c>
      <c r="FN63">
        <v>1.86445</v>
      </c>
      <c r="FO63">
        <v>1.85989</v>
      </c>
      <c r="FP63">
        <v>1.86401</v>
      </c>
      <c r="FQ63">
        <v>0</v>
      </c>
      <c r="FR63">
        <v>0</v>
      </c>
      <c r="FS63">
        <v>0</v>
      </c>
      <c r="FT63">
        <v>0</v>
      </c>
      <c r="FU63" t="s">
        <v>358</v>
      </c>
      <c r="FV63" t="s">
        <v>359</v>
      </c>
      <c r="FW63" t="s">
        <v>360</v>
      </c>
      <c r="FX63" t="s">
        <v>360</v>
      </c>
      <c r="FY63" t="s">
        <v>360</v>
      </c>
      <c r="FZ63" t="s">
        <v>360</v>
      </c>
      <c r="GA63">
        <v>0</v>
      </c>
      <c r="GB63">
        <v>100</v>
      </c>
      <c r="GC63">
        <v>100</v>
      </c>
      <c r="GD63">
        <v>-2.96</v>
      </c>
      <c r="GE63">
        <v>-0.0391</v>
      </c>
      <c r="GF63">
        <v>-1.110366668076734</v>
      </c>
      <c r="GG63">
        <v>-0.004200780211792431</v>
      </c>
      <c r="GH63">
        <v>-6.086107273994438E-07</v>
      </c>
      <c r="GI63">
        <v>3.538391214060535E-10</v>
      </c>
      <c r="GJ63">
        <v>-0.07601771425776131</v>
      </c>
      <c r="GK63">
        <v>0.006682484536868237</v>
      </c>
      <c r="GL63">
        <v>-0.0007200357986506558</v>
      </c>
      <c r="GM63">
        <v>2.515042002614049E-05</v>
      </c>
      <c r="GN63">
        <v>15</v>
      </c>
      <c r="GO63">
        <v>1944</v>
      </c>
      <c r="GP63">
        <v>3</v>
      </c>
      <c r="GQ63">
        <v>20</v>
      </c>
      <c r="GR63">
        <v>0.9</v>
      </c>
      <c r="GS63">
        <v>0.9</v>
      </c>
      <c r="GT63">
        <v>1.13525</v>
      </c>
      <c r="GU63">
        <v>2.41821</v>
      </c>
      <c r="GV63">
        <v>1.44897</v>
      </c>
      <c r="GW63">
        <v>2.30225</v>
      </c>
      <c r="GX63">
        <v>1.55151</v>
      </c>
      <c r="GY63">
        <v>2.24609</v>
      </c>
      <c r="GZ63">
        <v>32.9315</v>
      </c>
      <c r="HA63">
        <v>14.0357</v>
      </c>
      <c r="HB63">
        <v>18</v>
      </c>
      <c r="HC63">
        <v>603.221</v>
      </c>
      <c r="HD63">
        <v>470.02</v>
      </c>
      <c r="HE63">
        <v>23.9984</v>
      </c>
      <c r="HF63">
        <v>27.8207</v>
      </c>
      <c r="HG63">
        <v>30</v>
      </c>
      <c r="HH63">
        <v>27.897</v>
      </c>
      <c r="HI63">
        <v>27.8658</v>
      </c>
      <c r="HJ63">
        <v>22.7271</v>
      </c>
      <c r="HK63">
        <v>34.1479</v>
      </c>
      <c r="HL63">
        <v>91.42789999999999</v>
      </c>
      <c r="HM63">
        <v>24</v>
      </c>
      <c r="HN63">
        <v>420</v>
      </c>
      <c r="HO63">
        <v>18.0262</v>
      </c>
      <c r="HP63">
        <v>98.8732</v>
      </c>
      <c r="HQ63">
        <v>100.599</v>
      </c>
    </row>
    <row r="64" spans="1:225">
      <c r="A64">
        <v>48</v>
      </c>
      <c r="B64">
        <v>1714258693</v>
      </c>
      <c r="C64">
        <v>1554.900000095367</v>
      </c>
      <c r="D64" t="s">
        <v>463</v>
      </c>
      <c r="E64" t="s">
        <v>464</v>
      </c>
      <c r="F64">
        <v>5</v>
      </c>
      <c r="G64" t="s">
        <v>461</v>
      </c>
      <c r="H64">
        <v>1714258686</v>
      </c>
      <c r="I64">
        <f>(J64)/1000</f>
        <v>0</v>
      </c>
      <c r="J64">
        <f>IF(BE64, AM64, AG64)</f>
        <v>0</v>
      </c>
      <c r="K64">
        <f>IF(BE64, AH64, AF64)</f>
        <v>0</v>
      </c>
      <c r="L64">
        <f>BG64 - IF(AT64&gt;1, K64*BA64*100.0/(AV64*BU64), 0)</f>
        <v>0</v>
      </c>
      <c r="M64">
        <f>((S64-I64/2)*L64-K64)/(S64+I64/2)</f>
        <v>0</v>
      </c>
      <c r="N64">
        <f>M64*(BN64+BO64)/1000.0</f>
        <v>0</v>
      </c>
      <c r="O64">
        <f>(BG64 - IF(AT64&gt;1, K64*BA64*100.0/(AV64*BU64), 0))*(BN64+BO64)/1000.0</f>
        <v>0</v>
      </c>
      <c r="P64">
        <f>2.0/((1/R64-1/Q64)+SIGN(R64)*SQRT((1/R64-1/Q64)*(1/R64-1/Q64) + 4*BB64/((BB64+1)*(BB64+1))*(2*1/R64*1/Q64-1/Q64*1/Q64)))</f>
        <v>0</v>
      </c>
      <c r="Q64">
        <f>IF(LEFT(BC64,1)&lt;&gt;"0",IF(LEFT(BC64,1)="1",3.0,BD64),$D$5+$E$5*(BU64*BN64/($K$5*1000))+$F$5*(BU64*BN64/($K$5*1000))*MAX(MIN(BA64,$J$5),$I$5)*MAX(MIN(BA64,$J$5),$I$5)+$G$5*MAX(MIN(BA64,$J$5),$I$5)*(BU64*BN64/($K$5*1000))+$H$5*(BU64*BN64/($K$5*1000))*(BU64*BN64/($K$5*1000)))</f>
        <v>0</v>
      </c>
      <c r="R64">
        <f>I64*(1000-(1000*0.61365*exp(17.502*V64/(240.97+V64))/(BN64+BO64)+BI64)/2)/(1000*0.61365*exp(17.502*V64/(240.97+V64))/(BN64+BO64)-BI64)</f>
        <v>0</v>
      </c>
      <c r="S64">
        <f>1/((BB64+1)/(P64/1.6)+1/(Q64/1.37)) + BB64/((BB64+1)/(P64/1.6) + BB64/(Q64/1.37))</f>
        <v>0</v>
      </c>
      <c r="T64">
        <f>(AW64*AZ64)</f>
        <v>0</v>
      </c>
      <c r="U64">
        <f>(BP64+(T64+2*0.95*5.67E-8*(((BP64+$B$7)+273)^4-(BP64+273)^4)-44100*I64)/(1.84*29.3*Q64+8*0.95*5.67E-8*(BP64+273)^3))</f>
        <v>0</v>
      </c>
      <c r="V64">
        <f>($C$7*BQ64+$D$7*BR64+$E$7*U64)</f>
        <v>0</v>
      </c>
      <c r="W64">
        <f>0.61365*exp(17.502*V64/(240.97+V64))</f>
        <v>0</v>
      </c>
      <c r="X64">
        <f>(Y64/Z64*100)</f>
        <v>0</v>
      </c>
      <c r="Y64">
        <f>BI64*(BN64+BO64)/1000</f>
        <v>0</v>
      </c>
      <c r="Z64">
        <f>0.61365*exp(17.502*BP64/(240.97+BP64))</f>
        <v>0</v>
      </c>
      <c r="AA64">
        <f>(W64-BI64*(BN64+BO64)/1000)</f>
        <v>0</v>
      </c>
      <c r="AB64">
        <f>(-I64*44100)</f>
        <v>0</v>
      </c>
      <c r="AC64">
        <f>2*29.3*Q64*0.92*(BP64-V64)</f>
        <v>0</v>
      </c>
      <c r="AD64">
        <f>2*0.95*5.67E-8*(((BP64+$B$7)+273)^4-(V64+273)^4)</f>
        <v>0</v>
      </c>
      <c r="AE64">
        <f>T64+AD64+AB64+AC64</f>
        <v>0</v>
      </c>
      <c r="AF64">
        <f>BM64*AT64*(BH64-BG64*(1000-AT64*BJ64)/(1000-AT64*BI64))/(100*BA64)</f>
        <v>0</v>
      </c>
      <c r="AG64">
        <f>1000*BM64*AT64*(BI64-BJ64)/(100*BA64*(1000-AT64*BI64))</f>
        <v>0</v>
      </c>
      <c r="AH64">
        <f>(AI64 - AJ64 - BN64*1E3/(8.314*(BP64+273.15)) * AL64/BM64 * AK64) * BM64/(100*BA64) * (1000 - BJ64)/1000</f>
        <v>0</v>
      </c>
      <c r="AI64">
        <v>427.7082499127531</v>
      </c>
      <c r="AJ64">
        <v>425.6590787878786</v>
      </c>
      <c r="AK64">
        <v>-0.001295959167534393</v>
      </c>
      <c r="AL64">
        <v>67.17620354590545</v>
      </c>
      <c r="AM64">
        <f>(AO64 - AN64 + BN64*1E3/(8.314*(BP64+273.15)) * AQ64/BM64 * AP64) * BM64/(100*BA64) * 1000/(1000 - AO64)</f>
        <v>0</v>
      </c>
      <c r="AN64">
        <v>17.9684794292503</v>
      </c>
      <c r="AO64">
        <v>18.35235515151515</v>
      </c>
      <c r="AP64">
        <v>-0.005003234282323474</v>
      </c>
      <c r="AQ64">
        <v>78.54958173625212</v>
      </c>
      <c r="AR64">
        <v>0</v>
      </c>
      <c r="AS64">
        <v>0</v>
      </c>
      <c r="AT64">
        <f>IF(AR64*$H$13&gt;=AV64,1.0,(AV64/(AV64-AR64*$H$13)))</f>
        <v>0</v>
      </c>
      <c r="AU64">
        <f>(AT64-1)*100</f>
        <v>0</v>
      </c>
      <c r="AV64">
        <f>MAX(0,($B$13+$C$13*BU64)/(1+$D$13*BU64)*BN64/(BP64+273)*$E$13)</f>
        <v>0</v>
      </c>
      <c r="AW64">
        <f>$B$11*BV64+$C$11*BW64+$F$11*CH64*(1-CK64)</f>
        <v>0</v>
      </c>
      <c r="AX64">
        <f>AW64*AY64</f>
        <v>0</v>
      </c>
      <c r="AY64">
        <f>($B$11*$D$9+$C$11*$D$9+$F$11*((CU64+CM64)/MAX(CU64+CM64+CV64, 0.1)*$I$9+CV64/MAX(CU64+CM64+CV64, 0.1)*$J$9))/($B$11+$C$11+$F$11)</f>
        <v>0</v>
      </c>
      <c r="AZ64">
        <f>($B$11*$K$9+$C$11*$K$9+$F$11*((CU64+CM64)/MAX(CU64+CM64+CV64, 0.1)*$P$9+CV64/MAX(CU64+CM64+CV64, 0.1)*$Q$9))/($B$11+$C$11+$F$11)</f>
        <v>0</v>
      </c>
      <c r="BA64">
        <v>6</v>
      </c>
      <c r="BB64">
        <v>0.5</v>
      </c>
      <c r="BC64" t="s">
        <v>355</v>
      </c>
      <c r="BD64">
        <v>2</v>
      </c>
      <c r="BE64" t="b">
        <v>1</v>
      </c>
      <c r="BF64">
        <v>1714258686</v>
      </c>
      <c r="BG64">
        <v>417.8636296296297</v>
      </c>
      <c r="BH64">
        <v>420.0195185185185</v>
      </c>
      <c r="BI64">
        <v>18.39353703703704</v>
      </c>
      <c r="BJ64">
        <v>17.99862222222222</v>
      </c>
      <c r="BK64">
        <v>420.8229999999999</v>
      </c>
      <c r="BL64">
        <v>18.4335037037037</v>
      </c>
      <c r="BM64">
        <v>599.9727037037038</v>
      </c>
      <c r="BN64">
        <v>101.4063703703704</v>
      </c>
      <c r="BO64">
        <v>0.09998420740740742</v>
      </c>
      <c r="BP64">
        <v>25.9055962962963</v>
      </c>
      <c r="BQ64">
        <v>26.12753703703704</v>
      </c>
      <c r="BR64">
        <v>999.9000000000001</v>
      </c>
      <c r="BS64">
        <v>0</v>
      </c>
      <c r="BT64">
        <v>0</v>
      </c>
      <c r="BU64">
        <v>9995.227777777776</v>
      </c>
      <c r="BV64">
        <v>0</v>
      </c>
      <c r="BW64">
        <v>184.5372222222222</v>
      </c>
      <c r="BX64">
        <v>-2.155984814814815</v>
      </c>
      <c r="BY64">
        <v>425.6934444444444</v>
      </c>
      <c r="BZ64">
        <v>427.7178148148149</v>
      </c>
      <c r="CA64">
        <v>0.3949175925925926</v>
      </c>
      <c r="CB64">
        <v>420.0195185185185</v>
      </c>
      <c r="CC64">
        <v>17.99862222222222</v>
      </c>
      <c r="CD64">
        <v>1.865222592592593</v>
      </c>
      <c r="CE64">
        <v>1.825175555555555</v>
      </c>
      <c r="CF64">
        <v>16.34436296296296</v>
      </c>
      <c r="CG64">
        <v>16.00407037037037</v>
      </c>
      <c r="CH64">
        <v>399.9944444444445</v>
      </c>
      <c r="CI64">
        <v>0.8999443333333332</v>
      </c>
      <c r="CJ64">
        <v>0.1000556666666667</v>
      </c>
      <c r="CK64">
        <v>0</v>
      </c>
      <c r="CL64">
        <v>2.156885185185185</v>
      </c>
      <c r="CM64">
        <v>0</v>
      </c>
      <c r="CN64">
        <v>1448.247037037037</v>
      </c>
      <c r="CO64">
        <v>3702.086666666666</v>
      </c>
      <c r="CP64">
        <v>35.84929629629629</v>
      </c>
      <c r="CQ64">
        <v>38.96962962962962</v>
      </c>
      <c r="CR64">
        <v>37.69192592592593</v>
      </c>
      <c r="CS64">
        <v>37.83311111111111</v>
      </c>
      <c r="CT64">
        <v>36.08077777777778</v>
      </c>
      <c r="CU64">
        <v>359.9714814814814</v>
      </c>
      <c r="CV64">
        <v>40.02555555555556</v>
      </c>
      <c r="CW64">
        <v>0</v>
      </c>
      <c r="CX64">
        <v>1714258780.2</v>
      </c>
      <c r="CY64">
        <v>0</v>
      </c>
      <c r="CZ64">
        <v>1714258616.5</v>
      </c>
      <c r="DA64" t="s">
        <v>462</v>
      </c>
      <c r="DB64">
        <v>1714258613</v>
      </c>
      <c r="DC64">
        <v>1714258616.5</v>
      </c>
      <c r="DD64">
        <v>3</v>
      </c>
      <c r="DE64">
        <v>0.212</v>
      </c>
      <c r="DF64">
        <v>0.015</v>
      </c>
      <c r="DG64">
        <v>-2.969</v>
      </c>
      <c r="DH64">
        <v>-0.039</v>
      </c>
      <c r="DI64">
        <v>420</v>
      </c>
      <c r="DJ64">
        <v>18</v>
      </c>
      <c r="DK64">
        <v>0.63</v>
      </c>
      <c r="DL64">
        <v>0.22</v>
      </c>
      <c r="DM64">
        <v>-2.107439024390244</v>
      </c>
      <c r="DN64">
        <v>-0.7054156097561008</v>
      </c>
      <c r="DO64">
        <v>0.07601643717643838</v>
      </c>
      <c r="DP64">
        <v>0</v>
      </c>
      <c r="DQ64">
        <v>0.3920443902439025</v>
      </c>
      <c r="DR64">
        <v>0.02395931707317104</v>
      </c>
      <c r="DS64">
        <v>0.009796682910191166</v>
      </c>
      <c r="DT64">
        <v>1</v>
      </c>
      <c r="DU64">
        <v>1</v>
      </c>
      <c r="DV64">
        <v>2</v>
      </c>
      <c r="DW64" t="s">
        <v>357</v>
      </c>
      <c r="DX64">
        <v>3.22929</v>
      </c>
      <c r="DY64">
        <v>2.70428</v>
      </c>
      <c r="DZ64">
        <v>0.105448</v>
      </c>
      <c r="EA64">
        <v>0.105629</v>
      </c>
      <c r="EB64">
        <v>0.09567249999999999</v>
      </c>
      <c r="EC64">
        <v>0.09448960000000001</v>
      </c>
      <c r="ED64">
        <v>29100.5</v>
      </c>
      <c r="EE64">
        <v>28434</v>
      </c>
      <c r="EF64">
        <v>31162.6</v>
      </c>
      <c r="EG64">
        <v>30149</v>
      </c>
      <c r="EH64">
        <v>37735.2</v>
      </c>
      <c r="EI64">
        <v>36101.7</v>
      </c>
      <c r="EJ64">
        <v>43660.7</v>
      </c>
      <c r="EK64">
        <v>42104.1</v>
      </c>
      <c r="EL64">
        <v>2.11823</v>
      </c>
      <c r="EM64">
        <v>1.90747</v>
      </c>
      <c r="EN64">
        <v>0.0538453</v>
      </c>
      <c r="EO64">
        <v>0</v>
      </c>
      <c r="EP64">
        <v>25.2203</v>
      </c>
      <c r="EQ64">
        <v>999.9</v>
      </c>
      <c r="ER64">
        <v>65.3</v>
      </c>
      <c r="ES64">
        <v>27.2</v>
      </c>
      <c r="ET64">
        <v>23.3194</v>
      </c>
      <c r="EU64">
        <v>61.1</v>
      </c>
      <c r="EV64">
        <v>21.4984</v>
      </c>
      <c r="EW64">
        <v>1</v>
      </c>
      <c r="EX64">
        <v>0.0566895</v>
      </c>
      <c r="EY64">
        <v>0.937688</v>
      </c>
      <c r="EZ64">
        <v>20.2047</v>
      </c>
      <c r="FA64">
        <v>5.21984</v>
      </c>
      <c r="FB64">
        <v>11.998</v>
      </c>
      <c r="FC64">
        <v>4.9646</v>
      </c>
      <c r="FD64">
        <v>3.29635</v>
      </c>
      <c r="FE64">
        <v>9999</v>
      </c>
      <c r="FF64">
        <v>9999</v>
      </c>
      <c r="FG64">
        <v>9999</v>
      </c>
      <c r="FH64">
        <v>32.9</v>
      </c>
      <c r="FI64">
        <v>4.97104</v>
      </c>
      <c r="FJ64">
        <v>1.86777</v>
      </c>
      <c r="FK64">
        <v>1.85898</v>
      </c>
      <c r="FL64">
        <v>1.86508</v>
      </c>
      <c r="FM64">
        <v>1.8631</v>
      </c>
      <c r="FN64">
        <v>1.86446</v>
      </c>
      <c r="FO64">
        <v>1.85989</v>
      </c>
      <c r="FP64">
        <v>1.864</v>
      </c>
      <c r="FQ64">
        <v>0</v>
      </c>
      <c r="FR64">
        <v>0</v>
      </c>
      <c r="FS64">
        <v>0</v>
      </c>
      <c r="FT64">
        <v>0</v>
      </c>
      <c r="FU64" t="s">
        <v>358</v>
      </c>
      <c r="FV64" t="s">
        <v>359</v>
      </c>
      <c r="FW64" t="s">
        <v>360</v>
      </c>
      <c r="FX64" t="s">
        <v>360</v>
      </c>
      <c r="FY64" t="s">
        <v>360</v>
      </c>
      <c r="FZ64" t="s">
        <v>360</v>
      </c>
      <c r="GA64">
        <v>0</v>
      </c>
      <c r="GB64">
        <v>100</v>
      </c>
      <c r="GC64">
        <v>100</v>
      </c>
      <c r="GD64">
        <v>-2.96</v>
      </c>
      <c r="GE64">
        <v>-0.0403</v>
      </c>
      <c r="GF64">
        <v>-1.110366668076734</v>
      </c>
      <c r="GG64">
        <v>-0.004200780211792431</v>
      </c>
      <c r="GH64">
        <v>-6.086107273994438E-07</v>
      </c>
      <c r="GI64">
        <v>3.538391214060535E-10</v>
      </c>
      <c r="GJ64">
        <v>-0.07601771425776131</v>
      </c>
      <c r="GK64">
        <v>0.006682484536868237</v>
      </c>
      <c r="GL64">
        <v>-0.0007200357986506558</v>
      </c>
      <c r="GM64">
        <v>2.515042002614049E-05</v>
      </c>
      <c r="GN64">
        <v>15</v>
      </c>
      <c r="GO64">
        <v>1944</v>
      </c>
      <c r="GP64">
        <v>3</v>
      </c>
      <c r="GQ64">
        <v>20</v>
      </c>
      <c r="GR64">
        <v>1.3</v>
      </c>
      <c r="GS64">
        <v>1.3</v>
      </c>
      <c r="GT64">
        <v>1.13525</v>
      </c>
      <c r="GU64">
        <v>2.40112</v>
      </c>
      <c r="GV64">
        <v>1.44775</v>
      </c>
      <c r="GW64">
        <v>2.30225</v>
      </c>
      <c r="GX64">
        <v>1.55151</v>
      </c>
      <c r="GY64">
        <v>2.36694</v>
      </c>
      <c r="GZ64">
        <v>32.9537</v>
      </c>
      <c r="HA64">
        <v>14.0445</v>
      </c>
      <c r="HB64">
        <v>18</v>
      </c>
      <c r="HC64">
        <v>604.668</v>
      </c>
      <c r="HD64">
        <v>469.67</v>
      </c>
      <c r="HE64">
        <v>23.9984</v>
      </c>
      <c r="HF64">
        <v>27.8147</v>
      </c>
      <c r="HG64">
        <v>29.9999</v>
      </c>
      <c r="HH64">
        <v>27.8868</v>
      </c>
      <c r="HI64">
        <v>27.8541</v>
      </c>
      <c r="HJ64">
        <v>22.7249</v>
      </c>
      <c r="HK64">
        <v>35.4349</v>
      </c>
      <c r="HL64">
        <v>91.05249999999999</v>
      </c>
      <c r="HM64">
        <v>24</v>
      </c>
      <c r="HN64">
        <v>420</v>
      </c>
      <c r="HO64">
        <v>17.8081</v>
      </c>
      <c r="HP64">
        <v>98.8764</v>
      </c>
      <c r="HQ64">
        <v>100.604</v>
      </c>
    </row>
    <row r="65" spans="1:225">
      <c r="A65">
        <v>49</v>
      </c>
      <c r="B65">
        <v>1714258703</v>
      </c>
      <c r="C65">
        <v>1564.900000095367</v>
      </c>
      <c r="D65" t="s">
        <v>465</v>
      </c>
      <c r="E65" t="s">
        <v>466</v>
      </c>
      <c r="F65">
        <v>5</v>
      </c>
      <c r="G65" t="s">
        <v>461</v>
      </c>
      <c r="H65">
        <v>1714258695.066667</v>
      </c>
      <c r="I65">
        <f>(J65)/1000</f>
        <v>0</v>
      </c>
      <c r="J65">
        <f>IF(BE65, AM65, AG65)</f>
        <v>0</v>
      </c>
      <c r="K65">
        <f>IF(BE65, AH65, AF65)</f>
        <v>0</v>
      </c>
      <c r="L65">
        <f>BG65 - IF(AT65&gt;1, K65*BA65*100.0/(AV65*BU65), 0)</f>
        <v>0</v>
      </c>
      <c r="M65">
        <f>((S65-I65/2)*L65-K65)/(S65+I65/2)</f>
        <v>0</v>
      </c>
      <c r="N65">
        <f>M65*(BN65+BO65)/1000.0</f>
        <v>0</v>
      </c>
      <c r="O65">
        <f>(BG65 - IF(AT65&gt;1, K65*BA65*100.0/(AV65*BU65), 0))*(BN65+BO65)/1000.0</f>
        <v>0</v>
      </c>
      <c r="P65">
        <f>2.0/((1/R65-1/Q65)+SIGN(R65)*SQRT((1/R65-1/Q65)*(1/R65-1/Q65) + 4*BB65/((BB65+1)*(BB65+1))*(2*1/R65*1/Q65-1/Q65*1/Q65)))</f>
        <v>0</v>
      </c>
      <c r="Q65">
        <f>IF(LEFT(BC65,1)&lt;&gt;"0",IF(LEFT(BC65,1)="1",3.0,BD65),$D$5+$E$5*(BU65*BN65/($K$5*1000))+$F$5*(BU65*BN65/($K$5*1000))*MAX(MIN(BA65,$J$5),$I$5)*MAX(MIN(BA65,$J$5),$I$5)+$G$5*MAX(MIN(BA65,$J$5),$I$5)*(BU65*BN65/($K$5*1000))+$H$5*(BU65*BN65/($K$5*1000))*(BU65*BN65/($K$5*1000)))</f>
        <v>0</v>
      </c>
      <c r="R65">
        <f>I65*(1000-(1000*0.61365*exp(17.502*V65/(240.97+V65))/(BN65+BO65)+BI65)/2)/(1000*0.61365*exp(17.502*V65/(240.97+V65))/(BN65+BO65)-BI65)</f>
        <v>0</v>
      </c>
      <c r="S65">
        <f>1/((BB65+1)/(P65/1.6)+1/(Q65/1.37)) + BB65/((BB65+1)/(P65/1.6) + BB65/(Q65/1.37))</f>
        <v>0</v>
      </c>
      <c r="T65">
        <f>(AW65*AZ65)</f>
        <v>0</v>
      </c>
      <c r="U65">
        <f>(BP65+(T65+2*0.95*5.67E-8*(((BP65+$B$7)+273)^4-(BP65+273)^4)-44100*I65)/(1.84*29.3*Q65+8*0.95*5.67E-8*(BP65+273)^3))</f>
        <v>0</v>
      </c>
      <c r="V65">
        <f>($C$7*BQ65+$D$7*BR65+$E$7*U65)</f>
        <v>0</v>
      </c>
      <c r="W65">
        <f>0.61365*exp(17.502*V65/(240.97+V65))</f>
        <v>0</v>
      </c>
      <c r="X65">
        <f>(Y65/Z65*100)</f>
        <v>0</v>
      </c>
      <c r="Y65">
        <f>BI65*(BN65+BO65)/1000</f>
        <v>0</v>
      </c>
      <c r="Z65">
        <f>0.61365*exp(17.502*BP65/(240.97+BP65))</f>
        <v>0</v>
      </c>
      <c r="AA65">
        <f>(W65-BI65*(BN65+BO65)/1000)</f>
        <v>0</v>
      </c>
      <c r="AB65">
        <f>(-I65*44100)</f>
        <v>0</v>
      </c>
      <c r="AC65">
        <f>2*29.3*Q65*0.92*(BP65-V65)</f>
        <v>0</v>
      </c>
      <c r="AD65">
        <f>2*0.95*5.67E-8*(((BP65+$B$7)+273)^4-(V65+273)^4)</f>
        <v>0</v>
      </c>
      <c r="AE65">
        <f>T65+AD65+AB65+AC65</f>
        <v>0</v>
      </c>
      <c r="AF65">
        <f>BM65*AT65*(BH65-BG65*(1000-AT65*BJ65)/(1000-AT65*BI65))/(100*BA65)</f>
        <v>0</v>
      </c>
      <c r="AG65">
        <f>1000*BM65*AT65*(BI65-BJ65)/(100*BA65*(1000-AT65*BI65))</f>
        <v>0</v>
      </c>
      <c r="AH65">
        <f>(AI65 - AJ65 - BN65*1E3/(8.314*(BP65+273.15)) * AL65/BM65 * AK65) * BM65/(100*BA65) * (1000 - BJ65)/1000</f>
        <v>0</v>
      </c>
      <c r="AI65">
        <v>427.659928154178</v>
      </c>
      <c r="AJ65">
        <v>425.5039696969696</v>
      </c>
      <c r="AK65">
        <v>0.0008369269213886057</v>
      </c>
      <c r="AL65">
        <v>67.17620354590545</v>
      </c>
      <c r="AM65">
        <f>(AO65 - AN65 + BN65*1E3/(8.314*(BP65+273.15)) * AQ65/BM65 * AP65) * BM65/(100*BA65) * 1000/(1000 - AO65)</f>
        <v>0</v>
      </c>
      <c r="AN65">
        <v>17.84680740792815</v>
      </c>
      <c r="AO65">
        <v>18.2617109090909</v>
      </c>
      <c r="AP65">
        <v>-0.008554748777190667</v>
      </c>
      <c r="AQ65">
        <v>78.54958173625212</v>
      </c>
      <c r="AR65">
        <v>0</v>
      </c>
      <c r="AS65">
        <v>0</v>
      </c>
      <c r="AT65">
        <f>IF(AR65*$H$13&gt;=AV65,1.0,(AV65/(AV65-AR65*$H$13)))</f>
        <v>0</v>
      </c>
      <c r="AU65">
        <f>(AT65-1)*100</f>
        <v>0</v>
      </c>
      <c r="AV65">
        <f>MAX(0,($B$13+$C$13*BU65)/(1+$D$13*BU65)*BN65/(BP65+273)*$E$13)</f>
        <v>0</v>
      </c>
      <c r="AW65">
        <f>$B$11*BV65+$C$11*BW65+$F$11*CH65*(1-CK65)</f>
        <v>0</v>
      </c>
      <c r="AX65">
        <f>AW65*AY65</f>
        <v>0</v>
      </c>
      <c r="AY65">
        <f>($B$11*$D$9+$C$11*$D$9+$F$11*((CU65+CM65)/MAX(CU65+CM65+CV65, 0.1)*$I$9+CV65/MAX(CU65+CM65+CV65, 0.1)*$J$9))/($B$11+$C$11+$F$11)</f>
        <v>0</v>
      </c>
      <c r="AZ65">
        <f>($B$11*$K$9+$C$11*$K$9+$F$11*((CU65+CM65)/MAX(CU65+CM65+CV65, 0.1)*$P$9+CV65/MAX(CU65+CM65+CV65, 0.1)*$Q$9))/($B$11+$C$11+$F$11)</f>
        <v>0</v>
      </c>
      <c r="BA65">
        <v>6</v>
      </c>
      <c r="BB65">
        <v>0.5</v>
      </c>
      <c r="BC65" t="s">
        <v>355</v>
      </c>
      <c r="BD65">
        <v>2</v>
      </c>
      <c r="BE65" t="b">
        <v>1</v>
      </c>
      <c r="BF65">
        <v>1714258695.066667</v>
      </c>
      <c r="BG65">
        <v>417.7850666666666</v>
      </c>
      <c r="BH65">
        <v>420.0194333333333</v>
      </c>
      <c r="BI65">
        <v>18.32521666666666</v>
      </c>
      <c r="BJ65">
        <v>17.90304333333333</v>
      </c>
      <c r="BK65">
        <v>420.7442666666667</v>
      </c>
      <c r="BL65">
        <v>18.36556666666666</v>
      </c>
      <c r="BM65">
        <v>600.0007666666666</v>
      </c>
      <c r="BN65">
        <v>101.4062</v>
      </c>
      <c r="BO65">
        <v>0.1000557633333333</v>
      </c>
      <c r="BP65">
        <v>25.87979333333334</v>
      </c>
      <c r="BQ65">
        <v>26.10181</v>
      </c>
      <c r="BR65">
        <v>999.9000000000002</v>
      </c>
      <c r="BS65">
        <v>0</v>
      </c>
      <c r="BT65">
        <v>0</v>
      </c>
      <c r="BU65">
        <v>9990.437</v>
      </c>
      <c r="BV65">
        <v>0</v>
      </c>
      <c r="BW65">
        <v>184.2170666666666</v>
      </c>
      <c r="BX65">
        <v>-2.234414333333333</v>
      </c>
      <c r="BY65">
        <v>425.5839</v>
      </c>
      <c r="BZ65">
        <v>427.6761999999999</v>
      </c>
      <c r="CA65">
        <v>0.4221751000000001</v>
      </c>
      <c r="CB65">
        <v>420.0194333333333</v>
      </c>
      <c r="CC65">
        <v>17.90304333333333</v>
      </c>
      <c r="CD65">
        <v>1.858288666666667</v>
      </c>
      <c r="CE65">
        <v>1.815478333333333</v>
      </c>
      <c r="CF65">
        <v>16.28588333333333</v>
      </c>
      <c r="CG65">
        <v>15.92062333333333</v>
      </c>
      <c r="CH65">
        <v>400.0093666666666</v>
      </c>
      <c r="CI65">
        <v>0.8999712</v>
      </c>
      <c r="CJ65">
        <v>0.10002882</v>
      </c>
      <c r="CK65">
        <v>0</v>
      </c>
      <c r="CL65">
        <v>2.118396666666666</v>
      </c>
      <c r="CM65">
        <v>0</v>
      </c>
      <c r="CN65">
        <v>1452.991</v>
      </c>
      <c r="CO65">
        <v>3702.258333333333</v>
      </c>
      <c r="CP65">
        <v>35.73513333333334</v>
      </c>
      <c r="CQ65">
        <v>38.82686666666667</v>
      </c>
      <c r="CR65">
        <v>37.56643333333332</v>
      </c>
      <c r="CS65">
        <v>37.65396666666666</v>
      </c>
      <c r="CT65">
        <v>35.9602</v>
      </c>
      <c r="CU65">
        <v>359.996</v>
      </c>
      <c r="CV65">
        <v>40.015</v>
      </c>
      <c r="CW65">
        <v>0</v>
      </c>
      <c r="CX65">
        <v>1714258790.4</v>
      </c>
      <c r="CY65">
        <v>0</v>
      </c>
      <c r="CZ65">
        <v>1714258616.5</v>
      </c>
      <c r="DA65" t="s">
        <v>462</v>
      </c>
      <c r="DB65">
        <v>1714258613</v>
      </c>
      <c r="DC65">
        <v>1714258616.5</v>
      </c>
      <c r="DD65">
        <v>3</v>
      </c>
      <c r="DE65">
        <v>0.212</v>
      </c>
      <c r="DF65">
        <v>0.015</v>
      </c>
      <c r="DG65">
        <v>-2.969</v>
      </c>
      <c r="DH65">
        <v>-0.039</v>
      </c>
      <c r="DI65">
        <v>420</v>
      </c>
      <c r="DJ65">
        <v>18</v>
      </c>
      <c r="DK65">
        <v>0.63</v>
      </c>
      <c r="DL65">
        <v>0.22</v>
      </c>
      <c r="DM65">
        <v>-2.21156075</v>
      </c>
      <c r="DN65">
        <v>-0.4695499812382658</v>
      </c>
      <c r="DO65">
        <v>0.05460018193135896</v>
      </c>
      <c r="DP65">
        <v>0</v>
      </c>
      <c r="DQ65">
        <v>0.4144739250000001</v>
      </c>
      <c r="DR65">
        <v>0.2020526116322701</v>
      </c>
      <c r="DS65">
        <v>0.02391303711930743</v>
      </c>
      <c r="DT65">
        <v>0</v>
      </c>
      <c r="DU65">
        <v>0</v>
      </c>
      <c r="DV65">
        <v>2</v>
      </c>
      <c r="DW65" t="s">
        <v>363</v>
      </c>
      <c r="DX65">
        <v>3.22904</v>
      </c>
      <c r="DY65">
        <v>2.70408</v>
      </c>
      <c r="DZ65">
        <v>0.105427</v>
      </c>
      <c r="EA65">
        <v>0.105623</v>
      </c>
      <c r="EB65">
        <v>0.09533800000000001</v>
      </c>
      <c r="EC65">
        <v>0.0941839</v>
      </c>
      <c r="ED65">
        <v>29102</v>
      </c>
      <c r="EE65">
        <v>28434.6</v>
      </c>
      <c r="EF65">
        <v>31163.3</v>
      </c>
      <c r="EG65">
        <v>30149.4</v>
      </c>
      <c r="EH65">
        <v>37750.2</v>
      </c>
      <c r="EI65">
        <v>36114.6</v>
      </c>
      <c r="EJ65">
        <v>43661.8</v>
      </c>
      <c r="EK65">
        <v>42104.9</v>
      </c>
      <c r="EL65">
        <v>2.1189</v>
      </c>
      <c r="EM65">
        <v>1.90723</v>
      </c>
      <c r="EN65">
        <v>0.0562444</v>
      </c>
      <c r="EO65">
        <v>0</v>
      </c>
      <c r="EP65">
        <v>25.1715</v>
      </c>
      <c r="EQ65">
        <v>999.9</v>
      </c>
      <c r="ER65">
        <v>65.2</v>
      </c>
      <c r="ES65">
        <v>27.2</v>
      </c>
      <c r="ET65">
        <v>23.2844</v>
      </c>
      <c r="EU65">
        <v>61.51</v>
      </c>
      <c r="EV65">
        <v>22.0032</v>
      </c>
      <c r="EW65">
        <v>1</v>
      </c>
      <c r="EX65">
        <v>0.0560417</v>
      </c>
      <c r="EY65">
        <v>0.924834</v>
      </c>
      <c r="EZ65">
        <v>20.2055</v>
      </c>
      <c r="FA65">
        <v>5.22328</v>
      </c>
      <c r="FB65">
        <v>11.998</v>
      </c>
      <c r="FC65">
        <v>4.9656</v>
      </c>
      <c r="FD65">
        <v>3.297</v>
      </c>
      <c r="FE65">
        <v>9999</v>
      </c>
      <c r="FF65">
        <v>9999</v>
      </c>
      <c r="FG65">
        <v>9999</v>
      </c>
      <c r="FH65">
        <v>32.9</v>
      </c>
      <c r="FI65">
        <v>4.97105</v>
      </c>
      <c r="FJ65">
        <v>1.86773</v>
      </c>
      <c r="FK65">
        <v>1.85898</v>
      </c>
      <c r="FL65">
        <v>1.86508</v>
      </c>
      <c r="FM65">
        <v>1.8631</v>
      </c>
      <c r="FN65">
        <v>1.86447</v>
      </c>
      <c r="FO65">
        <v>1.85989</v>
      </c>
      <c r="FP65">
        <v>1.86401</v>
      </c>
      <c r="FQ65">
        <v>0</v>
      </c>
      <c r="FR65">
        <v>0</v>
      </c>
      <c r="FS65">
        <v>0</v>
      </c>
      <c r="FT65">
        <v>0</v>
      </c>
      <c r="FU65" t="s">
        <v>358</v>
      </c>
      <c r="FV65" t="s">
        <v>359</v>
      </c>
      <c r="FW65" t="s">
        <v>360</v>
      </c>
      <c r="FX65" t="s">
        <v>360</v>
      </c>
      <c r="FY65" t="s">
        <v>360</v>
      </c>
      <c r="FZ65" t="s">
        <v>360</v>
      </c>
      <c r="GA65">
        <v>0</v>
      </c>
      <c r="GB65">
        <v>100</v>
      </c>
      <c r="GC65">
        <v>100</v>
      </c>
      <c r="GD65">
        <v>-2.959</v>
      </c>
      <c r="GE65">
        <v>-0.0407</v>
      </c>
      <c r="GF65">
        <v>-1.110366668076734</v>
      </c>
      <c r="GG65">
        <v>-0.004200780211792431</v>
      </c>
      <c r="GH65">
        <v>-6.086107273994438E-07</v>
      </c>
      <c r="GI65">
        <v>3.538391214060535E-10</v>
      </c>
      <c r="GJ65">
        <v>-0.07601771425776131</v>
      </c>
      <c r="GK65">
        <v>0.006682484536868237</v>
      </c>
      <c r="GL65">
        <v>-0.0007200357986506558</v>
      </c>
      <c r="GM65">
        <v>2.515042002614049E-05</v>
      </c>
      <c r="GN65">
        <v>15</v>
      </c>
      <c r="GO65">
        <v>1944</v>
      </c>
      <c r="GP65">
        <v>3</v>
      </c>
      <c r="GQ65">
        <v>20</v>
      </c>
      <c r="GR65">
        <v>1.5</v>
      </c>
      <c r="GS65">
        <v>1.4</v>
      </c>
      <c r="GT65">
        <v>1.13525</v>
      </c>
      <c r="GU65">
        <v>2.41333</v>
      </c>
      <c r="GV65">
        <v>1.44897</v>
      </c>
      <c r="GW65">
        <v>2.30225</v>
      </c>
      <c r="GX65">
        <v>1.55151</v>
      </c>
      <c r="GY65">
        <v>2.41455</v>
      </c>
      <c r="GZ65">
        <v>32.9537</v>
      </c>
      <c r="HA65">
        <v>14.0707</v>
      </c>
      <c r="HB65">
        <v>18</v>
      </c>
      <c r="HC65">
        <v>605.088</v>
      </c>
      <c r="HD65">
        <v>469.468</v>
      </c>
      <c r="HE65">
        <v>23.9987</v>
      </c>
      <c r="HF65">
        <v>27.8106</v>
      </c>
      <c r="HG65">
        <v>29.9998</v>
      </c>
      <c r="HH65">
        <v>27.8809</v>
      </c>
      <c r="HI65">
        <v>27.8488</v>
      </c>
      <c r="HJ65">
        <v>22.7249</v>
      </c>
      <c r="HK65">
        <v>35.4349</v>
      </c>
      <c r="HL65">
        <v>91.05249999999999</v>
      </c>
      <c r="HM65">
        <v>24</v>
      </c>
      <c r="HN65">
        <v>420</v>
      </c>
      <c r="HO65">
        <v>17.8114</v>
      </c>
      <c r="HP65">
        <v>98.8788</v>
      </c>
      <c r="HQ65">
        <v>100.606</v>
      </c>
    </row>
    <row r="66" spans="1:225">
      <c r="A66">
        <v>50</v>
      </c>
      <c r="B66">
        <v>1714258713</v>
      </c>
      <c r="C66">
        <v>1574.900000095367</v>
      </c>
      <c r="D66" t="s">
        <v>467</v>
      </c>
      <c r="E66" t="s">
        <v>468</v>
      </c>
      <c r="F66">
        <v>5</v>
      </c>
      <c r="G66" t="s">
        <v>461</v>
      </c>
      <c r="H66">
        <v>1714258705.066667</v>
      </c>
      <c r="I66">
        <f>(J66)/1000</f>
        <v>0</v>
      </c>
      <c r="J66">
        <f>IF(BE66, AM66, AG66)</f>
        <v>0</v>
      </c>
      <c r="K66">
        <f>IF(BE66, AH66, AF66)</f>
        <v>0</v>
      </c>
      <c r="L66">
        <f>BG66 - IF(AT66&gt;1, K66*BA66*100.0/(AV66*BU66), 0)</f>
        <v>0</v>
      </c>
      <c r="M66">
        <f>((S66-I66/2)*L66-K66)/(S66+I66/2)</f>
        <v>0</v>
      </c>
      <c r="N66">
        <f>M66*(BN66+BO66)/1000.0</f>
        <v>0</v>
      </c>
      <c r="O66">
        <f>(BG66 - IF(AT66&gt;1, K66*BA66*100.0/(AV66*BU66), 0))*(BN66+BO66)/1000.0</f>
        <v>0</v>
      </c>
      <c r="P66">
        <f>2.0/((1/R66-1/Q66)+SIGN(R66)*SQRT((1/R66-1/Q66)*(1/R66-1/Q66) + 4*BB66/((BB66+1)*(BB66+1))*(2*1/R66*1/Q66-1/Q66*1/Q66)))</f>
        <v>0</v>
      </c>
      <c r="Q66">
        <f>IF(LEFT(BC66,1)&lt;&gt;"0",IF(LEFT(BC66,1)="1",3.0,BD66),$D$5+$E$5*(BU66*BN66/($K$5*1000))+$F$5*(BU66*BN66/($K$5*1000))*MAX(MIN(BA66,$J$5),$I$5)*MAX(MIN(BA66,$J$5),$I$5)+$G$5*MAX(MIN(BA66,$J$5),$I$5)*(BU66*BN66/($K$5*1000))+$H$5*(BU66*BN66/($K$5*1000))*(BU66*BN66/($K$5*1000)))</f>
        <v>0</v>
      </c>
      <c r="R66">
        <f>I66*(1000-(1000*0.61365*exp(17.502*V66/(240.97+V66))/(BN66+BO66)+BI66)/2)/(1000*0.61365*exp(17.502*V66/(240.97+V66))/(BN66+BO66)-BI66)</f>
        <v>0</v>
      </c>
      <c r="S66">
        <f>1/((BB66+1)/(P66/1.6)+1/(Q66/1.37)) + BB66/((BB66+1)/(P66/1.6) + BB66/(Q66/1.37))</f>
        <v>0</v>
      </c>
      <c r="T66">
        <f>(AW66*AZ66)</f>
        <v>0</v>
      </c>
      <c r="U66">
        <f>(BP66+(T66+2*0.95*5.67E-8*(((BP66+$B$7)+273)^4-(BP66+273)^4)-44100*I66)/(1.84*29.3*Q66+8*0.95*5.67E-8*(BP66+273)^3))</f>
        <v>0</v>
      </c>
      <c r="V66">
        <f>($C$7*BQ66+$D$7*BR66+$E$7*U66)</f>
        <v>0</v>
      </c>
      <c r="W66">
        <f>0.61365*exp(17.502*V66/(240.97+V66))</f>
        <v>0</v>
      </c>
      <c r="X66">
        <f>(Y66/Z66*100)</f>
        <v>0</v>
      </c>
      <c r="Y66">
        <f>BI66*(BN66+BO66)/1000</f>
        <v>0</v>
      </c>
      <c r="Z66">
        <f>0.61365*exp(17.502*BP66/(240.97+BP66))</f>
        <v>0</v>
      </c>
      <c r="AA66">
        <f>(W66-BI66*(BN66+BO66)/1000)</f>
        <v>0</v>
      </c>
      <c r="AB66">
        <f>(-I66*44100)</f>
        <v>0</v>
      </c>
      <c r="AC66">
        <f>2*29.3*Q66*0.92*(BP66-V66)</f>
        <v>0</v>
      </c>
      <c r="AD66">
        <f>2*0.95*5.67E-8*(((BP66+$B$7)+273)^4-(V66+273)^4)</f>
        <v>0</v>
      </c>
      <c r="AE66">
        <f>T66+AD66+AB66+AC66</f>
        <v>0</v>
      </c>
      <c r="AF66">
        <f>BM66*AT66*(BH66-BG66*(1000-AT66*BJ66)/(1000-AT66*BI66))/(100*BA66)</f>
        <v>0</v>
      </c>
      <c r="AG66">
        <f>1000*BM66*AT66*(BI66-BJ66)/(100*BA66*(1000-AT66*BI66))</f>
        <v>0</v>
      </c>
      <c r="AH66">
        <f>(AI66 - AJ66 - BN66*1E3/(8.314*(BP66+273.15)) * AL66/BM66 * AK66) * BM66/(100*BA66) * (1000 - BJ66)/1000</f>
        <v>0</v>
      </c>
      <c r="AI66">
        <v>427.66303946936</v>
      </c>
      <c r="AJ66">
        <v>425.438521212121</v>
      </c>
      <c r="AK66">
        <v>0.001783435361686768</v>
      </c>
      <c r="AL66">
        <v>67.17620354590545</v>
      </c>
      <c r="AM66">
        <f>(AO66 - AN66 + BN66*1E3/(8.314*(BP66+273.15)) * AQ66/BM66 * AP66) * BM66/(100*BA66) * 1000/(1000 - AO66)</f>
        <v>0</v>
      </c>
      <c r="AN66">
        <v>17.82273341450284</v>
      </c>
      <c r="AO66">
        <v>18.21618</v>
      </c>
      <c r="AP66">
        <v>-0.001139901412032957</v>
      </c>
      <c r="AQ66">
        <v>78.54958173625212</v>
      </c>
      <c r="AR66">
        <v>0</v>
      </c>
      <c r="AS66">
        <v>0</v>
      </c>
      <c r="AT66">
        <f>IF(AR66*$H$13&gt;=AV66,1.0,(AV66/(AV66-AR66*$H$13)))</f>
        <v>0</v>
      </c>
      <c r="AU66">
        <f>(AT66-1)*100</f>
        <v>0</v>
      </c>
      <c r="AV66">
        <f>MAX(0,($B$13+$C$13*BU66)/(1+$D$13*BU66)*BN66/(BP66+273)*$E$13)</f>
        <v>0</v>
      </c>
      <c r="AW66">
        <f>$B$11*BV66+$C$11*BW66+$F$11*CH66*(1-CK66)</f>
        <v>0</v>
      </c>
      <c r="AX66">
        <f>AW66*AY66</f>
        <v>0</v>
      </c>
      <c r="AY66">
        <f>($B$11*$D$9+$C$11*$D$9+$F$11*((CU66+CM66)/MAX(CU66+CM66+CV66, 0.1)*$I$9+CV66/MAX(CU66+CM66+CV66, 0.1)*$J$9))/($B$11+$C$11+$F$11)</f>
        <v>0</v>
      </c>
      <c r="AZ66">
        <f>($B$11*$K$9+$C$11*$K$9+$F$11*((CU66+CM66)/MAX(CU66+CM66+CV66, 0.1)*$P$9+CV66/MAX(CU66+CM66+CV66, 0.1)*$Q$9))/($B$11+$C$11+$F$11)</f>
        <v>0</v>
      </c>
      <c r="BA66">
        <v>6</v>
      </c>
      <c r="BB66">
        <v>0.5</v>
      </c>
      <c r="BC66" t="s">
        <v>355</v>
      </c>
      <c r="BD66">
        <v>2</v>
      </c>
      <c r="BE66" t="b">
        <v>1</v>
      </c>
      <c r="BF66">
        <v>1714258705.066667</v>
      </c>
      <c r="BG66">
        <v>417.6973666666667</v>
      </c>
      <c r="BH66">
        <v>420.0082333333333</v>
      </c>
      <c r="BI66">
        <v>18.25107</v>
      </c>
      <c r="BJ66">
        <v>17.83779333333333</v>
      </c>
      <c r="BK66">
        <v>420.6563</v>
      </c>
      <c r="BL66">
        <v>18.29185</v>
      </c>
      <c r="BM66">
        <v>600.0103333333334</v>
      </c>
      <c r="BN66">
        <v>101.4050333333333</v>
      </c>
      <c r="BO66">
        <v>0.10001357</v>
      </c>
      <c r="BP66">
        <v>25.85647666666667</v>
      </c>
      <c r="BQ66">
        <v>26.07736000000001</v>
      </c>
      <c r="BR66">
        <v>999.9000000000002</v>
      </c>
      <c r="BS66">
        <v>0</v>
      </c>
      <c r="BT66">
        <v>0</v>
      </c>
      <c r="BU66">
        <v>9987.67</v>
      </c>
      <c r="BV66">
        <v>0</v>
      </c>
      <c r="BW66">
        <v>181.4651</v>
      </c>
      <c r="BX66">
        <v>-2.310848</v>
      </c>
      <c r="BY66">
        <v>425.4626</v>
      </c>
      <c r="BZ66">
        <v>427.6364666666667</v>
      </c>
      <c r="CA66">
        <v>0.4132654</v>
      </c>
      <c r="CB66">
        <v>420.0082333333333</v>
      </c>
      <c r="CC66">
        <v>17.83779333333333</v>
      </c>
      <c r="CD66">
        <v>1.850751333333334</v>
      </c>
      <c r="CE66">
        <v>1.808845</v>
      </c>
      <c r="CF66">
        <v>16.22213666666666</v>
      </c>
      <c r="CG66">
        <v>15.86342333333333</v>
      </c>
      <c r="CH66">
        <v>399.9893666666667</v>
      </c>
      <c r="CI66">
        <v>0.899998</v>
      </c>
      <c r="CJ66">
        <v>0.100002</v>
      </c>
      <c r="CK66">
        <v>0</v>
      </c>
      <c r="CL66">
        <v>2.05262</v>
      </c>
      <c r="CM66">
        <v>0</v>
      </c>
      <c r="CN66">
        <v>1456.403333333333</v>
      </c>
      <c r="CO66">
        <v>3702.104666666667</v>
      </c>
      <c r="CP66">
        <v>35.6226</v>
      </c>
      <c r="CQ66">
        <v>38.67896666666665</v>
      </c>
      <c r="CR66">
        <v>37.4373</v>
      </c>
      <c r="CS66">
        <v>37.47476666666667</v>
      </c>
      <c r="CT66">
        <v>35.83939999999999</v>
      </c>
      <c r="CU66">
        <v>359.9896666666667</v>
      </c>
      <c r="CV66">
        <v>40</v>
      </c>
      <c r="CW66">
        <v>0</v>
      </c>
      <c r="CX66">
        <v>1714258800.6</v>
      </c>
      <c r="CY66">
        <v>0</v>
      </c>
      <c r="CZ66">
        <v>1714258616.5</v>
      </c>
      <c r="DA66" t="s">
        <v>462</v>
      </c>
      <c r="DB66">
        <v>1714258613</v>
      </c>
      <c r="DC66">
        <v>1714258616.5</v>
      </c>
      <c r="DD66">
        <v>3</v>
      </c>
      <c r="DE66">
        <v>0.212</v>
      </c>
      <c r="DF66">
        <v>0.015</v>
      </c>
      <c r="DG66">
        <v>-2.969</v>
      </c>
      <c r="DH66">
        <v>-0.039</v>
      </c>
      <c r="DI66">
        <v>420</v>
      </c>
      <c r="DJ66">
        <v>18</v>
      </c>
      <c r="DK66">
        <v>0.63</v>
      </c>
      <c r="DL66">
        <v>0.22</v>
      </c>
      <c r="DM66">
        <v>-2.276448292682927</v>
      </c>
      <c r="DN66">
        <v>-0.5492305923345017</v>
      </c>
      <c r="DO66">
        <v>0.05958949772022319</v>
      </c>
      <c r="DP66">
        <v>0</v>
      </c>
      <c r="DQ66">
        <v>0.4200267317073171</v>
      </c>
      <c r="DR66">
        <v>-0.1339274843205577</v>
      </c>
      <c r="DS66">
        <v>0.01785189299387055</v>
      </c>
      <c r="DT66">
        <v>0</v>
      </c>
      <c r="DU66">
        <v>0</v>
      </c>
      <c r="DV66">
        <v>2</v>
      </c>
      <c r="DW66" t="s">
        <v>363</v>
      </c>
      <c r="DX66">
        <v>3.22944</v>
      </c>
      <c r="DY66">
        <v>2.70457</v>
      </c>
      <c r="DZ66">
        <v>0.105419</v>
      </c>
      <c r="EA66">
        <v>0.10563</v>
      </c>
      <c r="EB66">
        <v>0.0951748</v>
      </c>
      <c r="EC66">
        <v>0.0940853</v>
      </c>
      <c r="ED66">
        <v>29103.5</v>
      </c>
      <c r="EE66">
        <v>28434.5</v>
      </c>
      <c r="EF66">
        <v>31164.6</v>
      </c>
      <c r="EG66">
        <v>30149.5</v>
      </c>
      <c r="EH66">
        <v>37758.5</v>
      </c>
      <c r="EI66">
        <v>36118.7</v>
      </c>
      <c r="EJ66">
        <v>43663.4</v>
      </c>
      <c r="EK66">
        <v>42105.1</v>
      </c>
      <c r="EL66">
        <v>2.11923</v>
      </c>
      <c r="EM66">
        <v>1.90698</v>
      </c>
      <c r="EN66">
        <v>0.056453</v>
      </c>
      <c r="EO66">
        <v>0</v>
      </c>
      <c r="EP66">
        <v>25.1302</v>
      </c>
      <c r="EQ66">
        <v>999.9</v>
      </c>
      <c r="ER66">
        <v>65.2</v>
      </c>
      <c r="ES66">
        <v>27.2</v>
      </c>
      <c r="ET66">
        <v>23.2852</v>
      </c>
      <c r="EU66">
        <v>61.59</v>
      </c>
      <c r="EV66">
        <v>21.4784</v>
      </c>
      <c r="EW66">
        <v>1</v>
      </c>
      <c r="EX66">
        <v>0.0554751</v>
      </c>
      <c r="EY66">
        <v>0.916111</v>
      </c>
      <c r="EZ66">
        <v>20.2055</v>
      </c>
      <c r="FA66">
        <v>5.22328</v>
      </c>
      <c r="FB66">
        <v>11.998</v>
      </c>
      <c r="FC66">
        <v>4.96575</v>
      </c>
      <c r="FD66">
        <v>3.297</v>
      </c>
      <c r="FE66">
        <v>9999</v>
      </c>
      <c r="FF66">
        <v>9999</v>
      </c>
      <c r="FG66">
        <v>9999</v>
      </c>
      <c r="FH66">
        <v>32.9</v>
      </c>
      <c r="FI66">
        <v>4.97104</v>
      </c>
      <c r="FJ66">
        <v>1.86774</v>
      </c>
      <c r="FK66">
        <v>1.85898</v>
      </c>
      <c r="FL66">
        <v>1.86508</v>
      </c>
      <c r="FM66">
        <v>1.8631</v>
      </c>
      <c r="FN66">
        <v>1.86447</v>
      </c>
      <c r="FO66">
        <v>1.85989</v>
      </c>
      <c r="FP66">
        <v>1.864</v>
      </c>
      <c r="FQ66">
        <v>0</v>
      </c>
      <c r="FR66">
        <v>0</v>
      </c>
      <c r="FS66">
        <v>0</v>
      </c>
      <c r="FT66">
        <v>0</v>
      </c>
      <c r="FU66" t="s">
        <v>358</v>
      </c>
      <c r="FV66" t="s">
        <v>359</v>
      </c>
      <c r="FW66" t="s">
        <v>360</v>
      </c>
      <c r="FX66" t="s">
        <v>360</v>
      </c>
      <c r="FY66" t="s">
        <v>360</v>
      </c>
      <c r="FZ66" t="s">
        <v>360</v>
      </c>
      <c r="GA66">
        <v>0</v>
      </c>
      <c r="GB66">
        <v>100</v>
      </c>
      <c r="GC66">
        <v>100</v>
      </c>
      <c r="GD66">
        <v>-2.958</v>
      </c>
      <c r="GE66">
        <v>-0.041</v>
      </c>
      <c r="GF66">
        <v>-1.110366668076734</v>
      </c>
      <c r="GG66">
        <v>-0.004200780211792431</v>
      </c>
      <c r="GH66">
        <v>-6.086107273994438E-07</v>
      </c>
      <c r="GI66">
        <v>3.538391214060535E-10</v>
      </c>
      <c r="GJ66">
        <v>-0.07601771425776131</v>
      </c>
      <c r="GK66">
        <v>0.006682484536868237</v>
      </c>
      <c r="GL66">
        <v>-0.0007200357986506558</v>
      </c>
      <c r="GM66">
        <v>2.515042002614049E-05</v>
      </c>
      <c r="GN66">
        <v>15</v>
      </c>
      <c r="GO66">
        <v>1944</v>
      </c>
      <c r="GP66">
        <v>3</v>
      </c>
      <c r="GQ66">
        <v>20</v>
      </c>
      <c r="GR66">
        <v>1.7</v>
      </c>
      <c r="GS66">
        <v>1.6</v>
      </c>
      <c r="GT66">
        <v>1.13403</v>
      </c>
      <c r="GU66">
        <v>2.41577</v>
      </c>
      <c r="GV66">
        <v>1.44775</v>
      </c>
      <c r="GW66">
        <v>2.30225</v>
      </c>
      <c r="GX66">
        <v>1.55151</v>
      </c>
      <c r="GY66">
        <v>2.229</v>
      </c>
      <c r="GZ66">
        <v>32.9537</v>
      </c>
      <c r="HA66">
        <v>14.0445</v>
      </c>
      <c r="HB66">
        <v>18</v>
      </c>
      <c r="HC66">
        <v>605.266</v>
      </c>
      <c r="HD66">
        <v>469.266</v>
      </c>
      <c r="HE66">
        <v>23.999</v>
      </c>
      <c r="HF66">
        <v>27.8058</v>
      </c>
      <c r="HG66">
        <v>29.9999</v>
      </c>
      <c r="HH66">
        <v>27.8756</v>
      </c>
      <c r="HI66">
        <v>27.8435</v>
      </c>
      <c r="HJ66">
        <v>22.723</v>
      </c>
      <c r="HK66">
        <v>35.4349</v>
      </c>
      <c r="HL66">
        <v>90.6814</v>
      </c>
      <c r="HM66">
        <v>24</v>
      </c>
      <c r="HN66">
        <v>420</v>
      </c>
      <c r="HO66">
        <v>17.8222</v>
      </c>
      <c r="HP66">
        <v>98.8827</v>
      </c>
      <c r="HQ66">
        <v>100.606</v>
      </c>
    </row>
    <row r="67" spans="1:225">
      <c r="A67">
        <v>51</v>
      </c>
      <c r="B67">
        <v>1714258723</v>
      </c>
      <c r="C67">
        <v>1584.900000095367</v>
      </c>
      <c r="D67" t="s">
        <v>469</v>
      </c>
      <c r="E67" t="s">
        <v>470</v>
      </c>
      <c r="F67">
        <v>5</v>
      </c>
      <c r="G67" t="s">
        <v>461</v>
      </c>
      <c r="H67">
        <v>1714258715.066667</v>
      </c>
      <c r="I67">
        <f>(J67)/1000</f>
        <v>0</v>
      </c>
      <c r="J67">
        <f>IF(BE67, AM67, AG67)</f>
        <v>0</v>
      </c>
      <c r="K67">
        <f>IF(BE67, AH67, AF67)</f>
        <v>0</v>
      </c>
      <c r="L67">
        <f>BG67 - IF(AT67&gt;1, K67*BA67*100.0/(AV67*BU67), 0)</f>
        <v>0</v>
      </c>
      <c r="M67">
        <f>((S67-I67/2)*L67-K67)/(S67+I67/2)</f>
        <v>0</v>
      </c>
      <c r="N67">
        <f>M67*(BN67+BO67)/1000.0</f>
        <v>0</v>
      </c>
      <c r="O67">
        <f>(BG67 - IF(AT67&gt;1, K67*BA67*100.0/(AV67*BU67), 0))*(BN67+BO67)/1000.0</f>
        <v>0</v>
      </c>
      <c r="P67">
        <f>2.0/((1/R67-1/Q67)+SIGN(R67)*SQRT((1/R67-1/Q67)*(1/R67-1/Q67) + 4*BB67/((BB67+1)*(BB67+1))*(2*1/R67*1/Q67-1/Q67*1/Q67)))</f>
        <v>0</v>
      </c>
      <c r="Q67">
        <f>IF(LEFT(BC67,1)&lt;&gt;"0",IF(LEFT(BC67,1)="1",3.0,BD67),$D$5+$E$5*(BU67*BN67/($K$5*1000))+$F$5*(BU67*BN67/($K$5*1000))*MAX(MIN(BA67,$J$5),$I$5)*MAX(MIN(BA67,$J$5),$I$5)+$G$5*MAX(MIN(BA67,$J$5),$I$5)*(BU67*BN67/($K$5*1000))+$H$5*(BU67*BN67/($K$5*1000))*(BU67*BN67/($K$5*1000)))</f>
        <v>0</v>
      </c>
      <c r="R67">
        <f>I67*(1000-(1000*0.61365*exp(17.502*V67/(240.97+V67))/(BN67+BO67)+BI67)/2)/(1000*0.61365*exp(17.502*V67/(240.97+V67))/(BN67+BO67)-BI67)</f>
        <v>0</v>
      </c>
      <c r="S67">
        <f>1/((BB67+1)/(P67/1.6)+1/(Q67/1.37)) + BB67/((BB67+1)/(P67/1.6) + BB67/(Q67/1.37))</f>
        <v>0</v>
      </c>
      <c r="T67">
        <f>(AW67*AZ67)</f>
        <v>0</v>
      </c>
      <c r="U67">
        <f>(BP67+(T67+2*0.95*5.67E-8*(((BP67+$B$7)+273)^4-(BP67+273)^4)-44100*I67)/(1.84*29.3*Q67+8*0.95*5.67E-8*(BP67+273)^3))</f>
        <v>0</v>
      </c>
      <c r="V67">
        <f>($C$7*BQ67+$D$7*BR67+$E$7*U67)</f>
        <v>0</v>
      </c>
      <c r="W67">
        <f>0.61365*exp(17.502*V67/(240.97+V67))</f>
        <v>0</v>
      </c>
      <c r="X67">
        <f>(Y67/Z67*100)</f>
        <v>0</v>
      </c>
      <c r="Y67">
        <f>BI67*(BN67+BO67)/1000</f>
        <v>0</v>
      </c>
      <c r="Z67">
        <f>0.61365*exp(17.502*BP67/(240.97+BP67))</f>
        <v>0</v>
      </c>
      <c r="AA67">
        <f>(W67-BI67*(BN67+BO67)/1000)</f>
        <v>0</v>
      </c>
      <c r="AB67">
        <f>(-I67*44100)</f>
        <v>0</v>
      </c>
      <c r="AC67">
        <f>2*29.3*Q67*0.92*(BP67-V67)</f>
        <v>0</v>
      </c>
      <c r="AD67">
        <f>2*0.95*5.67E-8*(((BP67+$B$7)+273)^4-(V67+273)^4)</f>
        <v>0</v>
      </c>
      <c r="AE67">
        <f>T67+AD67+AB67+AC67</f>
        <v>0</v>
      </c>
      <c r="AF67">
        <f>BM67*AT67*(BH67-BG67*(1000-AT67*BJ67)/(1000-AT67*BI67))/(100*BA67)</f>
        <v>0</v>
      </c>
      <c r="AG67">
        <f>1000*BM67*AT67*(BI67-BJ67)/(100*BA67*(1000-AT67*BI67))</f>
        <v>0</v>
      </c>
      <c r="AH67">
        <f>(AI67 - AJ67 - BN67*1E3/(8.314*(BP67+273.15)) * AL67/BM67 * AK67) * BM67/(100*BA67) * (1000 - BJ67)/1000</f>
        <v>0</v>
      </c>
      <c r="AI67">
        <v>427.6416738306844</v>
      </c>
      <c r="AJ67">
        <v>425.3429393939393</v>
      </c>
      <c r="AK67">
        <v>-0.00157116372200082</v>
      </c>
      <c r="AL67">
        <v>67.17620354590545</v>
      </c>
      <c r="AM67">
        <f>(AO67 - AN67 + BN67*1E3/(8.314*(BP67+273.15)) * AQ67/BM67 * AP67) * BM67/(100*BA67) * 1000/(1000 - AO67)</f>
        <v>0</v>
      </c>
      <c r="AN67">
        <v>17.81366308376757</v>
      </c>
      <c r="AO67">
        <v>18.19416787878788</v>
      </c>
      <c r="AP67">
        <v>-0.0001560020926384967</v>
      </c>
      <c r="AQ67">
        <v>78.54958173625212</v>
      </c>
      <c r="AR67">
        <v>0</v>
      </c>
      <c r="AS67">
        <v>0</v>
      </c>
      <c r="AT67">
        <f>IF(AR67*$H$13&gt;=AV67,1.0,(AV67/(AV67-AR67*$H$13)))</f>
        <v>0</v>
      </c>
      <c r="AU67">
        <f>(AT67-1)*100</f>
        <v>0</v>
      </c>
      <c r="AV67">
        <f>MAX(0,($B$13+$C$13*BU67)/(1+$D$13*BU67)*BN67/(BP67+273)*$E$13)</f>
        <v>0</v>
      </c>
      <c r="AW67">
        <f>$B$11*BV67+$C$11*BW67+$F$11*CH67*(1-CK67)</f>
        <v>0</v>
      </c>
      <c r="AX67">
        <f>AW67*AY67</f>
        <v>0</v>
      </c>
      <c r="AY67">
        <f>($B$11*$D$9+$C$11*$D$9+$F$11*((CU67+CM67)/MAX(CU67+CM67+CV67, 0.1)*$I$9+CV67/MAX(CU67+CM67+CV67, 0.1)*$J$9))/($B$11+$C$11+$F$11)</f>
        <v>0</v>
      </c>
      <c r="AZ67">
        <f>($B$11*$K$9+$C$11*$K$9+$F$11*((CU67+CM67)/MAX(CU67+CM67+CV67, 0.1)*$P$9+CV67/MAX(CU67+CM67+CV67, 0.1)*$Q$9))/($B$11+$C$11+$F$11)</f>
        <v>0</v>
      </c>
      <c r="BA67">
        <v>6</v>
      </c>
      <c r="BB67">
        <v>0.5</v>
      </c>
      <c r="BC67" t="s">
        <v>355</v>
      </c>
      <c r="BD67">
        <v>2</v>
      </c>
      <c r="BE67" t="b">
        <v>1</v>
      </c>
      <c r="BF67">
        <v>1714258715.066667</v>
      </c>
      <c r="BG67">
        <v>417.6594666666667</v>
      </c>
      <c r="BH67">
        <v>420.0107333333333</v>
      </c>
      <c r="BI67">
        <v>18.21025333333333</v>
      </c>
      <c r="BJ67">
        <v>17.81895666666667</v>
      </c>
      <c r="BK67">
        <v>420.6182</v>
      </c>
      <c r="BL67">
        <v>18.25125666666667</v>
      </c>
      <c r="BM67">
        <v>599.9530666666666</v>
      </c>
      <c r="BN67">
        <v>101.4046</v>
      </c>
      <c r="BO67">
        <v>0.09991567000000003</v>
      </c>
      <c r="BP67">
        <v>25.82944</v>
      </c>
      <c r="BQ67">
        <v>26.05027333333334</v>
      </c>
      <c r="BR67">
        <v>999.9000000000002</v>
      </c>
      <c r="BS67">
        <v>0</v>
      </c>
      <c r="BT67">
        <v>0</v>
      </c>
      <c r="BU67">
        <v>9995.860333333336</v>
      </c>
      <c r="BV67">
        <v>0</v>
      </c>
      <c r="BW67">
        <v>177.0289666666667</v>
      </c>
      <c r="BX67">
        <v>-2.351245</v>
      </c>
      <c r="BY67">
        <v>425.4063</v>
      </c>
      <c r="BZ67">
        <v>427.6307</v>
      </c>
      <c r="CA67">
        <v>0.3912952666666666</v>
      </c>
      <c r="CB67">
        <v>420.0107333333333</v>
      </c>
      <c r="CC67">
        <v>17.81895666666667</v>
      </c>
      <c r="CD67">
        <v>1.846605333333333</v>
      </c>
      <c r="CE67">
        <v>1.806926</v>
      </c>
      <c r="CF67">
        <v>16.18697333333333</v>
      </c>
      <c r="CG67">
        <v>15.84683</v>
      </c>
      <c r="CH67">
        <v>400.0039</v>
      </c>
      <c r="CI67">
        <v>0.899998</v>
      </c>
      <c r="CJ67">
        <v>0.100002</v>
      </c>
      <c r="CK67">
        <v>0</v>
      </c>
      <c r="CL67">
        <v>2.04743</v>
      </c>
      <c r="CM67">
        <v>0</v>
      </c>
      <c r="CN67">
        <v>1445.630666666667</v>
      </c>
      <c r="CO67">
        <v>3702.24</v>
      </c>
      <c r="CP67">
        <v>35.51009999999999</v>
      </c>
      <c r="CQ67">
        <v>38.53103333333332</v>
      </c>
      <c r="CR67">
        <v>37.32063333333333</v>
      </c>
      <c r="CS67">
        <v>37.29976666666666</v>
      </c>
      <c r="CT67">
        <v>35.73093333333333</v>
      </c>
      <c r="CU67">
        <v>360.0016666666667</v>
      </c>
      <c r="CV67">
        <v>40</v>
      </c>
      <c r="CW67">
        <v>0</v>
      </c>
      <c r="CX67">
        <v>1714258810.2</v>
      </c>
      <c r="CY67">
        <v>0</v>
      </c>
      <c r="CZ67">
        <v>1714258616.5</v>
      </c>
      <c r="DA67" t="s">
        <v>462</v>
      </c>
      <c r="DB67">
        <v>1714258613</v>
      </c>
      <c r="DC67">
        <v>1714258616.5</v>
      </c>
      <c r="DD67">
        <v>3</v>
      </c>
      <c r="DE67">
        <v>0.212</v>
      </c>
      <c r="DF67">
        <v>0.015</v>
      </c>
      <c r="DG67">
        <v>-2.969</v>
      </c>
      <c r="DH67">
        <v>-0.039</v>
      </c>
      <c r="DI67">
        <v>420</v>
      </c>
      <c r="DJ67">
        <v>18</v>
      </c>
      <c r="DK67">
        <v>0.63</v>
      </c>
      <c r="DL67">
        <v>0.22</v>
      </c>
      <c r="DM67">
        <v>-2.329894146341463</v>
      </c>
      <c r="DN67">
        <v>-0.2616142160278745</v>
      </c>
      <c r="DO67">
        <v>0.04016857131928198</v>
      </c>
      <c r="DP67">
        <v>0</v>
      </c>
      <c r="DQ67">
        <v>0.3970119024390245</v>
      </c>
      <c r="DR67">
        <v>-0.1028217073170721</v>
      </c>
      <c r="DS67">
        <v>0.01068167830241744</v>
      </c>
      <c r="DT67">
        <v>0</v>
      </c>
      <c r="DU67">
        <v>0</v>
      </c>
      <c r="DV67">
        <v>2</v>
      </c>
      <c r="DW67" t="s">
        <v>363</v>
      </c>
      <c r="DX67">
        <v>3.22906</v>
      </c>
      <c r="DY67">
        <v>2.70409</v>
      </c>
      <c r="DZ67">
        <v>0.105405</v>
      </c>
      <c r="EA67">
        <v>0.10563</v>
      </c>
      <c r="EB67">
        <v>0.09509720000000001</v>
      </c>
      <c r="EC67">
        <v>0.09406829999999999</v>
      </c>
      <c r="ED67">
        <v>29105</v>
      </c>
      <c r="EE67">
        <v>28434.9</v>
      </c>
      <c r="EF67">
        <v>31165.8</v>
      </c>
      <c r="EG67">
        <v>30149.9</v>
      </c>
      <c r="EH67">
        <v>37763.7</v>
      </c>
      <c r="EI67">
        <v>36119.6</v>
      </c>
      <c r="EJ67">
        <v>43665.8</v>
      </c>
      <c r="EK67">
        <v>42105.3</v>
      </c>
      <c r="EL67">
        <v>2.119</v>
      </c>
      <c r="EM67">
        <v>1.90718</v>
      </c>
      <c r="EN67">
        <v>0.0564754</v>
      </c>
      <c r="EO67">
        <v>0</v>
      </c>
      <c r="EP67">
        <v>25.0932</v>
      </c>
      <c r="EQ67">
        <v>999.9</v>
      </c>
      <c r="ER67">
        <v>65.2</v>
      </c>
      <c r="ES67">
        <v>27.2</v>
      </c>
      <c r="ET67">
        <v>23.2831</v>
      </c>
      <c r="EU67">
        <v>61.19</v>
      </c>
      <c r="EV67">
        <v>21.9311</v>
      </c>
      <c r="EW67">
        <v>1</v>
      </c>
      <c r="EX67">
        <v>0.0551982</v>
      </c>
      <c r="EY67">
        <v>0.907484</v>
      </c>
      <c r="EZ67">
        <v>20.2048</v>
      </c>
      <c r="FA67">
        <v>5.21924</v>
      </c>
      <c r="FB67">
        <v>11.998</v>
      </c>
      <c r="FC67">
        <v>4.9649</v>
      </c>
      <c r="FD67">
        <v>3.29628</v>
      </c>
      <c r="FE67">
        <v>9999</v>
      </c>
      <c r="FF67">
        <v>9999</v>
      </c>
      <c r="FG67">
        <v>9999</v>
      </c>
      <c r="FH67">
        <v>32.9</v>
      </c>
      <c r="FI67">
        <v>4.97106</v>
      </c>
      <c r="FJ67">
        <v>1.86775</v>
      </c>
      <c r="FK67">
        <v>1.85898</v>
      </c>
      <c r="FL67">
        <v>1.8651</v>
      </c>
      <c r="FM67">
        <v>1.8631</v>
      </c>
      <c r="FN67">
        <v>1.86446</v>
      </c>
      <c r="FO67">
        <v>1.85989</v>
      </c>
      <c r="FP67">
        <v>1.86399</v>
      </c>
      <c r="FQ67">
        <v>0</v>
      </c>
      <c r="FR67">
        <v>0</v>
      </c>
      <c r="FS67">
        <v>0</v>
      </c>
      <c r="FT67">
        <v>0</v>
      </c>
      <c r="FU67" t="s">
        <v>358</v>
      </c>
      <c r="FV67" t="s">
        <v>359</v>
      </c>
      <c r="FW67" t="s">
        <v>360</v>
      </c>
      <c r="FX67" t="s">
        <v>360</v>
      </c>
      <c r="FY67" t="s">
        <v>360</v>
      </c>
      <c r="FZ67" t="s">
        <v>360</v>
      </c>
      <c r="GA67">
        <v>0</v>
      </c>
      <c r="GB67">
        <v>100</v>
      </c>
      <c r="GC67">
        <v>100</v>
      </c>
      <c r="GD67">
        <v>-2.958</v>
      </c>
      <c r="GE67">
        <v>-0.0411</v>
      </c>
      <c r="GF67">
        <v>-1.110366668076734</v>
      </c>
      <c r="GG67">
        <v>-0.004200780211792431</v>
      </c>
      <c r="GH67">
        <v>-6.086107273994438E-07</v>
      </c>
      <c r="GI67">
        <v>3.538391214060535E-10</v>
      </c>
      <c r="GJ67">
        <v>-0.07601771425776131</v>
      </c>
      <c r="GK67">
        <v>0.006682484536868237</v>
      </c>
      <c r="GL67">
        <v>-0.0007200357986506558</v>
      </c>
      <c r="GM67">
        <v>2.515042002614049E-05</v>
      </c>
      <c r="GN67">
        <v>15</v>
      </c>
      <c r="GO67">
        <v>1944</v>
      </c>
      <c r="GP67">
        <v>3</v>
      </c>
      <c r="GQ67">
        <v>20</v>
      </c>
      <c r="GR67">
        <v>1.8</v>
      </c>
      <c r="GS67">
        <v>1.8</v>
      </c>
      <c r="GT67">
        <v>1.13525</v>
      </c>
      <c r="GU67">
        <v>2.41333</v>
      </c>
      <c r="GV67">
        <v>1.44775</v>
      </c>
      <c r="GW67">
        <v>2.30225</v>
      </c>
      <c r="GX67">
        <v>1.55151</v>
      </c>
      <c r="GY67">
        <v>2.4231</v>
      </c>
      <c r="GZ67">
        <v>32.976</v>
      </c>
      <c r="HA67">
        <v>14.0532</v>
      </c>
      <c r="HB67">
        <v>18</v>
      </c>
      <c r="HC67">
        <v>605.052</v>
      </c>
      <c r="HD67">
        <v>469.349</v>
      </c>
      <c r="HE67">
        <v>23.9991</v>
      </c>
      <c r="HF67">
        <v>27.7999</v>
      </c>
      <c r="HG67">
        <v>29.9998</v>
      </c>
      <c r="HH67">
        <v>27.8703</v>
      </c>
      <c r="HI67">
        <v>27.8383</v>
      </c>
      <c r="HJ67">
        <v>22.7236</v>
      </c>
      <c r="HK67">
        <v>35.4349</v>
      </c>
      <c r="HL67">
        <v>90.6814</v>
      </c>
      <c r="HM67">
        <v>24</v>
      </c>
      <c r="HN67">
        <v>420</v>
      </c>
      <c r="HO67">
        <v>17.7567</v>
      </c>
      <c r="HP67">
        <v>98.88720000000001</v>
      </c>
      <c r="HQ67">
        <v>100.607</v>
      </c>
    </row>
    <row r="68" spans="1:225">
      <c r="A68">
        <v>52</v>
      </c>
      <c r="B68">
        <v>1714258733</v>
      </c>
      <c r="C68">
        <v>1594.900000095367</v>
      </c>
      <c r="D68" t="s">
        <v>471</v>
      </c>
      <c r="E68" t="s">
        <v>472</v>
      </c>
      <c r="F68">
        <v>5</v>
      </c>
      <c r="G68" t="s">
        <v>461</v>
      </c>
      <c r="H68">
        <v>1714258725.066667</v>
      </c>
      <c r="I68">
        <f>(J68)/1000</f>
        <v>0</v>
      </c>
      <c r="J68">
        <f>IF(BE68, AM68, AG68)</f>
        <v>0</v>
      </c>
      <c r="K68">
        <f>IF(BE68, AH68, AF68)</f>
        <v>0</v>
      </c>
      <c r="L68">
        <f>BG68 - IF(AT68&gt;1, K68*BA68*100.0/(AV68*BU68), 0)</f>
        <v>0</v>
      </c>
      <c r="M68">
        <f>((S68-I68/2)*L68-K68)/(S68+I68/2)</f>
        <v>0</v>
      </c>
      <c r="N68">
        <f>M68*(BN68+BO68)/1000.0</f>
        <v>0</v>
      </c>
      <c r="O68">
        <f>(BG68 - IF(AT68&gt;1, K68*BA68*100.0/(AV68*BU68), 0))*(BN68+BO68)/1000.0</f>
        <v>0</v>
      </c>
      <c r="P68">
        <f>2.0/((1/R68-1/Q68)+SIGN(R68)*SQRT((1/R68-1/Q68)*(1/R68-1/Q68) + 4*BB68/((BB68+1)*(BB68+1))*(2*1/R68*1/Q68-1/Q68*1/Q68)))</f>
        <v>0</v>
      </c>
      <c r="Q68">
        <f>IF(LEFT(BC68,1)&lt;&gt;"0",IF(LEFT(BC68,1)="1",3.0,BD68),$D$5+$E$5*(BU68*BN68/($K$5*1000))+$F$5*(BU68*BN68/($K$5*1000))*MAX(MIN(BA68,$J$5),$I$5)*MAX(MIN(BA68,$J$5),$I$5)+$G$5*MAX(MIN(BA68,$J$5),$I$5)*(BU68*BN68/($K$5*1000))+$H$5*(BU68*BN68/($K$5*1000))*(BU68*BN68/($K$5*1000)))</f>
        <v>0</v>
      </c>
      <c r="R68">
        <f>I68*(1000-(1000*0.61365*exp(17.502*V68/(240.97+V68))/(BN68+BO68)+BI68)/2)/(1000*0.61365*exp(17.502*V68/(240.97+V68))/(BN68+BO68)-BI68)</f>
        <v>0</v>
      </c>
      <c r="S68">
        <f>1/((BB68+1)/(P68/1.6)+1/(Q68/1.37)) + BB68/((BB68+1)/(P68/1.6) + BB68/(Q68/1.37))</f>
        <v>0</v>
      </c>
      <c r="T68">
        <f>(AW68*AZ68)</f>
        <v>0</v>
      </c>
      <c r="U68">
        <f>(BP68+(T68+2*0.95*5.67E-8*(((BP68+$B$7)+273)^4-(BP68+273)^4)-44100*I68)/(1.84*29.3*Q68+8*0.95*5.67E-8*(BP68+273)^3))</f>
        <v>0</v>
      </c>
      <c r="V68">
        <f>($C$7*BQ68+$D$7*BR68+$E$7*U68)</f>
        <v>0</v>
      </c>
      <c r="W68">
        <f>0.61365*exp(17.502*V68/(240.97+V68))</f>
        <v>0</v>
      </c>
      <c r="X68">
        <f>(Y68/Z68*100)</f>
        <v>0</v>
      </c>
      <c r="Y68">
        <f>BI68*(BN68+BO68)/1000</f>
        <v>0</v>
      </c>
      <c r="Z68">
        <f>0.61365*exp(17.502*BP68/(240.97+BP68))</f>
        <v>0</v>
      </c>
      <c r="AA68">
        <f>(W68-BI68*(BN68+BO68)/1000)</f>
        <v>0</v>
      </c>
      <c r="AB68">
        <f>(-I68*44100)</f>
        <v>0</v>
      </c>
      <c r="AC68">
        <f>2*29.3*Q68*0.92*(BP68-V68)</f>
        <v>0</v>
      </c>
      <c r="AD68">
        <f>2*0.95*5.67E-8*(((BP68+$B$7)+273)^4-(V68+273)^4)</f>
        <v>0</v>
      </c>
      <c r="AE68">
        <f>T68+AD68+AB68+AC68</f>
        <v>0</v>
      </c>
      <c r="AF68">
        <f>BM68*AT68*(BH68-BG68*(1000-AT68*BJ68)/(1000-AT68*BI68))/(100*BA68)</f>
        <v>0</v>
      </c>
      <c r="AG68">
        <f>1000*BM68*AT68*(BI68-BJ68)/(100*BA68*(1000-AT68*BI68))</f>
        <v>0</v>
      </c>
      <c r="AH68">
        <f>(AI68 - AJ68 - BN68*1E3/(8.314*(BP68+273.15)) * AL68/BM68 * AK68) * BM68/(100*BA68) * (1000 - BJ68)/1000</f>
        <v>0</v>
      </c>
      <c r="AI68">
        <v>427.5560994473779</v>
      </c>
      <c r="AJ68">
        <v>425.2692242424241</v>
      </c>
      <c r="AK68">
        <v>-0.0006715069344209585</v>
      </c>
      <c r="AL68">
        <v>67.17620354590545</v>
      </c>
      <c r="AM68">
        <f>(AO68 - AN68 + BN68*1E3/(8.314*(BP68+273.15)) * AQ68/BM68 * AP68) * BM68/(100*BA68) * 1000/(1000 - AO68)</f>
        <v>0</v>
      </c>
      <c r="AN68">
        <v>17.81239433392593</v>
      </c>
      <c r="AO68">
        <v>18.18295212121211</v>
      </c>
      <c r="AP68">
        <v>-5.413903646265531E-05</v>
      </c>
      <c r="AQ68">
        <v>78.54958173625212</v>
      </c>
      <c r="AR68">
        <v>0</v>
      </c>
      <c r="AS68">
        <v>0</v>
      </c>
      <c r="AT68">
        <f>IF(AR68*$H$13&gt;=AV68,1.0,(AV68/(AV68-AR68*$H$13)))</f>
        <v>0</v>
      </c>
      <c r="AU68">
        <f>(AT68-1)*100</f>
        <v>0</v>
      </c>
      <c r="AV68">
        <f>MAX(0,($B$13+$C$13*BU68)/(1+$D$13*BU68)*BN68/(BP68+273)*$E$13)</f>
        <v>0</v>
      </c>
      <c r="AW68">
        <f>$B$11*BV68+$C$11*BW68+$F$11*CH68*(1-CK68)</f>
        <v>0</v>
      </c>
      <c r="AX68">
        <f>AW68*AY68</f>
        <v>0</v>
      </c>
      <c r="AY68">
        <f>($B$11*$D$9+$C$11*$D$9+$F$11*((CU68+CM68)/MAX(CU68+CM68+CV68, 0.1)*$I$9+CV68/MAX(CU68+CM68+CV68, 0.1)*$J$9))/($B$11+$C$11+$F$11)</f>
        <v>0</v>
      </c>
      <c r="AZ68">
        <f>($B$11*$K$9+$C$11*$K$9+$F$11*((CU68+CM68)/MAX(CU68+CM68+CV68, 0.1)*$P$9+CV68/MAX(CU68+CM68+CV68, 0.1)*$Q$9))/($B$11+$C$11+$F$11)</f>
        <v>0</v>
      </c>
      <c r="BA68">
        <v>6</v>
      </c>
      <c r="BB68">
        <v>0.5</v>
      </c>
      <c r="BC68" t="s">
        <v>355</v>
      </c>
      <c r="BD68">
        <v>2</v>
      </c>
      <c r="BE68" t="b">
        <v>1</v>
      </c>
      <c r="BF68">
        <v>1714258725.066667</v>
      </c>
      <c r="BG68">
        <v>417.5872000000001</v>
      </c>
      <c r="BH68">
        <v>419.9852666666667</v>
      </c>
      <c r="BI68">
        <v>18.19061</v>
      </c>
      <c r="BJ68">
        <v>17.81284666666667</v>
      </c>
      <c r="BK68">
        <v>420.5455333333334</v>
      </c>
      <c r="BL68">
        <v>18.23172333333333</v>
      </c>
      <c r="BM68">
        <v>599.9833666666667</v>
      </c>
      <c r="BN68">
        <v>101.4055666666667</v>
      </c>
      <c r="BO68">
        <v>0.09990534333333331</v>
      </c>
      <c r="BP68">
        <v>25.80130333333333</v>
      </c>
      <c r="BQ68">
        <v>26.02274333333332</v>
      </c>
      <c r="BR68">
        <v>999.9000000000002</v>
      </c>
      <c r="BS68">
        <v>0</v>
      </c>
      <c r="BT68">
        <v>0</v>
      </c>
      <c r="BU68">
        <v>10004.24866666667</v>
      </c>
      <c r="BV68">
        <v>0</v>
      </c>
      <c r="BW68">
        <v>180.6011333333334</v>
      </c>
      <c r="BX68">
        <v>-2.397990666666666</v>
      </c>
      <c r="BY68">
        <v>425.3241333333334</v>
      </c>
      <c r="BZ68">
        <v>427.6019999999999</v>
      </c>
      <c r="CA68">
        <v>0.3777663666666666</v>
      </c>
      <c r="CB68">
        <v>419.9852666666667</v>
      </c>
      <c r="CC68">
        <v>17.81284666666667</v>
      </c>
      <c r="CD68">
        <v>1.844628666666667</v>
      </c>
      <c r="CE68">
        <v>1.806321666666666</v>
      </c>
      <c r="CF68">
        <v>16.17019333333333</v>
      </c>
      <c r="CG68">
        <v>15.84160333333333</v>
      </c>
      <c r="CH68">
        <v>400.0076000000001</v>
      </c>
      <c r="CI68">
        <v>0.899998</v>
      </c>
      <c r="CJ68">
        <v>0.100002</v>
      </c>
      <c r="CK68">
        <v>0</v>
      </c>
      <c r="CL68">
        <v>2.11302</v>
      </c>
      <c r="CM68">
        <v>0</v>
      </c>
      <c r="CN68">
        <v>1417.127333333333</v>
      </c>
      <c r="CO68">
        <v>3702.274333333334</v>
      </c>
      <c r="CP68">
        <v>35.3893</v>
      </c>
      <c r="CQ68">
        <v>38.40603333333332</v>
      </c>
      <c r="CR68">
        <v>37.19563333333333</v>
      </c>
      <c r="CS68">
        <v>37.1435</v>
      </c>
      <c r="CT68">
        <v>35.6184</v>
      </c>
      <c r="CU68">
        <v>360.0053333333333</v>
      </c>
      <c r="CV68">
        <v>40</v>
      </c>
      <c r="CW68">
        <v>0</v>
      </c>
      <c r="CX68">
        <v>1714258820.4</v>
      </c>
      <c r="CY68">
        <v>0</v>
      </c>
      <c r="CZ68">
        <v>1714258616.5</v>
      </c>
      <c r="DA68" t="s">
        <v>462</v>
      </c>
      <c r="DB68">
        <v>1714258613</v>
      </c>
      <c r="DC68">
        <v>1714258616.5</v>
      </c>
      <c r="DD68">
        <v>3</v>
      </c>
      <c r="DE68">
        <v>0.212</v>
      </c>
      <c r="DF68">
        <v>0.015</v>
      </c>
      <c r="DG68">
        <v>-2.969</v>
      </c>
      <c r="DH68">
        <v>-0.039</v>
      </c>
      <c r="DI68">
        <v>420</v>
      </c>
      <c r="DJ68">
        <v>18</v>
      </c>
      <c r="DK68">
        <v>0.63</v>
      </c>
      <c r="DL68">
        <v>0.22</v>
      </c>
      <c r="DM68">
        <v>-2.379850975609756</v>
      </c>
      <c r="DN68">
        <v>-0.3643406968641142</v>
      </c>
      <c r="DO68">
        <v>0.04703121064418754</v>
      </c>
      <c r="DP68">
        <v>0</v>
      </c>
      <c r="DQ68">
        <v>0.3811021463414634</v>
      </c>
      <c r="DR68">
        <v>-0.07100803484320442</v>
      </c>
      <c r="DS68">
        <v>0.007186733620006071</v>
      </c>
      <c r="DT68">
        <v>1</v>
      </c>
      <c r="DU68">
        <v>1</v>
      </c>
      <c r="DV68">
        <v>2</v>
      </c>
      <c r="DW68" t="s">
        <v>357</v>
      </c>
      <c r="DX68">
        <v>3.2294</v>
      </c>
      <c r="DY68">
        <v>2.70432</v>
      </c>
      <c r="DZ68">
        <v>0.105396</v>
      </c>
      <c r="EA68">
        <v>0.10564</v>
      </c>
      <c r="EB68">
        <v>0.0950569</v>
      </c>
      <c r="EC68">
        <v>0.0940367</v>
      </c>
      <c r="ED68">
        <v>29104.4</v>
      </c>
      <c r="EE68">
        <v>28435.5</v>
      </c>
      <c r="EF68">
        <v>31164.8</v>
      </c>
      <c r="EG68">
        <v>30150.8</v>
      </c>
      <c r="EH68">
        <v>37763.7</v>
      </c>
      <c r="EI68">
        <v>36122.2</v>
      </c>
      <c r="EJ68">
        <v>43663.8</v>
      </c>
      <c r="EK68">
        <v>42106.8</v>
      </c>
      <c r="EL68">
        <v>2.11965</v>
      </c>
      <c r="EM68">
        <v>1.9067</v>
      </c>
      <c r="EN68">
        <v>0.0577047</v>
      </c>
      <c r="EO68">
        <v>0</v>
      </c>
      <c r="EP68">
        <v>25.0551</v>
      </c>
      <c r="EQ68">
        <v>999.9</v>
      </c>
      <c r="ER68">
        <v>65.09999999999999</v>
      </c>
      <c r="ES68">
        <v>27.2</v>
      </c>
      <c r="ET68">
        <v>23.2495</v>
      </c>
      <c r="EU68">
        <v>60.94</v>
      </c>
      <c r="EV68">
        <v>21.7348</v>
      </c>
      <c r="EW68">
        <v>1</v>
      </c>
      <c r="EX68">
        <v>0.054751</v>
      </c>
      <c r="EY68">
        <v>0.8967889999999999</v>
      </c>
      <c r="EZ68">
        <v>20.2053</v>
      </c>
      <c r="FA68">
        <v>5.22418</v>
      </c>
      <c r="FB68">
        <v>11.998</v>
      </c>
      <c r="FC68">
        <v>4.9659</v>
      </c>
      <c r="FD68">
        <v>3.297</v>
      </c>
      <c r="FE68">
        <v>9999</v>
      </c>
      <c r="FF68">
        <v>9999</v>
      </c>
      <c r="FG68">
        <v>9999</v>
      </c>
      <c r="FH68">
        <v>32.9</v>
      </c>
      <c r="FI68">
        <v>4.97106</v>
      </c>
      <c r="FJ68">
        <v>1.86774</v>
      </c>
      <c r="FK68">
        <v>1.85898</v>
      </c>
      <c r="FL68">
        <v>1.86509</v>
      </c>
      <c r="FM68">
        <v>1.8631</v>
      </c>
      <c r="FN68">
        <v>1.86445</v>
      </c>
      <c r="FO68">
        <v>1.85989</v>
      </c>
      <c r="FP68">
        <v>1.86399</v>
      </c>
      <c r="FQ68">
        <v>0</v>
      </c>
      <c r="FR68">
        <v>0</v>
      </c>
      <c r="FS68">
        <v>0</v>
      </c>
      <c r="FT68">
        <v>0</v>
      </c>
      <c r="FU68" t="s">
        <v>358</v>
      </c>
      <c r="FV68" t="s">
        <v>359</v>
      </c>
      <c r="FW68" t="s">
        <v>360</v>
      </c>
      <c r="FX68" t="s">
        <v>360</v>
      </c>
      <c r="FY68" t="s">
        <v>360</v>
      </c>
      <c r="FZ68" t="s">
        <v>360</v>
      </c>
      <c r="GA68">
        <v>0</v>
      </c>
      <c r="GB68">
        <v>100</v>
      </c>
      <c r="GC68">
        <v>100</v>
      </c>
      <c r="GD68">
        <v>-2.958</v>
      </c>
      <c r="GE68">
        <v>-0.0412</v>
      </c>
      <c r="GF68">
        <v>-1.110366668076734</v>
      </c>
      <c r="GG68">
        <v>-0.004200780211792431</v>
      </c>
      <c r="GH68">
        <v>-6.086107273994438E-07</v>
      </c>
      <c r="GI68">
        <v>3.538391214060535E-10</v>
      </c>
      <c r="GJ68">
        <v>-0.07601771425776131</v>
      </c>
      <c r="GK68">
        <v>0.006682484536868237</v>
      </c>
      <c r="GL68">
        <v>-0.0007200357986506558</v>
      </c>
      <c r="GM68">
        <v>2.515042002614049E-05</v>
      </c>
      <c r="GN68">
        <v>15</v>
      </c>
      <c r="GO68">
        <v>1944</v>
      </c>
      <c r="GP68">
        <v>3</v>
      </c>
      <c r="GQ68">
        <v>20</v>
      </c>
      <c r="GR68">
        <v>2</v>
      </c>
      <c r="GS68">
        <v>1.9</v>
      </c>
      <c r="GT68">
        <v>1.13525</v>
      </c>
      <c r="GU68">
        <v>2.42065</v>
      </c>
      <c r="GV68">
        <v>1.44775</v>
      </c>
      <c r="GW68">
        <v>2.30225</v>
      </c>
      <c r="GX68">
        <v>1.55151</v>
      </c>
      <c r="GY68">
        <v>2.26318</v>
      </c>
      <c r="GZ68">
        <v>32.976</v>
      </c>
      <c r="HA68">
        <v>14.0357</v>
      </c>
      <c r="HB68">
        <v>18</v>
      </c>
      <c r="HC68">
        <v>605.456</v>
      </c>
      <c r="HD68">
        <v>468.995</v>
      </c>
      <c r="HE68">
        <v>23.9989</v>
      </c>
      <c r="HF68">
        <v>27.7946</v>
      </c>
      <c r="HG68">
        <v>29.9998</v>
      </c>
      <c r="HH68">
        <v>27.8644</v>
      </c>
      <c r="HI68">
        <v>27.8319</v>
      </c>
      <c r="HJ68">
        <v>22.7221</v>
      </c>
      <c r="HK68">
        <v>35.7215</v>
      </c>
      <c r="HL68">
        <v>90.3078</v>
      </c>
      <c r="HM68">
        <v>24</v>
      </c>
      <c r="HN68">
        <v>420</v>
      </c>
      <c r="HO68">
        <v>17.7028</v>
      </c>
      <c r="HP68">
        <v>98.88330000000001</v>
      </c>
      <c r="HQ68">
        <v>100.61</v>
      </c>
    </row>
    <row r="69" spans="1:225">
      <c r="A69">
        <v>53</v>
      </c>
      <c r="B69">
        <v>1714258743</v>
      </c>
      <c r="C69">
        <v>1604.900000095367</v>
      </c>
      <c r="D69" t="s">
        <v>473</v>
      </c>
      <c r="E69" t="s">
        <v>474</v>
      </c>
      <c r="F69">
        <v>5</v>
      </c>
      <c r="G69" t="s">
        <v>461</v>
      </c>
      <c r="H69">
        <v>1714258735.066667</v>
      </c>
      <c r="I69">
        <f>(J69)/1000</f>
        <v>0</v>
      </c>
      <c r="J69">
        <f>IF(BE69, AM69, AG69)</f>
        <v>0</v>
      </c>
      <c r="K69">
        <f>IF(BE69, AH69, AF69)</f>
        <v>0</v>
      </c>
      <c r="L69">
        <f>BG69 - IF(AT69&gt;1, K69*BA69*100.0/(AV69*BU69), 0)</f>
        <v>0</v>
      </c>
      <c r="M69">
        <f>((S69-I69/2)*L69-K69)/(S69+I69/2)</f>
        <v>0</v>
      </c>
      <c r="N69">
        <f>M69*(BN69+BO69)/1000.0</f>
        <v>0</v>
      </c>
      <c r="O69">
        <f>(BG69 - IF(AT69&gt;1, K69*BA69*100.0/(AV69*BU69), 0))*(BN69+BO69)/1000.0</f>
        <v>0</v>
      </c>
      <c r="P69">
        <f>2.0/((1/R69-1/Q69)+SIGN(R69)*SQRT((1/R69-1/Q69)*(1/R69-1/Q69) + 4*BB69/((BB69+1)*(BB69+1))*(2*1/R69*1/Q69-1/Q69*1/Q69)))</f>
        <v>0</v>
      </c>
      <c r="Q69">
        <f>IF(LEFT(BC69,1)&lt;&gt;"0",IF(LEFT(BC69,1)="1",3.0,BD69),$D$5+$E$5*(BU69*BN69/($K$5*1000))+$F$5*(BU69*BN69/($K$5*1000))*MAX(MIN(BA69,$J$5),$I$5)*MAX(MIN(BA69,$J$5),$I$5)+$G$5*MAX(MIN(BA69,$J$5),$I$5)*(BU69*BN69/($K$5*1000))+$H$5*(BU69*BN69/($K$5*1000))*(BU69*BN69/($K$5*1000)))</f>
        <v>0</v>
      </c>
      <c r="R69">
        <f>I69*(1000-(1000*0.61365*exp(17.502*V69/(240.97+V69))/(BN69+BO69)+BI69)/2)/(1000*0.61365*exp(17.502*V69/(240.97+V69))/(BN69+BO69)-BI69)</f>
        <v>0</v>
      </c>
      <c r="S69">
        <f>1/((BB69+1)/(P69/1.6)+1/(Q69/1.37)) + BB69/((BB69+1)/(P69/1.6) + BB69/(Q69/1.37))</f>
        <v>0</v>
      </c>
      <c r="T69">
        <f>(AW69*AZ69)</f>
        <v>0</v>
      </c>
      <c r="U69">
        <f>(BP69+(T69+2*0.95*5.67E-8*(((BP69+$B$7)+273)^4-(BP69+273)^4)-44100*I69)/(1.84*29.3*Q69+8*0.95*5.67E-8*(BP69+273)^3))</f>
        <v>0</v>
      </c>
      <c r="V69">
        <f>($C$7*BQ69+$D$7*BR69+$E$7*U69)</f>
        <v>0</v>
      </c>
      <c r="W69">
        <f>0.61365*exp(17.502*V69/(240.97+V69))</f>
        <v>0</v>
      </c>
      <c r="X69">
        <f>(Y69/Z69*100)</f>
        <v>0</v>
      </c>
      <c r="Y69">
        <f>BI69*(BN69+BO69)/1000</f>
        <v>0</v>
      </c>
      <c r="Z69">
        <f>0.61365*exp(17.502*BP69/(240.97+BP69))</f>
        <v>0</v>
      </c>
      <c r="AA69">
        <f>(W69-BI69*(BN69+BO69)/1000)</f>
        <v>0</v>
      </c>
      <c r="AB69">
        <f>(-I69*44100)</f>
        <v>0</v>
      </c>
      <c r="AC69">
        <f>2*29.3*Q69*0.92*(BP69-V69)</f>
        <v>0</v>
      </c>
      <c r="AD69">
        <f>2*0.95*5.67E-8*(((BP69+$B$7)+273)^4-(V69+273)^4)</f>
        <v>0</v>
      </c>
      <c r="AE69">
        <f>T69+AD69+AB69+AC69</f>
        <v>0</v>
      </c>
      <c r="AF69">
        <f>BM69*AT69*(BH69-BG69*(1000-AT69*BJ69)/(1000-AT69*BI69))/(100*BA69)</f>
        <v>0</v>
      </c>
      <c r="AG69">
        <f>1000*BM69*AT69*(BI69-BJ69)/(100*BA69*(1000-AT69*BI69))</f>
        <v>0</v>
      </c>
      <c r="AH69">
        <f>(AI69 - AJ69 - BN69*1E3/(8.314*(BP69+273.15)) * AL69/BM69 * AK69) * BM69/(100*BA69) * (1000 - BJ69)/1000</f>
        <v>0</v>
      </c>
      <c r="AI69">
        <v>427.6159946545132</v>
      </c>
      <c r="AJ69">
        <v>425.2852181818178</v>
      </c>
      <c r="AK69">
        <v>0.0003195665292267925</v>
      </c>
      <c r="AL69">
        <v>67.17620354590545</v>
      </c>
      <c r="AM69">
        <f>(AO69 - AN69 + BN69*1E3/(8.314*(BP69+273.15)) * AQ69/BM69 * AP69) * BM69/(100*BA69) * 1000/(1000 - AO69)</f>
        <v>0</v>
      </c>
      <c r="AN69">
        <v>17.74976822051348</v>
      </c>
      <c r="AO69">
        <v>18.14493939393939</v>
      </c>
      <c r="AP69">
        <v>-0.002518454209545371</v>
      </c>
      <c r="AQ69">
        <v>78.54958173625212</v>
      </c>
      <c r="AR69">
        <v>0</v>
      </c>
      <c r="AS69">
        <v>0</v>
      </c>
      <c r="AT69">
        <f>IF(AR69*$H$13&gt;=AV69,1.0,(AV69/(AV69-AR69*$H$13)))</f>
        <v>0</v>
      </c>
      <c r="AU69">
        <f>(AT69-1)*100</f>
        <v>0</v>
      </c>
      <c r="AV69">
        <f>MAX(0,($B$13+$C$13*BU69)/(1+$D$13*BU69)*BN69/(BP69+273)*$E$13)</f>
        <v>0</v>
      </c>
      <c r="AW69">
        <f>$B$11*BV69+$C$11*BW69+$F$11*CH69*(1-CK69)</f>
        <v>0</v>
      </c>
      <c r="AX69">
        <f>AW69*AY69</f>
        <v>0</v>
      </c>
      <c r="AY69">
        <f>($B$11*$D$9+$C$11*$D$9+$F$11*((CU69+CM69)/MAX(CU69+CM69+CV69, 0.1)*$I$9+CV69/MAX(CU69+CM69+CV69, 0.1)*$J$9))/($B$11+$C$11+$F$11)</f>
        <v>0</v>
      </c>
      <c r="AZ69">
        <f>($B$11*$K$9+$C$11*$K$9+$F$11*((CU69+CM69)/MAX(CU69+CM69+CV69, 0.1)*$P$9+CV69/MAX(CU69+CM69+CV69, 0.1)*$Q$9))/($B$11+$C$11+$F$11)</f>
        <v>0</v>
      </c>
      <c r="BA69">
        <v>6</v>
      </c>
      <c r="BB69">
        <v>0.5</v>
      </c>
      <c r="BC69" t="s">
        <v>355</v>
      </c>
      <c r="BD69">
        <v>2</v>
      </c>
      <c r="BE69" t="b">
        <v>1</v>
      </c>
      <c r="BF69">
        <v>1714258735.066667</v>
      </c>
      <c r="BG69">
        <v>417.5569666666667</v>
      </c>
      <c r="BH69">
        <v>420.0099333333334</v>
      </c>
      <c r="BI69">
        <v>18.17143333333333</v>
      </c>
      <c r="BJ69">
        <v>17.77972666666667</v>
      </c>
      <c r="BK69">
        <v>420.5152</v>
      </c>
      <c r="BL69">
        <v>18.21263666666666</v>
      </c>
      <c r="BM69">
        <v>599.9784666666666</v>
      </c>
      <c r="BN69">
        <v>101.4048333333334</v>
      </c>
      <c r="BO69">
        <v>0.1000339133333333</v>
      </c>
      <c r="BP69">
        <v>25.76343333333334</v>
      </c>
      <c r="BQ69">
        <v>25.99198666666667</v>
      </c>
      <c r="BR69">
        <v>999.9000000000002</v>
      </c>
      <c r="BS69">
        <v>0</v>
      </c>
      <c r="BT69">
        <v>0</v>
      </c>
      <c r="BU69">
        <v>9995.731666666665</v>
      </c>
      <c r="BV69">
        <v>0</v>
      </c>
      <c r="BW69">
        <v>182.7664333333333</v>
      </c>
      <c r="BX69">
        <v>-2.452906666666666</v>
      </c>
      <c r="BY69">
        <v>425.2849333333333</v>
      </c>
      <c r="BZ69">
        <v>427.6127333333333</v>
      </c>
      <c r="CA69">
        <v>0.3917039</v>
      </c>
      <c r="CB69">
        <v>420.0099333333334</v>
      </c>
      <c r="CC69">
        <v>17.77972666666667</v>
      </c>
      <c r="CD69">
        <v>1.842669666666667</v>
      </c>
      <c r="CE69">
        <v>1.80295</v>
      </c>
      <c r="CF69">
        <v>16.15353</v>
      </c>
      <c r="CG69">
        <v>15.81237</v>
      </c>
      <c r="CH69">
        <v>400.0147333333334</v>
      </c>
      <c r="CI69">
        <v>0.899998</v>
      </c>
      <c r="CJ69">
        <v>0.100002</v>
      </c>
      <c r="CK69">
        <v>0</v>
      </c>
      <c r="CL69">
        <v>2.113256666666667</v>
      </c>
      <c r="CM69">
        <v>0</v>
      </c>
      <c r="CN69">
        <v>1398.996666666667</v>
      </c>
      <c r="CO69">
        <v>3702.340333333334</v>
      </c>
      <c r="CP69">
        <v>35.2685</v>
      </c>
      <c r="CQ69">
        <v>38.27689999999998</v>
      </c>
      <c r="CR69">
        <v>37.0748</v>
      </c>
      <c r="CS69">
        <v>36.9997</v>
      </c>
      <c r="CT69">
        <v>35.4976</v>
      </c>
      <c r="CU69">
        <v>360.0123333333334</v>
      </c>
      <c r="CV69">
        <v>40</v>
      </c>
      <c r="CW69">
        <v>0</v>
      </c>
      <c r="CX69">
        <v>1714258830.6</v>
      </c>
      <c r="CY69">
        <v>0</v>
      </c>
      <c r="CZ69">
        <v>1714258616.5</v>
      </c>
      <c r="DA69" t="s">
        <v>462</v>
      </c>
      <c r="DB69">
        <v>1714258613</v>
      </c>
      <c r="DC69">
        <v>1714258616.5</v>
      </c>
      <c r="DD69">
        <v>3</v>
      </c>
      <c r="DE69">
        <v>0.212</v>
      </c>
      <c r="DF69">
        <v>0.015</v>
      </c>
      <c r="DG69">
        <v>-2.969</v>
      </c>
      <c r="DH69">
        <v>-0.039</v>
      </c>
      <c r="DI69">
        <v>420</v>
      </c>
      <c r="DJ69">
        <v>18</v>
      </c>
      <c r="DK69">
        <v>0.63</v>
      </c>
      <c r="DL69">
        <v>0.22</v>
      </c>
      <c r="DM69">
        <v>-2.4421405</v>
      </c>
      <c r="DN69">
        <v>-0.2612618386491489</v>
      </c>
      <c r="DO69">
        <v>0.04532736733751475</v>
      </c>
      <c r="DP69">
        <v>0</v>
      </c>
      <c r="DQ69">
        <v>0.387662675</v>
      </c>
      <c r="DR69">
        <v>0.1209912157598492</v>
      </c>
      <c r="DS69">
        <v>0.0148287611306331</v>
      </c>
      <c r="DT69">
        <v>0</v>
      </c>
      <c r="DU69">
        <v>0</v>
      </c>
      <c r="DV69">
        <v>2</v>
      </c>
      <c r="DW69" t="s">
        <v>363</v>
      </c>
      <c r="DX69">
        <v>3.2294</v>
      </c>
      <c r="DY69">
        <v>2.7044</v>
      </c>
      <c r="DZ69">
        <v>0.105398</v>
      </c>
      <c r="EA69">
        <v>0.105633</v>
      </c>
      <c r="EB69">
        <v>0.0949117</v>
      </c>
      <c r="EC69">
        <v>0.0938261</v>
      </c>
      <c r="ED69">
        <v>29104.8</v>
      </c>
      <c r="EE69">
        <v>28436.6</v>
      </c>
      <c r="EF69">
        <v>31165.2</v>
      </c>
      <c r="EG69">
        <v>30151.7</v>
      </c>
      <c r="EH69">
        <v>37770.4</v>
      </c>
      <c r="EI69">
        <v>36131.7</v>
      </c>
      <c r="EJ69">
        <v>43664.4</v>
      </c>
      <c r="EK69">
        <v>42108.1</v>
      </c>
      <c r="EL69">
        <v>2.12015</v>
      </c>
      <c r="EM69">
        <v>1.90648</v>
      </c>
      <c r="EN69">
        <v>0.0575557</v>
      </c>
      <c r="EO69">
        <v>0</v>
      </c>
      <c r="EP69">
        <v>25.013</v>
      </c>
      <c r="EQ69">
        <v>999.9</v>
      </c>
      <c r="ER69">
        <v>65</v>
      </c>
      <c r="ES69">
        <v>27.2</v>
      </c>
      <c r="ET69">
        <v>23.2125</v>
      </c>
      <c r="EU69">
        <v>61.23</v>
      </c>
      <c r="EV69">
        <v>21.5345</v>
      </c>
      <c r="EW69">
        <v>1</v>
      </c>
      <c r="EX69">
        <v>0.0541845</v>
      </c>
      <c r="EY69">
        <v>0.884564</v>
      </c>
      <c r="EZ69">
        <v>20.2055</v>
      </c>
      <c r="FA69">
        <v>5.22717</v>
      </c>
      <c r="FB69">
        <v>11.998</v>
      </c>
      <c r="FC69">
        <v>4.96675</v>
      </c>
      <c r="FD69">
        <v>3.297</v>
      </c>
      <c r="FE69">
        <v>9999</v>
      </c>
      <c r="FF69">
        <v>9999</v>
      </c>
      <c r="FG69">
        <v>9999</v>
      </c>
      <c r="FH69">
        <v>32.9</v>
      </c>
      <c r="FI69">
        <v>4.97107</v>
      </c>
      <c r="FJ69">
        <v>1.86779</v>
      </c>
      <c r="FK69">
        <v>1.85898</v>
      </c>
      <c r="FL69">
        <v>1.86509</v>
      </c>
      <c r="FM69">
        <v>1.8631</v>
      </c>
      <c r="FN69">
        <v>1.86447</v>
      </c>
      <c r="FO69">
        <v>1.85989</v>
      </c>
      <c r="FP69">
        <v>1.864</v>
      </c>
      <c r="FQ69">
        <v>0</v>
      </c>
      <c r="FR69">
        <v>0</v>
      </c>
      <c r="FS69">
        <v>0</v>
      </c>
      <c r="FT69">
        <v>0</v>
      </c>
      <c r="FU69" t="s">
        <v>358</v>
      </c>
      <c r="FV69" t="s">
        <v>359</v>
      </c>
      <c r="FW69" t="s">
        <v>360</v>
      </c>
      <c r="FX69" t="s">
        <v>360</v>
      </c>
      <c r="FY69" t="s">
        <v>360</v>
      </c>
      <c r="FZ69" t="s">
        <v>360</v>
      </c>
      <c r="GA69">
        <v>0</v>
      </c>
      <c r="GB69">
        <v>100</v>
      </c>
      <c r="GC69">
        <v>100</v>
      </c>
      <c r="GD69">
        <v>-2.959</v>
      </c>
      <c r="GE69">
        <v>-0.0414</v>
      </c>
      <c r="GF69">
        <v>-1.110366668076734</v>
      </c>
      <c r="GG69">
        <v>-0.004200780211792431</v>
      </c>
      <c r="GH69">
        <v>-6.086107273994438E-07</v>
      </c>
      <c r="GI69">
        <v>3.538391214060535E-10</v>
      </c>
      <c r="GJ69">
        <v>-0.07601771425776131</v>
      </c>
      <c r="GK69">
        <v>0.006682484536868237</v>
      </c>
      <c r="GL69">
        <v>-0.0007200357986506558</v>
      </c>
      <c r="GM69">
        <v>2.515042002614049E-05</v>
      </c>
      <c r="GN69">
        <v>15</v>
      </c>
      <c r="GO69">
        <v>1944</v>
      </c>
      <c r="GP69">
        <v>3</v>
      </c>
      <c r="GQ69">
        <v>20</v>
      </c>
      <c r="GR69">
        <v>2.2</v>
      </c>
      <c r="GS69">
        <v>2.1</v>
      </c>
      <c r="GT69">
        <v>1.13525</v>
      </c>
      <c r="GU69">
        <v>2.40356</v>
      </c>
      <c r="GV69">
        <v>1.44775</v>
      </c>
      <c r="GW69">
        <v>2.30225</v>
      </c>
      <c r="GX69">
        <v>1.55151</v>
      </c>
      <c r="GY69">
        <v>2.46948</v>
      </c>
      <c r="GZ69">
        <v>32.976</v>
      </c>
      <c r="HA69">
        <v>14.0532</v>
      </c>
      <c r="HB69">
        <v>18</v>
      </c>
      <c r="HC69">
        <v>605.753</v>
      </c>
      <c r="HD69">
        <v>468.8</v>
      </c>
      <c r="HE69">
        <v>23.9988</v>
      </c>
      <c r="HF69">
        <v>27.7882</v>
      </c>
      <c r="HG69">
        <v>29.9998</v>
      </c>
      <c r="HH69">
        <v>27.8586</v>
      </c>
      <c r="HI69">
        <v>27.8254</v>
      </c>
      <c r="HJ69">
        <v>22.7218</v>
      </c>
      <c r="HK69">
        <v>35.7215</v>
      </c>
      <c r="HL69">
        <v>90.3078</v>
      </c>
      <c r="HM69">
        <v>24</v>
      </c>
      <c r="HN69">
        <v>420</v>
      </c>
      <c r="HO69">
        <v>17.6965</v>
      </c>
      <c r="HP69">
        <v>98.8847</v>
      </c>
      <c r="HQ69">
        <v>100.613</v>
      </c>
    </row>
    <row r="70" spans="1:225">
      <c r="A70">
        <v>54</v>
      </c>
      <c r="B70">
        <v>1714258893.6</v>
      </c>
      <c r="C70">
        <v>1755.5</v>
      </c>
      <c r="D70" t="s">
        <v>475</v>
      </c>
      <c r="E70" t="s">
        <v>476</v>
      </c>
      <c r="F70">
        <v>5</v>
      </c>
      <c r="G70" t="s">
        <v>477</v>
      </c>
      <c r="H70">
        <v>1714258885.849999</v>
      </c>
      <c r="I70">
        <f>(J70)/1000</f>
        <v>0</v>
      </c>
      <c r="J70">
        <f>IF(BE70, AM70, AG70)</f>
        <v>0</v>
      </c>
      <c r="K70">
        <f>IF(BE70, AH70, AF70)</f>
        <v>0</v>
      </c>
      <c r="L70">
        <f>BG70 - IF(AT70&gt;1, K70*BA70*100.0/(AV70*BU70), 0)</f>
        <v>0</v>
      </c>
      <c r="M70">
        <f>((S70-I70/2)*L70-K70)/(S70+I70/2)</f>
        <v>0</v>
      </c>
      <c r="N70">
        <f>M70*(BN70+BO70)/1000.0</f>
        <v>0</v>
      </c>
      <c r="O70">
        <f>(BG70 - IF(AT70&gt;1, K70*BA70*100.0/(AV70*BU70), 0))*(BN70+BO70)/1000.0</f>
        <v>0</v>
      </c>
      <c r="P70">
        <f>2.0/((1/R70-1/Q70)+SIGN(R70)*SQRT((1/R70-1/Q70)*(1/R70-1/Q70) + 4*BB70/((BB70+1)*(BB70+1))*(2*1/R70*1/Q70-1/Q70*1/Q70)))</f>
        <v>0</v>
      </c>
      <c r="Q70">
        <f>IF(LEFT(BC70,1)&lt;&gt;"0",IF(LEFT(BC70,1)="1",3.0,BD70),$D$5+$E$5*(BU70*BN70/($K$5*1000))+$F$5*(BU70*BN70/($K$5*1000))*MAX(MIN(BA70,$J$5),$I$5)*MAX(MIN(BA70,$J$5),$I$5)+$G$5*MAX(MIN(BA70,$J$5),$I$5)*(BU70*BN70/($K$5*1000))+$H$5*(BU70*BN70/($K$5*1000))*(BU70*BN70/($K$5*1000)))</f>
        <v>0</v>
      </c>
      <c r="R70">
        <f>I70*(1000-(1000*0.61365*exp(17.502*V70/(240.97+V70))/(BN70+BO70)+BI70)/2)/(1000*0.61365*exp(17.502*V70/(240.97+V70))/(BN70+BO70)-BI70)</f>
        <v>0</v>
      </c>
      <c r="S70">
        <f>1/((BB70+1)/(P70/1.6)+1/(Q70/1.37)) + BB70/((BB70+1)/(P70/1.6) + BB70/(Q70/1.37))</f>
        <v>0</v>
      </c>
      <c r="T70">
        <f>(AW70*AZ70)</f>
        <v>0</v>
      </c>
      <c r="U70">
        <f>(BP70+(T70+2*0.95*5.67E-8*(((BP70+$B$7)+273)^4-(BP70+273)^4)-44100*I70)/(1.84*29.3*Q70+8*0.95*5.67E-8*(BP70+273)^3))</f>
        <v>0</v>
      </c>
      <c r="V70">
        <f>($C$7*BQ70+$D$7*BR70+$E$7*U70)</f>
        <v>0</v>
      </c>
      <c r="W70">
        <f>0.61365*exp(17.502*V70/(240.97+V70))</f>
        <v>0</v>
      </c>
      <c r="X70">
        <f>(Y70/Z70*100)</f>
        <v>0</v>
      </c>
      <c r="Y70">
        <f>BI70*(BN70+BO70)/1000</f>
        <v>0</v>
      </c>
      <c r="Z70">
        <f>0.61365*exp(17.502*BP70/(240.97+BP70))</f>
        <v>0</v>
      </c>
      <c r="AA70">
        <f>(W70-BI70*(BN70+BO70)/1000)</f>
        <v>0</v>
      </c>
      <c r="AB70">
        <f>(-I70*44100)</f>
        <v>0</v>
      </c>
      <c r="AC70">
        <f>2*29.3*Q70*0.92*(BP70-V70)</f>
        <v>0</v>
      </c>
      <c r="AD70">
        <f>2*0.95*5.67E-8*(((BP70+$B$7)+273)^4-(V70+273)^4)</f>
        <v>0</v>
      </c>
      <c r="AE70">
        <f>T70+AD70+AB70+AC70</f>
        <v>0</v>
      </c>
      <c r="AF70">
        <f>BM70*AT70*(BH70-BG70*(1000-AT70*BJ70)/(1000-AT70*BI70))/(100*BA70)</f>
        <v>0</v>
      </c>
      <c r="AG70">
        <f>1000*BM70*AT70*(BI70-BJ70)/(100*BA70*(1000-AT70*BI70))</f>
        <v>0</v>
      </c>
      <c r="AH70">
        <f>(AI70 - AJ70 - BN70*1E3/(8.314*(BP70+273.15)) * AL70/BM70 * AK70) * BM70/(100*BA70) * (1000 - BJ70)/1000</f>
        <v>0</v>
      </c>
      <c r="AI70">
        <v>427.7093937316019</v>
      </c>
      <c r="AJ70">
        <v>426.4034787878787</v>
      </c>
      <c r="AK70">
        <v>-0.0007341950498189189</v>
      </c>
      <c r="AL70">
        <v>67.17983475541324</v>
      </c>
      <c r="AM70">
        <f>(AO70 - AN70 + BN70*1E3/(8.314*(BP70+273.15)) * AQ70/BM70 * AP70) * BM70/(100*BA70) * 1000/(1000 - AO70)</f>
        <v>0</v>
      </c>
      <c r="AN70">
        <v>17.90039343100718</v>
      </c>
      <c r="AO70">
        <v>17.99682303030302</v>
      </c>
      <c r="AP70">
        <v>0.002830040035457608</v>
      </c>
      <c r="AQ70">
        <v>78.54895473560856</v>
      </c>
      <c r="AR70">
        <v>1</v>
      </c>
      <c r="AS70">
        <v>0</v>
      </c>
      <c r="AT70">
        <f>IF(AR70*$H$13&gt;=AV70,1.0,(AV70/(AV70-AR70*$H$13)))</f>
        <v>0</v>
      </c>
      <c r="AU70">
        <f>(AT70-1)*100</f>
        <v>0</v>
      </c>
      <c r="AV70">
        <f>MAX(0,($B$13+$C$13*BU70)/(1+$D$13*BU70)*BN70/(BP70+273)*$E$13)</f>
        <v>0</v>
      </c>
      <c r="AW70">
        <f>$B$11*BV70+$C$11*BW70+$F$11*CH70*(1-CK70)</f>
        <v>0</v>
      </c>
      <c r="AX70">
        <f>AW70*AY70</f>
        <v>0</v>
      </c>
      <c r="AY70">
        <f>($B$11*$D$9+$C$11*$D$9+$F$11*((CU70+CM70)/MAX(CU70+CM70+CV70, 0.1)*$I$9+CV70/MAX(CU70+CM70+CV70, 0.1)*$J$9))/($B$11+$C$11+$F$11)</f>
        <v>0</v>
      </c>
      <c r="AZ70">
        <f>($B$11*$K$9+$C$11*$K$9+$F$11*((CU70+CM70)/MAX(CU70+CM70+CV70, 0.1)*$P$9+CV70/MAX(CU70+CM70+CV70, 0.1)*$Q$9))/($B$11+$C$11+$F$11)</f>
        <v>0</v>
      </c>
      <c r="BA70">
        <v>6</v>
      </c>
      <c r="BB70">
        <v>0.5</v>
      </c>
      <c r="BC70" t="s">
        <v>355</v>
      </c>
      <c r="BD70">
        <v>2</v>
      </c>
      <c r="BE70" t="b">
        <v>1</v>
      </c>
      <c r="BF70">
        <v>1714258885.849999</v>
      </c>
      <c r="BG70">
        <v>418.7535333333333</v>
      </c>
      <c r="BH70">
        <v>420.0035333333333</v>
      </c>
      <c r="BI70">
        <v>17.95724</v>
      </c>
      <c r="BJ70">
        <v>17.91627</v>
      </c>
      <c r="BK70">
        <v>421.7169999999999</v>
      </c>
      <c r="BL70">
        <v>17.99959666666667</v>
      </c>
      <c r="BM70">
        <v>599.9938</v>
      </c>
      <c r="BN70">
        <v>101.3971666666667</v>
      </c>
      <c r="BO70">
        <v>0.09999670666666668</v>
      </c>
      <c r="BP70">
        <v>25.5483</v>
      </c>
      <c r="BQ70">
        <v>25.72096333333333</v>
      </c>
      <c r="BR70">
        <v>999.9000000000002</v>
      </c>
      <c r="BS70">
        <v>0</v>
      </c>
      <c r="BT70">
        <v>0</v>
      </c>
      <c r="BU70">
        <v>10004.29166666667</v>
      </c>
      <c r="BV70">
        <v>0</v>
      </c>
      <c r="BW70">
        <v>188.8739333333334</v>
      </c>
      <c r="BX70">
        <v>-1.250153666666667</v>
      </c>
      <c r="BY70">
        <v>426.4105333333334</v>
      </c>
      <c r="BZ70">
        <v>427.6657333333334</v>
      </c>
      <c r="CA70">
        <v>0.04096125233333333</v>
      </c>
      <c r="CB70">
        <v>420.0035333333333</v>
      </c>
      <c r="CC70">
        <v>17.91627</v>
      </c>
      <c r="CD70">
        <v>1.820813333333333</v>
      </c>
      <c r="CE70">
        <v>1.816659666666667</v>
      </c>
      <c r="CF70">
        <v>15.96659333333333</v>
      </c>
      <c r="CG70">
        <v>15.93087</v>
      </c>
      <c r="CH70">
        <v>400.0126666666666</v>
      </c>
      <c r="CI70">
        <v>0.8999963000000001</v>
      </c>
      <c r="CJ70">
        <v>0.1000038233333334</v>
      </c>
      <c r="CK70">
        <v>0</v>
      </c>
      <c r="CL70">
        <v>2.175273333333334</v>
      </c>
      <c r="CM70">
        <v>0</v>
      </c>
      <c r="CN70">
        <v>1272.868</v>
      </c>
      <c r="CO70">
        <v>3702.319333333333</v>
      </c>
      <c r="CP70">
        <v>35.86646666666666</v>
      </c>
      <c r="CQ70">
        <v>40.49966666666665</v>
      </c>
      <c r="CR70">
        <v>38.04973333333333</v>
      </c>
      <c r="CS70">
        <v>39.34553333333331</v>
      </c>
      <c r="CT70">
        <v>36.53306666666666</v>
      </c>
      <c r="CU70">
        <v>360.0106666666667</v>
      </c>
      <c r="CV70">
        <v>40.00133333333333</v>
      </c>
      <c r="CW70">
        <v>0</v>
      </c>
      <c r="CX70">
        <v>1714258981.2</v>
      </c>
      <c r="CY70">
        <v>0</v>
      </c>
      <c r="CZ70">
        <v>1714258616.5</v>
      </c>
      <c r="DA70" t="s">
        <v>462</v>
      </c>
      <c r="DB70">
        <v>1714258613</v>
      </c>
      <c r="DC70">
        <v>1714258616.5</v>
      </c>
      <c r="DD70">
        <v>3</v>
      </c>
      <c r="DE70">
        <v>0.212</v>
      </c>
      <c r="DF70">
        <v>0.015</v>
      </c>
      <c r="DG70">
        <v>-2.969</v>
      </c>
      <c r="DH70">
        <v>-0.039</v>
      </c>
      <c r="DI70">
        <v>420</v>
      </c>
      <c r="DJ70">
        <v>18</v>
      </c>
      <c r="DK70">
        <v>0.63</v>
      </c>
      <c r="DL70">
        <v>0.22</v>
      </c>
      <c r="DM70">
        <v>-1.24638075</v>
      </c>
      <c r="DN70">
        <v>-0.3167604878048778</v>
      </c>
      <c r="DO70">
        <v>0.04488859177939869</v>
      </c>
      <c r="DP70">
        <v>0</v>
      </c>
      <c r="DQ70">
        <v>0.001249829249999999</v>
      </c>
      <c r="DR70">
        <v>0.8552464049155724</v>
      </c>
      <c r="DS70">
        <v>0.08364434711089033</v>
      </c>
      <c r="DT70">
        <v>0</v>
      </c>
      <c r="DU70">
        <v>0</v>
      </c>
      <c r="DV70">
        <v>2</v>
      </c>
      <c r="DW70" t="s">
        <v>363</v>
      </c>
      <c r="DX70">
        <v>3.22949</v>
      </c>
      <c r="DY70">
        <v>2.70449</v>
      </c>
      <c r="DZ70">
        <v>0.105649</v>
      </c>
      <c r="EA70">
        <v>0.10567</v>
      </c>
      <c r="EB70">
        <v>0.0943847</v>
      </c>
      <c r="EC70">
        <v>0.0942339</v>
      </c>
      <c r="ED70">
        <v>29106.8</v>
      </c>
      <c r="EE70">
        <v>28443.9</v>
      </c>
      <c r="EF70">
        <v>31175.3</v>
      </c>
      <c r="EG70">
        <v>30159.9</v>
      </c>
      <c r="EH70">
        <v>37805.6</v>
      </c>
      <c r="EI70">
        <v>36124.9</v>
      </c>
      <c r="EJ70">
        <v>43679.6</v>
      </c>
      <c r="EK70">
        <v>42119.4</v>
      </c>
      <c r="EL70">
        <v>2.10182</v>
      </c>
      <c r="EM70">
        <v>1.90777</v>
      </c>
      <c r="EN70">
        <v>0.0570267</v>
      </c>
      <c r="EO70">
        <v>0</v>
      </c>
      <c r="EP70">
        <v>24.7993</v>
      </c>
      <c r="EQ70">
        <v>999.9</v>
      </c>
      <c r="ER70">
        <v>64.3</v>
      </c>
      <c r="ES70">
        <v>27.3</v>
      </c>
      <c r="ET70">
        <v>23.0993</v>
      </c>
      <c r="EU70">
        <v>61.1073</v>
      </c>
      <c r="EV70">
        <v>21.9391</v>
      </c>
      <c r="EW70">
        <v>1</v>
      </c>
      <c r="EX70">
        <v>0.0431148</v>
      </c>
      <c r="EY70">
        <v>0.750681</v>
      </c>
      <c r="EZ70">
        <v>20.2084</v>
      </c>
      <c r="FA70">
        <v>5.22717</v>
      </c>
      <c r="FB70">
        <v>11.998</v>
      </c>
      <c r="FC70">
        <v>4.96675</v>
      </c>
      <c r="FD70">
        <v>3.297</v>
      </c>
      <c r="FE70">
        <v>9999</v>
      </c>
      <c r="FF70">
        <v>9999</v>
      </c>
      <c r="FG70">
        <v>9999</v>
      </c>
      <c r="FH70">
        <v>33</v>
      </c>
      <c r="FI70">
        <v>4.97106</v>
      </c>
      <c r="FJ70">
        <v>1.86773</v>
      </c>
      <c r="FK70">
        <v>1.85898</v>
      </c>
      <c r="FL70">
        <v>1.86508</v>
      </c>
      <c r="FM70">
        <v>1.8631</v>
      </c>
      <c r="FN70">
        <v>1.86447</v>
      </c>
      <c r="FO70">
        <v>1.85989</v>
      </c>
      <c r="FP70">
        <v>1.86399</v>
      </c>
      <c r="FQ70">
        <v>0</v>
      </c>
      <c r="FR70">
        <v>0</v>
      </c>
      <c r="FS70">
        <v>0</v>
      </c>
      <c r="FT70">
        <v>0</v>
      </c>
      <c r="FU70" t="s">
        <v>358</v>
      </c>
      <c r="FV70" t="s">
        <v>359</v>
      </c>
      <c r="FW70" t="s">
        <v>360</v>
      </c>
      <c r="FX70" t="s">
        <v>360</v>
      </c>
      <c r="FY70" t="s">
        <v>360</v>
      </c>
      <c r="FZ70" t="s">
        <v>360</v>
      </c>
      <c r="GA70">
        <v>0</v>
      </c>
      <c r="GB70">
        <v>100</v>
      </c>
      <c r="GC70">
        <v>100</v>
      </c>
      <c r="GD70">
        <v>-2.963</v>
      </c>
      <c r="GE70">
        <v>-0.0421</v>
      </c>
      <c r="GF70">
        <v>-1.110366668076734</v>
      </c>
      <c r="GG70">
        <v>-0.004200780211792431</v>
      </c>
      <c r="GH70">
        <v>-6.086107273994438E-07</v>
      </c>
      <c r="GI70">
        <v>3.538391214060535E-10</v>
      </c>
      <c r="GJ70">
        <v>-0.07601771425776131</v>
      </c>
      <c r="GK70">
        <v>0.006682484536868237</v>
      </c>
      <c r="GL70">
        <v>-0.0007200357986506558</v>
      </c>
      <c r="GM70">
        <v>2.515042002614049E-05</v>
      </c>
      <c r="GN70">
        <v>15</v>
      </c>
      <c r="GO70">
        <v>1944</v>
      </c>
      <c r="GP70">
        <v>3</v>
      </c>
      <c r="GQ70">
        <v>20</v>
      </c>
      <c r="GR70">
        <v>4.7</v>
      </c>
      <c r="GS70">
        <v>4.6</v>
      </c>
      <c r="GT70">
        <v>1.13525</v>
      </c>
      <c r="GU70">
        <v>2.40723</v>
      </c>
      <c r="GV70">
        <v>1.44775</v>
      </c>
      <c r="GW70">
        <v>2.30103</v>
      </c>
      <c r="GX70">
        <v>1.55151</v>
      </c>
      <c r="GY70">
        <v>2.44507</v>
      </c>
      <c r="GZ70">
        <v>32.976</v>
      </c>
      <c r="HA70">
        <v>14.0445</v>
      </c>
      <c r="HB70">
        <v>18</v>
      </c>
      <c r="HC70">
        <v>591.595</v>
      </c>
      <c r="HD70">
        <v>468.668</v>
      </c>
      <c r="HE70">
        <v>23.9993</v>
      </c>
      <c r="HF70">
        <v>27.65</v>
      </c>
      <c r="HG70">
        <v>29.9998</v>
      </c>
      <c r="HH70">
        <v>27.7392</v>
      </c>
      <c r="HI70">
        <v>27.7091</v>
      </c>
      <c r="HJ70">
        <v>22.7285</v>
      </c>
      <c r="HK70">
        <v>35.2628</v>
      </c>
      <c r="HL70">
        <v>88.4401</v>
      </c>
      <c r="HM70">
        <v>24</v>
      </c>
      <c r="HN70">
        <v>420</v>
      </c>
      <c r="HO70">
        <v>17.6374</v>
      </c>
      <c r="HP70">
        <v>98.9181</v>
      </c>
      <c r="HQ70">
        <v>100.64</v>
      </c>
    </row>
    <row r="71" spans="1:225">
      <c r="A71">
        <v>55</v>
      </c>
      <c r="B71">
        <v>1714258911.1</v>
      </c>
      <c r="C71">
        <v>1773</v>
      </c>
      <c r="D71" t="s">
        <v>478</v>
      </c>
      <c r="E71" t="s">
        <v>479</v>
      </c>
      <c r="F71">
        <v>5</v>
      </c>
      <c r="G71" t="s">
        <v>477</v>
      </c>
      <c r="H71">
        <v>1714258905.099999</v>
      </c>
      <c r="I71">
        <f>(J71)/1000</f>
        <v>0</v>
      </c>
      <c r="J71">
        <f>IF(BE71, AM71, AG71)</f>
        <v>0</v>
      </c>
      <c r="K71">
        <f>IF(BE71, AH71, AF71)</f>
        <v>0</v>
      </c>
      <c r="L71">
        <f>BG71 - IF(AT71&gt;1, K71*BA71*100.0/(AV71*BU71), 0)</f>
        <v>0</v>
      </c>
      <c r="M71">
        <f>((S71-I71/2)*L71-K71)/(S71+I71/2)</f>
        <v>0</v>
      </c>
      <c r="N71">
        <f>M71*(BN71+BO71)/1000.0</f>
        <v>0</v>
      </c>
      <c r="O71">
        <f>(BG71 - IF(AT71&gt;1, K71*BA71*100.0/(AV71*BU71), 0))*(BN71+BO71)/1000.0</f>
        <v>0</v>
      </c>
      <c r="P71">
        <f>2.0/((1/R71-1/Q71)+SIGN(R71)*SQRT((1/R71-1/Q71)*(1/R71-1/Q71) + 4*BB71/((BB71+1)*(BB71+1))*(2*1/R71*1/Q71-1/Q71*1/Q71)))</f>
        <v>0</v>
      </c>
      <c r="Q71">
        <f>IF(LEFT(BC71,1)&lt;&gt;"0",IF(LEFT(BC71,1)="1",3.0,BD71),$D$5+$E$5*(BU71*BN71/($K$5*1000))+$F$5*(BU71*BN71/($K$5*1000))*MAX(MIN(BA71,$J$5),$I$5)*MAX(MIN(BA71,$J$5),$I$5)+$G$5*MAX(MIN(BA71,$J$5),$I$5)*(BU71*BN71/($K$5*1000))+$H$5*(BU71*BN71/($K$5*1000))*(BU71*BN71/($K$5*1000)))</f>
        <v>0</v>
      </c>
      <c r="R71">
        <f>I71*(1000-(1000*0.61365*exp(17.502*V71/(240.97+V71))/(BN71+BO71)+BI71)/2)/(1000*0.61365*exp(17.502*V71/(240.97+V71))/(BN71+BO71)-BI71)</f>
        <v>0</v>
      </c>
      <c r="S71">
        <f>1/((BB71+1)/(P71/1.6)+1/(Q71/1.37)) + BB71/((BB71+1)/(P71/1.6) + BB71/(Q71/1.37))</f>
        <v>0</v>
      </c>
      <c r="T71">
        <f>(AW71*AZ71)</f>
        <v>0</v>
      </c>
      <c r="U71">
        <f>(BP71+(T71+2*0.95*5.67E-8*(((BP71+$B$7)+273)^4-(BP71+273)^4)-44100*I71)/(1.84*29.3*Q71+8*0.95*5.67E-8*(BP71+273)^3))</f>
        <v>0</v>
      </c>
      <c r="V71">
        <f>($C$7*BQ71+$D$7*BR71+$E$7*U71)</f>
        <v>0</v>
      </c>
      <c r="W71">
        <f>0.61365*exp(17.502*V71/(240.97+V71))</f>
        <v>0</v>
      </c>
      <c r="X71">
        <f>(Y71/Z71*100)</f>
        <v>0</v>
      </c>
      <c r="Y71">
        <f>BI71*(BN71+BO71)/1000</f>
        <v>0</v>
      </c>
      <c r="Z71">
        <f>0.61365*exp(17.502*BP71/(240.97+BP71))</f>
        <v>0</v>
      </c>
      <c r="AA71">
        <f>(W71-BI71*(BN71+BO71)/1000)</f>
        <v>0</v>
      </c>
      <c r="AB71">
        <f>(-I71*44100)</f>
        <v>0</v>
      </c>
      <c r="AC71">
        <f>2*29.3*Q71*0.92*(BP71-V71)</f>
        <v>0</v>
      </c>
      <c r="AD71">
        <f>2*0.95*5.67E-8*(((BP71+$B$7)+273)^4-(V71+273)^4)</f>
        <v>0</v>
      </c>
      <c r="AE71">
        <f>T71+AD71+AB71+AC71</f>
        <v>0</v>
      </c>
      <c r="AF71">
        <f>BM71*AT71*(BH71-BG71*(1000-AT71*BJ71)/(1000-AT71*BI71))/(100*BA71)</f>
        <v>0</v>
      </c>
      <c r="AG71">
        <f>1000*BM71*AT71*(BI71-BJ71)/(100*BA71*(1000-AT71*BI71))</f>
        <v>0</v>
      </c>
      <c r="AH71">
        <f>(AI71 - AJ71 - BN71*1E3/(8.314*(BP71+273.15)) * AL71/BM71 * AK71) * BM71/(100*BA71) * (1000 - BJ71)/1000</f>
        <v>0</v>
      </c>
      <c r="AI71">
        <v>427.5786874576006</v>
      </c>
      <c r="AJ71">
        <v>426.2883272727272</v>
      </c>
      <c r="AK71">
        <v>0.0004968222234539446</v>
      </c>
      <c r="AL71">
        <v>67.17983475541324</v>
      </c>
      <c r="AM71">
        <f>(AO71 - AN71 + BN71*1E3/(8.314*(BP71+273.15)) * AQ71/BM71 * AP71) * BM71/(100*BA71) * 1000/(1000 - AO71)</f>
        <v>0</v>
      </c>
      <c r="AN71">
        <v>17.63462302847454</v>
      </c>
      <c r="AO71">
        <v>17.84890727272726</v>
      </c>
      <c r="AP71">
        <v>-0.009266415553830338</v>
      </c>
      <c r="AQ71">
        <v>78.54895473560856</v>
      </c>
      <c r="AR71">
        <v>0</v>
      </c>
      <c r="AS71">
        <v>0</v>
      </c>
      <c r="AT71">
        <f>IF(AR71*$H$13&gt;=AV71,1.0,(AV71/(AV71-AR71*$H$13)))</f>
        <v>0</v>
      </c>
      <c r="AU71">
        <f>(AT71-1)*100</f>
        <v>0</v>
      </c>
      <c r="AV71">
        <f>MAX(0,($B$13+$C$13*BU71)/(1+$D$13*BU71)*BN71/(BP71+273)*$E$13)</f>
        <v>0</v>
      </c>
      <c r="AW71">
        <f>$B$11*BV71+$C$11*BW71+$F$11*CH71*(1-CK71)</f>
        <v>0</v>
      </c>
      <c r="AX71">
        <f>AW71*AY71</f>
        <v>0</v>
      </c>
      <c r="AY71">
        <f>($B$11*$D$9+$C$11*$D$9+$F$11*((CU71+CM71)/MAX(CU71+CM71+CV71, 0.1)*$I$9+CV71/MAX(CU71+CM71+CV71, 0.1)*$J$9))/($B$11+$C$11+$F$11)</f>
        <v>0</v>
      </c>
      <c r="AZ71">
        <f>($B$11*$K$9+$C$11*$K$9+$F$11*((CU71+CM71)/MAX(CU71+CM71+CV71, 0.1)*$P$9+CV71/MAX(CU71+CM71+CV71, 0.1)*$Q$9))/($B$11+$C$11+$F$11)</f>
        <v>0</v>
      </c>
      <c r="BA71">
        <v>6</v>
      </c>
      <c r="BB71">
        <v>0.5</v>
      </c>
      <c r="BC71" t="s">
        <v>355</v>
      </c>
      <c r="BD71">
        <v>2</v>
      </c>
      <c r="BE71" t="b">
        <v>1</v>
      </c>
      <c r="BF71">
        <v>1714258905.099999</v>
      </c>
      <c r="BG71">
        <v>418.7024347826087</v>
      </c>
      <c r="BH71">
        <v>420.008347826087</v>
      </c>
      <c r="BI71">
        <v>17.90053913043478</v>
      </c>
      <c r="BJ71">
        <v>17.66330434782608</v>
      </c>
      <c r="BK71">
        <v>421.6658260869565</v>
      </c>
      <c r="BL71">
        <v>17.94316956521739</v>
      </c>
      <c r="BM71">
        <v>599.9585217391303</v>
      </c>
      <c r="BN71">
        <v>101.399347826087</v>
      </c>
      <c r="BO71">
        <v>0.09992681739130437</v>
      </c>
      <c r="BP71">
        <v>25.56021304347826</v>
      </c>
      <c r="BQ71">
        <v>25.72955217391304</v>
      </c>
      <c r="BR71">
        <v>999.9000000000003</v>
      </c>
      <c r="BS71">
        <v>0</v>
      </c>
      <c r="BT71">
        <v>0</v>
      </c>
      <c r="BU71">
        <v>10001.70739130435</v>
      </c>
      <c r="BV71">
        <v>0</v>
      </c>
      <c r="BW71">
        <v>187.3811304347826</v>
      </c>
      <c r="BX71">
        <v>-1.305918695652174</v>
      </c>
      <c r="BY71">
        <v>426.3341304347827</v>
      </c>
      <c r="BZ71">
        <v>427.5605217391304</v>
      </c>
      <c r="CA71">
        <v>0.2372236086956521</v>
      </c>
      <c r="CB71">
        <v>420.008347826087</v>
      </c>
      <c r="CC71">
        <v>17.66330434782608</v>
      </c>
      <c r="CD71">
        <v>1.815103478260869</v>
      </c>
      <c r="CE71">
        <v>1.791049130434783</v>
      </c>
      <c r="CF71">
        <v>15.91744347826087</v>
      </c>
      <c r="CG71">
        <v>15.70887391304348</v>
      </c>
      <c r="CH71">
        <v>400.0121304347826</v>
      </c>
      <c r="CI71">
        <v>0.8999796956521737</v>
      </c>
      <c r="CJ71">
        <v>0.1000203652173913</v>
      </c>
      <c r="CK71">
        <v>0</v>
      </c>
      <c r="CL71">
        <v>2.127552173913043</v>
      </c>
      <c r="CM71">
        <v>0</v>
      </c>
      <c r="CN71">
        <v>1202.885217391304</v>
      </c>
      <c r="CO71">
        <v>3702.29304347826</v>
      </c>
      <c r="CP71">
        <v>35.99721739130435</v>
      </c>
      <c r="CQ71">
        <v>40.7171304347826</v>
      </c>
      <c r="CR71">
        <v>38.20069565217391</v>
      </c>
      <c r="CS71">
        <v>39.66278260869565</v>
      </c>
      <c r="CT71">
        <v>36.67904347826087</v>
      </c>
      <c r="CU71">
        <v>360.0021739130435</v>
      </c>
      <c r="CV71">
        <v>40.01130434782608</v>
      </c>
      <c r="CW71">
        <v>0</v>
      </c>
      <c r="CX71">
        <v>1714258998.6</v>
      </c>
      <c r="CY71">
        <v>0</v>
      </c>
      <c r="CZ71">
        <v>1714258616.5</v>
      </c>
      <c r="DA71" t="s">
        <v>462</v>
      </c>
      <c r="DB71">
        <v>1714258613</v>
      </c>
      <c r="DC71">
        <v>1714258616.5</v>
      </c>
      <c r="DD71">
        <v>3</v>
      </c>
      <c r="DE71">
        <v>0.212</v>
      </c>
      <c r="DF71">
        <v>0.015</v>
      </c>
      <c r="DG71">
        <v>-2.969</v>
      </c>
      <c r="DH71">
        <v>-0.039</v>
      </c>
      <c r="DI71">
        <v>420</v>
      </c>
      <c r="DJ71">
        <v>18</v>
      </c>
      <c r="DK71">
        <v>0.63</v>
      </c>
      <c r="DL71">
        <v>0.22</v>
      </c>
      <c r="DM71">
        <v>-1.297772195121951</v>
      </c>
      <c r="DN71">
        <v>-0.06158341463414892</v>
      </c>
      <c r="DO71">
        <v>0.03808953351610024</v>
      </c>
      <c r="DP71">
        <v>1</v>
      </c>
      <c r="DQ71">
        <v>0.1991075829268293</v>
      </c>
      <c r="DR71">
        <v>0.4778776243902438</v>
      </c>
      <c r="DS71">
        <v>0.05419784703681774</v>
      </c>
      <c r="DT71">
        <v>0</v>
      </c>
      <c r="DU71">
        <v>1</v>
      </c>
      <c r="DV71">
        <v>2</v>
      </c>
      <c r="DW71" t="s">
        <v>357</v>
      </c>
      <c r="DX71">
        <v>3.22914</v>
      </c>
      <c r="DY71">
        <v>2.70426</v>
      </c>
      <c r="DZ71">
        <v>0.105639</v>
      </c>
      <c r="EA71">
        <v>0.105665</v>
      </c>
      <c r="EB71">
        <v>0.093821</v>
      </c>
      <c r="EC71">
        <v>0.0934029</v>
      </c>
      <c r="ED71">
        <v>29108.6</v>
      </c>
      <c r="EE71">
        <v>28445.8</v>
      </c>
      <c r="EF71">
        <v>31176.8</v>
      </c>
      <c r="EG71">
        <v>30161.5</v>
      </c>
      <c r="EH71">
        <v>37831.5</v>
      </c>
      <c r="EI71">
        <v>36160.2</v>
      </c>
      <c r="EJ71">
        <v>43682.1</v>
      </c>
      <c r="EK71">
        <v>42121.7</v>
      </c>
      <c r="EL71">
        <v>2.10203</v>
      </c>
      <c r="EM71">
        <v>1.9082</v>
      </c>
      <c r="EN71">
        <v>0.0563711</v>
      </c>
      <c r="EO71">
        <v>0</v>
      </c>
      <c r="EP71">
        <v>24.8055</v>
      </c>
      <c r="EQ71">
        <v>999.9</v>
      </c>
      <c r="ER71">
        <v>64.3</v>
      </c>
      <c r="ES71">
        <v>27.4</v>
      </c>
      <c r="ET71">
        <v>23.2352</v>
      </c>
      <c r="EU71">
        <v>61.0173</v>
      </c>
      <c r="EV71">
        <v>22.2516</v>
      </c>
      <c r="EW71">
        <v>1</v>
      </c>
      <c r="EX71">
        <v>0.0419639</v>
      </c>
      <c r="EY71">
        <v>0.746051</v>
      </c>
      <c r="EZ71">
        <v>20.2082</v>
      </c>
      <c r="FA71">
        <v>5.22493</v>
      </c>
      <c r="FB71">
        <v>11.998</v>
      </c>
      <c r="FC71">
        <v>4.9664</v>
      </c>
      <c r="FD71">
        <v>3.297</v>
      </c>
      <c r="FE71">
        <v>9999</v>
      </c>
      <c r="FF71">
        <v>9999</v>
      </c>
      <c r="FG71">
        <v>9999</v>
      </c>
      <c r="FH71">
        <v>33</v>
      </c>
      <c r="FI71">
        <v>4.97106</v>
      </c>
      <c r="FJ71">
        <v>1.86771</v>
      </c>
      <c r="FK71">
        <v>1.85898</v>
      </c>
      <c r="FL71">
        <v>1.86509</v>
      </c>
      <c r="FM71">
        <v>1.8631</v>
      </c>
      <c r="FN71">
        <v>1.86447</v>
      </c>
      <c r="FO71">
        <v>1.85989</v>
      </c>
      <c r="FP71">
        <v>1.86398</v>
      </c>
      <c r="FQ71">
        <v>0</v>
      </c>
      <c r="FR71">
        <v>0</v>
      </c>
      <c r="FS71">
        <v>0</v>
      </c>
      <c r="FT71">
        <v>0</v>
      </c>
      <c r="FU71" t="s">
        <v>358</v>
      </c>
      <c r="FV71" t="s">
        <v>359</v>
      </c>
      <c r="FW71" t="s">
        <v>360</v>
      </c>
      <c r="FX71" t="s">
        <v>360</v>
      </c>
      <c r="FY71" t="s">
        <v>360</v>
      </c>
      <c r="FZ71" t="s">
        <v>360</v>
      </c>
      <c r="GA71">
        <v>0</v>
      </c>
      <c r="GB71">
        <v>100</v>
      </c>
      <c r="GC71">
        <v>100</v>
      </c>
      <c r="GD71">
        <v>-2.963</v>
      </c>
      <c r="GE71">
        <v>-0.0429</v>
      </c>
      <c r="GF71">
        <v>-1.110366668076734</v>
      </c>
      <c r="GG71">
        <v>-0.004200780211792431</v>
      </c>
      <c r="GH71">
        <v>-6.086107273994438E-07</v>
      </c>
      <c r="GI71">
        <v>3.538391214060535E-10</v>
      </c>
      <c r="GJ71">
        <v>-0.07601771425776131</v>
      </c>
      <c r="GK71">
        <v>0.006682484536868237</v>
      </c>
      <c r="GL71">
        <v>-0.0007200357986506558</v>
      </c>
      <c r="GM71">
        <v>2.515042002614049E-05</v>
      </c>
      <c r="GN71">
        <v>15</v>
      </c>
      <c r="GO71">
        <v>1944</v>
      </c>
      <c r="GP71">
        <v>3</v>
      </c>
      <c r="GQ71">
        <v>20</v>
      </c>
      <c r="GR71">
        <v>5</v>
      </c>
      <c r="GS71">
        <v>4.9</v>
      </c>
      <c r="GT71">
        <v>1.13525</v>
      </c>
      <c r="GU71">
        <v>2.41211</v>
      </c>
      <c r="GV71">
        <v>1.44775</v>
      </c>
      <c r="GW71">
        <v>2.30103</v>
      </c>
      <c r="GX71">
        <v>1.55151</v>
      </c>
      <c r="GY71">
        <v>2.29248</v>
      </c>
      <c r="GZ71">
        <v>32.976</v>
      </c>
      <c r="HA71">
        <v>14.0532</v>
      </c>
      <c r="HB71">
        <v>18</v>
      </c>
      <c r="HC71">
        <v>591.5839999999999</v>
      </c>
      <c r="HD71">
        <v>468.827</v>
      </c>
      <c r="HE71">
        <v>24.0001</v>
      </c>
      <c r="HF71">
        <v>27.6333</v>
      </c>
      <c r="HG71">
        <v>29.9998</v>
      </c>
      <c r="HH71">
        <v>27.7241</v>
      </c>
      <c r="HI71">
        <v>27.6958</v>
      </c>
      <c r="HJ71">
        <v>22.7291</v>
      </c>
      <c r="HK71">
        <v>35.5591</v>
      </c>
      <c r="HL71">
        <v>88.069</v>
      </c>
      <c r="HM71">
        <v>24</v>
      </c>
      <c r="HN71">
        <v>420</v>
      </c>
      <c r="HO71">
        <v>17.5881</v>
      </c>
      <c r="HP71">
        <v>98.9235</v>
      </c>
      <c r="HQ71">
        <v>100.646</v>
      </c>
    </row>
    <row r="72" spans="1:225">
      <c r="A72">
        <v>56</v>
      </c>
      <c r="B72">
        <v>1714258921.1</v>
      </c>
      <c r="C72">
        <v>1783</v>
      </c>
      <c r="D72" t="s">
        <v>480</v>
      </c>
      <c r="E72" t="s">
        <v>481</v>
      </c>
      <c r="F72">
        <v>5</v>
      </c>
      <c r="G72" t="s">
        <v>477</v>
      </c>
      <c r="H72">
        <v>1714258913.166666</v>
      </c>
      <c r="I72">
        <f>(J72)/1000</f>
        <v>0</v>
      </c>
      <c r="J72">
        <f>IF(BE72, AM72, AG72)</f>
        <v>0</v>
      </c>
      <c r="K72">
        <f>IF(BE72, AH72, AF72)</f>
        <v>0</v>
      </c>
      <c r="L72">
        <f>BG72 - IF(AT72&gt;1, K72*BA72*100.0/(AV72*BU72), 0)</f>
        <v>0</v>
      </c>
      <c r="M72">
        <f>((S72-I72/2)*L72-K72)/(S72+I72/2)</f>
        <v>0</v>
      </c>
      <c r="N72">
        <f>M72*(BN72+BO72)/1000.0</f>
        <v>0</v>
      </c>
      <c r="O72">
        <f>(BG72 - IF(AT72&gt;1, K72*BA72*100.0/(AV72*BU72), 0))*(BN72+BO72)/1000.0</f>
        <v>0</v>
      </c>
      <c r="P72">
        <f>2.0/((1/R72-1/Q72)+SIGN(R72)*SQRT((1/R72-1/Q72)*(1/R72-1/Q72) + 4*BB72/((BB72+1)*(BB72+1))*(2*1/R72*1/Q72-1/Q72*1/Q72)))</f>
        <v>0</v>
      </c>
      <c r="Q72">
        <f>IF(LEFT(BC72,1)&lt;&gt;"0",IF(LEFT(BC72,1)="1",3.0,BD72),$D$5+$E$5*(BU72*BN72/($K$5*1000))+$F$5*(BU72*BN72/($K$5*1000))*MAX(MIN(BA72,$J$5),$I$5)*MAX(MIN(BA72,$J$5),$I$5)+$G$5*MAX(MIN(BA72,$J$5),$I$5)*(BU72*BN72/($K$5*1000))+$H$5*(BU72*BN72/($K$5*1000))*(BU72*BN72/($K$5*1000)))</f>
        <v>0</v>
      </c>
      <c r="R72">
        <f>I72*(1000-(1000*0.61365*exp(17.502*V72/(240.97+V72))/(BN72+BO72)+BI72)/2)/(1000*0.61365*exp(17.502*V72/(240.97+V72))/(BN72+BO72)-BI72)</f>
        <v>0</v>
      </c>
      <c r="S72">
        <f>1/((BB72+1)/(P72/1.6)+1/(Q72/1.37)) + BB72/((BB72+1)/(P72/1.6) + BB72/(Q72/1.37))</f>
        <v>0</v>
      </c>
      <c r="T72">
        <f>(AW72*AZ72)</f>
        <v>0</v>
      </c>
      <c r="U72">
        <f>(BP72+(T72+2*0.95*5.67E-8*(((BP72+$B$7)+273)^4-(BP72+273)^4)-44100*I72)/(1.84*29.3*Q72+8*0.95*5.67E-8*(BP72+273)^3))</f>
        <v>0</v>
      </c>
      <c r="V72">
        <f>($C$7*BQ72+$D$7*BR72+$E$7*U72)</f>
        <v>0</v>
      </c>
      <c r="W72">
        <f>0.61365*exp(17.502*V72/(240.97+V72))</f>
        <v>0</v>
      </c>
      <c r="X72">
        <f>(Y72/Z72*100)</f>
        <v>0</v>
      </c>
      <c r="Y72">
        <f>BI72*(BN72+BO72)/1000</f>
        <v>0</v>
      </c>
      <c r="Z72">
        <f>0.61365*exp(17.502*BP72/(240.97+BP72))</f>
        <v>0</v>
      </c>
      <c r="AA72">
        <f>(W72-BI72*(BN72+BO72)/1000)</f>
        <v>0</v>
      </c>
      <c r="AB72">
        <f>(-I72*44100)</f>
        <v>0</v>
      </c>
      <c r="AC72">
        <f>2*29.3*Q72*0.92*(BP72-V72)</f>
        <v>0</v>
      </c>
      <c r="AD72">
        <f>2*0.95*5.67E-8*(((BP72+$B$7)+273)^4-(V72+273)^4)</f>
        <v>0</v>
      </c>
      <c r="AE72">
        <f>T72+AD72+AB72+AC72</f>
        <v>0</v>
      </c>
      <c r="AF72">
        <f>BM72*AT72*(BH72-BG72*(1000-AT72*BJ72)/(1000-AT72*BI72))/(100*BA72)</f>
        <v>0</v>
      </c>
      <c r="AG72">
        <f>1000*BM72*AT72*(BI72-BJ72)/(100*BA72*(1000-AT72*BI72))</f>
        <v>0</v>
      </c>
      <c r="AH72">
        <f>(AI72 - AJ72 - BN72*1E3/(8.314*(BP72+273.15)) * AL72/BM72 * AK72) * BM72/(100*BA72) * (1000 - BJ72)/1000</f>
        <v>0</v>
      </c>
      <c r="AI72">
        <v>427.5741726088503</v>
      </c>
      <c r="AJ72">
        <v>426.240496969697</v>
      </c>
      <c r="AK72">
        <v>-0.0001928556945784891</v>
      </c>
      <c r="AL72">
        <v>67.17983475541324</v>
      </c>
      <c r="AM72">
        <f>(AO72 - AN72 + BN72*1E3/(8.314*(BP72+273.15)) * AQ72/BM72 * AP72) * BM72/(100*BA72) * 1000/(1000 - AO72)</f>
        <v>0</v>
      </c>
      <c r="AN72">
        <v>17.62722399822115</v>
      </c>
      <c r="AO72">
        <v>17.81409636363636</v>
      </c>
      <c r="AP72">
        <v>-0.0005821785878071913</v>
      </c>
      <c r="AQ72">
        <v>78.54895473560856</v>
      </c>
      <c r="AR72">
        <v>1</v>
      </c>
      <c r="AS72">
        <v>0</v>
      </c>
      <c r="AT72">
        <f>IF(AR72*$H$13&gt;=AV72,1.0,(AV72/(AV72-AR72*$H$13)))</f>
        <v>0</v>
      </c>
      <c r="AU72">
        <f>(AT72-1)*100</f>
        <v>0</v>
      </c>
      <c r="AV72">
        <f>MAX(0,($B$13+$C$13*BU72)/(1+$D$13*BU72)*BN72/(BP72+273)*$E$13)</f>
        <v>0</v>
      </c>
      <c r="AW72">
        <f>$B$11*BV72+$C$11*BW72+$F$11*CH72*(1-CK72)</f>
        <v>0</v>
      </c>
      <c r="AX72">
        <f>AW72*AY72</f>
        <v>0</v>
      </c>
      <c r="AY72">
        <f>($B$11*$D$9+$C$11*$D$9+$F$11*((CU72+CM72)/MAX(CU72+CM72+CV72, 0.1)*$I$9+CV72/MAX(CU72+CM72+CV72, 0.1)*$J$9))/($B$11+$C$11+$F$11)</f>
        <v>0</v>
      </c>
      <c r="AZ72">
        <f>($B$11*$K$9+$C$11*$K$9+$F$11*((CU72+CM72)/MAX(CU72+CM72+CV72, 0.1)*$P$9+CV72/MAX(CU72+CM72+CV72, 0.1)*$Q$9))/($B$11+$C$11+$F$11)</f>
        <v>0</v>
      </c>
      <c r="BA72">
        <v>6</v>
      </c>
      <c r="BB72">
        <v>0.5</v>
      </c>
      <c r="BC72" t="s">
        <v>355</v>
      </c>
      <c r="BD72">
        <v>2</v>
      </c>
      <c r="BE72" t="b">
        <v>1</v>
      </c>
      <c r="BF72">
        <v>1714258913.166666</v>
      </c>
      <c r="BG72">
        <v>418.6728666666667</v>
      </c>
      <c r="BH72">
        <v>420.0188666666666</v>
      </c>
      <c r="BI72">
        <v>17.84224666666667</v>
      </c>
      <c r="BJ72">
        <v>17.63150333333333</v>
      </c>
      <c r="BK72">
        <v>421.6361333333334</v>
      </c>
      <c r="BL72">
        <v>17.88518333333333</v>
      </c>
      <c r="BM72">
        <v>600.0111000000001</v>
      </c>
      <c r="BN72">
        <v>101.3987666666667</v>
      </c>
      <c r="BO72">
        <v>0.0999893733333333</v>
      </c>
      <c r="BP72">
        <v>25.56460000000001</v>
      </c>
      <c r="BQ72">
        <v>25.73180333333333</v>
      </c>
      <c r="BR72">
        <v>999.9000000000002</v>
      </c>
      <c r="BS72">
        <v>0</v>
      </c>
      <c r="BT72">
        <v>0</v>
      </c>
      <c r="BU72">
        <v>9997.825000000001</v>
      </c>
      <c r="BV72">
        <v>0</v>
      </c>
      <c r="BW72">
        <v>186.5342666666667</v>
      </c>
      <c r="BX72">
        <v>-1.345878</v>
      </c>
      <c r="BY72">
        <v>426.2788</v>
      </c>
      <c r="BZ72">
        <v>427.5573333333334</v>
      </c>
      <c r="CA72">
        <v>0.2107402</v>
      </c>
      <c r="CB72">
        <v>420.0188666666666</v>
      </c>
      <c r="CC72">
        <v>17.63150333333333</v>
      </c>
      <c r="CD72">
        <v>1.809182666666667</v>
      </c>
      <c r="CE72">
        <v>1.787814</v>
      </c>
      <c r="CF72">
        <v>15.86634</v>
      </c>
      <c r="CG72">
        <v>15.68065666666667</v>
      </c>
      <c r="CH72">
        <v>400.0168333333333</v>
      </c>
      <c r="CI72">
        <v>0.8999889333333332</v>
      </c>
      <c r="CJ72">
        <v>0.10001114</v>
      </c>
      <c r="CK72">
        <v>0</v>
      </c>
      <c r="CL72">
        <v>2.11682</v>
      </c>
      <c r="CM72">
        <v>0</v>
      </c>
      <c r="CN72">
        <v>1217.029333333333</v>
      </c>
      <c r="CO72">
        <v>3702.348333333333</v>
      </c>
      <c r="CP72">
        <v>36.05603333333333</v>
      </c>
      <c r="CQ72">
        <v>40.81236666666667</v>
      </c>
      <c r="CR72">
        <v>38.26013333333332</v>
      </c>
      <c r="CS72">
        <v>39.79349999999999</v>
      </c>
      <c r="CT72">
        <v>36.74353333333332</v>
      </c>
      <c r="CU72">
        <v>360.0096666666668</v>
      </c>
      <c r="CV72">
        <v>40.008</v>
      </c>
      <c r="CW72">
        <v>0</v>
      </c>
      <c r="CX72">
        <v>1714259008.2</v>
      </c>
      <c r="CY72">
        <v>0</v>
      </c>
      <c r="CZ72">
        <v>1714258616.5</v>
      </c>
      <c r="DA72" t="s">
        <v>462</v>
      </c>
      <c r="DB72">
        <v>1714258613</v>
      </c>
      <c r="DC72">
        <v>1714258616.5</v>
      </c>
      <c r="DD72">
        <v>3</v>
      </c>
      <c r="DE72">
        <v>0.212</v>
      </c>
      <c r="DF72">
        <v>0.015</v>
      </c>
      <c r="DG72">
        <v>-2.969</v>
      </c>
      <c r="DH72">
        <v>-0.039</v>
      </c>
      <c r="DI72">
        <v>420</v>
      </c>
      <c r="DJ72">
        <v>18</v>
      </c>
      <c r="DK72">
        <v>0.63</v>
      </c>
      <c r="DL72">
        <v>0.22</v>
      </c>
      <c r="DM72">
        <v>-1.3300585</v>
      </c>
      <c r="DN72">
        <v>-0.2867831144465267</v>
      </c>
      <c r="DO72">
        <v>0.04100782837154391</v>
      </c>
      <c r="DP72">
        <v>0</v>
      </c>
      <c r="DQ72">
        <v>0.219925475</v>
      </c>
      <c r="DR72">
        <v>-0.2133258348968101</v>
      </c>
      <c r="DS72">
        <v>0.02204071172624367</v>
      </c>
      <c r="DT72">
        <v>0</v>
      </c>
      <c r="DU72">
        <v>0</v>
      </c>
      <c r="DV72">
        <v>2</v>
      </c>
      <c r="DW72" t="s">
        <v>363</v>
      </c>
      <c r="DX72">
        <v>3.2293</v>
      </c>
      <c r="DY72">
        <v>2.70389</v>
      </c>
      <c r="DZ72">
        <v>0.105634</v>
      </c>
      <c r="EA72">
        <v>0.105663</v>
      </c>
      <c r="EB72">
        <v>0.09370000000000001</v>
      </c>
      <c r="EC72">
        <v>0.0933855</v>
      </c>
      <c r="ED72">
        <v>29108.7</v>
      </c>
      <c r="EE72">
        <v>28446.4</v>
      </c>
      <c r="EF72">
        <v>31176.7</v>
      </c>
      <c r="EG72">
        <v>30162</v>
      </c>
      <c r="EH72">
        <v>37836.5</v>
      </c>
      <c r="EI72">
        <v>36161.5</v>
      </c>
      <c r="EJ72">
        <v>43682.1</v>
      </c>
      <c r="EK72">
        <v>42122.4</v>
      </c>
      <c r="EL72">
        <v>2.10235</v>
      </c>
      <c r="EM72">
        <v>1.90815</v>
      </c>
      <c r="EN72">
        <v>0.0554807</v>
      </c>
      <c r="EO72">
        <v>0</v>
      </c>
      <c r="EP72">
        <v>24.8159</v>
      </c>
      <c r="EQ72">
        <v>999.9</v>
      </c>
      <c r="ER72">
        <v>64.2</v>
      </c>
      <c r="ES72">
        <v>27.4</v>
      </c>
      <c r="ET72">
        <v>23.2012</v>
      </c>
      <c r="EU72">
        <v>61.5473</v>
      </c>
      <c r="EV72">
        <v>21.9351</v>
      </c>
      <c r="EW72">
        <v>1</v>
      </c>
      <c r="EX72">
        <v>0.0413974</v>
      </c>
      <c r="EY72">
        <v>0.745349</v>
      </c>
      <c r="EZ72">
        <v>20.2082</v>
      </c>
      <c r="FA72">
        <v>5.22433</v>
      </c>
      <c r="FB72">
        <v>11.998</v>
      </c>
      <c r="FC72">
        <v>4.9669</v>
      </c>
      <c r="FD72">
        <v>3.297</v>
      </c>
      <c r="FE72">
        <v>9999</v>
      </c>
      <c r="FF72">
        <v>9999</v>
      </c>
      <c r="FG72">
        <v>9999</v>
      </c>
      <c r="FH72">
        <v>33</v>
      </c>
      <c r="FI72">
        <v>4.97104</v>
      </c>
      <c r="FJ72">
        <v>1.86775</v>
      </c>
      <c r="FK72">
        <v>1.85898</v>
      </c>
      <c r="FL72">
        <v>1.86508</v>
      </c>
      <c r="FM72">
        <v>1.8631</v>
      </c>
      <c r="FN72">
        <v>1.86447</v>
      </c>
      <c r="FO72">
        <v>1.85989</v>
      </c>
      <c r="FP72">
        <v>1.86399</v>
      </c>
      <c r="FQ72">
        <v>0</v>
      </c>
      <c r="FR72">
        <v>0</v>
      </c>
      <c r="FS72">
        <v>0</v>
      </c>
      <c r="FT72">
        <v>0</v>
      </c>
      <c r="FU72" t="s">
        <v>358</v>
      </c>
      <c r="FV72" t="s">
        <v>359</v>
      </c>
      <c r="FW72" t="s">
        <v>360</v>
      </c>
      <c r="FX72" t="s">
        <v>360</v>
      </c>
      <c r="FY72" t="s">
        <v>360</v>
      </c>
      <c r="FZ72" t="s">
        <v>360</v>
      </c>
      <c r="GA72">
        <v>0</v>
      </c>
      <c r="GB72">
        <v>100</v>
      </c>
      <c r="GC72">
        <v>100</v>
      </c>
      <c r="GD72">
        <v>-2.963</v>
      </c>
      <c r="GE72">
        <v>-0.0431</v>
      </c>
      <c r="GF72">
        <v>-1.110366668076734</v>
      </c>
      <c r="GG72">
        <v>-0.004200780211792431</v>
      </c>
      <c r="GH72">
        <v>-6.086107273994438E-07</v>
      </c>
      <c r="GI72">
        <v>3.538391214060535E-10</v>
      </c>
      <c r="GJ72">
        <v>-0.07601771425776131</v>
      </c>
      <c r="GK72">
        <v>0.006682484536868237</v>
      </c>
      <c r="GL72">
        <v>-0.0007200357986506558</v>
      </c>
      <c r="GM72">
        <v>2.515042002614049E-05</v>
      </c>
      <c r="GN72">
        <v>15</v>
      </c>
      <c r="GO72">
        <v>1944</v>
      </c>
      <c r="GP72">
        <v>3</v>
      </c>
      <c r="GQ72">
        <v>20</v>
      </c>
      <c r="GR72">
        <v>5.1</v>
      </c>
      <c r="GS72">
        <v>5.1</v>
      </c>
      <c r="GT72">
        <v>1.13525</v>
      </c>
      <c r="GU72">
        <v>2.40723</v>
      </c>
      <c r="GV72">
        <v>1.44775</v>
      </c>
      <c r="GW72">
        <v>2.30103</v>
      </c>
      <c r="GX72">
        <v>1.55151</v>
      </c>
      <c r="GY72">
        <v>2.45117</v>
      </c>
      <c r="GZ72">
        <v>32.976</v>
      </c>
      <c r="HA72">
        <v>14.0532</v>
      </c>
      <c r="HB72">
        <v>18</v>
      </c>
      <c r="HC72">
        <v>591.735</v>
      </c>
      <c r="HD72">
        <v>468.737</v>
      </c>
      <c r="HE72">
        <v>24</v>
      </c>
      <c r="HF72">
        <v>27.6245</v>
      </c>
      <c r="HG72">
        <v>29.9999</v>
      </c>
      <c r="HH72">
        <v>27.7164</v>
      </c>
      <c r="HI72">
        <v>27.6888</v>
      </c>
      <c r="HJ72">
        <v>22.7274</v>
      </c>
      <c r="HK72">
        <v>35.5591</v>
      </c>
      <c r="HL72">
        <v>88.069</v>
      </c>
      <c r="HM72">
        <v>24</v>
      </c>
      <c r="HN72">
        <v>420</v>
      </c>
      <c r="HO72">
        <v>17.5897</v>
      </c>
      <c r="HP72">
        <v>98.92319999999999</v>
      </c>
      <c r="HQ72">
        <v>100.647</v>
      </c>
    </row>
    <row r="73" spans="1:225">
      <c r="A73">
        <v>57</v>
      </c>
      <c r="B73">
        <v>1714258931.1</v>
      </c>
      <c r="C73">
        <v>1793</v>
      </c>
      <c r="D73" t="s">
        <v>482</v>
      </c>
      <c r="E73" t="s">
        <v>483</v>
      </c>
      <c r="F73">
        <v>5</v>
      </c>
      <c r="G73" t="s">
        <v>477</v>
      </c>
      <c r="H73">
        <v>1714258923.166666</v>
      </c>
      <c r="I73">
        <f>(J73)/1000</f>
        <v>0</v>
      </c>
      <c r="J73">
        <f>IF(BE73, AM73, AG73)</f>
        <v>0</v>
      </c>
      <c r="K73">
        <f>IF(BE73, AH73, AF73)</f>
        <v>0</v>
      </c>
      <c r="L73">
        <f>BG73 - IF(AT73&gt;1, K73*BA73*100.0/(AV73*BU73), 0)</f>
        <v>0</v>
      </c>
      <c r="M73">
        <f>((S73-I73/2)*L73-K73)/(S73+I73/2)</f>
        <v>0</v>
      </c>
      <c r="N73">
        <f>M73*(BN73+BO73)/1000.0</f>
        <v>0</v>
      </c>
      <c r="O73">
        <f>(BG73 - IF(AT73&gt;1, K73*BA73*100.0/(AV73*BU73), 0))*(BN73+BO73)/1000.0</f>
        <v>0</v>
      </c>
      <c r="P73">
        <f>2.0/((1/R73-1/Q73)+SIGN(R73)*SQRT((1/R73-1/Q73)*(1/R73-1/Q73) + 4*BB73/((BB73+1)*(BB73+1))*(2*1/R73*1/Q73-1/Q73*1/Q73)))</f>
        <v>0</v>
      </c>
      <c r="Q73">
        <f>IF(LEFT(BC73,1)&lt;&gt;"0",IF(LEFT(BC73,1)="1",3.0,BD73),$D$5+$E$5*(BU73*BN73/($K$5*1000))+$F$5*(BU73*BN73/($K$5*1000))*MAX(MIN(BA73,$J$5),$I$5)*MAX(MIN(BA73,$J$5),$I$5)+$G$5*MAX(MIN(BA73,$J$5),$I$5)*(BU73*BN73/($K$5*1000))+$H$5*(BU73*BN73/($K$5*1000))*(BU73*BN73/($K$5*1000)))</f>
        <v>0</v>
      </c>
      <c r="R73">
        <f>I73*(1000-(1000*0.61365*exp(17.502*V73/(240.97+V73))/(BN73+BO73)+BI73)/2)/(1000*0.61365*exp(17.502*V73/(240.97+V73))/(BN73+BO73)-BI73)</f>
        <v>0</v>
      </c>
      <c r="S73">
        <f>1/((BB73+1)/(P73/1.6)+1/(Q73/1.37)) + BB73/((BB73+1)/(P73/1.6) + BB73/(Q73/1.37))</f>
        <v>0</v>
      </c>
      <c r="T73">
        <f>(AW73*AZ73)</f>
        <v>0</v>
      </c>
      <c r="U73">
        <f>(BP73+(T73+2*0.95*5.67E-8*(((BP73+$B$7)+273)^4-(BP73+273)^4)-44100*I73)/(1.84*29.3*Q73+8*0.95*5.67E-8*(BP73+273)^3))</f>
        <v>0</v>
      </c>
      <c r="V73">
        <f>($C$7*BQ73+$D$7*BR73+$E$7*U73)</f>
        <v>0</v>
      </c>
      <c r="W73">
        <f>0.61365*exp(17.502*V73/(240.97+V73))</f>
        <v>0</v>
      </c>
      <c r="X73">
        <f>(Y73/Z73*100)</f>
        <v>0</v>
      </c>
      <c r="Y73">
        <f>BI73*(BN73+BO73)/1000</f>
        <v>0</v>
      </c>
      <c r="Z73">
        <f>0.61365*exp(17.502*BP73/(240.97+BP73))</f>
        <v>0</v>
      </c>
      <c r="AA73">
        <f>(W73-BI73*(BN73+BO73)/1000)</f>
        <v>0</v>
      </c>
      <c r="AB73">
        <f>(-I73*44100)</f>
        <v>0</v>
      </c>
      <c r="AC73">
        <f>2*29.3*Q73*0.92*(BP73-V73)</f>
        <v>0</v>
      </c>
      <c r="AD73">
        <f>2*0.95*5.67E-8*(((BP73+$B$7)+273)^4-(V73+273)^4)</f>
        <v>0</v>
      </c>
      <c r="AE73">
        <f>T73+AD73+AB73+AC73</f>
        <v>0</v>
      </c>
      <c r="AF73">
        <f>BM73*AT73*(BH73-BG73*(1000-AT73*BJ73)/(1000-AT73*BI73))/(100*BA73)</f>
        <v>0</v>
      </c>
      <c r="AG73">
        <f>1000*BM73*AT73*(BI73-BJ73)/(100*BA73*(1000-AT73*BI73))</f>
        <v>0</v>
      </c>
      <c r="AH73">
        <f>(AI73 - AJ73 - BN73*1E3/(8.314*(BP73+273.15)) * AL73/BM73 * AK73) * BM73/(100*BA73) * (1000 - BJ73)/1000</f>
        <v>0</v>
      </c>
      <c r="AI73">
        <v>427.547748563949</v>
      </c>
      <c r="AJ73">
        <v>426.1832606060605</v>
      </c>
      <c r="AK73">
        <v>-0.0004346731747891391</v>
      </c>
      <c r="AL73">
        <v>67.17983475541324</v>
      </c>
      <c r="AM73">
        <f>(AO73 - AN73 + BN73*1E3/(8.314*(BP73+273.15)) * AQ73/BM73 * AP73) * BM73/(100*BA73) * 1000/(1000 - AO73)</f>
        <v>0</v>
      </c>
      <c r="AN73">
        <v>17.61478488672805</v>
      </c>
      <c r="AO73">
        <v>17.80205515151515</v>
      </c>
      <c r="AP73">
        <v>-0.0001872583334104828</v>
      </c>
      <c r="AQ73">
        <v>78.54895473560856</v>
      </c>
      <c r="AR73">
        <v>0</v>
      </c>
      <c r="AS73">
        <v>0</v>
      </c>
      <c r="AT73">
        <f>IF(AR73*$H$13&gt;=AV73,1.0,(AV73/(AV73-AR73*$H$13)))</f>
        <v>0</v>
      </c>
      <c r="AU73">
        <f>(AT73-1)*100</f>
        <v>0</v>
      </c>
      <c r="AV73">
        <f>MAX(0,($B$13+$C$13*BU73)/(1+$D$13*BU73)*BN73/(BP73+273)*$E$13)</f>
        <v>0</v>
      </c>
      <c r="AW73">
        <f>$B$11*BV73+$C$11*BW73+$F$11*CH73*(1-CK73)</f>
        <v>0</v>
      </c>
      <c r="AX73">
        <f>AW73*AY73</f>
        <v>0</v>
      </c>
      <c r="AY73">
        <f>($B$11*$D$9+$C$11*$D$9+$F$11*((CU73+CM73)/MAX(CU73+CM73+CV73, 0.1)*$I$9+CV73/MAX(CU73+CM73+CV73, 0.1)*$J$9))/($B$11+$C$11+$F$11)</f>
        <v>0</v>
      </c>
      <c r="AZ73">
        <f>($B$11*$K$9+$C$11*$K$9+$F$11*((CU73+CM73)/MAX(CU73+CM73+CV73, 0.1)*$P$9+CV73/MAX(CU73+CM73+CV73, 0.1)*$Q$9))/($B$11+$C$11+$F$11)</f>
        <v>0</v>
      </c>
      <c r="BA73">
        <v>6</v>
      </c>
      <c r="BB73">
        <v>0.5</v>
      </c>
      <c r="BC73" t="s">
        <v>355</v>
      </c>
      <c r="BD73">
        <v>2</v>
      </c>
      <c r="BE73" t="b">
        <v>1</v>
      </c>
      <c r="BF73">
        <v>1714258923.166666</v>
      </c>
      <c r="BG73">
        <v>418.6317333333334</v>
      </c>
      <c r="BH73">
        <v>419.9933333333335</v>
      </c>
      <c r="BI73">
        <v>17.81294</v>
      </c>
      <c r="BJ73">
        <v>17.62308333333333</v>
      </c>
      <c r="BK73">
        <v>421.5948666666667</v>
      </c>
      <c r="BL73">
        <v>17.85602333333333</v>
      </c>
      <c r="BM73">
        <v>599.9912666666667</v>
      </c>
      <c r="BN73">
        <v>101.3971</v>
      </c>
      <c r="BO73">
        <v>0.1000809366666667</v>
      </c>
      <c r="BP73">
        <v>25.56739</v>
      </c>
      <c r="BQ73">
        <v>25.7341</v>
      </c>
      <c r="BR73">
        <v>999.9000000000002</v>
      </c>
      <c r="BS73">
        <v>0</v>
      </c>
      <c r="BT73">
        <v>0</v>
      </c>
      <c r="BU73">
        <v>9989.330666666669</v>
      </c>
      <c r="BV73">
        <v>0</v>
      </c>
      <c r="BW73">
        <v>186.1200333333333</v>
      </c>
      <c r="BX73">
        <v>-1.361502</v>
      </c>
      <c r="BY73">
        <v>426.2241666666667</v>
      </c>
      <c r="BZ73">
        <v>427.5276</v>
      </c>
      <c r="CA73">
        <v>0.1898479666666667</v>
      </c>
      <c r="CB73">
        <v>419.9933333333335</v>
      </c>
      <c r="CC73">
        <v>17.62308333333333</v>
      </c>
      <c r="CD73">
        <v>1.806179666666667</v>
      </c>
      <c r="CE73">
        <v>1.786930333333334</v>
      </c>
      <c r="CF73">
        <v>15.84037666666667</v>
      </c>
      <c r="CG73">
        <v>15.67292333333333</v>
      </c>
      <c r="CH73">
        <v>399.9967999999999</v>
      </c>
      <c r="CI73">
        <v>0.8999868999999999</v>
      </c>
      <c r="CJ73">
        <v>0.1000131766666667</v>
      </c>
      <c r="CK73">
        <v>0</v>
      </c>
      <c r="CL73">
        <v>2.070876666666666</v>
      </c>
      <c r="CM73">
        <v>0</v>
      </c>
      <c r="CN73">
        <v>1206.518333333333</v>
      </c>
      <c r="CO73">
        <v>3702.162333333334</v>
      </c>
      <c r="CP73">
        <v>36.13519999999999</v>
      </c>
      <c r="CQ73">
        <v>40.91223333333333</v>
      </c>
      <c r="CR73">
        <v>38.33936666666667</v>
      </c>
      <c r="CS73">
        <v>39.94563333333333</v>
      </c>
      <c r="CT73">
        <v>36.81849999999999</v>
      </c>
      <c r="CU73">
        <v>359.9920000000001</v>
      </c>
      <c r="CV73">
        <v>40.008</v>
      </c>
      <c r="CW73">
        <v>0</v>
      </c>
      <c r="CX73">
        <v>1714259018.4</v>
      </c>
      <c r="CY73">
        <v>0</v>
      </c>
      <c r="CZ73">
        <v>1714258616.5</v>
      </c>
      <c r="DA73" t="s">
        <v>462</v>
      </c>
      <c r="DB73">
        <v>1714258613</v>
      </c>
      <c r="DC73">
        <v>1714258616.5</v>
      </c>
      <c r="DD73">
        <v>3</v>
      </c>
      <c r="DE73">
        <v>0.212</v>
      </c>
      <c r="DF73">
        <v>0.015</v>
      </c>
      <c r="DG73">
        <v>-2.969</v>
      </c>
      <c r="DH73">
        <v>-0.039</v>
      </c>
      <c r="DI73">
        <v>420</v>
      </c>
      <c r="DJ73">
        <v>18</v>
      </c>
      <c r="DK73">
        <v>0.63</v>
      </c>
      <c r="DL73">
        <v>0.22</v>
      </c>
      <c r="DM73">
        <v>-1.356710487804878</v>
      </c>
      <c r="DN73">
        <v>-0.174641602787458</v>
      </c>
      <c r="DO73">
        <v>0.04334862182810652</v>
      </c>
      <c r="DP73">
        <v>0</v>
      </c>
      <c r="DQ73">
        <v>0.1940591463414634</v>
      </c>
      <c r="DR73">
        <v>-0.06337827177700296</v>
      </c>
      <c r="DS73">
        <v>0.008880318225348811</v>
      </c>
      <c r="DT73">
        <v>1</v>
      </c>
      <c r="DU73">
        <v>1</v>
      </c>
      <c r="DV73">
        <v>2</v>
      </c>
      <c r="DW73" t="s">
        <v>357</v>
      </c>
      <c r="DX73">
        <v>3.22932</v>
      </c>
      <c r="DY73">
        <v>2.70442</v>
      </c>
      <c r="DZ73">
        <v>0.105627</v>
      </c>
      <c r="EA73">
        <v>0.105673</v>
      </c>
      <c r="EB73">
        <v>0.0936522</v>
      </c>
      <c r="EC73">
        <v>0.0932992</v>
      </c>
      <c r="ED73">
        <v>29109.2</v>
      </c>
      <c r="EE73">
        <v>28446.3</v>
      </c>
      <c r="EF73">
        <v>31177</v>
      </c>
      <c r="EG73">
        <v>30162.3</v>
      </c>
      <c r="EH73">
        <v>37838.9</v>
      </c>
      <c r="EI73">
        <v>36165.4</v>
      </c>
      <c r="EJ73">
        <v>43682.5</v>
      </c>
      <c r="EK73">
        <v>42122.9</v>
      </c>
      <c r="EL73">
        <v>2.10257</v>
      </c>
      <c r="EM73">
        <v>1.90807</v>
      </c>
      <c r="EN73">
        <v>0.0559464</v>
      </c>
      <c r="EO73">
        <v>0</v>
      </c>
      <c r="EP73">
        <v>24.8247</v>
      </c>
      <c r="EQ73">
        <v>999.9</v>
      </c>
      <c r="ER73">
        <v>64.09999999999999</v>
      </c>
      <c r="ES73">
        <v>27.4</v>
      </c>
      <c r="ET73">
        <v>23.1627</v>
      </c>
      <c r="EU73">
        <v>61.6273</v>
      </c>
      <c r="EV73">
        <v>21.7869</v>
      </c>
      <c r="EW73">
        <v>1</v>
      </c>
      <c r="EX73">
        <v>0.0407597</v>
      </c>
      <c r="EY73">
        <v>0.746152</v>
      </c>
      <c r="EZ73">
        <v>20.2081</v>
      </c>
      <c r="FA73">
        <v>5.22343</v>
      </c>
      <c r="FB73">
        <v>11.998</v>
      </c>
      <c r="FC73">
        <v>4.96695</v>
      </c>
      <c r="FD73">
        <v>3.297</v>
      </c>
      <c r="FE73">
        <v>9999</v>
      </c>
      <c r="FF73">
        <v>9999</v>
      </c>
      <c r="FG73">
        <v>9999</v>
      </c>
      <c r="FH73">
        <v>33</v>
      </c>
      <c r="FI73">
        <v>4.97104</v>
      </c>
      <c r="FJ73">
        <v>1.86771</v>
      </c>
      <c r="FK73">
        <v>1.85898</v>
      </c>
      <c r="FL73">
        <v>1.8651</v>
      </c>
      <c r="FM73">
        <v>1.8631</v>
      </c>
      <c r="FN73">
        <v>1.86447</v>
      </c>
      <c r="FO73">
        <v>1.85989</v>
      </c>
      <c r="FP73">
        <v>1.86399</v>
      </c>
      <c r="FQ73">
        <v>0</v>
      </c>
      <c r="FR73">
        <v>0</v>
      </c>
      <c r="FS73">
        <v>0</v>
      </c>
      <c r="FT73">
        <v>0</v>
      </c>
      <c r="FU73" t="s">
        <v>358</v>
      </c>
      <c r="FV73" t="s">
        <v>359</v>
      </c>
      <c r="FW73" t="s">
        <v>360</v>
      </c>
      <c r="FX73" t="s">
        <v>360</v>
      </c>
      <c r="FY73" t="s">
        <v>360</v>
      </c>
      <c r="FZ73" t="s">
        <v>360</v>
      </c>
      <c r="GA73">
        <v>0</v>
      </c>
      <c r="GB73">
        <v>100</v>
      </c>
      <c r="GC73">
        <v>100</v>
      </c>
      <c r="GD73">
        <v>-2.963</v>
      </c>
      <c r="GE73">
        <v>-0.0432</v>
      </c>
      <c r="GF73">
        <v>-1.110366668076734</v>
      </c>
      <c r="GG73">
        <v>-0.004200780211792431</v>
      </c>
      <c r="GH73">
        <v>-6.086107273994438E-07</v>
      </c>
      <c r="GI73">
        <v>3.538391214060535E-10</v>
      </c>
      <c r="GJ73">
        <v>-0.07601771425776131</v>
      </c>
      <c r="GK73">
        <v>0.006682484536868237</v>
      </c>
      <c r="GL73">
        <v>-0.0007200357986506558</v>
      </c>
      <c r="GM73">
        <v>2.515042002614049E-05</v>
      </c>
      <c r="GN73">
        <v>15</v>
      </c>
      <c r="GO73">
        <v>1944</v>
      </c>
      <c r="GP73">
        <v>3</v>
      </c>
      <c r="GQ73">
        <v>20</v>
      </c>
      <c r="GR73">
        <v>5.3</v>
      </c>
      <c r="GS73">
        <v>5.2</v>
      </c>
      <c r="GT73">
        <v>1.13525</v>
      </c>
      <c r="GU73">
        <v>2.41821</v>
      </c>
      <c r="GV73">
        <v>1.44775</v>
      </c>
      <c r="GW73">
        <v>2.30103</v>
      </c>
      <c r="GX73">
        <v>1.55151</v>
      </c>
      <c r="GY73">
        <v>2.46338</v>
      </c>
      <c r="GZ73">
        <v>32.976</v>
      </c>
      <c r="HA73">
        <v>14.062</v>
      </c>
      <c r="HB73">
        <v>18</v>
      </c>
      <c r="HC73">
        <v>591.812</v>
      </c>
      <c r="HD73">
        <v>468.623</v>
      </c>
      <c r="HE73">
        <v>24.0001</v>
      </c>
      <c r="HF73">
        <v>27.6161</v>
      </c>
      <c r="HG73">
        <v>29.9998</v>
      </c>
      <c r="HH73">
        <v>27.7083</v>
      </c>
      <c r="HI73">
        <v>27.6807</v>
      </c>
      <c r="HJ73">
        <v>22.7301</v>
      </c>
      <c r="HK73">
        <v>35.5591</v>
      </c>
      <c r="HL73">
        <v>87.6914</v>
      </c>
      <c r="HM73">
        <v>24</v>
      </c>
      <c r="HN73">
        <v>420</v>
      </c>
      <c r="HO73">
        <v>17.5919</v>
      </c>
      <c r="HP73">
        <v>98.9242</v>
      </c>
      <c r="HQ73">
        <v>100.649</v>
      </c>
    </row>
    <row r="74" spans="1:225">
      <c r="A74">
        <v>58</v>
      </c>
      <c r="B74">
        <v>1714258941.1</v>
      </c>
      <c r="C74">
        <v>1803</v>
      </c>
      <c r="D74" t="s">
        <v>484</v>
      </c>
      <c r="E74" t="s">
        <v>485</v>
      </c>
      <c r="F74">
        <v>5</v>
      </c>
      <c r="G74" t="s">
        <v>477</v>
      </c>
      <c r="H74">
        <v>1714258933.166666</v>
      </c>
      <c r="I74">
        <f>(J74)/1000</f>
        <v>0</v>
      </c>
      <c r="J74">
        <f>IF(BE74, AM74, AG74)</f>
        <v>0</v>
      </c>
      <c r="K74">
        <f>IF(BE74, AH74, AF74)</f>
        <v>0</v>
      </c>
      <c r="L74">
        <f>BG74 - IF(AT74&gt;1, K74*BA74*100.0/(AV74*BU74), 0)</f>
        <v>0</v>
      </c>
      <c r="M74">
        <f>((S74-I74/2)*L74-K74)/(S74+I74/2)</f>
        <v>0</v>
      </c>
      <c r="N74">
        <f>M74*(BN74+BO74)/1000.0</f>
        <v>0</v>
      </c>
      <c r="O74">
        <f>(BG74 - IF(AT74&gt;1, K74*BA74*100.0/(AV74*BU74), 0))*(BN74+BO74)/1000.0</f>
        <v>0</v>
      </c>
      <c r="P74">
        <f>2.0/((1/R74-1/Q74)+SIGN(R74)*SQRT((1/R74-1/Q74)*(1/R74-1/Q74) + 4*BB74/((BB74+1)*(BB74+1))*(2*1/R74*1/Q74-1/Q74*1/Q74)))</f>
        <v>0</v>
      </c>
      <c r="Q74">
        <f>IF(LEFT(BC74,1)&lt;&gt;"0",IF(LEFT(BC74,1)="1",3.0,BD74),$D$5+$E$5*(BU74*BN74/($K$5*1000))+$F$5*(BU74*BN74/($K$5*1000))*MAX(MIN(BA74,$J$5),$I$5)*MAX(MIN(BA74,$J$5),$I$5)+$G$5*MAX(MIN(BA74,$J$5),$I$5)*(BU74*BN74/($K$5*1000))+$H$5*(BU74*BN74/($K$5*1000))*(BU74*BN74/($K$5*1000)))</f>
        <v>0</v>
      </c>
      <c r="R74">
        <f>I74*(1000-(1000*0.61365*exp(17.502*V74/(240.97+V74))/(BN74+BO74)+BI74)/2)/(1000*0.61365*exp(17.502*V74/(240.97+V74))/(BN74+BO74)-BI74)</f>
        <v>0</v>
      </c>
      <c r="S74">
        <f>1/((BB74+1)/(P74/1.6)+1/(Q74/1.37)) + BB74/((BB74+1)/(P74/1.6) + BB74/(Q74/1.37))</f>
        <v>0</v>
      </c>
      <c r="T74">
        <f>(AW74*AZ74)</f>
        <v>0</v>
      </c>
      <c r="U74">
        <f>(BP74+(T74+2*0.95*5.67E-8*(((BP74+$B$7)+273)^4-(BP74+273)^4)-44100*I74)/(1.84*29.3*Q74+8*0.95*5.67E-8*(BP74+273)^3))</f>
        <v>0</v>
      </c>
      <c r="V74">
        <f>($C$7*BQ74+$D$7*BR74+$E$7*U74)</f>
        <v>0</v>
      </c>
      <c r="W74">
        <f>0.61365*exp(17.502*V74/(240.97+V74))</f>
        <v>0</v>
      </c>
      <c r="X74">
        <f>(Y74/Z74*100)</f>
        <v>0</v>
      </c>
      <c r="Y74">
        <f>BI74*(BN74+BO74)/1000</f>
        <v>0</v>
      </c>
      <c r="Z74">
        <f>0.61365*exp(17.502*BP74/(240.97+BP74))</f>
        <v>0</v>
      </c>
      <c r="AA74">
        <f>(W74-BI74*(BN74+BO74)/1000)</f>
        <v>0</v>
      </c>
      <c r="AB74">
        <f>(-I74*44100)</f>
        <v>0</v>
      </c>
      <c r="AC74">
        <f>2*29.3*Q74*0.92*(BP74-V74)</f>
        <v>0</v>
      </c>
      <c r="AD74">
        <f>2*0.95*5.67E-8*(((BP74+$B$7)+273)^4-(V74+273)^4)</f>
        <v>0</v>
      </c>
      <c r="AE74">
        <f>T74+AD74+AB74+AC74</f>
        <v>0</v>
      </c>
      <c r="AF74">
        <f>BM74*AT74*(BH74-BG74*(1000-AT74*BJ74)/(1000-AT74*BI74))/(100*BA74)</f>
        <v>0</v>
      </c>
      <c r="AG74">
        <f>1000*BM74*AT74*(BI74-BJ74)/(100*BA74*(1000-AT74*BI74))</f>
        <v>0</v>
      </c>
      <c r="AH74">
        <f>(AI74 - AJ74 - BN74*1E3/(8.314*(BP74+273.15)) * AL74/BM74 * AK74) * BM74/(100*BA74) * (1000 - BJ74)/1000</f>
        <v>0</v>
      </c>
      <c r="AI74">
        <v>427.4793813091865</v>
      </c>
      <c r="AJ74">
        <v>426.1833878787879</v>
      </c>
      <c r="AK74">
        <v>-0.0005898096878809413</v>
      </c>
      <c r="AL74">
        <v>67.17983475541324</v>
      </c>
      <c r="AM74">
        <f>(AO74 - AN74 + BN74*1E3/(8.314*(BP74+273.15)) * AQ74/BM74 * AP74) * BM74/(100*BA74) * 1000/(1000 - AO74)</f>
        <v>0</v>
      </c>
      <c r="AN74">
        <v>17.6020715468785</v>
      </c>
      <c r="AO74">
        <v>17.78696545454546</v>
      </c>
      <c r="AP74">
        <v>-6.789446886950531E-05</v>
      </c>
      <c r="AQ74">
        <v>78.54895473560856</v>
      </c>
      <c r="AR74">
        <v>1</v>
      </c>
      <c r="AS74">
        <v>0</v>
      </c>
      <c r="AT74">
        <f>IF(AR74*$H$13&gt;=AV74,1.0,(AV74/(AV74-AR74*$H$13)))</f>
        <v>0</v>
      </c>
      <c r="AU74">
        <f>(AT74-1)*100</f>
        <v>0</v>
      </c>
      <c r="AV74">
        <f>MAX(0,($B$13+$C$13*BU74)/(1+$D$13*BU74)*BN74/(BP74+273)*$E$13)</f>
        <v>0</v>
      </c>
      <c r="AW74">
        <f>$B$11*BV74+$C$11*BW74+$F$11*CH74*(1-CK74)</f>
        <v>0</v>
      </c>
      <c r="AX74">
        <f>AW74*AY74</f>
        <v>0</v>
      </c>
      <c r="AY74">
        <f>($B$11*$D$9+$C$11*$D$9+$F$11*((CU74+CM74)/MAX(CU74+CM74+CV74, 0.1)*$I$9+CV74/MAX(CU74+CM74+CV74, 0.1)*$J$9))/($B$11+$C$11+$F$11)</f>
        <v>0</v>
      </c>
      <c r="AZ74">
        <f>($B$11*$K$9+$C$11*$K$9+$F$11*((CU74+CM74)/MAX(CU74+CM74+CV74, 0.1)*$P$9+CV74/MAX(CU74+CM74+CV74, 0.1)*$Q$9))/($B$11+$C$11+$F$11)</f>
        <v>0</v>
      </c>
      <c r="BA74">
        <v>6</v>
      </c>
      <c r="BB74">
        <v>0.5</v>
      </c>
      <c r="BC74" t="s">
        <v>355</v>
      </c>
      <c r="BD74">
        <v>2</v>
      </c>
      <c r="BE74" t="b">
        <v>1</v>
      </c>
      <c r="BF74">
        <v>1714258933.166666</v>
      </c>
      <c r="BG74">
        <v>418.6191333333334</v>
      </c>
      <c r="BH74">
        <v>419.9972333333334</v>
      </c>
      <c r="BI74">
        <v>17.79795</v>
      </c>
      <c r="BJ74">
        <v>17.60748666666667</v>
      </c>
      <c r="BK74">
        <v>421.5821666666668</v>
      </c>
      <c r="BL74">
        <v>17.84111</v>
      </c>
      <c r="BM74">
        <v>599.9955333333334</v>
      </c>
      <c r="BN74">
        <v>101.3964</v>
      </c>
      <c r="BO74">
        <v>0.09995797666666666</v>
      </c>
      <c r="BP74">
        <v>25.56563</v>
      </c>
      <c r="BQ74">
        <v>25.73462333333334</v>
      </c>
      <c r="BR74">
        <v>999.9000000000002</v>
      </c>
      <c r="BS74">
        <v>0</v>
      </c>
      <c r="BT74">
        <v>0</v>
      </c>
      <c r="BU74">
        <v>10019.163</v>
      </c>
      <c r="BV74">
        <v>0</v>
      </c>
      <c r="BW74">
        <v>185.5367666666666</v>
      </c>
      <c r="BX74">
        <v>-1.378156666666666</v>
      </c>
      <c r="BY74">
        <v>426.2047</v>
      </c>
      <c r="BZ74">
        <v>427.5248666666668</v>
      </c>
      <c r="CA74">
        <v>0.1904673</v>
      </c>
      <c r="CB74">
        <v>419.9972333333334</v>
      </c>
      <c r="CC74">
        <v>17.60748666666667</v>
      </c>
      <c r="CD74">
        <v>1.804648333333333</v>
      </c>
      <c r="CE74">
        <v>1.785335666666666</v>
      </c>
      <c r="CF74">
        <v>15.82711333333333</v>
      </c>
      <c r="CG74">
        <v>15.65898333333333</v>
      </c>
      <c r="CH74">
        <v>399.9791666666666</v>
      </c>
      <c r="CI74">
        <v>0.8999826666666666</v>
      </c>
      <c r="CJ74">
        <v>0.10001739</v>
      </c>
      <c r="CK74">
        <v>0</v>
      </c>
      <c r="CL74">
        <v>2.006536666666666</v>
      </c>
      <c r="CM74">
        <v>0</v>
      </c>
      <c r="CN74">
        <v>1194.591</v>
      </c>
      <c r="CO74">
        <v>3701.994</v>
      </c>
      <c r="CP74">
        <v>36.19756666666667</v>
      </c>
      <c r="CQ74">
        <v>41.00173333333331</v>
      </c>
      <c r="CR74">
        <v>38.41223333333333</v>
      </c>
      <c r="CS74">
        <v>40.08309999999998</v>
      </c>
      <c r="CT74">
        <v>36.88933333333333</v>
      </c>
      <c r="CU74">
        <v>359.974</v>
      </c>
      <c r="CV74">
        <v>40.00733333333334</v>
      </c>
      <c r="CW74">
        <v>0</v>
      </c>
      <c r="CX74">
        <v>1714259028.6</v>
      </c>
      <c r="CY74">
        <v>0</v>
      </c>
      <c r="CZ74">
        <v>1714258616.5</v>
      </c>
      <c r="DA74" t="s">
        <v>462</v>
      </c>
      <c r="DB74">
        <v>1714258613</v>
      </c>
      <c r="DC74">
        <v>1714258616.5</v>
      </c>
      <c r="DD74">
        <v>3</v>
      </c>
      <c r="DE74">
        <v>0.212</v>
      </c>
      <c r="DF74">
        <v>0.015</v>
      </c>
      <c r="DG74">
        <v>-2.969</v>
      </c>
      <c r="DH74">
        <v>-0.039</v>
      </c>
      <c r="DI74">
        <v>420</v>
      </c>
      <c r="DJ74">
        <v>18</v>
      </c>
      <c r="DK74">
        <v>0.63</v>
      </c>
      <c r="DL74">
        <v>0.22</v>
      </c>
      <c r="DM74">
        <v>-1.368217073170732</v>
      </c>
      <c r="DN74">
        <v>-0.05110306620209037</v>
      </c>
      <c r="DO74">
        <v>0.04779528639091692</v>
      </c>
      <c r="DP74">
        <v>1</v>
      </c>
      <c r="DQ74">
        <v>0.1895948536585366</v>
      </c>
      <c r="DR74">
        <v>0.01442038327526169</v>
      </c>
      <c r="DS74">
        <v>0.003851317947119363</v>
      </c>
      <c r="DT74">
        <v>1</v>
      </c>
      <c r="DU74">
        <v>2</v>
      </c>
      <c r="DV74">
        <v>2</v>
      </c>
      <c r="DW74" t="s">
        <v>394</v>
      </c>
      <c r="DX74">
        <v>3.22927</v>
      </c>
      <c r="DY74">
        <v>2.70431</v>
      </c>
      <c r="DZ74">
        <v>0.105629</v>
      </c>
      <c r="EA74">
        <v>0.105668</v>
      </c>
      <c r="EB74">
        <v>0.0936017</v>
      </c>
      <c r="EC74">
        <v>0.09329229999999999</v>
      </c>
      <c r="ED74">
        <v>29110.3</v>
      </c>
      <c r="EE74">
        <v>28447.2</v>
      </c>
      <c r="EF74">
        <v>31178.1</v>
      </c>
      <c r="EG74">
        <v>30163</v>
      </c>
      <c r="EH74">
        <v>37842.4</v>
      </c>
      <c r="EI74">
        <v>36166.5</v>
      </c>
      <c r="EJ74">
        <v>43684.1</v>
      </c>
      <c r="EK74">
        <v>42123.9</v>
      </c>
      <c r="EL74">
        <v>2.10252</v>
      </c>
      <c r="EM74">
        <v>1.90785</v>
      </c>
      <c r="EN74">
        <v>0.0550784</v>
      </c>
      <c r="EO74">
        <v>0</v>
      </c>
      <c r="EP74">
        <v>24.8283</v>
      </c>
      <c r="EQ74">
        <v>999.9</v>
      </c>
      <c r="ER74">
        <v>64.09999999999999</v>
      </c>
      <c r="ES74">
        <v>27.4</v>
      </c>
      <c r="ET74">
        <v>23.1643</v>
      </c>
      <c r="EU74">
        <v>61.7373</v>
      </c>
      <c r="EV74">
        <v>21.7829</v>
      </c>
      <c r="EW74">
        <v>1</v>
      </c>
      <c r="EX74">
        <v>0.0401804</v>
      </c>
      <c r="EY74">
        <v>0.742669</v>
      </c>
      <c r="EZ74">
        <v>20.2081</v>
      </c>
      <c r="FA74">
        <v>5.22373</v>
      </c>
      <c r="FB74">
        <v>11.998</v>
      </c>
      <c r="FC74">
        <v>4.967</v>
      </c>
      <c r="FD74">
        <v>3.297</v>
      </c>
      <c r="FE74">
        <v>9999</v>
      </c>
      <c r="FF74">
        <v>9999</v>
      </c>
      <c r="FG74">
        <v>9999</v>
      </c>
      <c r="FH74">
        <v>33</v>
      </c>
      <c r="FI74">
        <v>4.97107</v>
      </c>
      <c r="FJ74">
        <v>1.86772</v>
      </c>
      <c r="FK74">
        <v>1.85898</v>
      </c>
      <c r="FL74">
        <v>1.86508</v>
      </c>
      <c r="FM74">
        <v>1.8631</v>
      </c>
      <c r="FN74">
        <v>1.86445</v>
      </c>
      <c r="FO74">
        <v>1.85989</v>
      </c>
      <c r="FP74">
        <v>1.864</v>
      </c>
      <c r="FQ74">
        <v>0</v>
      </c>
      <c r="FR74">
        <v>0</v>
      </c>
      <c r="FS74">
        <v>0</v>
      </c>
      <c r="FT74">
        <v>0</v>
      </c>
      <c r="FU74" t="s">
        <v>358</v>
      </c>
      <c r="FV74" t="s">
        <v>359</v>
      </c>
      <c r="FW74" t="s">
        <v>360</v>
      </c>
      <c r="FX74" t="s">
        <v>360</v>
      </c>
      <c r="FY74" t="s">
        <v>360</v>
      </c>
      <c r="FZ74" t="s">
        <v>360</v>
      </c>
      <c r="GA74">
        <v>0</v>
      </c>
      <c r="GB74">
        <v>100</v>
      </c>
      <c r="GC74">
        <v>100</v>
      </c>
      <c r="GD74">
        <v>-2.963</v>
      </c>
      <c r="GE74">
        <v>-0.0432</v>
      </c>
      <c r="GF74">
        <v>-1.110366668076734</v>
      </c>
      <c r="GG74">
        <v>-0.004200780211792431</v>
      </c>
      <c r="GH74">
        <v>-6.086107273994438E-07</v>
      </c>
      <c r="GI74">
        <v>3.538391214060535E-10</v>
      </c>
      <c r="GJ74">
        <v>-0.07601771425776131</v>
      </c>
      <c r="GK74">
        <v>0.006682484536868237</v>
      </c>
      <c r="GL74">
        <v>-0.0007200357986506558</v>
      </c>
      <c r="GM74">
        <v>2.515042002614049E-05</v>
      </c>
      <c r="GN74">
        <v>15</v>
      </c>
      <c r="GO74">
        <v>1944</v>
      </c>
      <c r="GP74">
        <v>3</v>
      </c>
      <c r="GQ74">
        <v>20</v>
      </c>
      <c r="GR74">
        <v>5.5</v>
      </c>
      <c r="GS74">
        <v>5.4</v>
      </c>
      <c r="GT74">
        <v>1.13525</v>
      </c>
      <c r="GU74">
        <v>2.41943</v>
      </c>
      <c r="GV74">
        <v>1.44775</v>
      </c>
      <c r="GW74">
        <v>2.30103</v>
      </c>
      <c r="GX74">
        <v>1.55151</v>
      </c>
      <c r="GY74">
        <v>2.3645</v>
      </c>
      <c r="GZ74">
        <v>32.9983</v>
      </c>
      <c r="HA74">
        <v>14.0532</v>
      </c>
      <c r="HB74">
        <v>18</v>
      </c>
      <c r="HC74">
        <v>591.701</v>
      </c>
      <c r="HD74">
        <v>468.423</v>
      </c>
      <c r="HE74">
        <v>23.9996</v>
      </c>
      <c r="HF74">
        <v>27.6075</v>
      </c>
      <c r="HG74">
        <v>29.9999</v>
      </c>
      <c r="HH74">
        <v>27.7007</v>
      </c>
      <c r="HI74">
        <v>27.6737</v>
      </c>
      <c r="HJ74">
        <v>22.7291</v>
      </c>
      <c r="HK74">
        <v>35.5591</v>
      </c>
      <c r="HL74">
        <v>87.6914</v>
      </c>
      <c r="HM74">
        <v>24</v>
      </c>
      <c r="HN74">
        <v>420</v>
      </c>
      <c r="HO74">
        <v>17.5925</v>
      </c>
      <c r="HP74">
        <v>98.9278</v>
      </c>
      <c r="HQ74">
        <v>100.651</v>
      </c>
    </row>
    <row r="75" spans="1:225">
      <c r="A75">
        <v>59</v>
      </c>
      <c r="B75">
        <v>1714258951.1</v>
      </c>
      <c r="C75">
        <v>1813</v>
      </c>
      <c r="D75" t="s">
        <v>486</v>
      </c>
      <c r="E75" t="s">
        <v>487</v>
      </c>
      <c r="F75">
        <v>5</v>
      </c>
      <c r="G75" t="s">
        <v>477</v>
      </c>
      <c r="H75">
        <v>1714258943.166666</v>
      </c>
      <c r="I75">
        <f>(J75)/1000</f>
        <v>0</v>
      </c>
      <c r="J75">
        <f>IF(BE75, AM75, AG75)</f>
        <v>0</v>
      </c>
      <c r="K75">
        <f>IF(BE75, AH75, AF75)</f>
        <v>0</v>
      </c>
      <c r="L75">
        <f>BG75 - IF(AT75&gt;1, K75*BA75*100.0/(AV75*BU75), 0)</f>
        <v>0</v>
      </c>
      <c r="M75">
        <f>((S75-I75/2)*L75-K75)/(S75+I75/2)</f>
        <v>0</v>
      </c>
      <c r="N75">
        <f>M75*(BN75+BO75)/1000.0</f>
        <v>0</v>
      </c>
      <c r="O75">
        <f>(BG75 - IF(AT75&gt;1, K75*BA75*100.0/(AV75*BU75), 0))*(BN75+BO75)/1000.0</f>
        <v>0</v>
      </c>
      <c r="P75">
        <f>2.0/((1/R75-1/Q75)+SIGN(R75)*SQRT((1/R75-1/Q75)*(1/R75-1/Q75) + 4*BB75/((BB75+1)*(BB75+1))*(2*1/R75*1/Q75-1/Q75*1/Q75)))</f>
        <v>0</v>
      </c>
      <c r="Q75">
        <f>IF(LEFT(BC75,1)&lt;&gt;"0",IF(LEFT(BC75,1)="1",3.0,BD75),$D$5+$E$5*(BU75*BN75/($K$5*1000))+$F$5*(BU75*BN75/($K$5*1000))*MAX(MIN(BA75,$J$5),$I$5)*MAX(MIN(BA75,$J$5),$I$5)+$G$5*MAX(MIN(BA75,$J$5),$I$5)*(BU75*BN75/($K$5*1000))+$H$5*(BU75*BN75/($K$5*1000))*(BU75*BN75/($K$5*1000)))</f>
        <v>0</v>
      </c>
      <c r="R75">
        <f>I75*(1000-(1000*0.61365*exp(17.502*V75/(240.97+V75))/(BN75+BO75)+BI75)/2)/(1000*0.61365*exp(17.502*V75/(240.97+V75))/(BN75+BO75)-BI75)</f>
        <v>0</v>
      </c>
      <c r="S75">
        <f>1/((BB75+1)/(P75/1.6)+1/(Q75/1.37)) + BB75/((BB75+1)/(P75/1.6) + BB75/(Q75/1.37))</f>
        <v>0</v>
      </c>
      <c r="T75">
        <f>(AW75*AZ75)</f>
        <v>0</v>
      </c>
      <c r="U75">
        <f>(BP75+(T75+2*0.95*5.67E-8*(((BP75+$B$7)+273)^4-(BP75+273)^4)-44100*I75)/(1.84*29.3*Q75+8*0.95*5.67E-8*(BP75+273)^3))</f>
        <v>0</v>
      </c>
      <c r="V75">
        <f>($C$7*BQ75+$D$7*BR75+$E$7*U75)</f>
        <v>0</v>
      </c>
      <c r="W75">
        <f>0.61365*exp(17.502*V75/(240.97+V75))</f>
        <v>0</v>
      </c>
      <c r="X75">
        <f>(Y75/Z75*100)</f>
        <v>0</v>
      </c>
      <c r="Y75">
        <f>BI75*(BN75+BO75)/1000</f>
        <v>0</v>
      </c>
      <c r="Z75">
        <f>0.61365*exp(17.502*BP75/(240.97+BP75))</f>
        <v>0</v>
      </c>
      <c r="AA75">
        <f>(W75-BI75*(BN75+BO75)/1000)</f>
        <v>0</v>
      </c>
      <c r="AB75">
        <f>(-I75*44100)</f>
        <v>0</v>
      </c>
      <c r="AC75">
        <f>2*29.3*Q75*0.92*(BP75-V75)</f>
        <v>0</v>
      </c>
      <c r="AD75">
        <f>2*0.95*5.67E-8*(((BP75+$B$7)+273)^4-(V75+273)^4)</f>
        <v>0</v>
      </c>
      <c r="AE75">
        <f>T75+AD75+AB75+AC75</f>
        <v>0</v>
      </c>
      <c r="AF75">
        <f>BM75*AT75*(BH75-BG75*(1000-AT75*BJ75)/(1000-AT75*BI75))/(100*BA75)</f>
        <v>0</v>
      </c>
      <c r="AG75">
        <f>1000*BM75*AT75*(BI75-BJ75)/(100*BA75*(1000-AT75*BI75))</f>
        <v>0</v>
      </c>
      <c r="AH75">
        <f>(AI75 - AJ75 - BN75*1E3/(8.314*(BP75+273.15)) * AL75/BM75 * AK75) * BM75/(100*BA75) * (1000 - BJ75)/1000</f>
        <v>0</v>
      </c>
      <c r="AI75">
        <v>427.4518585702811</v>
      </c>
      <c r="AJ75">
        <v>426.1353090909092</v>
      </c>
      <c r="AK75">
        <v>-0.000291238524140764</v>
      </c>
      <c r="AL75">
        <v>67.17983475541324</v>
      </c>
      <c r="AM75">
        <f>(AO75 - AN75 + BN75*1E3/(8.314*(BP75+273.15)) * AQ75/BM75 * AP75) * BM75/(100*BA75) * 1000/(1000 - AO75)</f>
        <v>0</v>
      </c>
      <c r="AN75">
        <v>17.60105390437795</v>
      </c>
      <c r="AO75">
        <v>17.78429212121212</v>
      </c>
      <c r="AP75">
        <v>1.279694913154385E-05</v>
      </c>
      <c r="AQ75">
        <v>78.54895473560856</v>
      </c>
      <c r="AR75">
        <v>0</v>
      </c>
      <c r="AS75">
        <v>0</v>
      </c>
      <c r="AT75">
        <f>IF(AR75*$H$13&gt;=AV75,1.0,(AV75/(AV75-AR75*$H$13)))</f>
        <v>0</v>
      </c>
      <c r="AU75">
        <f>(AT75-1)*100</f>
        <v>0</v>
      </c>
      <c r="AV75">
        <f>MAX(0,($B$13+$C$13*BU75)/(1+$D$13*BU75)*BN75/(BP75+273)*$E$13)</f>
        <v>0</v>
      </c>
      <c r="AW75">
        <f>$B$11*BV75+$C$11*BW75+$F$11*CH75*(1-CK75)</f>
        <v>0</v>
      </c>
      <c r="AX75">
        <f>AW75*AY75</f>
        <v>0</v>
      </c>
      <c r="AY75">
        <f>($B$11*$D$9+$C$11*$D$9+$F$11*((CU75+CM75)/MAX(CU75+CM75+CV75, 0.1)*$I$9+CV75/MAX(CU75+CM75+CV75, 0.1)*$J$9))/($B$11+$C$11+$F$11)</f>
        <v>0</v>
      </c>
      <c r="AZ75">
        <f>($B$11*$K$9+$C$11*$K$9+$F$11*((CU75+CM75)/MAX(CU75+CM75+CV75, 0.1)*$P$9+CV75/MAX(CU75+CM75+CV75, 0.1)*$Q$9))/($B$11+$C$11+$F$11)</f>
        <v>0</v>
      </c>
      <c r="BA75">
        <v>6</v>
      </c>
      <c r="BB75">
        <v>0.5</v>
      </c>
      <c r="BC75" t="s">
        <v>355</v>
      </c>
      <c r="BD75">
        <v>2</v>
      </c>
      <c r="BE75" t="b">
        <v>1</v>
      </c>
      <c r="BF75">
        <v>1714258943.166666</v>
      </c>
      <c r="BG75">
        <v>418.6039333333334</v>
      </c>
      <c r="BH75">
        <v>419.9920333333334</v>
      </c>
      <c r="BI75">
        <v>17.78666666666667</v>
      </c>
      <c r="BJ75">
        <v>17.60167</v>
      </c>
      <c r="BK75">
        <v>421.5669</v>
      </c>
      <c r="BL75">
        <v>17.82988333333333</v>
      </c>
      <c r="BM75">
        <v>600.0180999999999</v>
      </c>
      <c r="BN75">
        <v>101.3967</v>
      </c>
      <c r="BO75">
        <v>0.09997192666666667</v>
      </c>
      <c r="BP75">
        <v>25.56186333333333</v>
      </c>
      <c r="BQ75">
        <v>25.73348</v>
      </c>
      <c r="BR75">
        <v>999.9000000000002</v>
      </c>
      <c r="BS75">
        <v>0</v>
      </c>
      <c r="BT75">
        <v>0</v>
      </c>
      <c r="BU75">
        <v>10002.482</v>
      </c>
      <c r="BV75">
        <v>0</v>
      </c>
      <c r="BW75">
        <v>183.6888333333333</v>
      </c>
      <c r="BX75">
        <v>-1.388190333333333</v>
      </c>
      <c r="BY75">
        <v>426.1843666666666</v>
      </c>
      <c r="BZ75">
        <v>427.5171666666666</v>
      </c>
      <c r="CA75">
        <v>0.1850062333333334</v>
      </c>
      <c r="CB75">
        <v>419.9920333333334</v>
      </c>
      <c r="CC75">
        <v>17.60167</v>
      </c>
      <c r="CD75">
        <v>1.80351</v>
      </c>
      <c r="CE75">
        <v>1.784751</v>
      </c>
      <c r="CF75">
        <v>15.81725333333333</v>
      </c>
      <c r="CG75">
        <v>15.65387666666666</v>
      </c>
      <c r="CH75">
        <v>399.9688999999999</v>
      </c>
      <c r="CI75">
        <v>0.8999808666666667</v>
      </c>
      <c r="CJ75">
        <v>0.1000191866666667</v>
      </c>
      <c r="CK75">
        <v>0</v>
      </c>
      <c r="CL75">
        <v>2.09472</v>
      </c>
      <c r="CM75">
        <v>0</v>
      </c>
      <c r="CN75">
        <v>1179.568</v>
      </c>
      <c r="CO75">
        <v>3701.894333333333</v>
      </c>
      <c r="CP75">
        <v>36.26433333333333</v>
      </c>
      <c r="CQ75">
        <v>41.10389999999999</v>
      </c>
      <c r="CR75">
        <v>38.48519999999998</v>
      </c>
      <c r="CS75">
        <v>40.22056666666665</v>
      </c>
      <c r="CT75">
        <v>36.9601</v>
      </c>
      <c r="CU75">
        <v>359.9643333333333</v>
      </c>
      <c r="CV75">
        <v>40.00233333333333</v>
      </c>
      <c r="CW75">
        <v>0</v>
      </c>
      <c r="CX75">
        <v>1714259038.2</v>
      </c>
      <c r="CY75">
        <v>0</v>
      </c>
      <c r="CZ75">
        <v>1714258616.5</v>
      </c>
      <c r="DA75" t="s">
        <v>462</v>
      </c>
      <c r="DB75">
        <v>1714258613</v>
      </c>
      <c r="DC75">
        <v>1714258616.5</v>
      </c>
      <c r="DD75">
        <v>3</v>
      </c>
      <c r="DE75">
        <v>0.212</v>
      </c>
      <c r="DF75">
        <v>0.015</v>
      </c>
      <c r="DG75">
        <v>-2.969</v>
      </c>
      <c r="DH75">
        <v>-0.039</v>
      </c>
      <c r="DI75">
        <v>420</v>
      </c>
      <c r="DJ75">
        <v>18</v>
      </c>
      <c r="DK75">
        <v>0.63</v>
      </c>
      <c r="DL75">
        <v>0.22</v>
      </c>
      <c r="DM75">
        <v>-1.399442682926829</v>
      </c>
      <c r="DN75">
        <v>0.06194780487804729</v>
      </c>
      <c r="DO75">
        <v>0.04451249180789867</v>
      </c>
      <c r="DP75">
        <v>1</v>
      </c>
      <c r="DQ75">
        <v>0.1878417073170732</v>
      </c>
      <c r="DR75">
        <v>-0.04708868989547049</v>
      </c>
      <c r="DS75">
        <v>0.004856577115643318</v>
      </c>
      <c r="DT75">
        <v>1</v>
      </c>
      <c r="DU75">
        <v>2</v>
      </c>
      <c r="DV75">
        <v>2</v>
      </c>
      <c r="DW75" t="s">
        <v>394</v>
      </c>
      <c r="DX75">
        <v>3.22921</v>
      </c>
      <c r="DY75">
        <v>2.70429</v>
      </c>
      <c r="DZ75">
        <v>0.105621</v>
      </c>
      <c r="EA75">
        <v>0.105655</v>
      </c>
      <c r="EB75">
        <v>0.0935946</v>
      </c>
      <c r="EC75">
        <v>0.0932887</v>
      </c>
      <c r="ED75">
        <v>29110.5</v>
      </c>
      <c r="EE75">
        <v>28448</v>
      </c>
      <c r="EF75">
        <v>31178.1</v>
      </c>
      <c r="EG75">
        <v>30163.4</v>
      </c>
      <c r="EH75">
        <v>37842.7</v>
      </c>
      <c r="EI75">
        <v>36166.9</v>
      </c>
      <c r="EJ75">
        <v>43684</v>
      </c>
      <c r="EK75">
        <v>42124.3</v>
      </c>
      <c r="EL75">
        <v>2.10285</v>
      </c>
      <c r="EM75">
        <v>1.90812</v>
      </c>
      <c r="EN75">
        <v>0.0557564</v>
      </c>
      <c r="EO75">
        <v>0</v>
      </c>
      <c r="EP75">
        <v>24.823</v>
      </c>
      <c r="EQ75">
        <v>999.9</v>
      </c>
      <c r="ER75">
        <v>64.09999999999999</v>
      </c>
      <c r="ES75">
        <v>27.4</v>
      </c>
      <c r="ET75">
        <v>23.1633</v>
      </c>
      <c r="EU75">
        <v>61.3373</v>
      </c>
      <c r="EV75">
        <v>21.9511</v>
      </c>
      <c r="EW75">
        <v>1</v>
      </c>
      <c r="EX75">
        <v>0.039596</v>
      </c>
      <c r="EY75">
        <v>0.735305</v>
      </c>
      <c r="EZ75">
        <v>20.2082</v>
      </c>
      <c r="FA75">
        <v>5.22433</v>
      </c>
      <c r="FB75">
        <v>11.998</v>
      </c>
      <c r="FC75">
        <v>4.9673</v>
      </c>
      <c r="FD75">
        <v>3.297</v>
      </c>
      <c r="FE75">
        <v>9999</v>
      </c>
      <c r="FF75">
        <v>9999</v>
      </c>
      <c r="FG75">
        <v>9999</v>
      </c>
      <c r="FH75">
        <v>33</v>
      </c>
      <c r="FI75">
        <v>4.97104</v>
      </c>
      <c r="FJ75">
        <v>1.8677</v>
      </c>
      <c r="FK75">
        <v>1.85898</v>
      </c>
      <c r="FL75">
        <v>1.86508</v>
      </c>
      <c r="FM75">
        <v>1.8631</v>
      </c>
      <c r="FN75">
        <v>1.86447</v>
      </c>
      <c r="FO75">
        <v>1.85989</v>
      </c>
      <c r="FP75">
        <v>1.864</v>
      </c>
      <c r="FQ75">
        <v>0</v>
      </c>
      <c r="FR75">
        <v>0</v>
      </c>
      <c r="FS75">
        <v>0</v>
      </c>
      <c r="FT75">
        <v>0</v>
      </c>
      <c r="FU75" t="s">
        <v>358</v>
      </c>
      <c r="FV75" t="s">
        <v>359</v>
      </c>
      <c r="FW75" t="s">
        <v>360</v>
      </c>
      <c r="FX75" t="s">
        <v>360</v>
      </c>
      <c r="FY75" t="s">
        <v>360</v>
      </c>
      <c r="FZ75" t="s">
        <v>360</v>
      </c>
      <c r="GA75">
        <v>0</v>
      </c>
      <c r="GB75">
        <v>100</v>
      </c>
      <c r="GC75">
        <v>100</v>
      </c>
      <c r="GD75">
        <v>-2.963</v>
      </c>
      <c r="GE75">
        <v>-0.0432</v>
      </c>
      <c r="GF75">
        <v>-1.110366668076734</v>
      </c>
      <c r="GG75">
        <v>-0.004200780211792431</v>
      </c>
      <c r="GH75">
        <v>-6.086107273994438E-07</v>
      </c>
      <c r="GI75">
        <v>3.538391214060535E-10</v>
      </c>
      <c r="GJ75">
        <v>-0.07601771425776131</v>
      </c>
      <c r="GK75">
        <v>0.006682484536868237</v>
      </c>
      <c r="GL75">
        <v>-0.0007200357986506558</v>
      </c>
      <c r="GM75">
        <v>2.515042002614049E-05</v>
      </c>
      <c r="GN75">
        <v>15</v>
      </c>
      <c r="GO75">
        <v>1944</v>
      </c>
      <c r="GP75">
        <v>3</v>
      </c>
      <c r="GQ75">
        <v>20</v>
      </c>
      <c r="GR75">
        <v>5.6</v>
      </c>
      <c r="GS75">
        <v>5.6</v>
      </c>
      <c r="GT75">
        <v>1.13525</v>
      </c>
      <c r="GU75">
        <v>2.42065</v>
      </c>
      <c r="GV75">
        <v>1.44775</v>
      </c>
      <c r="GW75">
        <v>2.30103</v>
      </c>
      <c r="GX75">
        <v>1.55151</v>
      </c>
      <c r="GY75">
        <v>2.35107</v>
      </c>
      <c r="GZ75">
        <v>32.9983</v>
      </c>
      <c r="HA75">
        <v>14.0532</v>
      </c>
      <c r="HB75">
        <v>18</v>
      </c>
      <c r="HC75">
        <v>591.841</v>
      </c>
      <c r="HD75">
        <v>468.53</v>
      </c>
      <c r="HE75">
        <v>23.9993</v>
      </c>
      <c r="HF75">
        <v>27.5987</v>
      </c>
      <c r="HG75">
        <v>29.9999</v>
      </c>
      <c r="HH75">
        <v>27.692</v>
      </c>
      <c r="HI75">
        <v>27.6655</v>
      </c>
      <c r="HJ75">
        <v>22.7303</v>
      </c>
      <c r="HK75">
        <v>35.5591</v>
      </c>
      <c r="HL75">
        <v>87.3207</v>
      </c>
      <c r="HM75">
        <v>24</v>
      </c>
      <c r="HN75">
        <v>420</v>
      </c>
      <c r="HO75">
        <v>17.5925</v>
      </c>
      <c r="HP75">
        <v>98.9276</v>
      </c>
      <c r="HQ75">
        <v>100.652</v>
      </c>
    </row>
    <row r="76" spans="1:225">
      <c r="A76">
        <v>60</v>
      </c>
      <c r="B76">
        <v>1714258961.1</v>
      </c>
      <c r="C76">
        <v>1823</v>
      </c>
      <c r="D76" t="s">
        <v>488</v>
      </c>
      <c r="E76" t="s">
        <v>489</v>
      </c>
      <c r="F76">
        <v>5</v>
      </c>
      <c r="G76" t="s">
        <v>477</v>
      </c>
      <c r="H76">
        <v>1714258953.166666</v>
      </c>
      <c r="I76">
        <f>(J76)/1000</f>
        <v>0</v>
      </c>
      <c r="J76">
        <f>IF(BE76, AM76, AG76)</f>
        <v>0</v>
      </c>
      <c r="K76">
        <f>IF(BE76, AH76, AF76)</f>
        <v>0</v>
      </c>
      <c r="L76">
        <f>BG76 - IF(AT76&gt;1, K76*BA76*100.0/(AV76*BU76), 0)</f>
        <v>0</v>
      </c>
      <c r="M76">
        <f>((S76-I76/2)*L76-K76)/(S76+I76/2)</f>
        <v>0</v>
      </c>
      <c r="N76">
        <f>M76*(BN76+BO76)/1000.0</f>
        <v>0</v>
      </c>
      <c r="O76">
        <f>(BG76 - IF(AT76&gt;1, K76*BA76*100.0/(AV76*BU76), 0))*(BN76+BO76)/1000.0</f>
        <v>0</v>
      </c>
      <c r="P76">
        <f>2.0/((1/R76-1/Q76)+SIGN(R76)*SQRT((1/R76-1/Q76)*(1/R76-1/Q76) + 4*BB76/((BB76+1)*(BB76+1))*(2*1/R76*1/Q76-1/Q76*1/Q76)))</f>
        <v>0</v>
      </c>
      <c r="Q76">
        <f>IF(LEFT(BC76,1)&lt;&gt;"0",IF(LEFT(BC76,1)="1",3.0,BD76),$D$5+$E$5*(BU76*BN76/($K$5*1000))+$F$5*(BU76*BN76/($K$5*1000))*MAX(MIN(BA76,$J$5),$I$5)*MAX(MIN(BA76,$J$5),$I$5)+$G$5*MAX(MIN(BA76,$J$5),$I$5)*(BU76*BN76/($K$5*1000))+$H$5*(BU76*BN76/($K$5*1000))*(BU76*BN76/($K$5*1000)))</f>
        <v>0</v>
      </c>
      <c r="R76">
        <f>I76*(1000-(1000*0.61365*exp(17.502*V76/(240.97+V76))/(BN76+BO76)+BI76)/2)/(1000*0.61365*exp(17.502*V76/(240.97+V76))/(BN76+BO76)-BI76)</f>
        <v>0</v>
      </c>
      <c r="S76">
        <f>1/((BB76+1)/(P76/1.6)+1/(Q76/1.37)) + BB76/((BB76+1)/(P76/1.6) + BB76/(Q76/1.37))</f>
        <v>0</v>
      </c>
      <c r="T76">
        <f>(AW76*AZ76)</f>
        <v>0</v>
      </c>
      <c r="U76">
        <f>(BP76+(T76+2*0.95*5.67E-8*(((BP76+$B$7)+273)^4-(BP76+273)^4)-44100*I76)/(1.84*29.3*Q76+8*0.95*5.67E-8*(BP76+273)^3))</f>
        <v>0</v>
      </c>
      <c r="V76">
        <f>($C$7*BQ76+$D$7*BR76+$E$7*U76)</f>
        <v>0</v>
      </c>
      <c r="W76">
        <f>0.61365*exp(17.502*V76/(240.97+V76))</f>
        <v>0</v>
      </c>
      <c r="X76">
        <f>(Y76/Z76*100)</f>
        <v>0</v>
      </c>
      <c r="Y76">
        <f>BI76*(BN76+BO76)/1000</f>
        <v>0</v>
      </c>
      <c r="Z76">
        <f>0.61365*exp(17.502*BP76/(240.97+BP76))</f>
        <v>0</v>
      </c>
      <c r="AA76">
        <f>(W76-BI76*(BN76+BO76)/1000)</f>
        <v>0</v>
      </c>
      <c r="AB76">
        <f>(-I76*44100)</f>
        <v>0</v>
      </c>
      <c r="AC76">
        <f>2*29.3*Q76*0.92*(BP76-V76)</f>
        <v>0</v>
      </c>
      <c r="AD76">
        <f>2*0.95*5.67E-8*(((BP76+$B$7)+273)^4-(V76+273)^4)</f>
        <v>0</v>
      </c>
      <c r="AE76">
        <f>T76+AD76+AB76+AC76</f>
        <v>0</v>
      </c>
      <c r="AF76">
        <f>BM76*AT76*(BH76-BG76*(1000-AT76*BJ76)/(1000-AT76*BI76))/(100*BA76)</f>
        <v>0</v>
      </c>
      <c r="AG76">
        <f>1000*BM76*AT76*(BI76-BJ76)/(100*BA76*(1000-AT76*BI76))</f>
        <v>0</v>
      </c>
      <c r="AH76">
        <f>(AI76 - AJ76 - BN76*1E3/(8.314*(BP76+273.15)) * AL76/BM76 * AK76) * BM76/(100*BA76) * (1000 - BJ76)/1000</f>
        <v>0</v>
      </c>
      <c r="AI76">
        <v>427.5775753008178</v>
      </c>
      <c r="AJ76">
        <v>426.1404666666665</v>
      </c>
      <c r="AK76">
        <v>0.0001287114080489563</v>
      </c>
      <c r="AL76">
        <v>67.17983475541324</v>
      </c>
      <c r="AM76">
        <f>(AO76 - AN76 + BN76*1E3/(8.314*(BP76+273.15)) * AQ76/BM76 * AP76) * BM76/(100*BA76) * 1000/(1000 - AO76)</f>
        <v>0</v>
      </c>
      <c r="AN76">
        <v>17.5853876305423</v>
      </c>
      <c r="AO76">
        <v>17.77882666666666</v>
      </c>
      <c r="AP76">
        <v>-5.299605402647079E-05</v>
      </c>
      <c r="AQ76">
        <v>78.54895473560856</v>
      </c>
      <c r="AR76">
        <v>0</v>
      </c>
      <c r="AS76">
        <v>0</v>
      </c>
      <c r="AT76">
        <f>IF(AR76*$H$13&gt;=AV76,1.0,(AV76/(AV76-AR76*$H$13)))</f>
        <v>0</v>
      </c>
      <c r="AU76">
        <f>(AT76-1)*100</f>
        <v>0</v>
      </c>
      <c r="AV76">
        <f>MAX(0,($B$13+$C$13*BU76)/(1+$D$13*BU76)*BN76/(BP76+273)*$E$13)</f>
        <v>0</v>
      </c>
      <c r="AW76">
        <f>$B$11*BV76+$C$11*BW76+$F$11*CH76*(1-CK76)</f>
        <v>0</v>
      </c>
      <c r="AX76">
        <f>AW76*AY76</f>
        <v>0</v>
      </c>
      <c r="AY76">
        <f>($B$11*$D$9+$C$11*$D$9+$F$11*((CU76+CM76)/MAX(CU76+CM76+CV76, 0.1)*$I$9+CV76/MAX(CU76+CM76+CV76, 0.1)*$J$9))/($B$11+$C$11+$F$11)</f>
        <v>0</v>
      </c>
      <c r="AZ76">
        <f>($B$11*$K$9+$C$11*$K$9+$F$11*((CU76+CM76)/MAX(CU76+CM76+CV76, 0.1)*$P$9+CV76/MAX(CU76+CM76+CV76, 0.1)*$Q$9))/($B$11+$C$11+$F$11)</f>
        <v>0</v>
      </c>
      <c r="BA76">
        <v>6</v>
      </c>
      <c r="BB76">
        <v>0.5</v>
      </c>
      <c r="BC76" t="s">
        <v>355</v>
      </c>
      <c r="BD76">
        <v>2</v>
      </c>
      <c r="BE76" t="b">
        <v>1</v>
      </c>
      <c r="BF76">
        <v>1714258953.166666</v>
      </c>
      <c r="BG76">
        <v>418.5641333333334</v>
      </c>
      <c r="BH76">
        <v>419.9841</v>
      </c>
      <c r="BI76">
        <v>17.78339</v>
      </c>
      <c r="BJ76">
        <v>17.59372333333333</v>
      </c>
      <c r="BK76">
        <v>421.5269333333334</v>
      </c>
      <c r="BL76">
        <v>17.82662666666667</v>
      </c>
      <c r="BM76">
        <v>600.0134</v>
      </c>
      <c r="BN76">
        <v>101.3979333333334</v>
      </c>
      <c r="BO76">
        <v>0.1000514033333333</v>
      </c>
      <c r="BP76">
        <v>25.56343666666667</v>
      </c>
      <c r="BQ76">
        <v>25.73526</v>
      </c>
      <c r="BR76">
        <v>999.9000000000002</v>
      </c>
      <c r="BS76">
        <v>0</v>
      </c>
      <c r="BT76">
        <v>0</v>
      </c>
      <c r="BU76">
        <v>9990.271333333332</v>
      </c>
      <c r="BV76">
        <v>0</v>
      </c>
      <c r="BW76">
        <v>182.4152</v>
      </c>
      <c r="BX76">
        <v>-1.420036666666667</v>
      </c>
      <c r="BY76">
        <v>426.1424</v>
      </c>
      <c r="BZ76">
        <v>427.5055</v>
      </c>
      <c r="CA76">
        <v>0.1896697</v>
      </c>
      <c r="CB76">
        <v>419.9841</v>
      </c>
      <c r="CC76">
        <v>17.59372333333333</v>
      </c>
      <c r="CD76">
        <v>1.803200333333333</v>
      </c>
      <c r="CE76">
        <v>1.783967666666667</v>
      </c>
      <c r="CF76">
        <v>15.81456</v>
      </c>
      <c r="CG76">
        <v>15.64701333333334</v>
      </c>
      <c r="CH76">
        <v>399.9687</v>
      </c>
      <c r="CI76">
        <v>0.8999832333333332</v>
      </c>
      <c r="CJ76">
        <v>0.1000168233333334</v>
      </c>
      <c r="CK76">
        <v>0</v>
      </c>
      <c r="CL76">
        <v>2.15988</v>
      </c>
      <c r="CM76">
        <v>0</v>
      </c>
      <c r="CN76">
        <v>1170.405333333333</v>
      </c>
      <c r="CO76">
        <v>3701.895333333334</v>
      </c>
      <c r="CP76">
        <v>36.33936666666667</v>
      </c>
      <c r="CQ76">
        <v>41.18936666666666</v>
      </c>
      <c r="CR76">
        <v>38.56436666666666</v>
      </c>
      <c r="CS76">
        <v>40.35803333333332</v>
      </c>
      <c r="CT76">
        <v>37.03099999999999</v>
      </c>
      <c r="CU76">
        <v>359.9643333333333</v>
      </c>
      <c r="CV76">
        <v>40</v>
      </c>
      <c r="CW76">
        <v>0</v>
      </c>
      <c r="CX76">
        <v>1714259048.4</v>
      </c>
      <c r="CY76">
        <v>0</v>
      </c>
      <c r="CZ76">
        <v>1714258616.5</v>
      </c>
      <c r="DA76" t="s">
        <v>462</v>
      </c>
      <c r="DB76">
        <v>1714258613</v>
      </c>
      <c r="DC76">
        <v>1714258616.5</v>
      </c>
      <c r="DD76">
        <v>3</v>
      </c>
      <c r="DE76">
        <v>0.212</v>
      </c>
      <c r="DF76">
        <v>0.015</v>
      </c>
      <c r="DG76">
        <v>-2.969</v>
      </c>
      <c r="DH76">
        <v>-0.039</v>
      </c>
      <c r="DI76">
        <v>420</v>
      </c>
      <c r="DJ76">
        <v>18</v>
      </c>
      <c r="DK76">
        <v>0.63</v>
      </c>
      <c r="DL76">
        <v>0.22</v>
      </c>
      <c r="DM76">
        <v>-1.421227317073171</v>
      </c>
      <c r="DN76">
        <v>-0.1189712195121951</v>
      </c>
      <c r="DO76">
        <v>0.04131209154032327</v>
      </c>
      <c r="DP76">
        <v>0</v>
      </c>
      <c r="DQ76">
        <v>0.1877686829268292</v>
      </c>
      <c r="DR76">
        <v>0.04447045296167248</v>
      </c>
      <c r="DS76">
        <v>0.005479868368719178</v>
      </c>
      <c r="DT76">
        <v>1</v>
      </c>
      <c r="DU76">
        <v>1</v>
      </c>
      <c r="DV76">
        <v>2</v>
      </c>
      <c r="DW76" t="s">
        <v>357</v>
      </c>
      <c r="DX76">
        <v>3.22919</v>
      </c>
      <c r="DY76">
        <v>2.70431</v>
      </c>
      <c r="DZ76">
        <v>0.105625</v>
      </c>
      <c r="EA76">
        <v>0.105664</v>
      </c>
      <c r="EB76">
        <v>0.0935766</v>
      </c>
      <c r="EC76">
        <v>0.093233</v>
      </c>
      <c r="ED76">
        <v>29111.1</v>
      </c>
      <c r="EE76">
        <v>28448.4</v>
      </c>
      <c r="EF76">
        <v>31178.8</v>
      </c>
      <c r="EG76">
        <v>30163.9</v>
      </c>
      <c r="EH76">
        <v>37844.3</v>
      </c>
      <c r="EI76">
        <v>36169.8</v>
      </c>
      <c r="EJ76">
        <v>43685</v>
      </c>
      <c r="EK76">
        <v>42125</v>
      </c>
      <c r="EL76">
        <v>2.10348</v>
      </c>
      <c r="EM76">
        <v>1.90828</v>
      </c>
      <c r="EN76">
        <v>0.0558533</v>
      </c>
      <c r="EO76">
        <v>0</v>
      </c>
      <c r="EP76">
        <v>24.8179</v>
      </c>
      <c r="EQ76">
        <v>999.9</v>
      </c>
      <c r="ER76">
        <v>64</v>
      </c>
      <c r="ES76">
        <v>27.4</v>
      </c>
      <c r="ET76">
        <v>23.1266</v>
      </c>
      <c r="EU76">
        <v>60.9673</v>
      </c>
      <c r="EV76">
        <v>22.1114</v>
      </c>
      <c r="EW76">
        <v>1</v>
      </c>
      <c r="EX76">
        <v>0.0388821</v>
      </c>
      <c r="EY76">
        <v>0.728268</v>
      </c>
      <c r="EZ76">
        <v>20.2081</v>
      </c>
      <c r="FA76">
        <v>5.22687</v>
      </c>
      <c r="FB76">
        <v>11.998</v>
      </c>
      <c r="FC76">
        <v>4.9666</v>
      </c>
      <c r="FD76">
        <v>3.297</v>
      </c>
      <c r="FE76">
        <v>9999</v>
      </c>
      <c r="FF76">
        <v>9999</v>
      </c>
      <c r="FG76">
        <v>9999</v>
      </c>
      <c r="FH76">
        <v>33</v>
      </c>
      <c r="FI76">
        <v>4.97104</v>
      </c>
      <c r="FJ76">
        <v>1.86771</v>
      </c>
      <c r="FK76">
        <v>1.85898</v>
      </c>
      <c r="FL76">
        <v>1.86508</v>
      </c>
      <c r="FM76">
        <v>1.8631</v>
      </c>
      <c r="FN76">
        <v>1.86446</v>
      </c>
      <c r="FO76">
        <v>1.85989</v>
      </c>
      <c r="FP76">
        <v>1.86399</v>
      </c>
      <c r="FQ76">
        <v>0</v>
      </c>
      <c r="FR76">
        <v>0</v>
      </c>
      <c r="FS76">
        <v>0</v>
      </c>
      <c r="FT76">
        <v>0</v>
      </c>
      <c r="FU76" t="s">
        <v>358</v>
      </c>
      <c r="FV76" t="s">
        <v>359</v>
      </c>
      <c r="FW76" t="s">
        <v>360</v>
      </c>
      <c r="FX76" t="s">
        <v>360</v>
      </c>
      <c r="FY76" t="s">
        <v>360</v>
      </c>
      <c r="FZ76" t="s">
        <v>360</v>
      </c>
      <c r="GA76">
        <v>0</v>
      </c>
      <c r="GB76">
        <v>100</v>
      </c>
      <c r="GC76">
        <v>100</v>
      </c>
      <c r="GD76">
        <v>-2.963</v>
      </c>
      <c r="GE76">
        <v>-0.0433</v>
      </c>
      <c r="GF76">
        <v>-1.110366668076734</v>
      </c>
      <c r="GG76">
        <v>-0.004200780211792431</v>
      </c>
      <c r="GH76">
        <v>-6.086107273994438E-07</v>
      </c>
      <c r="GI76">
        <v>3.538391214060535E-10</v>
      </c>
      <c r="GJ76">
        <v>-0.07601771425776131</v>
      </c>
      <c r="GK76">
        <v>0.006682484536868237</v>
      </c>
      <c r="GL76">
        <v>-0.0007200357986506558</v>
      </c>
      <c r="GM76">
        <v>2.515042002614049E-05</v>
      </c>
      <c r="GN76">
        <v>15</v>
      </c>
      <c r="GO76">
        <v>1944</v>
      </c>
      <c r="GP76">
        <v>3</v>
      </c>
      <c r="GQ76">
        <v>20</v>
      </c>
      <c r="GR76">
        <v>5.8</v>
      </c>
      <c r="GS76">
        <v>5.7</v>
      </c>
      <c r="GT76">
        <v>1.13525</v>
      </c>
      <c r="GU76">
        <v>2.42432</v>
      </c>
      <c r="GV76">
        <v>1.44897</v>
      </c>
      <c r="GW76">
        <v>2.30103</v>
      </c>
      <c r="GX76">
        <v>1.55151</v>
      </c>
      <c r="GY76">
        <v>2.32056</v>
      </c>
      <c r="GZ76">
        <v>32.9983</v>
      </c>
      <c r="HA76">
        <v>14.0445</v>
      </c>
      <c r="HB76">
        <v>18</v>
      </c>
      <c r="HC76">
        <v>592.203</v>
      </c>
      <c r="HD76">
        <v>468.558</v>
      </c>
      <c r="HE76">
        <v>23.9993</v>
      </c>
      <c r="HF76">
        <v>27.5903</v>
      </c>
      <c r="HG76">
        <v>29.9998</v>
      </c>
      <c r="HH76">
        <v>27.6843</v>
      </c>
      <c r="HI76">
        <v>27.6575</v>
      </c>
      <c r="HJ76">
        <v>22.7317</v>
      </c>
      <c r="HK76">
        <v>35.5591</v>
      </c>
      <c r="HL76">
        <v>87.3207</v>
      </c>
      <c r="HM76">
        <v>24</v>
      </c>
      <c r="HN76">
        <v>420</v>
      </c>
      <c r="HO76">
        <v>17.5925</v>
      </c>
      <c r="HP76">
        <v>98.9299</v>
      </c>
      <c r="HQ76">
        <v>100.654</v>
      </c>
    </row>
    <row r="77" spans="1:225">
      <c r="A77">
        <v>61</v>
      </c>
      <c r="B77">
        <v>1714259017.6</v>
      </c>
      <c r="C77">
        <v>1879.5</v>
      </c>
      <c r="D77" t="s">
        <v>490</v>
      </c>
      <c r="E77" t="s">
        <v>491</v>
      </c>
      <c r="F77">
        <v>5</v>
      </c>
      <c r="G77" t="s">
        <v>477</v>
      </c>
      <c r="H77">
        <v>1714259009.849999</v>
      </c>
      <c r="I77">
        <f>(J77)/1000</f>
        <v>0</v>
      </c>
      <c r="J77">
        <f>IF(BE77, AM77, AG77)</f>
        <v>0</v>
      </c>
      <c r="K77">
        <f>IF(BE77, AH77, AF77)</f>
        <v>0</v>
      </c>
      <c r="L77">
        <f>BG77 - IF(AT77&gt;1, K77*BA77*100.0/(AV77*BU77), 0)</f>
        <v>0</v>
      </c>
      <c r="M77">
        <f>((S77-I77/2)*L77-K77)/(S77+I77/2)</f>
        <v>0</v>
      </c>
      <c r="N77">
        <f>M77*(BN77+BO77)/1000.0</f>
        <v>0</v>
      </c>
      <c r="O77">
        <f>(BG77 - IF(AT77&gt;1, K77*BA77*100.0/(AV77*BU77), 0))*(BN77+BO77)/1000.0</f>
        <v>0</v>
      </c>
      <c r="P77">
        <f>2.0/((1/R77-1/Q77)+SIGN(R77)*SQRT((1/R77-1/Q77)*(1/R77-1/Q77) + 4*BB77/((BB77+1)*(BB77+1))*(2*1/R77*1/Q77-1/Q77*1/Q77)))</f>
        <v>0</v>
      </c>
      <c r="Q77">
        <f>IF(LEFT(BC77,1)&lt;&gt;"0",IF(LEFT(BC77,1)="1",3.0,BD77),$D$5+$E$5*(BU77*BN77/($K$5*1000))+$F$5*(BU77*BN77/($K$5*1000))*MAX(MIN(BA77,$J$5),$I$5)*MAX(MIN(BA77,$J$5),$I$5)+$G$5*MAX(MIN(BA77,$J$5),$I$5)*(BU77*BN77/($K$5*1000))+$H$5*(BU77*BN77/($K$5*1000))*(BU77*BN77/($K$5*1000)))</f>
        <v>0</v>
      </c>
      <c r="R77">
        <f>I77*(1000-(1000*0.61365*exp(17.502*V77/(240.97+V77))/(BN77+BO77)+BI77)/2)/(1000*0.61365*exp(17.502*V77/(240.97+V77))/(BN77+BO77)-BI77)</f>
        <v>0</v>
      </c>
      <c r="S77">
        <f>1/((BB77+1)/(P77/1.6)+1/(Q77/1.37)) + BB77/((BB77+1)/(P77/1.6) + BB77/(Q77/1.37))</f>
        <v>0</v>
      </c>
      <c r="T77">
        <f>(AW77*AZ77)</f>
        <v>0</v>
      </c>
      <c r="U77">
        <f>(BP77+(T77+2*0.95*5.67E-8*(((BP77+$B$7)+273)^4-(BP77+273)^4)-44100*I77)/(1.84*29.3*Q77+8*0.95*5.67E-8*(BP77+273)^3))</f>
        <v>0</v>
      </c>
      <c r="V77">
        <f>($C$7*BQ77+$D$7*BR77+$E$7*U77)</f>
        <v>0</v>
      </c>
      <c r="W77">
        <f>0.61365*exp(17.502*V77/(240.97+V77))</f>
        <v>0</v>
      </c>
      <c r="X77">
        <f>(Y77/Z77*100)</f>
        <v>0</v>
      </c>
      <c r="Y77">
        <f>BI77*(BN77+BO77)/1000</f>
        <v>0</v>
      </c>
      <c r="Z77">
        <f>0.61365*exp(17.502*BP77/(240.97+BP77))</f>
        <v>0</v>
      </c>
      <c r="AA77">
        <f>(W77-BI77*(BN77+BO77)/1000)</f>
        <v>0</v>
      </c>
      <c r="AB77">
        <f>(-I77*44100)</f>
        <v>0</v>
      </c>
      <c r="AC77">
        <f>2*29.3*Q77*0.92*(BP77-V77)</f>
        <v>0</v>
      </c>
      <c r="AD77">
        <f>2*0.95*5.67E-8*(((BP77+$B$7)+273)^4-(V77+273)^4)</f>
        <v>0</v>
      </c>
      <c r="AE77">
        <f>T77+AD77+AB77+AC77</f>
        <v>0</v>
      </c>
      <c r="AF77">
        <f>BM77*AT77*(BH77-BG77*(1000-AT77*BJ77)/(1000-AT77*BI77))/(100*BA77)</f>
        <v>0</v>
      </c>
      <c r="AG77">
        <f>1000*BM77*AT77*(BI77-BJ77)/(100*BA77*(1000-AT77*BI77))</f>
        <v>0</v>
      </c>
      <c r="AH77">
        <f>(AI77 - AJ77 - BN77*1E3/(8.314*(BP77+273.15)) * AL77/BM77 * AK77) * BM77/(100*BA77) * (1000 - BJ77)/1000</f>
        <v>0</v>
      </c>
      <c r="AI77">
        <v>427.5720321085271</v>
      </c>
      <c r="AJ77">
        <v>426.0397212121209</v>
      </c>
      <c r="AK77">
        <v>0.003316259646705445</v>
      </c>
      <c r="AL77">
        <v>67.17983475541324</v>
      </c>
      <c r="AM77">
        <f>(AO77 - AN77 + BN77*1E3/(8.314*(BP77+273.15)) * AQ77/BM77 * AP77) * BM77/(100*BA77) * 1000/(1000 - AO77)</f>
        <v>0</v>
      </c>
      <c r="AN77">
        <v>17.6106276984202</v>
      </c>
      <c r="AO77">
        <v>17.78475696969696</v>
      </c>
      <c r="AP77">
        <v>9.253841309542843E-05</v>
      </c>
      <c r="AQ77">
        <v>78.54895473560856</v>
      </c>
      <c r="AR77">
        <v>0</v>
      </c>
      <c r="AS77">
        <v>0</v>
      </c>
      <c r="AT77">
        <f>IF(AR77*$H$13&gt;=AV77,1.0,(AV77/(AV77-AR77*$H$13)))</f>
        <v>0</v>
      </c>
      <c r="AU77">
        <f>(AT77-1)*100</f>
        <v>0</v>
      </c>
      <c r="AV77">
        <f>MAX(0,($B$13+$C$13*BU77)/(1+$D$13*BU77)*BN77/(BP77+273)*$E$13)</f>
        <v>0</v>
      </c>
      <c r="AW77">
        <f>$B$11*BV77+$C$11*BW77+$F$11*CH77*(1-CK77)</f>
        <v>0</v>
      </c>
      <c r="AX77">
        <f>AW77*AY77</f>
        <v>0</v>
      </c>
      <c r="AY77">
        <f>($B$11*$D$9+$C$11*$D$9+$F$11*((CU77+CM77)/MAX(CU77+CM77+CV77, 0.1)*$I$9+CV77/MAX(CU77+CM77+CV77, 0.1)*$J$9))/($B$11+$C$11+$F$11)</f>
        <v>0</v>
      </c>
      <c r="AZ77">
        <f>($B$11*$K$9+$C$11*$K$9+$F$11*((CU77+CM77)/MAX(CU77+CM77+CV77, 0.1)*$P$9+CV77/MAX(CU77+CM77+CV77, 0.1)*$Q$9))/($B$11+$C$11+$F$11)</f>
        <v>0</v>
      </c>
      <c r="BA77">
        <v>6</v>
      </c>
      <c r="BB77">
        <v>0.5</v>
      </c>
      <c r="BC77" t="s">
        <v>355</v>
      </c>
      <c r="BD77">
        <v>2</v>
      </c>
      <c r="BE77" t="b">
        <v>1</v>
      </c>
      <c r="BF77">
        <v>1714259009.849999</v>
      </c>
      <c r="BG77">
        <v>418.4809333333332</v>
      </c>
      <c r="BH77">
        <v>419.9966333333333</v>
      </c>
      <c r="BI77">
        <v>17.77019</v>
      </c>
      <c r="BJ77">
        <v>17.57636666666667</v>
      </c>
      <c r="BK77">
        <v>421.4433000000001</v>
      </c>
      <c r="BL77">
        <v>17.81349</v>
      </c>
      <c r="BM77">
        <v>600.0184</v>
      </c>
      <c r="BN77">
        <v>101.3999</v>
      </c>
      <c r="BO77">
        <v>0.09997255333333334</v>
      </c>
      <c r="BP77">
        <v>25.60686333333333</v>
      </c>
      <c r="BQ77">
        <v>25.76755333333333</v>
      </c>
      <c r="BR77">
        <v>999.9000000000002</v>
      </c>
      <c r="BS77">
        <v>0</v>
      </c>
      <c r="BT77">
        <v>0</v>
      </c>
      <c r="BU77">
        <v>9996.247333333335</v>
      </c>
      <c r="BV77">
        <v>0</v>
      </c>
      <c r="BW77">
        <v>181.9447666666666</v>
      </c>
      <c r="BX77">
        <v>-1.515615333333334</v>
      </c>
      <c r="BY77">
        <v>426.0520666666667</v>
      </c>
      <c r="BZ77">
        <v>427.5106666666667</v>
      </c>
      <c r="CA77">
        <v>0.1938262333333333</v>
      </c>
      <c r="CB77">
        <v>419.9966333333333</v>
      </c>
      <c r="CC77">
        <v>17.57636666666667</v>
      </c>
      <c r="CD77">
        <v>1.801892666666667</v>
      </c>
      <c r="CE77">
        <v>1.782238</v>
      </c>
      <c r="CF77">
        <v>15.80321</v>
      </c>
      <c r="CG77">
        <v>15.63186333333333</v>
      </c>
      <c r="CH77">
        <v>400.0028333333333</v>
      </c>
      <c r="CI77">
        <v>0.9000068999999996</v>
      </c>
      <c r="CJ77">
        <v>0.09999319000000002</v>
      </c>
      <c r="CK77">
        <v>0</v>
      </c>
      <c r="CL77">
        <v>2.09526</v>
      </c>
      <c r="CM77">
        <v>0</v>
      </c>
      <c r="CN77">
        <v>1128.566666666667</v>
      </c>
      <c r="CO77">
        <v>3702.240333333333</v>
      </c>
      <c r="CP77">
        <v>36.72479999999999</v>
      </c>
      <c r="CQ77">
        <v>41.65393333333331</v>
      </c>
      <c r="CR77">
        <v>38.958</v>
      </c>
      <c r="CS77">
        <v>41.02473333333332</v>
      </c>
      <c r="CT77">
        <v>37.41219999999999</v>
      </c>
      <c r="CU77">
        <v>360.0063333333335</v>
      </c>
      <c r="CV77">
        <v>40</v>
      </c>
      <c r="CW77">
        <v>0</v>
      </c>
      <c r="CX77">
        <v>1714259104.8</v>
      </c>
      <c r="CY77">
        <v>0</v>
      </c>
      <c r="CZ77">
        <v>1714258616.5</v>
      </c>
      <c r="DA77" t="s">
        <v>462</v>
      </c>
      <c r="DB77">
        <v>1714258613</v>
      </c>
      <c r="DC77">
        <v>1714258616.5</v>
      </c>
      <c r="DD77">
        <v>3</v>
      </c>
      <c r="DE77">
        <v>0.212</v>
      </c>
      <c r="DF77">
        <v>0.015</v>
      </c>
      <c r="DG77">
        <v>-2.969</v>
      </c>
      <c r="DH77">
        <v>-0.039</v>
      </c>
      <c r="DI77">
        <v>420</v>
      </c>
      <c r="DJ77">
        <v>18</v>
      </c>
      <c r="DK77">
        <v>0.63</v>
      </c>
      <c r="DL77">
        <v>0.22</v>
      </c>
      <c r="DM77">
        <v>-1.50884875</v>
      </c>
      <c r="DN77">
        <v>-0.09438630393995849</v>
      </c>
      <c r="DO77">
        <v>0.0420636118389458</v>
      </c>
      <c r="DP77">
        <v>1</v>
      </c>
      <c r="DQ77">
        <v>0.196885825</v>
      </c>
      <c r="DR77">
        <v>-0.07253850281425933</v>
      </c>
      <c r="DS77">
        <v>0.01599977878110741</v>
      </c>
      <c r="DT77">
        <v>1</v>
      </c>
      <c r="DU77">
        <v>2</v>
      </c>
      <c r="DV77">
        <v>2</v>
      </c>
      <c r="DW77" t="s">
        <v>394</v>
      </c>
      <c r="DX77">
        <v>3.22915</v>
      </c>
      <c r="DY77">
        <v>2.70425</v>
      </c>
      <c r="DZ77">
        <v>0.105619</v>
      </c>
      <c r="EA77">
        <v>0.105679</v>
      </c>
      <c r="EB77">
        <v>0.0936152</v>
      </c>
      <c r="EC77">
        <v>0.0933789</v>
      </c>
      <c r="ED77">
        <v>29113.2</v>
      </c>
      <c r="EE77">
        <v>28449.7</v>
      </c>
      <c r="EF77">
        <v>31180.6</v>
      </c>
      <c r="EG77">
        <v>30165.6</v>
      </c>
      <c r="EH77">
        <v>37845.4</v>
      </c>
      <c r="EI77">
        <v>36166.2</v>
      </c>
      <c r="EJ77">
        <v>43688.2</v>
      </c>
      <c r="EK77">
        <v>42127.7</v>
      </c>
      <c r="EL77">
        <v>2.10343</v>
      </c>
      <c r="EM77">
        <v>1.9084</v>
      </c>
      <c r="EN77">
        <v>0.0545681</v>
      </c>
      <c r="EO77">
        <v>0</v>
      </c>
      <c r="EP77">
        <v>24.8757</v>
      </c>
      <c r="EQ77">
        <v>999.9</v>
      </c>
      <c r="ER77">
        <v>63.7</v>
      </c>
      <c r="ES77">
        <v>27.4</v>
      </c>
      <c r="ET77">
        <v>23.0189</v>
      </c>
      <c r="EU77">
        <v>61.5173</v>
      </c>
      <c r="EV77">
        <v>22.3397</v>
      </c>
      <c r="EW77">
        <v>1</v>
      </c>
      <c r="EX77">
        <v>0.0367353</v>
      </c>
      <c r="EY77">
        <v>0.727979</v>
      </c>
      <c r="EZ77">
        <v>20.2085</v>
      </c>
      <c r="FA77">
        <v>5.22762</v>
      </c>
      <c r="FB77">
        <v>11.998</v>
      </c>
      <c r="FC77">
        <v>4.96645</v>
      </c>
      <c r="FD77">
        <v>3.297</v>
      </c>
      <c r="FE77">
        <v>9999</v>
      </c>
      <c r="FF77">
        <v>9999</v>
      </c>
      <c r="FG77">
        <v>9999</v>
      </c>
      <c r="FH77">
        <v>33</v>
      </c>
      <c r="FI77">
        <v>4.97107</v>
      </c>
      <c r="FJ77">
        <v>1.86771</v>
      </c>
      <c r="FK77">
        <v>1.85898</v>
      </c>
      <c r="FL77">
        <v>1.86508</v>
      </c>
      <c r="FM77">
        <v>1.8631</v>
      </c>
      <c r="FN77">
        <v>1.86446</v>
      </c>
      <c r="FO77">
        <v>1.85988</v>
      </c>
      <c r="FP77">
        <v>1.86399</v>
      </c>
      <c r="FQ77">
        <v>0</v>
      </c>
      <c r="FR77">
        <v>0</v>
      </c>
      <c r="FS77">
        <v>0</v>
      </c>
      <c r="FT77">
        <v>0</v>
      </c>
      <c r="FU77" t="s">
        <v>358</v>
      </c>
      <c r="FV77" t="s">
        <v>359</v>
      </c>
      <c r="FW77" t="s">
        <v>360</v>
      </c>
      <c r="FX77" t="s">
        <v>360</v>
      </c>
      <c r="FY77" t="s">
        <v>360</v>
      </c>
      <c r="FZ77" t="s">
        <v>360</v>
      </c>
      <c r="GA77">
        <v>0</v>
      </c>
      <c r="GB77">
        <v>100</v>
      </c>
      <c r="GC77">
        <v>100</v>
      </c>
      <c r="GD77">
        <v>-2.962</v>
      </c>
      <c r="GE77">
        <v>-0.0432</v>
      </c>
      <c r="GF77">
        <v>-1.110366668076734</v>
      </c>
      <c r="GG77">
        <v>-0.004200780211792431</v>
      </c>
      <c r="GH77">
        <v>-6.086107273994438E-07</v>
      </c>
      <c r="GI77">
        <v>3.538391214060535E-10</v>
      </c>
      <c r="GJ77">
        <v>-0.07601771425776131</v>
      </c>
      <c r="GK77">
        <v>0.006682484536868237</v>
      </c>
      <c r="GL77">
        <v>-0.0007200357986506558</v>
      </c>
      <c r="GM77">
        <v>2.515042002614049E-05</v>
      </c>
      <c r="GN77">
        <v>15</v>
      </c>
      <c r="GO77">
        <v>1944</v>
      </c>
      <c r="GP77">
        <v>3</v>
      </c>
      <c r="GQ77">
        <v>20</v>
      </c>
      <c r="GR77">
        <v>6.7</v>
      </c>
      <c r="GS77">
        <v>6.7</v>
      </c>
      <c r="GT77">
        <v>1.13525</v>
      </c>
      <c r="GU77">
        <v>2.42065</v>
      </c>
      <c r="GV77">
        <v>1.44897</v>
      </c>
      <c r="GW77">
        <v>2.30103</v>
      </c>
      <c r="GX77">
        <v>1.55151</v>
      </c>
      <c r="GY77">
        <v>2.2229</v>
      </c>
      <c r="GZ77">
        <v>33.0206</v>
      </c>
      <c r="HA77">
        <v>14.027</v>
      </c>
      <c r="HB77">
        <v>18</v>
      </c>
      <c r="HC77">
        <v>591.833</v>
      </c>
      <c r="HD77">
        <v>468.391</v>
      </c>
      <c r="HE77">
        <v>24.0002</v>
      </c>
      <c r="HF77">
        <v>27.5557</v>
      </c>
      <c r="HG77">
        <v>30</v>
      </c>
      <c r="HH77">
        <v>27.6508</v>
      </c>
      <c r="HI77">
        <v>27.6275</v>
      </c>
      <c r="HJ77">
        <v>22.7318</v>
      </c>
      <c r="HK77">
        <v>34.9887</v>
      </c>
      <c r="HL77">
        <v>86.5787</v>
      </c>
      <c r="HM77">
        <v>24</v>
      </c>
      <c r="HN77">
        <v>420</v>
      </c>
      <c r="HO77">
        <v>17.7007</v>
      </c>
      <c r="HP77">
        <v>98.9365</v>
      </c>
      <c r="HQ77">
        <v>100.66</v>
      </c>
    </row>
    <row r="78" spans="1:225">
      <c r="A78">
        <v>62</v>
      </c>
      <c r="B78">
        <v>1714259027.6</v>
      </c>
      <c r="C78">
        <v>1889.5</v>
      </c>
      <c r="D78" t="s">
        <v>492</v>
      </c>
      <c r="E78" t="s">
        <v>493</v>
      </c>
      <c r="F78">
        <v>5</v>
      </c>
      <c r="G78" t="s">
        <v>477</v>
      </c>
      <c r="H78">
        <v>1714259019.927586</v>
      </c>
      <c r="I78">
        <f>(J78)/1000</f>
        <v>0</v>
      </c>
      <c r="J78">
        <f>IF(BE78, AM78, AG78)</f>
        <v>0</v>
      </c>
      <c r="K78">
        <f>IF(BE78, AH78, AF78)</f>
        <v>0</v>
      </c>
      <c r="L78">
        <f>BG78 - IF(AT78&gt;1, K78*BA78*100.0/(AV78*BU78), 0)</f>
        <v>0</v>
      </c>
      <c r="M78">
        <f>((S78-I78/2)*L78-K78)/(S78+I78/2)</f>
        <v>0</v>
      </c>
      <c r="N78">
        <f>M78*(BN78+BO78)/1000.0</f>
        <v>0</v>
      </c>
      <c r="O78">
        <f>(BG78 - IF(AT78&gt;1, K78*BA78*100.0/(AV78*BU78), 0))*(BN78+BO78)/1000.0</f>
        <v>0</v>
      </c>
      <c r="P78">
        <f>2.0/((1/R78-1/Q78)+SIGN(R78)*SQRT((1/R78-1/Q78)*(1/R78-1/Q78) + 4*BB78/((BB78+1)*(BB78+1))*(2*1/R78*1/Q78-1/Q78*1/Q78)))</f>
        <v>0</v>
      </c>
      <c r="Q78">
        <f>IF(LEFT(BC78,1)&lt;&gt;"0",IF(LEFT(BC78,1)="1",3.0,BD78),$D$5+$E$5*(BU78*BN78/($K$5*1000))+$F$5*(BU78*BN78/($K$5*1000))*MAX(MIN(BA78,$J$5),$I$5)*MAX(MIN(BA78,$J$5),$I$5)+$G$5*MAX(MIN(BA78,$J$5),$I$5)*(BU78*BN78/($K$5*1000))+$H$5*(BU78*BN78/($K$5*1000))*(BU78*BN78/($K$5*1000)))</f>
        <v>0</v>
      </c>
      <c r="R78">
        <f>I78*(1000-(1000*0.61365*exp(17.502*V78/(240.97+V78))/(BN78+BO78)+BI78)/2)/(1000*0.61365*exp(17.502*V78/(240.97+V78))/(BN78+BO78)-BI78)</f>
        <v>0</v>
      </c>
      <c r="S78">
        <f>1/((BB78+1)/(P78/1.6)+1/(Q78/1.37)) + BB78/((BB78+1)/(P78/1.6) + BB78/(Q78/1.37))</f>
        <v>0</v>
      </c>
      <c r="T78">
        <f>(AW78*AZ78)</f>
        <v>0</v>
      </c>
      <c r="U78">
        <f>(BP78+(T78+2*0.95*5.67E-8*(((BP78+$B$7)+273)^4-(BP78+273)^4)-44100*I78)/(1.84*29.3*Q78+8*0.95*5.67E-8*(BP78+273)^3))</f>
        <v>0</v>
      </c>
      <c r="V78">
        <f>($C$7*BQ78+$D$7*BR78+$E$7*U78)</f>
        <v>0</v>
      </c>
      <c r="W78">
        <f>0.61365*exp(17.502*V78/(240.97+V78))</f>
        <v>0</v>
      </c>
      <c r="X78">
        <f>(Y78/Z78*100)</f>
        <v>0</v>
      </c>
      <c r="Y78">
        <f>BI78*(BN78+BO78)/1000</f>
        <v>0</v>
      </c>
      <c r="Z78">
        <f>0.61365*exp(17.502*BP78/(240.97+BP78))</f>
        <v>0</v>
      </c>
      <c r="AA78">
        <f>(W78-BI78*(BN78+BO78)/1000)</f>
        <v>0</v>
      </c>
      <c r="AB78">
        <f>(-I78*44100)</f>
        <v>0</v>
      </c>
      <c r="AC78">
        <f>2*29.3*Q78*0.92*(BP78-V78)</f>
        <v>0</v>
      </c>
      <c r="AD78">
        <f>2*0.95*5.67E-8*(((BP78+$B$7)+273)^4-(V78+273)^4)</f>
        <v>0</v>
      </c>
      <c r="AE78">
        <f>T78+AD78+AB78+AC78</f>
        <v>0</v>
      </c>
      <c r="AF78">
        <f>BM78*AT78*(BH78-BG78*(1000-AT78*BJ78)/(1000-AT78*BI78))/(100*BA78)</f>
        <v>0</v>
      </c>
      <c r="AG78">
        <f>1000*BM78*AT78*(BI78-BJ78)/(100*BA78*(1000-AT78*BI78))</f>
        <v>0</v>
      </c>
      <c r="AH78">
        <f>(AI78 - AJ78 - BN78*1E3/(8.314*(BP78+273.15)) * AL78/BM78 * AK78) * BM78/(100*BA78) * (1000 - BJ78)/1000</f>
        <v>0</v>
      </c>
      <c r="AI78">
        <v>427.4866479112041</v>
      </c>
      <c r="AJ78">
        <v>426.0201575757576</v>
      </c>
      <c r="AK78">
        <v>-0.0002682601913431867</v>
      </c>
      <c r="AL78">
        <v>67.17983475541324</v>
      </c>
      <c r="AM78">
        <f>(AO78 - AN78 + BN78*1E3/(8.314*(BP78+273.15)) * AQ78/BM78 * AP78) * BM78/(100*BA78) * 1000/(1000 - AO78)</f>
        <v>0</v>
      </c>
      <c r="AN78">
        <v>17.65998249361378</v>
      </c>
      <c r="AO78">
        <v>17.83111393939394</v>
      </c>
      <c r="AP78">
        <v>0.005225543806099664</v>
      </c>
      <c r="AQ78">
        <v>78.54895473560856</v>
      </c>
      <c r="AR78">
        <v>0</v>
      </c>
      <c r="AS78">
        <v>0</v>
      </c>
      <c r="AT78">
        <f>IF(AR78*$H$13&gt;=AV78,1.0,(AV78/(AV78-AR78*$H$13)))</f>
        <v>0</v>
      </c>
      <c r="AU78">
        <f>(AT78-1)*100</f>
        <v>0</v>
      </c>
      <c r="AV78">
        <f>MAX(0,($B$13+$C$13*BU78)/(1+$D$13*BU78)*BN78/(BP78+273)*$E$13)</f>
        <v>0</v>
      </c>
      <c r="AW78">
        <f>$B$11*BV78+$C$11*BW78+$F$11*CH78*(1-CK78)</f>
        <v>0</v>
      </c>
      <c r="AX78">
        <f>AW78*AY78</f>
        <v>0</v>
      </c>
      <c r="AY78">
        <f>($B$11*$D$9+$C$11*$D$9+$F$11*((CU78+CM78)/MAX(CU78+CM78+CV78, 0.1)*$I$9+CV78/MAX(CU78+CM78+CV78, 0.1)*$J$9))/($B$11+$C$11+$F$11)</f>
        <v>0</v>
      </c>
      <c r="AZ78">
        <f>($B$11*$K$9+$C$11*$K$9+$F$11*((CU78+CM78)/MAX(CU78+CM78+CV78, 0.1)*$P$9+CV78/MAX(CU78+CM78+CV78, 0.1)*$Q$9))/($B$11+$C$11+$F$11)</f>
        <v>0</v>
      </c>
      <c r="BA78">
        <v>6</v>
      </c>
      <c r="BB78">
        <v>0.5</v>
      </c>
      <c r="BC78" t="s">
        <v>355</v>
      </c>
      <c r="BD78">
        <v>2</v>
      </c>
      <c r="BE78" t="b">
        <v>1</v>
      </c>
      <c r="BF78">
        <v>1714259019.927586</v>
      </c>
      <c r="BG78">
        <v>418.4478275862069</v>
      </c>
      <c r="BH78">
        <v>419.9733448275862</v>
      </c>
      <c r="BI78">
        <v>17.79703793103448</v>
      </c>
      <c r="BJ78">
        <v>17.63193448275862</v>
      </c>
      <c r="BK78">
        <v>421.4100689655172</v>
      </c>
      <c r="BL78">
        <v>17.84020344827586</v>
      </c>
      <c r="BM78">
        <v>599.9949655172413</v>
      </c>
      <c r="BN78">
        <v>101.4</v>
      </c>
      <c r="BO78">
        <v>0.09994424482758621</v>
      </c>
      <c r="BP78">
        <v>25.61458620689655</v>
      </c>
      <c r="BQ78">
        <v>25.77574137931034</v>
      </c>
      <c r="BR78">
        <v>999.9000000000002</v>
      </c>
      <c r="BS78">
        <v>0</v>
      </c>
      <c r="BT78">
        <v>0</v>
      </c>
      <c r="BU78">
        <v>10005.83172413793</v>
      </c>
      <c r="BV78">
        <v>0</v>
      </c>
      <c r="BW78">
        <v>179.7523103448275</v>
      </c>
      <c r="BX78">
        <v>-1.525474827586207</v>
      </c>
      <c r="BY78">
        <v>426.0299310344827</v>
      </c>
      <c r="BZ78">
        <v>427.5112068965516</v>
      </c>
      <c r="CA78">
        <v>0.1651004482758621</v>
      </c>
      <c r="CB78">
        <v>419.9733448275862</v>
      </c>
      <c r="CC78">
        <v>17.63193448275862</v>
      </c>
      <c r="CD78">
        <v>1.804620689655173</v>
      </c>
      <c r="CE78">
        <v>1.787878620689655</v>
      </c>
      <c r="CF78">
        <v>15.82686206896551</v>
      </c>
      <c r="CG78">
        <v>15.68120344827586</v>
      </c>
      <c r="CH78">
        <v>399.9975862068966</v>
      </c>
      <c r="CI78">
        <v>0.9000066551724136</v>
      </c>
      <c r="CJ78">
        <v>0.09999343448275866</v>
      </c>
      <c r="CK78">
        <v>0</v>
      </c>
      <c r="CL78">
        <v>2.093806896551723</v>
      </c>
      <c r="CM78">
        <v>0</v>
      </c>
      <c r="CN78">
        <v>1156.01724137931</v>
      </c>
      <c r="CO78">
        <v>3702.193103448276</v>
      </c>
      <c r="CP78">
        <v>36.77565517241379</v>
      </c>
      <c r="CQ78">
        <v>41.72610344827586</v>
      </c>
      <c r="CR78">
        <v>39.03848275862068</v>
      </c>
      <c r="CS78">
        <v>41.12899999999998</v>
      </c>
      <c r="CT78">
        <v>37.48255172413792</v>
      </c>
      <c r="CU78">
        <v>360.0010344827587</v>
      </c>
      <c r="CV78">
        <v>40</v>
      </c>
      <c r="CW78">
        <v>0</v>
      </c>
      <c r="CX78">
        <v>1714259115</v>
      </c>
      <c r="CY78">
        <v>0</v>
      </c>
      <c r="CZ78">
        <v>1714258616.5</v>
      </c>
      <c r="DA78" t="s">
        <v>462</v>
      </c>
      <c r="DB78">
        <v>1714258613</v>
      </c>
      <c r="DC78">
        <v>1714258616.5</v>
      </c>
      <c r="DD78">
        <v>3</v>
      </c>
      <c r="DE78">
        <v>0.212</v>
      </c>
      <c r="DF78">
        <v>0.015</v>
      </c>
      <c r="DG78">
        <v>-2.969</v>
      </c>
      <c r="DH78">
        <v>-0.039</v>
      </c>
      <c r="DI78">
        <v>420</v>
      </c>
      <c r="DJ78">
        <v>18</v>
      </c>
      <c r="DK78">
        <v>0.63</v>
      </c>
      <c r="DL78">
        <v>0.22</v>
      </c>
      <c r="DM78">
        <v>-1.519068536585366</v>
      </c>
      <c r="DN78">
        <v>-0.04681108013937318</v>
      </c>
      <c r="DO78">
        <v>0.04657597295167332</v>
      </c>
      <c r="DP78">
        <v>1</v>
      </c>
      <c r="DQ78">
        <v>0.1785967804878049</v>
      </c>
      <c r="DR78">
        <v>-0.1883069477351919</v>
      </c>
      <c r="DS78">
        <v>0.02211407266162255</v>
      </c>
      <c r="DT78">
        <v>0</v>
      </c>
      <c r="DU78">
        <v>1</v>
      </c>
      <c r="DV78">
        <v>2</v>
      </c>
      <c r="DW78" t="s">
        <v>357</v>
      </c>
      <c r="DX78">
        <v>3.22922</v>
      </c>
      <c r="DY78">
        <v>2.70444</v>
      </c>
      <c r="DZ78">
        <v>0.105612</v>
      </c>
      <c r="EA78">
        <v>0.10568</v>
      </c>
      <c r="EB78">
        <v>0.09379220000000001</v>
      </c>
      <c r="EC78">
        <v>0.0935438</v>
      </c>
      <c r="ED78">
        <v>29113.7</v>
      </c>
      <c r="EE78">
        <v>28449.7</v>
      </c>
      <c r="EF78">
        <v>31181</v>
      </c>
      <c r="EG78">
        <v>30165.7</v>
      </c>
      <c r="EH78">
        <v>37837.8</v>
      </c>
      <c r="EI78">
        <v>36159.9</v>
      </c>
      <c r="EJ78">
        <v>43688</v>
      </c>
      <c r="EK78">
        <v>42128.1</v>
      </c>
      <c r="EL78">
        <v>2.10343</v>
      </c>
      <c r="EM78">
        <v>1.90835</v>
      </c>
      <c r="EN78">
        <v>0.0548735</v>
      </c>
      <c r="EO78">
        <v>0</v>
      </c>
      <c r="EP78">
        <v>24.8836</v>
      </c>
      <c r="EQ78">
        <v>999.9</v>
      </c>
      <c r="ER78">
        <v>63.7</v>
      </c>
      <c r="ES78">
        <v>27.4</v>
      </c>
      <c r="ET78">
        <v>23.0187</v>
      </c>
      <c r="EU78">
        <v>61.4173</v>
      </c>
      <c r="EV78">
        <v>22.3317</v>
      </c>
      <c r="EW78">
        <v>1</v>
      </c>
      <c r="EX78">
        <v>0.0365574</v>
      </c>
      <c r="EY78">
        <v>0.725392</v>
      </c>
      <c r="EZ78">
        <v>20.2085</v>
      </c>
      <c r="FA78">
        <v>5.22807</v>
      </c>
      <c r="FB78">
        <v>11.998</v>
      </c>
      <c r="FC78">
        <v>4.967</v>
      </c>
      <c r="FD78">
        <v>3.297</v>
      </c>
      <c r="FE78">
        <v>9999</v>
      </c>
      <c r="FF78">
        <v>9999</v>
      </c>
      <c r="FG78">
        <v>9999</v>
      </c>
      <c r="FH78">
        <v>33</v>
      </c>
      <c r="FI78">
        <v>4.97106</v>
      </c>
      <c r="FJ78">
        <v>1.86773</v>
      </c>
      <c r="FK78">
        <v>1.85898</v>
      </c>
      <c r="FL78">
        <v>1.86508</v>
      </c>
      <c r="FM78">
        <v>1.8631</v>
      </c>
      <c r="FN78">
        <v>1.86445</v>
      </c>
      <c r="FO78">
        <v>1.85989</v>
      </c>
      <c r="FP78">
        <v>1.86397</v>
      </c>
      <c r="FQ78">
        <v>0</v>
      </c>
      <c r="FR78">
        <v>0</v>
      </c>
      <c r="FS78">
        <v>0</v>
      </c>
      <c r="FT78">
        <v>0</v>
      </c>
      <c r="FU78" t="s">
        <v>358</v>
      </c>
      <c r="FV78" t="s">
        <v>359</v>
      </c>
      <c r="FW78" t="s">
        <v>360</v>
      </c>
      <c r="FX78" t="s">
        <v>360</v>
      </c>
      <c r="FY78" t="s">
        <v>360</v>
      </c>
      <c r="FZ78" t="s">
        <v>360</v>
      </c>
      <c r="GA78">
        <v>0</v>
      </c>
      <c r="GB78">
        <v>100</v>
      </c>
      <c r="GC78">
        <v>100</v>
      </c>
      <c r="GD78">
        <v>-2.962</v>
      </c>
      <c r="GE78">
        <v>-0.043</v>
      </c>
      <c r="GF78">
        <v>-1.110366668076734</v>
      </c>
      <c r="GG78">
        <v>-0.004200780211792431</v>
      </c>
      <c r="GH78">
        <v>-6.086107273994438E-07</v>
      </c>
      <c r="GI78">
        <v>3.538391214060535E-10</v>
      </c>
      <c r="GJ78">
        <v>-0.07601771425776131</v>
      </c>
      <c r="GK78">
        <v>0.006682484536868237</v>
      </c>
      <c r="GL78">
        <v>-0.0007200357986506558</v>
      </c>
      <c r="GM78">
        <v>2.515042002614049E-05</v>
      </c>
      <c r="GN78">
        <v>15</v>
      </c>
      <c r="GO78">
        <v>1944</v>
      </c>
      <c r="GP78">
        <v>3</v>
      </c>
      <c r="GQ78">
        <v>20</v>
      </c>
      <c r="GR78">
        <v>6.9</v>
      </c>
      <c r="GS78">
        <v>6.9</v>
      </c>
      <c r="GT78">
        <v>1.13525</v>
      </c>
      <c r="GU78">
        <v>2.41821</v>
      </c>
      <c r="GV78">
        <v>1.44775</v>
      </c>
      <c r="GW78">
        <v>2.2998</v>
      </c>
      <c r="GX78">
        <v>1.55151</v>
      </c>
      <c r="GY78">
        <v>2.23755</v>
      </c>
      <c r="GZ78">
        <v>33.0206</v>
      </c>
      <c r="HA78">
        <v>14.0357</v>
      </c>
      <c r="HB78">
        <v>18</v>
      </c>
      <c r="HC78">
        <v>591.792</v>
      </c>
      <c r="HD78">
        <v>468.323</v>
      </c>
      <c r="HE78">
        <v>23.9999</v>
      </c>
      <c r="HF78">
        <v>27.551</v>
      </c>
      <c r="HG78">
        <v>29.9999</v>
      </c>
      <c r="HH78">
        <v>27.6467</v>
      </c>
      <c r="HI78">
        <v>27.6233</v>
      </c>
      <c r="HJ78">
        <v>22.7321</v>
      </c>
      <c r="HK78">
        <v>34.9887</v>
      </c>
      <c r="HL78">
        <v>86.5787</v>
      </c>
      <c r="HM78">
        <v>24</v>
      </c>
      <c r="HN78">
        <v>420</v>
      </c>
      <c r="HO78">
        <v>17.6845</v>
      </c>
      <c r="HP78">
        <v>98.9367</v>
      </c>
      <c r="HQ78">
        <v>100.66</v>
      </c>
    </row>
    <row r="79" spans="1:225">
      <c r="A79">
        <v>63</v>
      </c>
      <c r="B79">
        <v>1714259037.6</v>
      </c>
      <c r="C79">
        <v>1899.5</v>
      </c>
      <c r="D79" t="s">
        <v>494</v>
      </c>
      <c r="E79" t="s">
        <v>495</v>
      </c>
      <c r="F79">
        <v>5</v>
      </c>
      <c r="G79" t="s">
        <v>477</v>
      </c>
      <c r="H79">
        <v>1714259029.666666</v>
      </c>
      <c r="I79">
        <f>(J79)/1000</f>
        <v>0</v>
      </c>
      <c r="J79">
        <f>IF(BE79, AM79, AG79)</f>
        <v>0</v>
      </c>
      <c r="K79">
        <f>IF(BE79, AH79, AF79)</f>
        <v>0</v>
      </c>
      <c r="L79">
        <f>BG79 - IF(AT79&gt;1, K79*BA79*100.0/(AV79*BU79), 0)</f>
        <v>0</v>
      </c>
      <c r="M79">
        <f>((S79-I79/2)*L79-K79)/(S79+I79/2)</f>
        <v>0</v>
      </c>
      <c r="N79">
        <f>M79*(BN79+BO79)/1000.0</f>
        <v>0</v>
      </c>
      <c r="O79">
        <f>(BG79 - IF(AT79&gt;1, K79*BA79*100.0/(AV79*BU79), 0))*(BN79+BO79)/1000.0</f>
        <v>0</v>
      </c>
      <c r="P79">
        <f>2.0/((1/R79-1/Q79)+SIGN(R79)*SQRT((1/R79-1/Q79)*(1/R79-1/Q79) + 4*BB79/((BB79+1)*(BB79+1))*(2*1/R79*1/Q79-1/Q79*1/Q79)))</f>
        <v>0</v>
      </c>
      <c r="Q79">
        <f>IF(LEFT(BC79,1)&lt;&gt;"0",IF(LEFT(BC79,1)="1",3.0,BD79),$D$5+$E$5*(BU79*BN79/($K$5*1000))+$F$5*(BU79*BN79/($K$5*1000))*MAX(MIN(BA79,$J$5),$I$5)*MAX(MIN(BA79,$J$5),$I$5)+$G$5*MAX(MIN(BA79,$J$5),$I$5)*(BU79*BN79/($K$5*1000))+$H$5*(BU79*BN79/($K$5*1000))*(BU79*BN79/($K$5*1000)))</f>
        <v>0</v>
      </c>
      <c r="R79">
        <f>I79*(1000-(1000*0.61365*exp(17.502*V79/(240.97+V79))/(BN79+BO79)+BI79)/2)/(1000*0.61365*exp(17.502*V79/(240.97+V79))/(BN79+BO79)-BI79)</f>
        <v>0</v>
      </c>
      <c r="S79">
        <f>1/((BB79+1)/(P79/1.6)+1/(Q79/1.37)) + BB79/((BB79+1)/(P79/1.6) + BB79/(Q79/1.37))</f>
        <v>0</v>
      </c>
      <c r="T79">
        <f>(AW79*AZ79)</f>
        <v>0</v>
      </c>
      <c r="U79">
        <f>(BP79+(T79+2*0.95*5.67E-8*(((BP79+$B$7)+273)^4-(BP79+273)^4)-44100*I79)/(1.84*29.3*Q79+8*0.95*5.67E-8*(BP79+273)^3))</f>
        <v>0</v>
      </c>
      <c r="V79">
        <f>($C$7*BQ79+$D$7*BR79+$E$7*U79)</f>
        <v>0</v>
      </c>
      <c r="W79">
        <f>0.61365*exp(17.502*V79/(240.97+V79))</f>
        <v>0</v>
      </c>
      <c r="X79">
        <f>(Y79/Z79*100)</f>
        <v>0</v>
      </c>
      <c r="Y79">
        <f>BI79*(BN79+BO79)/1000</f>
        <v>0</v>
      </c>
      <c r="Z79">
        <f>0.61365*exp(17.502*BP79/(240.97+BP79))</f>
        <v>0</v>
      </c>
      <c r="AA79">
        <f>(W79-BI79*(BN79+BO79)/1000)</f>
        <v>0</v>
      </c>
      <c r="AB79">
        <f>(-I79*44100)</f>
        <v>0</v>
      </c>
      <c r="AC79">
        <f>2*29.3*Q79*0.92*(BP79-V79)</f>
        <v>0</v>
      </c>
      <c r="AD79">
        <f>2*0.95*5.67E-8*(((BP79+$B$7)+273)^4-(V79+273)^4)</f>
        <v>0</v>
      </c>
      <c r="AE79">
        <f>T79+AD79+AB79+AC79</f>
        <v>0</v>
      </c>
      <c r="AF79">
        <f>BM79*AT79*(BH79-BG79*(1000-AT79*BJ79)/(1000-AT79*BI79))/(100*BA79)</f>
        <v>0</v>
      </c>
      <c r="AG79">
        <f>1000*BM79*AT79*(BI79-BJ79)/(100*BA79*(1000-AT79*BI79))</f>
        <v>0</v>
      </c>
      <c r="AH79">
        <f>(AI79 - AJ79 - BN79*1E3/(8.314*(BP79+273.15)) * AL79/BM79 * AK79) * BM79/(100*BA79) * (1000 - BJ79)/1000</f>
        <v>0</v>
      </c>
      <c r="AI79">
        <v>427.5426952838413</v>
      </c>
      <c r="AJ79">
        <v>426.0441333333331</v>
      </c>
      <c r="AK79">
        <v>-0.0001582857379495087</v>
      </c>
      <c r="AL79">
        <v>67.17983475541324</v>
      </c>
      <c r="AM79">
        <f>(AO79 - AN79 + BN79*1E3/(8.314*(BP79+273.15)) * AQ79/BM79 * AP79) * BM79/(100*BA79) * 1000/(1000 - AO79)</f>
        <v>0</v>
      </c>
      <c r="AN79">
        <v>17.66828809335896</v>
      </c>
      <c r="AO79">
        <v>17.85949454545454</v>
      </c>
      <c r="AP79">
        <v>0.0004653094035288335</v>
      </c>
      <c r="AQ79">
        <v>78.54895473560856</v>
      </c>
      <c r="AR79">
        <v>0</v>
      </c>
      <c r="AS79">
        <v>0</v>
      </c>
      <c r="AT79">
        <f>IF(AR79*$H$13&gt;=AV79,1.0,(AV79/(AV79-AR79*$H$13)))</f>
        <v>0</v>
      </c>
      <c r="AU79">
        <f>(AT79-1)*100</f>
        <v>0</v>
      </c>
      <c r="AV79">
        <f>MAX(0,($B$13+$C$13*BU79)/(1+$D$13*BU79)*BN79/(BP79+273)*$E$13)</f>
        <v>0</v>
      </c>
      <c r="AW79">
        <f>$B$11*BV79+$C$11*BW79+$F$11*CH79*(1-CK79)</f>
        <v>0</v>
      </c>
      <c r="AX79">
        <f>AW79*AY79</f>
        <v>0</v>
      </c>
      <c r="AY79">
        <f>($B$11*$D$9+$C$11*$D$9+$F$11*((CU79+CM79)/MAX(CU79+CM79+CV79, 0.1)*$I$9+CV79/MAX(CU79+CM79+CV79, 0.1)*$J$9))/($B$11+$C$11+$F$11)</f>
        <v>0</v>
      </c>
      <c r="AZ79">
        <f>($B$11*$K$9+$C$11*$K$9+$F$11*((CU79+CM79)/MAX(CU79+CM79+CV79, 0.1)*$P$9+CV79/MAX(CU79+CM79+CV79, 0.1)*$Q$9))/($B$11+$C$11+$F$11)</f>
        <v>0</v>
      </c>
      <c r="BA79">
        <v>6</v>
      </c>
      <c r="BB79">
        <v>0.5</v>
      </c>
      <c r="BC79" t="s">
        <v>355</v>
      </c>
      <c r="BD79">
        <v>2</v>
      </c>
      <c r="BE79" t="b">
        <v>1</v>
      </c>
      <c r="BF79">
        <v>1714259029.666666</v>
      </c>
      <c r="BG79">
        <v>418.4320333333333</v>
      </c>
      <c r="BH79">
        <v>419.9912666666667</v>
      </c>
      <c r="BI79">
        <v>17.83809333333333</v>
      </c>
      <c r="BJ79">
        <v>17.66327666666666</v>
      </c>
      <c r="BK79">
        <v>421.3940999999999</v>
      </c>
      <c r="BL79">
        <v>17.88105333333333</v>
      </c>
      <c r="BM79">
        <v>599.9965666666666</v>
      </c>
      <c r="BN79">
        <v>101.4</v>
      </c>
      <c r="BO79">
        <v>0.1000458</v>
      </c>
      <c r="BP79">
        <v>25.62535666666667</v>
      </c>
      <c r="BQ79">
        <v>25.7847</v>
      </c>
      <c r="BR79">
        <v>999.9000000000002</v>
      </c>
      <c r="BS79">
        <v>0</v>
      </c>
      <c r="BT79">
        <v>0</v>
      </c>
      <c r="BU79">
        <v>9992.854333333333</v>
      </c>
      <c r="BV79">
        <v>0</v>
      </c>
      <c r="BW79">
        <v>179.4696</v>
      </c>
      <c r="BX79">
        <v>-1.559288</v>
      </c>
      <c r="BY79">
        <v>426.0316</v>
      </c>
      <c r="BZ79">
        <v>427.5431</v>
      </c>
      <c r="CA79">
        <v>0.1748159</v>
      </c>
      <c r="CB79">
        <v>419.9912666666667</v>
      </c>
      <c r="CC79">
        <v>17.66327666666666</v>
      </c>
      <c r="CD79">
        <v>1.808783</v>
      </c>
      <c r="CE79">
        <v>1.791055</v>
      </c>
      <c r="CF79">
        <v>15.86288333333333</v>
      </c>
      <c r="CG79">
        <v>15.70894666666667</v>
      </c>
      <c r="CH79">
        <v>399.9844333333332</v>
      </c>
      <c r="CI79">
        <v>0.9000068999999998</v>
      </c>
      <c r="CJ79">
        <v>0.09999319000000002</v>
      </c>
      <c r="CK79">
        <v>0</v>
      </c>
      <c r="CL79">
        <v>2.120273333333333</v>
      </c>
      <c r="CM79">
        <v>0</v>
      </c>
      <c r="CN79">
        <v>1154.475</v>
      </c>
      <c r="CO79">
        <v>3702.071666666667</v>
      </c>
      <c r="CP79">
        <v>36.8519</v>
      </c>
      <c r="CQ79">
        <v>41.7998</v>
      </c>
      <c r="CR79">
        <v>39.1019</v>
      </c>
      <c r="CS79">
        <v>41.23513333333332</v>
      </c>
      <c r="CT79">
        <v>37.54553333333333</v>
      </c>
      <c r="CU79">
        <v>359.989</v>
      </c>
      <c r="CV79">
        <v>39.99866666666667</v>
      </c>
      <c r="CW79">
        <v>0</v>
      </c>
      <c r="CX79">
        <v>1714259125.2</v>
      </c>
      <c r="CY79">
        <v>0</v>
      </c>
      <c r="CZ79">
        <v>1714258616.5</v>
      </c>
      <c r="DA79" t="s">
        <v>462</v>
      </c>
      <c r="DB79">
        <v>1714258613</v>
      </c>
      <c r="DC79">
        <v>1714258616.5</v>
      </c>
      <c r="DD79">
        <v>3</v>
      </c>
      <c r="DE79">
        <v>0.212</v>
      </c>
      <c r="DF79">
        <v>0.015</v>
      </c>
      <c r="DG79">
        <v>-2.969</v>
      </c>
      <c r="DH79">
        <v>-0.039</v>
      </c>
      <c r="DI79">
        <v>420</v>
      </c>
      <c r="DJ79">
        <v>18</v>
      </c>
      <c r="DK79">
        <v>0.63</v>
      </c>
      <c r="DL79">
        <v>0.22</v>
      </c>
      <c r="DM79">
        <v>-1.5463</v>
      </c>
      <c r="DN79">
        <v>-0.2472594371482134</v>
      </c>
      <c r="DO79">
        <v>0.04179044555876379</v>
      </c>
      <c r="DP79">
        <v>0</v>
      </c>
      <c r="DQ79">
        <v>0.17280865</v>
      </c>
      <c r="DR79">
        <v>0.09667864165103174</v>
      </c>
      <c r="DS79">
        <v>0.01080506597515721</v>
      </c>
      <c r="DT79">
        <v>1</v>
      </c>
      <c r="DU79">
        <v>1</v>
      </c>
      <c r="DV79">
        <v>2</v>
      </c>
      <c r="DW79" t="s">
        <v>357</v>
      </c>
      <c r="DX79">
        <v>3.2293</v>
      </c>
      <c r="DY79">
        <v>2.70433</v>
      </c>
      <c r="DZ79">
        <v>0.105613</v>
      </c>
      <c r="EA79">
        <v>0.105675</v>
      </c>
      <c r="EB79">
        <v>0.0938914</v>
      </c>
      <c r="EC79">
        <v>0.09353119999999999</v>
      </c>
      <c r="ED79">
        <v>29113.5</v>
      </c>
      <c r="EE79">
        <v>28450</v>
      </c>
      <c r="EF79">
        <v>31180.7</v>
      </c>
      <c r="EG79">
        <v>30165.8</v>
      </c>
      <c r="EH79">
        <v>37833.5</v>
      </c>
      <c r="EI79">
        <v>36160.5</v>
      </c>
      <c r="EJ79">
        <v>43687.8</v>
      </c>
      <c r="EK79">
        <v>42128.2</v>
      </c>
      <c r="EL79">
        <v>2.10378</v>
      </c>
      <c r="EM79">
        <v>1.90803</v>
      </c>
      <c r="EN79">
        <v>0.0545904</v>
      </c>
      <c r="EO79">
        <v>0</v>
      </c>
      <c r="EP79">
        <v>24.8942</v>
      </c>
      <c r="EQ79">
        <v>999.9</v>
      </c>
      <c r="ER79">
        <v>63.7</v>
      </c>
      <c r="ES79">
        <v>27.4</v>
      </c>
      <c r="ET79">
        <v>23.0185</v>
      </c>
      <c r="EU79">
        <v>61.5273</v>
      </c>
      <c r="EV79">
        <v>22.2957</v>
      </c>
      <c r="EW79">
        <v>1</v>
      </c>
      <c r="EX79">
        <v>0.0361738</v>
      </c>
      <c r="EY79">
        <v>0.7281260000000001</v>
      </c>
      <c r="EZ79">
        <v>20.2084</v>
      </c>
      <c r="FA79">
        <v>5.22807</v>
      </c>
      <c r="FB79">
        <v>11.998</v>
      </c>
      <c r="FC79">
        <v>4.9671</v>
      </c>
      <c r="FD79">
        <v>3.297</v>
      </c>
      <c r="FE79">
        <v>9999</v>
      </c>
      <c r="FF79">
        <v>9999</v>
      </c>
      <c r="FG79">
        <v>9999</v>
      </c>
      <c r="FH79">
        <v>33</v>
      </c>
      <c r="FI79">
        <v>4.97107</v>
      </c>
      <c r="FJ79">
        <v>1.86775</v>
      </c>
      <c r="FK79">
        <v>1.85898</v>
      </c>
      <c r="FL79">
        <v>1.86508</v>
      </c>
      <c r="FM79">
        <v>1.8631</v>
      </c>
      <c r="FN79">
        <v>1.86446</v>
      </c>
      <c r="FO79">
        <v>1.85989</v>
      </c>
      <c r="FP79">
        <v>1.864</v>
      </c>
      <c r="FQ79">
        <v>0</v>
      </c>
      <c r="FR79">
        <v>0</v>
      </c>
      <c r="FS79">
        <v>0</v>
      </c>
      <c r="FT79">
        <v>0</v>
      </c>
      <c r="FU79" t="s">
        <v>358</v>
      </c>
      <c r="FV79" t="s">
        <v>359</v>
      </c>
      <c r="FW79" t="s">
        <v>360</v>
      </c>
      <c r="FX79" t="s">
        <v>360</v>
      </c>
      <c r="FY79" t="s">
        <v>360</v>
      </c>
      <c r="FZ79" t="s">
        <v>360</v>
      </c>
      <c r="GA79">
        <v>0</v>
      </c>
      <c r="GB79">
        <v>100</v>
      </c>
      <c r="GC79">
        <v>100</v>
      </c>
      <c r="GD79">
        <v>-2.962</v>
      </c>
      <c r="GE79">
        <v>-0.0428</v>
      </c>
      <c r="GF79">
        <v>-1.110366668076734</v>
      </c>
      <c r="GG79">
        <v>-0.004200780211792431</v>
      </c>
      <c r="GH79">
        <v>-6.086107273994438E-07</v>
      </c>
      <c r="GI79">
        <v>3.538391214060535E-10</v>
      </c>
      <c r="GJ79">
        <v>-0.07601771425776131</v>
      </c>
      <c r="GK79">
        <v>0.006682484536868237</v>
      </c>
      <c r="GL79">
        <v>-0.0007200357986506558</v>
      </c>
      <c r="GM79">
        <v>2.515042002614049E-05</v>
      </c>
      <c r="GN79">
        <v>15</v>
      </c>
      <c r="GO79">
        <v>1944</v>
      </c>
      <c r="GP79">
        <v>3</v>
      </c>
      <c r="GQ79">
        <v>20</v>
      </c>
      <c r="GR79">
        <v>7.1</v>
      </c>
      <c r="GS79">
        <v>7</v>
      </c>
      <c r="GT79">
        <v>1.13525</v>
      </c>
      <c r="GU79">
        <v>2.42188</v>
      </c>
      <c r="GV79">
        <v>1.44897</v>
      </c>
      <c r="GW79">
        <v>2.2998</v>
      </c>
      <c r="GX79">
        <v>1.55151</v>
      </c>
      <c r="GY79">
        <v>2.24854</v>
      </c>
      <c r="GZ79">
        <v>33.0206</v>
      </c>
      <c r="HA79">
        <v>14.027</v>
      </c>
      <c r="HB79">
        <v>18</v>
      </c>
      <c r="HC79">
        <v>591.996</v>
      </c>
      <c r="HD79">
        <v>468.079</v>
      </c>
      <c r="HE79">
        <v>24.0003</v>
      </c>
      <c r="HF79">
        <v>27.5474</v>
      </c>
      <c r="HG79">
        <v>30.0001</v>
      </c>
      <c r="HH79">
        <v>27.6426</v>
      </c>
      <c r="HI79">
        <v>27.6186</v>
      </c>
      <c r="HJ79">
        <v>22.7325</v>
      </c>
      <c r="HK79">
        <v>34.9887</v>
      </c>
      <c r="HL79">
        <v>86.2025</v>
      </c>
      <c r="HM79">
        <v>24</v>
      </c>
      <c r="HN79">
        <v>420</v>
      </c>
      <c r="HO79">
        <v>17.6845</v>
      </c>
      <c r="HP79">
        <v>98.93600000000001</v>
      </c>
      <c r="HQ79">
        <v>100.661</v>
      </c>
    </row>
    <row r="80" spans="1:225">
      <c r="A80">
        <v>64</v>
      </c>
      <c r="B80">
        <v>1714259047.6</v>
      </c>
      <c r="C80">
        <v>1909.5</v>
      </c>
      <c r="D80" t="s">
        <v>496</v>
      </c>
      <c r="E80" t="s">
        <v>497</v>
      </c>
      <c r="F80">
        <v>5</v>
      </c>
      <c r="G80" t="s">
        <v>477</v>
      </c>
      <c r="H80">
        <v>1714259039.666666</v>
      </c>
      <c r="I80">
        <f>(J80)/1000</f>
        <v>0</v>
      </c>
      <c r="J80">
        <f>IF(BE80, AM80, AG80)</f>
        <v>0</v>
      </c>
      <c r="K80">
        <f>IF(BE80, AH80, AF80)</f>
        <v>0</v>
      </c>
      <c r="L80">
        <f>BG80 - IF(AT80&gt;1, K80*BA80*100.0/(AV80*BU80), 0)</f>
        <v>0</v>
      </c>
      <c r="M80">
        <f>((S80-I80/2)*L80-K80)/(S80+I80/2)</f>
        <v>0</v>
      </c>
      <c r="N80">
        <f>M80*(BN80+BO80)/1000.0</f>
        <v>0</v>
      </c>
      <c r="O80">
        <f>(BG80 - IF(AT80&gt;1, K80*BA80*100.0/(AV80*BU80), 0))*(BN80+BO80)/1000.0</f>
        <v>0</v>
      </c>
      <c r="P80">
        <f>2.0/((1/R80-1/Q80)+SIGN(R80)*SQRT((1/R80-1/Q80)*(1/R80-1/Q80) + 4*BB80/((BB80+1)*(BB80+1))*(2*1/R80*1/Q80-1/Q80*1/Q80)))</f>
        <v>0</v>
      </c>
      <c r="Q80">
        <f>IF(LEFT(BC80,1)&lt;&gt;"0",IF(LEFT(BC80,1)="1",3.0,BD80),$D$5+$E$5*(BU80*BN80/($K$5*1000))+$F$5*(BU80*BN80/($K$5*1000))*MAX(MIN(BA80,$J$5),$I$5)*MAX(MIN(BA80,$J$5),$I$5)+$G$5*MAX(MIN(BA80,$J$5),$I$5)*(BU80*BN80/($K$5*1000))+$H$5*(BU80*BN80/($K$5*1000))*(BU80*BN80/($K$5*1000)))</f>
        <v>0</v>
      </c>
      <c r="R80">
        <f>I80*(1000-(1000*0.61365*exp(17.502*V80/(240.97+V80))/(BN80+BO80)+BI80)/2)/(1000*0.61365*exp(17.502*V80/(240.97+V80))/(BN80+BO80)-BI80)</f>
        <v>0</v>
      </c>
      <c r="S80">
        <f>1/((BB80+1)/(P80/1.6)+1/(Q80/1.37)) + BB80/((BB80+1)/(P80/1.6) + BB80/(Q80/1.37))</f>
        <v>0</v>
      </c>
      <c r="T80">
        <f>(AW80*AZ80)</f>
        <v>0</v>
      </c>
      <c r="U80">
        <f>(BP80+(T80+2*0.95*5.67E-8*(((BP80+$B$7)+273)^4-(BP80+273)^4)-44100*I80)/(1.84*29.3*Q80+8*0.95*5.67E-8*(BP80+273)^3))</f>
        <v>0</v>
      </c>
      <c r="V80">
        <f>($C$7*BQ80+$D$7*BR80+$E$7*U80)</f>
        <v>0</v>
      </c>
      <c r="W80">
        <f>0.61365*exp(17.502*V80/(240.97+V80))</f>
        <v>0</v>
      </c>
      <c r="X80">
        <f>(Y80/Z80*100)</f>
        <v>0</v>
      </c>
      <c r="Y80">
        <f>BI80*(BN80+BO80)/1000</f>
        <v>0</v>
      </c>
      <c r="Z80">
        <f>0.61365*exp(17.502*BP80/(240.97+BP80))</f>
        <v>0</v>
      </c>
      <c r="AA80">
        <f>(W80-BI80*(BN80+BO80)/1000)</f>
        <v>0</v>
      </c>
      <c r="AB80">
        <f>(-I80*44100)</f>
        <v>0</v>
      </c>
      <c r="AC80">
        <f>2*29.3*Q80*0.92*(BP80-V80)</f>
        <v>0</v>
      </c>
      <c r="AD80">
        <f>2*0.95*5.67E-8*(((BP80+$B$7)+273)^4-(V80+273)^4)</f>
        <v>0</v>
      </c>
      <c r="AE80">
        <f>T80+AD80+AB80+AC80</f>
        <v>0</v>
      </c>
      <c r="AF80">
        <f>BM80*AT80*(BH80-BG80*(1000-AT80*BJ80)/(1000-AT80*BI80))/(100*BA80)</f>
        <v>0</v>
      </c>
      <c r="AG80">
        <f>1000*BM80*AT80*(BI80-BJ80)/(100*BA80*(1000-AT80*BI80))</f>
        <v>0</v>
      </c>
      <c r="AH80">
        <f>(AI80 - AJ80 - BN80*1E3/(8.314*(BP80+273.15)) * AL80/BM80 * AK80) * BM80/(100*BA80) * (1000 - BJ80)/1000</f>
        <v>0</v>
      </c>
      <c r="AI80">
        <v>427.5007174096569</v>
      </c>
      <c r="AJ80">
        <v>426.0068848484848</v>
      </c>
      <c r="AK80">
        <v>0.0006018560949210654</v>
      </c>
      <c r="AL80">
        <v>67.17983475541324</v>
      </c>
      <c r="AM80">
        <f>(AO80 - AN80 + BN80*1E3/(8.314*(BP80+273.15)) * AQ80/BM80 * AP80) * BM80/(100*BA80) * 1000/(1000 - AO80)</f>
        <v>0</v>
      </c>
      <c r="AN80">
        <v>17.64556863766017</v>
      </c>
      <c r="AO80">
        <v>17.85571636363636</v>
      </c>
      <c r="AP80">
        <v>-7.705384831888635E-05</v>
      </c>
      <c r="AQ80">
        <v>78.54895473560856</v>
      </c>
      <c r="AR80">
        <v>0</v>
      </c>
      <c r="AS80">
        <v>0</v>
      </c>
      <c r="AT80">
        <f>IF(AR80*$H$13&gt;=AV80,1.0,(AV80/(AV80-AR80*$H$13)))</f>
        <v>0</v>
      </c>
      <c r="AU80">
        <f>(AT80-1)*100</f>
        <v>0</v>
      </c>
      <c r="AV80">
        <f>MAX(0,($B$13+$C$13*BU80)/(1+$D$13*BU80)*BN80/(BP80+273)*$E$13)</f>
        <v>0</v>
      </c>
      <c r="AW80">
        <f>$B$11*BV80+$C$11*BW80+$F$11*CH80*(1-CK80)</f>
        <v>0</v>
      </c>
      <c r="AX80">
        <f>AW80*AY80</f>
        <v>0</v>
      </c>
      <c r="AY80">
        <f>($B$11*$D$9+$C$11*$D$9+$F$11*((CU80+CM80)/MAX(CU80+CM80+CV80, 0.1)*$I$9+CV80/MAX(CU80+CM80+CV80, 0.1)*$J$9))/($B$11+$C$11+$F$11)</f>
        <v>0</v>
      </c>
      <c r="AZ80">
        <f>($B$11*$K$9+$C$11*$K$9+$F$11*((CU80+CM80)/MAX(CU80+CM80+CV80, 0.1)*$P$9+CV80/MAX(CU80+CM80+CV80, 0.1)*$Q$9))/($B$11+$C$11+$F$11)</f>
        <v>0</v>
      </c>
      <c r="BA80">
        <v>6</v>
      </c>
      <c r="BB80">
        <v>0.5</v>
      </c>
      <c r="BC80" t="s">
        <v>355</v>
      </c>
      <c r="BD80">
        <v>2</v>
      </c>
      <c r="BE80" t="b">
        <v>1</v>
      </c>
      <c r="BF80">
        <v>1714259039.666666</v>
      </c>
      <c r="BG80">
        <v>418.4078666666666</v>
      </c>
      <c r="BH80">
        <v>419.9927333333334</v>
      </c>
      <c r="BI80">
        <v>17.85690666666666</v>
      </c>
      <c r="BJ80">
        <v>17.65490666666666</v>
      </c>
      <c r="BK80">
        <v>421.3699666666668</v>
      </c>
      <c r="BL80">
        <v>17.89977</v>
      </c>
      <c r="BM80">
        <v>599.9946333333334</v>
      </c>
      <c r="BN80">
        <v>101.3983</v>
      </c>
      <c r="BO80">
        <v>0.1000564266666667</v>
      </c>
      <c r="BP80">
        <v>25.63664333333333</v>
      </c>
      <c r="BQ80">
        <v>25.79443666666667</v>
      </c>
      <c r="BR80">
        <v>999.9000000000002</v>
      </c>
      <c r="BS80">
        <v>0</v>
      </c>
      <c r="BT80">
        <v>0</v>
      </c>
      <c r="BU80">
        <v>9990.272666666664</v>
      </c>
      <c r="BV80">
        <v>0</v>
      </c>
      <c r="BW80">
        <v>178.8687</v>
      </c>
      <c r="BX80">
        <v>-1.584757666666666</v>
      </c>
      <c r="BY80">
        <v>426.0151999999999</v>
      </c>
      <c r="BZ80">
        <v>427.5408666666667</v>
      </c>
      <c r="CA80">
        <v>0.2020090333333333</v>
      </c>
      <c r="CB80">
        <v>419.9927333333334</v>
      </c>
      <c r="CC80">
        <v>17.65490666666666</v>
      </c>
      <c r="CD80">
        <v>1.810659333333333</v>
      </c>
      <c r="CE80">
        <v>1.790174333333333</v>
      </c>
      <c r="CF80">
        <v>15.87910333333334</v>
      </c>
      <c r="CG80">
        <v>15.70126</v>
      </c>
      <c r="CH80">
        <v>399.9763999999999</v>
      </c>
      <c r="CI80">
        <v>0.9000068999999997</v>
      </c>
      <c r="CJ80">
        <v>0.09999319000000004</v>
      </c>
      <c r="CK80">
        <v>0</v>
      </c>
      <c r="CL80">
        <v>2.110956666666667</v>
      </c>
      <c r="CM80">
        <v>0</v>
      </c>
      <c r="CN80">
        <v>1148.718333333333</v>
      </c>
      <c r="CO80">
        <v>3701.996000000001</v>
      </c>
      <c r="CP80">
        <v>36.91846666666666</v>
      </c>
      <c r="CQ80">
        <v>41.88516666666665</v>
      </c>
      <c r="CR80">
        <v>39.16639999999999</v>
      </c>
      <c r="CS80">
        <v>41.32686666666667</v>
      </c>
      <c r="CT80">
        <v>37.61436666666666</v>
      </c>
      <c r="CU80">
        <v>359.9809999999999</v>
      </c>
      <c r="CV80">
        <v>39.995</v>
      </c>
      <c r="CW80">
        <v>0</v>
      </c>
      <c r="CX80">
        <v>1714259134.8</v>
      </c>
      <c r="CY80">
        <v>0</v>
      </c>
      <c r="CZ80">
        <v>1714258616.5</v>
      </c>
      <c r="DA80" t="s">
        <v>462</v>
      </c>
      <c r="DB80">
        <v>1714258613</v>
      </c>
      <c r="DC80">
        <v>1714258616.5</v>
      </c>
      <c r="DD80">
        <v>3</v>
      </c>
      <c r="DE80">
        <v>0.212</v>
      </c>
      <c r="DF80">
        <v>0.015</v>
      </c>
      <c r="DG80">
        <v>-2.969</v>
      </c>
      <c r="DH80">
        <v>-0.039</v>
      </c>
      <c r="DI80">
        <v>420</v>
      </c>
      <c r="DJ80">
        <v>18</v>
      </c>
      <c r="DK80">
        <v>0.63</v>
      </c>
      <c r="DL80">
        <v>0.22</v>
      </c>
      <c r="DM80">
        <v>-1.5853645</v>
      </c>
      <c r="DN80">
        <v>-0.0801127204502767</v>
      </c>
      <c r="DO80">
        <v>0.02907881582441074</v>
      </c>
      <c r="DP80">
        <v>1</v>
      </c>
      <c r="DQ80">
        <v>0.193698775</v>
      </c>
      <c r="DR80">
        <v>0.1624283189493436</v>
      </c>
      <c r="DS80">
        <v>0.0160659295443611</v>
      </c>
      <c r="DT80">
        <v>0</v>
      </c>
      <c r="DU80">
        <v>1</v>
      </c>
      <c r="DV80">
        <v>2</v>
      </c>
      <c r="DW80" t="s">
        <v>357</v>
      </c>
      <c r="DX80">
        <v>3.2292</v>
      </c>
      <c r="DY80">
        <v>2.70444</v>
      </c>
      <c r="DZ80">
        <v>0.105607</v>
      </c>
      <c r="EA80">
        <v>0.105681</v>
      </c>
      <c r="EB80">
        <v>0.0938759</v>
      </c>
      <c r="EC80">
        <v>0.0934741</v>
      </c>
      <c r="ED80">
        <v>29113.6</v>
      </c>
      <c r="EE80">
        <v>28449.9</v>
      </c>
      <c r="EF80">
        <v>31180.5</v>
      </c>
      <c r="EG80">
        <v>30165.9</v>
      </c>
      <c r="EH80">
        <v>37834.3</v>
      </c>
      <c r="EI80">
        <v>36162.8</v>
      </c>
      <c r="EJ80">
        <v>43688</v>
      </c>
      <c r="EK80">
        <v>42128.2</v>
      </c>
      <c r="EL80">
        <v>2.10405</v>
      </c>
      <c r="EM80">
        <v>1.90815</v>
      </c>
      <c r="EN80">
        <v>0.053592</v>
      </c>
      <c r="EO80">
        <v>0</v>
      </c>
      <c r="EP80">
        <v>24.9099</v>
      </c>
      <c r="EQ80">
        <v>999.9</v>
      </c>
      <c r="ER80">
        <v>63.6</v>
      </c>
      <c r="ES80">
        <v>27.4</v>
      </c>
      <c r="ET80">
        <v>22.9822</v>
      </c>
      <c r="EU80">
        <v>61.3073</v>
      </c>
      <c r="EV80">
        <v>22.2636</v>
      </c>
      <c r="EW80">
        <v>1</v>
      </c>
      <c r="EX80">
        <v>0.0360976</v>
      </c>
      <c r="EY80">
        <v>0.723186</v>
      </c>
      <c r="EZ80">
        <v>20.2082</v>
      </c>
      <c r="FA80">
        <v>5.22762</v>
      </c>
      <c r="FB80">
        <v>11.998</v>
      </c>
      <c r="FC80">
        <v>4.96695</v>
      </c>
      <c r="FD80">
        <v>3.297</v>
      </c>
      <c r="FE80">
        <v>9999</v>
      </c>
      <c r="FF80">
        <v>9999</v>
      </c>
      <c r="FG80">
        <v>9999</v>
      </c>
      <c r="FH80">
        <v>33</v>
      </c>
      <c r="FI80">
        <v>4.97107</v>
      </c>
      <c r="FJ80">
        <v>1.86771</v>
      </c>
      <c r="FK80">
        <v>1.85898</v>
      </c>
      <c r="FL80">
        <v>1.86508</v>
      </c>
      <c r="FM80">
        <v>1.8631</v>
      </c>
      <c r="FN80">
        <v>1.86447</v>
      </c>
      <c r="FO80">
        <v>1.85989</v>
      </c>
      <c r="FP80">
        <v>1.86398</v>
      </c>
      <c r="FQ80">
        <v>0</v>
      </c>
      <c r="FR80">
        <v>0</v>
      </c>
      <c r="FS80">
        <v>0</v>
      </c>
      <c r="FT80">
        <v>0</v>
      </c>
      <c r="FU80" t="s">
        <v>358</v>
      </c>
      <c r="FV80" t="s">
        <v>359</v>
      </c>
      <c r="FW80" t="s">
        <v>360</v>
      </c>
      <c r="FX80" t="s">
        <v>360</v>
      </c>
      <c r="FY80" t="s">
        <v>360</v>
      </c>
      <c r="FZ80" t="s">
        <v>360</v>
      </c>
      <c r="GA80">
        <v>0</v>
      </c>
      <c r="GB80">
        <v>100</v>
      </c>
      <c r="GC80">
        <v>100</v>
      </c>
      <c r="GD80">
        <v>-2.962</v>
      </c>
      <c r="GE80">
        <v>-0.0428</v>
      </c>
      <c r="GF80">
        <v>-1.110366668076734</v>
      </c>
      <c r="GG80">
        <v>-0.004200780211792431</v>
      </c>
      <c r="GH80">
        <v>-6.086107273994438E-07</v>
      </c>
      <c r="GI80">
        <v>3.538391214060535E-10</v>
      </c>
      <c r="GJ80">
        <v>-0.07601771425776131</v>
      </c>
      <c r="GK80">
        <v>0.006682484536868237</v>
      </c>
      <c r="GL80">
        <v>-0.0007200357986506558</v>
      </c>
      <c r="GM80">
        <v>2.515042002614049E-05</v>
      </c>
      <c r="GN80">
        <v>15</v>
      </c>
      <c r="GO80">
        <v>1944</v>
      </c>
      <c r="GP80">
        <v>3</v>
      </c>
      <c r="GQ80">
        <v>20</v>
      </c>
      <c r="GR80">
        <v>7.2</v>
      </c>
      <c r="GS80">
        <v>7.2</v>
      </c>
      <c r="GT80">
        <v>1.13525</v>
      </c>
      <c r="GU80">
        <v>2.4231</v>
      </c>
      <c r="GV80">
        <v>1.44897</v>
      </c>
      <c r="GW80">
        <v>2.2998</v>
      </c>
      <c r="GX80">
        <v>1.55151</v>
      </c>
      <c r="GY80">
        <v>2.28638</v>
      </c>
      <c r="GZ80">
        <v>33.0206</v>
      </c>
      <c r="HA80">
        <v>14.027</v>
      </c>
      <c r="HB80">
        <v>18</v>
      </c>
      <c r="HC80">
        <v>592.148</v>
      </c>
      <c r="HD80">
        <v>468.128</v>
      </c>
      <c r="HE80">
        <v>23.9994</v>
      </c>
      <c r="HF80">
        <v>27.5434</v>
      </c>
      <c r="HG80">
        <v>30</v>
      </c>
      <c r="HH80">
        <v>27.6386</v>
      </c>
      <c r="HI80">
        <v>27.6148</v>
      </c>
      <c r="HJ80">
        <v>22.7309</v>
      </c>
      <c r="HK80">
        <v>34.9887</v>
      </c>
      <c r="HL80">
        <v>86.2025</v>
      </c>
      <c r="HM80">
        <v>24</v>
      </c>
      <c r="HN80">
        <v>420</v>
      </c>
      <c r="HO80">
        <v>17.6845</v>
      </c>
      <c r="HP80">
        <v>98.9362</v>
      </c>
      <c r="HQ80">
        <v>100.661</v>
      </c>
    </row>
    <row r="81" spans="1:225">
      <c r="A81">
        <v>65</v>
      </c>
      <c r="B81">
        <v>1714259057.6</v>
      </c>
      <c r="C81">
        <v>1919.5</v>
      </c>
      <c r="D81" t="s">
        <v>498</v>
      </c>
      <c r="E81" t="s">
        <v>499</v>
      </c>
      <c r="F81">
        <v>5</v>
      </c>
      <c r="G81" t="s">
        <v>477</v>
      </c>
      <c r="H81">
        <v>1714259049.666666</v>
      </c>
      <c r="I81">
        <f>(J81)/1000</f>
        <v>0</v>
      </c>
      <c r="J81">
        <f>IF(BE81, AM81, AG81)</f>
        <v>0</v>
      </c>
      <c r="K81">
        <f>IF(BE81, AH81, AF81)</f>
        <v>0</v>
      </c>
      <c r="L81">
        <f>BG81 - IF(AT81&gt;1, K81*BA81*100.0/(AV81*BU81), 0)</f>
        <v>0</v>
      </c>
      <c r="M81">
        <f>((S81-I81/2)*L81-K81)/(S81+I81/2)</f>
        <v>0</v>
      </c>
      <c r="N81">
        <f>M81*(BN81+BO81)/1000.0</f>
        <v>0</v>
      </c>
      <c r="O81">
        <f>(BG81 - IF(AT81&gt;1, K81*BA81*100.0/(AV81*BU81), 0))*(BN81+BO81)/1000.0</f>
        <v>0</v>
      </c>
      <c r="P81">
        <f>2.0/((1/R81-1/Q81)+SIGN(R81)*SQRT((1/R81-1/Q81)*(1/R81-1/Q81) + 4*BB81/((BB81+1)*(BB81+1))*(2*1/R81*1/Q81-1/Q81*1/Q81)))</f>
        <v>0</v>
      </c>
      <c r="Q81">
        <f>IF(LEFT(BC81,1)&lt;&gt;"0",IF(LEFT(BC81,1)="1",3.0,BD81),$D$5+$E$5*(BU81*BN81/($K$5*1000))+$F$5*(BU81*BN81/($K$5*1000))*MAX(MIN(BA81,$J$5),$I$5)*MAX(MIN(BA81,$J$5),$I$5)+$G$5*MAX(MIN(BA81,$J$5),$I$5)*(BU81*BN81/($K$5*1000))+$H$5*(BU81*BN81/($K$5*1000))*(BU81*BN81/($K$5*1000)))</f>
        <v>0</v>
      </c>
      <c r="R81">
        <f>I81*(1000-(1000*0.61365*exp(17.502*V81/(240.97+V81))/(BN81+BO81)+BI81)/2)/(1000*0.61365*exp(17.502*V81/(240.97+V81))/(BN81+BO81)-BI81)</f>
        <v>0</v>
      </c>
      <c r="S81">
        <f>1/((BB81+1)/(P81/1.6)+1/(Q81/1.37)) + BB81/((BB81+1)/(P81/1.6) + BB81/(Q81/1.37))</f>
        <v>0</v>
      </c>
      <c r="T81">
        <f>(AW81*AZ81)</f>
        <v>0</v>
      </c>
      <c r="U81">
        <f>(BP81+(T81+2*0.95*5.67E-8*(((BP81+$B$7)+273)^4-(BP81+273)^4)-44100*I81)/(1.84*29.3*Q81+8*0.95*5.67E-8*(BP81+273)^3))</f>
        <v>0</v>
      </c>
      <c r="V81">
        <f>($C$7*BQ81+$D$7*BR81+$E$7*U81)</f>
        <v>0</v>
      </c>
      <c r="W81">
        <f>0.61365*exp(17.502*V81/(240.97+V81))</f>
        <v>0</v>
      </c>
      <c r="X81">
        <f>(Y81/Z81*100)</f>
        <v>0</v>
      </c>
      <c r="Y81">
        <f>BI81*(BN81+BO81)/1000</f>
        <v>0</v>
      </c>
      <c r="Z81">
        <f>0.61365*exp(17.502*BP81/(240.97+BP81))</f>
        <v>0</v>
      </c>
      <c r="AA81">
        <f>(W81-BI81*(BN81+BO81)/1000)</f>
        <v>0</v>
      </c>
      <c r="AB81">
        <f>(-I81*44100)</f>
        <v>0</v>
      </c>
      <c r="AC81">
        <f>2*29.3*Q81*0.92*(BP81-V81)</f>
        <v>0</v>
      </c>
      <c r="AD81">
        <f>2*0.95*5.67E-8*(((BP81+$B$7)+273)^4-(V81+273)^4)</f>
        <v>0</v>
      </c>
      <c r="AE81">
        <f>T81+AD81+AB81+AC81</f>
        <v>0</v>
      </c>
      <c r="AF81">
        <f>BM81*AT81*(BH81-BG81*(1000-AT81*BJ81)/(1000-AT81*BI81))/(100*BA81)</f>
        <v>0</v>
      </c>
      <c r="AG81">
        <f>1000*BM81*AT81*(BI81-BJ81)/(100*BA81*(1000-AT81*BI81))</f>
        <v>0</v>
      </c>
      <c r="AH81">
        <f>(AI81 - AJ81 - BN81*1E3/(8.314*(BP81+273.15)) * AL81/BM81 * AK81) * BM81/(100*BA81) * (1000 - BJ81)/1000</f>
        <v>0</v>
      </c>
      <c r="AI81">
        <v>427.5488350985815</v>
      </c>
      <c r="AJ81">
        <v>425.9742787878788</v>
      </c>
      <c r="AK81">
        <v>-0.0004662487576395817</v>
      </c>
      <c r="AL81">
        <v>67.17983475541324</v>
      </c>
      <c r="AM81">
        <f>(AO81 - AN81 + BN81*1E3/(8.314*(BP81+273.15)) * AQ81/BM81 * AP81) * BM81/(100*BA81) * 1000/(1000 - AO81)</f>
        <v>0</v>
      </c>
      <c r="AN81">
        <v>17.64891793753571</v>
      </c>
      <c r="AO81">
        <v>17.8574206060606</v>
      </c>
      <c r="AP81">
        <v>2.084429137372978E-05</v>
      </c>
      <c r="AQ81">
        <v>78.54895473560856</v>
      </c>
      <c r="AR81">
        <v>0</v>
      </c>
      <c r="AS81">
        <v>0</v>
      </c>
      <c r="AT81">
        <f>IF(AR81*$H$13&gt;=AV81,1.0,(AV81/(AV81-AR81*$H$13)))</f>
        <v>0</v>
      </c>
      <c r="AU81">
        <f>(AT81-1)*100</f>
        <v>0</v>
      </c>
      <c r="AV81">
        <f>MAX(0,($B$13+$C$13*BU81)/(1+$D$13*BU81)*BN81/(BP81+273)*$E$13)</f>
        <v>0</v>
      </c>
      <c r="AW81">
        <f>$B$11*BV81+$C$11*BW81+$F$11*CH81*(1-CK81)</f>
        <v>0</v>
      </c>
      <c r="AX81">
        <f>AW81*AY81</f>
        <v>0</v>
      </c>
      <c r="AY81">
        <f>($B$11*$D$9+$C$11*$D$9+$F$11*((CU81+CM81)/MAX(CU81+CM81+CV81, 0.1)*$I$9+CV81/MAX(CU81+CM81+CV81, 0.1)*$J$9))/($B$11+$C$11+$F$11)</f>
        <v>0</v>
      </c>
      <c r="AZ81">
        <f>($B$11*$K$9+$C$11*$K$9+$F$11*((CU81+CM81)/MAX(CU81+CM81+CV81, 0.1)*$P$9+CV81/MAX(CU81+CM81+CV81, 0.1)*$Q$9))/($B$11+$C$11+$F$11)</f>
        <v>0</v>
      </c>
      <c r="BA81">
        <v>6</v>
      </c>
      <c r="BB81">
        <v>0.5</v>
      </c>
      <c r="BC81" t="s">
        <v>355</v>
      </c>
      <c r="BD81">
        <v>2</v>
      </c>
      <c r="BE81" t="b">
        <v>1</v>
      </c>
      <c r="BF81">
        <v>1714259049.666666</v>
      </c>
      <c r="BG81">
        <v>418.3824666666667</v>
      </c>
      <c r="BH81">
        <v>419.9903333333334</v>
      </c>
      <c r="BI81">
        <v>17.85631666666667</v>
      </c>
      <c r="BJ81">
        <v>17.64706333333334</v>
      </c>
      <c r="BK81">
        <v>421.3444</v>
      </c>
      <c r="BL81">
        <v>17.89917333333333</v>
      </c>
      <c r="BM81">
        <v>599.9873333333334</v>
      </c>
      <c r="BN81">
        <v>101.3987666666667</v>
      </c>
      <c r="BO81">
        <v>0.1000238166666667</v>
      </c>
      <c r="BP81">
        <v>25.64455666666667</v>
      </c>
      <c r="BQ81">
        <v>25.79958</v>
      </c>
      <c r="BR81">
        <v>999.9000000000002</v>
      </c>
      <c r="BS81">
        <v>0</v>
      </c>
      <c r="BT81">
        <v>0</v>
      </c>
      <c r="BU81">
        <v>9996.236000000001</v>
      </c>
      <c r="BV81">
        <v>0</v>
      </c>
      <c r="BW81">
        <v>179.9449</v>
      </c>
      <c r="BX81">
        <v>-1.607737333333333</v>
      </c>
      <c r="BY81">
        <v>425.9891333333334</v>
      </c>
      <c r="BZ81">
        <v>427.5348999999999</v>
      </c>
      <c r="CA81">
        <v>0.2092499333333333</v>
      </c>
      <c r="CB81">
        <v>419.9903333333334</v>
      </c>
      <c r="CC81">
        <v>17.64706333333334</v>
      </c>
      <c r="CD81">
        <v>1.810607666666667</v>
      </c>
      <c r="CE81">
        <v>1.789389333333333</v>
      </c>
      <c r="CF81">
        <v>15.87867</v>
      </c>
      <c r="CG81">
        <v>15.69440666666666</v>
      </c>
      <c r="CH81">
        <v>399.9878</v>
      </c>
      <c r="CI81">
        <v>0.9000139999999998</v>
      </c>
      <c r="CJ81">
        <v>0.09998610000000004</v>
      </c>
      <c r="CK81">
        <v>0</v>
      </c>
      <c r="CL81">
        <v>2.135066666666667</v>
      </c>
      <c r="CM81">
        <v>0</v>
      </c>
      <c r="CN81">
        <v>1110.648666666667</v>
      </c>
      <c r="CO81">
        <v>3702.111</v>
      </c>
      <c r="CP81">
        <v>36.9811</v>
      </c>
      <c r="CQ81">
        <v>41.96013333333334</v>
      </c>
      <c r="CR81">
        <v>39.23523333333333</v>
      </c>
      <c r="CS81">
        <v>41.43106666666666</v>
      </c>
      <c r="CT81">
        <v>37.68513333333333</v>
      </c>
      <c r="CU81">
        <v>359.994</v>
      </c>
      <c r="CV81">
        <v>39.99066666666667</v>
      </c>
      <c r="CW81">
        <v>0</v>
      </c>
      <c r="CX81">
        <v>1714259145</v>
      </c>
      <c r="CY81">
        <v>0</v>
      </c>
      <c r="CZ81">
        <v>1714258616.5</v>
      </c>
      <c r="DA81" t="s">
        <v>462</v>
      </c>
      <c r="DB81">
        <v>1714258613</v>
      </c>
      <c r="DC81">
        <v>1714258616.5</v>
      </c>
      <c r="DD81">
        <v>3</v>
      </c>
      <c r="DE81">
        <v>0.212</v>
      </c>
      <c r="DF81">
        <v>0.015</v>
      </c>
      <c r="DG81">
        <v>-2.969</v>
      </c>
      <c r="DH81">
        <v>-0.039</v>
      </c>
      <c r="DI81">
        <v>420</v>
      </c>
      <c r="DJ81">
        <v>18</v>
      </c>
      <c r="DK81">
        <v>0.63</v>
      </c>
      <c r="DL81">
        <v>0.22</v>
      </c>
      <c r="DM81">
        <v>-1.601248292682927</v>
      </c>
      <c r="DN81">
        <v>-0.08436083623693637</v>
      </c>
      <c r="DO81">
        <v>0.03245030225740993</v>
      </c>
      <c r="DP81">
        <v>1</v>
      </c>
      <c r="DQ81">
        <v>0.2082574146341463</v>
      </c>
      <c r="DR81">
        <v>0.008355825783972287</v>
      </c>
      <c r="DS81">
        <v>0.004277982941479633</v>
      </c>
      <c r="DT81">
        <v>1</v>
      </c>
      <c r="DU81">
        <v>2</v>
      </c>
      <c r="DV81">
        <v>2</v>
      </c>
      <c r="DW81" t="s">
        <v>394</v>
      </c>
      <c r="DX81">
        <v>3.22912</v>
      </c>
      <c r="DY81">
        <v>2.70427</v>
      </c>
      <c r="DZ81">
        <v>0.105609</v>
      </c>
      <c r="EA81">
        <v>0.105684</v>
      </c>
      <c r="EB81">
        <v>0.0938871</v>
      </c>
      <c r="EC81">
        <v>0.09349399999999999</v>
      </c>
      <c r="ED81">
        <v>29113.8</v>
      </c>
      <c r="EE81">
        <v>28449.8</v>
      </c>
      <c r="EF81">
        <v>31180.8</v>
      </c>
      <c r="EG81">
        <v>30165.9</v>
      </c>
      <c r="EH81">
        <v>37833.8</v>
      </c>
      <c r="EI81">
        <v>36161.9</v>
      </c>
      <c r="EJ81">
        <v>43688</v>
      </c>
      <c r="EK81">
        <v>42128</v>
      </c>
      <c r="EL81">
        <v>2.10368</v>
      </c>
      <c r="EM81">
        <v>1.90845</v>
      </c>
      <c r="EN81">
        <v>0.0544488</v>
      </c>
      <c r="EO81">
        <v>0</v>
      </c>
      <c r="EP81">
        <v>24.9211</v>
      </c>
      <c r="EQ81">
        <v>999.9</v>
      </c>
      <c r="ER81">
        <v>63.6</v>
      </c>
      <c r="ES81">
        <v>27.5</v>
      </c>
      <c r="ET81">
        <v>23.1172</v>
      </c>
      <c r="EU81">
        <v>61.7773</v>
      </c>
      <c r="EV81">
        <v>22.2075</v>
      </c>
      <c r="EW81">
        <v>1</v>
      </c>
      <c r="EX81">
        <v>0.0358384</v>
      </c>
      <c r="EY81">
        <v>0.715294</v>
      </c>
      <c r="EZ81">
        <v>20.2082</v>
      </c>
      <c r="FA81">
        <v>5.22777</v>
      </c>
      <c r="FB81">
        <v>11.998</v>
      </c>
      <c r="FC81">
        <v>4.967</v>
      </c>
      <c r="FD81">
        <v>3.297</v>
      </c>
      <c r="FE81">
        <v>9999</v>
      </c>
      <c r="FF81">
        <v>9999</v>
      </c>
      <c r="FG81">
        <v>9999</v>
      </c>
      <c r="FH81">
        <v>33</v>
      </c>
      <c r="FI81">
        <v>4.97106</v>
      </c>
      <c r="FJ81">
        <v>1.86774</v>
      </c>
      <c r="FK81">
        <v>1.85898</v>
      </c>
      <c r="FL81">
        <v>1.86508</v>
      </c>
      <c r="FM81">
        <v>1.8631</v>
      </c>
      <c r="FN81">
        <v>1.86446</v>
      </c>
      <c r="FO81">
        <v>1.85989</v>
      </c>
      <c r="FP81">
        <v>1.864</v>
      </c>
      <c r="FQ81">
        <v>0</v>
      </c>
      <c r="FR81">
        <v>0</v>
      </c>
      <c r="FS81">
        <v>0</v>
      </c>
      <c r="FT81">
        <v>0</v>
      </c>
      <c r="FU81" t="s">
        <v>358</v>
      </c>
      <c r="FV81" t="s">
        <v>359</v>
      </c>
      <c r="FW81" t="s">
        <v>360</v>
      </c>
      <c r="FX81" t="s">
        <v>360</v>
      </c>
      <c r="FY81" t="s">
        <v>360</v>
      </c>
      <c r="FZ81" t="s">
        <v>360</v>
      </c>
      <c r="GA81">
        <v>0</v>
      </c>
      <c r="GB81">
        <v>100</v>
      </c>
      <c r="GC81">
        <v>100</v>
      </c>
      <c r="GD81">
        <v>-2.962</v>
      </c>
      <c r="GE81">
        <v>-0.0428</v>
      </c>
      <c r="GF81">
        <v>-1.110366668076734</v>
      </c>
      <c r="GG81">
        <v>-0.004200780211792431</v>
      </c>
      <c r="GH81">
        <v>-6.086107273994438E-07</v>
      </c>
      <c r="GI81">
        <v>3.538391214060535E-10</v>
      </c>
      <c r="GJ81">
        <v>-0.07601771425776131</v>
      </c>
      <c r="GK81">
        <v>0.006682484536868237</v>
      </c>
      <c r="GL81">
        <v>-0.0007200357986506558</v>
      </c>
      <c r="GM81">
        <v>2.515042002614049E-05</v>
      </c>
      <c r="GN81">
        <v>15</v>
      </c>
      <c r="GO81">
        <v>1944</v>
      </c>
      <c r="GP81">
        <v>3</v>
      </c>
      <c r="GQ81">
        <v>20</v>
      </c>
      <c r="GR81">
        <v>7.4</v>
      </c>
      <c r="GS81">
        <v>7.4</v>
      </c>
      <c r="GT81">
        <v>1.13525</v>
      </c>
      <c r="GU81">
        <v>2.41699</v>
      </c>
      <c r="GV81">
        <v>1.44897</v>
      </c>
      <c r="GW81">
        <v>2.30103</v>
      </c>
      <c r="GX81">
        <v>1.55151</v>
      </c>
      <c r="GY81">
        <v>2.30103</v>
      </c>
      <c r="GZ81">
        <v>33.0206</v>
      </c>
      <c r="HA81">
        <v>14.027</v>
      </c>
      <c r="HB81">
        <v>18</v>
      </c>
      <c r="HC81">
        <v>591.843</v>
      </c>
      <c r="HD81">
        <v>468.284</v>
      </c>
      <c r="HE81">
        <v>23.9992</v>
      </c>
      <c r="HF81">
        <v>27.5409</v>
      </c>
      <c r="HG81">
        <v>29.9999</v>
      </c>
      <c r="HH81">
        <v>27.6343</v>
      </c>
      <c r="HI81">
        <v>27.6107</v>
      </c>
      <c r="HJ81">
        <v>22.7331</v>
      </c>
      <c r="HK81">
        <v>34.9887</v>
      </c>
      <c r="HL81">
        <v>86.2025</v>
      </c>
      <c r="HM81">
        <v>24</v>
      </c>
      <c r="HN81">
        <v>420</v>
      </c>
      <c r="HO81">
        <v>17.6845</v>
      </c>
      <c r="HP81">
        <v>98.9365</v>
      </c>
      <c r="HQ81">
        <v>100.661</v>
      </c>
    </row>
    <row r="82" spans="1:225">
      <c r="A82">
        <v>66</v>
      </c>
      <c r="B82">
        <v>1714259067.6</v>
      </c>
      <c r="C82">
        <v>1929.5</v>
      </c>
      <c r="D82" t="s">
        <v>500</v>
      </c>
      <c r="E82" t="s">
        <v>501</v>
      </c>
      <c r="F82">
        <v>5</v>
      </c>
      <c r="G82" t="s">
        <v>477</v>
      </c>
      <c r="H82">
        <v>1714259059.666666</v>
      </c>
      <c r="I82">
        <f>(J82)/1000</f>
        <v>0</v>
      </c>
      <c r="J82">
        <f>IF(BE82, AM82, AG82)</f>
        <v>0</v>
      </c>
      <c r="K82">
        <f>IF(BE82, AH82, AF82)</f>
        <v>0</v>
      </c>
      <c r="L82">
        <f>BG82 - IF(AT82&gt;1, K82*BA82*100.0/(AV82*BU82), 0)</f>
        <v>0</v>
      </c>
      <c r="M82">
        <f>((S82-I82/2)*L82-K82)/(S82+I82/2)</f>
        <v>0</v>
      </c>
      <c r="N82">
        <f>M82*(BN82+BO82)/1000.0</f>
        <v>0</v>
      </c>
      <c r="O82">
        <f>(BG82 - IF(AT82&gt;1, K82*BA82*100.0/(AV82*BU82), 0))*(BN82+BO82)/1000.0</f>
        <v>0</v>
      </c>
      <c r="P82">
        <f>2.0/((1/R82-1/Q82)+SIGN(R82)*SQRT((1/R82-1/Q82)*(1/R82-1/Q82) + 4*BB82/((BB82+1)*(BB82+1))*(2*1/R82*1/Q82-1/Q82*1/Q82)))</f>
        <v>0</v>
      </c>
      <c r="Q82">
        <f>IF(LEFT(BC82,1)&lt;&gt;"0",IF(LEFT(BC82,1)="1",3.0,BD82),$D$5+$E$5*(BU82*BN82/($K$5*1000))+$F$5*(BU82*BN82/($K$5*1000))*MAX(MIN(BA82,$J$5),$I$5)*MAX(MIN(BA82,$J$5),$I$5)+$G$5*MAX(MIN(BA82,$J$5),$I$5)*(BU82*BN82/($K$5*1000))+$H$5*(BU82*BN82/($K$5*1000))*(BU82*BN82/($K$5*1000)))</f>
        <v>0</v>
      </c>
      <c r="R82">
        <f>I82*(1000-(1000*0.61365*exp(17.502*V82/(240.97+V82))/(BN82+BO82)+BI82)/2)/(1000*0.61365*exp(17.502*V82/(240.97+V82))/(BN82+BO82)-BI82)</f>
        <v>0</v>
      </c>
      <c r="S82">
        <f>1/((BB82+1)/(P82/1.6)+1/(Q82/1.37)) + BB82/((BB82+1)/(P82/1.6) + BB82/(Q82/1.37))</f>
        <v>0</v>
      </c>
      <c r="T82">
        <f>(AW82*AZ82)</f>
        <v>0</v>
      </c>
      <c r="U82">
        <f>(BP82+(T82+2*0.95*5.67E-8*(((BP82+$B$7)+273)^4-(BP82+273)^4)-44100*I82)/(1.84*29.3*Q82+8*0.95*5.67E-8*(BP82+273)^3))</f>
        <v>0</v>
      </c>
      <c r="V82">
        <f>($C$7*BQ82+$D$7*BR82+$E$7*U82)</f>
        <v>0</v>
      </c>
      <c r="W82">
        <f>0.61365*exp(17.502*V82/(240.97+V82))</f>
        <v>0</v>
      </c>
      <c r="X82">
        <f>(Y82/Z82*100)</f>
        <v>0</v>
      </c>
      <c r="Y82">
        <f>BI82*(BN82+BO82)/1000</f>
        <v>0</v>
      </c>
      <c r="Z82">
        <f>0.61365*exp(17.502*BP82/(240.97+BP82))</f>
        <v>0</v>
      </c>
      <c r="AA82">
        <f>(W82-BI82*(BN82+BO82)/1000)</f>
        <v>0</v>
      </c>
      <c r="AB82">
        <f>(-I82*44100)</f>
        <v>0</v>
      </c>
      <c r="AC82">
        <f>2*29.3*Q82*0.92*(BP82-V82)</f>
        <v>0</v>
      </c>
      <c r="AD82">
        <f>2*0.95*5.67E-8*(((BP82+$B$7)+273)^4-(V82+273)^4)</f>
        <v>0</v>
      </c>
      <c r="AE82">
        <f>T82+AD82+AB82+AC82</f>
        <v>0</v>
      </c>
      <c r="AF82">
        <f>BM82*AT82*(BH82-BG82*(1000-AT82*BJ82)/(1000-AT82*BI82))/(100*BA82)</f>
        <v>0</v>
      </c>
      <c r="AG82">
        <f>1000*BM82*AT82*(BI82-BJ82)/(100*BA82*(1000-AT82*BI82))</f>
        <v>0</v>
      </c>
      <c r="AH82">
        <f>(AI82 - AJ82 - BN82*1E3/(8.314*(BP82+273.15)) * AL82/BM82 * AK82) * BM82/(100*BA82) * (1000 - BJ82)/1000</f>
        <v>0</v>
      </c>
      <c r="AI82">
        <v>427.51877951471</v>
      </c>
      <c r="AJ82">
        <v>425.9296909090911</v>
      </c>
      <c r="AK82">
        <v>-0.02701101636404357</v>
      </c>
      <c r="AL82">
        <v>67.17983475541324</v>
      </c>
      <c r="AM82">
        <f>(AO82 - AN82 + BN82*1E3/(8.314*(BP82+273.15)) * AQ82/BM82 * AP82) * BM82/(100*BA82) * 1000/(1000 - AO82)</f>
        <v>0</v>
      </c>
      <c r="AN82">
        <v>17.64301033585804</v>
      </c>
      <c r="AO82">
        <v>17.82473393939394</v>
      </c>
      <c r="AP82">
        <v>0.000202056986393233</v>
      </c>
      <c r="AQ82">
        <v>78.54895473560856</v>
      </c>
      <c r="AR82">
        <v>116</v>
      </c>
      <c r="AS82">
        <v>19</v>
      </c>
      <c r="AT82">
        <f>IF(AR82*$H$13&gt;=AV82,1.0,(AV82/(AV82-AR82*$H$13)))</f>
        <v>0</v>
      </c>
      <c r="AU82">
        <f>(AT82-1)*100</f>
        <v>0</v>
      </c>
      <c r="AV82">
        <f>MAX(0,($B$13+$C$13*BU82)/(1+$D$13*BU82)*BN82/(BP82+273)*$E$13)</f>
        <v>0</v>
      </c>
      <c r="AW82">
        <f>$B$11*BV82+$C$11*BW82+$F$11*CH82*(1-CK82)</f>
        <v>0</v>
      </c>
      <c r="AX82">
        <f>AW82*AY82</f>
        <v>0</v>
      </c>
      <c r="AY82">
        <f>($B$11*$D$9+$C$11*$D$9+$F$11*((CU82+CM82)/MAX(CU82+CM82+CV82, 0.1)*$I$9+CV82/MAX(CU82+CM82+CV82, 0.1)*$J$9))/($B$11+$C$11+$F$11)</f>
        <v>0</v>
      </c>
      <c r="AZ82">
        <f>($B$11*$K$9+$C$11*$K$9+$F$11*((CU82+CM82)/MAX(CU82+CM82+CV82, 0.1)*$P$9+CV82/MAX(CU82+CM82+CV82, 0.1)*$Q$9))/($B$11+$C$11+$F$11)</f>
        <v>0</v>
      </c>
      <c r="BA82">
        <v>6</v>
      </c>
      <c r="BB82">
        <v>0.5</v>
      </c>
      <c r="BC82" t="s">
        <v>355</v>
      </c>
      <c r="BD82">
        <v>2</v>
      </c>
      <c r="BE82" t="b">
        <v>1</v>
      </c>
      <c r="BF82">
        <v>1714259059.666666</v>
      </c>
      <c r="BG82">
        <v>418.3784666666667</v>
      </c>
      <c r="BH82">
        <v>419.9804333333333</v>
      </c>
      <c r="BI82">
        <v>17.85678</v>
      </c>
      <c r="BJ82">
        <v>17.64710666666667</v>
      </c>
      <c r="BK82">
        <v>421.3403666666666</v>
      </c>
      <c r="BL82">
        <v>17.89964</v>
      </c>
      <c r="BM82">
        <v>600.3361666666666</v>
      </c>
      <c r="BN82">
        <v>101.3994333333333</v>
      </c>
      <c r="BO82">
        <v>0.09872985666666666</v>
      </c>
      <c r="BP82">
        <v>25.65259333333333</v>
      </c>
      <c r="BQ82">
        <v>25.80897666666667</v>
      </c>
      <c r="BR82">
        <v>999.9000000000002</v>
      </c>
      <c r="BS82">
        <v>0</v>
      </c>
      <c r="BT82">
        <v>0</v>
      </c>
      <c r="BU82">
        <v>10004.79266666667</v>
      </c>
      <c r="BV82">
        <v>0</v>
      </c>
      <c r="BW82">
        <v>180.5764</v>
      </c>
      <c r="BX82">
        <v>-1.601982</v>
      </c>
      <c r="BY82">
        <v>425.9851333333334</v>
      </c>
      <c r="BZ82">
        <v>427.5249666666667</v>
      </c>
      <c r="CA82">
        <v>0.2096748666666667</v>
      </c>
      <c r="CB82">
        <v>419.9804333333333</v>
      </c>
      <c r="CC82">
        <v>17.64710666666667</v>
      </c>
      <c r="CD82">
        <v>1.810667666666667</v>
      </c>
      <c r="CE82">
        <v>1.789405666666666</v>
      </c>
      <c r="CF82">
        <v>15.87918666666667</v>
      </c>
      <c r="CG82">
        <v>15.69454666666667</v>
      </c>
      <c r="CH82">
        <v>400.0909000000001</v>
      </c>
      <c r="CI82">
        <v>0.8999803333333336</v>
      </c>
      <c r="CJ82">
        <v>0.1000197033333333</v>
      </c>
      <c r="CK82">
        <v>0</v>
      </c>
      <c r="CL82">
        <v>2.087153333333333</v>
      </c>
      <c r="CM82">
        <v>0</v>
      </c>
      <c r="CN82">
        <v>4116.128766666666</v>
      </c>
      <c r="CO82">
        <v>3703.023999999999</v>
      </c>
      <c r="CP82">
        <v>37.03926666666666</v>
      </c>
      <c r="CQ82">
        <v>41.97906666666666</v>
      </c>
      <c r="CR82">
        <v>39.29759999999999</v>
      </c>
      <c r="CS82">
        <v>41.48523333333333</v>
      </c>
      <c r="CT82">
        <v>37.73529999999999</v>
      </c>
      <c r="CU82">
        <v>360.0746666666666</v>
      </c>
      <c r="CV82">
        <v>40.01600000000001</v>
      </c>
      <c r="CW82">
        <v>0</v>
      </c>
      <c r="CX82">
        <v>1714259155.2</v>
      </c>
      <c r="CY82">
        <v>0</v>
      </c>
      <c r="CZ82">
        <v>1714258616.5</v>
      </c>
      <c r="DA82" t="s">
        <v>462</v>
      </c>
      <c r="DB82">
        <v>1714258613</v>
      </c>
      <c r="DC82">
        <v>1714258616.5</v>
      </c>
      <c r="DD82">
        <v>3</v>
      </c>
      <c r="DE82">
        <v>0.212</v>
      </c>
      <c r="DF82">
        <v>0.015</v>
      </c>
      <c r="DG82">
        <v>-2.969</v>
      </c>
      <c r="DH82">
        <v>-0.039</v>
      </c>
      <c r="DI82">
        <v>420</v>
      </c>
      <c r="DJ82">
        <v>18</v>
      </c>
      <c r="DK82">
        <v>0.63</v>
      </c>
      <c r="DL82">
        <v>0.22</v>
      </c>
      <c r="DM82">
        <v>-1.61141625</v>
      </c>
      <c r="DN82">
        <v>-0.0187498311444578</v>
      </c>
      <c r="DO82">
        <v>0.03122902325461846</v>
      </c>
      <c r="DP82">
        <v>1</v>
      </c>
      <c r="DQ82">
        <v>0.209707725</v>
      </c>
      <c r="DR82">
        <v>0.02352527954971823</v>
      </c>
      <c r="DS82">
        <v>0.004802342584549233</v>
      </c>
      <c r="DT82">
        <v>1</v>
      </c>
      <c r="DU82">
        <v>2</v>
      </c>
      <c r="DV82">
        <v>2</v>
      </c>
      <c r="DW82" t="s">
        <v>394</v>
      </c>
      <c r="DX82">
        <v>3.2266</v>
      </c>
      <c r="DY82">
        <v>2.70153</v>
      </c>
      <c r="DZ82">
        <v>0.105555</v>
      </c>
      <c r="EA82">
        <v>0.105657</v>
      </c>
      <c r="EB82">
        <v>0.0926488</v>
      </c>
      <c r="EC82">
        <v>0.0934046</v>
      </c>
      <c r="ED82">
        <v>29116.1</v>
      </c>
      <c r="EE82">
        <v>28450.1</v>
      </c>
      <c r="EF82">
        <v>31181.4</v>
      </c>
      <c r="EG82">
        <v>30165.3</v>
      </c>
      <c r="EH82">
        <v>37886.8</v>
      </c>
      <c r="EI82">
        <v>36165</v>
      </c>
      <c r="EJ82">
        <v>43689.1</v>
      </c>
      <c r="EK82">
        <v>42127.5</v>
      </c>
      <c r="EL82">
        <v>1.69792</v>
      </c>
      <c r="EM82">
        <v>1.90847</v>
      </c>
      <c r="EN82">
        <v>0.0491291</v>
      </c>
      <c r="EO82">
        <v>0</v>
      </c>
      <c r="EP82">
        <v>24.9316</v>
      </c>
      <c r="EQ82">
        <v>999.9</v>
      </c>
      <c r="ER82">
        <v>63.5</v>
      </c>
      <c r="ES82">
        <v>27.5</v>
      </c>
      <c r="ET82">
        <v>23.0806</v>
      </c>
      <c r="EU82">
        <v>61.4373</v>
      </c>
      <c r="EV82">
        <v>23.149</v>
      </c>
      <c r="EW82">
        <v>1</v>
      </c>
      <c r="EX82">
        <v>0.0355488</v>
      </c>
      <c r="EY82">
        <v>0.710629</v>
      </c>
      <c r="EZ82">
        <v>20.2063</v>
      </c>
      <c r="FA82">
        <v>5.22777</v>
      </c>
      <c r="FB82">
        <v>11.998</v>
      </c>
      <c r="FC82">
        <v>4.96705</v>
      </c>
      <c r="FD82">
        <v>3.297</v>
      </c>
      <c r="FE82">
        <v>9999</v>
      </c>
      <c r="FF82">
        <v>9999</v>
      </c>
      <c r="FG82">
        <v>9999</v>
      </c>
      <c r="FH82">
        <v>33</v>
      </c>
      <c r="FI82">
        <v>4.97106</v>
      </c>
      <c r="FJ82">
        <v>1.86773</v>
      </c>
      <c r="FK82">
        <v>1.85898</v>
      </c>
      <c r="FL82">
        <v>1.86508</v>
      </c>
      <c r="FM82">
        <v>1.8631</v>
      </c>
      <c r="FN82">
        <v>1.86447</v>
      </c>
      <c r="FO82">
        <v>1.85988</v>
      </c>
      <c r="FP82">
        <v>1.86399</v>
      </c>
      <c r="FQ82">
        <v>0</v>
      </c>
      <c r="FR82">
        <v>0</v>
      </c>
      <c r="FS82">
        <v>0</v>
      </c>
      <c r="FT82">
        <v>0</v>
      </c>
      <c r="FU82" t="s">
        <v>358</v>
      </c>
      <c r="FV82" t="s">
        <v>359</v>
      </c>
      <c r="FW82" t="s">
        <v>360</v>
      </c>
      <c r="FX82" t="s">
        <v>360</v>
      </c>
      <c r="FY82" t="s">
        <v>360</v>
      </c>
      <c r="FZ82" t="s">
        <v>360</v>
      </c>
      <c r="GA82">
        <v>0</v>
      </c>
      <c r="GB82">
        <v>100</v>
      </c>
      <c r="GC82">
        <v>100</v>
      </c>
      <c r="GD82">
        <v>-2.961</v>
      </c>
      <c r="GE82">
        <v>-0.0444</v>
      </c>
      <c r="GF82">
        <v>-1.110366668076734</v>
      </c>
      <c r="GG82">
        <v>-0.004200780211792431</v>
      </c>
      <c r="GH82">
        <v>-6.086107273994438E-07</v>
      </c>
      <c r="GI82">
        <v>3.538391214060535E-10</v>
      </c>
      <c r="GJ82">
        <v>-0.07601771425776131</v>
      </c>
      <c r="GK82">
        <v>0.006682484536868237</v>
      </c>
      <c r="GL82">
        <v>-0.0007200357986506558</v>
      </c>
      <c r="GM82">
        <v>2.515042002614049E-05</v>
      </c>
      <c r="GN82">
        <v>15</v>
      </c>
      <c r="GO82">
        <v>1944</v>
      </c>
      <c r="GP82">
        <v>3</v>
      </c>
      <c r="GQ82">
        <v>20</v>
      </c>
      <c r="GR82">
        <v>7.6</v>
      </c>
      <c r="GS82">
        <v>7.5</v>
      </c>
      <c r="GT82">
        <v>1.13525</v>
      </c>
      <c r="GU82">
        <v>2.42432</v>
      </c>
      <c r="GV82">
        <v>1.44897</v>
      </c>
      <c r="GW82">
        <v>2.2998</v>
      </c>
      <c r="GX82">
        <v>1.55151</v>
      </c>
      <c r="GY82">
        <v>2.31934</v>
      </c>
      <c r="GZ82">
        <v>33.0206</v>
      </c>
      <c r="HA82">
        <v>14.0182</v>
      </c>
      <c r="HB82">
        <v>18</v>
      </c>
      <c r="HC82">
        <v>459.156</v>
      </c>
      <c r="HD82">
        <v>470.048</v>
      </c>
      <c r="HE82">
        <v>23.9996</v>
      </c>
      <c r="HF82">
        <v>27.537</v>
      </c>
      <c r="HG82">
        <v>30</v>
      </c>
      <c r="HH82">
        <v>27.6339</v>
      </c>
      <c r="HI82">
        <v>27.607</v>
      </c>
      <c r="HJ82">
        <v>22.7373</v>
      </c>
      <c r="HK82">
        <v>34.9887</v>
      </c>
      <c r="HL82">
        <v>85.8279</v>
      </c>
      <c r="HM82">
        <v>24</v>
      </c>
      <c r="HN82">
        <v>420</v>
      </c>
      <c r="HO82">
        <v>17.6845</v>
      </c>
      <c r="HP82">
        <v>98.9387</v>
      </c>
      <c r="HQ82">
        <v>100.659</v>
      </c>
    </row>
    <row r="83" spans="1:225">
      <c r="A83">
        <v>67</v>
      </c>
      <c r="B83">
        <v>1714259188.1</v>
      </c>
      <c r="C83">
        <v>2050</v>
      </c>
      <c r="D83" t="s">
        <v>502</v>
      </c>
      <c r="E83" t="s">
        <v>503</v>
      </c>
      <c r="F83">
        <v>5</v>
      </c>
      <c r="G83" t="s">
        <v>504</v>
      </c>
      <c r="H83">
        <v>1714259180.349999</v>
      </c>
      <c r="I83">
        <f>(J83)/1000</f>
        <v>0</v>
      </c>
      <c r="J83">
        <f>IF(BE83, AM83, AG83)</f>
        <v>0</v>
      </c>
      <c r="K83">
        <f>IF(BE83, AH83, AF83)</f>
        <v>0</v>
      </c>
      <c r="L83">
        <f>BG83 - IF(AT83&gt;1, K83*BA83*100.0/(AV83*BU83), 0)</f>
        <v>0</v>
      </c>
      <c r="M83">
        <f>((S83-I83/2)*L83-K83)/(S83+I83/2)</f>
        <v>0</v>
      </c>
      <c r="N83">
        <f>M83*(BN83+BO83)/1000.0</f>
        <v>0</v>
      </c>
      <c r="O83">
        <f>(BG83 - IF(AT83&gt;1, K83*BA83*100.0/(AV83*BU83), 0))*(BN83+BO83)/1000.0</f>
        <v>0</v>
      </c>
      <c r="P83">
        <f>2.0/((1/R83-1/Q83)+SIGN(R83)*SQRT((1/R83-1/Q83)*(1/R83-1/Q83) + 4*BB83/((BB83+1)*(BB83+1))*(2*1/R83*1/Q83-1/Q83*1/Q83)))</f>
        <v>0</v>
      </c>
      <c r="Q83">
        <f>IF(LEFT(BC83,1)&lt;&gt;"0",IF(LEFT(BC83,1)="1",3.0,BD83),$D$5+$E$5*(BU83*BN83/($K$5*1000))+$F$5*(BU83*BN83/($K$5*1000))*MAX(MIN(BA83,$J$5),$I$5)*MAX(MIN(BA83,$J$5),$I$5)+$G$5*MAX(MIN(BA83,$J$5),$I$5)*(BU83*BN83/($K$5*1000))+$H$5*(BU83*BN83/($K$5*1000))*(BU83*BN83/($K$5*1000)))</f>
        <v>0</v>
      </c>
      <c r="R83">
        <f>I83*(1000-(1000*0.61365*exp(17.502*V83/(240.97+V83))/(BN83+BO83)+BI83)/2)/(1000*0.61365*exp(17.502*V83/(240.97+V83))/(BN83+BO83)-BI83)</f>
        <v>0</v>
      </c>
      <c r="S83">
        <f>1/((BB83+1)/(P83/1.6)+1/(Q83/1.37)) + BB83/((BB83+1)/(P83/1.6) + BB83/(Q83/1.37))</f>
        <v>0</v>
      </c>
      <c r="T83">
        <f>(AW83*AZ83)</f>
        <v>0</v>
      </c>
      <c r="U83">
        <f>(BP83+(T83+2*0.95*5.67E-8*(((BP83+$B$7)+273)^4-(BP83+273)^4)-44100*I83)/(1.84*29.3*Q83+8*0.95*5.67E-8*(BP83+273)^3))</f>
        <v>0</v>
      </c>
      <c r="V83">
        <f>($C$7*BQ83+$D$7*BR83+$E$7*U83)</f>
        <v>0</v>
      </c>
      <c r="W83">
        <f>0.61365*exp(17.502*V83/(240.97+V83))</f>
        <v>0</v>
      </c>
      <c r="X83">
        <f>(Y83/Z83*100)</f>
        <v>0</v>
      </c>
      <c r="Y83">
        <f>BI83*(BN83+BO83)/1000</f>
        <v>0</v>
      </c>
      <c r="Z83">
        <f>0.61365*exp(17.502*BP83/(240.97+BP83))</f>
        <v>0</v>
      </c>
      <c r="AA83">
        <f>(W83-BI83*(BN83+BO83)/1000)</f>
        <v>0</v>
      </c>
      <c r="AB83">
        <f>(-I83*44100)</f>
        <v>0</v>
      </c>
      <c r="AC83">
        <f>2*29.3*Q83*0.92*(BP83-V83)</f>
        <v>0</v>
      </c>
      <c r="AD83">
        <f>2*0.95*5.67E-8*(((BP83+$B$7)+273)^4-(V83+273)^4)</f>
        <v>0</v>
      </c>
      <c r="AE83">
        <f>T83+AD83+AB83+AC83</f>
        <v>0</v>
      </c>
      <c r="AF83">
        <f>BM83*AT83*(BH83-BG83*(1000-AT83*BJ83)/(1000-AT83*BI83))/(100*BA83)</f>
        <v>0</v>
      </c>
      <c r="AG83">
        <f>1000*BM83*AT83*(BI83-BJ83)/(100*BA83*(1000-AT83*BI83))</f>
        <v>0</v>
      </c>
      <c r="AH83">
        <f>(AI83 - AJ83 - BN83*1E3/(8.314*(BP83+273.15)) * AL83/BM83 * AK83) * BM83/(100*BA83) * (1000 - BJ83)/1000</f>
        <v>0</v>
      </c>
      <c r="AI83">
        <v>427.5137784516491</v>
      </c>
      <c r="AJ83">
        <v>424.4169515151516</v>
      </c>
      <c r="AK83">
        <v>-0.009783662253558487</v>
      </c>
      <c r="AL83">
        <v>67.17991014813138</v>
      </c>
      <c r="AM83">
        <f>(AO83 - AN83 + BN83*1E3/(8.314*(BP83+273.15)) * AQ83/BM83 * AP83) * BM83/(100*BA83) * 1000/(1000 - AO83)</f>
        <v>0</v>
      </c>
      <c r="AN83">
        <v>17.42112312084188</v>
      </c>
      <c r="AO83">
        <v>18.00277757575757</v>
      </c>
      <c r="AP83">
        <v>-0.001859937097133913</v>
      </c>
      <c r="AQ83">
        <v>78.54916995455304</v>
      </c>
      <c r="AR83">
        <v>0</v>
      </c>
      <c r="AS83">
        <v>0</v>
      </c>
      <c r="AT83">
        <f>IF(AR83*$H$13&gt;=AV83,1.0,(AV83/(AV83-AR83*$H$13)))</f>
        <v>0</v>
      </c>
      <c r="AU83">
        <f>(AT83-1)*100</f>
        <v>0</v>
      </c>
      <c r="AV83">
        <f>MAX(0,($B$13+$C$13*BU83)/(1+$D$13*BU83)*BN83/(BP83+273)*$E$13)</f>
        <v>0</v>
      </c>
      <c r="AW83">
        <f>$B$11*BV83+$C$11*BW83+$F$11*CH83*(1-CK83)</f>
        <v>0</v>
      </c>
      <c r="AX83">
        <f>AW83*AY83</f>
        <v>0</v>
      </c>
      <c r="AY83">
        <f>($B$11*$D$9+$C$11*$D$9+$F$11*((CU83+CM83)/MAX(CU83+CM83+CV83, 0.1)*$I$9+CV83/MAX(CU83+CM83+CV83, 0.1)*$J$9))/($B$11+$C$11+$F$11)</f>
        <v>0</v>
      </c>
      <c r="AZ83">
        <f>($B$11*$K$9+$C$11*$K$9+$F$11*((CU83+CM83)/MAX(CU83+CM83+CV83, 0.1)*$P$9+CV83/MAX(CU83+CM83+CV83, 0.1)*$Q$9))/($B$11+$C$11+$F$11)</f>
        <v>0</v>
      </c>
      <c r="BA83">
        <v>6</v>
      </c>
      <c r="BB83">
        <v>0.5</v>
      </c>
      <c r="BC83" t="s">
        <v>355</v>
      </c>
      <c r="BD83">
        <v>2</v>
      </c>
      <c r="BE83" t="b">
        <v>1</v>
      </c>
      <c r="BF83">
        <v>1714259180.349999</v>
      </c>
      <c r="BG83">
        <v>416.8606</v>
      </c>
      <c r="BH83">
        <v>420.0262666666667</v>
      </c>
      <c r="BI83">
        <v>18.04290333333334</v>
      </c>
      <c r="BJ83">
        <v>17.43515</v>
      </c>
      <c r="BK83">
        <v>419.8154666666667</v>
      </c>
      <c r="BL83">
        <v>18.08480333333333</v>
      </c>
      <c r="BM83">
        <v>600.0028666666665</v>
      </c>
      <c r="BN83">
        <v>101.3993333333333</v>
      </c>
      <c r="BO83">
        <v>0.1000025933333333</v>
      </c>
      <c r="BP83">
        <v>25.64758333333333</v>
      </c>
      <c r="BQ83">
        <v>25.74209666666667</v>
      </c>
      <c r="BR83">
        <v>999.9000000000002</v>
      </c>
      <c r="BS83">
        <v>0</v>
      </c>
      <c r="BT83">
        <v>0</v>
      </c>
      <c r="BU83">
        <v>9993.225999999999</v>
      </c>
      <c r="BV83">
        <v>0</v>
      </c>
      <c r="BW83">
        <v>157.7123666666667</v>
      </c>
      <c r="BX83">
        <v>-3.165840666666667</v>
      </c>
      <c r="BY83">
        <v>424.5200333333332</v>
      </c>
      <c r="BZ83">
        <v>427.4795333333333</v>
      </c>
      <c r="CA83">
        <v>0.6077557333333334</v>
      </c>
      <c r="CB83">
        <v>420.0262666666667</v>
      </c>
      <c r="CC83">
        <v>17.43515</v>
      </c>
      <c r="CD83">
        <v>1.829537666666667</v>
      </c>
      <c r="CE83">
        <v>1.767911666666667</v>
      </c>
      <c r="CF83">
        <v>16.04144</v>
      </c>
      <c r="CG83">
        <v>15.50592</v>
      </c>
      <c r="CH83">
        <v>400.0011</v>
      </c>
      <c r="CI83">
        <v>0.9000149000000001</v>
      </c>
      <c r="CJ83">
        <v>0.09998500999999996</v>
      </c>
      <c r="CK83">
        <v>0</v>
      </c>
      <c r="CL83">
        <v>2.175833333333334</v>
      </c>
      <c r="CM83">
        <v>0</v>
      </c>
      <c r="CN83">
        <v>1622.008</v>
      </c>
      <c r="CO83">
        <v>3702.234666666668</v>
      </c>
      <c r="CP83">
        <v>35.6873</v>
      </c>
      <c r="CQ83">
        <v>38.73103333333333</v>
      </c>
      <c r="CR83">
        <v>37.51006666666665</v>
      </c>
      <c r="CS83">
        <v>37.49980000000001</v>
      </c>
      <c r="CT83">
        <v>35.85596666666666</v>
      </c>
      <c r="CU83">
        <v>360.0083333333335</v>
      </c>
      <c r="CV83">
        <v>39.99</v>
      </c>
      <c r="CW83">
        <v>0</v>
      </c>
      <c r="CX83">
        <v>1714259275.2</v>
      </c>
      <c r="CY83">
        <v>0</v>
      </c>
      <c r="CZ83">
        <v>1714258616.5</v>
      </c>
      <c r="DA83" t="s">
        <v>462</v>
      </c>
      <c r="DB83">
        <v>1714258613</v>
      </c>
      <c r="DC83">
        <v>1714258616.5</v>
      </c>
      <c r="DD83">
        <v>3</v>
      </c>
      <c r="DE83">
        <v>0.212</v>
      </c>
      <c r="DF83">
        <v>0.015</v>
      </c>
      <c r="DG83">
        <v>-2.969</v>
      </c>
      <c r="DH83">
        <v>-0.039</v>
      </c>
      <c r="DI83">
        <v>420</v>
      </c>
      <c r="DJ83">
        <v>18</v>
      </c>
      <c r="DK83">
        <v>0.63</v>
      </c>
      <c r="DL83">
        <v>0.22</v>
      </c>
      <c r="DM83">
        <v>-3.1227385</v>
      </c>
      <c r="DN83">
        <v>-0.8780096060037469</v>
      </c>
      <c r="DO83">
        <v>0.08774800346874</v>
      </c>
      <c r="DP83">
        <v>0</v>
      </c>
      <c r="DQ83">
        <v>0.617869</v>
      </c>
      <c r="DR83">
        <v>-0.1879294559099458</v>
      </c>
      <c r="DS83">
        <v>0.02043431502889196</v>
      </c>
      <c r="DT83">
        <v>0</v>
      </c>
      <c r="DU83">
        <v>0</v>
      </c>
      <c r="DV83">
        <v>2</v>
      </c>
      <c r="DW83" t="s">
        <v>363</v>
      </c>
      <c r="DX83">
        <v>3.22916</v>
      </c>
      <c r="DY83">
        <v>2.70418</v>
      </c>
      <c r="DZ83">
        <v>0.105315</v>
      </c>
      <c r="EA83">
        <v>0.105698</v>
      </c>
      <c r="EB83">
        <v>0.09443269999999999</v>
      </c>
      <c r="EC83">
        <v>0.0924845</v>
      </c>
      <c r="ED83">
        <v>29125.8</v>
      </c>
      <c r="EE83">
        <v>28449.6</v>
      </c>
      <c r="EF83">
        <v>31183.2</v>
      </c>
      <c r="EG83">
        <v>30165.8</v>
      </c>
      <c r="EH83">
        <v>37814.4</v>
      </c>
      <c r="EI83">
        <v>36202.9</v>
      </c>
      <c r="EJ83">
        <v>43692.1</v>
      </c>
      <c r="EK83">
        <v>42128.6</v>
      </c>
      <c r="EL83">
        <v>2.125</v>
      </c>
      <c r="EM83">
        <v>1.90685</v>
      </c>
      <c r="EN83">
        <v>0.0493675</v>
      </c>
      <c r="EO83">
        <v>0</v>
      </c>
      <c r="EP83">
        <v>24.9352</v>
      </c>
      <c r="EQ83">
        <v>999.9</v>
      </c>
      <c r="ER83">
        <v>63.1</v>
      </c>
      <c r="ES83">
        <v>27.5</v>
      </c>
      <c r="ET83">
        <v>22.9355</v>
      </c>
      <c r="EU83">
        <v>61.9373</v>
      </c>
      <c r="EV83">
        <v>21.6386</v>
      </c>
      <c r="EW83">
        <v>1</v>
      </c>
      <c r="EX83">
        <v>0.0336865</v>
      </c>
      <c r="EY83">
        <v>0.6749540000000001</v>
      </c>
      <c r="EZ83">
        <v>20.2065</v>
      </c>
      <c r="FA83">
        <v>5.22762</v>
      </c>
      <c r="FB83">
        <v>11.998</v>
      </c>
      <c r="FC83">
        <v>4.967</v>
      </c>
      <c r="FD83">
        <v>3.297</v>
      </c>
      <c r="FE83">
        <v>9999</v>
      </c>
      <c r="FF83">
        <v>9999</v>
      </c>
      <c r="FG83">
        <v>9999</v>
      </c>
      <c r="FH83">
        <v>33.1</v>
      </c>
      <c r="FI83">
        <v>4.97106</v>
      </c>
      <c r="FJ83">
        <v>1.86772</v>
      </c>
      <c r="FK83">
        <v>1.85898</v>
      </c>
      <c r="FL83">
        <v>1.86508</v>
      </c>
      <c r="FM83">
        <v>1.8631</v>
      </c>
      <c r="FN83">
        <v>1.86446</v>
      </c>
      <c r="FO83">
        <v>1.85989</v>
      </c>
      <c r="FP83">
        <v>1.864</v>
      </c>
      <c r="FQ83">
        <v>0</v>
      </c>
      <c r="FR83">
        <v>0</v>
      </c>
      <c r="FS83">
        <v>0</v>
      </c>
      <c r="FT83">
        <v>0</v>
      </c>
      <c r="FU83" t="s">
        <v>358</v>
      </c>
      <c r="FV83" t="s">
        <v>359</v>
      </c>
      <c r="FW83" t="s">
        <v>360</v>
      </c>
      <c r="FX83" t="s">
        <v>360</v>
      </c>
      <c r="FY83" t="s">
        <v>360</v>
      </c>
      <c r="FZ83" t="s">
        <v>360</v>
      </c>
      <c r="GA83">
        <v>0</v>
      </c>
      <c r="GB83">
        <v>100</v>
      </c>
      <c r="GC83">
        <v>100</v>
      </c>
      <c r="GD83">
        <v>-2.955</v>
      </c>
      <c r="GE83">
        <v>-0.0421</v>
      </c>
      <c r="GF83">
        <v>-1.110366668076734</v>
      </c>
      <c r="GG83">
        <v>-0.004200780211792431</v>
      </c>
      <c r="GH83">
        <v>-6.086107273994438E-07</v>
      </c>
      <c r="GI83">
        <v>3.538391214060535E-10</v>
      </c>
      <c r="GJ83">
        <v>-0.07601771425776131</v>
      </c>
      <c r="GK83">
        <v>0.006682484536868237</v>
      </c>
      <c r="GL83">
        <v>-0.0007200357986506558</v>
      </c>
      <c r="GM83">
        <v>2.515042002614049E-05</v>
      </c>
      <c r="GN83">
        <v>15</v>
      </c>
      <c r="GO83">
        <v>1944</v>
      </c>
      <c r="GP83">
        <v>3</v>
      </c>
      <c r="GQ83">
        <v>20</v>
      </c>
      <c r="GR83">
        <v>9.6</v>
      </c>
      <c r="GS83">
        <v>9.5</v>
      </c>
      <c r="GT83">
        <v>1.13525</v>
      </c>
      <c r="GU83">
        <v>2.42188</v>
      </c>
      <c r="GV83">
        <v>1.44775</v>
      </c>
      <c r="GW83">
        <v>2.2998</v>
      </c>
      <c r="GX83">
        <v>1.55151</v>
      </c>
      <c r="GY83">
        <v>2.40479</v>
      </c>
      <c r="GZ83">
        <v>33.0875</v>
      </c>
      <c r="HA83">
        <v>14.0095</v>
      </c>
      <c r="HB83">
        <v>18</v>
      </c>
      <c r="HC83">
        <v>606.506</v>
      </c>
      <c r="HD83">
        <v>466.908</v>
      </c>
      <c r="HE83">
        <v>23.9996</v>
      </c>
      <c r="HF83">
        <v>27.5059</v>
      </c>
      <c r="HG83">
        <v>30</v>
      </c>
      <c r="HH83">
        <v>27.594</v>
      </c>
      <c r="HI83">
        <v>27.5664</v>
      </c>
      <c r="HJ83">
        <v>22.7313</v>
      </c>
      <c r="HK83">
        <v>36.3894</v>
      </c>
      <c r="HL83">
        <v>84.322</v>
      </c>
      <c r="HM83">
        <v>24</v>
      </c>
      <c r="HN83">
        <v>420</v>
      </c>
      <c r="HO83">
        <v>17.3241</v>
      </c>
      <c r="HP83">
        <v>98.9451</v>
      </c>
      <c r="HQ83">
        <v>100.661</v>
      </c>
    </row>
    <row r="84" spans="1:225">
      <c r="A84">
        <v>68</v>
      </c>
      <c r="B84">
        <v>1714259206.1</v>
      </c>
      <c r="C84">
        <v>2068</v>
      </c>
      <c r="D84" t="s">
        <v>505</v>
      </c>
      <c r="E84" t="s">
        <v>506</v>
      </c>
      <c r="F84">
        <v>5</v>
      </c>
      <c r="G84" t="s">
        <v>504</v>
      </c>
      <c r="H84">
        <v>1714259199.6</v>
      </c>
      <c r="I84">
        <f>(J84)/1000</f>
        <v>0</v>
      </c>
      <c r="J84">
        <f>IF(BE84, AM84, AG84)</f>
        <v>0</v>
      </c>
      <c r="K84">
        <f>IF(BE84, AH84, AF84)</f>
        <v>0</v>
      </c>
      <c r="L84">
        <f>BG84 - IF(AT84&gt;1, K84*BA84*100.0/(AV84*BU84), 0)</f>
        <v>0</v>
      </c>
      <c r="M84">
        <f>((S84-I84/2)*L84-K84)/(S84+I84/2)</f>
        <v>0</v>
      </c>
      <c r="N84">
        <f>M84*(BN84+BO84)/1000.0</f>
        <v>0</v>
      </c>
      <c r="O84">
        <f>(BG84 - IF(AT84&gt;1, K84*BA84*100.0/(AV84*BU84), 0))*(BN84+BO84)/1000.0</f>
        <v>0</v>
      </c>
      <c r="P84">
        <f>2.0/((1/R84-1/Q84)+SIGN(R84)*SQRT((1/R84-1/Q84)*(1/R84-1/Q84) + 4*BB84/((BB84+1)*(BB84+1))*(2*1/R84*1/Q84-1/Q84*1/Q84)))</f>
        <v>0</v>
      </c>
      <c r="Q84">
        <f>IF(LEFT(BC84,1)&lt;&gt;"0",IF(LEFT(BC84,1)="1",3.0,BD84),$D$5+$E$5*(BU84*BN84/($K$5*1000))+$F$5*(BU84*BN84/($K$5*1000))*MAX(MIN(BA84,$J$5),$I$5)*MAX(MIN(BA84,$J$5),$I$5)+$G$5*MAX(MIN(BA84,$J$5),$I$5)*(BU84*BN84/($K$5*1000))+$H$5*(BU84*BN84/($K$5*1000))*(BU84*BN84/($K$5*1000)))</f>
        <v>0</v>
      </c>
      <c r="R84">
        <f>I84*(1000-(1000*0.61365*exp(17.502*V84/(240.97+V84))/(BN84+BO84)+BI84)/2)/(1000*0.61365*exp(17.502*V84/(240.97+V84))/(BN84+BO84)-BI84)</f>
        <v>0</v>
      </c>
      <c r="S84">
        <f>1/((BB84+1)/(P84/1.6)+1/(Q84/1.37)) + BB84/((BB84+1)/(P84/1.6) + BB84/(Q84/1.37))</f>
        <v>0</v>
      </c>
      <c r="T84">
        <f>(AW84*AZ84)</f>
        <v>0</v>
      </c>
      <c r="U84">
        <f>(BP84+(T84+2*0.95*5.67E-8*(((BP84+$B$7)+273)^4-(BP84+273)^4)-44100*I84)/(1.84*29.3*Q84+8*0.95*5.67E-8*(BP84+273)^3))</f>
        <v>0</v>
      </c>
      <c r="V84">
        <f>($C$7*BQ84+$D$7*BR84+$E$7*U84)</f>
        <v>0</v>
      </c>
      <c r="W84">
        <f>0.61365*exp(17.502*V84/(240.97+V84))</f>
        <v>0</v>
      </c>
      <c r="X84">
        <f>(Y84/Z84*100)</f>
        <v>0</v>
      </c>
      <c r="Y84">
        <f>BI84*(BN84+BO84)/1000</f>
        <v>0</v>
      </c>
      <c r="Z84">
        <f>0.61365*exp(17.502*BP84/(240.97+BP84))</f>
        <v>0</v>
      </c>
      <c r="AA84">
        <f>(W84-BI84*(BN84+BO84)/1000)</f>
        <v>0</v>
      </c>
      <c r="AB84">
        <f>(-I84*44100)</f>
        <v>0</v>
      </c>
      <c r="AC84">
        <f>2*29.3*Q84*0.92*(BP84-V84)</f>
        <v>0</v>
      </c>
      <c r="AD84">
        <f>2*0.95*5.67E-8*(((BP84+$B$7)+273)^4-(V84+273)^4)</f>
        <v>0</v>
      </c>
      <c r="AE84">
        <f>T84+AD84+AB84+AC84</f>
        <v>0</v>
      </c>
      <c r="AF84">
        <f>BM84*AT84*(BH84-BG84*(1000-AT84*BJ84)/(1000-AT84*BI84))/(100*BA84)</f>
        <v>0</v>
      </c>
      <c r="AG84">
        <f>1000*BM84*AT84*(BI84-BJ84)/(100*BA84*(1000-AT84*BI84))</f>
        <v>0</v>
      </c>
      <c r="AH84">
        <f>(AI84 - AJ84 - BN84*1E3/(8.314*(BP84+273.15)) * AL84/BM84 * AK84) * BM84/(100*BA84) * (1000 - BJ84)/1000</f>
        <v>0</v>
      </c>
      <c r="AI84">
        <v>427.4477101101581</v>
      </c>
      <c r="AJ84">
        <v>424.2177818181818</v>
      </c>
      <c r="AK84">
        <v>-0.0003881408620541061</v>
      </c>
      <c r="AL84">
        <v>67.17991014813138</v>
      </c>
      <c r="AM84">
        <f>(AO84 - AN84 + BN84*1E3/(8.314*(BP84+273.15)) * AQ84/BM84 * AP84) * BM84/(100*BA84) * 1000/(1000 - AO84)</f>
        <v>0</v>
      </c>
      <c r="AN84">
        <v>17.31565852434011</v>
      </c>
      <c r="AO84">
        <v>17.91395333333334</v>
      </c>
      <c r="AP84">
        <v>-0.0005160644833794003</v>
      </c>
      <c r="AQ84">
        <v>78.54916995455304</v>
      </c>
      <c r="AR84">
        <v>0</v>
      </c>
      <c r="AS84">
        <v>0</v>
      </c>
      <c r="AT84">
        <f>IF(AR84*$H$13&gt;=AV84,1.0,(AV84/(AV84-AR84*$H$13)))</f>
        <v>0</v>
      </c>
      <c r="AU84">
        <f>(AT84-1)*100</f>
        <v>0</v>
      </c>
      <c r="AV84">
        <f>MAX(0,($B$13+$C$13*BU84)/(1+$D$13*BU84)*BN84/(BP84+273)*$E$13)</f>
        <v>0</v>
      </c>
      <c r="AW84">
        <f>$B$11*BV84+$C$11*BW84+$F$11*CH84*(1-CK84)</f>
        <v>0</v>
      </c>
      <c r="AX84">
        <f>AW84*AY84</f>
        <v>0</v>
      </c>
      <c r="AY84">
        <f>($B$11*$D$9+$C$11*$D$9+$F$11*((CU84+CM84)/MAX(CU84+CM84+CV84, 0.1)*$I$9+CV84/MAX(CU84+CM84+CV84, 0.1)*$J$9))/($B$11+$C$11+$F$11)</f>
        <v>0</v>
      </c>
      <c r="AZ84">
        <f>($B$11*$K$9+$C$11*$K$9+$F$11*((CU84+CM84)/MAX(CU84+CM84+CV84, 0.1)*$P$9+CV84/MAX(CU84+CM84+CV84, 0.1)*$Q$9))/($B$11+$C$11+$F$11)</f>
        <v>0</v>
      </c>
      <c r="BA84">
        <v>6</v>
      </c>
      <c r="BB84">
        <v>0.5</v>
      </c>
      <c r="BC84" t="s">
        <v>355</v>
      </c>
      <c r="BD84">
        <v>2</v>
      </c>
      <c r="BE84" t="b">
        <v>1</v>
      </c>
      <c r="BF84">
        <v>1714259199.6</v>
      </c>
      <c r="BG84">
        <v>416.6588</v>
      </c>
      <c r="BH84">
        <v>420.0142</v>
      </c>
      <c r="BI84">
        <v>17.929612</v>
      </c>
      <c r="BJ84">
        <v>17.317328</v>
      </c>
      <c r="BK84">
        <v>419.6128799999999</v>
      </c>
      <c r="BL84">
        <v>17.972108</v>
      </c>
      <c r="BM84">
        <v>600.00644</v>
      </c>
      <c r="BN84">
        <v>101.39988</v>
      </c>
      <c r="BO84">
        <v>0.099865288</v>
      </c>
      <c r="BP84">
        <v>25.641432</v>
      </c>
      <c r="BQ84">
        <v>25.736708</v>
      </c>
      <c r="BR84">
        <v>999.9</v>
      </c>
      <c r="BS84">
        <v>0</v>
      </c>
      <c r="BT84">
        <v>0</v>
      </c>
      <c r="BU84">
        <v>10017.746</v>
      </c>
      <c r="BV84">
        <v>0</v>
      </c>
      <c r="BW84">
        <v>158.62536</v>
      </c>
      <c r="BX84">
        <v>-3.3553756</v>
      </c>
      <c r="BY84">
        <v>424.2658</v>
      </c>
      <c r="BZ84">
        <v>427.416</v>
      </c>
      <c r="CA84">
        <v>0.6122828</v>
      </c>
      <c r="CB84">
        <v>420.0142</v>
      </c>
      <c r="CC84">
        <v>17.317328</v>
      </c>
      <c r="CD84">
        <v>1.8180608</v>
      </c>
      <c r="CE84">
        <v>1.755976</v>
      </c>
      <c r="CF84">
        <v>15.942936</v>
      </c>
      <c r="CG84">
        <v>15.4003</v>
      </c>
      <c r="CH84">
        <v>400.00636</v>
      </c>
      <c r="CI84">
        <v>0.90001632</v>
      </c>
      <c r="CJ84">
        <v>0.09998358799999998</v>
      </c>
      <c r="CK84">
        <v>0</v>
      </c>
      <c r="CL84">
        <v>2.13708</v>
      </c>
      <c r="CM84">
        <v>0</v>
      </c>
      <c r="CN84">
        <v>1561.2744</v>
      </c>
      <c r="CO84">
        <v>3702.2868</v>
      </c>
      <c r="CP84">
        <v>35.48236</v>
      </c>
      <c r="CQ84">
        <v>38.49227999999999</v>
      </c>
      <c r="CR84">
        <v>37.30472</v>
      </c>
      <c r="CS84">
        <v>37.18476</v>
      </c>
      <c r="CT84">
        <v>35.65224</v>
      </c>
      <c r="CU84">
        <v>360.0120000000001</v>
      </c>
      <c r="CV84">
        <v>39.992</v>
      </c>
      <c r="CW84">
        <v>0</v>
      </c>
      <c r="CX84">
        <v>1714259293.2</v>
      </c>
      <c r="CY84">
        <v>0</v>
      </c>
      <c r="CZ84">
        <v>1714258616.5</v>
      </c>
      <c r="DA84" t="s">
        <v>462</v>
      </c>
      <c r="DB84">
        <v>1714258613</v>
      </c>
      <c r="DC84">
        <v>1714258616.5</v>
      </c>
      <c r="DD84">
        <v>3</v>
      </c>
      <c r="DE84">
        <v>0.212</v>
      </c>
      <c r="DF84">
        <v>0.015</v>
      </c>
      <c r="DG84">
        <v>-2.969</v>
      </c>
      <c r="DH84">
        <v>-0.039</v>
      </c>
      <c r="DI84">
        <v>420</v>
      </c>
      <c r="DJ84">
        <v>18</v>
      </c>
      <c r="DK84">
        <v>0.63</v>
      </c>
      <c r="DL84">
        <v>0.22</v>
      </c>
      <c r="DM84">
        <v>-3.3168315</v>
      </c>
      <c r="DN84">
        <v>-0.603534484052525</v>
      </c>
      <c r="DO84">
        <v>0.06319155998034864</v>
      </c>
      <c r="DP84">
        <v>0</v>
      </c>
      <c r="DQ84">
        <v>0.617297725</v>
      </c>
      <c r="DR84">
        <v>-0.05758900187617264</v>
      </c>
      <c r="DS84">
        <v>0.01540395039590089</v>
      </c>
      <c r="DT84">
        <v>1</v>
      </c>
      <c r="DU84">
        <v>1</v>
      </c>
      <c r="DV84">
        <v>2</v>
      </c>
      <c r="DW84" t="s">
        <v>357</v>
      </c>
      <c r="DX84">
        <v>3.22924</v>
      </c>
      <c r="DY84">
        <v>2.70436</v>
      </c>
      <c r="DZ84">
        <v>0.105283</v>
      </c>
      <c r="EA84">
        <v>0.105698</v>
      </c>
      <c r="EB84">
        <v>0.094107</v>
      </c>
      <c r="EC84">
        <v>0.0922182</v>
      </c>
      <c r="ED84">
        <v>29126.9</v>
      </c>
      <c r="EE84">
        <v>28449.8</v>
      </c>
      <c r="EF84">
        <v>31183.3</v>
      </c>
      <c r="EG84">
        <v>30166.1</v>
      </c>
      <c r="EH84">
        <v>37827.9</v>
      </c>
      <c r="EI84">
        <v>36213.8</v>
      </c>
      <c r="EJ84">
        <v>43691.9</v>
      </c>
      <c r="EK84">
        <v>42128.9</v>
      </c>
      <c r="EL84">
        <v>2.12525</v>
      </c>
      <c r="EM84">
        <v>1.90645</v>
      </c>
      <c r="EN84">
        <v>0.0489056</v>
      </c>
      <c r="EO84">
        <v>0</v>
      </c>
      <c r="EP84">
        <v>24.9384</v>
      </c>
      <c r="EQ84">
        <v>999.9</v>
      </c>
      <c r="ER84">
        <v>63</v>
      </c>
      <c r="ES84">
        <v>27.6</v>
      </c>
      <c r="ET84">
        <v>23.0338</v>
      </c>
      <c r="EU84">
        <v>61.4873</v>
      </c>
      <c r="EV84">
        <v>21.8349</v>
      </c>
      <c r="EW84">
        <v>1</v>
      </c>
      <c r="EX84">
        <v>0.0334451</v>
      </c>
      <c r="EY84">
        <v>0.673148</v>
      </c>
      <c r="EZ84">
        <v>20.2067</v>
      </c>
      <c r="FA84">
        <v>5.22777</v>
      </c>
      <c r="FB84">
        <v>11.998</v>
      </c>
      <c r="FC84">
        <v>4.96705</v>
      </c>
      <c r="FD84">
        <v>3.297</v>
      </c>
      <c r="FE84">
        <v>9999</v>
      </c>
      <c r="FF84">
        <v>9999</v>
      </c>
      <c r="FG84">
        <v>9999</v>
      </c>
      <c r="FH84">
        <v>33.1</v>
      </c>
      <c r="FI84">
        <v>4.97103</v>
      </c>
      <c r="FJ84">
        <v>1.86773</v>
      </c>
      <c r="FK84">
        <v>1.85898</v>
      </c>
      <c r="FL84">
        <v>1.8651</v>
      </c>
      <c r="FM84">
        <v>1.8631</v>
      </c>
      <c r="FN84">
        <v>1.86447</v>
      </c>
      <c r="FO84">
        <v>1.85989</v>
      </c>
      <c r="FP84">
        <v>1.864</v>
      </c>
      <c r="FQ84">
        <v>0</v>
      </c>
      <c r="FR84">
        <v>0</v>
      </c>
      <c r="FS84">
        <v>0</v>
      </c>
      <c r="FT84">
        <v>0</v>
      </c>
      <c r="FU84" t="s">
        <v>358</v>
      </c>
      <c r="FV84" t="s">
        <v>359</v>
      </c>
      <c r="FW84" t="s">
        <v>360</v>
      </c>
      <c r="FX84" t="s">
        <v>360</v>
      </c>
      <c r="FY84" t="s">
        <v>360</v>
      </c>
      <c r="FZ84" t="s">
        <v>360</v>
      </c>
      <c r="GA84">
        <v>0</v>
      </c>
      <c r="GB84">
        <v>100</v>
      </c>
      <c r="GC84">
        <v>100</v>
      </c>
      <c r="GD84">
        <v>-2.954</v>
      </c>
      <c r="GE84">
        <v>-0.0426</v>
      </c>
      <c r="GF84">
        <v>-1.110366668076734</v>
      </c>
      <c r="GG84">
        <v>-0.004200780211792431</v>
      </c>
      <c r="GH84">
        <v>-6.086107273994438E-07</v>
      </c>
      <c r="GI84">
        <v>3.538391214060535E-10</v>
      </c>
      <c r="GJ84">
        <v>-0.07601771425776131</v>
      </c>
      <c r="GK84">
        <v>0.006682484536868237</v>
      </c>
      <c r="GL84">
        <v>-0.0007200357986506558</v>
      </c>
      <c r="GM84">
        <v>2.515042002614049E-05</v>
      </c>
      <c r="GN84">
        <v>15</v>
      </c>
      <c r="GO84">
        <v>1944</v>
      </c>
      <c r="GP84">
        <v>3</v>
      </c>
      <c r="GQ84">
        <v>20</v>
      </c>
      <c r="GR84">
        <v>9.9</v>
      </c>
      <c r="GS84">
        <v>9.800000000000001</v>
      </c>
      <c r="GT84">
        <v>1.13525</v>
      </c>
      <c r="GU84">
        <v>2.41943</v>
      </c>
      <c r="GV84">
        <v>1.44775</v>
      </c>
      <c r="GW84">
        <v>2.2998</v>
      </c>
      <c r="GX84">
        <v>1.55151</v>
      </c>
      <c r="GY84">
        <v>2.33521</v>
      </c>
      <c r="GZ84">
        <v>33.0875</v>
      </c>
      <c r="HA84">
        <v>14.0095</v>
      </c>
      <c r="HB84">
        <v>18</v>
      </c>
      <c r="HC84">
        <v>606.6369999999999</v>
      </c>
      <c r="HD84">
        <v>466.623</v>
      </c>
      <c r="HE84">
        <v>24.0003</v>
      </c>
      <c r="HF84">
        <v>27.5013</v>
      </c>
      <c r="HG84">
        <v>30.0001</v>
      </c>
      <c r="HH84">
        <v>27.5893</v>
      </c>
      <c r="HI84">
        <v>27.5623</v>
      </c>
      <c r="HJ84">
        <v>22.7304</v>
      </c>
      <c r="HK84">
        <v>36.3894</v>
      </c>
      <c r="HL84">
        <v>84.322</v>
      </c>
      <c r="HM84">
        <v>24</v>
      </c>
      <c r="HN84">
        <v>420</v>
      </c>
      <c r="HO84">
        <v>17.3504</v>
      </c>
      <c r="HP84">
        <v>98.9448</v>
      </c>
      <c r="HQ84">
        <v>100.662</v>
      </c>
    </row>
    <row r="85" spans="1:225">
      <c r="A85">
        <v>69</v>
      </c>
      <c r="B85">
        <v>1714259216.1</v>
      </c>
      <c r="C85">
        <v>2078</v>
      </c>
      <c r="D85" t="s">
        <v>507</v>
      </c>
      <c r="E85" t="s">
        <v>508</v>
      </c>
      <c r="F85">
        <v>5</v>
      </c>
      <c r="G85" t="s">
        <v>504</v>
      </c>
      <c r="H85">
        <v>1714259208.166666</v>
      </c>
      <c r="I85">
        <f>(J85)/1000</f>
        <v>0</v>
      </c>
      <c r="J85">
        <f>IF(BE85, AM85, AG85)</f>
        <v>0</v>
      </c>
      <c r="K85">
        <f>IF(BE85, AH85, AF85)</f>
        <v>0</v>
      </c>
      <c r="L85">
        <f>BG85 - IF(AT85&gt;1, K85*BA85*100.0/(AV85*BU85), 0)</f>
        <v>0</v>
      </c>
      <c r="M85">
        <f>((S85-I85/2)*L85-K85)/(S85+I85/2)</f>
        <v>0</v>
      </c>
      <c r="N85">
        <f>M85*(BN85+BO85)/1000.0</f>
        <v>0</v>
      </c>
      <c r="O85">
        <f>(BG85 - IF(AT85&gt;1, K85*BA85*100.0/(AV85*BU85), 0))*(BN85+BO85)/1000.0</f>
        <v>0</v>
      </c>
      <c r="P85">
        <f>2.0/((1/R85-1/Q85)+SIGN(R85)*SQRT((1/R85-1/Q85)*(1/R85-1/Q85) + 4*BB85/((BB85+1)*(BB85+1))*(2*1/R85*1/Q85-1/Q85*1/Q85)))</f>
        <v>0</v>
      </c>
      <c r="Q85">
        <f>IF(LEFT(BC85,1)&lt;&gt;"0",IF(LEFT(BC85,1)="1",3.0,BD85),$D$5+$E$5*(BU85*BN85/($K$5*1000))+$F$5*(BU85*BN85/($K$5*1000))*MAX(MIN(BA85,$J$5),$I$5)*MAX(MIN(BA85,$J$5),$I$5)+$G$5*MAX(MIN(BA85,$J$5),$I$5)*(BU85*BN85/($K$5*1000))+$H$5*(BU85*BN85/($K$5*1000))*(BU85*BN85/($K$5*1000)))</f>
        <v>0</v>
      </c>
      <c r="R85">
        <f>I85*(1000-(1000*0.61365*exp(17.502*V85/(240.97+V85))/(BN85+BO85)+BI85)/2)/(1000*0.61365*exp(17.502*V85/(240.97+V85))/(BN85+BO85)-BI85)</f>
        <v>0</v>
      </c>
      <c r="S85">
        <f>1/((BB85+1)/(P85/1.6)+1/(Q85/1.37)) + BB85/((BB85+1)/(P85/1.6) + BB85/(Q85/1.37))</f>
        <v>0</v>
      </c>
      <c r="T85">
        <f>(AW85*AZ85)</f>
        <v>0</v>
      </c>
      <c r="U85">
        <f>(BP85+(T85+2*0.95*5.67E-8*(((BP85+$B$7)+273)^4-(BP85+273)^4)-44100*I85)/(1.84*29.3*Q85+8*0.95*5.67E-8*(BP85+273)^3))</f>
        <v>0</v>
      </c>
      <c r="V85">
        <f>($C$7*BQ85+$D$7*BR85+$E$7*U85)</f>
        <v>0</v>
      </c>
      <c r="W85">
        <f>0.61365*exp(17.502*V85/(240.97+V85))</f>
        <v>0</v>
      </c>
      <c r="X85">
        <f>(Y85/Z85*100)</f>
        <v>0</v>
      </c>
      <c r="Y85">
        <f>BI85*(BN85+BO85)/1000</f>
        <v>0</v>
      </c>
      <c r="Z85">
        <f>0.61365*exp(17.502*BP85/(240.97+BP85))</f>
        <v>0</v>
      </c>
      <c r="AA85">
        <f>(W85-BI85*(BN85+BO85)/1000)</f>
        <v>0</v>
      </c>
      <c r="AB85">
        <f>(-I85*44100)</f>
        <v>0</v>
      </c>
      <c r="AC85">
        <f>2*29.3*Q85*0.92*(BP85-V85)</f>
        <v>0</v>
      </c>
      <c r="AD85">
        <f>2*0.95*5.67E-8*(((BP85+$B$7)+273)^4-(V85+273)^4)</f>
        <v>0</v>
      </c>
      <c r="AE85">
        <f>T85+AD85+AB85+AC85</f>
        <v>0</v>
      </c>
      <c r="AF85">
        <f>BM85*AT85*(BH85-BG85*(1000-AT85*BJ85)/(1000-AT85*BI85))/(100*BA85)</f>
        <v>0</v>
      </c>
      <c r="AG85">
        <f>1000*BM85*AT85*(BI85-BJ85)/(100*BA85*(1000-AT85*BI85))</f>
        <v>0</v>
      </c>
      <c r="AH85">
        <f>(AI85 - AJ85 - BN85*1E3/(8.314*(BP85+273.15)) * AL85/BM85 * AK85) * BM85/(100*BA85) * (1000 - BJ85)/1000</f>
        <v>0</v>
      </c>
      <c r="AI85">
        <v>427.4016775217015</v>
      </c>
      <c r="AJ85">
        <v>424.1516545454543</v>
      </c>
      <c r="AK85">
        <v>0.0007229779834270511</v>
      </c>
      <c r="AL85">
        <v>67.17991014813138</v>
      </c>
      <c r="AM85">
        <f>(AO85 - AN85 + BN85*1E3/(8.314*(BP85+273.15)) * AQ85/BM85 * AP85) * BM85/(100*BA85) * 1000/(1000 - AO85)</f>
        <v>0</v>
      </c>
      <c r="AN85">
        <v>17.30570612522308</v>
      </c>
      <c r="AO85">
        <v>17.90474848484848</v>
      </c>
      <c r="AP85">
        <v>-0.0001469998257871783</v>
      </c>
      <c r="AQ85">
        <v>78.54916995455304</v>
      </c>
      <c r="AR85">
        <v>0</v>
      </c>
      <c r="AS85">
        <v>0</v>
      </c>
      <c r="AT85">
        <f>IF(AR85*$H$13&gt;=AV85,1.0,(AV85/(AV85-AR85*$H$13)))</f>
        <v>0</v>
      </c>
      <c r="AU85">
        <f>(AT85-1)*100</f>
        <v>0</v>
      </c>
      <c r="AV85">
        <f>MAX(0,($B$13+$C$13*BU85)/(1+$D$13*BU85)*BN85/(BP85+273)*$E$13)</f>
        <v>0</v>
      </c>
      <c r="AW85">
        <f>$B$11*BV85+$C$11*BW85+$F$11*CH85*(1-CK85)</f>
        <v>0</v>
      </c>
      <c r="AX85">
        <f>AW85*AY85</f>
        <v>0</v>
      </c>
      <c r="AY85">
        <f>($B$11*$D$9+$C$11*$D$9+$F$11*((CU85+CM85)/MAX(CU85+CM85+CV85, 0.1)*$I$9+CV85/MAX(CU85+CM85+CV85, 0.1)*$J$9))/($B$11+$C$11+$F$11)</f>
        <v>0</v>
      </c>
      <c r="AZ85">
        <f>($B$11*$K$9+$C$11*$K$9+$F$11*((CU85+CM85)/MAX(CU85+CM85+CV85, 0.1)*$P$9+CV85/MAX(CU85+CM85+CV85, 0.1)*$Q$9))/($B$11+$C$11+$F$11)</f>
        <v>0</v>
      </c>
      <c r="BA85">
        <v>6</v>
      </c>
      <c r="BB85">
        <v>0.5</v>
      </c>
      <c r="BC85" t="s">
        <v>355</v>
      </c>
      <c r="BD85">
        <v>2</v>
      </c>
      <c r="BE85" t="b">
        <v>1</v>
      </c>
      <c r="BF85">
        <v>1714259208.166666</v>
      </c>
      <c r="BG85">
        <v>416.5832333333334</v>
      </c>
      <c r="BH85">
        <v>420.004</v>
      </c>
      <c r="BI85">
        <v>17.91312</v>
      </c>
      <c r="BJ85">
        <v>17.31238</v>
      </c>
      <c r="BK85">
        <v>419.5368333333334</v>
      </c>
      <c r="BL85">
        <v>17.95570666666667</v>
      </c>
      <c r="BM85">
        <v>600.0048000000002</v>
      </c>
      <c r="BN85">
        <v>101.4006666666667</v>
      </c>
      <c r="BO85">
        <v>0.1000491633333333</v>
      </c>
      <c r="BP85">
        <v>25.64222666666667</v>
      </c>
      <c r="BQ85">
        <v>25.73881333333333</v>
      </c>
      <c r="BR85">
        <v>999.9000000000002</v>
      </c>
      <c r="BS85">
        <v>0</v>
      </c>
      <c r="BT85">
        <v>0</v>
      </c>
      <c r="BU85">
        <v>10000.22766666667</v>
      </c>
      <c r="BV85">
        <v>0</v>
      </c>
      <c r="BW85">
        <v>160.5872333333333</v>
      </c>
      <c r="BX85">
        <v>-3.420888333333333</v>
      </c>
      <c r="BY85">
        <v>424.1816</v>
      </c>
      <c r="BZ85">
        <v>427.4034333333333</v>
      </c>
      <c r="CA85">
        <v>0.6007284666666666</v>
      </c>
      <c r="CB85">
        <v>420.004</v>
      </c>
      <c r="CC85">
        <v>17.31238</v>
      </c>
      <c r="CD85">
        <v>1.816401</v>
      </c>
      <c r="CE85">
        <v>1.755487666666667</v>
      </c>
      <c r="CF85">
        <v>15.92865</v>
      </c>
      <c r="CG85">
        <v>15.39597666666667</v>
      </c>
      <c r="CH85">
        <v>400.0001</v>
      </c>
      <c r="CI85">
        <v>0.9000172666666667</v>
      </c>
      <c r="CJ85">
        <v>0.09998263999999996</v>
      </c>
      <c r="CK85">
        <v>0</v>
      </c>
      <c r="CL85">
        <v>2.064173333333333</v>
      </c>
      <c r="CM85">
        <v>0</v>
      </c>
      <c r="CN85">
        <v>1563.813333333334</v>
      </c>
      <c r="CO85">
        <v>3702.230666666667</v>
      </c>
      <c r="CP85">
        <v>35.41643333333333</v>
      </c>
      <c r="CQ85">
        <v>38.40809999999999</v>
      </c>
      <c r="CR85">
        <v>37.21223333333333</v>
      </c>
      <c r="CS85">
        <v>37.07896666666667</v>
      </c>
      <c r="CT85">
        <v>35.57266666666666</v>
      </c>
      <c r="CU85">
        <v>360.0066666666666</v>
      </c>
      <c r="CV85">
        <v>39.99166666666667</v>
      </c>
      <c r="CW85">
        <v>0</v>
      </c>
      <c r="CX85">
        <v>1714259303.4</v>
      </c>
      <c r="CY85">
        <v>0</v>
      </c>
      <c r="CZ85">
        <v>1714258616.5</v>
      </c>
      <c r="DA85" t="s">
        <v>462</v>
      </c>
      <c r="DB85">
        <v>1714258613</v>
      </c>
      <c r="DC85">
        <v>1714258616.5</v>
      </c>
      <c r="DD85">
        <v>3</v>
      </c>
      <c r="DE85">
        <v>0.212</v>
      </c>
      <c r="DF85">
        <v>0.015</v>
      </c>
      <c r="DG85">
        <v>-2.969</v>
      </c>
      <c r="DH85">
        <v>-0.039</v>
      </c>
      <c r="DI85">
        <v>420</v>
      </c>
      <c r="DJ85">
        <v>18</v>
      </c>
      <c r="DK85">
        <v>0.63</v>
      </c>
      <c r="DL85">
        <v>0.22</v>
      </c>
      <c r="DM85">
        <v>-3.390056097560976</v>
      </c>
      <c r="DN85">
        <v>-0.5138851567944315</v>
      </c>
      <c r="DO85">
        <v>0.05925676459801558</v>
      </c>
      <c r="DP85">
        <v>0</v>
      </c>
      <c r="DQ85">
        <v>0.6050778536585366</v>
      </c>
      <c r="DR85">
        <v>-0.07613308013937242</v>
      </c>
      <c r="DS85">
        <v>0.009218759623885114</v>
      </c>
      <c r="DT85">
        <v>1</v>
      </c>
      <c r="DU85">
        <v>1</v>
      </c>
      <c r="DV85">
        <v>2</v>
      </c>
      <c r="DW85" t="s">
        <v>357</v>
      </c>
      <c r="DX85">
        <v>3.22909</v>
      </c>
      <c r="DY85">
        <v>2.70424</v>
      </c>
      <c r="DZ85">
        <v>0.105274</v>
      </c>
      <c r="EA85">
        <v>0.105691</v>
      </c>
      <c r="EB85">
        <v>0.09407509999999999</v>
      </c>
      <c r="EC85">
        <v>0.09213830000000001</v>
      </c>
      <c r="ED85">
        <v>29127.3</v>
      </c>
      <c r="EE85">
        <v>28449.9</v>
      </c>
      <c r="EF85">
        <v>31183.4</v>
      </c>
      <c r="EG85">
        <v>30165.9</v>
      </c>
      <c r="EH85">
        <v>37829.3</v>
      </c>
      <c r="EI85">
        <v>36216.9</v>
      </c>
      <c r="EJ85">
        <v>43692</v>
      </c>
      <c r="EK85">
        <v>42128.7</v>
      </c>
      <c r="EL85">
        <v>2.12488</v>
      </c>
      <c r="EM85">
        <v>1.9066</v>
      </c>
      <c r="EN85">
        <v>0.048317</v>
      </c>
      <c r="EO85">
        <v>0</v>
      </c>
      <c r="EP85">
        <v>24.951</v>
      </c>
      <c r="EQ85">
        <v>999.9</v>
      </c>
      <c r="ER85">
        <v>63</v>
      </c>
      <c r="ES85">
        <v>27.6</v>
      </c>
      <c r="ET85">
        <v>23.0327</v>
      </c>
      <c r="EU85">
        <v>61.4473</v>
      </c>
      <c r="EV85">
        <v>21.6867</v>
      </c>
      <c r="EW85">
        <v>1</v>
      </c>
      <c r="EX85">
        <v>0.0333587</v>
      </c>
      <c r="EY85">
        <v>0.670125</v>
      </c>
      <c r="EZ85">
        <v>20.2066</v>
      </c>
      <c r="FA85">
        <v>5.22702</v>
      </c>
      <c r="FB85">
        <v>11.998</v>
      </c>
      <c r="FC85">
        <v>4.9668</v>
      </c>
      <c r="FD85">
        <v>3.297</v>
      </c>
      <c r="FE85">
        <v>9999</v>
      </c>
      <c r="FF85">
        <v>9999</v>
      </c>
      <c r="FG85">
        <v>9999</v>
      </c>
      <c r="FH85">
        <v>33.1</v>
      </c>
      <c r="FI85">
        <v>4.97105</v>
      </c>
      <c r="FJ85">
        <v>1.86775</v>
      </c>
      <c r="FK85">
        <v>1.85898</v>
      </c>
      <c r="FL85">
        <v>1.86509</v>
      </c>
      <c r="FM85">
        <v>1.8631</v>
      </c>
      <c r="FN85">
        <v>1.86445</v>
      </c>
      <c r="FO85">
        <v>1.85989</v>
      </c>
      <c r="FP85">
        <v>1.86399</v>
      </c>
      <c r="FQ85">
        <v>0</v>
      </c>
      <c r="FR85">
        <v>0</v>
      </c>
      <c r="FS85">
        <v>0</v>
      </c>
      <c r="FT85">
        <v>0</v>
      </c>
      <c r="FU85" t="s">
        <v>358</v>
      </c>
      <c r="FV85" t="s">
        <v>359</v>
      </c>
      <c r="FW85" t="s">
        <v>360</v>
      </c>
      <c r="FX85" t="s">
        <v>360</v>
      </c>
      <c r="FY85" t="s">
        <v>360</v>
      </c>
      <c r="FZ85" t="s">
        <v>360</v>
      </c>
      <c r="GA85">
        <v>0</v>
      </c>
      <c r="GB85">
        <v>100</v>
      </c>
      <c r="GC85">
        <v>100</v>
      </c>
      <c r="GD85">
        <v>-2.954</v>
      </c>
      <c r="GE85">
        <v>-0.0426</v>
      </c>
      <c r="GF85">
        <v>-1.110366668076734</v>
      </c>
      <c r="GG85">
        <v>-0.004200780211792431</v>
      </c>
      <c r="GH85">
        <v>-6.086107273994438E-07</v>
      </c>
      <c r="GI85">
        <v>3.538391214060535E-10</v>
      </c>
      <c r="GJ85">
        <v>-0.07601771425776131</v>
      </c>
      <c r="GK85">
        <v>0.006682484536868237</v>
      </c>
      <c r="GL85">
        <v>-0.0007200357986506558</v>
      </c>
      <c r="GM85">
        <v>2.515042002614049E-05</v>
      </c>
      <c r="GN85">
        <v>15</v>
      </c>
      <c r="GO85">
        <v>1944</v>
      </c>
      <c r="GP85">
        <v>3</v>
      </c>
      <c r="GQ85">
        <v>20</v>
      </c>
      <c r="GR85">
        <v>10.1</v>
      </c>
      <c r="GS85">
        <v>10</v>
      </c>
      <c r="GT85">
        <v>1.13525</v>
      </c>
      <c r="GU85">
        <v>2.41821</v>
      </c>
      <c r="GV85">
        <v>1.44775</v>
      </c>
      <c r="GW85">
        <v>2.2998</v>
      </c>
      <c r="GX85">
        <v>1.55151</v>
      </c>
      <c r="GY85">
        <v>2.41577</v>
      </c>
      <c r="GZ85">
        <v>33.0875</v>
      </c>
      <c r="HA85">
        <v>14.0182</v>
      </c>
      <c r="HB85">
        <v>18</v>
      </c>
      <c r="HC85">
        <v>606.345</v>
      </c>
      <c r="HD85">
        <v>466.698</v>
      </c>
      <c r="HE85">
        <v>23.9998</v>
      </c>
      <c r="HF85">
        <v>27.4989</v>
      </c>
      <c r="HG85">
        <v>30</v>
      </c>
      <c r="HH85">
        <v>27.587</v>
      </c>
      <c r="HI85">
        <v>27.56</v>
      </c>
      <c r="HJ85">
        <v>22.7313</v>
      </c>
      <c r="HK85">
        <v>36.3894</v>
      </c>
      <c r="HL85">
        <v>83.94589999999999</v>
      </c>
      <c r="HM85">
        <v>24</v>
      </c>
      <c r="HN85">
        <v>420</v>
      </c>
      <c r="HO85">
        <v>17.3504</v>
      </c>
      <c r="HP85">
        <v>98.9451</v>
      </c>
      <c r="HQ85">
        <v>100.662</v>
      </c>
    </row>
    <row r="86" spans="1:225">
      <c r="A86">
        <v>70</v>
      </c>
      <c r="B86">
        <v>1714259226.1</v>
      </c>
      <c r="C86">
        <v>2088</v>
      </c>
      <c r="D86" t="s">
        <v>509</v>
      </c>
      <c r="E86" t="s">
        <v>510</v>
      </c>
      <c r="F86">
        <v>5</v>
      </c>
      <c r="G86" t="s">
        <v>504</v>
      </c>
      <c r="H86">
        <v>1714259218.166666</v>
      </c>
      <c r="I86">
        <f>(J86)/1000</f>
        <v>0</v>
      </c>
      <c r="J86">
        <f>IF(BE86, AM86, AG86)</f>
        <v>0</v>
      </c>
      <c r="K86">
        <f>IF(BE86, AH86, AF86)</f>
        <v>0</v>
      </c>
      <c r="L86">
        <f>BG86 - IF(AT86&gt;1, K86*BA86*100.0/(AV86*BU86), 0)</f>
        <v>0</v>
      </c>
      <c r="M86">
        <f>((S86-I86/2)*L86-K86)/(S86+I86/2)</f>
        <v>0</v>
      </c>
      <c r="N86">
        <f>M86*(BN86+BO86)/1000.0</f>
        <v>0</v>
      </c>
      <c r="O86">
        <f>(BG86 - IF(AT86&gt;1, K86*BA86*100.0/(AV86*BU86), 0))*(BN86+BO86)/1000.0</f>
        <v>0</v>
      </c>
      <c r="P86">
        <f>2.0/((1/R86-1/Q86)+SIGN(R86)*SQRT((1/R86-1/Q86)*(1/R86-1/Q86) + 4*BB86/((BB86+1)*(BB86+1))*(2*1/R86*1/Q86-1/Q86*1/Q86)))</f>
        <v>0</v>
      </c>
      <c r="Q86">
        <f>IF(LEFT(BC86,1)&lt;&gt;"0",IF(LEFT(BC86,1)="1",3.0,BD86),$D$5+$E$5*(BU86*BN86/($K$5*1000))+$F$5*(BU86*BN86/($K$5*1000))*MAX(MIN(BA86,$J$5),$I$5)*MAX(MIN(BA86,$J$5),$I$5)+$G$5*MAX(MIN(BA86,$J$5),$I$5)*(BU86*BN86/($K$5*1000))+$H$5*(BU86*BN86/($K$5*1000))*(BU86*BN86/($K$5*1000)))</f>
        <v>0</v>
      </c>
      <c r="R86">
        <f>I86*(1000-(1000*0.61365*exp(17.502*V86/(240.97+V86))/(BN86+BO86)+BI86)/2)/(1000*0.61365*exp(17.502*V86/(240.97+V86))/(BN86+BO86)-BI86)</f>
        <v>0</v>
      </c>
      <c r="S86">
        <f>1/((BB86+1)/(P86/1.6)+1/(Q86/1.37)) + BB86/((BB86+1)/(P86/1.6) + BB86/(Q86/1.37))</f>
        <v>0</v>
      </c>
      <c r="T86">
        <f>(AW86*AZ86)</f>
        <v>0</v>
      </c>
      <c r="U86">
        <f>(BP86+(T86+2*0.95*5.67E-8*(((BP86+$B$7)+273)^4-(BP86+273)^4)-44100*I86)/(1.84*29.3*Q86+8*0.95*5.67E-8*(BP86+273)^3))</f>
        <v>0</v>
      </c>
      <c r="V86">
        <f>($C$7*BQ86+$D$7*BR86+$E$7*U86)</f>
        <v>0</v>
      </c>
      <c r="W86">
        <f>0.61365*exp(17.502*V86/(240.97+V86))</f>
        <v>0</v>
      </c>
      <c r="X86">
        <f>(Y86/Z86*100)</f>
        <v>0</v>
      </c>
      <c r="Y86">
        <f>BI86*(BN86+BO86)/1000</f>
        <v>0</v>
      </c>
      <c r="Z86">
        <f>0.61365*exp(17.502*BP86/(240.97+BP86))</f>
        <v>0</v>
      </c>
      <c r="AA86">
        <f>(W86-BI86*(BN86+BO86)/1000)</f>
        <v>0</v>
      </c>
      <c r="AB86">
        <f>(-I86*44100)</f>
        <v>0</v>
      </c>
      <c r="AC86">
        <f>2*29.3*Q86*0.92*(BP86-V86)</f>
        <v>0</v>
      </c>
      <c r="AD86">
        <f>2*0.95*5.67E-8*(((BP86+$B$7)+273)^4-(V86+273)^4)</f>
        <v>0</v>
      </c>
      <c r="AE86">
        <f>T86+AD86+AB86+AC86</f>
        <v>0</v>
      </c>
      <c r="AF86">
        <f>BM86*AT86*(BH86-BG86*(1000-AT86*BJ86)/(1000-AT86*BI86))/(100*BA86)</f>
        <v>0</v>
      </c>
      <c r="AG86">
        <f>1000*BM86*AT86*(BI86-BJ86)/(100*BA86*(1000-AT86*BI86))</f>
        <v>0</v>
      </c>
      <c r="AH86">
        <f>(AI86 - AJ86 - BN86*1E3/(8.314*(BP86+273.15)) * AL86/BM86 * AK86) * BM86/(100*BA86) * (1000 - BJ86)/1000</f>
        <v>0</v>
      </c>
      <c r="AI86">
        <v>427.4037272855756</v>
      </c>
      <c r="AJ86">
        <v>424.0375636363636</v>
      </c>
      <c r="AK86">
        <v>-0.0009426400594544225</v>
      </c>
      <c r="AL86">
        <v>67.17991014813138</v>
      </c>
      <c r="AM86">
        <f>(AO86 - AN86 + BN86*1E3/(8.314*(BP86+273.15)) * AQ86/BM86 * AP86) * BM86/(100*BA86) * 1000/(1000 - AO86)</f>
        <v>0</v>
      </c>
      <c r="AN86">
        <v>17.29168129681863</v>
      </c>
      <c r="AO86">
        <v>17.88713393939393</v>
      </c>
      <c r="AP86">
        <v>-0.0001326983011091595</v>
      </c>
      <c r="AQ86">
        <v>78.54916995455304</v>
      </c>
      <c r="AR86">
        <v>0</v>
      </c>
      <c r="AS86">
        <v>0</v>
      </c>
      <c r="AT86">
        <f>IF(AR86*$H$13&gt;=AV86,1.0,(AV86/(AV86-AR86*$H$13)))</f>
        <v>0</v>
      </c>
      <c r="AU86">
        <f>(AT86-1)*100</f>
        <v>0</v>
      </c>
      <c r="AV86">
        <f>MAX(0,($B$13+$C$13*BU86)/(1+$D$13*BU86)*BN86/(BP86+273)*$E$13)</f>
        <v>0</v>
      </c>
      <c r="AW86">
        <f>$B$11*BV86+$C$11*BW86+$F$11*CH86*(1-CK86)</f>
        <v>0</v>
      </c>
      <c r="AX86">
        <f>AW86*AY86</f>
        <v>0</v>
      </c>
      <c r="AY86">
        <f>($B$11*$D$9+$C$11*$D$9+$F$11*((CU86+CM86)/MAX(CU86+CM86+CV86, 0.1)*$I$9+CV86/MAX(CU86+CM86+CV86, 0.1)*$J$9))/($B$11+$C$11+$F$11)</f>
        <v>0</v>
      </c>
      <c r="AZ86">
        <f>($B$11*$K$9+$C$11*$K$9+$F$11*((CU86+CM86)/MAX(CU86+CM86+CV86, 0.1)*$P$9+CV86/MAX(CU86+CM86+CV86, 0.1)*$Q$9))/($B$11+$C$11+$F$11)</f>
        <v>0</v>
      </c>
      <c r="BA86">
        <v>6</v>
      </c>
      <c r="BB86">
        <v>0.5</v>
      </c>
      <c r="BC86" t="s">
        <v>355</v>
      </c>
      <c r="BD86">
        <v>2</v>
      </c>
      <c r="BE86" t="b">
        <v>1</v>
      </c>
      <c r="BF86">
        <v>1714259218.166666</v>
      </c>
      <c r="BG86">
        <v>416.5210333333333</v>
      </c>
      <c r="BH86">
        <v>419.9945666666666</v>
      </c>
      <c r="BI86">
        <v>17.89985333333334</v>
      </c>
      <c r="BJ86">
        <v>17.29740333333334</v>
      </c>
      <c r="BK86">
        <v>419.4743999999999</v>
      </c>
      <c r="BL86">
        <v>17.94250666666666</v>
      </c>
      <c r="BM86">
        <v>599.9912333333334</v>
      </c>
      <c r="BN86">
        <v>101.4024333333333</v>
      </c>
      <c r="BO86">
        <v>0.10000475</v>
      </c>
      <c r="BP86">
        <v>25.63697000000001</v>
      </c>
      <c r="BQ86">
        <v>25.73715333333334</v>
      </c>
      <c r="BR86">
        <v>999.9000000000002</v>
      </c>
      <c r="BS86">
        <v>0</v>
      </c>
      <c r="BT86">
        <v>0</v>
      </c>
      <c r="BU86">
        <v>9998.914333333332</v>
      </c>
      <c r="BV86">
        <v>0</v>
      </c>
      <c r="BW86">
        <v>157.2834333333333</v>
      </c>
      <c r="BX86">
        <v>-3.473579999999999</v>
      </c>
      <c r="BY86">
        <v>424.1125</v>
      </c>
      <c r="BZ86">
        <v>427.3872000000001</v>
      </c>
      <c r="CA86">
        <v>0.6024467999999999</v>
      </c>
      <c r="CB86">
        <v>419.9945666666666</v>
      </c>
      <c r="CC86">
        <v>17.29740333333334</v>
      </c>
      <c r="CD86">
        <v>1.815086333333333</v>
      </c>
      <c r="CE86">
        <v>1.753997333333333</v>
      </c>
      <c r="CF86">
        <v>15.91732666666667</v>
      </c>
      <c r="CG86">
        <v>15.38274</v>
      </c>
      <c r="CH86">
        <v>400.0184666666667</v>
      </c>
      <c r="CI86">
        <v>0.9000125333333334</v>
      </c>
      <c r="CJ86">
        <v>0.09998737999999996</v>
      </c>
      <c r="CK86">
        <v>0</v>
      </c>
      <c r="CL86">
        <v>2.107963333333333</v>
      </c>
      <c r="CM86">
        <v>0</v>
      </c>
      <c r="CN86">
        <v>1590.803666666666</v>
      </c>
      <c r="CO86">
        <v>3702.392666666667</v>
      </c>
      <c r="CP86">
        <v>35.31439999999999</v>
      </c>
      <c r="CQ86">
        <v>38.29983333333333</v>
      </c>
      <c r="CR86">
        <v>37.1081</v>
      </c>
      <c r="CS86">
        <v>36.94563333333333</v>
      </c>
      <c r="CT86">
        <v>35.48303333333333</v>
      </c>
      <c r="CU86">
        <v>360.0213333333333</v>
      </c>
      <c r="CV86">
        <v>39.99866666666667</v>
      </c>
      <c r="CW86">
        <v>0</v>
      </c>
      <c r="CX86">
        <v>1714259313.6</v>
      </c>
      <c r="CY86">
        <v>0</v>
      </c>
      <c r="CZ86">
        <v>1714258616.5</v>
      </c>
      <c r="DA86" t="s">
        <v>462</v>
      </c>
      <c r="DB86">
        <v>1714258613</v>
      </c>
      <c r="DC86">
        <v>1714258616.5</v>
      </c>
      <c r="DD86">
        <v>3</v>
      </c>
      <c r="DE86">
        <v>0.212</v>
      </c>
      <c r="DF86">
        <v>0.015</v>
      </c>
      <c r="DG86">
        <v>-2.969</v>
      </c>
      <c r="DH86">
        <v>-0.039</v>
      </c>
      <c r="DI86">
        <v>420</v>
      </c>
      <c r="DJ86">
        <v>18</v>
      </c>
      <c r="DK86">
        <v>0.63</v>
      </c>
      <c r="DL86">
        <v>0.22</v>
      </c>
      <c r="DM86">
        <v>-3.443766585365853</v>
      </c>
      <c r="DN86">
        <v>-0.2873416724738656</v>
      </c>
      <c r="DO86">
        <v>0.04479390369070849</v>
      </c>
      <c r="DP86">
        <v>0</v>
      </c>
      <c r="DQ86">
        <v>0.6015032195121951</v>
      </c>
      <c r="DR86">
        <v>0.02063188850174245</v>
      </c>
      <c r="DS86">
        <v>0.004807769055734462</v>
      </c>
      <c r="DT86">
        <v>1</v>
      </c>
      <c r="DU86">
        <v>1</v>
      </c>
      <c r="DV86">
        <v>2</v>
      </c>
      <c r="DW86" t="s">
        <v>357</v>
      </c>
      <c r="DX86">
        <v>3.22923</v>
      </c>
      <c r="DY86">
        <v>2.70433</v>
      </c>
      <c r="DZ86">
        <v>0.105254</v>
      </c>
      <c r="EA86">
        <v>0.105713</v>
      </c>
      <c r="EB86">
        <v>0.0940111</v>
      </c>
      <c r="EC86">
        <v>0.0921237</v>
      </c>
      <c r="ED86">
        <v>29127.9</v>
      </c>
      <c r="EE86">
        <v>28449.2</v>
      </c>
      <c r="EF86">
        <v>31183.3</v>
      </c>
      <c r="EG86">
        <v>30165.9</v>
      </c>
      <c r="EH86">
        <v>37832.1</v>
      </c>
      <c r="EI86">
        <v>36217.3</v>
      </c>
      <c r="EJ86">
        <v>43692.1</v>
      </c>
      <c r="EK86">
        <v>42128.6</v>
      </c>
      <c r="EL86">
        <v>2.1248</v>
      </c>
      <c r="EM86">
        <v>1.90655</v>
      </c>
      <c r="EN86">
        <v>0.0471808</v>
      </c>
      <c r="EO86">
        <v>0</v>
      </c>
      <c r="EP86">
        <v>24.9583</v>
      </c>
      <c r="EQ86">
        <v>999.9</v>
      </c>
      <c r="ER86">
        <v>62.9</v>
      </c>
      <c r="ES86">
        <v>27.6</v>
      </c>
      <c r="ET86">
        <v>22.9949</v>
      </c>
      <c r="EU86">
        <v>61.0473</v>
      </c>
      <c r="EV86">
        <v>21.6226</v>
      </c>
      <c r="EW86">
        <v>1</v>
      </c>
      <c r="EX86">
        <v>0.0336966</v>
      </c>
      <c r="EY86">
        <v>0.670662</v>
      </c>
      <c r="EZ86">
        <v>20.2066</v>
      </c>
      <c r="FA86">
        <v>5.22777</v>
      </c>
      <c r="FB86">
        <v>11.998</v>
      </c>
      <c r="FC86">
        <v>4.96715</v>
      </c>
      <c r="FD86">
        <v>3.297</v>
      </c>
      <c r="FE86">
        <v>9999</v>
      </c>
      <c r="FF86">
        <v>9999</v>
      </c>
      <c r="FG86">
        <v>9999</v>
      </c>
      <c r="FH86">
        <v>33.1</v>
      </c>
      <c r="FI86">
        <v>4.97103</v>
      </c>
      <c r="FJ86">
        <v>1.86775</v>
      </c>
      <c r="FK86">
        <v>1.85898</v>
      </c>
      <c r="FL86">
        <v>1.8651</v>
      </c>
      <c r="FM86">
        <v>1.8631</v>
      </c>
      <c r="FN86">
        <v>1.86446</v>
      </c>
      <c r="FO86">
        <v>1.85989</v>
      </c>
      <c r="FP86">
        <v>1.86398</v>
      </c>
      <c r="FQ86">
        <v>0</v>
      </c>
      <c r="FR86">
        <v>0</v>
      </c>
      <c r="FS86">
        <v>0</v>
      </c>
      <c r="FT86">
        <v>0</v>
      </c>
      <c r="FU86" t="s">
        <v>358</v>
      </c>
      <c r="FV86" t="s">
        <v>359</v>
      </c>
      <c r="FW86" t="s">
        <v>360</v>
      </c>
      <c r="FX86" t="s">
        <v>360</v>
      </c>
      <c r="FY86" t="s">
        <v>360</v>
      </c>
      <c r="FZ86" t="s">
        <v>360</v>
      </c>
      <c r="GA86">
        <v>0</v>
      </c>
      <c r="GB86">
        <v>100</v>
      </c>
      <c r="GC86">
        <v>100</v>
      </c>
      <c r="GD86">
        <v>-2.953</v>
      </c>
      <c r="GE86">
        <v>-0.0427</v>
      </c>
      <c r="GF86">
        <v>-1.110366668076734</v>
      </c>
      <c r="GG86">
        <v>-0.004200780211792431</v>
      </c>
      <c r="GH86">
        <v>-6.086107273994438E-07</v>
      </c>
      <c r="GI86">
        <v>3.538391214060535E-10</v>
      </c>
      <c r="GJ86">
        <v>-0.07601771425776131</v>
      </c>
      <c r="GK86">
        <v>0.006682484536868237</v>
      </c>
      <c r="GL86">
        <v>-0.0007200357986506558</v>
      </c>
      <c r="GM86">
        <v>2.515042002614049E-05</v>
      </c>
      <c r="GN86">
        <v>15</v>
      </c>
      <c r="GO86">
        <v>1944</v>
      </c>
      <c r="GP86">
        <v>3</v>
      </c>
      <c r="GQ86">
        <v>20</v>
      </c>
      <c r="GR86">
        <v>10.2</v>
      </c>
      <c r="GS86">
        <v>10.2</v>
      </c>
      <c r="GT86">
        <v>1.13525</v>
      </c>
      <c r="GU86">
        <v>2.41943</v>
      </c>
      <c r="GV86">
        <v>1.44775</v>
      </c>
      <c r="GW86">
        <v>2.2998</v>
      </c>
      <c r="GX86">
        <v>1.55151</v>
      </c>
      <c r="GY86">
        <v>2.43164</v>
      </c>
      <c r="GZ86">
        <v>33.1099</v>
      </c>
      <c r="HA86">
        <v>14.0182</v>
      </c>
      <c r="HB86">
        <v>18</v>
      </c>
      <c r="HC86">
        <v>606.268</v>
      </c>
      <c r="HD86">
        <v>466.643</v>
      </c>
      <c r="HE86">
        <v>23.9997</v>
      </c>
      <c r="HF86">
        <v>27.4966</v>
      </c>
      <c r="HG86">
        <v>30.0001</v>
      </c>
      <c r="HH86">
        <v>27.5847</v>
      </c>
      <c r="HI86">
        <v>27.5571</v>
      </c>
      <c r="HJ86">
        <v>22.7289</v>
      </c>
      <c r="HK86">
        <v>36.3894</v>
      </c>
      <c r="HL86">
        <v>83.94589999999999</v>
      </c>
      <c r="HM86">
        <v>24</v>
      </c>
      <c r="HN86">
        <v>420</v>
      </c>
      <c r="HO86">
        <v>17.3504</v>
      </c>
      <c r="HP86">
        <v>98.9452</v>
      </c>
      <c r="HQ86">
        <v>100.661</v>
      </c>
    </row>
    <row r="87" spans="1:225">
      <c r="A87">
        <v>71</v>
      </c>
      <c r="B87">
        <v>1714259236.1</v>
      </c>
      <c r="C87">
        <v>2098</v>
      </c>
      <c r="D87" t="s">
        <v>511</v>
      </c>
      <c r="E87" t="s">
        <v>512</v>
      </c>
      <c r="F87">
        <v>5</v>
      </c>
      <c r="G87" t="s">
        <v>504</v>
      </c>
      <c r="H87">
        <v>1714259228.166666</v>
      </c>
      <c r="I87">
        <f>(J87)/1000</f>
        <v>0</v>
      </c>
      <c r="J87">
        <f>IF(BE87, AM87, AG87)</f>
        <v>0</v>
      </c>
      <c r="K87">
        <f>IF(BE87, AH87, AF87)</f>
        <v>0</v>
      </c>
      <c r="L87">
        <f>BG87 - IF(AT87&gt;1, K87*BA87*100.0/(AV87*BU87), 0)</f>
        <v>0</v>
      </c>
      <c r="M87">
        <f>((S87-I87/2)*L87-K87)/(S87+I87/2)</f>
        <v>0</v>
      </c>
      <c r="N87">
        <f>M87*(BN87+BO87)/1000.0</f>
        <v>0</v>
      </c>
      <c r="O87">
        <f>(BG87 - IF(AT87&gt;1, K87*BA87*100.0/(AV87*BU87), 0))*(BN87+BO87)/1000.0</f>
        <v>0</v>
      </c>
      <c r="P87">
        <f>2.0/((1/R87-1/Q87)+SIGN(R87)*SQRT((1/R87-1/Q87)*(1/R87-1/Q87) + 4*BB87/((BB87+1)*(BB87+1))*(2*1/R87*1/Q87-1/Q87*1/Q87)))</f>
        <v>0</v>
      </c>
      <c r="Q87">
        <f>IF(LEFT(BC87,1)&lt;&gt;"0",IF(LEFT(BC87,1)="1",3.0,BD87),$D$5+$E$5*(BU87*BN87/($K$5*1000))+$F$5*(BU87*BN87/($K$5*1000))*MAX(MIN(BA87,$J$5),$I$5)*MAX(MIN(BA87,$J$5),$I$5)+$G$5*MAX(MIN(BA87,$J$5),$I$5)*(BU87*BN87/($K$5*1000))+$H$5*(BU87*BN87/($K$5*1000))*(BU87*BN87/($K$5*1000)))</f>
        <v>0</v>
      </c>
      <c r="R87">
        <f>I87*(1000-(1000*0.61365*exp(17.502*V87/(240.97+V87))/(BN87+BO87)+BI87)/2)/(1000*0.61365*exp(17.502*V87/(240.97+V87))/(BN87+BO87)-BI87)</f>
        <v>0</v>
      </c>
      <c r="S87">
        <f>1/((BB87+1)/(P87/1.6)+1/(Q87/1.37)) + BB87/((BB87+1)/(P87/1.6) + BB87/(Q87/1.37))</f>
        <v>0</v>
      </c>
      <c r="T87">
        <f>(AW87*AZ87)</f>
        <v>0</v>
      </c>
      <c r="U87">
        <f>(BP87+(T87+2*0.95*5.67E-8*(((BP87+$B$7)+273)^4-(BP87+273)^4)-44100*I87)/(1.84*29.3*Q87+8*0.95*5.67E-8*(BP87+273)^3))</f>
        <v>0</v>
      </c>
      <c r="V87">
        <f>($C$7*BQ87+$D$7*BR87+$E$7*U87)</f>
        <v>0</v>
      </c>
      <c r="W87">
        <f>0.61365*exp(17.502*V87/(240.97+V87))</f>
        <v>0</v>
      </c>
      <c r="X87">
        <f>(Y87/Z87*100)</f>
        <v>0</v>
      </c>
      <c r="Y87">
        <f>BI87*(BN87+BO87)/1000</f>
        <v>0</v>
      </c>
      <c r="Z87">
        <f>0.61365*exp(17.502*BP87/(240.97+BP87))</f>
        <v>0</v>
      </c>
      <c r="AA87">
        <f>(W87-BI87*(BN87+BO87)/1000)</f>
        <v>0</v>
      </c>
      <c r="AB87">
        <f>(-I87*44100)</f>
        <v>0</v>
      </c>
      <c r="AC87">
        <f>2*29.3*Q87*0.92*(BP87-V87)</f>
        <v>0</v>
      </c>
      <c r="AD87">
        <f>2*0.95*5.67E-8*(((BP87+$B$7)+273)^4-(V87+273)^4)</f>
        <v>0</v>
      </c>
      <c r="AE87">
        <f>T87+AD87+AB87+AC87</f>
        <v>0</v>
      </c>
      <c r="AF87">
        <f>BM87*AT87*(BH87-BG87*(1000-AT87*BJ87)/(1000-AT87*BI87))/(100*BA87)</f>
        <v>0</v>
      </c>
      <c r="AG87">
        <f>1000*BM87*AT87*(BI87-BJ87)/(100*BA87*(1000-AT87*BI87))</f>
        <v>0</v>
      </c>
      <c r="AH87">
        <f>(AI87 - AJ87 - BN87*1E3/(8.314*(BP87+273.15)) * AL87/BM87 * AK87) * BM87/(100*BA87) * (1000 - BJ87)/1000</f>
        <v>0</v>
      </c>
      <c r="AI87">
        <v>427.405111696821</v>
      </c>
      <c r="AJ87">
        <v>424.0261151515148</v>
      </c>
      <c r="AK87">
        <v>0.001297043351940242</v>
      </c>
      <c r="AL87">
        <v>67.17991014813138</v>
      </c>
      <c r="AM87">
        <f>(AO87 - AN87 + BN87*1E3/(8.314*(BP87+273.15)) * AQ87/BM87 * AP87) * BM87/(100*BA87) * 1000/(1000 - AO87)</f>
        <v>0</v>
      </c>
      <c r="AN87">
        <v>17.29285921618718</v>
      </c>
      <c r="AO87">
        <v>17.88440969696969</v>
      </c>
      <c r="AP87">
        <v>1.042919907563119E-05</v>
      </c>
      <c r="AQ87">
        <v>78.54916995455304</v>
      </c>
      <c r="AR87">
        <v>0</v>
      </c>
      <c r="AS87">
        <v>0</v>
      </c>
      <c r="AT87">
        <f>IF(AR87*$H$13&gt;=AV87,1.0,(AV87/(AV87-AR87*$H$13)))</f>
        <v>0</v>
      </c>
      <c r="AU87">
        <f>(AT87-1)*100</f>
        <v>0</v>
      </c>
      <c r="AV87">
        <f>MAX(0,($B$13+$C$13*BU87)/(1+$D$13*BU87)*BN87/(BP87+273)*$E$13)</f>
        <v>0</v>
      </c>
      <c r="AW87">
        <f>$B$11*BV87+$C$11*BW87+$F$11*CH87*(1-CK87)</f>
        <v>0</v>
      </c>
      <c r="AX87">
        <f>AW87*AY87</f>
        <v>0</v>
      </c>
      <c r="AY87">
        <f>($B$11*$D$9+$C$11*$D$9+$F$11*((CU87+CM87)/MAX(CU87+CM87+CV87, 0.1)*$I$9+CV87/MAX(CU87+CM87+CV87, 0.1)*$J$9))/($B$11+$C$11+$F$11)</f>
        <v>0</v>
      </c>
      <c r="AZ87">
        <f>($B$11*$K$9+$C$11*$K$9+$F$11*((CU87+CM87)/MAX(CU87+CM87+CV87, 0.1)*$P$9+CV87/MAX(CU87+CM87+CV87, 0.1)*$Q$9))/($B$11+$C$11+$F$11)</f>
        <v>0</v>
      </c>
      <c r="BA87">
        <v>6</v>
      </c>
      <c r="BB87">
        <v>0.5</v>
      </c>
      <c r="BC87" t="s">
        <v>355</v>
      </c>
      <c r="BD87">
        <v>2</v>
      </c>
      <c r="BE87" t="b">
        <v>1</v>
      </c>
      <c r="BF87">
        <v>1714259228.166666</v>
      </c>
      <c r="BG87">
        <v>416.4670666666667</v>
      </c>
      <c r="BH87">
        <v>419.9891666666666</v>
      </c>
      <c r="BI87">
        <v>17.88730333333333</v>
      </c>
      <c r="BJ87">
        <v>17.29174</v>
      </c>
      <c r="BK87">
        <v>419.4203333333333</v>
      </c>
      <c r="BL87">
        <v>17.93001666666667</v>
      </c>
      <c r="BM87">
        <v>599.9844666666668</v>
      </c>
      <c r="BN87">
        <v>101.4018</v>
      </c>
      <c r="BO87">
        <v>0.09988608000000002</v>
      </c>
      <c r="BP87">
        <v>25.62295666666667</v>
      </c>
      <c r="BQ87">
        <v>25.72858666666666</v>
      </c>
      <c r="BR87">
        <v>999.9000000000002</v>
      </c>
      <c r="BS87">
        <v>0</v>
      </c>
      <c r="BT87">
        <v>0</v>
      </c>
      <c r="BU87">
        <v>10010.697</v>
      </c>
      <c r="BV87">
        <v>0</v>
      </c>
      <c r="BW87">
        <v>155.4835666666666</v>
      </c>
      <c r="BX87">
        <v>-3.521974666666666</v>
      </c>
      <c r="BY87">
        <v>424.0522666666667</v>
      </c>
      <c r="BZ87">
        <v>427.3793</v>
      </c>
      <c r="CA87">
        <v>0.5955693666666667</v>
      </c>
      <c r="CB87">
        <v>419.9891666666666</v>
      </c>
      <c r="CC87">
        <v>17.29174</v>
      </c>
      <c r="CD87">
        <v>1.813802</v>
      </c>
      <c r="CE87">
        <v>1.753411</v>
      </c>
      <c r="CF87">
        <v>15.90626</v>
      </c>
      <c r="CG87">
        <v>15.37754</v>
      </c>
      <c r="CH87">
        <v>399.9902666666666</v>
      </c>
      <c r="CI87">
        <v>0.9000007000000001</v>
      </c>
      <c r="CJ87">
        <v>0.09999922999999995</v>
      </c>
      <c r="CK87">
        <v>0</v>
      </c>
      <c r="CL87">
        <v>2.18017</v>
      </c>
      <c r="CM87">
        <v>0</v>
      </c>
      <c r="CN87">
        <v>1587.791666666667</v>
      </c>
      <c r="CO87">
        <v>3702.117666666667</v>
      </c>
      <c r="CP87">
        <v>35.19976666666666</v>
      </c>
      <c r="CQ87">
        <v>38.18939999999999</v>
      </c>
      <c r="CR87">
        <v>36.98923333333332</v>
      </c>
      <c r="CS87">
        <v>36.82476666666666</v>
      </c>
      <c r="CT87">
        <v>35.38516666666666</v>
      </c>
      <c r="CU87">
        <v>359.9923333333333</v>
      </c>
      <c r="CV87">
        <v>40</v>
      </c>
      <c r="CW87">
        <v>0</v>
      </c>
      <c r="CX87">
        <v>1714259323.2</v>
      </c>
      <c r="CY87">
        <v>0</v>
      </c>
      <c r="CZ87">
        <v>1714258616.5</v>
      </c>
      <c r="DA87" t="s">
        <v>462</v>
      </c>
      <c r="DB87">
        <v>1714258613</v>
      </c>
      <c r="DC87">
        <v>1714258616.5</v>
      </c>
      <c r="DD87">
        <v>3</v>
      </c>
      <c r="DE87">
        <v>0.212</v>
      </c>
      <c r="DF87">
        <v>0.015</v>
      </c>
      <c r="DG87">
        <v>-2.969</v>
      </c>
      <c r="DH87">
        <v>-0.039</v>
      </c>
      <c r="DI87">
        <v>420</v>
      </c>
      <c r="DJ87">
        <v>18</v>
      </c>
      <c r="DK87">
        <v>0.63</v>
      </c>
      <c r="DL87">
        <v>0.22</v>
      </c>
      <c r="DM87">
        <v>-3.5029815</v>
      </c>
      <c r="DN87">
        <v>-0.404460337711066</v>
      </c>
      <c r="DO87">
        <v>0.06512199588272767</v>
      </c>
      <c r="DP87">
        <v>0</v>
      </c>
      <c r="DQ87">
        <v>0.5987404</v>
      </c>
      <c r="DR87">
        <v>-0.06423602251407219</v>
      </c>
      <c r="DS87">
        <v>0.006341497401245233</v>
      </c>
      <c r="DT87">
        <v>1</v>
      </c>
      <c r="DU87">
        <v>1</v>
      </c>
      <c r="DV87">
        <v>2</v>
      </c>
      <c r="DW87" t="s">
        <v>357</v>
      </c>
      <c r="DX87">
        <v>3.22913</v>
      </c>
      <c r="DY87">
        <v>2.7043</v>
      </c>
      <c r="DZ87">
        <v>0.105253</v>
      </c>
      <c r="EA87">
        <v>0.105706</v>
      </c>
      <c r="EB87">
        <v>0.0939975</v>
      </c>
      <c r="EC87">
        <v>0.0921218</v>
      </c>
      <c r="ED87">
        <v>29128</v>
      </c>
      <c r="EE87">
        <v>28449.3</v>
      </c>
      <c r="EF87">
        <v>31183.3</v>
      </c>
      <c r="EG87">
        <v>30165.8</v>
      </c>
      <c r="EH87">
        <v>37832.5</v>
      </c>
      <c r="EI87">
        <v>36217.2</v>
      </c>
      <c r="EJ87">
        <v>43691.9</v>
      </c>
      <c r="EK87">
        <v>42128.4</v>
      </c>
      <c r="EL87">
        <v>2.12488</v>
      </c>
      <c r="EM87">
        <v>1.90645</v>
      </c>
      <c r="EN87">
        <v>0.0468008</v>
      </c>
      <c r="EO87">
        <v>0</v>
      </c>
      <c r="EP87">
        <v>24.9523</v>
      </c>
      <c r="EQ87">
        <v>999.9</v>
      </c>
      <c r="ER87">
        <v>62.9</v>
      </c>
      <c r="ES87">
        <v>27.6</v>
      </c>
      <c r="ET87">
        <v>22.995</v>
      </c>
      <c r="EU87">
        <v>61.0673</v>
      </c>
      <c r="EV87">
        <v>21.8389</v>
      </c>
      <c r="EW87">
        <v>1</v>
      </c>
      <c r="EX87">
        <v>0.0331326</v>
      </c>
      <c r="EY87">
        <v>0.656168</v>
      </c>
      <c r="EZ87">
        <v>20.2068</v>
      </c>
      <c r="FA87">
        <v>5.22762</v>
      </c>
      <c r="FB87">
        <v>11.998</v>
      </c>
      <c r="FC87">
        <v>4.96705</v>
      </c>
      <c r="FD87">
        <v>3.297</v>
      </c>
      <c r="FE87">
        <v>9999</v>
      </c>
      <c r="FF87">
        <v>9999</v>
      </c>
      <c r="FG87">
        <v>9999</v>
      </c>
      <c r="FH87">
        <v>33.1</v>
      </c>
      <c r="FI87">
        <v>4.97106</v>
      </c>
      <c r="FJ87">
        <v>1.86777</v>
      </c>
      <c r="FK87">
        <v>1.85898</v>
      </c>
      <c r="FL87">
        <v>1.86511</v>
      </c>
      <c r="FM87">
        <v>1.8631</v>
      </c>
      <c r="FN87">
        <v>1.86446</v>
      </c>
      <c r="FO87">
        <v>1.85989</v>
      </c>
      <c r="FP87">
        <v>1.86398</v>
      </c>
      <c r="FQ87">
        <v>0</v>
      </c>
      <c r="FR87">
        <v>0</v>
      </c>
      <c r="FS87">
        <v>0</v>
      </c>
      <c r="FT87">
        <v>0</v>
      </c>
      <c r="FU87" t="s">
        <v>358</v>
      </c>
      <c r="FV87" t="s">
        <v>359</v>
      </c>
      <c r="FW87" t="s">
        <v>360</v>
      </c>
      <c r="FX87" t="s">
        <v>360</v>
      </c>
      <c r="FY87" t="s">
        <v>360</v>
      </c>
      <c r="FZ87" t="s">
        <v>360</v>
      </c>
      <c r="GA87">
        <v>0</v>
      </c>
      <c r="GB87">
        <v>100</v>
      </c>
      <c r="GC87">
        <v>100</v>
      </c>
      <c r="GD87">
        <v>-2.953</v>
      </c>
      <c r="GE87">
        <v>-0.0428</v>
      </c>
      <c r="GF87">
        <v>-1.110366668076734</v>
      </c>
      <c r="GG87">
        <v>-0.004200780211792431</v>
      </c>
      <c r="GH87">
        <v>-6.086107273994438E-07</v>
      </c>
      <c r="GI87">
        <v>3.538391214060535E-10</v>
      </c>
      <c r="GJ87">
        <v>-0.07601771425776131</v>
      </c>
      <c r="GK87">
        <v>0.006682484536868237</v>
      </c>
      <c r="GL87">
        <v>-0.0007200357986506558</v>
      </c>
      <c r="GM87">
        <v>2.515042002614049E-05</v>
      </c>
      <c r="GN87">
        <v>15</v>
      </c>
      <c r="GO87">
        <v>1944</v>
      </c>
      <c r="GP87">
        <v>3</v>
      </c>
      <c r="GQ87">
        <v>20</v>
      </c>
      <c r="GR87">
        <v>10.4</v>
      </c>
      <c r="GS87">
        <v>10.3</v>
      </c>
      <c r="GT87">
        <v>1.13525</v>
      </c>
      <c r="GU87">
        <v>2.40601</v>
      </c>
      <c r="GV87">
        <v>1.44775</v>
      </c>
      <c r="GW87">
        <v>2.2998</v>
      </c>
      <c r="GX87">
        <v>1.55151</v>
      </c>
      <c r="GY87">
        <v>2.4585</v>
      </c>
      <c r="GZ87">
        <v>33.1099</v>
      </c>
      <c r="HA87">
        <v>14.0182</v>
      </c>
      <c r="HB87">
        <v>18</v>
      </c>
      <c r="HC87">
        <v>606.2859999999999</v>
      </c>
      <c r="HD87">
        <v>466.552</v>
      </c>
      <c r="HE87">
        <v>23.9986</v>
      </c>
      <c r="HF87">
        <v>27.4942</v>
      </c>
      <c r="HG87">
        <v>30</v>
      </c>
      <c r="HH87">
        <v>27.5812</v>
      </c>
      <c r="HI87">
        <v>27.5537</v>
      </c>
      <c r="HJ87">
        <v>22.7306</v>
      </c>
      <c r="HK87">
        <v>36.3894</v>
      </c>
      <c r="HL87">
        <v>83.5716</v>
      </c>
      <c r="HM87">
        <v>24</v>
      </c>
      <c r="HN87">
        <v>420</v>
      </c>
      <c r="HO87">
        <v>17.3504</v>
      </c>
      <c r="HP87">
        <v>98.94499999999999</v>
      </c>
      <c r="HQ87">
        <v>100.661</v>
      </c>
    </row>
    <row r="88" spans="1:225">
      <c r="A88">
        <v>72</v>
      </c>
      <c r="B88">
        <v>1714259246.1</v>
      </c>
      <c r="C88">
        <v>2108</v>
      </c>
      <c r="D88" t="s">
        <v>513</v>
      </c>
      <c r="E88" t="s">
        <v>514</v>
      </c>
      <c r="F88">
        <v>5</v>
      </c>
      <c r="G88" t="s">
        <v>504</v>
      </c>
      <c r="H88">
        <v>1714259238.166666</v>
      </c>
      <c r="I88">
        <f>(J88)/1000</f>
        <v>0</v>
      </c>
      <c r="J88">
        <f>IF(BE88, AM88, AG88)</f>
        <v>0</v>
      </c>
      <c r="K88">
        <f>IF(BE88, AH88, AF88)</f>
        <v>0</v>
      </c>
      <c r="L88">
        <f>BG88 - IF(AT88&gt;1, K88*BA88*100.0/(AV88*BU88), 0)</f>
        <v>0</v>
      </c>
      <c r="M88">
        <f>((S88-I88/2)*L88-K88)/(S88+I88/2)</f>
        <v>0</v>
      </c>
      <c r="N88">
        <f>M88*(BN88+BO88)/1000.0</f>
        <v>0</v>
      </c>
      <c r="O88">
        <f>(BG88 - IF(AT88&gt;1, K88*BA88*100.0/(AV88*BU88), 0))*(BN88+BO88)/1000.0</f>
        <v>0</v>
      </c>
      <c r="P88">
        <f>2.0/((1/R88-1/Q88)+SIGN(R88)*SQRT((1/R88-1/Q88)*(1/R88-1/Q88) + 4*BB88/((BB88+1)*(BB88+1))*(2*1/R88*1/Q88-1/Q88*1/Q88)))</f>
        <v>0</v>
      </c>
      <c r="Q88">
        <f>IF(LEFT(BC88,1)&lt;&gt;"0",IF(LEFT(BC88,1)="1",3.0,BD88),$D$5+$E$5*(BU88*BN88/($K$5*1000))+$F$5*(BU88*BN88/($K$5*1000))*MAX(MIN(BA88,$J$5),$I$5)*MAX(MIN(BA88,$J$5),$I$5)+$G$5*MAX(MIN(BA88,$J$5),$I$5)*(BU88*BN88/($K$5*1000))+$H$5*(BU88*BN88/($K$5*1000))*(BU88*BN88/($K$5*1000)))</f>
        <v>0</v>
      </c>
      <c r="R88">
        <f>I88*(1000-(1000*0.61365*exp(17.502*V88/(240.97+V88))/(BN88+BO88)+BI88)/2)/(1000*0.61365*exp(17.502*V88/(240.97+V88))/(BN88+BO88)-BI88)</f>
        <v>0</v>
      </c>
      <c r="S88">
        <f>1/((BB88+1)/(P88/1.6)+1/(Q88/1.37)) + BB88/((BB88+1)/(P88/1.6) + BB88/(Q88/1.37))</f>
        <v>0</v>
      </c>
      <c r="T88">
        <f>(AW88*AZ88)</f>
        <v>0</v>
      </c>
      <c r="U88">
        <f>(BP88+(T88+2*0.95*5.67E-8*(((BP88+$B$7)+273)^4-(BP88+273)^4)-44100*I88)/(1.84*29.3*Q88+8*0.95*5.67E-8*(BP88+273)^3))</f>
        <v>0</v>
      </c>
      <c r="V88">
        <f>($C$7*BQ88+$D$7*BR88+$E$7*U88)</f>
        <v>0</v>
      </c>
      <c r="W88">
        <f>0.61365*exp(17.502*V88/(240.97+V88))</f>
        <v>0</v>
      </c>
      <c r="X88">
        <f>(Y88/Z88*100)</f>
        <v>0</v>
      </c>
      <c r="Y88">
        <f>BI88*(BN88+BO88)/1000</f>
        <v>0</v>
      </c>
      <c r="Z88">
        <f>0.61365*exp(17.502*BP88/(240.97+BP88))</f>
        <v>0</v>
      </c>
      <c r="AA88">
        <f>(W88-BI88*(BN88+BO88)/1000)</f>
        <v>0</v>
      </c>
      <c r="AB88">
        <f>(-I88*44100)</f>
        <v>0</v>
      </c>
      <c r="AC88">
        <f>2*29.3*Q88*0.92*(BP88-V88)</f>
        <v>0</v>
      </c>
      <c r="AD88">
        <f>2*0.95*5.67E-8*(((BP88+$B$7)+273)^4-(V88+273)^4)</f>
        <v>0</v>
      </c>
      <c r="AE88">
        <f>T88+AD88+AB88+AC88</f>
        <v>0</v>
      </c>
      <c r="AF88">
        <f>BM88*AT88*(BH88-BG88*(1000-AT88*BJ88)/(1000-AT88*BI88))/(100*BA88)</f>
        <v>0</v>
      </c>
      <c r="AG88">
        <f>1000*BM88*AT88*(BI88-BJ88)/(100*BA88*(1000-AT88*BI88))</f>
        <v>0</v>
      </c>
      <c r="AH88">
        <f>(AI88 - AJ88 - BN88*1E3/(8.314*(BP88+273.15)) * AL88/BM88 * AK88) * BM88/(100*BA88) * (1000 - BJ88)/1000</f>
        <v>0</v>
      </c>
      <c r="AI88">
        <v>427.3914065892165</v>
      </c>
      <c r="AJ88">
        <v>423.9503090909093</v>
      </c>
      <c r="AK88">
        <v>-0.02272437450036146</v>
      </c>
      <c r="AL88">
        <v>67.17991014813138</v>
      </c>
      <c r="AM88">
        <f>(AO88 - AN88 + BN88*1E3/(8.314*(BP88+273.15)) * AQ88/BM88 * AP88) * BM88/(100*BA88) * 1000/(1000 - AO88)</f>
        <v>0</v>
      </c>
      <c r="AN88">
        <v>17.29494083222228</v>
      </c>
      <c r="AO88">
        <v>17.88237515151515</v>
      </c>
      <c r="AP88">
        <v>2.022862363269923E-05</v>
      </c>
      <c r="AQ88">
        <v>78.54916995455304</v>
      </c>
      <c r="AR88">
        <v>0</v>
      </c>
      <c r="AS88">
        <v>0</v>
      </c>
      <c r="AT88">
        <f>IF(AR88*$H$13&gt;=AV88,1.0,(AV88/(AV88-AR88*$H$13)))</f>
        <v>0</v>
      </c>
      <c r="AU88">
        <f>(AT88-1)*100</f>
        <v>0</v>
      </c>
      <c r="AV88">
        <f>MAX(0,($B$13+$C$13*BU88)/(1+$D$13*BU88)*BN88/(BP88+273)*$E$13)</f>
        <v>0</v>
      </c>
      <c r="AW88">
        <f>$B$11*BV88+$C$11*BW88+$F$11*CH88*(1-CK88)</f>
        <v>0</v>
      </c>
      <c r="AX88">
        <f>AW88*AY88</f>
        <v>0</v>
      </c>
      <c r="AY88">
        <f>($B$11*$D$9+$C$11*$D$9+$F$11*((CU88+CM88)/MAX(CU88+CM88+CV88, 0.1)*$I$9+CV88/MAX(CU88+CM88+CV88, 0.1)*$J$9))/($B$11+$C$11+$F$11)</f>
        <v>0</v>
      </c>
      <c r="AZ88">
        <f>($B$11*$K$9+$C$11*$K$9+$F$11*((CU88+CM88)/MAX(CU88+CM88+CV88, 0.1)*$P$9+CV88/MAX(CU88+CM88+CV88, 0.1)*$Q$9))/($B$11+$C$11+$F$11)</f>
        <v>0</v>
      </c>
      <c r="BA88">
        <v>6</v>
      </c>
      <c r="BB88">
        <v>0.5</v>
      </c>
      <c r="BC88" t="s">
        <v>355</v>
      </c>
      <c r="BD88">
        <v>2</v>
      </c>
      <c r="BE88" t="b">
        <v>1</v>
      </c>
      <c r="BF88">
        <v>1714259238.166666</v>
      </c>
      <c r="BG88">
        <v>416.4347333333334</v>
      </c>
      <c r="BH88">
        <v>419.9998666666667</v>
      </c>
      <c r="BI88">
        <v>17.88168333333333</v>
      </c>
      <c r="BJ88">
        <v>17.28855666666667</v>
      </c>
      <c r="BK88">
        <v>419.3878333333333</v>
      </c>
      <c r="BL88">
        <v>17.92440666666666</v>
      </c>
      <c r="BM88">
        <v>600.0071666666666</v>
      </c>
      <c r="BN88">
        <v>101.4016666666667</v>
      </c>
      <c r="BO88">
        <v>0.09999100999999998</v>
      </c>
      <c r="BP88">
        <v>25.61060333333333</v>
      </c>
      <c r="BQ88">
        <v>25.72079666666666</v>
      </c>
      <c r="BR88">
        <v>999.9000000000002</v>
      </c>
      <c r="BS88">
        <v>0</v>
      </c>
      <c r="BT88">
        <v>0</v>
      </c>
      <c r="BU88">
        <v>10001.678</v>
      </c>
      <c r="BV88">
        <v>0</v>
      </c>
      <c r="BW88">
        <v>155.1328</v>
      </c>
      <c r="BX88">
        <v>-3.565022666666666</v>
      </c>
      <c r="BY88">
        <v>424.0170000000001</v>
      </c>
      <c r="BZ88">
        <v>427.3887666666667</v>
      </c>
      <c r="CA88">
        <v>0.5931220666666668</v>
      </c>
      <c r="CB88">
        <v>419.9998666666667</v>
      </c>
      <c r="CC88">
        <v>17.28855666666667</v>
      </c>
      <c r="CD88">
        <v>1.813231</v>
      </c>
      <c r="CE88">
        <v>1.753087333333334</v>
      </c>
      <c r="CF88">
        <v>15.90131666666666</v>
      </c>
      <c r="CG88">
        <v>15.37466333333333</v>
      </c>
      <c r="CH88">
        <v>400.0017999999999</v>
      </c>
      <c r="CI88">
        <v>0.9000007</v>
      </c>
      <c r="CJ88">
        <v>0.09999922999999995</v>
      </c>
      <c r="CK88">
        <v>0</v>
      </c>
      <c r="CL88">
        <v>2.188243333333333</v>
      </c>
      <c r="CM88">
        <v>0</v>
      </c>
      <c r="CN88">
        <v>1582.58</v>
      </c>
      <c r="CO88">
        <v>3702.225</v>
      </c>
      <c r="CP88">
        <v>35.0997</v>
      </c>
      <c r="CQ88">
        <v>38.08309999999999</v>
      </c>
      <c r="CR88">
        <v>36.88303333333332</v>
      </c>
      <c r="CS88">
        <v>36.72056666666666</v>
      </c>
      <c r="CT88">
        <v>35.29773333333333</v>
      </c>
      <c r="CU88">
        <v>360.0026666666666</v>
      </c>
      <c r="CV88">
        <v>40</v>
      </c>
      <c r="CW88">
        <v>0</v>
      </c>
      <c r="CX88">
        <v>1714259333.4</v>
      </c>
      <c r="CY88">
        <v>0</v>
      </c>
      <c r="CZ88">
        <v>1714258616.5</v>
      </c>
      <c r="DA88" t="s">
        <v>462</v>
      </c>
      <c r="DB88">
        <v>1714258613</v>
      </c>
      <c r="DC88">
        <v>1714258616.5</v>
      </c>
      <c r="DD88">
        <v>3</v>
      </c>
      <c r="DE88">
        <v>0.212</v>
      </c>
      <c r="DF88">
        <v>0.015</v>
      </c>
      <c r="DG88">
        <v>-2.969</v>
      </c>
      <c r="DH88">
        <v>-0.039</v>
      </c>
      <c r="DI88">
        <v>420</v>
      </c>
      <c r="DJ88">
        <v>18</v>
      </c>
      <c r="DK88">
        <v>0.63</v>
      </c>
      <c r="DL88">
        <v>0.22</v>
      </c>
      <c r="DM88">
        <v>-3.558691707317073</v>
      </c>
      <c r="DN88">
        <v>-0.1811483623693492</v>
      </c>
      <c r="DO88">
        <v>0.05068190276436726</v>
      </c>
      <c r="DP88">
        <v>0</v>
      </c>
      <c r="DQ88">
        <v>0.5936194390243903</v>
      </c>
      <c r="DR88">
        <v>-0.02148430662020798</v>
      </c>
      <c r="DS88">
        <v>0.007576736127373248</v>
      </c>
      <c r="DT88">
        <v>1</v>
      </c>
      <c r="DU88">
        <v>1</v>
      </c>
      <c r="DV88">
        <v>2</v>
      </c>
      <c r="DW88" t="s">
        <v>357</v>
      </c>
      <c r="DX88">
        <v>3.22923</v>
      </c>
      <c r="DY88">
        <v>2.7043</v>
      </c>
      <c r="DZ88">
        <v>0.10524</v>
      </c>
      <c r="EA88">
        <v>0.105691</v>
      </c>
      <c r="EB88">
        <v>0.0939981</v>
      </c>
      <c r="EC88">
        <v>0.0921897</v>
      </c>
      <c r="ED88">
        <v>29128.4</v>
      </c>
      <c r="EE88">
        <v>28449.7</v>
      </c>
      <c r="EF88">
        <v>31183.4</v>
      </c>
      <c r="EG88">
        <v>30165.7</v>
      </c>
      <c r="EH88">
        <v>37832.6</v>
      </c>
      <c r="EI88">
        <v>36214.5</v>
      </c>
      <c r="EJ88">
        <v>43692.1</v>
      </c>
      <c r="EK88">
        <v>42128.4</v>
      </c>
      <c r="EL88">
        <v>2.12485</v>
      </c>
      <c r="EM88">
        <v>1.90622</v>
      </c>
      <c r="EN88">
        <v>0.047978</v>
      </c>
      <c r="EO88">
        <v>0</v>
      </c>
      <c r="EP88">
        <v>24.9372</v>
      </c>
      <c r="EQ88">
        <v>999.9</v>
      </c>
      <c r="ER88">
        <v>62.8</v>
      </c>
      <c r="ES88">
        <v>27.6</v>
      </c>
      <c r="ET88">
        <v>22.959</v>
      </c>
      <c r="EU88">
        <v>61.3873</v>
      </c>
      <c r="EV88">
        <v>22.1474</v>
      </c>
      <c r="EW88">
        <v>1</v>
      </c>
      <c r="EX88">
        <v>0.0332393</v>
      </c>
      <c r="EY88">
        <v>0.650692</v>
      </c>
      <c r="EZ88">
        <v>20.2068</v>
      </c>
      <c r="FA88">
        <v>5.22762</v>
      </c>
      <c r="FB88">
        <v>11.998</v>
      </c>
      <c r="FC88">
        <v>4.96695</v>
      </c>
      <c r="FD88">
        <v>3.297</v>
      </c>
      <c r="FE88">
        <v>9999</v>
      </c>
      <c r="FF88">
        <v>9999</v>
      </c>
      <c r="FG88">
        <v>9999</v>
      </c>
      <c r="FH88">
        <v>33.1</v>
      </c>
      <c r="FI88">
        <v>4.97106</v>
      </c>
      <c r="FJ88">
        <v>1.86774</v>
      </c>
      <c r="FK88">
        <v>1.85898</v>
      </c>
      <c r="FL88">
        <v>1.86511</v>
      </c>
      <c r="FM88">
        <v>1.8631</v>
      </c>
      <c r="FN88">
        <v>1.86445</v>
      </c>
      <c r="FO88">
        <v>1.85989</v>
      </c>
      <c r="FP88">
        <v>1.864</v>
      </c>
      <c r="FQ88">
        <v>0</v>
      </c>
      <c r="FR88">
        <v>0</v>
      </c>
      <c r="FS88">
        <v>0</v>
      </c>
      <c r="FT88">
        <v>0</v>
      </c>
      <c r="FU88" t="s">
        <v>358</v>
      </c>
      <c r="FV88" t="s">
        <v>359</v>
      </c>
      <c r="FW88" t="s">
        <v>360</v>
      </c>
      <c r="FX88" t="s">
        <v>360</v>
      </c>
      <c r="FY88" t="s">
        <v>360</v>
      </c>
      <c r="FZ88" t="s">
        <v>360</v>
      </c>
      <c r="GA88">
        <v>0</v>
      </c>
      <c r="GB88">
        <v>100</v>
      </c>
      <c r="GC88">
        <v>100</v>
      </c>
      <c r="GD88">
        <v>-2.952</v>
      </c>
      <c r="GE88">
        <v>-0.0427</v>
      </c>
      <c r="GF88">
        <v>-1.110366668076734</v>
      </c>
      <c r="GG88">
        <v>-0.004200780211792431</v>
      </c>
      <c r="GH88">
        <v>-6.086107273994438E-07</v>
      </c>
      <c r="GI88">
        <v>3.538391214060535E-10</v>
      </c>
      <c r="GJ88">
        <v>-0.07601771425776131</v>
      </c>
      <c r="GK88">
        <v>0.006682484536868237</v>
      </c>
      <c r="GL88">
        <v>-0.0007200357986506558</v>
      </c>
      <c r="GM88">
        <v>2.515042002614049E-05</v>
      </c>
      <c r="GN88">
        <v>15</v>
      </c>
      <c r="GO88">
        <v>1944</v>
      </c>
      <c r="GP88">
        <v>3</v>
      </c>
      <c r="GQ88">
        <v>20</v>
      </c>
      <c r="GR88">
        <v>10.6</v>
      </c>
      <c r="GS88">
        <v>10.5</v>
      </c>
      <c r="GT88">
        <v>1.13525</v>
      </c>
      <c r="GU88">
        <v>2.41211</v>
      </c>
      <c r="GV88">
        <v>1.44775</v>
      </c>
      <c r="GW88">
        <v>2.2998</v>
      </c>
      <c r="GX88">
        <v>1.55151</v>
      </c>
      <c r="GY88">
        <v>2.29614</v>
      </c>
      <c r="GZ88">
        <v>33.1099</v>
      </c>
      <c r="HA88">
        <v>14.0007</v>
      </c>
      <c r="HB88">
        <v>18</v>
      </c>
      <c r="HC88">
        <v>606.239</v>
      </c>
      <c r="HD88">
        <v>466.386</v>
      </c>
      <c r="HE88">
        <v>23.9994</v>
      </c>
      <c r="HF88">
        <v>27.4919</v>
      </c>
      <c r="HG88">
        <v>30.0001</v>
      </c>
      <c r="HH88">
        <v>27.5784</v>
      </c>
      <c r="HI88">
        <v>27.5508</v>
      </c>
      <c r="HJ88">
        <v>22.7288</v>
      </c>
      <c r="HK88">
        <v>36.1108</v>
      </c>
      <c r="HL88">
        <v>83.5716</v>
      </c>
      <c r="HM88">
        <v>24</v>
      </c>
      <c r="HN88">
        <v>420</v>
      </c>
      <c r="HO88">
        <v>17.3504</v>
      </c>
      <c r="HP88">
        <v>98.9452</v>
      </c>
      <c r="HQ88">
        <v>100.661</v>
      </c>
    </row>
    <row r="89" spans="1:225">
      <c r="A89">
        <v>73</v>
      </c>
      <c r="B89">
        <v>1714259256.1</v>
      </c>
      <c r="C89">
        <v>2118</v>
      </c>
      <c r="D89" t="s">
        <v>515</v>
      </c>
      <c r="E89" t="s">
        <v>516</v>
      </c>
      <c r="F89">
        <v>5</v>
      </c>
      <c r="G89" t="s">
        <v>504</v>
      </c>
      <c r="H89">
        <v>1714259248.166666</v>
      </c>
      <c r="I89">
        <f>(J89)/1000</f>
        <v>0</v>
      </c>
      <c r="J89">
        <f>IF(BE89, AM89, AG89)</f>
        <v>0</v>
      </c>
      <c r="K89">
        <f>IF(BE89, AH89, AF89)</f>
        <v>0</v>
      </c>
      <c r="L89">
        <f>BG89 - IF(AT89&gt;1, K89*BA89*100.0/(AV89*BU89), 0)</f>
        <v>0</v>
      </c>
      <c r="M89">
        <f>((S89-I89/2)*L89-K89)/(S89+I89/2)</f>
        <v>0</v>
      </c>
      <c r="N89">
        <f>M89*(BN89+BO89)/1000.0</f>
        <v>0</v>
      </c>
      <c r="O89">
        <f>(BG89 - IF(AT89&gt;1, K89*BA89*100.0/(AV89*BU89), 0))*(BN89+BO89)/1000.0</f>
        <v>0</v>
      </c>
      <c r="P89">
        <f>2.0/((1/R89-1/Q89)+SIGN(R89)*SQRT((1/R89-1/Q89)*(1/R89-1/Q89) + 4*BB89/((BB89+1)*(BB89+1))*(2*1/R89*1/Q89-1/Q89*1/Q89)))</f>
        <v>0</v>
      </c>
      <c r="Q89">
        <f>IF(LEFT(BC89,1)&lt;&gt;"0",IF(LEFT(BC89,1)="1",3.0,BD89),$D$5+$E$5*(BU89*BN89/($K$5*1000))+$F$5*(BU89*BN89/($K$5*1000))*MAX(MIN(BA89,$J$5),$I$5)*MAX(MIN(BA89,$J$5),$I$5)+$G$5*MAX(MIN(BA89,$J$5),$I$5)*(BU89*BN89/($K$5*1000))+$H$5*(BU89*BN89/($K$5*1000))*(BU89*BN89/($K$5*1000)))</f>
        <v>0</v>
      </c>
      <c r="R89">
        <f>I89*(1000-(1000*0.61365*exp(17.502*V89/(240.97+V89))/(BN89+BO89)+BI89)/2)/(1000*0.61365*exp(17.502*V89/(240.97+V89))/(BN89+BO89)-BI89)</f>
        <v>0</v>
      </c>
      <c r="S89">
        <f>1/((BB89+1)/(P89/1.6)+1/(Q89/1.37)) + BB89/((BB89+1)/(P89/1.6) + BB89/(Q89/1.37))</f>
        <v>0</v>
      </c>
      <c r="T89">
        <f>(AW89*AZ89)</f>
        <v>0</v>
      </c>
      <c r="U89">
        <f>(BP89+(T89+2*0.95*5.67E-8*(((BP89+$B$7)+273)^4-(BP89+273)^4)-44100*I89)/(1.84*29.3*Q89+8*0.95*5.67E-8*(BP89+273)^3))</f>
        <v>0</v>
      </c>
      <c r="V89">
        <f>($C$7*BQ89+$D$7*BR89+$E$7*U89)</f>
        <v>0</v>
      </c>
      <c r="W89">
        <f>0.61365*exp(17.502*V89/(240.97+V89))</f>
        <v>0</v>
      </c>
      <c r="X89">
        <f>(Y89/Z89*100)</f>
        <v>0</v>
      </c>
      <c r="Y89">
        <f>BI89*(BN89+BO89)/1000</f>
        <v>0</v>
      </c>
      <c r="Z89">
        <f>0.61365*exp(17.502*BP89/(240.97+BP89))</f>
        <v>0</v>
      </c>
      <c r="AA89">
        <f>(W89-BI89*(BN89+BO89)/1000)</f>
        <v>0</v>
      </c>
      <c r="AB89">
        <f>(-I89*44100)</f>
        <v>0</v>
      </c>
      <c r="AC89">
        <f>2*29.3*Q89*0.92*(BP89-V89)</f>
        <v>0</v>
      </c>
      <c r="AD89">
        <f>2*0.95*5.67E-8*(((BP89+$B$7)+273)^4-(V89+273)^4)</f>
        <v>0</v>
      </c>
      <c r="AE89">
        <f>T89+AD89+AB89+AC89</f>
        <v>0</v>
      </c>
      <c r="AF89">
        <f>BM89*AT89*(BH89-BG89*(1000-AT89*BJ89)/(1000-AT89*BI89))/(100*BA89)</f>
        <v>0</v>
      </c>
      <c r="AG89">
        <f>1000*BM89*AT89*(BI89-BJ89)/(100*BA89*(1000-AT89*BI89))</f>
        <v>0</v>
      </c>
      <c r="AH89">
        <f>(AI89 - AJ89 - BN89*1E3/(8.314*(BP89+273.15)) * AL89/BM89 * AK89) * BM89/(100*BA89) * (1000 - BJ89)/1000</f>
        <v>0</v>
      </c>
      <c r="AI89">
        <v>427.4364235086741</v>
      </c>
      <c r="AJ89">
        <v>423.9440909090907</v>
      </c>
      <c r="AK89">
        <v>-0.0004341165531627559</v>
      </c>
      <c r="AL89">
        <v>67.17991014813138</v>
      </c>
      <c r="AM89">
        <f>(AO89 - AN89 + BN89*1E3/(8.314*(BP89+273.15)) * AQ89/BM89 * AP89) * BM89/(100*BA89) * 1000/(1000 - AO89)</f>
        <v>0</v>
      </c>
      <c r="AN89">
        <v>17.30797095677288</v>
      </c>
      <c r="AO89">
        <v>17.89675636363636</v>
      </c>
      <c r="AP89">
        <v>2.929420086392286E-05</v>
      </c>
      <c r="AQ89">
        <v>78.54916995455304</v>
      </c>
      <c r="AR89">
        <v>0</v>
      </c>
      <c r="AS89">
        <v>0</v>
      </c>
      <c r="AT89">
        <f>IF(AR89*$H$13&gt;=AV89,1.0,(AV89/(AV89-AR89*$H$13)))</f>
        <v>0</v>
      </c>
      <c r="AU89">
        <f>(AT89-1)*100</f>
        <v>0</v>
      </c>
      <c r="AV89">
        <f>MAX(0,($B$13+$C$13*BU89)/(1+$D$13*BU89)*BN89/(BP89+273)*$E$13)</f>
        <v>0</v>
      </c>
      <c r="AW89">
        <f>$B$11*BV89+$C$11*BW89+$F$11*CH89*(1-CK89)</f>
        <v>0</v>
      </c>
      <c r="AX89">
        <f>AW89*AY89</f>
        <v>0</v>
      </c>
      <c r="AY89">
        <f>($B$11*$D$9+$C$11*$D$9+$F$11*((CU89+CM89)/MAX(CU89+CM89+CV89, 0.1)*$I$9+CV89/MAX(CU89+CM89+CV89, 0.1)*$J$9))/($B$11+$C$11+$F$11)</f>
        <v>0</v>
      </c>
      <c r="AZ89">
        <f>($B$11*$K$9+$C$11*$K$9+$F$11*((CU89+CM89)/MAX(CU89+CM89+CV89, 0.1)*$P$9+CV89/MAX(CU89+CM89+CV89, 0.1)*$Q$9))/($B$11+$C$11+$F$11)</f>
        <v>0</v>
      </c>
      <c r="BA89">
        <v>6</v>
      </c>
      <c r="BB89">
        <v>0.5</v>
      </c>
      <c r="BC89" t="s">
        <v>355</v>
      </c>
      <c r="BD89">
        <v>2</v>
      </c>
      <c r="BE89" t="b">
        <v>1</v>
      </c>
      <c r="BF89">
        <v>1714259248.166666</v>
      </c>
      <c r="BG89">
        <v>416.3908666666667</v>
      </c>
      <c r="BH89">
        <v>420.0147333333333</v>
      </c>
      <c r="BI89">
        <v>17.88705666666666</v>
      </c>
      <c r="BJ89">
        <v>17.30216333333333</v>
      </c>
      <c r="BK89">
        <v>419.3438</v>
      </c>
      <c r="BL89">
        <v>17.92976</v>
      </c>
      <c r="BM89">
        <v>600.0070666666666</v>
      </c>
      <c r="BN89">
        <v>101.4026333333333</v>
      </c>
      <c r="BO89">
        <v>0.1000121966666667</v>
      </c>
      <c r="BP89">
        <v>25.60491</v>
      </c>
      <c r="BQ89">
        <v>25.72064</v>
      </c>
      <c r="BR89">
        <v>999.9000000000002</v>
      </c>
      <c r="BS89">
        <v>0</v>
      </c>
      <c r="BT89">
        <v>0</v>
      </c>
      <c r="BU89">
        <v>9998.767666666665</v>
      </c>
      <c r="BV89">
        <v>0</v>
      </c>
      <c r="BW89">
        <v>154.8441333333333</v>
      </c>
      <c r="BX89">
        <v>-3.623923333333333</v>
      </c>
      <c r="BY89">
        <v>423.9746333333333</v>
      </c>
      <c r="BZ89">
        <v>427.41</v>
      </c>
      <c r="CA89">
        <v>0.5848774</v>
      </c>
      <c r="CB89">
        <v>420.0147333333333</v>
      </c>
      <c r="CC89">
        <v>17.30216333333333</v>
      </c>
      <c r="CD89">
        <v>1.813794666666667</v>
      </c>
      <c r="CE89">
        <v>1.754486</v>
      </c>
      <c r="CF89">
        <v>15.90616666666667</v>
      </c>
      <c r="CG89">
        <v>15.38709</v>
      </c>
      <c r="CH89">
        <v>400.0111333333334</v>
      </c>
      <c r="CI89">
        <v>0.9000030666666666</v>
      </c>
      <c r="CJ89">
        <v>0.09999685999999995</v>
      </c>
      <c r="CK89">
        <v>0</v>
      </c>
      <c r="CL89">
        <v>2.082566666666666</v>
      </c>
      <c r="CM89">
        <v>0</v>
      </c>
      <c r="CN89">
        <v>1579.507333333333</v>
      </c>
      <c r="CO89">
        <v>3702.314</v>
      </c>
      <c r="CP89">
        <v>35.00806666666666</v>
      </c>
      <c r="CQ89">
        <v>38.03516666666666</v>
      </c>
      <c r="CR89">
        <v>36.80386666666666</v>
      </c>
      <c r="CS89">
        <v>36.66436666666667</v>
      </c>
      <c r="CT89">
        <v>35.23106666666666</v>
      </c>
      <c r="CU89">
        <v>360.0109999999999</v>
      </c>
      <c r="CV89">
        <v>40.00033333333333</v>
      </c>
      <c r="CW89">
        <v>0</v>
      </c>
      <c r="CX89">
        <v>1714259343.6</v>
      </c>
      <c r="CY89">
        <v>0</v>
      </c>
      <c r="CZ89">
        <v>1714258616.5</v>
      </c>
      <c r="DA89" t="s">
        <v>462</v>
      </c>
      <c r="DB89">
        <v>1714258613</v>
      </c>
      <c r="DC89">
        <v>1714258616.5</v>
      </c>
      <c r="DD89">
        <v>3</v>
      </c>
      <c r="DE89">
        <v>0.212</v>
      </c>
      <c r="DF89">
        <v>0.015</v>
      </c>
      <c r="DG89">
        <v>-2.969</v>
      </c>
      <c r="DH89">
        <v>-0.039</v>
      </c>
      <c r="DI89">
        <v>420</v>
      </c>
      <c r="DJ89">
        <v>18</v>
      </c>
      <c r="DK89">
        <v>0.63</v>
      </c>
      <c r="DL89">
        <v>0.22</v>
      </c>
      <c r="DM89">
        <v>-3.611327250000001</v>
      </c>
      <c r="DN89">
        <v>-0.324113358348955</v>
      </c>
      <c r="DO89">
        <v>0.04625294758107313</v>
      </c>
      <c r="DP89">
        <v>0</v>
      </c>
      <c r="DQ89">
        <v>0.5886449</v>
      </c>
      <c r="DR89">
        <v>-0.06290262664165194</v>
      </c>
      <c r="DS89">
        <v>0.009618558467358818</v>
      </c>
      <c r="DT89">
        <v>1</v>
      </c>
      <c r="DU89">
        <v>1</v>
      </c>
      <c r="DV89">
        <v>2</v>
      </c>
      <c r="DW89" t="s">
        <v>357</v>
      </c>
      <c r="DX89">
        <v>3.22924</v>
      </c>
      <c r="DY89">
        <v>2.70441</v>
      </c>
      <c r="DZ89">
        <v>0.105243</v>
      </c>
      <c r="EA89">
        <v>0.105703</v>
      </c>
      <c r="EB89">
        <v>0.09405239999999999</v>
      </c>
      <c r="EC89">
        <v>0.0921973</v>
      </c>
      <c r="ED89">
        <v>29128.6</v>
      </c>
      <c r="EE89">
        <v>28449.2</v>
      </c>
      <c r="EF89">
        <v>31183.7</v>
      </c>
      <c r="EG89">
        <v>30165.6</v>
      </c>
      <c r="EH89">
        <v>37830.8</v>
      </c>
      <c r="EI89">
        <v>36213.9</v>
      </c>
      <c r="EJ89">
        <v>43692.6</v>
      </c>
      <c r="EK89">
        <v>42128.1</v>
      </c>
      <c r="EL89">
        <v>2.1252</v>
      </c>
      <c r="EM89">
        <v>1.90613</v>
      </c>
      <c r="EN89">
        <v>0.0477694</v>
      </c>
      <c r="EO89">
        <v>0</v>
      </c>
      <c r="EP89">
        <v>24.9288</v>
      </c>
      <c r="EQ89">
        <v>999.9</v>
      </c>
      <c r="ER89">
        <v>62.8</v>
      </c>
      <c r="ES89">
        <v>27.6</v>
      </c>
      <c r="ET89">
        <v>22.959</v>
      </c>
      <c r="EU89">
        <v>61.6473</v>
      </c>
      <c r="EV89">
        <v>22.1474</v>
      </c>
      <c r="EW89">
        <v>1</v>
      </c>
      <c r="EX89">
        <v>0.0330564</v>
      </c>
      <c r="EY89">
        <v>0.655613</v>
      </c>
      <c r="EZ89">
        <v>20.2088</v>
      </c>
      <c r="FA89">
        <v>5.22777</v>
      </c>
      <c r="FB89">
        <v>11.998</v>
      </c>
      <c r="FC89">
        <v>4.96695</v>
      </c>
      <c r="FD89">
        <v>3.297</v>
      </c>
      <c r="FE89">
        <v>9999</v>
      </c>
      <c r="FF89">
        <v>9999</v>
      </c>
      <c r="FG89">
        <v>9999</v>
      </c>
      <c r="FH89">
        <v>33.1</v>
      </c>
      <c r="FI89">
        <v>4.97102</v>
      </c>
      <c r="FJ89">
        <v>1.86773</v>
      </c>
      <c r="FK89">
        <v>1.85898</v>
      </c>
      <c r="FL89">
        <v>1.86508</v>
      </c>
      <c r="FM89">
        <v>1.8631</v>
      </c>
      <c r="FN89">
        <v>1.86444</v>
      </c>
      <c r="FO89">
        <v>1.85989</v>
      </c>
      <c r="FP89">
        <v>1.86397</v>
      </c>
      <c r="FQ89">
        <v>0</v>
      </c>
      <c r="FR89">
        <v>0</v>
      </c>
      <c r="FS89">
        <v>0</v>
      </c>
      <c r="FT89">
        <v>0</v>
      </c>
      <c r="FU89" t="s">
        <v>358</v>
      </c>
      <c r="FV89" t="s">
        <v>359</v>
      </c>
      <c r="FW89" t="s">
        <v>360</v>
      </c>
      <c r="FX89" t="s">
        <v>360</v>
      </c>
      <c r="FY89" t="s">
        <v>360</v>
      </c>
      <c r="FZ89" t="s">
        <v>360</v>
      </c>
      <c r="GA89">
        <v>0</v>
      </c>
      <c r="GB89">
        <v>100</v>
      </c>
      <c r="GC89">
        <v>100</v>
      </c>
      <c r="GD89">
        <v>-2.953</v>
      </c>
      <c r="GE89">
        <v>-0.0426</v>
      </c>
      <c r="GF89">
        <v>-1.110366668076734</v>
      </c>
      <c r="GG89">
        <v>-0.004200780211792431</v>
      </c>
      <c r="GH89">
        <v>-6.086107273994438E-07</v>
      </c>
      <c r="GI89">
        <v>3.538391214060535E-10</v>
      </c>
      <c r="GJ89">
        <v>-0.07601771425776131</v>
      </c>
      <c r="GK89">
        <v>0.006682484536868237</v>
      </c>
      <c r="GL89">
        <v>-0.0007200357986506558</v>
      </c>
      <c r="GM89">
        <v>2.515042002614049E-05</v>
      </c>
      <c r="GN89">
        <v>15</v>
      </c>
      <c r="GO89">
        <v>1944</v>
      </c>
      <c r="GP89">
        <v>3</v>
      </c>
      <c r="GQ89">
        <v>20</v>
      </c>
      <c r="GR89">
        <v>10.7</v>
      </c>
      <c r="GS89">
        <v>10.7</v>
      </c>
      <c r="GT89">
        <v>1.13525</v>
      </c>
      <c r="GU89">
        <v>2.42188</v>
      </c>
      <c r="GV89">
        <v>1.44775</v>
      </c>
      <c r="GW89">
        <v>2.2998</v>
      </c>
      <c r="GX89">
        <v>1.55151</v>
      </c>
      <c r="GY89">
        <v>2.22412</v>
      </c>
      <c r="GZ89">
        <v>33.1099</v>
      </c>
      <c r="HA89">
        <v>14.0095</v>
      </c>
      <c r="HB89">
        <v>18</v>
      </c>
      <c r="HC89">
        <v>606.4640000000001</v>
      </c>
      <c r="HD89">
        <v>466.29</v>
      </c>
      <c r="HE89">
        <v>24.0004</v>
      </c>
      <c r="HF89">
        <v>27.4896</v>
      </c>
      <c r="HG89">
        <v>30</v>
      </c>
      <c r="HH89">
        <v>27.576</v>
      </c>
      <c r="HI89">
        <v>27.5468</v>
      </c>
      <c r="HJ89">
        <v>22.7264</v>
      </c>
      <c r="HK89">
        <v>36.1108</v>
      </c>
      <c r="HL89">
        <v>83.5716</v>
      </c>
      <c r="HM89">
        <v>24</v>
      </c>
      <c r="HN89">
        <v>420</v>
      </c>
      <c r="HO89">
        <v>17.3504</v>
      </c>
      <c r="HP89">
        <v>98.9464</v>
      </c>
      <c r="HQ89">
        <v>100.66</v>
      </c>
    </row>
    <row r="90" spans="1:225">
      <c r="A90">
        <v>74</v>
      </c>
      <c r="B90">
        <v>1714259416.1</v>
      </c>
      <c r="C90">
        <v>2278</v>
      </c>
      <c r="D90" t="s">
        <v>517</v>
      </c>
      <c r="E90" t="s">
        <v>518</v>
      </c>
      <c r="F90">
        <v>5</v>
      </c>
      <c r="G90" t="s">
        <v>519</v>
      </c>
      <c r="H90">
        <v>1714259408.099999</v>
      </c>
      <c r="I90">
        <f>(J90)/1000</f>
        <v>0</v>
      </c>
      <c r="J90">
        <f>IF(BE90, AM90, AG90)</f>
        <v>0</v>
      </c>
      <c r="K90">
        <f>IF(BE90, AH90, AF90)</f>
        <v>0</v>
      </c>
      <c r="L90">
        <f>BG90 - IF(AT90&gt;1, K90*BA90*100.0/(AV90*BU90), 0)</f>
        <v>0</v>
      </c>
      <c r="M90">
        <f>((S90-I90/2)*L90-K90)/(S90+I90/2)</f>
        <v>0</v>
      </c>
      <c r="N90">
        <f>M90*(BN90+BO90)/1000.0</f>
        <v>0</v>
      </c>
      <c r="O90">
        <f>(BG90 - IF(AT90&gt;1, K90*BA90*100.0/(AV90*BU90), 0))*(BN90+BO90)/1000.0</f>
        <v>0</v>
      </c>
      <c r="P90">
        <f>2.0/((1/R90-1/Q90)+SIGN(R90)*SQRT((1/R90-1/Q90)*(1/R90-1/Q90) + 4*BB90/((BB90+1)*(BB90+1))*(2*1/R90*1/Q90-1/Q90*1/Q90)))</f>
        <v>0</v>
      </c>
      <c r="Q90">
        <f>IF(LEFT(BC90,1)&lt;&gt;"0",IF(LEFT(BC90,1)="1",3.0,BD90),$D$5+$E$5*(BU90*BN90/($K$5*1000))+$F$5*(BU90*BN90/($K$5*1000))*MAX(MIN(BA90,$J$5),$I$5)*MAX(MIN(BA90,$J$5),$I$5)+$G$5*MAX(MIN(BA90,$J$5),$I$5)*(BU90*BN90/($K$5*1000))+$H$5*(BU90*BN90/($K$5*1000))*(BU90*BN90/($K$5*1000)))</f>
        <v>0</v>
      </c>
      <c r="R90">
        <f>I90*(1000-(1000*0.61365*exp(17.502*V90/(240.97+V90))/(BN90+BO90)+BI90)/2)/(1000*0.61365*exp(17.502*V90/(240.97+V90))/(BN90+BO90)-BI90)</f>
        <v>0</v>
      </c>
      <c r="S90">
        <f>1/((BB90+1)/(P90/1.6)+1/(Q90/1.37)) + BB90/((BB90+1)/(P90/1.6) + BB90/(Q90/1.37))</f>
        <v>0</v>
      </c>
      <c r="T90">
        <f>(AW90*AZ90)</f>
        <v>0</v>
      </c>
      <c r="U90">
        <f>(BP90+(T90+2*0.95*5.67E-8*(((BP90+$B$7)+273)^4-(BP90+273)^4)-44100*I90)/(1.84*29.3*Q90+8*0.95*5.67E-8*(BP90+273)^3))</f>
        <v>0</v>
      </c>
      <c r="V90">
        <f>($C$7*BQ90+$D$7*BR90+$E$7*U90)</f>
        <v>0</v>
      </c>
      <c r="W90">
        <f>0.61365*exp(17.502*V90/(240.97+V90))</f>
        <v>0</v>
      </c>
      <c r="X90">
        <f>(Y90/Z90*100)</f>
        <v>0</v>
      </c>
      <c r="Y90">
        <f>BI90*(BN90+BO90)/1000</f>
        <v>0</v>
      </c>
      <c r="Z90">
        <f>0.61365*exp(17.502*BP90/(240.97+BP90))</f>
        <v>0</v>
      </c>
      <c r="AA90">
        <f>(W90-BI90*(BN90+BO90)/1000)</f>
        <v>0</v>
      </c>
      <c r="AB90">
        <f>(-I90*44100)</f>
        <v>0</v>
      </c>
      <c r="AC90">
        <f>2*29.3*Q90*0.92*(BP90-V90)</f>
        <v>0</v>
      </c>
      <c r="AD90">
        <f>2*0.95*5.67E-8*(((BP90+$B$7)+273)^4-(V90+273)^4)</f>
        <v>0</v>
      </c>
      <c r="AE90">
        <f>T90+AD90+AB90+AC90</f>
        <v>0</v>
      </c>
      <c r="AF90">
        <f>BM90*AT90*(BH90-BG90*(1000-AT90*BJ90)/(1000-AT90*BI90))/(100*BA90)</f>
        <v>0</v>
      </c>
      <c r="AG90">
        <f>1000*BM90*AT90*(BI90-BJ90)/(100*BA90*(1000-AT90*BI90))</f>
        <v>0</v>
      </c>
      <c r="AH90">
        <f>(AI90 - AJ90 - BN90*1E3/(8.314*(BP90+273.15)) * AL90/BM90 * AK90) * BM90/(100*BA90) * (1000 - BJ90)/1000</f>
        <v>0</v>
      </c>
      <c r="AI90">
        <v>427.7537570602377</v>
      </c>
      <c r="AJ90">
        <v>426.0074363636363</v>
      </c>
      <c r="AK90">
        <v>-0.05321481301113789</v>
      </c>
      <c r="AL90">
        <v>67.17867704680903</v>
      </c>
      <c r="AM90">
        <f>(AO90 - AN90 + BN90*1E3/(8.314*(BP90+273.15)) * AQ90/BM90 * AP90) * BM90/(100*BA90) * 1000/(1000 - AO90)</f>
        <v>0</v>
      </c>
      <c r="AN90">
        <v>17.5599566042235</v>
      </c>
      <c r="AO90">
        <v>17.91099878787878</v>
      </c>
      <c r="AP90">
        <v>-0.006084741720693673</v>
      </c>
      <c r="AQ90">
        <v>78.54951549765863</v>
      </c>
      <c r="AR90">
        <v>0</v>
      </c>
      <c r="AS90">
        <v>0</v>
      </c>
      <c r="AT90">
        <f>IF(AR90*$H$13&gt;=AV90,1.0,(AV90/(AV90-AR90*$H$13)))</f>
        <v>0</v>
      </c>
      <c r="AU90">
        <f>(AT90-1)*100</f>
        <v>0</v>
      </c>
      <c r="AV90">
        <f>MAX(0,($B$13+$C$13*BU90)/(1+$D$13*BU90)*BN90/(BP90+273)*$E$13)</f>
        <v>0</v>
      </c>
      <c r="AW90">
        <f>$B$11*BV90+$C$11*BW90+$F$11*CH90*(1-CK90)</f>
        <v>0</v>
      </c>
      <c r="AX90">
        <f>AW90*AY90</f>
        <v>0</v>
      </c>
      <c r="AY90">
        <f>($B$11*$D$9+$C$11*$D$9+$F$11*((CU90+CM90)/MAX(CU90+CM90+CV90, 0.1)*$I$9+CV90/MAX(CU90+CM90+CV90, 0.1)*$J$9))/($B$11+$C$11+$F$11)</f>
        <v>0</v>
      </c>
      <c r="AZ90">
        <f>($B$11*$K$9+$C$11*$K$9+$F$11*((CU90+CM90)/MAX(CU90+CM90+CV90, 0.1)*$P$9+CV90/MAX(CU90+CM90+CV90, 0.1)*$Q$9))/($B$11+$C$11+$F$11)</f>
        <v>0</v>
      </c>
      <c r="BA90">
        <v>6</v>
      </c>
      <c r="BB90">
        <v>0.5</v>
      </c>
      <c r="BC90" t="s">
        <v>355</v>
      </c>
      <c r="BD90">
        <v>2</v>
      </c>
      <c r="BE90" t="b">
        <v>1</v>
      </c>
      <c r="BF90">
        <v>1714259408.099999</v>
      </c>
      <c r="BG90">
        <v>418.4352580645161</v>
      </c>
      <c r="BH90">
        <v>420.3264516129032</v>
      </c>
      <c r="BI90">
        <v>17.96712580645161</v>
      </c>
      <c r="BJ90">
        <v>17.60016129032258</v>
      </c>
      <c r="BK90">
        <v>421.3973870967743</v>
      </c>
      <c r="BL90">
        <v>18.00942580645161</v>
      </c>
      <c r="BM90">
        <v>599.9994838709677</v>
      </c>
      <c r="BN90">
        <v>101.402935483871</v>
      </c>
      <c r="BO90">
        <v>0.1000042032258065</v>
      </c>
      <c r="BP90">
        <v>25.6333</v>
      </c>
      <c r="BQ90">
        <v>25.69911612903226</v>
      </c>
      <c r="BR90">
        <v>999.9000000000003</v>
      </c>
      <c r="BS90">
        <v>0</v>
      </c>
      <c r="BT90">
        <v>0</v>
      </c>
      <c r="BU90">
        <v>10004.43258064516</v>
      </c>
      <c r="BV90">
        <v>0</v>
      </c>
      <c r="BW90">
        <v>161.4480322580645</v>
      </c>
      <c r="BX90">
        <v>-1.891257096774194</v>
      </c>
      <c r="BY90">
        <v>426.0908709677419</v>
      </c>
      <c r="BZ90">
        <v>427.8568709677419</v>
      </c>
      <c r="CA90">
        <v>0.3669677419354839</v>
      </c>
      <c r="CB90">
        <v>420.3264516129032</v>
      </c>
      <c r="CC90">
        <v>17.60016129032258</v>
      </c>
      <c r="CD90">
        <v>1.821918387096774</v>
      </c>
      <c r="CE90">
        <v>1.784707419354838</v>
      </c>
      <c r="CF90">
        <v>15.97608709677419</v>
      </c>
      <c r="CG90">
        <v>15.65343870967742</v>
      </c>
      <c r="CH90">
        <v>399.9981290322581</v>
      </c>
      <c r="CI90">
        <v>0.8999908387096773</v>
      </c>
      <c r="CJ90">
        <v>0.100009270967742</v>
      </c>
      <c r="CK90">
        <v>0</v>
      </c>
      <c r="CL90">
        <v>2.026732258064516</v>
      </c>
      <c r="CM90">
        <v>0</v>
      </c>
      <c r="CN90">
        <v>1286.465161290322</v>
      </c>
      <c r="CO90">
        <v>3702.17870967742</v>
      </c>
      <c r="CP90">
        <v>36.16503225806451</v>
      </c>
      <c r="CQ90">
        <v>41.01183870967741</v>
      </c>
      <c r="CR90">
        <v>38.37674193548385</v>
      </c>
      <c r="CS90">
        <v>39.98758064516127</v>
      </c>
      <c r="CT90">
        <v>36.8526129032258</v>
      </c>
      <c r="CU90">
        <v>359.9945161290324</v>
      </c>
      <c r="CV90">
        <v>40.00419354838709</v>
      </c>
      <c r="CW90">
        <v>0</v>
      </c>
      <c r="CX90">
        <v>1714259503.2</v>
      </c>
      <c r="CY90">
        <v>0</v>
      </c>
      <c r="CZ90">
        <v>1714258616.5</v>
      </c>
      <c r="DA90" t="s">
        <v>462</v>
      </c>
      <c r="DB90">
        <v>1714258613</v>
      </c>
      <c r="DC90">
        <v>1714258616.5</v>
      </c>
      <c r="DD90">
        <v>3</v>
      </c>
      <c r="DE90">
        <v>0.212</v>
      </c>
      <c r="DF90">
        <v>0.015</v>
      </c>
      <c r="DG90">
        <v>-2.969</v>
      </c>
      <c r="DH90">
        <v>-0.039</v>
      </c>
      <c r="DI90">
        <v>420</v>
      </c>
      <c r="DJ90">
        <v>18</v>
      </c>
      <c r="DK90">
        <v>0.63</v>
      </c>
      <c r="DL90">
        <v>0.22</v>
      </c>
      <c r="DM90">
        <v>-1.66001045</v>
      </c>
      <c r="DN90">
        <v>-2.221954986866793</v>
      </c>
      <c r="DO90">
        <v>0.5328560314457343</v>
      </c>
      <c r="DP90">
        <v>0</v>
      </c>
      <c r="DQ90">
        <v>0.3424006000000001</v>
      </c>
      <c r="DR90">
        <v>0.3995550168855534</v>
      </c>
      <c r="DS90">
        <v>0.05485343367866774</v>
      </c>
      <c r="DT90">
        <v>0</v>
      </c>
      <c r="DU90">
        <v>0</v>
      </c>
      <c r="DV90">
        <v>2</v>
      </c>
      <c r="DW90" t="s">
        <v>363</v>
      </c>
      <c r="DX90">
        <v>3.22938</v>
      </c>
      <c r="DY90">
        <v>2.70443</v>
      </c>
      <c r="DZ90">
        <v>0.105635</v>
      </c>
      <c r="EA90">
        <v>0.10588</v>
      </c>
      <c r="EB90">
        <v>0.0941063</v>
      </c>
      <c r="EC90">
        <v>0.0932128</v>
      </c>
      <c r="ED90">
        <v>29120.4</v>
      </c>
      <c r="EE90">
        <v>28448.5</v>
      </c>
      <c r="EF90">
        <v>31188.3</v>
      </c>
      <c r="EG90">
        <v>30170.5</v>
      </c>
      <c r="EH90">
        <v>37834.8</v>
      </c>
      <c r="EI90">
        <v>36176.5</v>
      </c>
      <c r="EJ90">
        <v>43699.7</v>
      </c>
      <c r="EK90">
        <v>42132</v>
      </c>
      <c r="EL90">
        <v>2.13725</v>
      </c>
      <c r="EM90">
        <v>1.90695</v>
      </c>
      <c r="EN90">
        <v>0.0435561</v>
      </c>
      <c r="EO90">
        <v>0</v>
      </c>
      <c r="EP90">
        <v>24.9736</v>
      </c>
      <c r="EQ90">
        <v>999.9</v>
      </c>
      <c r="ER90">
        <v>62.1</v>
      </c>
      <c r="ES90">
        <v>27.7</v>
      </c>
      <c r="ET90">
        <v>22.8371</v>
      </c>
      <c r="EU90">
        <v>61.4873</v>
      </c>
      <c r="EV90">
        <v>21.9631</v>
      </c>
      <c r="EW90">
        <v>1</v>
      </c>
      <c r="EX90">
        <v>0.0300483</v>
      </c>
      <c r="EY90">
        <v>0.635989</v>
      </c>
      <c r="EZ90">
        <v>20.2087</v>
      </c>
      <c r="FA90">
        <v>5.22807</v>
      </c>
      <c r="FB90">
        <v>11.998</v>
      </c>
      <c r="FC90">
        <v>4.967</v>
      </c>
      <c r="FD90">
        <v>3.297</v>
      </c>
      <c r="FE90">
        <v>9999</v>
      </c>
      <c r="FF90">
        <v>9999</v>
      </c>
      <c r="FG90">
        <v>9999</v>
      </c>
      <c r="FH90">
        <v>33.1</v>
      </c>
      <c r="FI90">
        <v>4.97105</v>
      </c>
      <c r="FJ90">
        <v>1.86778</v>
      </c>
      <c r="FK90">
        <v>1.85898</v>
      </c>
      <c r="FL90">
        <v>1.8651</v>
      </c>
      <c r="FM90">
        <v>1.8631</v>
      </c>
      <c r="FN90">
        <v>1.86447</v>
      </c>
      <c r="FO90">
        <v>1.85989</v>
      </c>
      <c r="FP90">
        <v>1.86399</v>
      </c>
      <c r="FQ90">
        <v>0</v>
      </c>
      <c r="FR90">
        <v>0</v>
      </c>
      <c r="FS90">
        <v>0</v>
      </c>
      <c r="FT90">
        <v>0</v>
      </c>
      <c r="FU90" t="s">
        <v>358</v>
      </c>
      <c r="FV90" t="s">
        <v>359</v>
      </c>
      <c r="FW90" t="s">
        <v>360</v>
      </c>
      <c r="FX90" t="s">
        <v>360</v>
      </c>
      <c r="FY90" t="s">
        <v>360</v>
      </c>
      <c r="FZ90" t="s">
        <v>360</v>
      </c>
      <c r="GA90">
        <v>0</v>
      </c>
      <c r="GB90">
        <v>100</v>
      </c>
      <c r="GC90">
        <v>100</v>
      </c>
      <c r="GD90">
        <v>-2.962</v>
      </c>
      <c r="GE90">
        <v>-0.0426</v>
      </c>
      <c r="GF90">
        <v>-1.110366668076734</v>
      </c>
      <c r="GG90">
        <v>-0.004200780211792431</v>
      </c>
      <c r="GH90">
        <v>-6.086107273994438E-07</v>
      </c>
      <c r="GI90">
        <v>3.538391214060535E-10</v>
      </c>
      <c r="GJ90">
        <v>-0.07601771425776131</v>
      </c>
      <c r="GK90">
        <v>0.006682484536868237</v>
      </c>
      <c r="GL90">
        <v>-0.0007200357986506558</v>
      </c>
      <c r="GM90">
        <v>2.515042002614049E-05</v>
      </c>
      <c r="GN90">
        <v>15</v>
      </c>
      <c r="GO90">
        <v>1944</v>
      </c>
      <c r="GP90">
        <v>3</v>
      </c>
      <c r="GQ90">
        <v>20</v>
      </c>
      <c r="GR90">
        <v>13.4</v>
      </c>
      <c r="GS90">
        <v>13.3</v>
      </c>
      <c r="GT90">
        <v>1.13403</v>
      </c>
      <c r="GU90">
        <v>2.41943</v>
      </c>
      <c r="GV90">
        <v>1.44897</v>
      </c>
      <c r="GW90">
        <v>2.29858</v>
      </c>
      <c r="GX90">
        <v>1.55151</v>
      </c>
      <c r="GY90">
        <v>2.34863</v>
      </c>
      <c r="GZ90">
        <v>33.1769</v>
      </c>
      <c r="HA90">
        <v>13.9832</v>
      </c>
      <c r="HB90">
        <v>18</v>
      </c>
      <c r="HC90">
        <v>614.651</v>
      </c>
      <c r="HD90">
        <v>466.449</v>
      </c>
      <c r="HE90">
        <v>23.9981</v>
      </c>
      <c r="HF90">
        <v>27.4521</v>
      </c>
      <c r="HG90">
        <v>30</v>
      </c>
      <c r="HH90">
        <v>27.532</v>
      </c>
      <c r="HI90">
        <v>27.5028</v>
      </c>
      <c r="HJ90">
        <v>22.6928</v>
      </c>
      <c r="HK90">
        <v>34.1641</v>
      </c>
      <c r="HL90">
        <v>81.7084</v>
      </c>
      <c r="HM90">
        <v>24</v>
      </c>
      <c r="HN90">
        <v>420</v>
      </c>
      <c r="HO90">
        <v>17.5841</v>
      </c>
      <c r="HP90">
        <v>98.9619</v>
      </c>
      <c r="HQ90">
        <v>100.673</v>
      </c>
    </row>
    <row r="91" spans="1:225">
      <c r="A91">
        <v>75</v>
      </c>
      <c r="B91">
        <v>1714259433.1</v>
      </c>
      <c r="C91">
        <v>2295</v>
      </c>
      <c r="D91" t="s">
        <v>520</v>
      </c>
      <c r="E91" t="s">
        <v>521</v>
      </c>
      <c r="F91">
        <v>5</v>
      </c>
      <c r="G91" t="s">
        <v>519</v>
      </c>
      <c r="H91">
        <v>1714259426.85</v>
      </c>
      <c r="I91">
        <f>(J91)/1000</f>
        <v>0</v>
      </c>
      <c r="J91">
        <f>IF(BE91, AM91, AG91)</f>
        <v>0</v>
      </c>
      <c r="K91">
        <f>IF(BE91, AH91, AF91)</f>
        <v>0</v>
      </c>
      <c r="L91">
        <f>BG91 - IF(AT91&gt;1, K91*BA91*100.0/(AV91*BU91), 0)</f>
        <v>0</v>
      </c>
      <c r="M91">
        <f>((S91-I91/2)*L91-K91)/(S91+I91/2)</f>
        <v>0</v>
      </c>
      <c r="N91">
        <f>M91*(BN91+BO91)/1000.0</f>
        <v>0</v>
      </c>
      <c r="O91">
        <f>(BG91 - IF(AT91&gt;1, K91*BA91*100.0/(AV91*BU91), 0))*(BN91+BO91)/1000.0</f>
        <v>0</v>
      </c>
      <c r="P91">
        <f>2.0/((1/R91-1/Q91)+SIGN(R91)*SQRT((1/R91-1/Q91)*(1/R91-1/Q91) + 4*BB91/((BB91+1)*(BB91+1))*(2*1/R91*1/Q91-1/Q91*1/Q91)))</f>
        <v>0</v>
      </c>
      <c r="Q91">
        <f>IF(LEFT(BC91,1)&lt;&gt;"0",IF(LEFT(BC91,1)="1",3.0,BD91),$D$5+$E$5*(BU91*BN91/($K$5*1000))+$F$5*(BU91*BN91/($K$5*1000))*MAX(MIN(BA91,$J$5),$I$5)*MAX(MIN(BA91,$J$5),$I$5)+$G$5*MAX(MIN(BA91,$J$5),$I$5)*(BU91*BN91/($K$5*1000))+$H$5*(BU91*BN91/($K$5*1000))*(BU91*BN91/($K$5*1000)))</f>
        <v>0</v>
      </c>
      <c r="R91">
        <f>I91*(1000-(1000*0.61365*exp(17.502*V91/(240.97+V91))/(BN91+BO91)+BI91)/2)/(1000*0.61365*exp(17.502*V91/(240.97+V91))/(BN91+BO91)-BI91)</f>
        <v>0</v>
      </c>
      <c r="S91">
        <f>1/((BB91+1)/(P91/1.6)+1/(Q91/1.37)) + BB91/((BB91+1)/(P91/1.6) + BB91/(Q91/1.37))</f>
        <v>0</v>
      </c>
      <c r="T91">
        <f>(AW91*AZ91)</f>
        <v>0</v>
      </c>
      <c r="U91">
        <f>(BP91+(T91+2*0.95*5.67E-8*(((BP91+$B$7)+273)^4-(BP91+273)^4)-44100*I91)/(1.84*29.3*Q91+8*0.95*5.67E-8*(BP91+273)^3))</f>
        <v>0</v>
      </c>
      <c r="V91">
        <f>($C$7*BQ91+$D$7*BR91+$E$7*U91)</f>
        <v>0</v>
      </c>
      <c r="W91">
        <f>0.61365*exp(17.502*V91/(240.97+V91))</f>
        <v>0</v>
      </c>
      <c r="X91">
        <f>(Y91/Z91*100)</f>
        <v>0</v>
      </c>
      <c r="Y91">
        <f>BI91*(BN91+BO91)/1000</f>
        <v>0</v>
      </c>
      <c r="Z91">
        <f>0.61365*exp(17.502*BP91/(240.97+BP91))</f>
        <v>0</v>
      </c>
      <c r="AA91">
        <f>(W91-BI91*(BN91+BO91)/1000)</f>
        <v>0</v>
      </c>
      <c r="AB91">
        <f>(-I91*44100)</f>
        <v>0</v>
      </c>
      <c r="AC91">
        <f>2*29.3*Q91*0.92*(BP91-V91)</f>
        <v>0</v>
      </c>
      <c r="AD91">
        <f>2*0.95*5.67E-8*(((BP91+$B$7)+273)^4-(V91+273)^4)</f>
        <v>0</v>
      </c>
      <c r="AE91">
        <f>T91+AD91+AB91+AC91</f>
        <v>0</v>
      </c>
      <c r="AF91">
        <f>BM91*AT91*(BH91-BG91*(1000-AT91*BJ91)/(1000-AT91*BI91))/(100*BA91)</f>
        <v>0</v>
      </c>
      <c r="AG91">
        <f>1000*BM91*AT91*(BI91-BJ91)/(100*BA91*(1000-AT91*BI91))</f>
        <v>0</v>
      </c>
      <c r="AH91">
        <f>(AI91 - AJ91 - BN91*1E3/(8.314*(BP91+273.15)) * AL91/BM91 * AK91) * BM91/(100*BA91) * (1000 - BJ91)/1000</f>
        <v>0</v>
      </c>
      <c r="AI91">
        <v>427.5440400547682</v>
      </c>
      <c r="AJ91">
        <v>425.5279393939393</v>
      </c>
      <c r="AK91">
        <v>0.001548303386821215</v>
      </c>
      <c r="AL91">
        <v>67.17867704680903</v>
      </c>
      <c r="AM91">
        <f>(AO91 - AN91 + BN91*1E3/(8.314*(BP91+273.15)) * AQ91/BM91 * AP91) * BM91/(100*BA91) * 1000/(1000 - AO91)</f>
        <v>0</v>
      </c>
      <c r="AN91">
        <v>17.56217706109852</v>
      </c>
      <c r="AO91">
        <v>17.90510848484849</v>
      </c>
      <c r="AP91">
        <v>-0.0001566016850100543</v>
      </c>
      <c r="AQ91">
        <v>78.54951549765863</v>
      </c>
      <c r="AR91">
        <v>0</v>
      </c>
      <c r="AS91">
        <v>0</v>
      </c>
      <c r="AT91">
        <f>IF(AR91*$H$13&gt;=AV91,1.0,(AV91/(AV91-AR91*$H$13)))</f>
        <v>0</v>
      </c>
      <c r="AU91">
        <f>(AT91-1)*100</f>
        <v>0</v>
      </c>
      <c r="AV91">
        <f>MAX(0,($B$13+$C$13*BU91)/(1+$D$13*BU91)*BN91/(BP91+273)*$E$13)</f>
        <v>0</v>
      </c>
      <c r="AW91">
        <f>$B$11*BV91+$C$11*BW91+$F$11*CH91*(1-CK91)</f>
        <v>0</v>
      </c>
      <c r="AX91">
        <f>AW91*AY91</f>
        <v>0</v>
      </c>
      <c r="AY91">
        <f>($B$11*$D$9+$C$11*$D$9+$F$11*((CU91+CM91)/MAX(CU91+CM91+CV91, 0.1)*$I$9+CV91/MAX(CU91+CM91+CV91, 0.1)*$J$9))/($B$11+$C$11+$F$11)</f>
        <v>0</v>
      </c>
      <c r="AZ91">
        <f>($B$11*$K$9+$C$11*$K$9+$F$11*((CU91+CM91)/MAX(CU91+CM91+CV91, 0.1)*$P$9+CV91/MAX(CU91+CM91+CV91, 0.1)*$Q$9))/($B$11+$C$11+$F$11)</f>
        <v>0</v>
      </c>
      <c r="BA91">
        <v>6</v>
      </c>
      <c r="BB91">
        <v>0.5</v>
      </c>
      <c r="BC91" t="s">
        <v>355</v>
      </c>
      <c r="BD91">
        <v>2</v>
      </c>
      <c r="BE91" t="b">
        <v>1</v>
      </c>
      <c r="BF91">
        <v>1714259426.85</v>
      </c>
      <c r="BG91">
        <v>417.9333333333334</v>
      </c>
      <c r="BH91">
        <v>419.9503750000001</v>
      </c>
      <c r="BI91">
        <v>17.91016666666667</v>
      </c>
      <c r="BJ91">
        <v>17.57975833333333</v>
      </c>
      <c r="BK91">
        <v>420.8932916666667</v>
      </c>
      <c r="BL91">
        <v>17.95275416666667</v>
      </c>
      <c r="BM91">
        <v>599.9908333333334</v>
      </c>
      <c r="BN91">
        <v>101.4025416666667</v>
      </c>
      <c r="BO91">
        <v>0.09996450000000001</v>
      </c>
      <c r="BP91">
        <v>25.63190833333333</v>
      </c>
      <c r="BQ91">
        <v>25.69183333333334</v>
      </c>
      <c r="BR91">
        <v>999.9</v>
      </c>
      <c r="BS91">
        <v>0</v>
      </c>
      <c r="BT91">
        <v>0</v>
      </c>
      <c r="BU91">
        <v>10006.76458333333</v>
      </c>
      <c r="BV91">
        <v>0</v>
      </c>
      <c r="BW91">
        <v>161.7109166666667</v>
      </c>
      <c r="BX91">
        <v>-2.016969166666667</v>
      </c>
      <c r="BY91">
        <v>425.5550833333334</v>
      </c>
      <c r="BZ91">
        <v>427.465125</v>
      </c>
      <c r="CA91">
        <v>0.3304200416666667</v>
      </c>
      <c r="CB91">
        <v>419.9503750000001</v>
      </c>
      <c r="CC91">
        <v>17.57975833333333</v>
      </c>
      <c r="CD91">
        <v>1.816137083333333</v>
      </c>
      <c r="CE91">
        <v>1.782630833333333</v>
      </c>
      <c r="CF91">
        <v>15.92637916666667</v>
      </c>
      <c r="CG91">
        <v>15.63530833333333</v>
      </c>
      <c r="CH91">
        <v>400.0063749999999</v>
      </c>
      <c r="CI91">
        <v>0.8999919583333332</v>
      </c>
      <c r="CJ91">
        <v>0.1000081291666667</v>
      </c>
      <c r="CK91">
        <v>0</v>
      </c>
      <c r="CL91">
        <v>2.165291666666667</v>
      </c>
      <c r="CM91">
        <v>0</v>
      </c>
      <c r="CN91">
        <v>1263.002916666667</v>
      </c>
      <c r="CO91">
        <v>3702.255</v>
      </c>
      <c r="CP91">
        <v>36.296625</v>
      </c>
      <c r="CQ91">
        <v>41.22895833333333</v>
      </c>
      <c r="CR91">
        <v>38.52579166666666</v>
      </c>
      <c r="CS91">
        <v>40.268</v>
      </c>
      <c r="CT91">
        <v>36.99470833333334</v>
      </c>
      <c r="CU91">
        <v>360.0025000000001</v>
      </c>
      <c r="CV91">
        <v>40.00666666666667</v>
      </c>
      <c r="CW91">
        <v>0</v>
      </c>
      <c r="CX91">
        <v>1714259520.6</v>
      </c>
      <c r="CY91">
        <v>0</v>
      </c>
      <c r="CZ91">
        <v>1714258616.5</v>
      </c>
      <c r="DA91" t="s">
        <v>462</v>
      </c>
      <c r="DB91">
        <v>1714258613</v>
      </c>
      <c r="DC91">
        <v>1714258616.5</v>
      </c>
      <c r="DD91">
        <v>3</v>
      </c>
      <c r="DE91">
        <v>0.212</v>
      </c>
      <c r="DF91">
        <v>0.015</v>
      </c>
      <c r="DG91">
        <v>-2.969</v>
      </c>
      <c r="DH91">
        <v>-0.039</v>
      </c>
      <c r="DI91">
        <v>420</v>
      </c>
      <c r="DJ91">
        <v>18</v>
      </c>
      <c r="DK91">
        <v>0.63</v>
      </c>
      <c r="DL91">
        <v>0.22</v>
      </c>
      <c r="DM91">
        <v>-1.926377756097561</v>
      </c>
      <c r="DN91">
        <v>-0.834261240418123</v>
      </c>
      <c r="DO91">
        <v>0.3538971735218717</v>
      </c>
      <c r="DP91">
        <v>0</v>
      </c>
      <c r="DQ91">
        <v>0.3324953414634146</v>
      </c>
      <c r="DR91">
        <v>-0.04642108013937313</v>
      </c>
      <c r="DS91">
        <v>0.01925145885711795</v>
      </c>
      <c r="DT91">
        <v>1</v>
      </c>
      <c r="DU91">
        <v>1</v>
      </c>
      <c r="DV91">
        <v>2</v>
      </c>
      <c r="DW91" t="s">
        <v>357</v>
      </c>
      <c r="DX91">
        <v>3.22926</v>
      </c>
      <c r="DY91">
        <v>2.70434</v>
      </c>
      <c r="DZ91">
        <v>0.10555</v>
      </c>
      <c r="EA91">
        <v>0.105709</v>
      </c>
      <c r="EB91">
        <v>0.0940848</v>
      </c>
      <c r="EC91">
        <v>0.0931083</v>
      </c>
      <c r="ED91">
        <v>29122.7</v>
      </c>
      <c r="EE91">
        <v>28452</v>
      </c>
      <c r="EF91">
        <v>31187.8</v>
      </c>
      <c r="EG91">
        <v>30168.4</v>
      </c>
      <c r="EH91">
        <v>37835.2</v>
      </c>
      <c r="EI91">
        <v>36180.9</v>
      </c>
      <c r="EJ91">
        <v>43699.2</v>
      </c>
      <c r="EK91">
        <v>42132.2</v>
      </c>
      <c r="EL91">
        <v>2.13745</v>
      </c>
      <c r="EM91">
        <v>1.90688</v>
      </c>
      <c r="EN91">
        <v>0.0438355</v>
      </c>
      <c r="EO91">
        <v>0</v>
      </c>
      <c r="EP91">
        <v>24.9825</v>
      </c>
      <c r="EQ91">
        <v>999.9</v>
      </c>
      <c r="ER91">
        <v>62</v>
      </c>
      <c r="ES91">
        <v>27.7</v>
      </c>
      <c r="ET91">
        <v>22.7993</v>
      </c>
      <c r="EU91">
        <v>61.6173</v>
      </c>
      <c r="EV91">
        <v>22.1314</v>
      </c>
      <c r="EW91">
        <v>1</v>
      </c>
      <c r="EX91">
        <v>0.0295274</v>
      </c>
      <c r="EY91">
        <v>0.6150870000000001</v>
      </c>
      <c r="EZ91">
        <v>20.209</v>
      </c>
      <c r="FA91">
        <v>5.22747</v>
      </c>
      <c r="FB91">
        <v>11.998</v>
      </c>
      <c r="FC91">
        <v>4.96735</v>
      </c>
      <c r="FD91">
        <v>3.297</v>
      </c>
      <c r="FE91">
        <v>9999</v>
      </c>
      <c r="FF91">
        <v>9999</v>
      </c>
      <c r="FG91">
        <v>9999</v>
      </c>
      <c r="FH91">
        <v>33.1</v>
      </c>
      <c r="FI91">
        <v>4.97104</v>
      </c>
      <c r="FJ91">
        <v>1.86771</v>
      </c>
      <c r="FK91">
        <v>1.85898</v>
      </c>
      <c r="FL91">
        <v>1.86509</v>
      </c>
      <c r="FM91">
        <v>1.8631</v>
      </c>
      <c r="FN91">
        <v>1.86447</v>
      </c>
      <c r="FO91">
        <v>1.85989</v>
      </c>
      <c r="FP91">
        <v>1.86395</v>
      </c>
      <c r="FQ91">
        <v>0</v>
      </c>
      <c r="FR91">
        <v>0</v>
      </c>
      <c r="FS91">
        <v>0</v>
      </c>
      <c r="FT91">
        <v>0</v>
      </c>
      <c r="FU91" t="s">
        <v>358</v>
      </c>
      <c r="FV91" t="s">
        <v>359</v>
      </c>
      <c r="FW91" t="s">
        <v>360</v>
      </c>
      <c r="FX91" t="s">
        <v>360</v>
      </c>
      <c r="FY91" t="s">
        <v>360</v>
      </c>
      <c r="FZ91" t="s">
        <v>360</v>
      </c>
      <c r="GA91">
        <v>0</v>
      </c>
      <c r="GB91">
        <v>100</v>
      </c>
      <c r="GC91">
        <v>100</v>
      </c>
      <c r="GD91">
        <v>-2.96</v>
      </c>
      <c r="GE91">
        <v>-0.0426</v>
      </c>
      <c r="GF91">
        <v>-1.110366668076734</v>
      </c>
      <c r="GG91">
        <v>-0.004200780211792431</v>
      </c>
      <c r="GH91">
        <v>-6.086107273994438E-07</v>
      </c>
      <c r="GI91">
        <v>3.538391214060535E-10</v>
      </c>
      <c r="GJ91">
        <v>-0.07601771425776131</v>
      </c>
      <c r="GK91">
        <v>0.006682484536868237</v>
      </c>
      <c r="GL91">
        <v>-0.0007200357986506558</v>
      </c>
      <c r="GM91">
        <v>2.515042002614049E-05</v>
      </c>
      <c r="GN91">
        <v>15</v>
      </c>
      <c r="GO91">
        <v>1944</v>
      </c>
      <c r="GP91">
        <v>3</v>
      </c>
      <c r="GQ91">
        <v>20</v>
      </c>
      <c r="GR91">
        <v>13.7</v>
      </c>
      <c r="GS91">
        <v>13.6</v>
      </c>
      <c r="GT91">
        <v>1.13525</v>
      </c>
      <c r="GU91">
        <v>2.42554</v>
      </c>
      <c r="GV91">
        <v>1.44897</v>
      </c>
      <c r="GW91">
        <v>2.29858</v>
      </c>
      <c r="GX91">
        <v>1.55151</v>
      </c>
      <c r="GY91">
        <v>2.28149</v>
      </c>
      <c r="GZ91">
        <v>33.1769</v>
      </c>
      <c r="HA91">
        <v>13.9919</v>
      </c>
      <c r="HB91">
        <v>18</v>
      </c>
      <c r="HC91">
        <v>614.7329999999999</v>
      </c>
      <c r="HD91">
        <v>466.345</v>
      </c>
      <c r="HE91">
        <v>23.9993</v>
      </c>
      <c r="HF91">
        <v>27.4451</v>
      </c>
      <c r="HG91">
        <v>30.0001</v>
      </c>
      <c r="HH91">
        <v>27.526</v>
      </c>
      <c r="HI91">
        <v>27.496</v>
      </c>
      <c r="HJ91">
        <v>22.7343</v>
      </c>
      <c r="HK91">
        <v>34.4485</v>
      </c>
      <c r="HL91">
        <v>81.3339</v>
      </c>
      <c r="HM91">
        <v>24</v>
      </c>
      <c r="HN91">
        <v>420</v>
      </c>
      <c r="HO91">
        <v>17.5523</v>
      </c>
      <c r="HP91">
        <v>98.96040000000001</v>
      </c>
      <c r="HQ91">
        <v>100.67</v>
      </c>
    </row>
    <row r="92" spans="1:225">
      <c r="A92">
        <v>76</v>
      </c>
      <c r="B92">
        <v>1714259443.1</v>
      </c>
      <c r="C92">
        <v>2305</v>
      </c>
      <c r="D92" t="s">
        <v>522</v>
      </c>
      <c r="E92" t="s">
        <v>523</v>
      </c>
      <c r="F92">
        <v>5</v>
      </c>
      <c r="G92" t="s">
        <v>519</v>
      </c>
      <c r="H92">
        <v>1714259435.427586</v>
      </c>
      <c r="I92">
        <f>(J92)/1000</f>
        <v>0</v>
      </c>
      <c r="J92">
        <f>IF(BE92, AM92, AG92)</f>
        <v>0</v>
      </c>
      <c r="K92">
        <f>IF(BE92, AH92, AF92)</f>
        <v>0</v>
      </c>
      <c r="L92">
        <f>BG92 - IF(AT92&gt;1, K92*BA92*100.0/(AV92*BU92), 0)</f>
        <v>0</v>
      </c>
      <c r="M92">
        <f>((S92-I92/2)*L92-K92)/(S92+I92/2)</f>
        <v>0</v>
      </c>
      <c r="N92">
        <f>M92*(BN92+BO92)/1000.0</f>
        <v>0</v>
      </c>
      <c r="O92">
        <f>(BG92 - IF(AT92&gt;1, K92*BA92*100.0/(AV92*BU92), 0))*(BN92+BO92)/1000.0</f>
        <v>0</v>
      </c>
      <c r="P92">
        <f>2.0/((1/R92-1/Q92)+SIGN(R92)*SQRT((1/R92-1/Q92)*(1/R92-1/Q92) + 4*BB92/((BB92+1)*(BB92+1))*(2*1/R92*1/Q92-1/Q92*1/Q92)))</f>
        <v>0</v>
      </c>
      <c r="Q92">
        <f>IF(LEFT(BC92,1)&lt;&gt;"0",IF(LEFT(BC92,1)="1",3.0,BD92),$D$5+$E$5*(BU92*BN92/($K$5*1000))+$F$5*(BU92*BN92/($K$5*1000))*MAX(MIN(BA92,$J$5),$I$5)*MAX(MIN(BA92,$J$5),$I$5)+$G$5*MAX(MIN(BA92,$J$5),$I$5)*(BU92*BN92/($K$5*1000))+$H$5*(BU92*BN92/($K$5*1000))*(BU92*BN92/($K$5*1000)))</f>
        <v>0</v>
      </c>
      <c r="R92">
        <f>I92*(1000-(1000*0.61365*exp(17.502*V92/(240.97+V92))/(BN92+BO92)+BI92)/2)/(1000*0.61365*exp(17.502*V92/(240.97+V92))/(BN92+BO92)-BI92)</f>
        <v>0</v>
      </c>
      <c r="S92">
        <f>1/((BB92+1)/(P92/1.6)+1/(Q92/1.37)) + BB92/((BB92+1)/(P92/1.6) + BB92/(Q92/1.37))</f>
        <v>0</v>
      </c>
      <c r="T92">
        <f>(AW92*AZ92)</f>
        <v>0</v>
      </c>
      <c r="U92">
        <f>(BP92+(T92+2*0.95*5.67E-8*(((BP92+$B$7)+273)^4-(BP92+273)^4)-44100*I92)/(1.84*29.3*Q92+8*0.95*5.67E-8*(BP92+273)^3))</f>
        <v>0</v>
      </c>
      <c r="V92">
        <f>($C$7*BQ92+$D$7*BR92+$E$7*U92)</f>
        <v>0</v>
      </c>
      <c r="W92">
        <f>0.61365*exp(17.502*V92/(240.97+V92))</f>
        <v>0</v>
      </c>
      <c r="X92">
        <f>(Y92/Z92*100)</f>
        <v>0</v>
      </c>
      <c r="Y92">
        <f>BI92*(BN92+BO92)/1000</f>
        <v>0</v>
      </c>
      <c r="Z92">
        <f>0.61365*exp(17.502*BP92/(240.97+BP92))</f>
        <v>0</v>
      </c>
      <c r="AA92">
        <f>(W92-BI92*(BN92+BO92)/1000)</f>
        <v>0</v>
      </c>
      <c r="AB92">
        <f>(-I92*44100)</f>
        <v>0</v>
      </c>
      <c r="AC92">
        <f>2*29.3*Q92*0.92*(BP92-V92)</f>
        <v>0</v>
      </c>
      <c r="AD92">
        <f>2*0.95*5.67E-8*(((BP92+$B$7)+273)^4-(V92+273)^4)</f>
        <v>0</v>
      </c>
      <c r="AE92">
        <f>T92+AD92+AB92+AC92</f>
        <v>0</v>
      </c>
      <c r="AF92">
        <f>BM92*AT92*(BH92-BG92*(1000-AT92*BJ92)/(1000-AT92*BI92))/(100*BA92)</f>
        <v>0</v>
      </c>
      <c r="AG92">
        <f>1000*BM92*AT92*(BI92-BJ92)/(100*BA92*(1000-AT92*BI92))</f>
        <v>0</v>
      </c>
      <c r="AH92">
        <f>(AI92 - AJ92 - BN92*1E3/(8.314*(BP92+273.15)) * AL92/BM92 * AK92) * BM92/(100*BA92) * (1000 - BJ92)/1000</f>
        <v>0</v>
      </c>
      <c r="AI92">
        <v>427.6023985688652</v>
      </c>
      <c r="AJ92">
        <v>425.6112000000001</v>
      </c>
      <c r="AK92">
        <v>0.01084489989375996</v>
      </c>
      <c r="AL92">
        <v>67.17867704680903</v>
      </c>
      <c r="AM92">
        <f>(AO92 - AN92 + BN92*1E3/(8.314*(BP92+273.15)) * AQ92/BM92 * AP92) * BM92/(100*BA92) * 1000/(1000 - AO92)</f>
        <v>0</v>
      </c>
      <c r="AN92">
        <v>17.53639012551821</v>
      </c>
      <c r="AO92">
        <v>17.88405515151515</v>
      </c>
      <c r="AP92">
        <v>-9.763766693835758E-05</v>
      </c>
      <c r="AQ92">
        <v>78.54951549765863</v>
      </c>
      <c r="AR92">
        <v>0</v>
      </c>
      <c r="AS92">
        <v>0</v>
      </c>
      <c r="AT92">
        <f>IF(AR92*$H$13&gt;=AV92,1.0,(AV92/(AV92-AR92*$H$13)))</f>
        <v>0</v>
      </c>
      <c r="AU92">
        <f>(AT92-1)*100</f>
        <v>0</v>
      </c>
      <c r="AV92">
        <f>MAX(0,($B$13+$C$13*BU92)/(1+$D$13*BU92)*BN92/(BP92+273)*$E$13)</f>
        <v>0</v>
      </c>
      <c r="AW92">
        <f>$B$11*BV92+$C$11*BW92+$F$11*CH92*(1-CK92)</f>
        <v>0</v>
      </c>
      <c r="AX92">
        <f>AW92*AY92</f>
        <v>0</v>
      </c>
      <c r="AY92">
        <f>($B$11*$D$9+$C$11*$D$9+$F$11*((CU92+CM92)/MAX(CU92+CM92+CV92, 0.1)*$I$9+CV92/MAX(CU92+CM92+CV92, 0.1)*$J$9))/($B$11+$C$11+$F$11)</f>
        <v>0</v>
      </c>
      <c r="AZ92">
        <f>($B$11*$K$9+$C$11*$K$9+$F$11*((CU92+CM92)/MAX(CU92+CM92+CV92, 0.1)*$P$9+CV92/MAX(CU92+CM92+CV92, 0.1)*$Q$9))/($B$11+$C$11+$F$11)</f>
        <v>0</v>
      </c>
      <c r="BA92">
        <v>6</v>
      </c>
      <c r="BB92">
        <v>0.5</v>
      </c>
      <c r="BC92" t="s">
        <v>355</v>
      </c>
      <c r="BD92">
        <v>2</v>
      </c>
      <c r="BE92" t="b">
        <v>1</v>
      </c>
      <c r="BF92">
        <v>1714259435.427586</v>
      </c>
      <c r="BG92">
        <v>417.9237586206897</v>
      </c>
      <c r="BH92">
        <v>419.9755172413792</v>
      </c>
      <c r="BI92">
        <v>17.89783793103448</v>
      </c>
      <c r="BJ92">
        <v>17.54813448275862</v>
      </c>
      <c r="BK92">
        <v>420.8836206896552</v>
      </c>
      <c r="BL92">
        <v>17.94049310344828</v>
      </c>
      <c r="BM92">
        <v>599.989</v>
      </c>
      <c r="BN92">
        <v>101.4032758620689</v>
      </c>
      <c r="BO92">
        <v>0.09999036896551726</v>
      </c>
      <c r="BP92">
        <v>25.6383724137931</v>
      </c>
      <c r="BQ92">
        <v>25.70236896551724</v>
      </c>
      <c r="BR92">
        <v>999.9000000000002</v>
      </c>
      <c r="BS92">
        <v>0</v>
      </c>
      <c r="BT92">
        <v>0</v>
      </c>
      <c r="BU92">
        <v>9989.373103448275</v>
      </c>
      <c r="BV92">
        <v>0</v>
      </c>
      <c r="BW92">
        <v>160.2047586206897</v>
      </c>
      <c r="BX92">
        <v>-2.051777931034483</v>
      </c>
      <c r="BY92">
        <v>425.5399655172413</v>
      </c>
      <c r="BZ92">
        <v>427.4770000000001</v>
      </c>
      <c r="CA92">
        <v>0.3496986896551725</v>
      </c>
      <c r="CB92">
        <v>419.9755172413792</v>
      </c>
      <c r="CC92">
        <v>17.54813448275862</v>
      </c>
      <c r="CD92">
        <v>1.814898275862069</v>
      </c>
      <c r="CE92">
        <v>1.77943724137931</v>
      </c>
      <c r="CF92">
        <v>15.91570344827586</v>
      </c>
      <c r="CG92">
        <v>15.60732758620689</v>
      </c>
      <c r="CH92">
        <v>400.0098620689656</v>
      </c>
      <c r="CI92">
        <v>0.8999932758620687</v>
      </c>
      <c r="CJ92">
        <v>0.1000068103448276</v>
      </c>
      <c r="CK92">
        <v>0</v>
      </c>
      <c r="CL92">
        <v>2.120186206896552</v>
      </c>
      <c r="CM92">
        <v>0</v>
      </c>
      <c r="CN92">
        <v>1270.649655172414</v>
      </c>
      <c r="CO92">
        <v>3702.288620689655</v>
      </c>
      <c r="CP92">
        <v>36.36193103448275</v>
      </c>
      <c r="CQ92">
        <v>41.30796551724138</v>
      </c>
      <c r="CR92">
        <v>38.59024137931034</v>
      </c>
      <c r="CS92">
        <v>40.38327586206896</v>
      </c>
      <c r="CT92">
        <v>37.05796551724138</v>
      </c>
      <c r="CU92">
        <v>360.0062068965518</v>
      </c>
      <c r="CV92">
        <v>40.00482758620689</v>
      </c>
      <c r="CW92">
        <v>0</v>
      </c>
      <c r="CX92">
        <v>1714259530.2</v>
      </c>
      <c r="CY92">
        <v>0</v>
      </c>
      <c r="CZ92">
        <v>1714258616.5</v>
      </c>
      <c r="DA92" t="s">
        <v>462</v>
      </c>
      <c r="DB92">
        <v>1714258613</v>
      </c>
      <c r="DC92">
        <v>1714258616.5</v>
      </c>
      <c r="DD92">
        <v>3</v>
      </c>
      <c r="DE92">
        <v>0.212</v>
      </c>
      <c r="DF92">
        <v>0.015</v>
      </c>
      <c r="DG92">
        <v>-2.969</v>
      </c>
      <c r="DH92">
        <v>-0.039</v>
      </c>
      <c r="DI92">
        <v>420</v>
      </c>
      <c r="DJ92">
        <v>18</v>
      </c>
      <c r="DK92">
        <v>0.63</v>
      </c>
      <c r="DL92">
        <v>0.22</v>
      </c>
      <c r="DM92">
        <v>-2.07161975</v>
      </c>
      <c r="DN92">
        <v>0.145970093808632</v>
      </c>
      <c r="DO92">
        <v>0.1321594101546973</v>
      </c>
      <c r="DP92">
        <v>0</v>
      </c>
      <c r="DQ92">
        <v>0.3411399000000001</v>
      </c>
      <c r="DR92">
        <v>0.1220830018761725</v>
      </c>
      <c r="DS92">
        <v>0.015745916789441</v>
      </c>
      <c r="DT92">
        <v>0</v>
      </c>
      <c r="DU92">
        <v>0</v>
      </c>
      <c r="DV92">
        <v>2</v>
      </c>
      <c r="DW92" t="s">
        <v>363</v>
      </c>
      <c r="DX92">
        <v>3.22931</v>
      </c>
      <c r="DY92">
        <v>2.70415</v>
      </c>
      <c r="DZ92">
        <v>0.105569</v>
      </c>
      <c r="EA92">
        <v>0.105744</v>
      </c>
      <c r="EB92">
        <v>0.0940125</v>
      </c>
      <c r="EC92">
        <v>0.0930124</v>
      </c>
      <c r="ED92">
        <v>29122.6</v>
      </c>
      <c r="EE92">
        <v>28451.6</v>
      </c>
      <c r="EF92">
        <v>31188.4</v>
      </c>
      <c r="EG92">
        <v>30169.1</v>
      </c>
      <c r="EH92">
        <v>37839</v>
      </c>
      <c r="EI92">
        <v>36182.9</v>
      </c>
      <c r="EJ92">
        <v>43700.1</v>
      </c>
      <c r="EK92">
        <v>42130.1</v>
      </c>
      <c r="EL92">
        <v>2.1376</v>
      </c>
      <c r="EM92">
        <v>1.9068</v>
      </c>
      <c r="EN92">
        <v>0.0431575</v>
      </c>
      <c r="EO92">
        <v>0</v>
      </c>
      <c r="EP92">
        <v>24.991</v>
      </c>
      <c r="EQ92">
        <v>999.9</v>
      </c>
      <c r="ER92">
        <v>62</v>
      </c>
      <c r="ES92">
        <v>27.7</v>
      </c>
      <c r="ET92">
        <v>22.8006</v>
      </c>
      <c r="EU92">
        <v>61.7573</v>
      </c>
      <c r="EV92">
        <v>21.8069</v>
      </c>
      <c r="EW92">
        <v>1</v>
      </c>
      <c r="EX92">
        <v>0.0293979</v>
      </c>
      <c r="EY92">
        <v>0.621983</v>
      </c>
      <c r="EZ92">
        <v>20.2084</v>
      </c>
      <c r="FA92">
        <v>5.22163</v>
      </c>
      <c r="FB92">
        <v>11.998</v>
      </c>
      <c r="FC92">
        <v>4.96605</v>
      </c>
      <c r="FD92">
        <v>3.29635</v>
      </c>
      <c r="FE92">
        <v>9999</v>
      </c>
      <c r="FF92">
        <v>9999</v>
      </c>
      <c r="FG92">
        <v>9999</v>
      </c>
      <c r="FH92">
        <v>33.1</v>
      </c>
      <c r="FI92">
        <v>4.97104</v>
      </c>
      <c r="FJ92">
        <v>1.86771</v>
      </c>
      <c r="FK92">
        <v>1.85898</v>
      </c>
      <c r="FL92">
        <v>1.86508</v>
      </c>
      <c r="FM92">
        <v>1.8631</v>
      </c>
      <c r="FN92">
        <v>1.86444</v>
      </c>
      <c r="FO92">
        <v>1.85989</v>
      </c>
      <c r="FP92">
        <v>1.86396</v>
      </c>
      <c r="FQ92">
        <v>0</v>
      </c>
      <c r="FR92">
        <v>0</v>
      </c>
      <c r="FS92">
        <v>0</v>
      </c>
      <c r="FT92">
        <v>0</v>
      </c>
      <c r="FU92" t="s">
        <v>358</v>
      </c>
      <c r="FV92" t="s">
        <v>359</v>
      </c>
      <c r="FW92" t="s">
        <v>360</v>
      </c>
      <c r="FX92" t="s">
        <v>360</v>
      </c>
      <c r="FY92" t="s">
        <v>360</v>
      </c>
      <c r="FZ92" t="s">
        <v>360</v>
      </c>
      <c r="GA92">
        <v>0</v>
      </c>
      <c r="GB92">
        <v>100</v>
      </c>
      <c r="GC92">
        <v>100</v>
      </c>
      <c r="GD92">
        <v>-2.961</v>
      </c>
      <c r="GE92">
        <v>-0.0428</v>
      </c>
      <c r="GF92">
        <v>-1.110366668076734</v>
      </c>
      <c r="GG92">
        <v>-0.004200780211792431</v>
      </c>
      <c r="GH92">
        <v>-6.086107273994438E-07</v>
      </c>
      <c r="GI92">
        <v>3.538391214060535E-10</v>
      </c>
      <c r="GJ92">
        <v>-0.07601771425776131</v>
      </c>
      <c r="GK92">
        <v>0.006682484536868237</v>
      </c>
      <c r="GL92">
        <v>-0.0007200357986506558</v>
      </c>
      <c r="GM92">
        <v>2.515042002614049E-05</v>
      </c>
      <c r="GN92">
        <v>15</v>
      </c>
      <c r="GO92">
        <v>1944</v>
      </c>
      <c r="GP92">
        <v>3</v>
      </c>
      <c r="GQ92">
        <v>20</v>
      </c>
      <c r="GR92">
        <v>13.8</v>
      </c>
      <c r="GS92">
        <v>13.8</v>
      </c>
      <c r="GT92">
        <v>1.13525</v>
      </c>
      <c r="GU92">
        <v>2.42065</v>
      </c>
      <c r="GV92">
        <v>1.44775</v>
      </c>
      <c r="GW92">
        <v>2.29858</v>
      </c>
      <c r="GX92">
        <v>1.55151</v>
      </c>
      <c r="GY92">
        <v>2.44507</v>
      </c>
      <c r="GZ92">
        <v>33.1769</v>
      </c>
      <c r="HA92">
        <v>14.0007</v>
      </c>
      <c r="HB92">
        <v>18</v>
      </c>
      <c r="HC92">
        <v>614.806</v>
      </c>
      <c r="HD92">
        <v>466.278</v>
      </c>
      <c r="HE92">
        <v>24.0005</v>
      </c>
      <c r="HF92">
        <v>27.4406</v>
      </c>
      <c r="HG92">
        <v>30</v>
      </c>
      <c r="HH92">
        <v>27.5227</v>
      </c>
      <c r="HI92">
        <v>27.4936</v>
      </c>
      <c r="HJ92">
        <v>22.7309</v>
      </c>
      <c r="HK92">
        <v>34.4485</v>
      </c>
      <c r="HL92">
        <v>81.3339</v>
      </c>
      <c r="HM92">
        <v>24</v>
      </c>
      <c r="HN92">
        <v>420</v>
      </c>
      <c r="HO92">
        <v>17.5565</v>
      </c>
      <c r="HP92">
        <v>98.96250000000001</v>
      </c>
      <c r="HQ92">
        <v>100.668</v>
      </c>
    </row>
    <row r="93" spans="1:225">
      <c r="A93">
        <v>77</v>
      </c>
      <c r="B93">
        <v>1714259453.1</v>
      </c>
      <c r="C93">
        <v>2315</v>
      </c>
      <c r="D93" t="s">
        <v>524</v>
      </c>
      <c r="E93" t="s">
        <v>525</v>
      </c>
      <c r="F93">
        <v>5</v>
      </c>
      <c r="G93" t="s">
        <v>519</v>
      </c>
      <c r="H93">
        <v>1714259445.166666</v>
      </c>
      <c r="I93">
        <f>(J93)/1000</f>
        <v>0</v>
      </c>
      <c r="J93">
        <f>IF(BE93, AM93, AG93)</f>
        <v>0</v>
      </c>
      <c r="K93">
        <f>IF(BE93, AH93, AF93)</f>
        <v>0</v>
      </c>
      <c r="L93">
        <f>BG93 - IF(AT93&gt;1, K93*BA93*100.0/(AV93*BU93), 0)</f>
        <v>0</v>
      </c>
      <c r="M93">
        <f>((S93-I93/2)*L93-K93)/(S93+I93/2)</f>
        <v>0</v>
      </c>
      <c r="N93">
        <f>M93*(BN93+BO93)/1000.0</f>
        <v>0</v>
      </c>
      <c r="O93">
        <f>(BG93 - IF(AT93&gt;1, K93*BA93*100.0/(AV93*BU93), 0))*(BN93+BO93)/1000.0</f>
        <v>0</v>
      </c>
      <c r="P93">
        <f>2.0/((1/R93-1/Q93)+SIGN(R93)*SQRT((1/R93-1/Q93)*(1/R93-1/Q93) + 4*BB93/((BB93+1)*(BB93+1))*(2*1/R93*1/Q93-1/Q93*1/Q93)))</f>
        <v>0</v>
      </c>
      <c r="Q93">
        <f>IF(LEFT(BC93,1)&lt;&gt;"0",IF(LEFT(BC93,1)="1",3.0,BD93),$D$5+$E$5*(BU93*BN93/($K$5*1000))+$F$5*(BU93*BN93/($K$5*1000))*MAX(MIN(BA93,$J$5),$I$5)*MAX(MIN(BA93,$J$5),$I$5)+$G$5*MAX(MIN(BA93,$J$5),$I$5)*(BU93*BN93/($K$5*1000))+$H$5*(BU93*BN93/($K$5*1000))*(BU93*BN93/($K$5*1000)))</f>
        <v>0</v>
      </c>
      <c r="R93">
        <f>I93*(1000-(1000*0.61365*exp(17.502*V93/(240.97+V93))/(BN93+BO93)+BI93)/2)/(1000*0.61365*exp(17.502*V93/(240.97+V93))/(BN93+BO93)-BI93)</f>
        <v>0</v>
      </c>
      <c r="S93">
        <f>1/((BB93+1)/(P93/1.6)+1/(Q93/1.37)) + BB93/((BB93+1)/(P93/1.6) + BB93/(Q93/1.37))</f>
        <v>0</v>
      </c>
      <c r="T93">
        <f>(AW93*AZ93)</f>
        <v>0</v>
      </c>
      <c r="U93">
        <f>(BP93+(T93+2*0.95*5.67E-8*(((BP93+$B$7)+273)^4-(BP93+273)^4)-44100*I93)/(1.84*29.3*Q93+8*0.95*5.67E-8*(BP93+273)^3))</f>
        <v>0</v>
      </c>
      <c r="V93">
        <f>($C$7*BQ93+$D$7*BR93+$E$7*U93)</f>
        <v>0</v>
      </c>
      <c r="W93">
        <f>0.61365*exp(17.502*V93/(240.97+V93))</f>
        <v>0</v>
      </c>
      <c r="X93">
        <f>(Y93/Z93*100)</f>
        <v>0</v>
      </c>
      <c r="Y93">
        <f>BI93*(BN93+BO93)/1000</f>
        <v>0</v>
      </c>
      <c r="Z93">
        <f>0.61365*exp(17.502*BP93/(240.97+BP93))</f>
        <v>0</v>
      </c>
      <c r="AA93">
        <f>(W93-BI93*(BN93+BO93)/1000)</f>
        <v>0</v>
      </c>
      <c r="AB93">
        <f>(-I93*44100)</f>
        <v>0</v>
      </c>
      <c r="AC93">
        <f>2*29.3*Q93*0.92*(BP93-V93)</f>
        <v>0</v>
      </c>
      <c r="AD93">
        <f>2*0.95*5.67E-8*(((BP93+$B$7)+273)^4-(V93+273)^4)</f>
        <v>0</v>
      </c>
      <c r="AE93">
        <f>T93+AD93+AB93+AC93</f>
        <v>0</v>
      </c>
      <c r="AF93">
        <f>BM93*AT93*(BH93-BG93*(1000-AT93*BJ93)/(1000-AT93*BI93))/(100*BA93)</f>
        <v>0</v>
      </c>
      <c r="AG93">
        <f>1000*BM93*AT93*(BI93-BJ93)/(100*BA93*(1000-AT93*BI93))</f>
        <v>0</v>
      </c>
      <c r="AH93">
        <f>(AI93 - AJ93 - BN93*1E3/(8.314*(BP93+273.15)) * AL93/BM93 * AK93) * BM93/(100*BA93) * (1000 - BJ93)/1000</f>
        <v>0</v>
      </c>
      <c r="AI93">
        <v>427.6395435498706</v>
      </c>
      <c r="AJ93">
        <v>425.6790545454544</v>
      </c>
      <c r="AK93">
        <v>0.02404342014145691</v>
      </c>
      <c r="AL93">
        <v>67.17867704680903</v>
      </c>
      <c r="AM93">
        <f>(AO93 - AN93 + BN93*1E3/(8.314*(BP93+273.15)) * AQ93/BM93 * AP93) * BM93/(100*BA93) * 1000/(1000 - AO93)</f>
        <v>0</v>
      </c>
      <c r="AN93">
        <v>17.5790561882946</v>
      </c>
      <c r="AO93">
        <v>17.8846296969697</v>
      </c>
      <c r="AP93">
        <v>3.940824495288434E-05</v>
      </c>
      <c r="AQ93">
        <v>78.54951549765863</v>
      </c>
      <c r="AR93">
        <v>0</v>
      </c>
      <c r="AS93">
        <v>0</v>
      </c>
      <c r="AT93">
        <f>IF(AR93*$H$13&gt;=AV93,1.0,(AV93/(AV93-AR93*$H$13)))</f>
        <v>0</v>
      </c>
      <c r="AU93">
        <f>(AT93-1)*100</f>
        <v>0</v>
      </c>
      <c r="AV93">
        <f>MAX(0,($B$13+$C$13*BU93)/(1+$D$13*BU93)*BN93/(BP93+273)*$E$13)</f>
        <v>0</v>
      </c>
      <c r="AW93">
        <f>$B$11*BV93+$C$11*BW93+$F$11*CH93*(1-CK93)</f>
        <v>0</v>
      </c>
      <c r="AX93">
        <f>AW93*AY93</f>
        <v>0</v>
      </c>
      <c r="AY93">
        <f>($B$11*$D$9+$C$11*$D$9+$F$11*((CU93+CM93)/MAX(CU93+CM93+CV93, 0.1)*$I$9+CV93/MAX(CU93+CM93+CV93, 0.1)*$J$9))/($B$11+$C$11+$F$11)</f>
        <v>0</v>
      </c>
      <c r="AZ93">
        <f>($B$11*$K$9+$C$11*$K$9+$F$11*((CU93+CM93)/MAX(CU93+CM93+CV93, 0.1)*$P$9+CV93/MAX(CU93+CM93+CV93, 0.1)*$Q$9))/($B$11+$C$11+$F$11)</f>
        <v>0</v>
      </c>
      <c r="BA93">
        <v>6</v>
      </c>
      <c r="BB93">
        <v>0.5</v>
      </c>
      <c r="BC93" t="s">
        <v>355</v>
      </c>
      <c r="BD93">
        <v>2</v>
      </c>
      <c r="BE93" t="b">
        <v>1</v>
      </c>
      <c r="BF93">
        <v>1714259445.166666</v>
      </c>
      <c r="BG93">
        <v>417.9803000000001</v>
      </c>
      <c r="BH93">
        <v>419.9515000000001</v>
      </c>
      <c r="BI93">
        <v>17.88364666666667</v>
      </c>
      <c r="BJ93">
        <v>17.54633666666667</v>
      </c>
      <c r="BK93">
        <v>420.9403666666666</v>
      </c>
      <c r="BL93">
        <v>17.92637666666667</v>
      </c>
      <c r="BM93">
        <v>600.0137</v>
      </c>
      <c r="BN93">
        <v>101.4023666666667</v>
      </c>
      <c r="BO93">
        <v>0.10003567</v>
      </c>
      <c r="BP93">
        <v>25.63542</v>
      </c>
      <c r="BQ93">
        <v>25.69831</v>
      </c>
      <c r="BR93">
        <v>999.9000000000002</v>
      </c>
      <c r="BS93">
        <v>0</v>
      </c>
      <c r="BT93">
        <v>0</v>
      </c>
      <c r="BU93">
        <v>9999.579666666667</v>
      </c>
      <c r="BV93">
        <v>0</v>
      </c>
      <c r="BW93">
        <v>159.4886</v>
      </c>
      <c r="BX93">
        <v>-1.971219333333333</v>
      </c>
      <c r="BY93">
        <v>425.5914</v>
      </c>
      <c r="BZ93">
        <v>427.4517</v>
      </c>
      <c r="CA93">
        <v>0.3373049</v>
      </c>
      <c r="CB93">
        <v>419.9515000000001</v>
      </c>
      <c r="CC93">
        <v>17.54633666666667</v>
      </c>
      <c r="CD93">
        <v>1.813444</v>
      </c>
      <c r="CE93">
        <v>1.779240333333333</v>
      </c>
      <c r="CF93">
        <v>15.90316333333333</v>
      </c>
      <c r="CG93">
        <v>15.60560333333333</v>
      </c>
      <c r="CH93">
        <v>400.0258000000001</v>
      </c>
      <c r="CI93">
        <v>0.9000016333333332</v>
      </c>
      <c r="CJ93">
        <v>0.09999846333333337</v>
      </c>
      <c r="CK93">
        <v>0</v>
      </c>
      <c r="CL93">
        <v>2.087683333333334</v>
      </c>
      <c r="CM93">
        <v>0</v>
      </c>
      <c r="CN93">
        <v>1263.756</v>
      </c>
      <c r="CO93">
        <v>3702.446666666666</v>
      </c>
      <c r="CP93">
        <v>36.43103333333333</v>
      </c>
      <c r="CQ93">
        <v>41.39759999999998</v>
      </c>
      <c r="CR93">
        <v>38.64359999999999</v>
      </c>
      <c r="CS93">
        <v>40.51636666666666</v>
      </c>
      <c r="CT93">
        <v>37.13519999999999</v>
      </c>
      <c r="CU93">
        <v>360.0236666666667</v>
      </c>
      <c r="CV93">
        <v>40</v>
      </c>
      <c r="CW93">
        <v>0</v>
      </c>
      <c r="CX93">
        <v>1714259540.4</v>
      </c>
      <c r="CY93">
        <v>0</v>
      </c>
      <c r="CZ93">
        <v>1714258616.5</v>
      </c>
      <c r="DA93" t="s">
        <v>462</v>
      </c>
      <c r="DB93">
        <v>1714258613</v>
      </c>
      <c r="DC93">
        <v>1714258616.5</v>
      </c>
      <c r="DD93">
        <v>3</v>
      </c>
      <c r="DE93">
        <v>0.212</v>
      </c>
      <c r="DF93">
        <v>0.015</v>
      </c>
      <c r="DG93">
        <v>-2.969</v>
      </c>
      <c r="DH93">
        <v>-0.039</v>
      </c>
      <c r="DI93">
        <v>420</v>
      </c>
      <c r="DJ93">
        <v>18</v>
      </c>
      <c r="DK93">
        <v>0.63</v>
      </c>
      <c r="DL93">
        <v>0.22</v>
      </c>
      <c r="DM93">
        <v>-1.990566585365853</v>
      </c>
      <c r="DN93">
        <v>0.4856063414634127</v>
      </c>
      <c r="DO93">
        <v>0.2113874445196199</v>
      </c>
      <c r="DP93">
        <v>0</v>
      </c>
      <c r="DQ93">
        <v>0.3440546097560976</v>
      </c>
      <c r="DR93">
        <v>-0.122536348432056</v>
      </c>
      <c r="DS93">
        <v>0.0181688467516993</v>
      </c>
      <c r="DT93">
        <v>0</v>
      </c>
      <c r="DU93">
        <v>0</v>
      </c>
      <c r="DV93">
        <v>2</v>
      </c>
      <c r="DW93" t="s">
        <v>363</v>
      </c>
      <c r="DX93">
        <v>3.22941</v>
      </c>
      <c r="DY93">
        <v>2.70453</v>
      </c>
      <c r="DZ93">
        <v>0.105578</v>
      </c>
      <c r="EA93">
        <v>0.105761</v>
      </c>
      <c r="EB93">
        <v>0.09401900000000001</v>
      </c>
      <c r="EC93">
        <v>0.09323480000000001</v>
      </c>
      <c r="ED93">
        <v>29122.2</v>
      </c>
      <c r="EE93">
        <v>28450.3</v>
      </c>
      <c r="EF93">
        <v>31188.2</v>
      </c>
      <c r="EG93">
        <v>30168.3</v>
      </c>
      <c r="EH93">
        <v>37838.4</v>
      </c>
      <c r="EI93">
        <v>36175.7</v>
      </c>
      <c r="EJ93">
        <v>43699.7</v>
      </c>
      <c r="EK93">
        <v>42132.2</v>
      </c>
      <c r="EL93">
        <v>2.13788</v>
      </c>
      <c r="EM93">
        <v>1.90653</v>
      </c>
      <c r="EN93">
        <v>0.0426024</v>
      </c>
      <c r="EO93">
        <v>0</v>
      </c>
      <c r="EP93">
        <v>24.9982</v>
      </c>
      <c r="EQ93">
        <v>999.9</v>
      </c>
      <c r="ER93">
        <v>62</v>
      </c>
      <c r="ES93">
        <v>27.7</v>
      </c>
      <c r="ET93">
        <v>22.8014</v>
      </c>
      <c r="EU93">
        <v>61.1173</v>
      </c>
      <c r="EV93">
        <v>22.2877</v>
      </c>
      <c r="EW93">
        <v>1</v>
      </c>
      <c r="EX93">
        <v>0.0292962</v>
      </c>
      <c r="EY93">
        <v>0.621555</v>
      </c>
      <c r="EZ93">
        <v>20.2089</v>
      </c>
      <c r="FA93">
        <v>5.22388</v>
      </c>
      <c r="FB93">
        <v>11.998</v>
      </c>
      <c r="FC93">
        <v>4.9673</v>
      </c>
      <c r="FD93">
        <v>3.297</v>
      </c>
      <c r="FE93">
        <v>9999</v>
      </c>
      <c r="FF93">
        <v>9999</v>
      </c>
      <c r="FG93">
        <v>9999</v>
      </c>
      <c r="FH93">
        <v>33.1</v>
      </c>
      <c r="FI93">
        <v>4.97107</v>
      </c>
      <c r="FJ93">
        <v>1.86775</v>
      </c>
      <c r="FK93">
        <v>1.85899</v>
      </c>
      <c r="FL93">
        <v>1.86509</v>
      </c>
      <c r="FM93">
        <v>1.8631</v>
      </c>
      <c r="FN93">
        <v>1.86446</v>
      </c>
      <c r="FO93">
        <v>1.85989</v>
      </c>
      <c r="FP93">
        <v>1.86397</v>
      </c>
      <c r="FQ93">
        <v>0</v>
      </c>
      <c r="FR93">
        <v>0</v>
      </c>
      <c r="FS93">
        <v>0</v>
      </c>
      <c r="FT93">
        <v>0</v>
      </c>
      <c r="FU93" t="s">
        <v>358</v>
      </c>
      <c r="FV93" t="s">
        <v>359</v>
      </c>
      <c r="FW93" t="s">
        <v>360</v>
      </c>
      <c r="FX93" t="s">
        <v>360</v>
      </c>
      <c r="FY93" t="s">
        <v>360</v>
      </c>
      <c r="FZ93" t="s">
        <v>360</v>
      </c>
      <c r="GA93">
        <v>0</v>
      </c>
      <c r="GB93">
        <v>100</v>
      </c>
      <c r="GC93">
        <v>100</v>
      </c>
      <c r="GD93">
        <v>-2.96</v>
      </c>
      <c r="GE93">
        <v>-0.0427</v>
      </c>
      <c r="GF93">
        <v>-1.110366668076734</v>
      </c>
      <c r="GG93">
        <v>-0.004200780211792431</v>
      </c>
      <c r="GH93">
        <v>-6.086107273994438E-07</v>
      </c>
      <c r="GI93">
        <v>3.538391214060535E-10</v>
      </c>
      <c r="GJ93">
        <v>-0.07601771425776131</v>
      </c>
      <c r="GK93">
        <v>0.006682484536868237</v>
      </c>
      <c r="GL93">
        <v>-0.0007200357986506558</v>
      </c>
      <c r="GM93">
        <v>2.515042002614049E-05</v>
      </c>
      <c r="GN93">
        <v>15</v>
      </c>
      <c r="GO93">
        <v>1944</v>
      </c>
      <c r="GP93">
        <v>3</v>
      </c>
      <c r="GQ93">
        <v>20</v>
      </c>
      <c r="GR93">
        <v>14</v>
      </c>
      <c r="GS93">
        <v>13.9</v>
      </c>
      <c r="GT93">
        <v>1.13525</v>
      </c>
      <c r="GU93">
        <v>2.41455</v>
      </c>
      <c r="GV93">
        <v>1.44775</v>
      </c>
      <c r="GW93">
        <v>2.29858</v>
      </c>
      <c r="GX93">
        <v>1.55151</v>
      </c>
      <c r="GY93">
        <v>2.31689</v>
      </c>
      <c r="GZ93">
        <v>33.1992</v>
      </c>
      <c r="HA93">
        <v>13.9919</v>
      </c>
      <c r="HB93">
        <v>18</v>
      </c>
      <c r="HC93">
        <v>614.98</v>
      </c>
      <c r="HD93">
        <v>466.086</v>
      </c>
      <c r="HE93">
        <v>24</v>
      </c>
      <c r="HF93">
        <v>27.4381</v>
      </c>
      <c r="HG93">
        <v>29.9999</v>
      </c>
      <c r="HH93">
        <v>27.5203</v>
      </c>
      <c r="HI93">
        <v>27.4913</v>
      </c>
      <c r="HJ93">
        <v>22.7386</v>
      </c>
      <c r="HK93">
        <v>34.1646</v>
      </c>
      <c r="HL93">
        <v>80.9592</v>
      </c>
      <c r="HM93">
        <v>24</v>
      </c>
      <c r="HN93">
        <v>420</v>
      </c>
      <c r="HO93">
        <v>17.5497</v>
      </c>
      <c r="HP93">
        <v>98.9618</v>
      </c>
      <c r="HQ93">
        <v>100.67</v>
      </c>
    </row>
    <row r="94" spans="1:225">
      <c r="A94">
        <v>78</v>
      </c>
      <c r="B94">
        <v>1714259463.1</v>
      </c>
      <c r="C94">
        <v>2325</v>
      </c>
      <c r="D94" t="s">
        <v>526</v>
      </c>
      <c r="E94" t="s">
        <v>527</v>
      </c>
      <c r="F94">
        <v>5</v>
      </c>
      <c r="G94" t="s">
        <v>519</v>
      </c>
      <c r="H94">
        <v>1714259455.166666</v>
      </c>
      <c r="I94">
        <f>(J94)/1000</f>
        <v>0</v>
      </c>
      <c r="J94">
        <f>IF(BE94, AM94, AG94)</f>
        <v>0</v>
      </c>
      <c r="K94">
        <f>IF(BE94, AH94, AF94)</f>
        <v>0</v>
      </c>
      <c r="L94">
        <f>BG94 - IF(AT94&gt;1, K94*BA94*100.0/(AV94*BU94), 0)</f>
        <v>0</v>
      </c>
      <c r="M94">
        <f>((S94-I94/2)*L94-K94)/(S94+I94/2)</f>
        <v>0</v>
      </c>
      <c r="N94">
        <f>M94*(BN94+BO94)/1000.0</f>
        <v>0</v>
      </c>
      <c r="O94">
        <f>(BG94 - IF(AT94&gt;1, K94*BA94*100.0/(AV94*BU94), 0))*(BN94+BO94)/1000.0</f>
        <v>0</v>
      </c>
      <c r="P94">
        <f>2.0/((1/R94-1/Q94)+SIGN(R94)*SQRT((1/R94-1/Q94)*(1/R94-1/Q94) + 4*BB94/((BB94+1)*(BB94+1))*(2*1/R94*1/Q94-1/Q94*1/Q94)))</f>
        <v>0</v>
      </c>
      <c r="Q94">
        <f>IF(LEFT(BC94,1)&lt;&gt;"0",IF(LEFT(BC94,1)="1",3.0,BD94),$D$5+$E$5*(BU94*BN94/($K$5*1000))+$F$5*(BU94*BN94/($K$5*1000))*MAX(MIN(BA94,$J$5),$I$5)*MAX(MIN(BA94,$J$5),$I$5)+$G$5*MAX(MIN(BA94,$J$5),$I$5)*(BU94*BN94/($K$5*1000))+$H$5*(BU94*BN94/($K$5*1000))*(BU94*BN94/($K$5*1000)))</f>
        <v>0</v>
      </c>
      <c r="R94">
        <f>I94*(1000-(1000*0.61365*exp(17.502*V94/(240.97+V94))/(BN94+BO94)+BI94)/2)/(1000*0.61365*exp(17.502*V94/(240.97+V94))/(BN94+BO94)-BI94)</f>
        <v>0</v>
      </c>
      <c r="S94">
        <f>1/((BB94+1)/(P94/1.6)+1/(Q94/1.37)) + BB94/((BB94+1)/(P94/1.6) + BB94/(Q94/1.37))</f>
        <v>0</v>
      </c>
      <c r="T94">
        <f>(AW94*AZ94)</f>
        <v>0</v>
      </c>
      <c r="U94">
        <f>(BP94+(T94+2*0.95*5.67E-8*(((BP94+$B$7)+273)^4-(BP94+273)^4)-44100*I94)/(1.84*29.3*Q94+8*0.95*5.67E-8*(BP94+273)^3))</f>
        <v>0</v>
      </c>
      <c r="V94">
        <f>($C$7*BQ94+$D$7*BR94+$E$7*U94)</f>
        <v>0</v>
      </c>
      <c r="W94">
        <f>0.61365*exp(17.502*V94/(240.97+V94))</f>
        <v>0</v>
      </c>
      <c r="X94">
        <f>(Y94/Z94*100)</f>
        <v>0</v>
      </c>
      <c r="Y94">
        <f>BI94*(BN94+BO94)/1000</f>
        <v>0</v>
      </c>
      <c r="Z94">
        <f>0.61365*exp(17.502*BP94/(240.97+BP94))</f>
        <v>0</v>
      </c>
      <c r="AA94">
        <f>(W94-BI94*(BN94+BO94)/1000)</f>
        <v>0</v>
      </c>
      <c r="AB94">
        <f>(-I94*44100)</f>
        <v>0</v>
      </c>
      <c r="AC94">
        <f>2*29.3*Q94*0.92*(BP94-V94)</f>
        <v>0</v>
      </c>
      <c r="AD94">
        <f>2*0.95*5.67E-8*(((BP94+$B$7)+273)^4-(V94+273)^4)</f>
        <v>0</v>
      </c>
      <c r="AE94">
        <f>T94+AD94+AB94+AC94</f>
        <v>0</v>
      </c>
      <c r="AF94">
        <f>BM94*AT94*(BH94-BG94*(1000-AT94*BJ94)/(1000-AT94*BI94))/(100*BA94)</f>
        <v>0</v>
      </c>
      <c r="AG94">
        <f>1000*BM94*AT94*(BI94-BJ94)/(100*BA94*(1000-AT94*BI94))</f>
        <v>0</v>
      </c>
      <c r="AH94">
        <f>(AI94 - AJ94 - BN94*1E3/(8.314*(BP94+273.15)) * AL94/BM94 * AK94) * BM94/(100*BA94) * (1000 - BJ94)/1000</f>
        <v>0</v>
      </c>
      <c r="AI94">
        <v>427.5153456177108</v>
      </c>
      <c r="AJ94">
        <v>425.5900242424241</v>
      </c>
      <c r="AK94">
        <v>-0.03247674916618201</v>
      </c>
      <c r="AL94">
        <v>67.17867704680903</v>
      </c>
      <c r="AM94">
        <f>(AO94 - AN94 + BN94*1E3/(8.314*(BP94+273.15)) * AQ94/BM94 * AP94) * BM94/(100*BA94) * 1000/(1000 - AO94)</f>
        <v>0</v>
      </c>
      <c r="AN94">
        <v>17.55665310416067</v>
      </c>
      <c r="AO94">
        <v>17.89337333333333</v>
      </c>
      <c r="AP94">
        <v>-2.786422335551968E-05</v>
      </c>
      <c r="AQ94">
        <v>78.54951549765863</v>
      </c>
      <c r="AR94">
        <v>0</v>
      </c>
      <c r="AS94">
        <v>0</v>
      </c>
      <c r="AT94">
        <f>IF(AR94*$H$13&gt;=AV94,1.0,(AV94/(AV94-AR94*$H$13)))</f>
        <v>0</v>
      </c>
      <c r="AU94">
        <f>(AT94-1)*100</f>
        <v>0</v>
      </c>
      <c r="AV94">
        <f>MAX(0,($B$13+$C$13*BU94)/(1+$D$13*BU94)*BN94/(BP94+273)*$E$13)</f>
        <v>0</v>
      </c>
      <c r="AW94">
        <f>$B$11*BV94+$C$11*BW94+$F$11*CH94*(1-CK94)</f>
        <v>0</v>
      </c>
      <c r="AX94">
        <f>AW94*AY94</f>
        <v>0</v>
      </c>
      <c r="AY94">
        <f>($B$11*$D$9+$C$11*$D$9+$F$11*((CU94+CM94)/MAX(CU94+CM94+CV94, 0.1)*$I$9+CV94/MAX(CU94+CM94+CV94, 0.1)*$J$9))/($B$11+$C$11+$F$11)</f>
        <v>0</v>
      </c>
      <c r="AZ94">
        <f>($B$11*$K$9+$C$11*$K$9+$F$11*((CU94+CM94)/MAX(CU94+CM94+CV94, 0.1)*$P$9+CV94/MAX(CU94+CM94+CV94, 0.1)*$Q$9))/($B$11+$C$11+$F$11)</f>
        <v>0</v>
      </c>
      <c r="BA94">
        <v>6</v>
      </c>
      <c r="BB94">
        <v>0.5</v>
      </c>
      <c r="BC94" t="s">
        <v>355</v>
      </c>
      <c r="BD94">
        <v>2</v>
      </c>
      <c r="BE94" t="b">
        <v>1</v>
      </c>
      <c r="BF94">
        <v>1714259455.166666</v>
      </c>
      <c r="BG94">
        <v>418.0445333333333</v>
      </c>
      <c r="BH94">
        <v>420.0868</v>
      </c>
      <c r="BI94">
        <v>17.88932666666667</v>
      </c>
      <c r="BJ94">
        <v>17.56541666666667</v>
      </c>
      <c r="BK94">
        <v>421.0048666666666</v>
      </c>
      <c r="BL94">
        <v>17.93201666666667</v>
      </c>
      <c r="BM94">
        <v>600.0120666666668</v>
      </c>
      <c r="BN94">
        <v>101.4013666666666</v>
      </c>
      <c r="BO94">
        <v>0.09995162666666667</v>
      </c>
      <c r="BP94">
        <v>25.62897</v>
      </c>
      <c r="BQ94">
        <v>25.69618666666667</v>
      </c>
      <c r="BR94">
        <v>999.9000000000002</v>
      </c>
      <c r="BS94">
        <v>0</v>
      </c>
      <c r="BT94">
        <v>0</v>
      </c>
      <c r="BU94">
        <v>10018.60666666666</v>
      </c>
      <c r="BV94">
        <v>0</v>
      </c>
      <c r="BW94">
        <v>159.3825</v>
      </c>
      <c r="BX94">
        <v>-2.042150333333333</v>
      </c>
      <c r="BY94">
        <v>425.6593</v>
      </c>
      <c r="BZ94">
        <v>427.5976333333334</v>
      </c>
      <c r="CA94">
        <v>0.3239118666666667</v>
      </c>
      <c r="CB94">
        <v>420.0868</v>
      </c>
      <c r="CC94">
        <v>17.56541666666667</v>
      </c>
      <c r="CD94">
        <v>1.814000333333333</v>
      </c>
      <c r="CE94">
        <v>1.781157000000001</v>
      </c>
      <c r="CF94">
        <v>15.90796666666667</v>
      </c>
      <c r="CG94">
        <v>15.62240333333333</v>
      </c>
      <c r="CH94">
        <v>400.0328666666666</v>
      </c>
      <c r="CI94">
        <v>0.8999997999999998</v>
      </c>
      <c r="CJ94">
        <v>0.10000028</v>
      </c>
      <c r="CK94">
        <v>0</v>
      </c>
      <c r="CL94">
        <v>2.07387</v>
      </c>
      <c r="CM94">
        <v>0</v>
      </c>
      <c r="CN94">
        <v>1257.139</v>
      </c>
      <c r="CO94">
        <v>3702.511</v>
      </c>
      <c r="CP94">
        <v>36.4978</v>
      </c>
      <c r="CQ94">
        <v>41.47476666666667</v>
      </c>
      <c r="CR94">
        <v>38.71016666666666</v>
      </c>
      <c r="CS94">
        <v>40.6539</v>
      </c>
      <c r="CT94">
        <v>37.21436666666667</v>
      </c>
      <c r="CU94">
        <v>360.0296666666666</v>
      </c>
      <c r="CV94">
        <v>40</v>
      </c>
      <c r="CW94">
        <v>0</v>
      </c>
      <c r="CX94">
        <v>1714259550.6</v>
      </c>
      <c r="CY94">
        <v>0</v>
      </c>
      <c r="CZ94">
        <v>1714258616.5</v>
      </c>
      <c r="DA94" t="s">
        <v>462</v>
      </c>
      <c r="DB94">
        <v>1714258613</v>
      </c>
      <c r="DC94">
        <v>1714258616.5</v>
      </c>
      <c r="DD94">
        <v>3</v>
      </c>
      <c r="DE94">
        <v>0.212</v>
      </c>
      <c r="DF94">
        <v>0.015</v>
      </c>
      <c r="DG94">
        <v>-2.969</v>
      </c>
      <c r="DH94">
        <v>-0.039</v>
      </c>
      <c r="DI94">
        <v>420</v>
      </c>
      <c r="DJ94">
        <v>18</v>
      </c>
      <c r="DK94">
        <v>0.63</v>
      </c>
      <c r="DL94">
        <v>0.22</v>
      </c>
      <c r="DM94">
        <v>-1.987843414634146</v>
      </c>
      <c r="DN94">
        <v>-0.4111701742160308</v>
      </c>
      <c r="DO94">
        <v>0.2131667457203942</v>
      </c>
      <c r="DP94">
        <v>0</v>
      </c>
      <c r="DQ94">
        <v>0.3308878292682927</v>
      </c>
      <c r="DR94">
        <v>-0.0741188153310112</v>
      </c>
      <c r="DS94">
        <v>0.01887931549103079</v>
      </c>
      <c r="DT94">
        <v>1</v>
      </c>
      <c r="DU94">
        <v>1</v>
      </c>
      <c r="DV94">
        <v>2</v>
      </c>
      <c r="DW94" t="s">
        <v>357</v>
      </c>
      <c r="DX94">
        <v>3.22928</v>
      </c>
      <c r="DY94">
        <v>2.70431</v>
      </c>
      <c r="DZ94">
        <v>0.105565</v>
      </c>
      <c r="EA94">
        <v>0.105718</v>
      </c>
      <c r="EB94">
        <v>0.0940505</v>
      </c>
      <c r="EC94">
        <v>0.093164</v>
      </c>
      <c r="ED94">
        <v>29123.1</v>
      </c>
      <c r="EE94">
        <v>28451.5</v>
      </c>
      <c r="EF94">
        <v>31188.6</v>
      </c>
      <c r="EG94">
        <v>30168.1</v>
      </c>
      <c r="EH94">
        <v>37837.6</v>
      </c>
      <c r="EI94">
        <v>36178.7</v>
      </c>
      <c r="EJ94">
        <v>43700.3</v>
      </c>
      <c r="EK94">
        <v>42132.3</v>
      </c>
      <c r="EL94">
        <v>2.13797</v>
      </c>
      <c r="EM94">
        <v>1.9067</v>
      </c>
      <c r="EN94">
        <v>0.0429563</v>
      </c>
      <c r="EO94">
        <v>0</v>
      </c>
      <c r="EP94">
        <v>24.9914</v>
      </c>
      <c r="EQ94">
        <v>999.9</v>
      </c>
      <c r="ER94">
        <v>61.9</v>
      </c>
      <c r="ES94">
        <v>27.7</v>
      </c>
      <c r="ET94">
        <v>22.7648</v>
      </c>
      <c r="EU94">
        <v>61.3773</v>
      </c>
      <c r="EV94">
        <v>22.1875</v>
      </c>
      <c r="EW94">
        <v>1</v>
      </c>
      <c r="EX94">
        <v>0.0288745</v>
      </c>
      <c r="EY94">
        <v>0.618704</v>
      </c>
      <c r="EZ94">
        <v>20.2088</v>
      </c>
      <c r="FA94">
        <v>5.22373</v>
      </c>
      <c r="FB94">
        <v>11.998</v>
      </c>
      <c r="FC94">
        <v>4.967</v>
      </c>
      <c r="FD94">
        <v>3.297</v>
      </c>
      <c r="FE94">
        <v>9999</v>
      </c>
      <c r="FF94">
        <v>9999</v>
      </c>
      <c r="FG94">
        <v>9999</v>
      </c>
      <c r="FH94">
        <v>33.1</v>
      </c>
      <c r="FI94">
        <v>4.97106</v>
      </c>
      <c r="FJ94">
        <v>1.86774</v>
      </c>
      <c r="FK94">
        <v>1.85898</v>
      </c>
      <c r="FL94">
        <v>1.86509</v>
      </c>
      <c r="FM94">
        <v>1.8631</v>
      </c>
      <c r="FN94">
        <v>1.86446</v>
      </c>
      <c r="FO94">
        <v>1.85989</v>
      </c>
      <c r="FP94">
        <v>1.86398</v>
      </c>
      <c r="FQ94">
        <v>0</v>
      </c>
      <c r="FR94">
        <v>0</v>
      </c>
      <c r="FS94">
        <v>0</v>
      </c>
      <c r="FT94">
        <v>0</v>
      </c>
      <c r="FU94" t="s">
        <v>358</v>
      </c>
      <c r="FV94" t="s">
        <v>359</v>
      </c>
      <c r="FW94" t="s">
        <v>360</v>
      </c>
      <c r="FX94" t="s">
        <v>360</v>
      </c>
      <c r="FY94" t="s">
        <v>360</v>
      </c>
      <c r="FZ94" t="s">
        <v>360</v>
      </c>
      <c r="GA94">
        <v>0</v>
      </c>
      <c r="GB94">
        <v>100</v>
      </c>
      <c r="GC94">
        <v>100</v>
      </c>
      <c r="GD94">
        <v>-2.96</v>
      </c>
      <c r="GE94">
        <v>-0.0427</v>
      </c>
      <c r="GF94">
        <v>-1.110366668076734</v>
      </c>
      <c r="GG94">
        <v>-0.004200780211792431</v>
      </c>
      <c r="GH94">
        <v>-6.086107273994438E-07</v>
      </c>
      <c r="GI94">
        <v>3.538391214060535E-10</v>
      </c>
      <c r="GJ94">
        <v>-0.07601771425776131</v>
      </c>
      <c r="GK94">
        <v>0.006682484536868237</v>
      </c>
      <c r="GL94">
        <v>-0.0007200357986506558</v>
      </c>
      <c r="GM94">
        <v>2.515042002614049E-05</v>
      </c>
      <c r="GN94">
        <v>15</v>
      </c>
      <c r="GO94">
        <v>1944</v>
      </c>
      <c r="GP94">
        <v>3</v>
      </c>
      <c r="GQ94">
        <v>20</v>
      </c>
      <c r="GR94">
        <v>14.2</v>
      </c>
      <c r="GS94">
        <v>14.1</v>
      </c>
      <c r="GT94">
        <v>1.13525</v>
      </c>
      <c r="GU94">
        <v>2.42554</v>
      </c>
      <c r="GV94">
        <v>1.44775</v>
      </c>
      <c r="GW94">
        <v>2.29858</v>
      </c>
      <c r="GX94">
        <v>1.55151</v>
      </c>
      <c r="GY94">
        <v>2.25952</v>
      </c>
      <c r="GZ94">
        <v>33.1992</v>
      </c>
      <c r="HA94">
        <v>13.9832</v>
      </c>
      <c r="HB94">
        <v>18</v>
      </c>
      <c r="HC94">
        <v>615.027</v>
      </c>
      <c r="HD94">
        <v>466.164</v>
      </c>
      <c r="HE94">
        <v>23.9996</v>
      </c>
      <c r="HF94">
        <v>27.4346</v>
      </c>
      <c r="HG94">
        <v>30</v>
      </c>
      <c r="HH94">
        <v>27.5179</v>
      </c>
      <c r="HI94">
        <v>27.4873</v>
      </c>
      <c r="HJ94">
        <v>22.73</v>
      </c>
      <c r="HK94">
        <v>34.1646</v>
      </c>
      <c r="HL94">
        <v>80.9592</v>
      </c>
      <c r="HM94">
        <v>24</v>
      </c>
      <c r="HN94">
        <v>420</v>
      </c>
      <c r="HO94">
        <v>17.5381</v>
      </c>
      <c r="HP94">
        <v>98.9631</v>
      </c>
      <c r="HQ94">
        <v>100.67</v>
      </c>
    </row>
    <row r="95" spans="1:225">
      <c r="A95">
        <v>79</v>
      </c>
      <c r="B95">
        <v>1714259473.1</v>
      </c>
      <c r="C95">
        <v>2335</v>
      </c>
      <c r="D95" t="s">
        <v>528</v>
      </c>
      <c r="E95" t="s">
        <v>529</v>
      </c>
      <c r="F95">
        <v>5</v>
      </c>
      <c r="G95" t="s">
        <v>519</v>
      </c>
      <c r="H95">
        <v>1714259465.166666</v>
      </c>
      <c r="I95">
        <f>(J95)/1000</f>
        <v>0</v>
      </c>
      <c r="J95">
        <f>IF(BE95, AM95, AG95)</f>
        <v>0</v>
      </c>
      <c r="K95">
        <f>IF(BE95, AH95, AF95)</f>
        <v>0</v>
      </c>
      <c r="L95">
        <f>BG95 - IF(AT95&gt;1, K95*BA95*100.0/(AV95*BU95), 0)</f>
        <v>0</v>
      </c>
      <c r="M95">
        <f>((S95-I95/2)*L95-K95)/(S95+I95/2)</f>
        <v>0</v>
      </c>
      <c r="N95">
        <f>M95*(BN95+BO95)/1000.0</f>
        <v>0</v>
      </c>
      <c r="O95">
        <f>(BG95 - IF(AT95&gt;1, K95*BA95*100.0/(AV95*BU95), 0))*(BN95+BO95)/1000.0</f>
        <v>0</v>
      </c>
      <c r="P95">
        <f>2.0/((1/R95-1/Q95)+SIGN(R95)*SQRT((1/R95-1/Q95)*(1/R95-1/Q95) + 4*BB95/((BB95+1)*(BB95+1))*(2*1/R95*1/Q95-1/Q95*1/Q95)))</f>
        <v>0</v>
      </c>
      <c r="Q95">
        <f>IF(LEFT(BC95,1)&lt;&gt;"0",IF(LEFT(BC95,1)="1",3.0,BD95),$D$5+$E$5*(BU95*BN95/($K$5*1000))+$F$5*(BU95*BN95/($K$5*1000))*MAX(MIN(BA95,$J$5),$I$5)*MAX(MIN(BA95,$J$5),$I$5)+$G$5*MAX(MIN(BA95,$J$5),$I$5)*(BU95*BN95/($K$5*1000))+$H$5*(BU95*BN95/($K$5*1000))*(BU95*BN95/($K$5*1000)))</f>
        <v>0</v>
      </c>
      <c r="R95">
        <f>I95*(1000-(1000*0.61365*exp(17.502*V95/(240.97+V95))/(BN95+BO95)+BI95)/2)/(1000*0.61365*exp(17.502*V95/(240.97+V95))/(BN95+BO95)-BI95)</f>
        <v>0</v>
      </c>
      <c r="S95">
        <f>1/((BB95+1)/(P95/1.6)+1/(Q95/1.37)) + BB95/((BB95+1)/(P95/1.6) + BB95/(Q95/1.37))</f>
        <v>0</v>
      </c>
      <c r="T95">
        <f>(AW95*AZ95)</f>
        <v>0</v>
      </c>
      <c r="U95">
        <f>(BP95+(T95+2*0.95*5.67E-8*(((BP95+$B$7)+273)^4-(BP95+273)^4)-44100*I95)/(1.84*29.3*Q95+8*0.95*5.67E-8*(BP95+273)^3))</f>
        <v>0</v>
      </c>
      <c r="V95">
        <f>($C$7*BQ95+$D$7*BR95+$E$7*U95)</f>
        <v>0</v>
      </c>
      <c r="W95">
        <f>0.61365*exp(17.502*V95/(240.97+V95))</f>
        <v>0</v>
      </c>
      <c r="X95">
        <f>(Y95/Z95*100)</f>
        <v>0</v>
      </c>
      <c r="Y95">
        <f>BI95*(BN95+BO95)/1000</f>
        <v>0</v>
      </c>
      <c r="Z95">
        <f>0.61365*exp(17.502*BP95/(240.97+BP95))</f>
        <v>0</v>
      </c>
      <c r="AA95">
        <f>(W95-BI95*(BN95+BO95)/1000)</f>
        <v>0</v>
      </c>
      <c r="AB95">
        <f>(-I95*44100)</f>
        <v>0</v>
      </c>
      <c r="AC95">
        <f>2*29.3*Q95*0.92*(BP95-V95)</f>
        <v>0</v>
      </c>
      <c r="AD95">
        <f>2*0.95*5.67E-8*(((BP95+$B$7)+273)^4-(V95+273)^4)</f>
        <v>0</v>
      </c>
      <c r="AE95">
        <f>T95+AD95+AB95+AC95</f>
        <v>0</v>
      </c>
      <c r="AF95">
        <f>BM95*AT95*(BH95-BG95*(1000-AT95*BJ95)/(1000-AT95*BI95))/(100*BA95)</f>
        <v>0</v>
      </c>
      <c r="AG95">
        <f>1000*BM95*AT95*(BI95-BJ95)/(100*BA95*(1000-AT95*BI95))</f>
        <v>0</v>
      </c>
      <c r="AH95">
        <f>(AI95 - AJ95 - BN95*1E3/(8.314*(BP95+273.15)) * AL95/BM95 * AK95) * BM95/(100*BA95) * (1000 - BJ95)/1000</f>
        <v>0</v>
      </c>
      <c r="AI95">
        <v>427.3964639946917</v>
      </c>
      <c r="AJ95">
        <v>425.5850606060603</v>
      </c>
      <c r="AK95">
        <v>0.003606916781944293</v>
      </c>
      <c r="AL95">
        <v>67.17867704680903</v>
      </c>
      <c r="AM95">
        <f>(AO95 - AN95 + BN95*1E3/(8.314*(BP95+273.15)) * AQ95/BM95 * AP95) * BM95/(100*BA95) * 1000/(1000 - AO95)</f>
        <v>0</v>
      </c>
      <c r="AN95">
        <v>17.54582349028319</v>
      </c>
      <c r="AO95">
        <v>17.88908787878788</v>
      </c>
      <c r="AP95">
        <v>-1.541663065592021E-05</v>
      </c>
      <c r="AQ95">
        <v>78.54951549765863</v>
      </c>
      <c r="AR95">
        <v>0</v>
      </c>
      <c r="AS95">
        <v>0</v>
      </c>
      <c r="AT95">
        <f>IF(AR95*$H$13&gt;=AV95,1.0,(AV95/(AV95-AR95*$H$13)))</f>
        <v>0</v>
      </c>
      <c r="AU95">
        <f>(AT95-1)*100</f>
        <v>0</v>
      </c>
      <c r="AV95">
        <f>MAX(0,($B$13+$C$13*BU95)/(1+$D$13*BU95)*BN95/(BP95+273)*$E$13)</f>
        <v>0</v>
      </c>
      <c r="AW95">
        <f>$B$11*BV95+$C$11*BW95+$F$11*CH95*(1-CK95)</f>
        <v>0</v>
      </c>
      <c r="AX95">
        <f>AW95*AY95</f>
        <v>0</v>
      </c>
      <c r="AY95">
        <f>($B$11*$D$9+$C$11*$D$9+$F$11*((CU95+CM95)/MAX(CU95+CM95+CV95, 0.1)*$I$9+CV95/MAX(CU95+CM95+CV95, 0.1)*$J$9))/($B$11+$C$11+$F$11)</f>
        <v>0</v>
      </c>
      <c r="AZ95">
        <f>($B$11*$K$9+$C$11*$K$9+$F$11*((CU95+CM95)/MAX(CU95+CM95+CV95, 0.1)*$P$9+CV95/MAX(CU95+CM95+CV95, 0.1)*$Q$9))/($B$11+$C$11+$F$11)</f>
        <v>0</v>
      </c>
      <c r="BA95">
        <v>6</v>
      </c>
      <c r="BB95">
        <v>0.5</v>
      </c>
      <c r="BC95" t="s">
        <v>355</v>
      </c>
      <c r="BD95">
        <v>2</v>
      </c>
      <c r="BE95" t="b">
        <v>1</v>
      </c>
      <c r="BF95">
        <v>1714259465.166666</v>
      </c>
      <c r="BG95">
        <v>417.977</v>
      </c>
      <c r="BH95">
        <v>419.9133</v>
      </c>
      <c r="BI95">
        <v>17.89303666666667</v>
      </c>
      <c r="BJ95">
        <v>17.55218666666667</v>
      </c>
      <c r="BK95">
        <v>420.9371</v>
      </c>
      <c r="BL95">
        <v>17.9357</v>
      </c>
      <c r="BM95">
        <v>599.9886999999999</v>
      </c>
      <c r="BN95">
        <v>101.4022</v>
      </c>
      <c r="BO95">
        <v>0.09998522666666669</v>
      </c>
      <c r="BP95">
        <v>25.62844</v>
      </c>
      <c r="BQ95">
        <v>25.69465666666667</v>
      </c>
      <c r="BR95">
        <v>999.9000000000002</v>
      </c>
      <c r="BS95">
        <v>0</v>
      </c>
      <c r="BT95">
        <v>0</v>
      </c>
      <c r="BU95">
        <v>9998.745333333332</v>
      </c>
      <c r="BV95">
        <v>0</v>
      </c>
      <c r="BW95">
        <v>159.9717666666667</v>
      </c>
      <c r="BX95">
        <v>-1.936154</v>
      </c>
      <c r="BY95">
        <v>425.5922333333334</v>
      </c>
      <c r="BZ95">
        <v>427.4153</v>
      </c>
      <c r="CA95">
        <v>0.3408583666666666</v>
      </c>
      <c r="CB95">
        <v>419.9133</v>
      </c>
      <c r="CC95">
        <v>17.55218666666667</v>
      </c>
      <c r="CD95">
        <v>1.814392666666667</v>
      </c>
      <c r="CE95">
        <v>1.77983</v>
      </c>
      <c r="CF95">
        <v>15.91133666666667</v>
      </c>
      <c r="CG95">
        <v>15.61075333333333</v>
      </c>
      <c r="CH95">
        <v>400.0108</v>
      </c>
      <c r="CI95">
        <v>0.8999903333333331</v>
      </c>
      <c r="CJ95">
        <v>0.1000097333333334</v>
      </c>
      <c r="CK95">
        <v>0</v>
      </c>
      <c r="CL95">
        <v>2.112210000000001</v>
      </c>
      <c r="CM95">
        <v>0</v>
      </c>
      <c r="CN95">
        <v>1231.359666666667</v>
      </c>
      <c r="CO95">
        <v>3702.294666666667</v>
      </c>
      <c r="CP95">
        <v>36.56016666666666</v>
      </c>
      <c r="CQ95">
        <v>41.55603333333333</v>
      </c>
      <c r="CR95">
        <v>38.78099999999998</v>
      </c>
      <c r="CS95">
        <v>40.77056666666666</v>
      </c>
      <c r="CT95">
        <v>37.27686666666666</v>
      </c>
      <c r="CU95">
        <v>360.0063333333333</v>
      </c>
      <c r="CV95">
        <v>40.003</v>
      </c>
      <c r="CW95">
        <v>0</v>
      </c>
      <c r="CX95">
        <v>1714259560.2</v>
      </c>
      <c r="CY95">
        <v>0</v>
      </c>
      <c r="CZ95">
        <v>1714258616.5</v>
      </c>
      <c r="DA95" t="s">
        <v>462</v>
      </c>
      <c r="DB95">
        <v>1714258613</v>
      </c>
      <c r="DC95">
        <v>1714258616.5</v>
      </c>
      <c r="DD95">
        <v>3</v>
      </c>
      <c r="DE95">
        <v>0.212</v>
      </c>
      <c r="DF95">
        <v>0.015</v>
      </c>
      <c r="DG95">
        <v>-2.969</v>
      </c>
      <c r="DH95">
        <v>-0.039</v>
      </c>
      <c r="DI95">
        <v>420</v>
      </c>
      <c r="DJ95">
        <v>18</v>
      </c>
      <c r="DK95">
        <v>0.63</v>
      </c>
      <c r="DL95">
        <v>0.22</v>
      </c>
      <c r="DM95">
        <v>-1.9729015</v>
      </c>
      <c r="DN95">
        <v>1.049092232645404</v>
      </c>
      <c r="DO95">
        <v>0.2209973767892958</v>
      </c>
      <c r="DP95">
        <v>0</v>
      </c>
      <c r="DQ95">
        <v>0.33346365</v>
      </c>
      <c r="DR95">
        <v>0.1088464165103187</v>
      </c>
      <c r="DS95">
        <v>0.01403424759035909</v>
      </c>
      <c r="DT95">
        <v>0</v>
      </c>
      <c r="DU95">
        <v>0</v>
      </c>
      <c r="DV95">
        <v>2</v>
      </c>
      <c r="DW95" t="s">
        <v>363</v>
      </c>
      <c r="DX95">
        <v>3.22933</v>
      </c>
      <c r="DY95">
        <v>2.70432</v>
      </c>
      <c r="DZ95">
        <v>0.105565</v>
      </c>
      <c r="EA95">
        <v>0.105887</v>
      </c>
      <c r="EB95">
        <v>0.0940299</v>
      </c>
      <c r="EC95">
        <v>0.0930276</v>
      </c>
      <c r="ED95">
        <v>29123.3</v>
      </c>
      <c r="EE95">
        <v>28448</v>
      </c>
      <c r="EF95">
        <v>31188.9</v>
      </c>
      <c r="EG95">
        <v>30170.1</v>
      </c>
      <c r="EH95">
        <v>37838.8</v>
      </c>
      <c r="EI95">
        <v>36183.6</v>
      </c>
      <c r="EJ95">
        <v>43700.7</v>
      </c>
      <c r="EK95">
        <v>42131.6</v>
      </c>
      <c r="EL95">
        <v>2.1379</v>
      </c>
      <c r="EM95">
        <v>1.90665</v>
      </c>
      <c r="EN95">
        <v>0.0433773</v>
      </c>
      <c r="EO95">
        <v>0</v>
      </c>
      <c r="EP95">
        <v>24.984</v>
      </c>
      <c r="EQ95">
        <v>999.9</v>
      </c>
      <c r="ER95">
        <v>61.9</v>
      </c>
      <c r="ES95">
        <v>27.7</v>
      </c>
      <c r="ET95">
        <v>22.7644</v>
      </c>
      <c r="EU95">
        <v>61.4573</v>
      </c>
      <c r="EV95">
        <v>21.7949</v>
      </c>
      <c r="EW95">
        <v>1</v>
      </c>
      <c r="EX95">
        <v>0.0288161</v>
      </c>
      <c r="EY95">
        <v>0.612448</v>
      </c>
      <c r="EZ95">
        <v>20.2087</v>
      </c>
      <c r="FA95">
        <v>5.22373</v>
      </c>
      <c r="FB95">
        <v>11.998</v>
      </c>
      <c r="FC95">
        <v>4.967</v>
      </c>
      <c r="FD95">
        <v>3.297</v>
      </c>
      <c r="FE95">
        <v>9999</v>
      </c>
      <c r="FF95">
        <v>9999</v>
      </c>
      <c r="FG95">
        <v>9999</v>
      </c>
      <c r="FH95">
        <v>33.1</v>
      </c>
      <c r="FI95">
        <v>4.97107</v>
      </c>
      <c r="FJ95">
        <v>1.86774</v>
      </c>
      <c r="FK95">
        <v>1.85898</v>
      </c>
      <c r="FL95">
        <v>1.86511</v>
      </c>
      <c r="FM95">
        <v>1.8631</v>
      </c>
      <c r="FN95">
        <v>1.86447</v>
      </c>
      <c r="FO95">
        <v>1.85989</v>
      </c>
      <c r="FP95">
        <v>1.864</v>
      </c>
      <c r="FQ95">
        <v>0</v>
      </c>
      <c r="FR95">
        <v>0</v>
      </c>
      <c r="FS95">
        <v>0</v>
      </c>
      <c r="FT95">
        <v>0</v>
      </c>
      <c r="FU95" t="s">
        <v>358</v>
      </c>
      <c r="FV95" t="s">
        <v>359</v>
      </c>
      <c r="FW95" t="s">
        <v>360</v>
      </c>
      <c r="FX95" t="s">
        <v>360</v>
      </c>
      <c r="FY95" t="s">
        <v>360</v>
      </c>
      <c r="FZ95" t="s">
        <v>360</v>
      </c>
      <c r="GA95">
        <v>0</v>
      </c>
      <c r="GB95">
        <v>100</v>
      </c>
      <c r="GC95">
        <v>100</v>
      </c>
      <c r="GD95">
        <v>-2.96</v>
      </c>
      <c r="GE95">
        <v>-0.0427</v>
      </c>
      <c r="GF95">
        <v>-1.110366668076734</v>
      </c>
      <c r="GG95">
        <v>-0.004200780211792431</v>
      </c>
      <c r="GH95">
        <v>-6.086107273994438E-07</v>
      </c>
      <c r="GI95">
        <v>3.538391214060535E-10</v>
      </c>
      <c r="GJ95">
        <v>-0.07601771425776131</v>
      </c>
      <c r="GK95">
        <v>0.006682484536868237</v>
      </c>
      <c r="GL95">
        <v>-0.0007200357986506558</v>
      </c>
      <c r="GM95">
        <v>2.515042002614049E-05</v>
      </c>
      <c r="GN95">
        <v>15</v>
      </c>
      <c r="GO95">
        <v>1944</v>
      </c>
      <c r="GP95">
        <v>3</v>
      </c>
      <c r="GQ95">
        <v>20</v>
      </c>
      <c r="GR95">
        <v>14.3</v>
      </c>
      <c r="GS95">
        <v>14.3</v>
      </c>
      <c r="GT95">
        <v>1.13403</v>
      </c>
      <c r="GU95">
        <v>2.42065</v>
      </c>
      <c r="GV95">
        <v>1.44775</v>
      </c>
      <c r="GW95">
        <v>2.29858</v>
      </c>
      <c r="GX95">
        <v>1.55151</v>
      </c>
      <c r="GY95">
        <v>2.43774</v>
      </c>
      <c r="GZ95">
        <v>33.1992</v>
      </c>
      <c r="HA95">
        <v>14.0007</v>
      </c>
      <c r="HB95">
        <v>18</v>
      </c>
      <c r="HC95">
        <v>614.9299999999999</v>
      </c>
      <c r="HD95">
        <v>466.109</v>
      </c>
      <c r="HE95">
        <v>23.9994</v>
      </c>
      <c r="HF95">
        <v>27.4313</v>
      </c>
      <c r="HG95">
        <v>30</v>
      </c>
      <c r="HH95">
        <v>27.5138</v>
      </c>
      <c r="HI95">
        <v>27.4845</v>
      </c>
      <c r="HJ95">
        <v>22.7146</v>
      </c>
      <c r="HK95">
        <v>34.1631</v>
      </c>
      <c r="HL95">
        <v>80.9592</v>
      </c>
      <c r="HM95">
        <v>24</v>
      </c>
      <c r="HN95">
        <v>420</v>
      </c>
      <c r="HO95">
        <v>17.5358</v>
      </c>
      <c r="HP95">
        <v>98.9639</v>
      </c>
      <c r="HQ95">
        <v>100.672</v>
      </c>
    </row>
    <row r="96" spans="1:225">
      <c r="A96">
        <v>80</v>
      </c>
      <c r="B96">
        <v>1714259483.1</v>
      </c>
      <c r="C96">
        <v>2345</v>
      </c>
      <c r="D96" t="s">
        <v>530</v>
      </c>
      <c r="E96" t="s">
        <v>531</v>
      </c>
      <c r="F96">
        <v>5</v>
      </c>
      <c r="G96" t="s">
        <v>519</v>
      </c>
      <c r="H96">
        <v>1714259475.166666</v>
      </c>
      <c r="I96">
        <f>(J96)/1000</f>
        <v>0</v>
      </c>
      <c r="J96">
        <f>IF(BE96, AM96, AG96)</f>
        <v>0</v>
      </c>
      <c r="K96">
        <f>IF(BE96, AH96, AF96)</f>
        <v>0</v>
      </c>
      <c r="L96">
        <f>BG96 - IF(AT96&gt;1, K96*BA96*100.0/(AV96*BU96), 0)</f>
        <v>0</v>
      </c>
      <c r="M96">
        <f>((S96-I96/2)*L96-K96)/(S96+I96/2)</f>
        <v>0</v>
      </c>
      <c r="N96">
        <f>M96*(BN96+BO96)/1000.0</f>
        <v>0</v>
      </c>
      <c r="O96">
        <f>(BG96 - IF(AT96&gt;1, K96*BA96*100.0/(AV96*BU96), 0))*(BN96+BO96)/1000.0</f>
        <v>0</v>
      </c>
      <c r="P96">
        <f>2.0/((1/R96-1/Q96)+SIGN(R96)*SQRT((1/R96-1/Q96)*(1/R96-1/Q96) + 4*BB96/((BB96+1)*(BB96+1))*(2*1/R96*1/Q96-1/Q96*1/Q96)))</f>
        <v>0</v>
      </c>
      <c r="Q96">
        <f>IF(LEFT(BC96,1)&lt;&gt;"0",IF(LEFT(BC96,1)="1",3.0,BD96),$D$5+$E$5*(BU96*BN96/($K$5*1000))+$F$5*(BU96*BN96/($K$5*1000))*MAX(MIN(BA96,$J$5),$I$5)*MAX(MIN(BA96,$J$5),$I$5)+$G$5*MAX(MIN(BA96,$J$5),$I$5)*(BU96*BN96/($K$5*1000))+$H$5*(BU96*BN96/($K$5*1000))*(BU96*BN96/($K$5*1000)))</f>
        <v>0</v>
      </c>
      <c r="R96">
        <f>I96*(1000-(1000*0.61365*exp(17.502*V96/(240.97+V96))/(BN96+BO96)+BI96)/2)/(1000*0.61365*exp(17.502*V96/(240.97+V96))/(BN96+BO96)-BI96)</f>
        <v>0</v>
      </c>
      <c r="S96">
        <f>1/((BB96+1)/(P96/1.6)+1/(Q96/1.37)) + BB96/((BB96+1)/(P96/1.6) + BB96/(Q96/1.37))</f>
        <v>0</v>
      </c>
      <c r="T96">
        <f>(AW96*AZ96)</f>
        <v>0</v>
      </c>
      <c r="U96">
        <f>(BP96+(T96+2*0.95*5.67E-8*(((BP96+$B$7)+273)^4-(BP96+273)^4)-44100*I96)/(1.84*29.3*Q96+8*0.95*5.67E-8*(BP96+273)^3))</f>
        <v>0</v>
      </c>
      <c r="V96">
        <f>($C$7*BQ96+$D$7*BR96+$E$7*U96)</f>
        <v>0</v>
      </c>
      <c r="W96">
        <f>0.61365*exp(17.502*V96/(240.97+V96))</f>
        <v>0</v>
      </c>
      <c r="X96">
        <f>(Y96/Z96*100)</f>
        <v>0</v>
      </c>
      <c r="Y96">
        <f>BI96*(BN96+BO96)/1000</f>
        <v>0</v>
      </c>
      <c r="Z96">
        <f>0.61365*exp(17.502*BP96/(240.97+BP96))</f>
        <v>0</v>
      </c>
      <c r="AA96">
        <f>(W96-BI96*(BN96+BO96)/1000)</f>
        <v>0</v>
      </c>
      <c r="AB96">
        <f>(-I96*44100)</f>
        <v>0</v>
      </c>
      <c r="AC96">
        <f>2*29.3*Q96*0.92*(BP96-V96)</f>
        <v>0</v>
      </c>
      <c r="AD96">
        <f>2*0.95*5.67E-8*(((BP96+$B$7)+273)^4-(V96+273)^4)</f>
        <v>0</v>
      </c>
      <c r="AE96">
        <f>T96+AD96+AB96+AC96</f>
        <v>0</v>
      </c>
      <c r="AF96">
        <f>BM96*AT96*(BH96-BG96*(1000-AT96*BJ96)/(1000-AT96*BI96))/(100*BA96)</f>
        <v>0</v>
      </c>
      <c r="AG96">
        <f>1000*BM96*AT96*(BI96-BJ96)/(100*BA96*(1000-AT96*BI96))</f>
        <v>0</v>
      </c>
      <c r="AH96">
        <f>(AI96 - AJ96 - BN96*1E3/(8.314*(BP96+273.15)) * AL96/BM96 * AK96) * BM96/(100*BA96) * (1000 - BJ96)/1000</f>
        <v>0</v>
      </c>
      <c r="AI96">
        <v>425.7991238857479</v>
      </c>
      <c r="AJ96">
        <v>425.3239454545453</v>
      </c>
      <c r="AK96">
        <v>-0.03233667339018784</v>
      </c>
      <c r="AL96">
        <v>67.17867704680903</v>
      </c>
      <c r="AM96">
        <f>(AO96 - AN96 + BN96*1E3/(8.314*(BP96+273.15)) * AQ96/BM96 * AP96) * BM96/(100*BA96) * 1000/(1000 - AO96)</f>
        <v>0</v>
      </c>
      <c r="AN96">
        <v>17.504336184917</v>
      </c>
      <c r="AO96">
        <v>17.88019696969697</v>
      </c>
      <c r="AP96">
        <v>-8.463661415782382E-06</v>
      </c>
      <c r="AQ96">
        <v>78.54951549765863</v>
      </c>
      <c r="AR96">
        <v>0</v>
      </c>
      <c r="AS96">
        <v>0</v>
      </c>
      <c r="AT96">
        <f>IF(AR96*$H$13&gt;=AV96,1.0,(AV96/(AV96-AR96*$H$13)))</f>
        <v>0</v>
      </c>
      <c r="AU96">
        <f>(AT96-1)*100</f>
        <v>0</v>
      </c>
      <c r="AV96">
        <f>MAX(0,($B$13+$C$13*BU96)/(1+$D$13*BU96)*BN96/(BP96+273)*$E$13)</f>
        <v>0</v>
      </c>
      <c r="AW96">
        <f>$B$11*BV96+$C$11*BW96+$F$11*CH96*(1-CK96)</f>
        <v>0</v>
      </c>
      <c r="AX96">
        <f>AW96*AY96</f>
        <v>0</v>
      </c>
      <c r="AY96">
        <f>($B$11*$D$9+$C$11*$D$9+$F$11*((CU96+CM96)/MAX(CU96+CM96+CV96, 0.1)*$I$9+CV96/MAX(CU96+CM96+CV96, 0.1)*$J$9))/($B$11+$C$11+$F$11)</f>
        <v>0</v>
      </c>
      <c r="AZ96">
        <f>($B$11*$K$9+$C$11*$K$9+$F$11*((CU96+CM96)/MAX(CU96+CM96+CV96, 0.1)*$P$9+CV96/MAX(CU96+CM96+CV96, 0.1)*$Q$9))/($B$11+$C$11+$F$11)</f>
        <v>0</v>
      </c>
      <c r="BA96">
        <v>6</v>
      </c>
      <c r="BB96">
        <v>0.5</v>
      </c>
      <c r="BC96" t="s">
        <v>355</v>
      </c>
      <c r="BD96">
        <v>2</v>
      </c>
      <c r="BE96" t="b">
        <v>1</v>
      </c>
      <c r="BF96">
        <v>1714259475.166666</v>
      </c>
      <c r="BG96">
        <v>417.9236333333333</v>
      </c>
      <c r="BH96">
        <v>419.7571</v>
      </c>
      <c r="BI96">
        <v>17.88503</v>
      </c>
      <c r="BJ96">
        <v>17.53579</v>
      </c>
      <c r="BK96">
        <v>420.8834666666666</v>
      </c>
      <c r="BL96">
        <v>17.92775666666666</v>
      </c>
      <c r="BM96">
        <v>600.0025666666667</v>
      </c>
      <c r="BN96">
        <v>101.4012333333333</v>
      </c>
      <c r="BO96">
        <v>0.09996489333333335</v>
      </c>
      <c r="BP96">
        <v>25.62961</v>
      </c>
      <c r="BQ96">
        <v>25.69587333333334</v>
      </c>
      <c r="BR96">
        <v>999.9000000000002</v>
      </c>
      <c r="BS96">
        <v>0</v>
      </c>
      <c r="BT96">
        <v>0</v>
      </c>
      <c r="BU96">
        <v>9993.579</v>
      </c>
      <c r="BV96">
        <v>0</v>
      </c>
      <c r="BW96">
        <v>160.2247666666667</v>
      </c>
      <c r="BX96">
        <v>-1.833318</v>
      </c>
      <c r="BY96">
        <v>425.5343999999999</v>
      </c>
      <c r="BZ96">
        <v>427.2491666666667</v>
      </c>
      <c r="CA96">
        <v>0.3492505666666667</v>
      </c>
      <c r="CB96">
        <v>419.7571</v>
      </c>
      <c r="CC96">
        <v>17.53579</v>
      </c>
      <c r="CD96">
        <v>1.813565666666667</v>
      </c>
      <c r="CE96">
        <v>1.778150666666667</v>
      </c>
      <c r="CF96">
        <v>15.90419333333333</v>
      </c>
      <c r="CG96">
        <v>15.59602</v>
      </c>
      <c r="CH96">
        <v>399.9945</v>
      </c>
      <c r="CI96">
        <v>0.8999926999999999</v>
      </c>
      <c r="CJ96">
        <v>0.10000737</v>
      </c>
      <c r="CK96">
        <v>0</v>
      </c>
      <c r="CL96">
        <v>2.05254</v>
      </c>
      <c r="CM96">
        <v>0</v>
      </c>
      <c r="CN96">
        <v>1220.169</v>
      </c>
      <c r="CO96">
        <v>3702.146666666667</v>
      </c>
      <c r="CP96">
        <v>36.62279999999999</v>
      </c>
      <c r="CQ96">
        <v>41.64346666666665</v>
      </c>
      <c r="CR96">
        <v>38.84976666666667</v>
      </c>
      <c r="CS96">
        <v>40.89556666666667</v>
      </c>
      <c r="CT96">
        <v>37.34976666666667</v>
      </c>
      <c r="CU96">
        <v>359.9926666666667</v>
      </c>
      <c r="CV96">
        <v>40.002</v>
      </c>
      <c r="CW96">
        <v>0</v>
      </c>
      <c r="CX96">
        <v>1714259570.4</v>
      </c>
      <c r="CY96">
        <v>0</v>
      </c>
      <c r="CZ96">
        <v>1714258616.5</v>
      </c>
      <c r="DA96" t="s">
        <v>462</v>
      </c>
      <c r="DB96">
        <v>1714258613</v>
      </c>
      <c r="DC96">
        <v>1714258616.5</v>
      </c>
      <c r="DD96">
        <v>3</v>
      </c>
      <c r="DE96">
        <v>0.212</v>
      </c>
      <c r="DF96">
        <v>0.015</v>
      </c>
      <c r="DG96">
        <v>-2.969</v>
      </c>
      <c r="DH96">
        <v>-0.039</v>
      </c>
      <c r="DI96">
        <v>420</v>
      </c>
      <c r="DJ96">
        <v>18</v>
      </c>
      <c r="DK96">
        <v>0.63</v>
      </c>
      <c r="DL96">
        <v>0.22</v>
      </c>
      <c r="DM96">
        <v>-1.89088243902439</v>
      </c>
      <c r="DN96">
        <v>2.335818961672479</v>
      </c>
      <c r="DO96">
        <v>0.8060271935262527</v>
      </c>
      <c r="DP96">
        <v>0</v>
      </c>
      <c r="DQ96">
        <v>0.3464692195121952</v>
      </c>
      <c r="DR96">
        <v>0.08927993728223028</v>
      </c>
      <c r="DS96">
        <v>0.0218789899937574</v>
      </c>
      <c r="DT96">
        <v>1</v>
      </c>
      <c r="DU96">
        <v>1</v>
      </c>
      <c r="DV96">
        <v>2</v>
      </c>
      <c r="DW96" t="s">
        <v>357</v>
      </c>
      <c r="DX96">
        <v>3.22927</v>
      </c>
      <c r="DY96">
        <v>2.70435</v>
      </c>
      <c r="DZ96">
        <v>0.105522</v>
      </c>
      <c r="EA96">
        <v>0.105847</v>
      </c>
      <c r="EB96">
        <v>0.094</v>
      </c>
      <c r="EC96">
        <v>0.09313979999999999</v>
      </c>
      <c r="ED96">
        <v>29124.8</v>
      </c>
      <c r="EE96">
        <v>28448.2</v>
      </c>
      <c r="EF96">
        <v>31189</v>
      </c>
      <c r="EG96">
        <v>30168.9</v>
      </c>
      <c r="EH96">
        <v>37840.1</v>
      </c>
      <c r="EI96">
        <v>36179.3</v>
      </c>
      <c r="EJ96">
        <v>43700.8</v>
      </c>
      <c r="EK96">
        <v>42131.8</v>
      </c>
      <c r="EL96">
        <v>2.13803</v>
      </c>
      <c r="EM96">
        <v>1.90665</v>
      </c>
      <c r="EN96">
        <v>0.0432916</v>
      </c>
      <c r="EO96">
        <v>0</v>
      </c>
      <c r="EP96">
        <v>24.983</v>
      </c>
      <c r="EQ96">
        <v>999.9</v>
      </c>
      <c r="ER96">
        <v>61.8</v>
      </c>
      <c r="ES96">
        <v>27.7</v>
      </c>
      <c r="ET96">
        <v>22.7265</v>
      </c>
      <c r="EU96">
        <v>61.8373</v>
      </c>
      <c r="EV96">
        <v>22.3798</v>
      </c>
      <c r="EW96">
        <v>1</v>
      </c>
      <c r="EX96">
        <v>0.0288618</v>
      </c>
      <c r="EY96">
        <v>0.606114</v>
      </c>
      <c r="EZ96">
        <v>20.2088</v>
      </c>
      <c r="FA96">
        <v>5.22448</v>
      </c>
      <c r="FB96">
        <v>11.998</v>
      </c>
      <c r="FC96">
        <v>4.9668</v>
      </c>
      <c r="FD96">
        <v>3.297</v>
      </c>
      <c r="FE96">
        <v>9999</v>
      </c>
      <c r="FF96">
        <v>9999</v>
      </c>
      <c r="FG96">
        <v>9999</v>
      </c>
      <c r="FH96">
        <v>33.1</v>
      </c>
      <c r="FI96">
        <v>4.97106</v>
      </c>
      <c r="FJ96">
        <v>1.86772</v>
      </c>
      <c r="FK96">
        <v>1.85898</v>
      </c>
      <c r="FL96">
        <v>1.86509</v>
      </c>
      <c r="FM96">
        <v>1.8631</v>
      </c>
      <c r="FN96">
        <v>1.86446</v>
      </c>
      <c r="FO96">
        <v>1.85989</v>
      </c>
      <c r="FP96">
        <v>1.86401</v>
      </c>
      <c r="FQ96">
        <v>0</v>
      </c>
      <c r="FR96">
        <v>0</v>
      </c>
      <c r="FS96">
        <v>0</v>
      </c>
      <c r="FT96">
        <v>0</v>
      </c>
      <c r="FU96" t="s">
        <v>358</v>
      </c>
      <c r="FV96" t="s">
        <v>359</v>
      </c>
      <c r="FW96" t="s">
        <v>360</v>
      </c>
      <c r="FX96" t="s">
        <v>360</v>
      </c>
      <c r="FY96" t="s">
        <v>360</v>
      </c>
      <c r="FZ96" t="s">
        <v>360</v>
      </c>
      <c r="GA96">
        <v>0</v>
      </c>
      <c r="GB96">
        <v>100</v>
      </c>
      <c r="GC96">
        <v>100</v>
      </c>
      <c r="GD96">
        <v>-2.959</v>
      </c>
      <c r="GE96">
        <v>-0.0428</v>
      </c>
      <c r="GF96">
        <v>-1.110366668076734</v>
      </c>
      <c r="GG96">
        <v>-0.004200780211792431</v>
      </c>
      <c r="GH96">
        <v>-6.086107273994438E-07</v>
      </c>
      <c r="GI96">
        <v>3.538391214060535E-10</v>
      </c>
      <c r="GJ96">
        <v>-0.07601771425776131</v>
      </c>
      <c r="GK96">
        <v>0.006682484536868237</v>
      </c>
      <c r="GL96">
        <v>-0.0007200357986506558</v>
      </c>
      <c r="GM96">
        <v>2.515042002614049E-05</v>
      </c>
      <c r="GN96">
        <v>15</v>
      </c>
      <c r="GO96">
        <v>1944</v>
      </c>
      <c r="GP96">
        <v>3</v>
      </c>
      <c r="GQ96">
        <v>20</v>
      </c>
      <c r="GR96">
        <v>14.5</v>
      </c>
      <c r="GS96">
        <v>14.4</v>
      </c>
      <c r="GT96">
        <v>1.13647</v>
      </c>
      <c r="GU96">
        <v>2.41821</v>
      </c>
      <c r="GV96">
        <v>1.44775</v>
      </c>
      <c r="GW96">
        <v>2.29858</v>
      </c>
      <c r="GX96">
        <v>1.55151</v>
      </c>
      <c r="GY96">
        <v>2.27661</v>
      </c>
      <c r="GZ96">
        <v>33.2216</v>
      </c>
      <c r="HA96">
        <v>13.9832</v>
      </c>
      <c r="HB96">
        <v>18</v>
      </c>
      <c r="HC96">
        <v>614.991</v>
      </c>
      <c r="HD96">
        <v>466.089</v>
      </c>
      <c r="HE96">
        <v>23.9994</v>
      </c>
      <c r="HF96">
        <v>27.4288</v>
      </c>
      <c r="HG96">
        <v>30.0001</v>
      </c>
      <c r="HH96">
        <v>27.5111</v>
      </c>
      <c r="HI96">
        <v>27.4821</v>
      </c>
      <c r="HJ96">
        <v>22.7516</v>
      </c>
      <c r="HK96">
        <v>34.1676</v>
      </c>
      <c r="HL96">
        <v>80.9592</v>
      </c>
      <c r="HM96">
        <v>24</v>
      </c>
      <c r="HN96">
        <v>420</v>
      </c>
      <c r="HO96">
        <v>17.535</v>
      </c>
      <c r="HP96">
        <v>98.9641</v>
      </c>
      <c r="HQ96">
        <v>100.67</v>
      </c>
    </row>
    <row r="97" spans="1:225">
      <c r="A97">
        <v>81</v>
      </c>
      <c r="B97">
        <v>1714259604.6</v>
      </c>
      <c r="C97">
        <v>2466.5</v>
      </c>
      <c r="D97" t="s">
        <v>532</v>
      </c>
      <c r="E97" t="s">
        <v>533</v>
      </c>
      <c r="F97">
        <v>5</v>
      </c>
      <c r="G97" t="s">
        <v>534</v>
      </c>
      <c r="H97">
        <v>1714259596.849999</v>
      </c>
      <c r="I97">
        <f>(J97)/1000</f>
        <v>0</v>
      </c>
      <c r="J97">
        <f>IF(BE97, AM97, AG97)</f>
        <v>0</v>
      </c>
      <c r="K97">
        <f>IF(BE97, AH97, AF97)</f>
        <v>0</v>
      </c>
      <c r="L97">
        <f>BG97 - IF(AT97&gt;1, K97*BA97*100.0/(AV97*BU97), 0)</f>
        <v>0</v>
      </c>
      <c r="M97">
        <f>((S97-I97/2)*L97-K97)/(S97+I97/2)</f>
        <v>0</v>
      </c>
      <c r="N97">
        <f>M97*(BN97+BO97)/1000.0</f>
        <v>0</v>
      </c>
      <c r="O97">
        <f>(BG97 - IF(AT97&gt;1, K97*BA97*100.0/(AV97*BU97), 0))*(BN97+BO97)/1000.0</f>
        <v>0</v>
      </c>
      <c r="P97">
        <f>2.0/((1/R97-1/Q97)+SIGN(R97)*SQRT((1/R97-1/Q97)*(1/R97-1/Q97) + 4*BB97/((BB97+1)*(BB97+1))*(2*1/R97*1/Q97-1/Q97*1/Q97)))</f>
        <v>0</v>
      </c>
      <c r="Q97">
        <f>IF(LEFT(BC97,1)&lt;&gt;"0",IF(LEFT(BC97,1)="1",3.0,BD97),$D$5+$E$5*(BU97*BN97/($K$5*1000))+$F$5*(BU97*BN97/($K$5*1000))*MAX(MIN(BA97,$J$5),$I$5)*MAX(MIN(BA97,$J$5),$I$5)+$G$5*MAX(MIN(BA97,$J$5),$I$5)*(BU97*BN97/($K$5*1000))+$H$5*(BU97*BN97/($K$5*1000))*(BU97*BN97/($K$5*1000)))</f>
        <v>0</v>
      </c>
      <c r="R97">
        <f>I97*(1000-(1000*0.61365*exp(17.502*V97/(240.97+V97))/(BN97+BO97)+BI97)/2)/(1000*0.61365*exp(17.502*V97/(240.97+V97))/(BN97+BO97)-BI97)</f>
        <v>0</v>
      </c>
      <c r="S97">
        <f>1/((BB97+1)/(P97/1.6)+1/(Q97/1.37)) + BB97/((BB97+1)/(P97/1.6) + BB97/(Q97/1.37))</f>
        <v>0</v>
      </c>
      <c r="T97">
        <f>(AW97*AZ97)</f>
        <v>0</v>
      </c>
      <c r="U97">
        <f>(BP97+(T97+2*0.95*5.67E-8*(((BP97+$B$7)+273)^4-(BP97+273)^4)-44100*I97)/(1.84*29.3*Q97+8*0.95*5.67E-8*(BP97+273)^3))</f>
        <v>0</v>
      </c>
      <c r="V97">
        <f>($C$7*BQ97+$D$7*BR97+$E$7*U97)</f>
        <v>0</v>
      </c>
      <c r="W97">
        <f>0.61365*exp(17.502*V97/(240.97+V97))</f>
        <v>0</v>
      </c>
      <c r="X97">
        <f>(Y97/Z97*100)</f>
        <v>0</v>
      </c>
      <c r="Y97">
        <f>BI97*(BN97+BO97)/1000</f>
        <v>0</v>
      </c>
      <c r="Z97">
        <f>0.61365*exp(17.502*BP97/(240.97+BP97))</f>
        <v>0</v>
      </c>
      <c r="AA97">
        <f>(W97-BI97*(BN97+BO97)/1000)</f>
        <v>0</v>
      </c>
      <c r="AB97">
        <f>(-I97*44100)</f>
        <v>0</v>
      </c>
      <c r="AC97">
        <f>2*29.3*Q97*0.92*(BP97-V97)</f>
        <v>0</v>
      </c>
      <c r="AD97">
        <f>2*0.95*5.67E-8*(((BP97+$B$7)+273)^4-(V97+273)^4)</f>
        <v>0</v>
      </c>
      <c r="AE97">
        <f>T97+AD97+AB97+AC97</f>
        <v>0</v>
      </c>
      <c r="AF97">
        <f>BM97*AT97*(BH97-BG97*(1000-AT97*BJ97)/(1000-AT97*BI97))/(100*BA97)</f>
        <v>0</v>
      </c>
      <c r="AG97">
        <f>1000*BM97*AT97*(BI97-BJ97)/(100*BA97*(1000-AT97*BI97))</f>
        <v>0</v>
      </c>
      <c r="AH97">
        <f>(AI97 - AJ97 - BN97*1E3/(8.314*(BP97+273.15)) * AL97/BM97 * AK97) * BM97/(100*BA97) * (1000 - BJ97)/1000</f>
        <v>0</v>
      </c>
      <c r="AI97">
        <v>429.174132054921</v>
      </c>
      <c r="AJ97">
        <v>424.8365818181817</v>
      </c>
      <c r="AK97">
        <v>-0.07289059142675269</v>
      </c>
      <c r="AL97">
        <v>67.18203000674872</v>
      </c>
      <c r="AM97">
        <f>(AO97 - AN97 + BN97*1E3/(8.314*(BP97+273.15)) * AQ97/BM97 * AP97) * BM97/(100*BA97) * 1000/(1000 - AO97)</f>
        <v>0</v>
      </c>
      <c r="AN97">
        <v>17.57283487252737</v>
      </c>
      <c r="AO97">
        <v>18.04444787878789</v>
      </c>
      <c r="AP97">
        <v>-0.01220876155632841</v>
      </c>
      <c r="AQ97">
        <v>78.54895279623706</v>
      </c>
      <c r="AR97">
        <v>8</v>
      </c>
      <c r="AS97">
        <v>1</v>
      </c>
      <c r="AT97">
        <f>IF(AR97*$H$13&gt;=AV97,1.0,(AV97/(AV97-AR97*$H$13)))</f>
        <v>0</v>
      </c>
      <c r="AU97">
        <f>(AT97-1)*100</f>
        <v>0</v>
      </c>
      <c r="AV97">
        <f>MAX(0,($B$13+$C$13*BU97)/(1+$D$13*BU97)*BN97/(BP97+273)*$E$13)</f>
        <v>0</v>
      </c>
      <c r="AW97">
        <f>$B$11*BV97+$C$11*BW97+$F$11*CH97*(1-CK97)</f>
        <v>0</v>
      </c>
      <c r="AX97">
        <f>AW97*AY97</f>
        <v>0</v>
      </c>
      <c r="AY97">
        <f>($B$11*$D$9+$C$11*$D$9+$F$11*((CU97+CM97)/MAX(CU97+CM97+CV97, 0.1)*$I$9+CV97/MAX(CU97+CM97+CV97, 0.1)*$J$9))/($B$11+$C$11+$F$11)</f>
        <v>0</v>
      </c>
      <c r="AZ97">
        <f>($B$11*$K$9+$C$11*$K$9+$F$11*((CU97+CM97)/MAX(CU97+CM97+CV97, 0.1)*$P$9+CV97/MAX(CU97+CM97+CV97, 0.1)*$Q$9))/($B$11+$C$11+$F$11)</f>
        <v>0</v>
      </c>
      <c r="BA97">
        <v>6</v>
      </c>
      <c r="BB97">
        <v>0.5</v>
      </c>
      <c r="BC97" t="s">
        <v>355</v>
      </c>
      <c r="BD97">
        <v>2</v>
      </c>
      <c r="BE97" t="b">
        <v>1</v>
      </c>
      <c r="BF97">
        <v>1714259596.849999</v>
      </c>
      <c r="BG97">
        <v>417.7471333333333</v>
      </c>
      <c r="BH97">
        <v>420.6166000000001</v>
      </c>
      <c r="BI97">
        <v>18.10608000000001</v>
      </c>
      <c r="BJ97">
        <v>17.68029</v>
      </c>
      <c r="BK97">
        <v>420.706</v>
      </c>
      <c r="BL97">
        <v>18.14765</v>
      </c>
      <c r="BM97">
        <v>599.9985</v>
      </c>
      <c r="BN97">
        <v>101.4013333333333</v>
      </c>
      <c r="BO97">
        <v>0.09994964000000002</v>
      </c>
      <c r="BP97">
        <v>25.65139333333333</v>
      </c>
      <c r="BQ97">
        <v>25.67637333333333</v>
      </c>
      <c r="BR97">
        <v>999.9000000000002</v>
      </c>
      <c r="BS97">
        <v>0</v>
      </c>
      <c r="BT97">
        <v>0</v>
      </c>
      <c r="BU97">
        <v>10006.25166666667</v>
      </c>
      <c r="BV97">
        <v>0</v>
      </c>
      <c r="BW97">
        <v>159.3100333333333</v>
      </c>
      <c r="BX97">
        <v>-2.869603</v>
      </c>
      <c r="BY97">
        <v>425.4504333333333</v>
      </c>
      <c r="BZ97">
        <v>428.1872666666666</v>
      </c>
      <c r="CA97">
        <v>0.4257933333333333</v>
      </c>
      <c r="CB97">
        <v>420.6166000000001</v>
      </c>
      <c r="CC97">
        <v>17.68029</v>
      </c>
      <c r="CD97">
        <v>1.835979</v>
      </c>
      <c r="CE97">
        <v>1.792803333333333</v>
      </c>
      <c r="CF97">
        <v>16.09650333333333</v>
      </c>
      <c r="CG97">
        <v>15.72393666666667</v>
      </c>
      <c r="CH97">
        <v>399.9867999999999</v>
      </c>
      <c r="CI97">
        <v>0.8999703999999997</v>
      </c>
      <c r="CJ97">
        <v>0.1000295733333333</v>
      </c>
      <c r="CK97">
        <v>0</v>
      </c>
      <c r="CL97">
        <v>2.095873333333333</v>
      </c>
      <c r="CM97">
        <v>0</v>
      </c>
      <c r="CN97">
        <v>1418.395</v>
      </c>
      <c r="CO97">
        <v>3702.048333333333</v>
      </c>
      <c r="CP97">
        <v>36.27893333333333</v>
      </c>
      <c r="CQ97">
        <v>39.60813333333332</v>
      </c>
      <c r="CR97">
        <v>38.17893333333333</v>
      </c>
      <c r="CS97">
        <v>38.68313333333334</v>
      </c>
      <c r="CT97">
        <v>36.4872</v>
      </c>
      <c r="CU97">
        <v>359.9756666666668</v>
      </c>
      <c r="CV97">
        <v>40.008</v>
      </c>
      <c r="CW97">
        <v>0</v>
      </c>
      <c r="CX97">
        <v>1714259692.2</v>
      </c>
      <c r="CY97">
        <v>0</v>
      </c>
      <c r="CZ97">
        <v>1714258616.5</v>
      </c>
      <c r="DA97" t="s">
        <v>462</v>
      </c>
      <c r="DB97">
        <v>1714258613</v>
      </c>
      <c r="DC97">
        <v>1714258616.5</v>
      </c>
      <c r="DD97">
        <v>3</v>
      </c>
      <c r="DE97">
        <v>0.212</v>
      </c>
      <c r="DF97">
        <v>0.015</v>
      </c>
      <c r="DG97">
        <v>-2.969</v>
      </c>
      <c r="DH97">
        <v>-0.039</v>
      </c>
      <c r="DI97">
        <v>420</v>
      </c>
      <c r="DJ97">
        <v>18</v>
      </c>
      <c r="DK97">
        <v>0.63</v>
      </c>
      <c r="DL97">
        <v>0.22</v>
      </c>
      <c r="DM97">
        <v>-2.4520046</v>
      </c>
      <c r="DN97">
        <v>-9.199688285178233</v>
      </c>
      <c r="DO97">
        <v>1.034486872475354</v>
      </c>
      <c r="DP97">
        <v>0</v>
      </c>
      <c r="DQ97">
        <v>0.3584942575</v>
      </c>
      <c r="DR97">
        <v>1.407814157223264</v>
      </c>
      <c r="DS97">
        <v>0.1432354191231552</v>
      </c>
      <c r="DT97">
        <v>0</v>
      </c>
      <c r="DU97">
        <v>0</v>
      </c>
      <c r="DV97">
        <v>2</v>
      </c>
      <c r="DW97" t="s">
        <v>363</v>
      </c>
      <c r="DX97">
        <v>3.22943</v>
      </c>
      <c r="DY97">
        <v>2.70457</v>
      </c>
      <c r="DZ97">
        <v>0.10541</v>
      </c>
      <c r="EA97">
        <v>0.105781</v>
      </c>
      <c r="EB97">
        <v>0.094601</v>
      </c>
      <c r="EC97">
        <v>0.0931693</v>
      </c>
      <c r="ED97">
        <v>29129</v>
      </c>
      <c r="EE97">
        <v>28452.5</v>
      </c>
      <c r="EF97">
        <v>31189.6</v>
      </c>
      <c r="EG97">
        <v>30171.3</v>
      </c>
      <c r="EH97">
        <v>37815.7</v>
      </c>
      <c r="EI97">
        <v>36180.6</v>
      </c>
      <c r="EJ97">
        <v>43701.8</v>
      </c>
      <c r="EK97">
        <v>42134.8</v>
      </c>
      <c r="EL97">
        <v>2.09295</v>
      </c>
      <c r="EM97">
        <v>1.90585</v>
      </c>
      <c r="EN97">
        <v>0.035353</v>
      </c>
      <c r="EO97">
        <v>0</v>
      </c>
      <c r="EP97">
        <v>25.1044</v>
      </c>
      <c r="EQ97">
        <v>999.9</v>
      </c>
      <c r="ER97">
        <v>61.4</v>
      </c>
      <c r="ES97">
        <v>27.8</v>
      </c>
      <c r="ET97">
        <v>22.7103</v>
      </c>
      <c r="EU97">
        <v>61.4672</v>
      </c>
      <c r="EV97">
        <v>22.52</v>
      </c>
      <c r="EW97">
        <v>1</v>
      </c>
      <c r="EX97">
        <v>0.0282622</v>
      </c>
      <c r="EY97">
        <v>0.640719</v>
      </c>
      <c r="EZ97">
        <v>20.2071</v>
      </c>
      <c r="FA97">
        <v>5.22867</v>
      </c>
      <c r="FB97">
        <v>11.998</v>
      </c>
      <c r="FC97">
        <v>4.9674</v>
      </c>
      <c r="FD97">
        <v>3.297</v>
      </c>
      <c r="FE97">
        <v>9999</v>
      </c>
      <c r="FF97">
        <v>9999</v>
      </c>
      <c r="FG97">
        <v>9999</v>
      </c>
      <c r="FH97">
        <v>33.2</v>
      </c>
      <c r="FI97">
        <v>4.97106</v>
      </c>
      <c r="FJ97">
        <v>1.86781</v>
      </c>
      <c r="FK97">
        <v>1.85898</v>
      </c>
      <c r="FL97">
        <v>1.86509</v>
      </c>
      <c r="FM97">
        <v>1.8631</v>
      </c>
      <c r="FN97">
        <v>1.86446</v>
      </c>
      <c r="FO97">
        <v>1.85989</v>
      </c>
      <c r="FP97">
        <v>1.86399</v>
      </c>
      <c r="FQ97">
        <v>0</v>
      </c>
      <c r="FR97">
        <v>0</v>
      </c>
      <c r="FS97">
        <v>0</v>
      </c>
      <c r="FT97">
        <v>0</v>
      </c>
      <c r="FU97" t="s">
        <v>358</v>
      </c>
      <c r="FV97" t="s">
        <v>359</v>
      </c>
      <c r="FW97" t="s">
        <v>360</v>
      </c>
      <c r="FX97" t="s">
        <v>360</v>
      </c>
      <c r="FY97" t="s">
        <v>360</v>
      </c>
      <c r="FZ97" t="s">
        <v>360</v>
      </c>
      <c r="GA97">
        <v>0</v>
      </c>
      <c r="GB97">
        <v>100</v>
      </c>
      <c r="GC97">
        <v>100</v>
      </c>
      <c r="GD97">
        <v>-2.956</v>
      </c>
      <c r="GE97">
        <v>-0.0419</v>
      </c>
      <c r="GF97">
        <v>-1.110366668076734</v>
      </c>
      <c r="GG97">
        <v>-0.004200780211792431</v>
      </c>
      <c r="GH97">
        <v>-6.086107273994438E-07</v>
      </c>
      <c r="GI97">
        <v>3.538391214060535E-10</v>
      </c>
      <c r="GJ97">
        <v>-0.07601771425776131</v>
      </c>
      <c r="GK97">
        <v>0.006682484536868237</v>
      </c>
      <c r="GL97">
        <v>-0.0007200357986506558</v>
      </c>
      <c r="GM97">
        <v>2.515042002614049E-05</v>
      </c>
      <c r="GN97">
        <v>15</v>
      </c>
      <c r="GO97">
        <v>1944</v>
      </c>
      <c r="GP97">
        <v>3</v>
      </c>
      <c r="GQ97">
        <v>20</v>
      </c>
      <c r="GR97">
        <v>16.5</v>
      </c>
      <c r="GS97">
        <v>16.5</v>
      </c>
      <c r="GT97">
        <v>1.13281</v>
      </c>
      <c r="GU97">
        <v>2.42432</v>
      </c>
      <c r="GV97">
        <v>1.44897</v>
      </c>
      <c r="GW97">
        <v>2.29736</v>
      </c>
      <c r="GX97">
        <v>1.55151</v>
      </c>
      <c r="GY97">
        <v>2.22534</v>
      </c>
      <c r="GZ97">
        <v>33.2887</v>
      </c>
      <c r="HA97">
        <v>13.9394</v>
      </c>
      <c r="HB97">
        <v>18</v>
      </c>
      <c r="HC97">
        <v>583.0069999999999</v>
      </c>
      <c r="HD97">
        <v>465.435</v>
      </c>
      <c r="HE97">
        <v>24</v>
      </c>
      <c r="HF97">
        <v>27.4174</v>
      </c>
      <c r="HG97">
        <v>30.0001</v>
      </c>
      <c r="HH97">
        <v>27.4956</v>
      </c>
      <c r="HI97">
        <v>27.4637</v>
      </c>
      <c r="HJ97">
        <v>22.6963</v>
      </c>
      <c r="HK97">
        <v>34.7534</v>
      </c>
      <c r="HL97">
        <v>79.467</v>
      </c>
      <c r="HM97">
        <v>24</v>
      </c>
      <c r="HN97">
        <v>420</v>
      </c>
      <c r="HO97">
        <v>17.4028</v>
      </c>
      <c r="HP97">
        <v>98.9663</v>
      </c>
      <c r="HQ97">
        <v>100.678</v>
      </c>
    </row>
    <row r="98" spans="1:225">
      <c r="A98">
        <v>82</v>
      </c>
      <c r="B98">
        <v>1714259621.1</v>
      </c>
      <c r="C98">
        <v>2483</v>
      </c>
      <c r="D98" t="s">
        <v>535</v>
      </c>
      <c r="E98" t="s">
        <v>536</v>
      </c>
      <c r="F98">
        <v>5</v>
      </c>
      <c r="G98" t="s">
        <v>534</v>
      </c>
      <c r="H98">
        <v>1714259615.099999</v>
      </c>
      <c r="I98">
        <f>(J98)/1000</f>
        <v>0</v>
      </c>
      <c r="J98">
        <f>IF(BE98, AM98, AG98)</f>
        <v>0</v>
      </c>
      <c r="K98">
        <f>IF(BE98, AH98, AF98)</f>
        <v>0</v>
      </c>
      <c r="L98">
        <f>BG98 - IF(AT98&gt;1, K98*BA98*100.0/(AV98*BU98), 0)</f>
        <v>0</v>
      </c>
      <c r="M98">
        <f>((S98-I98/2)*L98-K98)/(S98+I98/2)</f>
        <v>0</v>
      </c>
      <c r="N98">
        <f>M98*(BN98+BO98)/1000.0</f>
        <v>0</v>
      </c>
      <c r="O98">
        <f>(BG98 - IF(AT98&gt;1, K98*BA98*100.0/(AV98*BU98), 0))*(BN98+BO98)/1000.0</f>
        <v>0</v>
      </c>
      <c r="P98">
        <f>2.0/((1/R98-1/Q98)+SIGN(R98)*SQRT((1/R98-1/Q98)*(1/R98-1/Q98) + 4*BB98/((BB98+1)*(BB98+1))*(2*1/R98*1/Q98-1/Q98*1/Q98)))</f>
        <v>0</v>
      </c>
      <c r="Q98">
        <f>IF(LEFT(BC98,1)&lt;&gt;"0",IF(LEFT(BC98,1)="1",3.0,BD98),$D$5+$E$5*(BU98*BN98/($K$5*1000))+$F$5*(BU98*BN98/($K$5*1000))*MAX(MIN(BA98,$J$5),$I$5)*MAX(MIN(BA98,$J$5),$I$5)+$G$5*MAX(MIN(BA98,$J$5),$I$5)*(BU98*BN98/($K$5*1000))+$H$5*(BU98*BN98/($K$5*1000))*(BU98*BN98/($K$5*1000)))</f>
        <v>0</v>
      </c>
      <c r="R98">
        <f>I98*(1000-(1000*0.61365*exp(17.502*V98/(240.97+V98))/(BN98+BO98)+BI98)/2)/(1000*0.61365*exp(17.502*V98/(240.97+V98))/(BN98+BO98)-BI98)</f>
        <v>0</v>
      </c>
      <c r="S98">
        <f>1/((BB98+1)/(P98/1.6)+1/(Q98/1.37)) + BB98/((BB98+1)/(P98/1.6) + BB98/(Q98/1.37))</f>
        <v>0</v>
      </c>
      <c r="T98">
        <f>(AW98*AZ98)</f>
        <v>0</v>
      </c>
      <c r="U98">
        <f>(BP98+(T98+2*0.95*5.67E-8*(((BP98+$B$7)+273)^4-(BP98+273)^4)-44100*I98)/(1.84*29.3*Q98+8*0.95*5.67E-8*(BP98+273)^3))</f>
        <v>0</v>
      </c>
      <c r="V98">
        <f>($C$7*BQ98+$D$7*BR98+$E$7*U98)</f>
        <v>0</v>
      </c>
      <c r="W98">
        <f>0.61365*exp(17.502*V98/(240.97+V98))</f>
        <v>0</v>
      </c>
      <c r="X98">
        <f>(Y98/Z98*100)</f>
        <v>0</v>
      </c>
      <c r="Y98">
        <f>BI98*(BN98+BO98)/1000</f>
        <v>0</v>
      </c>
      <c r="Z98">
        <f>0.61365*exp(17.502*BP98/(240.97+BP98))</f>
        <v>0</v>
      </c>
      <c r="AA98">
        <f>(W98-BI98*(BN98+BO98)/1000)</f>
        <v>0</v>
      </c>
      <c r="AB98">
        <f>(-I98*44100)</f>
        <v>0</v>
      </c>
      <c r="AC98">
        <f>2*29.3*Q98*0.92*(BP98-V98)</f>
        <v>0</v>
      </c>
      <c r="AD98">
        <f>2*0.95*5.67E-8*(((BP98+$B$7)+273)^4-(V98+273)^4)</f>
        <v>0</v>
      </c>
      <c r="AE98">
        <f>T98+AD98+AB98+AC98</f>
        <v>0</v>
      </c>
      <c r="AF98">
        <f>BM98*AT98*(BH98-BG98*(1000-AT98*BJ98)/(1000-AT98*BI98))/(100*BA98)</f>
        <v>0</v>
      </c>
      <c r="AG98">
        <f>1000*BM98*AT98*(BI98-BJ98)/(100*BA98*(1000-AT98*BI98))</f>
        <v>0</v>
      </c>
      <c r="AH98">
        <f>(AI98 - AJ98 - BN98*1E3/(8.314*(BP98+273.15)) * AL98/BM98 * AK98) * BM98/(100*BA98) * (1000 - BJ98)/1000</f>
        <v>0</v>
      </c>
      <c r="AI98">
        <v>427.4053285619319</v>
      </c>
      <c r="AJ98">
        <v>424.3729636363632</v>
      </c>
      <c r="AK98">
        <v>0.06480965340452713</v>
      </c>
      <c r="AL98">
        <v>67.18203000674872</v>
      </c>
      <c r="AM98">
        <f>(AO98 - AN98 + BN98*1E3/(8.314*(BP98+273.15)) * AQ98/BM98 * AP98) * BM98/(100*BA98) * 1000/(1000 - AO98)</f>
        <v>0</v>
      </c>
      <c r="AN98">
        <v>17.41020893775955</v>
      </c>
      <c r="AO98">
        <v>17.89683151515152</v>
      </c>
      <c r="AP98">
        <v>-0.005820335713479473</v>
      </c>
      <c r="AQ98">
        <v>78.54895279623706</v>
      </c>
      <c r="AR98">
        <v>7</v>
      </c>
      <c r="AS98">
        <v>1</v>
      </c>
      <c r="AT98">
        <f>IF(AR98*$H$13&gt;=AV98,1.0,(AV98/(AV98-AR98*$H$13)))</f>
        <v>0</v>
      </c>
      <c r="AU98">
        <f>(AT98-1)*100</f>
        <v>0</v>
      </c>
      <c r="AV98">
        <f>MAX(0,($B$13+$C$13*BU98)/(1+$D$13*BU98)*BN98/(BP98+273)*$E$13)</f>
        <v>0</v>
      </c>
      <c r="AW98">
        <f>$B$11*BV98+$C$11*BW98+$F$11*CH98*(1-CK98)</f>
        <v>0</v>
      </c>
      <c r="AX98">
        <f>AW98*AY98</f>
        <v>0</v>
      </c>
      <c r="AY98">
        <f>($B$11*$D$9+$C$11*$D$9+$F$11*((CU98+CM98)/MAX(CU98+CM98+CV98, 0.1)*$I$9+CV98/MAX(CU98+CM98+CV98, 0.1)*$J$9))/($B$11+$C$11+$F$11)</f>
        <v>0</v>
      </c>
      <c r="AZ98">
        <f>($B$11*$K$9+$C$11*$K$9+$F$11*((CU98+CM98)/MAX(CU98+CM98+CV98, 0.1)*$P$9+CV98/MAX(CU98+CM98+CV98, 0.1)*$Q$9))/($B$11+$C$11+$F$11)</f>
        <v>0</v>
      </c>
      <c r="BA98">
        <v>6</v>
      </c>
      <c r="BB98">
        <v>0.5</v>
      </c>
      <c r="BC98" t="s">
        <v>355</v>
      </c>
      <c r="BD98">
        <v>2</v>
      </c>
      <c r="BE98" t="b">
        <v>1</v>
      </c>
      <c r="BF98">
        <v>1714259615.099999</v>
      </c>
      <c r="BG98">
        <v>416.5646086956521</v>
      </c>
      <c r="BH98">
        <v>419.592</v>
      </c>
      <c r="BI98">
        <v>17.93322608695652</v>
      </c>
      <c r="BJ98">
        <v>17.41963478260869</v>
      </c>
      <c r="BK98">
        <v>419.5183043478261</v>
      </c>
      <c r="BL98">
        <v>17.97570869565217</v>
      </c>
      <c r="BM98">
        <v>600.0020000000001</v>
      </c>
      <c r="BN98">
        <v>101.3990869565217</v>
      </c>
      <c r="BO98">
        <v>0.09998145217391304</v>
      </c>
      <c r="BP98">
        <v>25.64323043478262</v>
      </c>
      <c r="BQ98">
        <v>25.67598695652174</v>
      </c>
      <c r="BR98">
        <v>999.9000000000003</v>
      </c>
      <c r="BS98">
        <v>0</v>
      </c>
      <c r="BT98">
        <v>0</v>
      </c>
      <c r="BU98">
        <v>10000.67826086956</v>
      </c>
      <c r="BV98">
        <v>0</v>
      </c>
      <c r="BW98">
        <v>157.6133043478261</v>
      </c>
      <c r="BX98">
        <v>-3.027302608695652</v>
      </c>
      <c r="BY98">
        <v>424.1713913043479</v>
      </c>
      <c r="BZ98">
        <v>427.0305652173914</v>
      </c>
      <c r="CA98">
        <v>0.5135959565217391</v>
      </c>
      <c r="CB98">
        <v>419.592</v>
      </c>
      <c r="CC98">
        <v>17.41963478260869</v>
      </c>
      <c r="CD98">
        <v>1.818414347826087</v>
      </c>
      <c r="CE98">
        <v>1.76633652173913</v>
      </c>
      <c r="CF98">
        <v>15.94597391304348</v>
      </c>
      <c r="CG98">
        <v>15.492</v>
      </c>
      <c r="CH98">
        <v>400</v>
      </c>
      <c r="CI98">
        <v>0.8999589999999997</v>
      </c>
      <c r="CJ98">
        <v>0.100041</v>
      </c>
      <c r="CK98">
        <v>0</v>
      </c>
      <c r="CL98">
        <v>2.159378260869565</v>
      </c>
      <c r="CM98">
        <v>0</v>
      </c>
      <c r="CN98">
        <v>1373.861739130435</v>
      </c>
      <c r="CO98">
        <v>3702.158260869564</v>
      </c>
      <c r="CP98">
        <v>36.06504347826087</v>
      </c>
      <c r="CQ98">
        <v>39.24978260869566</v>
      </c>
      <c r="CR98">
        <v>37.92643478260869</v>
      </c>
      <c r="CS98">
        <v>38.18721739130435</v>
      </c>
      <c r="CT98">
        <v>36.25786956521739</v>
      </c>
      <c r="CU98">
        <v>359.9834782608695</v>
      </c>
      <c r="CV98">
        <v>40.0191304347826</v>
      </c>
      <c r="CW98">
        <v>0</v>
      </c>
      <c r="CX98">
        <v>1714259708.4</v>
      </c>
      <c r="CY98">
        <v>0</v>
      </c>
      <c r="CZ98">
        <v>1714258616.5</v>
      </c>
      <c r="DA98" t="s">
        <v>462</v>
      </c>
      <c r="DB98">
        <v>1714258613</v>
      </c>
      <c r="DC98">
        <v>1714258616.5</v>
      </c>
      <c r="DD98">
        <v>3</v>
      </c>
      <c r="DE98">
        <v>0.212</v>
      </c>
      <c r="DF98">
        <v>0.015</v>
      </c>
      <c r="DG98">
        <v>-2.969</v>
      </c>
      <c r="DH98">
        <v>-0.039</v>
      </c>
      <c r="DI98">
        <v>420</v>
      </c>
      <c r="DJ98">
        <v>18</v>
      </c>
      <c r="DK98">
        <v>0.63</v>
      </c>
      <c r="DL98">
        <v>0.22</v>
      </c>
      <c r="DM98">
        <v>-3.117851707317073</v>
      </c>
      <c r="DN98">
        <v>1.203866550522655</v>
      </c>
      <c r="DO98">
        <v>0.5940676006285793</v>
      </c>
      <c r="DP98">
        <v>0</v>
      </c>
      <c r="DQ98">
        <v>0.5119585609756098</v>
      </c>
      <c r="DR98">
        <v>0.006915721254356791</v>
      </c>
      <c r="DS98">
        <v>0.02256148497647801</v>
      </c>
      <c r="DT98">
        <v>1</v>
      </c>
      <c r="DU98">
        <v>1</v>
      </c>
      <c r="DV98">
        <v>2</v>
      </c>
      <c r="DW98" t="s">
        <v>357</v>
      </c>
      <c r="DX98">
        <v>3.2293</v>
      </c>
      <c r="DY98">
        <v>2.70415</v>
      </c>
      <c r="DZ98">
        <v>0.105341</v>
      </c>
      <c r="EA98">
        <v>0.105704</v>
      </c>
      <c r="EB98">
        <v>0.0940489</v>
      </c>
      <c r="EC98">
        <v>0.0924973</v>
      </c>
      <c r="ED98">
        <v>29130.3</v>
      </c>
      <c r="EE98">
        <v>28451.7</v>
      </c>
      <c r="EF98">
        <v>31188.4</v>
      </c>
      <c r="EG98">
        <v>30167.7</v>
      </c>
      <c r="EH98">
        <v>37837.9</v>
      </c>
      <c r="EI98">
        <v>36204.9</v>
      </c>
      <c r="EJ98">
        <v>43700.6</v>
      </c>
      <c r="EK98">
        <v>42131.7</v>
      </c>
      <c r="EL98">
        <v>2.09372</v>
      </c>
      <c r="EM98">
        <v>1.9058</v>
      </c>
      <c r="EN98">
        <v>0.0347681</v>
      </c>
      <c r="EO98">
        <v>0</v>
      </c>
      <c r="EP98">
        <v>25.1042</v>
      </c>
      <c r="EQ98">
        <v>999.9</v>
      </c>
      <c r="ER98">
        <v>61.3</v>
      </c>
      <c r="ES98">
        <v>27.8</v>
      </c>
      <c r="ET98">
        <v>22.6771</v>
      </c>
      <c r="EU98">
        <v>61.3872</v>
      </c>
      <c r="EV98">
        <v>22.484</v>
      </c>
      <c r="EW98">
        <v>1</v>
      </c>
      <c r="EX98">
        <v>0.0282597</v>
      </c>
      <c r="EY98">
        <v>0.626642</v>
      </c>
      <c r="EZ98">
        <v>20.2069</v>
      </c>
      <c r="FA98">
        <v>5.22852</v>
      </c>
      <c r="FB98">
        <v>11.998</v>
      </c>
      <c r="FC98">
        <v>4.9675</v>
      </c>
      <c r="FD98">
        <v>3.297</v>
      </c>
      <c r="FE98">
        <v>9999</v>
      </c>
      <c r="FF98">
        <v>9999</v>
      </c>
      <c r="FG98">
        <v>9999</v>
      </c>
      <c r="FH98">
        <v>33.2</v>
      </c>
      <c r="FI98">
        <v>4.97106</v>
      </c>
      <c r="FJ98">
        <v>1.86772</v>
      </c>
      <c r="FK98">
        <v>1.85898</v>
      </c>
      <c r="FL98">
        <v>1.86508</v>
      </c>
      <c r="FM98">
        <v>1.8631</v>
      </c>
      <c r="FN98">
        <v>1.86446</v>
      </c>
      <c r="FO98">
        <v>1.85989</v>
      </c>
      <c r="FP98">
        <v>1.864</v>
      </c>
      <c r="FQ98">
        <v>0</v>
      </c>
      <c r="FR98">
        <v>0</v>
      </c>
      <c r="FS98">
        <v>0</v>
      </c>
      <c r="FT98">
        <v>0</v>
      </c>
      <c r="FU98" t="s">
        <v>358</v>
      </c>
      <c r="FV98" t="s">
        <v>359</v>
      </c>
      <c r="FW98" t="s">
        <v>360</v>
      </c>
      <c r="FX98" t="s">
        <v>360</v>
      </c>
      <c r="FY98" t="s">
        <v>360</v>
      </c>
      <c r="FZ98" t="s">
        <v>360</v>
      </c>
      <c r="GA98">
        <v>0</v>
      </c>
      <c r="GB98">
        <v>100</v>
      </c>
      <c r="GC98">
        <v>100</v>
      </c>
      <c r="GD98">
        <v>-2.955</v>
      </c>
      <c r="GE98">
        <v>-0.0426</v>
      </c>
      <c r="GF98">
        <v>-1.110366668076734</v>
      </c>
      <c r="GG98">
        <v>-0.004200780211792431</v>
      </c>
      <c r="GH98">
        <v>-6.086107273994438E-07</v>
      </c>
      <c r="GI98">
        <v>3.538391214060535E-10</v>
      </c>
      <c r="GJ98">
        <v>-0.07601771425776131</v>
      </c>
      <c r="GK98">
        <v>0.006682484536868237</v>
      </c>
      <c r="GL98">
        <v>-0.0007200357986506558</v>
      </c>
      <c r="GM98">
        <v>2.515042002614049E-05</v>
      </c>
      <c r="GN98">
        <v>15</v>
      </c>
      <c r="GO98">
        <v>1944</v>
      </c>
      <c r="GP98">
        <v>3</v>
      </c>
      <c r="GQ98">
        <v>20</v>
      </c>
      <c r="GR98">
        <v>16.8</v>
      </c>
      <c r="GS98">
        <v>16.7</v>
      </c>
      <c r="GT98">
        <v>1.13525</v>
      </c>
      <c r="GU98">
        <v>2.41699</v>
      </c>
      <c r="GV98">
        <v>1.44775</v>
      </c>
      <c r="GW98">
        <v>2.29736</v>
      </c>
      <c r="GX98">
        <v>1.55151</v>
      </c>
      <c r="GY98">
        <v>2.2644</v>
      </c>
      <c r="GZ98">
        <v>33.2887</v>
      </c>
      <c r="HA98">
        <v>13.9569</v>
      </c>
      <c r="HB98">
        <v>18</v>
      </c>
      <c r="HC98">
        <v>583.513</v>
      </c>
      <c r="HD98">
        <v>465.384</v>
      </c>
      <c r="HE98">
        <v>23.9989</v>
      </c>
      <c r="HF98">
        <v>27.4174</v>
      </c>
      <c r="HG98">
        <v>30.0001</v>
      </c>
      <c r="HH98">
        <v>27.4925</v>
      </c>
      <c r="HI98">
        <v>27.4614</v>
      </c>
      <c r="HJ98">
        <v>22.7375</v>
      </c>
      <c r="HK98">
        <v>35.1039</v>
      </c>
      <c r="HL98">
        <v>79.467</v>
      </c>
      <c r="HM98">
        <v>24</v>
      </c>
      <c r="HN98">
        <v>420</v>
      </c>
      <c r="HO98">
        <v>17.4005</v>
      </c>
      <c r="HP98">
        <v>98.9633</v>
      </c>
      <c r="HQ98">
        <v>100.668</v>
      </c>
    </row>
    <row r="99" spans="1:225">
      <c r="A99">
        <v>83</v>
      </c>
      <c r="B99">
        <v>1714259631.1</v>
      </c>
      <c r="C99">
        <v>2493</v>
      </c>
      <c r="D99" t="s">
        <v>537</v>
      </c>
      <c r="E99" t="s">
        <v>538</v>
      </c>
      <c r="F99">
        <v>5</v>
      </c>
      <c r="G99" t="s">
        <v>534</v>
      </c>
      <c r="H99">
        <v>1714259623.166666</v>
      </c>
      <c r="I99">
        <f>(J99)/1000</f>
        <v>0</v>
      </c>
      <c r="J99">
        <f>IF(BE99, AM99, AG99)</f>
        <v>0</v>
      </c>
      <c r="K99">
        <f>IF(BE99, AH99, AF99)</f>
        <v>0</v>
      </c>
      <c r="L99">
        <f>BG99 - IF(AT99&gt;1, K99*BA99*100.0/(AV99*BU99), 0)</f>
        <v>0</v>
      </c>
      <c r="M99">
        <f>((S99-I99/2)*L99-K99)/(S99+I99/2)</f>
        <v>0</v>
      </c>
      <c r="N99">
        <f>M99*(BN99+BO99)/1000.0</f>
        <v>0</v>
      </c>
      <c r="O99">
        <f>(BG99 - IF(AT99&gt;1, K99*BA99*100.0/(AV99*BU99), 0))*(BN99+BO99)/1000.0</f>
        <v>0</v>
      </c>
      <c r="P99">
        <f>2.0/((1/R99-1/Q99)+SIGN(R99)*SQRT((1/R99-1/Q99)*(1/R99-1/Q99) + 4*BB99/((BB99+1)*(BB99+1))*(2*1/R99*1/Q99-1/Q99*1/Q99)))</f>
        <v>0</v>
      </c>
      <c r="Q99">
        <f>IF(LEFT(BC99,1)&lt;&gt;"0",IF(LEFT(BC99,1)="1",3.0,BD99),$D$5+$E$5*(BU99*BN99/($K$5*1000))+$F$5*(BU99*BN99/($K$5*1000))*MAX(MIN(BA99,$J$5),$I$5)*MAX(MIN(BA99,$J$5),$I$5)+$G$5*MAX(MIN(BA99,$J$5),$I$5)*(BU99*BN99/($K$5*1000))+$H$5*(BU99*BN99/($K$5*1000))*(BU99*BN99/($K$5*1000)))</f>
        <v>0</v>
      </c>
      <c r="R99">
        <f>I99*(1000-(1000*0.61365*exp(17.502*V99/(240.97+V99))/(BN99+BO99)+BI99)/2)/(1000*0.61365*exp(17.502*V99/(240.97+V99))/(BN99+BO99)-BI99)</f>
        <v>0</v>
      </c>
      <c r="S99">
        <f>1/((BB99+1)/(P99/1.6)+1/(Q99/1.37)) + BB99/((BB99+1)/(P99/1.6) + BB99/(Q99/1.37))</f>
        <v>0</v>
      </c>
      <c r="T99">
        <f>(AW99*AZ99)</f>
        <v>0</v>
      </c>
      <c r="U99">
        <f>(BP99+(T99+2*0.95*5.67E-8*(((BP99+$B$7)+273)^4-(BP99+273)^4)-44100*I99)/(1.84*29.3*Q99+8*0.95*5.67E-8*(BP99+273)^3))</f>
        <v>0</v>
      </c>
      <c r="V99">
        <f>($C$7*BQ99+$D$7*BR99+$E$7*U99)</f>
        <v>0</v>
      </c>
      <c r="W99">
        <f>0.61365*exp(17.502*V99/(240.97+V99))</f>
        <v>0</v>
      </c>
      <c r="X99">
        <f>(Y99/Z99*100)</f>
        <v>0</v>
      </c>
      <c r="Y99">
        <f>BI99*(BN99+BO99)/1000</f>
        <v>0</v>
      </c>
      <c r="Z99">
        <f>0.61365*exp(17.502*BP99/(240.97+BP99))</f>
        <v>0</v>
      </c>
      <c r="AA99">
        <f>(W99-BI99*(BN99+BO99)/1000)</f>
        <v>0</v>
      </c>
      <c r="AB99">
        <f>(-I99*44100)</f>
        <v>0</v>
      </c>
      <c r="AC99">
        <f>2*29.3*Q99*0.92*(BP99-V99)</f>
        <v>0</v>
      </c>
      <c r="AD99">
        <f>2*0.95*5.67E-8*(((BP99+$B$7)+273)^4-(V99+273)^4)</f>
        <v>0</v>
      </c>
      <c r="AE99">
        <f>T99+AD99+AB99+AC99</f>
        <v>0</v>
      </c>
      <c r="AF99">
        <f>BM99*AT99*(BH99-BG99*(1000-AT99*BJ99)/(1000-AT99*BI99))/(100*BA99)</f>
        <v>0</v>
      </c>
      <c r="AG99">
        <f>1000*BM99*AT99*(BI99-BJ99)/(100*BA99*(1000-AT99*BI99))</f>
        <v>0</v>
      </c>
      <c r="AH99">
        <f>(AI99 - AJ99 - BN99*1E3/(8.314*(BP99+273.15)) * AL99/BM99 * AK99) * BM99/(100*BA99) * (1000 - BJ99)/1000</f>
        <v>0</v>
      </c>
      <c r="AI99">
        <v>427.403750497233</v>
      </c>
      <c r="AJ99">
        <v>424.6737515151514</v>
      </c>
      <c r="AK99">
        <v>0.02979807021312843</v>
      </c>
      <c r="AL99">
        <v>67.18203000674872</v>
      </c>
      <c r="AM99">
        <f>(AO99 - AN99 + BN99*1E3/(8.314*(BP99+273.15)) * AQ99/BM99 * AP99) * BM99/(100*BA99) * 1000/(1000 - AO99)</f>
        <v>0</v>
      </c>
      <c r="AN99">
        <v>17.37543116758592</v>
      </c>
      <c r="AO99">
        <v>17.84894969696969</v>
      </c>
      <c r="AP99">
        <v>-0.001301055239476311</v>
      </c>
      <c r="AQ99">
        <v>78.54895279623706</v>
      </c>
      <c r="AR99">
        <v>7</v>
      </c>
      <c r="AS99">
        <v>1</v>
      </c>
      <c r="AT99">
        <f>IF(AR99*$H$13&gt;=AV99,1.0,(AV99/(AV99-AR99*$H$13)))</f>
        <v>0</v>
      </c>
      <c r="AU99">
        <f>(AT99-1)*100</f>
        <v>0</v>
      </c>
      <c r="AV99">
        <f>MAX(0,($B$13+$C$13*BU99)/(1+$D$13*BU99)*BN99/(BP99+273)*$E$13)</f>
        <v>0</v>
      </c>
      <c r="AW99">
        <f>$B$11*BV99+$C$11*BW99+$F$11*CH99*(1-CK99)</f>
        <v>0</v>
      </c>
      <c r="AX99">
        <f>AW99*AY99</f>
        <v>0</v>
      </c>
      <c r="AY99">
        <f>($B$11*$D$9+$C$11*$D$9+$F$11*((CU99+CM99)/MAX(CU99+CM99+CV99, 0.1)*$I$9+CV99/MAX(CU99+CM99+CV99, 0.1)*$J$9))/($B$11+$C$11+$F$11)</f>
        <v>0</v>
      </c>
      <c r="AZ99">
        <f>($B$11*$K$9+$C$11*$K$9+$F$11*((CU99+CM99)/MAX(CU99+CM99+CV99, 0.1)*$P$9+CV99/MAX(CU99+CM99+CV99, 0.1)*$Q$9))/($B$11+$C$11+$F$11)</f>
        <v>0</v>
      </c>
      <c r="BA99">
        <v>6</v>
      </c>
      <c r="BB99">
        <v>0.5</v>
      </c>
      <c r="BC99" t="s">
        <v>355</v>
      </c>
      <c r="BD99">
        <v>2</v>
      </c>
      <c r="BE99" t="b">
        <v>1</v>
      </c>
      <c r="BF99">
        <v>1714259623.166666</v>
      </c>
      <c r="BG99">
        <v>416.8418333333333</v>
      </c>
      <c r="BH99">
        <v>419.9009</v>
      </c>
      <c r="BI99">
        <v>17.88296</v>
      </c>
      <c r="BJ99">
        <v>17.39088</v>
      </c>
      <c r="BK99">
        <v>419.7967</v>
      </c>
      <c r="BL99">
        <v>17.92569</v>
      </c>
      <c r="BM99">
        <v>600.0069333333333</v>
      </c>
      <c r="BN99">
        <v>101.3991</v>
      </c>
      <c r="BO99">
        <v>0.10000632</v>
      </c>
      <c r="BP99">
        <v>25.63679333333334</v>
      </c>
      <c r="BQ99">
        <v>25.67504333333334</v>
      </c>
      <c r="BR99">
        <v>999.9000000000002</v>
      </c>
      <c r="BS99">
        <v>0</v>
      </c>
      <c r="BT99">
        <v>0</v>
      </c>
      <c r="BU99">
        <v>9992.642</v>
      </c>
      <c r="BV99">
        <v>0</v>
      </c>
      <c r="BW99">
        <v>158.6712</v>
      </c>
      <c r="BX99">
        <v>-3.058980666666667</v>
      </c>
      <c r="BY99">
        <v>424.432</v>
      </c>
      <c r="BZ99">
        <v>427.3324333333333</v>
      </c>
      <c r="CA99">
        <v>0.4920695333333333</v>
      </c>
      <c r="CB99">
        <v>419.9009</v>
      </c>
      <c r="CC99">
        <v>17.39088</v>
      </c>
      <c r="CD99">
        <v>1.813314333333333</v>
      </c>
      <c r="CE99">
        <v>1.763419666666667</v>
      </c>
      <c r="CF99">
        <v>15.90202666666667</v>
      </c>
      <c r="CG99">
        <v>15.46624333333333</v>
      </c>
      <c r="CH99">
        <v>400.0109666666666</v>
      </c>
      <c r="CI99">
        <v>0.8999715333333332</v>
      </c>
      <c r="CJ99">
        <v>0.1000284566666667</v>
      </c>
      <c r="CK99">
        <v>0</v>
      </c>
      <c r="CL99">
        <v>2.13477</v>
      </c>
      <c r="CM99">
        <v>0</v>
      </c>
      <c r="CN99">
        <v>1369.991</v>
      </c>
      <c r="CO99">
        <v>3702.274333333334</v>
      </c>
      <c r="CP99">
        <v>35.95396666666667</v>
      </c>
      <c r="CQ99">
        <v>39.1081</v>
      </c>
      <c r="CR99">
        <v>37.8123</v>
      </c>
      <c r="CS99">
        <v>37.9956</v>
      </c>
      <c r="CT99">
        <v>36.15389999999999</v>
      </c>
      <c r="CU99">
        <v>359.9993333333333</v>
      </c>
      <c r="CV99">
        <v>40.014</v>
      </c>
      <c r="CW99">
        <v>0</v>
      </c>
      <c r="CX99">
        <v>1714259718.6</v>
      </c>
      <c r="CY99">
        <v>0</v>
      </c>
      <c r="CZ99">
        <v>1714258616.5</v>
      </c>
      <c r="DA99" t="s">
        <v>462</v>
      </c>
      <c r="DB99">
        <v>1714258613</v>
      </c>
      <c r="DC99">
        <v>1714258616.5</v>
      </c>
      <c r="DD99">
        <v>3</v>
      </c>
      <c r="DE99">
        <v>0.212</v>
      </c>
      <c r="DF99">
        <v>0.015</v>
      </c>
      <c r="DG99">
        <v>-2.969</v>
      </c>
      <c r="DH99">
        <v>-0.039</v>
      </c>
      <c r="DI99">
        <v>420</v>
      </c>
      <c r="DJ99">
        <v>18</v>
      </c>
      <c r="DK99">
        <v>0.63</v>
      </c>
      <c r="DL99">
        <v>0.22</v>
      </c>
      <c r="DM99">
        <v>-2.99186275</v>
      </c>
      <c r="DN99">
        <v>-0.6703216885553399</v>
      </c>
      <c r="DO99">
        <v>0.2085326505009168</v>
      </c>
      <c r="DP99">
        <v>0</v>
      </c>
      <c r="DQ99">
        <v>0.5025659</v>
      </c>
      <c r="DR99">
        <v>-0.164061050656662</v>
      </c>
      <c r="DS99">
        <v>0.02117662574727145</v>
      </c>
      <c r="DT99">
        <v>0</v>
      </c>
      <c r="DU99">
        <v>0</v>
      </c>
      <c r="DV99">
        <v>2</v>
      </c>
      <c r="DW99" t="s">
        <v>363</v>
      </c>
      <c r="DX99">
        <v>3.22924</v>
      </c>
      <c r="DY99">
        <v>2.70422</v>
      </c>
      <c r="DZ99">
        <v>0.1054</v>
      </c>
      <c r="EA99">
        <v>0.105708</v>
      </c>
      <c r="EB99">
        <v>0.09387860000000001</v>
      </c>
      <c r="EC99">
        <v>0.0924287</v>
      </c>
      <c r="ED99">
        <v>29129</v>
      </c>
      <c r="EE99">
        <v>28451.9</v>
      </c>
      <c r="EF99">
        <v>31189.2</v>
      </c>
      <c r="EG99">
        <v>30168.1</v>
      </c>
      <c r="EH99">
        <v>37845.6</v>
      </c>
      <c r="EI99">
        <v>36207.6</v>
      </c>
      <c r="EJ99">
        <v>43701.2</v>
      </c>
      <c r="EK99">
        <v>42131.6</v>
      </c>
      <c r="EL99">
        <v>2.09403</v>
      </c>
      <c r="EM99">
        <v>1.90583</v>
      </c>
      <c r="EN99">
        <v>0.0358298</v>
      </c>
      <c r="EO99">
        <v>0</v>
      </c>
      <c r="EP99">
        <v>25.0877</v>
      </c>
      <c r="EQ99">
        <v>999.9</v>
      </c>
      <c r="ER99">
        <v>61.3</v>
      </c>
      <c r="ES99">
        <v>27.8</v>
      </c>
      <c r="ET99">
        <v>22.6743</v>
      </c>
      <c r="EU99">
        <v>61.1373</v>
      </c>
      <c r="EV99">
        <v>22.1234</v>
      </c>
      <c r="EW99">
        <v>1</v>
      </c>
      <c r="EX99">
        <v>0.028125</v>
      </c>
      <c r="EY99">
        <v>0.61747</v>
      </c>
      <c r="EZ99">
        <v>20.2069</v>
      </c>
      <c r="FA99">
        <v>5.22418</v>
      </c>
      <c r="FB99">
        <v>11.998</v>
      </c>
      <c r="FC99">
        <v>4.9673</v>
      </c>
      <c r="FD99">
        <v>3.297</v>
      </c>
      <c r="FE99">
        <v>9999</v>
      </c>
      <c r="FF99">
        <v>9999</v>
      </c>
      <c r="FG99">
        <v>9999</v>
      </c>
      <c r="FH99">
        <v>33.2</v>
      </c>
      <c r="FI99">
        <v>4.97104</v>
      </c>
      <c r="FJ99">
        <v>1.86775</v>
      </c>
      <c r="FK99">
        <v>1.85898</v>
      </c>
      <c r="FL99">
        <v>1.86508</v>
      </c>
      <c r="FM99">
        <v>1.8631</v>
      </c>
      <c r="FN99">
        <v>1.86445</v>
      </c>
      <c r="FO99">
        <v>1.85989</v>
      </c>
      <c r="FP99">
        <v>1.86399</v>
      </c>
      <c r="FQ99">
        <v>0</v>
      </c>
      <c r="FR99">
        <v>0</v>
      </c>
      <c r="FS99">
        <v>0</v>
      </c>
      <c r="FT99">
        <v>0</v>
      </c>
      <c r="FU99" t="s">
        <v>358</v>
      </c>
      <c r="FV99" t="s">
        <v>359</v>
      </c>
      <c r="FW99" t="s">
        <v>360</v>
      </c>
      <c r="FX99" t="s">
        <v>360</v>
      </c>
      <c r="FY99" t="s">
        <v>360</v>
      </c>
      <c r="FZ99" t="s">
        <v>360</v>
      </c>
      <c r="GA99">
        <v>0</v>
      </c>
      <c r="GB99">
        <v>100</v>
      </c>
      <c r="GC99">
        <v>100</v>
      </c>
      <c r="GD99">
        <v>-2.957</v>
      </c>
      <c r="GE99">
        <v>-0.0429</v>
      </c>
      <c r="GF99">
        <v>-1.110366668076734</v>
      </c>
      <c r="GG99">
        <v>-0.004200780211792431</v>
      </c>
      <c r="GH99">
        <v>-6.086107273994438E-07</v>
      </c>
      <c r="GI99">
        <v>3.538391214060535E-10</v>
      </c>
      <c r="GJ99">
        <v>-0.07601771425776131</v>
      </c>
      <c r="GK99">
        <v>0.006682484536868237</v>
      </c>
      <c r="GL99">
        <v>-0.0007200357986506558</v>
      </c>
      <c r="GM99">
        <v>2.515042002614049E-05</v>
      </c>
      <c r="GN99">
        <v>15</v>
      </c>
      <c r="GO99">
        <v>1944</v>
      </c>
      <c r="GP99">
        <v>3</v>
      </c>
      <c r="GQ99">
        <v>20</v>
      </c>
      <c r="GR99">
        <v>17</v>
      </c>
      <c r="GS99">
        <v>16.9</v>
      </c>
      <c r="GT99">
        <v>1.13525</v>
      </c>
      <c r="GU99">
        <v>2.42188</v>
      </c>
      <c r="GV99">
        <v>1.44897</v>
      </c>
      <c r="GW99">
        <v>2.29736</v>
      </c>
      <c r="GX99">
        <v>1.55151</v>
      </c>
      <c r="GY99">
        <v>2.31934</v>
      </c>
      <c r="GZ99">
        <v>33.2887</v>
      </c>
      <c r="HA99">
        <v>13.9569</v>
      </c>
      <c r="HB99">
        <v>18</v>
      </c>
      <c r="HC99">
        <v>583.697</v>
      </c>
      <c r="HD99">
        <v>465.381</v>
      </c>
      <c r="HE99">
        <v>23.9991</v>
      </c>
      <c r="HF99">
        <v>27.415</v>
      </c>
      <c r="HG99">
        <v>30</v>
      </c>
      <c r="HH99">
        <v>27.4902</v>
      </c>
      <c r="HI99">
        <v>27.4591</v>
      </c>
      <c r="HJ99">
        <v>22.7175</v>
      </c>
      <c r="HK99">
        <v>35.1039</v>
      </c>
      <c r="HL99">
        <v>79.0968</v>
      </c>
      <c r="HM99">
        <v>24</v>
      </c>
      <c r="HN99">
        <v>420</v>
      </c>
      <c r="HO99">
        <v>17.4103</v>
      </c>
      <c r="HP99">
        <v>98.965</v>
      </c>
      <c r="HQ99">
        <v>100.669</v>
      </c>
    </row>
    <row r="100" spans="1:225">
      <c r="A100">
        <v>84</v>
      </c>
      <c r="B100">
        <v>1714259641.1</v>
      </c>
      <c r="C100">
        <v>2503</v>
      </c>
      <c r="D100" t="s">
        <v>539</v>
      </c>
      <c r="E100" t="s">
        <v>540</v>
      </c>
      <c r="F100">
        <v>5</v>
      </c>
      <c r="G100" t="s">
        <v>534</v>
      </c>
      <c r="H100">
        <v>1714259633.166666</v>
      </c>
      <c r="I100">
        <f>(J100)/1000</f>
        <v>0</v>
      </c>
      <c r="J100">
        <f>IF(BE100, AM100, AG100)</f>
        <v>0</v>
      </c>
      <c r="K100">
        <f>IF(BE100, AH100, AF100)</f>
        <v>0</v>
      </c>
      <c r="L100">
        <f>BG100 - IF(AT100&gt;1, K100*BA100*100.0/(AV100*BU100), 0)</f>
        <v>0</v>
      </c>
      <c r="M100">
        <f>((S100-I100/2)*L100-K100)/(S100+I100/2)</f>
        <v>0</v>
      </c>
      <c r="N100">
        <f>M100*(BN100+BO100)/1000.0</f>
        <v>0</v>
      </c>
      <c r="O100">
        <f>(BG100 - IF(AT100&gt;1, K100*BA100*100.0/(AV100*BU100), 0))*(BN100+BO100)/1000.0</f>
        <v>0</v>
      </c>
      <c r="P100">
        <f>2.0/((1/R100-1/Q100)+SIGN(R100)*SQRT((1/R100-1/Q100)*(1/R100-1/Q100) + 4*BB100/((BB100+1)*(BB100+1))*(2*1/R100*1/Q100-1/Q100*1/Q100)))</f>
        <v>0</v>
      </c>
      <c r="Q100">
        <f>IF(LEFT(BC100,1)&lt;&gt;"0",IF(LEFT(BC100,1)="1",3.0,BD100),$D$5+$E$5*(BU100*BN100/($K$5*1000))+$F$5*(BU100*BN100/($K$5*1000))*MAX(MIN(BA100,$J$5),$I$5)*MAX(MIN(BA100,$J$5),$I$5)+$G$5*MAX(MIN(BA100,$J$5),$I$5)*(BU100*BN100/($K$5*1000))+$H$5*(BU100*BN100/($K$5*1000))*(BU100*BN100/($K$5*1000)))</f>
        <v>0</v>
      </c>
      <c r="R100">
        <f>I100*(1000-(1000*0.61365*exp(17.502*V100/(240.97+V100))/(BN100+BO100)+BI100)/2)/(1000*0.61365*exp(17.502*V100/(240.97+V100))/(BN100+BO100)-BI100)</f>
        <v>0</v>
      </c>
      <c r="S100">
        <f>1/((BB100+1)/(P100/1.6)+1/(Q100/1.37)) + BB100/((BB100+1)/(P100/1.6) + BB100/(Q100/1.37))</f>
        <v>0</v>
      </c>
      <c r="T100">
        <f>(AW100*AZ100)</f>
        <v>0</v>
      </c>
      <c r="U100">
        <f>(BP100+(T100+2*0.95*5.67E-8*(((BP100+$B$7)+273)^4-(BP100+273)^4)-44100*I100)/(1.84*29.3*Q100+8*0.95*5.67E-8*(BP100+273)^3))</f>
        <v>0</v>
      </c>
      <c r="V100">
        <f>($C$7*BQ100+$D$7*BR100+$E$7*U100)</f>
        <v>0</v>
      </c>
      <c r="W100">
        <f>0.61365*exp(17.502*V100/(240.97+V100))</f>
        <v>0</v>
      </c>
      <c r="X100">
        <f>(Y100/Z100*100)</f>
        <v>0</v>
      </c>
      <c r="Y100">
        <f>BI100*(BN100+BO100)/1000</f>
        <v>0</v>
      </c>
      <c r="Z100">
        <f>0.61365*exp(17.502*BP100/(240.97+BP100))</f>
        <v>0</v>
      </c>
      <c r="AA100">
        <f>(W100-BI100*(BN100+BO100)/1000)</f>
        <v>0</v>
      </c>
      <c r="AB100">
        <f>(-I100*44100)</f>
        <v>0</v>
      </c>
      <c r="AC100">
        <f>2*29.3*Q100*0.92*(BP100-V100)</f>
        <v>0</v>
      </c>
      <c r="AD100">
        <f>2*0.95*5.67E-8*(((BP100+$B$7)+273)^4-(V100+273)^4)</f>
        <v>0</v>
      </c>
      <c r="AE100">
        <f>T100+AD100+AB100+AC100</f>
        <v>0</v>
      </c>
      <c r="AF100">
        <f>BM100*AT100*(BH100-BG100*(1000-AT100*BJ100)/(1000-AT100*BI100))/(100*BA100)</f>
        <v>0</v>
      </c>
      <c r="AG100">
        <f>1000*BM100*AT100*(BI100-BJ100)/(100*BA100*(1000-AT100*BI100))</f>
        <v>0</v>
      </c>
      <c r="AH100">
        <f>(AI100 - AJ100 - BN100*1E3/(8.314*(BP100+273.15)) * AL100/BM100 * AK100) * BM100/(100*BA100) * (1000 - BJ100)/1000</f>
        <v>0</v>
      </c>
      <c r="AI100">
        <v>427.3559609285171</v>
      </c>
      <c r="AJ100">
        <v>424.717224242424</v>
      </c>
      <c r="AK100">
        <v>0.000222037658586971</v>
      </c>
      <c r="AL100">
        <v>67.18203000674872</v>
      </c>
      <c r="AM100">
        <f>(AO100 - AN100 + BN100*1E3/(8.314*(BP100+273.15)) * AQ100/BM100 * AP100) * BM100/(100*BA100) * 1000/(1000 - AO100)</f>
        <v>0</v>
      </c>
      <c r="AN100">
        <v>17.36536312277635</v>
      </c>
      <c r="AO100">
        <v>17.83138181818182</v>
      </c>
      <c r="AP100">
        <v>-0.0002337497422669403</v>
      </c>
      <c r="AQ100">
        <v>78.54895279623706</v>
      </c>
      <c r="AR100">
        <v>7</v>
      </c>
      <c r="AS100">
        <v>1</v>
      </c>
      <c r="AT100">
        <f>IF(AR100*$H$13&gt;=AV100,1.0,(AV100/(AV100-AR100*$H$13)))</f>
        <v>0</v>
      </c>
      <c r="AU100">
        <f>(AT100-1)*100</f>
        <v>0</v>
      </c>
      <c r="AV100">
        <f>MAX(0,($B$13+$C$13*BU100)/(1+$D$13*BU100)*BN100/(BP100+273)*$E$13)</f>
        <v>0</v>
      </c>
      <c r="AW100">
        <f>$B$11*BV100+$C$11*BW100+$F$11*CH100*(1-CK100)</f>
        <v>0</v>
      </c>
      <c r="AX100">
        <f>AW100*AY100</f>
        <v>0</v>
      </c>
      <c r="AY100">
        <f>($B$11*$D$9+$C$11*$D$9+$F$11*((CU100+CM100)/MAX(CU100+CM100+CV100, 0.1)*$I$9+CV100/MAX(CU100+CM100+CV100, 0.1)*$J$9))/($B$11+$C$11+$F$11)</f>
        <v>0</v>
      </c>
      <c r="AZ100">
        <f>($B$11*$K$9+$C$11*$K$9+$F$11*((CU100+CM100)/MAX(CU100+CM100+CV100, 0.1)*$P$9+CV100/MAX(CU100+CM100+CV100, 0.1)*$Q$9))/($B$11+$C$11+$F$11)</f>
        <v>0</v>
      </c>
      <c r="BA100">
        <v>6</v>
      </c>
      <c r="BB100">
        <v>0.5</v>
      </c>
      <c r="BC100" t="s">
        <v>355</v>
      </c>
      <c r="BD100">
        <v>2</v>
      </c>
      <c r="BE100" t="b">
        <v>1</v>
      </c>
      <c r="BF100">
        <v>1714259633.166666</v>
      </c>
      <c r="BG100">
        <v>417.1054333333334</v>
      </c>
      <c r="BH100">
        <v>419.9854333333334</v>
      </c>
      <c r="BI100">
        <v>17.84464333333334</v>
      </c>
      <c r="BJ100">
        <v>17.37042333333333</v>
      </c>
      <c r="BK100">
        <v>420.0615333333333</v>
      </c>
      <c r="BL100">
        <v>17.88757333333334</v>
      </c>
      <c r="BM100">
        <v>599.9798333333333</v>
      </c>
      <c r="BN100">
        <v>101.3979333333333</v>
      </c>
      <c r="BO100">
        <v>0.09997488999999998</v>
      </c>
      <c r="BP100">
        <v>25.62685666666667</v>
      </c>
      <c r="BQ100">
        <v>25.66809</v>
      </c>
      <c r="BR100">
        <v>999.9000000000002</v>
      </c>
      <c r="BS100">
        <v>0</v>
      </c>
      <c r="BT100">
        <v>0</v>
      </c>
      <c r="BU100">
        <v>9996.785000000002</v>
      </c>
      <c r="BV100">
        <v>0</v>
      </c>
      <c r="BW100">
        <v>157.8550666666667</v>
      </c>
      <c r="BX100">
        <v>-2.879945</v>
      </c>
      <c r="BY100">
        <v>424.6837666666667</v>
      </c>
      <c r="BZ100">
        <v>427.4096666666666</v>
      </c>
      <c r="CA100">
        <v>0.4742150999999999</v>
      </c>
      <c r="CB100">
        <v>419.9854333333334</v>
      </c>
      <c r="CC100">
        <v>17.37042333333333</v>
      </c>
      <c r="CD100">
        <v>1.809409</v>
      </c>
      <c r="CE100">
        <v>1.761326</v>
      </c>
      <c r="CF100">
        <v>15.86831333333333</v>
      </c>
      <c r="CG100">
        <v>15.44773333333333</v>
      </c>
      <c r="CH100">
        <v>400.0041666666667</v>
      </c>
      <c r="CI100">
        <v>0.9000093</v>
      </c>
      <c r="CJ100">
        <v>0.09999062333333329</v>
      </c>
      <c r="CK100">
        <v>0</v>
      </c>
      <c r="CL100">
        <v>2.129336666666667</v>
      </c>
      <c r="CM100">
        <v>0</v>
      </c>
      <c r="CN100">
        <v>1360.946666666666</v>
      </c>
      <c r="CO100">
        <v>3702.256</v>
      </c>
      <c r="CP100">
        <v>35.81656666666667</v>
      </c>
      <c r="CQ100">
        <v>38.94353333333332</v>
      </c>
      <c r="CR100">
        <v>37.67483333333332</v>
      </c>
      <c r="CS100">
        <v>37.78516666666666</v>
      </c>
      <c r="CT100">
        <v>36.02469999999999</v>
      </c>
      <c r="CU100">
        <v>360.008</v>
      </c>
      <c r="CV100">
        <v>39.996</v>
      </c>
      <c r="CW100">
        <v>0</v>
      </c>
      <c r="CX100">
        <v>1714259728.2</v>
      </c>
      <c r="CY100">
        <v>0</v>
      </c>
      <c r="CZ100">
        <v>1714258616.5</v>
      </c>
      <c r="DA100" t="s">
        <v>462</v>
      </c>
      <c r="DB100">
        <v>1714258613</v>
      </c>
      <c r="DC100">
        <v>1714258616.5</v>
      </c>
      <c r="DD100">
        <v>3</v>
      </c>
      <c r="DE100">
        <v>0.212</v>
      </c>
      <c r="DF100">
        <v>0.015</v>
      </c>
      <c r="DG100">
        <v>-2.969</v>
      </c>
      <c r="DH100">
        <v>-0.039</v>
      </c>
      <c r="DI100">
        <v>420</v>
      </c>
      <c r="DJ100">
        <v>18</v>
      </c>
      <c r="DK100">
        <v>0.63</v>
      </c>
      <c r="DL100">
        <v>0.22</v>
      </c>
      <c r="DM100">
        <v>-2.927648292682927</v>
      </c>
      <c r="DN100">
        <v>0.9827481533101032</v>
      </c>
      <c r="DO100">
        <v>0.1202043086947901</v>
      </c>
      <c r="DP100">
        <v>0</v>
      </c>
      <c r="DQ100">
        <v>0.4810969268292683</v>
      </c>
      <c r="DR100">
        <v>-0.1252463414634142</v>
      </c>
      <c r="DS100">
        <v>0.01389015065220632</v>
      </c>
      <c r="DT100">
        <v>0</v>
      </c>
      <c r="DU100">
        <v>0</v>
      </c>
      <c r="DV100">
        <v>2</v>
      </c>
      <c r="DW100" t="s">
        <v>363</v>
      </c>
      <c r="DX100">
        <v>3.22932</v>
      </c>
      <c r="DY100">
        <v>2.70428</v>
      </c>
      <c r="DZ100">
        <v>0.105409</v>
      </c>
      <c r="EA100">
        <v>0.1057</v>
      </c>
      <c r="EB100">
        <v>0.0938191</v>
      </c>
      <c r="EC100">
        <v>0.0924586</v>
      </c>
      <c r="ED100">
        <v>29129.5</v>
      </c>
      <c r="EE100">
        <v>28452.4</v>
      </c>
      <c r="EF100">
        <v>31190</v>
      </c>
      <c r="EG100">
        <v>30168.3</v>
      </c>
      <c r="EH100">
        <v>37849.4</v>
      </c>
      <c r="EI100">
        <v>36207.5</v>
      </c>
      <c r="EJ100">
        <v>43702.7</v>
      </c>
      <c r="EK100">
        <v>42132.9</v>
      </c>
      <c r="EL100">
        <v>2.09445</v>
      </c>
      <c r="EM100">
        <v>1.90578</v>
      </c>
      <c r="EN100">
        <v>0.0359491</v>
      </c>
      <c r="EO100">
        <v>0</v>
      </c>
      <c r="EP100">
        <v>25.0687</v>
      </c>
      <c r="EQ100">
        <v>999.9</v>
      </c>
      <c r="ER100">
        <v>61.2</v>
      </c>
      <c r="ES100">
        <v>27.8</v>
      </c>
      <c r="ET100">
        <v>22.637</v>
      </c>
      <c r="EU100">
        <v>60.9473</v>
      </c>
      <c r="EV100">
        <v>22.1194</v>
      </c>
      <c r="EW100">
        <v>1</v>
      </c>
      <c r="EX100">
        <v>0.0275305</v>
      </c>
      <c r="EY100">
        <v>0.6139869999999999</v>
      </c>
      <c r="EZ100">
        <v>20.207</v>
      </c>
      <c r="FA100">
        <v>5.22373</v>
      </c>
      <c r="FB100">
        <v>11.998</v>
      </c>
      <c r="FC100">
        <v>4.9672</v>
      </c>
      <c r="FD100">
        <v>3.297</v>
      </c>
      <c r="FE100">
        <v>9999</v>
      </c>
      <c r="FF100">
        <v>9999</v>
      </c>
      <c r="FG100">
        <v>9999</v>
      </c>
      <c r="FH100">
        <v>33.2</v>
      </c>
      <c r="FI100">
        <v>4.97106</v>
      </c>
      <c r="FJ100">
        <v>1.86778</v>
      </c>
      <c r="FK100">
        <v>1.85898</v>
      </c>
      <c r="FL100">
        <v>1.8651</v>
      </c>
      <c r="FM100">
        <v>1.8631</v>
      </c>
      <c r="FN100">
        <v>1.86446</v>
      </c>
      <c r="FO100">
        <v>1.85989</v>
      </c>
      <c r="FP100">
        <v>1.86401</v>
      </c>
      <c r="FQ100">
        <v>0</v>
      </c>
      <c r="FR100">
        <v>0</v>
      </c>
      <c r="FS100">
        <v>0</v>
      </c>
      <c r="FT100">
        <v>0</v>
      </c>
      <c r="FU100" t="s">
        <v>358</v>
      </c>
      <c r="FV100" t="s">
        <v>359</v>
      </c>
      <c r="FW100" t="s">
        <v>360</v>
      </c>
      <c r="FX100" t="s">
        <v>360</v>
      </c>
      <c r="FY100" t="s">
        <v>360</v>
      </c>
      <c r="FZ100" t="s">
        <v>360</v>
      </c>
      <c r="GA100">
        <v>0</v>
      </c>
      <c r="GB100">
        <v>100</v>
      </c>
      <c r="GC100">
        <v>100</v>
      </c>
      <c r="GD100">
        <v>-2.956</v>
      </c>
      <c r="GE100">
        <v>-0.043</v>
      </c>
      <c r="GF100">
        <v>-1.110366668076734</v>
      </c>
      <c r="GG100">
        <v>-0.004200780211792431</v>
      </c>
      <c r="GH100">
        <v>-6.086107273994438E-07</v>
      </c>
      <c r="GI100">
        <v>3.538391214060535E-10</v>
      </c>
      <c r="GJ100">
        <v>-0.07601771425776131</v>
      </c>
      <c r="GK100">
        <v>0.006682484536868237</v>
      </c>
      <c r="GL100">
        <v>-0.0007200357986506558</v>
      </c>
      <c r="GM100">
        <v>2.515042002614049E-05</v>
      </c>
      <c r="GN100">
        <v>15</v>
      </c>
      <c r="GO100">
        <v>1944</v>
      </c>
      <c r="GP100">
        <v>3</v>
      </c>
      <c r="GQ100">
        <v>20</v>
      </c>
      <c r="GR100">
        <v>17.1</v>
      </c>
      <c r="GS100">
        <v>17.1</v>
      </c>
      <c r="GT100">
        <v>1.13525</v>
      </c>
      <c r="GU100">
        <v>2.40845</v>
      </c>
      <c r="GV100">
        <v>1.44775</v>
      </c>
      <c r="GW100">
        <v>2.29736</v>
      </c>
      <c r="GX100">
        <v>1.55151</v>
      </c>
      <c r="GY100">
        <v>2.45728</v>
      </c>
      <c r="GZ100">
        <v>33.2887</v>
      </c>
      <c r="HA100">
        <v>13.9657</v>
      </c>
      <c r="HB100">
        <v>18</v>
      </c>
      <c r="HC100">
        <v>583.967</v>
      </c>
      <c r="HD100">
        <v>465.33</v>
      </c>
      <c r="HE100">
        <v>23.9997</v>
      </c>
      <c r="HF100">
        <v>27.4127</v>
      </c>
      <c r="HG100">
        <v>30</v>
      </c>
      <c r="HH100">
        <v>27.4877</v>
      </c>
      <c r="HI100">
        <v>27.4567</v>
      </c>
      <c r="HJ100">
        <v>22.7266</v>
      </c>
      <c r="HK100">
        <v>34.7115</v>
      </c>
      <c r="HL100">
        <v>79.0968</v>
      </c>
      <c r="HM100">
        <v>24</v>
      </c>
      <c r="HN100">
        <v>420</v>
      </c>
      <c r="HO100">
        <v>17.4103</v>
      </c>
      <c r="HP100">
        <v>98.968</v>
      </c>
      <c r="HQ100">
        <v>100.671</v>
      </c>
    </row>
    <row r="101" spans="1:225">
      <c r="A101">
        <v>85</v>
      </c>
      <c r="B101">
        <v>1714259651.1</v>
      </c>
      <c r="C101">
        <v>2513</v>
      </c>
      <c r="D101" t="s">
        <v>541</v>
      </c>
      <c r="E101" t="s">
        <v>542</v>
      </c>
      <c r="F101">
        <v>5</v>
      </c>
      <c r="G101" t="s">
        <v>534</v>
      </c>
      <c r="H101">
        <v>1714259643.166666</v>
      </c>
      <c r="I101">
        <f>(J101)/1000</f>
        <v>0</v>
      </c>
      <c r="J101">
        <f>IF(BE101, AM101, AG101)</f>
        <v>0</v>
      </c>
      <c r="K101">
        <f>IF(BE101, AH101, AF101)</f>
        <v>0</v>
      </c>
      <c r="L101">
        <f>BG101 - IF(AT101&gt;1, K101*BA101*100.0/(AV101*BU101), 0)</f>
        <v>0</v>
      </c>
      <c r="M101">
        <f>((S101-I101/2)*L101-K101)/(S101+I101/2)</f>
        <v>0</v>
      </c>
      <c r="N101">
        <f>M101*(BN101+BO101)/1000.0</f>
        <v>0</v>
      </c>
      <c r="O101">
        <f>(BG101 - IF(AT101&gt;1, K101*BA101*100.0/(AV101*BU101), 0))*(BN101+BO101)/1000.0</f>
        <v>0</v>
      </c>
      <c r="P101">
        <f>2.0/((1/R101-1/Q101)+SIGN(R101)*SQRT((1/R101-1/Q101)*(1/R101-1/Q101) + 4*BB101/((BB101+1)*(BB101+1))*(2*1/R101*1/Q101-1/Q101*1/Q101)))</f>
        <v>0</v>
      </c>
      <c r="Q101">
        <f>IF(LEFT(BC101,1)&lt;&gt;"0",IF(LEFT(BC101,1)="1",3.0,BD101),$D$5+$E$5*(BU101*BN101/($K$5*1000))+$F$5*(BU101*BN101/($K$5*1000))*MAX(MIN(BA101,$J$5),$I$5)*MAX(MIN(BA101,$J$5),$I$5)+$G$5*MAX(MIN(BA101,$J$5),$I$5)*(BU101*BN101/($K$5*1000))+$H$5*(BU101*BN101/($K$5*1000))*(BU101*BN101/($K$5*1000)))</f>
        <v>0</v>
      </c>
      <c r="R101">
        <f>I101*(1000-(1000*0.61365*exp(17.502*V101/(240.97+V101))/(BN101+BO101)+BI101)/2)/(1000*0.61365*exp(17.502*V101/(240.97+V101))/(BN101+BO101)-BI101)</f>
        <v>0</v>
      </c>
      <c r="S101">
        <f>1/((BB101+1)/(P101/1.6)+1/(Q101/1.37)) + BB101/((BB101+1)/(P101/1.6) + BB101/(Q101/1.37))</f>
        <v>0</v>
      </c>
      <c r="T101">
        <f>(AW101*AZ101)</f>
        <v>0</v>
      </c>
      <c r="U101">
        <f>(BP101+(T101+2*0.95*5.67E-8*(((BP101+$B$7)+273)^4-(BP101+273)^4)-44100*I101)/(1.84*29.3*Q101+8*0.95*5.67E-8*(BP101+273)^3))</f>
        <v>0</v>
      </c>
      <c r="V101">
        <f>($C$7*BQ101+$D$7*BR101+$E$7*U101)</f>
        <v>0</v>
      </c>
      <c r="W101">
        <f>0.61365*exp(17.502*V101/(240.97+V101))</f>
        <v>0</v>
      </c>
      <c r="X101">
        <f>(Y101/Z101*100)</f>
        <v>0</v>
      </c>
      <c r="Y101">
        <f>BI101*(BN101+BO101)/1000</f>
        <v>0</v>
      </c>
      <c r="Z101">
        <f>0.61365*exp(17.502*BP101/(240.97+BP101))</f>
        <v>0</v>
      </c>
      <c r="AA101">
        <f>(W101-BI101*(BN101+BO101)/1000)</f>
        <v>0</v>
      </c>
      <c r="AB101">
        <f>(-I101*44100)</f>
        <v>0</v>
      </c>
      <c r="AC101">
        <f>2*29.3*Q101*0.92*(BP101-V101)</f>
        <v>0</v>
      </c>
      <c r="AD101">
        <f>2*0.95*5.67E-8*(((BP101+$B$7)+273)^4-(V101+273)^4)</f>
        <v>0</v>
      </c>
      <c r="AE101">
        <f>T101+AD101+AB101+AC101</f>
        <v>0</v>
      </c>
      <c r="AF101">
        <f>BM101*AT101*(BH101-BG101*(1000-AT101*BJ101)/(1000-AT101*BI101))/(100*BA101)</f>
        <v>0</v>
      </c>
      <c r="AG101">
        <f>1000*BM101*AT101*(BI101-BJ101)/(100*BA101*(1000-AT101*BI101))</f>
        <v>0</v>
      </c>
      <c r="AH101">
        <f>(AI101 - AJ101 - BN101*1E3/(8.314*(BP101+273.15)) * AL101/BM101 * AK101) * BM101/(100*BA101) * (1000 - BJ101)/1000</f>
        <v>0</v>
      </c>
      <c r="AI101">
        <v>427.3180591783801</v>
      </c>
      <c r="AJ101">
        <v>424.6924909090908</v>
      </c>
      <c r="AK101">
        <v>-0.000959816874267886</v>
      </c>
      <c r="AL101">
        <v>67.18203000674872</v>
      </c>
      <c r="AM101">
        <f>(AO101 - AN101 + BN101*1E3/(8.314*(BP101+273.15)) * AQ101/BM101 * AP101) * BM101/(100*BA101) * 1000/(1000 - AO101)</f>
        <v>0</v>
      </c>
      <c r="AN101">
        <v>17.37304056736989</v>
      </c>
      <c r="AO101">
        <v>17.83583818181818</v>
      </c>
      <c r="AP101">
        <v>8.145423948010874E-05</v>
      </c>
      <c r="AQ101">
        <v>78.54895279623706</v>
      </c>
      <c r="AR101">
        <v>7</v>
      </c>
      <c r="AS101">
        <v>1</v>
      </c>
      <c r="AT101">
        <f>IF(AR101*$H$13&gt;=AV101,1.0,(AV101/(AV101-AR101*$H$13)))</f>
        <v>0</v>
      </c>
      <c r="AU101">
        <f>(AT101-1)*100</f>
        <v>0</v>
      </c>
      <c r="AV101">
        <f>MAX(0,($B$13+$C$13*BU101)/(1+$D$13*BU101)*BN101/(BP101+273)*$E$13)</f>
        <v>0</v>
      </c>
      <c r="AW101">
        <f>$B$11*BV101+$C$11*BW101+$F$11*CH101*(1-CK101)</f>
        <v>0</v>
      </c>
      <c r="AX101">
        <f>AW101*AY101</f>
        <v>0</v>
      </c>
      <c r="AY101">
        <f>($B$11*$D$9+$C$11*$D$9+$F$11*((CU101+CM101)/MAX(CU101+CM101+CV101, 0.1)*$I$9+CV101/MAX(CU101+CM101+CV101, 0.1)*$J$9))/($B$11+$C$11+$F$11)</f>
        <v>0</v>
      </c>
      <c r="AZ101">
        <f>($B$11*$K$9+$C$11*$K$9+$F$11*((CU101+CM101)/MAX(CU101+CM101+CV101, 0.1)*$P$9+CV101/MAX(CU101+CM101+CV101, 0.1)*$Q$9))/($B$11+$C$11+$F$11)</f>
        <v>0</v>
      </c>
      <c r="BA101">
        <v>6</v>
      </c>
      <c r="BB101">
        <v>0.5</v>
      </c>
      <c r="BC101" t="s">
        <v>355</v>
      </c>
      <c r="BD101">
        <v>2</v>
      </c>
      <c r="BE101" t="b">
        <v>1</v>
      </c>
      <c r="BF101">
        <v>1714259643.166666</v>
      </c>
      <c r="BG101">
        <v>417.1445</v>
      </c>
      <c r="BH101">
        <v>419.9922666666666</v>
      </c>
      <c r="BI101">
        <v>17.83324666666666</v>
      </c>
      <c r="BJ101">
        <v>17.36948666666666</v>
      </c>
      <c r="BK101">
        <v>420.1008333333332</v>
      </c>
      <c r="BL101">
        <v>17.87622333333333</v>
      </c>
      <c r="BM101">
        <v>600.0041333333334</v>
      </c>
      <c r="BN101">
        <v>101.3986666666667</v>
      </c>
      <c r="BO101">
        <v>0.09999207666666665</v>
      </c>
      <c r="BP101">
        <v>25.61866333333334</v>
      </c>
      <c r="BQ101">
        <v>25.66072333333333</v>
      </c>
      <c r="BR101">
        <v>999.9000000000002</v>
      </c>
      <c r="BS101">
        <v>0</v>
      </c>
      <c r="BT101">
        <v>0</v>
      </c>
      <c r="BU101">
        <v>9992.665000000001</v>
      </c>
      <c r="BV101">
        <v>0</v>
      </c>
      <c r="BW101">
        <v>157.0428666666667</v>
      </c>
      <c r="BX101">
        <v>-2.847663666666667</v>
      </c>
      <c r="BY101">
        <v>424.7185333333333</v>
      </c>
      <c r="BZ101">
        <v>427.4161</v>
      </c>
      <c r="CA101">
        <v>0.4637557</v>
      </c>
      <c r="CB101">
        <v>419.9922666666666</v>
      </c>
      <c r="CC101">
        <v>17.36948666666666</v>
      </c>
      <c r="CD101">
        <v>1.808268666666667</v>
      </c>
      <c r="CE101">
        <v>1.761245</v>
      </c>
      <c r="CF101">
        <v>15.85844666666667</v>
      </c>
      <c r="CG101">
        <v>15.44700333333333</v>
      </c>
      <c r="CH101">
        <v>400.0094666666666</v>
      </c>
      <c r="CI101">
        <v>0.900022</v>
      </c>
      <c r="CJ101">
        <v>0.09997789999999997</v>
      </c>
      <c r="CK101">
        <v>0</v>
      </c>
      <c r="CL101">
        <v>2.174583333333333</v>
      </c>
      <c r="CM101">
        <v>0</v>
      </c>
      <c r="CN101">
        <v>1353.055666666667</v>
      </c>
      <c r="CO101">
        <v>3702.320333333334</v>
      </c>
      <c r="CP101">
        <v>35.69156666666667</v>
      </c>
      <c r="CQ101">
        <v>38.77063333333332</v>
      </c>
      <c r="CR101">
        <v>37.53723333333333</v>
      </c>
      <c r="CS101">
        <v>37.58933333333332</v>
      </c>
      <c r="CT101">
        <v>35.89556666666666</v>
      </c>
      <c r="CU101">
        <v>360.0176666666667</v>
      </c>
      <c r="CV101">
        <v>39.99</v>
      </c>
      <c r="CW101">
        <v>0</v>
      </c>
      <c r="CX101">
        <v>1714259738.4</v>
      </c>
      <c r="CY101">
        <v>0</v>
      </c>
      <c r="CZ101">
        <v>1714258616.5</v>
      </c>
      <c r="DA101" t="s">
        <v>462</v>
      </c>
      <c r="DB101">
        <v>1714258613</v>
      </c>
      <c r="DC101">
        <v>1714258616.5</v>
      </c>
      <c r="DD101">
        <v>3</v>
      </c>
      <c r="DE101">
        <v>0.212</v>
      </c>
      <c r="DF101">
        <v>0.015</v>
      </c>
      <c r="DG101">
        <v>-2.969</v>
      </c>
      <c r="DH101">
        <v>-0.039</v>
      </c>
      <c r="DI101">
        <v>420</v>
      </c>
      <c r="DJ101">
        <v>18</v>
      </c>
      <c r="DK101">
        <v>0.63</v>
      </c>
      <c r="DL101">
        <v>0.22</v>
      </c>
      <c r="DM101">
        <v>-2.84449512195122</v>
      </c>
      <c r="DN101">
        <v>0.2188563763066103</v>
      </c>
      <c r="DO101">
        <v>0.1066138546600438</v>
      </c>
      <c r="DP101">
        <v>0</v>
      </c>
      <c r="DQ101">
        <v>0.4669638780487805</v>
      </c>
      <c r="DR101">
        <v>-0.06217639024390046</v>
      </c>
      <c r="DS101">
        <v>0.00807375687386601</v>
      </c>
      <c r="DT101">
        <v>1</v>
      </c>
      <c r="DU101">
        <v>1</v>
      </c>
      <c r="DV101">
        <v>2</v>
      </c>
      <c r="DW101" t="s">
        <v>357</v>
      </c>
      <c r="DX101">
        <v>3.22928</v>
      </c>
      <c r="DY101">
        <v>2.70409</v>
      </c>
      <c r="DZ101">
        <v>0.105403</v>
      </c>
      <c r="EA101">
        <v>0.105724</v>
      </c>
      <c r="EB101">
        <v>0.0938334</v>
      </c>
      <c r="EC101">
        <v>0.0924666</v>
      </c>
      <c r="ED101">
        <v>29130.5</v>
      </c>
      <c r="EE101">
        <v>28452.4</v>
      </c>
      <c r="EF101">
        <v>31190.8</v>
      </c>
      <c r="EG101">
        <v>30169.1</v>
      </c>
      <c r="EH101">
        <v>37849.8</v>
      </c>
      <c r="EI101">
        <v>36207.8</v>
      </c>
      <c r="EJ101">
        <v>43703.9</v>
      </c>
      <c r="EK101">
        <v>42133.6</v>
      </c>
      <c r="EL101">
        <v>2.09483</v>
      </c>
      <c r="EM101">
        <v>1.9054</v>
      </c>
      <c r="EN101">
        <v>0.0368841</v>
      </c>
      <c r="EO101">
        <v>0</v>
      </c>
      <c r="EP101">
        <v>25.0497</v>
      </c>
      <c r="EQ101">
        <v>999.9</v>
      </c>
      <c r="ER101">
        <v>61.2</v>
      </c>
      <c r="ES101">
        <v>27.8</v>
      </c>
      <c r="ET101">
        <v>22.637</v>
      </c>
      <c r="EU101">
        <v>61.1173</v>
      </c>
      <c r="EV101">
        <v>22.4279</v>
      </c>
      <c r="EW101">
        <v>1</v>
      </c>
      <c r="EX101">
        <v>0.0273704</v>
      </c>
      <c r="EY101">
        <v>0.608859</v>
      </c>
      <c r="EZ101">
        <v>20.2072</v>
      </c>
      <c r="FA101">
        <v>5.22358</v>
      </c>
      <c r="FB101">
        <v>11.998</v>
      </c>
      <c r="FC101">
        <v>4.9677</v>
      </c>
      <c r="FD101">
        <v>3.297</v>
      </c>
      <c r="FE101">
        <v>9999</v>
      </c>
      <c r="FF101">
        <v>9999</v>
      </c>
      <c r="FG101">
        <v>9999</v>
      </c>
      <c r="FH101">
        <v>33.2</v>
      </c>
      <c r="FI101">
        <v>4.97106</v>
      </c>
      <c r="FJ101">
        <v>1.86777</v>
      </c>
      <c r="FK101">
        <v>1.85898</v>
      </c>
      <c r="FL101">
        <v>1.86509</v>
      </c>
      <c r="FM101">
        <v>1.8631</v>
      </c>
      <c r="FN101">
        <v>1.86446</v>
      </c>
      <c r="FO101">
        <v>1.85989</v>
      </c>
      <c r="FP101">
        <v>1.86399</v>
      </c>
      <c r="FQ101">
        <v>0</v>
      </c>
      <c r="FR101">
        <v>0</v>
      </c>
      <c r="FS101">
        <v>0</v>
      </c>
      <c r="FT101">
        <v>0</v>
      </c>
      <c r="FU101" t="s">
        <v>358</v>
      </c>
      <c r="FV101" t="s">
        <v>359</v>
      </c>
      <c r="FW101" t="s">
        <v>360</v>
      </c>
      <c r="FX101" t="s">
        <v>360</v>
      </c>
      <c r="FY101" t="s">
        <v>360</v>
      </c>
      <c r="FZ101" t="s">
        <v>360</v>
      </c>
      <c r="GA101">
        <v>0</v>
      </c>
      <c r="GB101">
        <v>100</v>
      </c>
      <c r="GC101">
        <v>100</v>
      </c>
      <c r="GD101">
        <v>-2.956</v>
      </c>
      <c r="GE101">
        <v>-0.043</v>
      </c>
      <c r="GF101">
        <v>-1.110366668076734</v>
      </c>
      <c r="GG101">
        <v>-0.004200780211792431</v>
      </c>
      <c r="GH101">
        <v>-6.086107273994438E-07</v>
      </c>
      <c r="GI101">
        <v>3.538391214060535E-10</v>
      </c>
      <c r="GJ101">
        <v>-0.07601771425776131</v>
      </c>
      <c r="GK101">
        <v>0.006682484536868237</v>
      </c>
      <c r="GL101">
        <v>-0.0007200357986506558</v>
      </c>
      <c r="GM101">
        <v>2.515042002614049E-05</v>
      </c>
      <c r="GN101">
        <v>15</v>
      </c>
      <c r="GO101">
        <v>1944</v>
      </c>
      <c r="GP101">
        <v>3</v>
      </c>
      <c r="GQ101">
        <v>20</v>
      </c>
      <c r="GR101">
        <v>17.3</v>
      </c>
      <c r="GS101">
        <v>17.2</v>
      </c>
      <c r="GT101">
        <v>1.13525</v>
      </c>
      <c r="GU101">
        <v>2.43164</v>
      </c>
      <c r="GV101">
        <v>1.44897</v>
      </c>
      <c r="GW101">
        <v>2.29736</v>
      </c>
      <c r="GX101">
        <v>1.55151</v>
      </c>
      <c r="GY101">
        <v>2.28271</v>
      </c>
      <c r="GZ101">
        <v>33.3111</v>
      </c>
      <c r="HA101">
        <v>13.9569</v>
      </c>
      <c r="HB101">
        <v>18</v>
      </c>
      <c r="HC101">
        <v>584.193</v>
      </c>
      <c r="HD101">
        <v>465.057</v>
      </c>
      <c r="HE101">
        <v>23.9995</v>
      </c>
      <c r="HF101">
        <v>27.4102</v>
      </c>
      <c r="HG101">
        <v>29.9998</v>
      </c>
      <c r="HH101">
        <v>27.4843</v>
      </c>
      <c r="HI101">
        <v>27.4522</v>
      </c>
      <c r="HJ101">
        <v>22.734</v>
      </c>
      <c r="HK101">
        <v>34.7115</v>
      </c>
      <c r="HL101">
        <v>79.0968</v>
      </c>
      <c r="HM101">
        <v>24</v>
      </c>
      <c r="HN101">
        <v>420</v>
      </c>
      <c r="HO101">
        <v>17.4103</v>
      </c>
      <c r="HP101">
        <v>98.9708</v>
      </c>
      <c r="HQ101">
        <v>100.673</v>
      </c>
    </row>
    <row r="102" spans="1:225">
      <c r="A102">
        <v>86</v>
      </c>
      <c r="B102">
        <v>1714259661.1</v>
      </c>
      <c r="C102">
        <v>2523</v>
      </c>
      <c r="D102" t="s">
        <v>543</v>
      </c>
      <c r="E102" t="s">
        <v>544</v>
      </c>
      <c r="F102">
        <v>5</v>
      </c>
      <c r="G102" t="s">
        <v>534</v>
      </c>
      <c r="H102">
        <v>1714259653.166666</v>
      </c>
      <c r="I102">
        <f>(J102)/1000</f>
        <v>0</v>
      </c>
      <c r="J102">
        <f>IF(BE102, AM102, AG102)</f>
        <v>0</v>
      </c>
      <c r="K102">
        <f>IF(BE102, AH102, AF102)</f>
        <v>0</v>
      </c>
      <c r="L102">
        <f>BG102 - IF(AT102&gt;1, K102*BA102*100.0/(AV102*BU102), 0)</f>
        <v>0</v>
      </c>
      <c r="M102">
        <f>((S102-I102/2)*L102-K102)/(S102+I102/2)</f>
        <v>0</v>
      </c>
      <c r="N102">
        <f>M102*(BN102+BO102)/1000.0</f>
        <v>0</v>
      </c>
      <c r="O102">
        <f>(BG102 - IF(AT102&gt;1, K102*BA102*100.0/(AV102*BU102), 0))*(BN102+BO102)/1000.0</f>
        <v>0</v>
      </c>
      <c r="P102">
        <f>2.0/((1/R102-1/Q102)+SIGN(R102)*SQRT((1/R102-1/Q102)*(1/R102-1/Q102) + 4*BB102/((BB102+1)*(BB102+1))*(2*1/R102*1/Q102-1/Q102*1/Q102)))</f>
        <v>0</v>
      </c>
      <c r="Q102">
        <f>IF(LEFT(BC102,1)&lt;&gt;"0",IF(LEFT(BC102,1)="1",3.0,BD102),$D$5+$E$5*(BU102*BN102/($K$5*1000))+$F$5*(BU102*BN102/($K$5*1000))*MAX(MIN(BA102,$J$5),$I$5)*MAX(MIN(BA102,$J$5),$I$5)+$G$5*MAX(MIN(BA102,$J$5),$I$5)*(BU102*BN102/($K$5*1000))+$H$5*(BU102*BN102/($K$5*1000))*(BU102*BN102/($K$5*1000)))</f>
        <v>0</v>
      </c>
      <c r="R102">
        <f>I102*(1000-(1000*0.61365*exp(17.502*V102/(240.97+V102))/(BN102+BO102)+BI102)/2)/(1000*0.61365*exp(17.502*V102/(240.97+V102))/(BN102+BO102)-BI102)</f>
        <v>0</v>
      </c>
      <c r="S102">
        <f>1/((BB102+1)/(P102/1.6)+1/(Q102/1.37)) + BB102/((BB102+1)/(P102/1.6) + BB102/(Q102/1.37))</f>
        <v>0</v>
      </c>
      <c r="T102">
        <f>(AW102*AZ102)</f>
        <v>0</v>
      </c>
      <c r="U102">
        <f>(BP102+(T102+2*0.95*5.67E-8*(((BP102+$B$7)+273)^4-(BP102+273)^4)-44100*I102)/(1.84*29.3*Q102+8*0.95*5.67E-8*(BP102+273)^3))</f>
        <v>0</v>
      </c>
      <c r="V102">
        <f>($C$7*BQ102+$D$7*BR102+$E$7*U102)</f>
        <v>0</v>
      </c>
      <c r="W102">
        <f>0.61365*exp(17.502*V102/(240.97+V102))</f>
        <v>0</v>
      </c>
      <c r="X102">
        <f>(Y102/Z102*100)</f>
        <v>0</v>
      </c>
      <c r="Y102">
        <f>BI102*(BN102+BO102)/1000</f>
        <v>0</v>
      </c>
      <c r="Z102">
        <f>0.61365*exp(17.502*BP102/(240.97+BP102))</f>
        <v>0</v>
      </c>
      <c r="AA102">
        <f>(W102-BI102*(BN102+BO102)/1000)</f>
        <v>0</v>
      </c>
      <c r="AB102">
        <f>(-I102*44100)</f>
        <v>0</v>
      </c>
      <c r="AC102">
        <f>2*29.3*Q102*0.92*(BP102-V102)</f>
        <v>0</v>
      </c>
      <c r="AD102">
        <f>2*0.95*5.67E-8*(((BP102+$B$7)+273)^4-(V102+273)^4)</f>
        <v>0</v>
      </c>
      <c r="AE102">
        <f>T102+AD102+AB102+AC102</f>
        <v>0</v>
      </c>
      <c r="AF102">
        <f>BM102*AT102*(BH102-BG102*(1000-AT102*BJ102)/(1000-AT102*BI102))/(100*BA102)</f>
        <v>0</v>
      </c>
      <c r="AG102">
        <f>1000*BM102*AT102*(BI102-BJ102)/(100*BA102*(1000-AT102*BI102))</f>
        <v>0</v>
      </c>
      <c r="AH102">
        <f>(AI102 - AJ102 - BN102*1E3/(8.314*(BP102+273.15)) * AL102/BM102 * AK102) * BM102/(100*BA102) * (1000 - BJ102)/1000</f>
        <v>0</v>
      </c>
      <c r="AI102">
        <v>427.3793141077567</v>
      </c>
      <c r="AJ102">
        <v>424.6520909090909</v>
      </c>
      <c r="AK102">
        <v>-0.0009432918159853296</v>
      </c>
      <c r="AL102">
        <v>67.18203000674872</v>
      </c>
      <c r="AM102">
        <f>(AO102 - AN102 + BN102*1E3/(8.314*(BP102+273.15)) * AQ102/BM102 * AP102) * BM102/(100*BA102) * 1000/(1000 - AO102)</f>
        <v>0</v>
      </c>
      <c r="AN102">
        <v>17.37615513528994</v>
      </c>
      <c r="AO102">
        <v>17.83899333333333</v>
      </c>
      <c r="AP102">
        <v>2.280003383463959E-05</v>
      </c>
      <c r="AQ102">
        <v>78.54895279623706</v>
      </c>
      <c r="AR102">
        <v>7</v>
      </c>
      <c r="AS102">
        <v>1</v>
      </c>
      <c r="AT102">
        <f>IF(AR102*$H$13&gt;=AV102,1.0,(AV102/(AV102-AR102*$H$13)))</f>
        <v>0</v>
      </c>
      <c r="AU102">
        <f>(AT102-1)*100</f>
        <v>0</v>
      </c>
      <c r="AV102">
        <f>MAX(0,($B$13+$C$13*BU102)/(1+$D$13*BU102)*BN102/(BP102+273)*$E$13)</f>
        <v>0</v>
      </c>
      <c r="AW102">
        <f>$B$11*BV102+$C$11*BW102+$F$11*CH102*(1-CK102)</f>
        <v>0</v>
      </c>
      <c r="AX102">
        <f>AW102*AY102</f>
        <v>0</v>
      </c>
      <c r="AY102">
        <f>($B$11*$D$9+$C$11*$D$9+$F$11*((CU102+CM102)/MAX(CU102+CM102+CV102, 0.1)*$I$9+CV102/MAX(CU102+CM102+CV102, 0.1)*$J$9))/($B$11+$C$11+$F$11)</f>
        <v>0</v>
      </c>
      <c r="AZ102">
        <f>($B$11*$K$9+$C$11*$K$9+$F$11*((CU102+CM102)/MAX(CU102+CM102+CV102, 0.1)*$P$9+CV102/MAX(CU102+CM102+CV102, 0.1)*$Q$9))/($B$11+$C$11+$F$11)</f>
        <v>0</v>
      </c>
      <c r="BA102">
        <v>6</v>
      </c>
      <c r="BB102">
        <v>0.5</v>
      </c>
      <c r="BC102" t="s">
        <v>355</v>
      </c>
      <c r="BD102">
        <v>2</v>
      </c>
      <c r="BE102" t="b">
        <v>1</v>
      </c>
      <c r="BF102">
        <v>1714259653.166666</v>
      </c>
      <c r="BG102">
        <v>417.1175333333333</v>
      </c>
      <c r="BH102">
        <v>419.9788</v>
      </c>
      <c r="BI102">
        <v>17.83553999999999</v>
      </c>
      <c r="BJ102">
        <v>17.37346333333333</v>
      </c>
      <c r="BK102">
        <v>420.0736666666666</v>
      </c>
      <c r="BL102">
        <v>17.8785</v>
      </c>
      <c r="BM102">
        <v>600.0016333333333</v>
      </c>
      <c r="BN102">
        <v>101.3976</v>
      </c>
      <c r="BO102">
        <v>0.1000325</v>
      </c>
      <c r="BP102">
        <v>25.61620666666666</v>
      </c>
      <c r="BQ102">
        <v>25.65776333333333</v>
      </c>
      <c r="BR102">
        <v>999.9000000000002</v>
      </c>
      <c r="BS102">
        <v>0</v>
      </c>
      <c r="BT102">
        <v>0</v>
      </c>
      <c r="BU102">
        <v>9989.730333333333</v>
      </c>
      <c r="BV102">
        <v>0</v>
      </c>
      <c r="BW102">
        <v>154.8692</v>
      </c>
      <c r="BX102">
        <v>-2.861307666666666</v>
      </c>
      <c r="BY102">
        <v>424.6920666666666</v>
      </c>
      <c r="BZ102">
        <v>427.4041999999999</v>
      </c>
      <c r="CA102">
        <v>0.4620705333333334</v>
      </c>
      <c r="CB102">
        <v>419.9788</v>
      </c>
      <c r="CC102">
        <v>17.37346333333333</v>
      </c>
      <c r="CD102">
        <v>1.808481</v>
      </c>
      <c r="CE102">
        <v>1.761629</v>
      </c>
      <c r="CF102">
        <v>15.86028333333333</v>
      </c>
      <c r="CG102">
        <v>15.45041</v>
      </c>
      <c r="CH102">
        <v>400.0059666666666</v>
      </c>
      <c r="CI102">
        <v>0.900022</v>
      </c>
      <c r="CJ102">
        <v>0.09997789999999997</v>
      </c>
      <c r="CK102">
        <v>0</v>
      </c>
      <c r="CL102">
        <v>2.148143333333334</v>
      </c>
      <c r="CM102">
        <v>0</v>
      </c>
      <c r="CN102">
        <v>1350.725333333333</v>
      </c>
      <c r="CO102">
        <v>3702.288666666667</v>
      </c>
      <c r="CP102">
        <v>35.57063333333333</v>
      </c>
      <c r="CQ102">
        <v>38.63303333333332</v>
      </c>
      <c r="CR102">
        <v>37.40389999999999</v>
      </c>
      <c r="CS102">
        <v>37.41643333333332</v>
      </c>
      <c r="CT102">
        <v>35.78303333333333</v>
      </c>
      <c r="CU102">
        <v>360.015</v>
      </c>
      <c r="CV102">
        <v>39.99</v>
      </c>
      <c r="CW102">
        <v>0</v>
      </c>
      <c r="CX102">
        <v>1714259748.6</v>
      </c>
      <c r="CY102">
        <v>0</v>
      </c>
      <c r="CZ102">
        <v>1714258616.5</v>
      </c>
      <c r="DA102" t="s">
        <v>462</v>
      </c>
      <c r="DB102">
        <v>1714258613</v>
      </c>
      <c r="DC102">
        <v>1714258616.5</v>
      </c>
      <c r="DD102">
        <v>3</v>
      </c>
      <c r="DE102">
        <v>0.212</v>
      </c>
      <c r="DF102">
        <v>0.015</v>
      </c>
      <c r="DG102">
        <v>-2.969</v>
      </c>
      <c r="DH102">
        <v>-0.039</v>
      </c>
      <c r="DI102">
        <v>420</v>
      </c>
      <c r="DJ102">
        <v>18</v>
      </c>
      <c r="DK102">
        <v>0.63</v>
      </c>
      <c r="DL102">
        <v>0.22</v>
      </c>
      <c r="DM102">
        <v>-2.873457317073171</v>
      </c>
      <c r="DN102">
        <v>-0.085397560975607</v>
      </c>
      <c r="DO102">
        <v>0.098631472467436</v>
      </c>
      <c r="DP102">
        <v>1</v>
      </c>
      <c r="DQ102">
        <v>0.4612939512195122</v>
      </c>
      <c r="DR102">
        <v>0.008443170731706841</v>
      </c>
      <c r="DS102">
        <v>0.002642034461391724</v>
      </c>
      <c r="DT102">
        <v>1</v>
      </c>
      <c r="DU102">
        <v>2</v>
      </c>
      <c r="DV102">
        <v>2</v>
      </c>
      <c r="DW102" t="s">
        <v>394</v>
      </c>
      <c r="DX102">
        <v>3.22933</v>
      </c>
      <c r="DY102">
        <v>2.70432</v>
      </c>
      <c r="DZ102">
        <v>0.105395</v>
      </c>
      <c r="EA102">
        <v>0.105715</v>
      </c>
      <c r="EB102">
        <v>0.0938483</v>
      </c>
      <c r="EC102">
        <v>0.09244090000000001</v>
      </c>
      <c r="ED102">
        <v>29130.5</v>
      </c>
      <c r="EE102">
        <v>28452.8</v>
      </c>
      <c r="EF102">
        <v>31190.5</v>
      </c>
      <c r="EG102">
        <v>30169.2</v>
      </c>
      <c r="EH102">
        <v>37848.7</v>
      </c>
      <c r="EI102">
        <v>36209.1</v>
      </c>
      <c r="EJ102">
        <v>43703.4</v>
      </c>
      <c r="EK102">
        <v>42134</v>
      </c>
      <c r="EL102">
        <v>2.09487</v>
      </c>
      <c r="EM102">
        <v>1.90572</v>
      </c>
      <c r="EN102">
        <v>0.0381656</v>
      </c>
      <c r="EO102">
        <v>0</v>
      </c>
      <c r="EP102">
        <v>25.0356</v>
      </c>
      <c r="EQ102">
        <v>999.9</v>
      </c>
      <c r="ER102">
        <v>61.1</v>
      </c>
      <c r="ES102">
        <v>27.9</v>
      </c>
      <c r="ET102">
        <v>22.7334</v>
      </c>
      <c r="EU102">
        <v>61.4373</v>
      </c>
      <c r="EV102">
        <v>21.891</v>
      </c>
      <c r="EW102">
        <v>1</v>
      </c>
      <c r="EX102">
        <v>0.0269385</v>
      </c>
      <c r="EY102">
        <v>0.610449</v>
      </c>
      <c r="EZ102">
        <v>20.2071</v>
      </c>
      <c r="FA102">
        <v>5.22388</v>
      </c>
      <c r="FB102">
        <v>11.998</v>
      </c>
      <c r="FC102">
        <v>4.9673</v>
      </c>
      <c r="FD102">
        <v>3.297</v>
      </c>
      <c r="FE102">
        <v>9999</v>
      </c>
      <c r="FF102">
        <v>9999</v>
      </c>
      <c r="FG102">
        <v>9999</v>
      </c>
      <c r="FH102">
        <v>33.2</v>
      </c>
      <c r="FI102">
        <v>4.97106</v>
      </c>
      <c r="FJ102">
        <v>1.86775</v>
      </c>
      <c r="FK102">
        <v>1.85898</v>
      </c>
      <c r="FL102">
        <v>1.86509</v>
      </c>
      <c r="FM102">
        <v>1.8631</v>
      </c>
      <c r="FN102">
        <v>1.86446</v>
      </c>
      <c r="FO102">
        <v>1.85989</v>
      </c>
      <c r="FP102">
        <v>1.86401</v>
      </c>
      <c r="FQ102">
        <v>0</v>
      </c>
      <c r="FR102">
        <v>0</v>
      </c>
      <c r="FS102">
        <v>0</v>
      </c>
      <c r="FT102">
        <v>0</v>
      </c>
      <c r="FU102" t="s">
        <v>358</v>
      </c>
      <c r="FV102" t="s">
        <v>359</v>
      </c>
      <c r="FW102" t="s">
        <v>360</v>
      </c>
      <c r="FX102" t="s">
        <v>360</v>
      </c>
      <c r="FY102" t="s">
        <v>360</v>
      </c>
      <c r="FZ102" t="s">
        <v>360</v>
      </c>
      <c r="GA102">
        <v>0</v>
      </c>
      <c r="GB102">
        <v>100</v>
      </c>
      <c r="GC102">
        <v>100</v>
      </c>
      <c r="GD102">
        <v>-2.956</v>
      </c>
      <c r="GE102">
        <v>-0.0429</v>
      </c>
      <c r="GF102">
        <v>-1.110366668076734</v>
      </c>
      <c r="GG102">
        <v>-0.004200780211792431</v>
      </c>
      <c r="GH102">
        <v>-6.086107273994438E-07</v>
      </c>
      <c r="GI102">
        <v>3.538391214060535E-10</v>
      </c>
      <c r="GJ102">
        <v>-0.07601771425776131</v>
      </c>
      <c r="GK102">
        <v>0.006682484536868237</v>
      </c>
      <c r="GL102">
        <v>-0.0007200357986506558</v>
      </c>
      <c r="GM102">
        <v>2.515042002614049E-05</v>
      </c>
      <c r="GN102">
        <v>15</v>
      </c>
      <c r="GO102">
        <v>1944</v>
      </c>
      <c r="GP102">
        <v>3</v>
      </c>
      <c r="GQ102">
        <v>20</v>
      </c>
      <c r="GR102">
        <v>17.5</v>
      </c>
      <c r="GS102">
        <v>17.4</v>
      </c>
      <c r="GT102">
        <v>1.13525</v>
      </c>
      <c r="GU102">
        <v>2.41943</v>
      </c>
      <c r="GV102">
        <v>1.44775</v>
      </c>
      <c r="GW102">
        <v>2.29736</v>
      </c>
      <c r="GX102">
        <v>1.55151</v>
      </c>
      <c r="GY102">
        <v>2.39502</v>
      </c>
      <c r="GZ102">
        <v>33.3111</v>
      </c>
      <c r="HA102">
        <v>13.9657</v>
      </c>
      <c r="HB102">
        <v>18</v>
      </c>
      <c r="HC102">
        <v>584.193</v>
      </c>
      <c r="HD102">
        <v>465.242</v>
      </c>
      <c r="HE102">
        <v>24.0003</v>
      </c>
      <c r="HF102">
        <v>27.4061</v>
      </c>
      <c r="HG102">
        <v>30</v>
      </c>
      <c r="HH102">
        <v>27.4809</v>
      </c>
      <c r="HI102">
        <v>27.4498</v>
      </c>
      <c r="HJ102">
        <v>22.74</v>
      </c>
      <c r="HK102">
        <v>34.7115</v>
      </c>
      <c r="HL102">
        <v>78.72629999999999</v>
      </c>
      <c r="HM102">
        <v>24</v>
      </c>
      <c r="HN102">
        <v>420</v>
      </c>
      <c r="HO102">
        <v>17.4103</v>
      </c>
      <c r="HP102">
        <v>98.9697</v>
      </c>
      <c r="HQ102">
        <v>100.674</v>
      </c>
    </row>
    <row r="103" spans="1:225">
      <c r="A103">
        <v>87</v>
      </c>
      <c r="B103">
        <v>1714259671.1</v>
      </c>
      <c r="C103">
        <v>2533</v>
      </c>
      <c r="D103" t="s">
        <v>545</v>
      </c>
      <c r="E103" t="s">
        <v>546</v>
      </c>
      <c r="F103">
        <v>5</v>
      </c>
      <c r="G103" t="s">
        <v>534</v>
      </c>
      <c r="H103">
        <v>1714259663.166666</v>
      </c>
      <c r="I103">
        <f>(J103)/1000</f>
        <v>0</v>
      </c>
      <c r="J103">
        <f>IF(BE103, AM103, AG103)</f>
        <v>0</v>
      </c>
      <c r="K103">
        <f>IF(BE103, AH103, AF103)</f>
        <v>0</v>
      </c>
      <c r="L103">
        <f>BG103 - IF(AT103&gt;1, K103*BA103*100.0/(AV103*BU103), 0)</f>
        <v>0</v>
      </c>
      <c r="M103">
        <f>((S103-I103/2)*L103-K103)/(S103+I103/2)</f>
        <v>0</v>
      </c>
      <c r="N103">
        <f>M103*(BN103+BO103)/1000.0</f>
        <v>0</v>
      </c>
      <c r="O103">
        <f>(BG103 - IF(AT103&gt;1, K103*BA103*100.0/(AV103*BU103), 0))*(BN103+BO103)/1000.0</f>
        <v>0</v>
      </c>
      <c r="P103">
        <f>2.0/((1/R103-1/Q103)+SIGN(R103)*SQRT((1/R103-1/Q103)*(1/R103-1/Q103) + 4*BB103/((BB103+1)*(BB103+1))*(2*1/R103*1/Q103-1/Q103*1/Q103)))</f>
        <v>0</v>
      </c>
      <c r="Q103">
        <f>IF(LEFT(BC103,1)&lt;&gt;"0",IF(LEFT(BC103,1)="1",3.0,BD103),$D$5+$E$5*(BU103*BN103/($K$5*1000))+$F$5*(BU103*BN103/($K$5*1000))*MAX(MIN(BA103,$J$5),$I$5)*MAX(MIN(BA103,$J$5),$I$5)+$G$5*MAX(MIN(BA103,$J$5),$I$5)*(BU103*BN103/($K$5*1000))+$H$5*(BU103*BN103/($K$5*1000))*(BU103*BN103/($K$5*1000)))</f>
        <v>0</v>
      </c>
      <c r="R103">
        <f>I103*(1000-(1000*0.61365*exp(17.502*V103/(240.97+V103))/(BN103+BO103)+BI103)/2)/(1000*0.61365*exp(17.502*V103/(240.97+V103))/(BN103+BO103)-BI103)</f>
        <v>0</v>
      </c>
      <c r="S103">
        <f>1/((BB103+1)/(P103/1.6)+1/(Q103/1.37)) + BB103/((BB103+1)/(P103/1.6) + BB103/(Q103/1.37))</f>
        <v>0</v>
      </c>
      <c r="T103">
        <f>(AW103*AZ103)</f>
        <v>0</v>
      </c>
      <c r="U103">
        <f>(BP103+(T103+2*0.95*5.67E-8*(((BP103+$B$7)+273)^4-(BP103+273)^4)-44100*I103)/(1.84*29.3*Q103+8*0.95*5.67E-8*(BP103+273)^3))</f>
        <v>0</v>
      </c>
      <c r="V103">
        <f>($C$7*BQ103+$D$7*BR103+$E$7*U103)</f>
        <v>0</v>
      </c>
      <c r="W103">
        <f>0.61365*exp(17.502*V103/(240.97+V103))</f>
        <v>0</v>
      </c>
      <c r="X103">
        <f>(Y103/Z103*100)</f>
        <v>0</v>
      </c>
      <c r="Y103">
        <f>BI103*(BN103+BO103)/1000</f>
        <v>0</v>
      </c>
      <c r="Z103">
        <f>0.61365*exp(17.502*BP103/(240.97+BP103))</f>
        <v>0</v>
      </c>
      <c r="AA103">
        <f>(W103-BI103*(BN103+BO103)/1000)</f>
        <v>0</v>
      </c>
      <c r="AB103">
        <f>(-I103*44100)</f>
        <v>0</v>
      </c>
      <c r="AC103">
        <f>2*29.3*Q103*0.92*(BP103-V103)</f>
        <v>0</v>
      </c>
      <c r="AD103">
        <f>2*0.95*5.67E-8*(((BP103+$B$7)+273)^4-(V103+273)^4)</f>
        <v>0</v>
      </c>
      <c r="AE103">
        <f>T103+AD103+AB103+AC103</f>
        <v>0</v>
      </c>
      <c r="AF103">
        <f>BM103*AT103*(BH103-BG103*(1000-AT103*BJ103)/(1000-AT103*BI103))/(100*BA103)</f>
        <v>0</v>
      </c>
      <c r="AG103">
        <f>1000*BM103*AT103*(BI103-BJ103)/(100*BA103*(1000-AT103*BI103))</f>
        <v>0</v>
      </c>
      <c r="AH103">
        <f>(AI103 - AJ103 - BN103*1E3/(8.314*(BP103+273.15)) * AL103/BM103 * AK103) * BM103/(100*BA103) * (1000 - BJ103)/1000</f>
        <v>0</v>
      </c>
      <c r="AI103">
        <v>427.4295663407635</v>
      </c>
      <c r="AJ103">
        <v>424.6893575757574</v>
      </c>
      <c r="AK103">
        <v>0.0002230355693225888</v>
      </c>
      <c r="AL103">
        <v>67.18203000674872</v>
      </c>
      <c r="AM103">
        <f>(AO103 - AN103 + BN103*1E3/(8.314*(BP103+273.15)) * AQ103/BM103 * AP103) * BM103/(100*BA103) * 1000/(1000 - AO103)</f>
        <v>0</v>
      </c>
      <c r="AN103">
        <v>17.34153119521019</v>
      </c>
      <c r="AO103">
        <v>17.82248787878787</v>
      </c>
      <c r="AP103">
        <v>-9.126248994371923E-05</v>
      </c>
      <c r="AQ103">
        <v>78.54895279623706</v>
      </c>
      <c r="AR103">
        <v>7</v>
      </c>
      <c r="AS103">
        <v>1</v>
      </c>
      <c r="AT103">
        <f>IF(AR103*$H$13&gt;=AV103,1.0,(AV103/(AV103-AR103*$H$13)))</f>
        <v>0</v>
      </c>
      <c r="AU103">
        <f>(AT103-1)*100</f>
        <v>0</v>
      </c>
      <c r="AV103">
        <f>MAX(0,($B$13+$C$13*BU103)/(1+$D$13*BU103)*BN103/(BP103+273)*$E$13)</f>
        <v>0</v>
      </c>
      <c r="AW103">
        <f>$B$11*BV103+$C$11*BW103+$F$11*CH103*(1-CK103)</f>
        <v>0</v>
      </c>
      <c r="AX103">
        <f>AW103*AY103</f>
        <v>0</v>
      </c>
      <c r="AY103">
        <f>($B$11*$D$9+$C$11*$D$9+$F$11*((CU103+CM103)/MAX(CU103+CM103+CV103, 0.1)*$I$9+CV103/MAX(CU103+CM103+CV103, 0.1)*$J$9))/($B$11+$C$11+$F$11)</f>
        <v>0</v>
      </c>
      <c r="AZ103">
        <f>($B$11*$K$9+$C$11*$K$9+$F$11*((CU103+CM103)/MAX(CU103+CM103+CV103, 0.1)*$P$9+CV103/MAX(CU103+CM103+CV103, 0.1)*$Q$9))/($B$11+$C$11+$F$11)</f>
        <v>0</v>
      </c>
      <c r="BA103">
        <v>6</v>
      </c>
      <c r="BB103">
        <v>0.5</v>
      </c>
      <c r="BC103" t="s">
        <v>355</v>
      </c>
      <c r="BD103">
        <v>2</v>
      </c>
      <c r="BE103" t="b">
        <v>1</v>
      </c>
      <c r="BF103">
        <v>1714259663.166666</v>
      </c>
      <c r="BG103">
        <v>417.0957333333333</v>
      </c>
      <c r="BH103">
        <v>420.0006333333333</v>
      </c>
      <c r="BI103">
        <v>17.83372333333334</v>
      </c>
      <c r="BJ103">
        <v>17.3565</v>
      </c>
      <c r="BK103">
        <v>420.0518666666666</v>
      </c>
      <c r="BL103">
        <v>17.87670333333334</v>
      </c>
      <c r="BM103">
        <v>600.0051</v>
      </c>
      <c r="BN103">
        <v>101.3974</v>
      </c>
      <c r="BO103">
        <v>0.1000641533333333</v>
      </c>
      <c r="BP103">
        <v>25.61552333333333</v>
      </c>
      <c r="BQ103">
        <v>25.65677</v>
      </c>
      <c r="BR103">
        <v>999.9000000000002</v>
      </c>
      <c r="BS103">
        <v>0</v>
      </c>
      <c r="BT103">
        <v>0</v>
      </c>
      <c r="BU103">
        <v>9992.167000000003</v>
      </c>
      <c r="BV103">
        <v>0</v>
      </c>
      <c r="BW103">
        <v>154.0414333333333</v>
      </c>
      <c r="BX103">
        <v>-2.904802000000001</v>
      </c>
      <c r="BY103">
        <v>424.6692333333334</v>
      </c>
      <c r="BZ103">
        <v>427.4190333333333</v>
      </c>
      <c r="CA103">
        <v>0.4772162333333334</v>
      </c>
      <c r="CB103">
        <v>420.0006333333333</v>
      </c>
      <c r="CC103">
        <v>17.3565</v>
      </c>
      <c r="CD103">
        <v>1.808290666666667</v>
      </c>
      <c r="CE103">
        <v>1.759904</v>
      </c>
      <c r="CF103">
        <v>15.85864333333334</v>
      </c>
      <c r="CG103">
        <v>15.43513333333333</v>
      </c>
      <c r="CH103">
        <v>399.9900333333334</v>
      </c>
      <c r="CI103">
        <v>0.900022</v>
      </c>
      <c r="CJ103">
        <v>0.09997789999999997</v>
      </c>
      <c r="CK103">
        <v>0</v>
      </c>
      <c r="CL103">
        <v>2.16862</v>
      </c>
      <c r="CM103">
        <v>0</v>
      </c>
      <c r="CN103">
        <v>1351.418666666667</v>
      </c>
      <c r="CO103">
        <v>3702.141666666667</v>
      </c>
      <c r="CP103">
        <v>35.4789</v>
      </c>
      <c r="CQ103">
        <v>38.51636666666665</v>
      </c>
      <c r="CR103">
        <v>37.30186666666667</v>
      </c>
      <c r="CS103">
        <v>37.27469999999999</v>
      </c>
      <c r="CT103">
        <v>35.68513333333333</v>
      </c>
      <c r="CU103">
        <v>360.0006666666667</v>
      </c>
      <c r="CV103">
        <v>39.99</v>
      </c>
      <c r="CW103">
        <v>0</v>
      </c>
      <c r="CX103">
        <v>1714259758.2</v>
      </c>
      <c r="CY103">
        <v>0</v>
      </c>
      <c r="CZ103">
        <v>1714258616.5</v>
      </c>
      <c r="DA103" t="s">
        <v>462</v>
      </c>
      <c r="DB103">
        <v>1714258613</v>
      </c>
      <c r="DC103">
        <v>1714258616.5</v>
      </c>
      <c r="DD103">
        <v>3</v>
      </c>
      <c r="DE103">
        <v>0.212</v>
      </c>
      <c r="DF103">
        <v>0.015</v>
      </c>
      <c r="DG103">
        <v>-2.969</v>
      </c>
      <c r="DH103">
        <v>-0.039</v>
      </c>
      <c r="DI103">
        <v>420</v>
      </c>
      <c r="DJ103">
        <v>18</v>
      </c>
      <c r="DK103">
        <v>0.63</v>
      </c>
      <c r="DL103">
        <v>0.22</v>
      </c>
      <c r="DM103">
        <v>-2.91235875</v>
      </c>
      <c r="DN103">
        <v>-0.05132949343339074</v>
      </c>
      <c r="DO103">
        <v>0.06127322021844048</v>
      </c>
      <c r="DP103">
        <v>1</v>
      </c>
      <c r="DQ103">
        <v>0.4732991</v>
      </c>
      <c r="DR103">
        <v>0.1058295534709186</v>
      </c>
      <c r="DS103">
        <v>0.01165610929470036</v>
      </c>
      <c r="DT103">
        <v>0</v>
      </c>
      <c r="DU103">
        <v>1</v>
      </c>
      <c r="DV103">
        <v>2</v>
      </c>
      <c r="DW103" t="s">
        <v>357</v>
      </c>
      <c r="DX103">
        <v>3.22918</v>
      </c>
      <c r="DY103">
        <v>2.7044</v>
      </c>
      <c r="DZ103">
        <v>0.105406</v>
      </c>
      <c r="EA103">
        <v>0.105737</v>
      </c>
      <c r="EB103">
        <v>0.0937828</v>
      </c>
      <c r="EC103">
        <v>0.0923537</v>
      </c>
      <c r="ED103">
        <v>29131.3</v>
      </c>
      <c r="EE103">
        <v>28452.6</v>
      </c>
      <c r="EF103">
        <v>31191.7</v>
      </c>
      <c r="EG103">
        <v>30169.8</v>
      </c>
      <c r="EH103">
        <v>37853.1</v>
      </c>
      <c r="EI103">
        <v>36213.5</v>
      </c>
      <c r="EJ103">
        <v>43705.2</v>
      </c>
      <c r="EK103">
        <v>42135</v>
      </c>
      <c r="EL103">
        <v>2.0949</v>
      </c>
      <c r="EM103">
        <v>1.90567</v>
      </c>
      <c r="EN103">
        <v>0.0374615</v>
      </c>
      <c r="EO103">
        <v>0</v>
      </c>
      <c r="EP103">
        <v>25.0341</v>
      </c>
      <c r="EQ103">
        <v>999.9</v>
      </c>
      <c r="ER103">
        <v>61.1</v>
      </c>
      <c r="ES103">
        <v>27.9</v>
      </c>
      <c r="ET103">
        <v>22.7342</v>
      </c>
      <c r="EU103">
        <v>61.3973</v>
      </c>
      <c r="EV103">
        <v>21.9631</v>
      </c>
      <c r="EW103">
        <v>1</v>
      </c>
      <c r="EX103">
        <v>0.0264431</v>
      </c>
      <c r="EY103">
        <v>0.6173689999999999</v>
      </c>
      <c r="EZ103">
        <v>20.207</v>
      </c>
      <c r="FA103">
        <v>5.22702</v>
      </c>
      <c r="FB103">
        <v>11.998</v>
      </c>
      <c r="FC103">
        <v>4.9663</v>
      </c>
      <c r="FD103">
        <v>3.297</v>
      </c>
      <c r="FE103">
        <v>9999</v>
      </c>
      <c r="FF103">
        <v>9999</v>
      </c>
      <c r="FG103">
        <v>9999</v>
      </c>
      <c r="FH103">
        <v>33.2</v>
      </c>
      <c r="FI103">
        <v>4.97102</v>
      </c>
      <c r="FJ103">
        <v>1.86776</v>
      </c>
      <c r="FK103">
        <v>1.85898</v>
      </c>
      <c r="FL103">
        <v>1.86509</v>
      </c>
      <c r="FM103">
        <v>1.8631</v>
      </c>
      <c r="FN103">
        <v>1.86445</v>
      </c>
      <c r="FO103">
        <v>1.85989</v>
      </c>
      <c r="FP103">
        <v>1.86399</v>
      </c>
      <c r="FQ103">
        <v>0</v>
      </c>
      <c r="FR103">
        <v>0</v>
      </c>
      <c r="FS103">
        <v>0</v>
      </c>
      <c r="FT103">
        <v>0</v>
      </c>
      <c r="FU103" t="s">
        <v>358</v>
      </c>
      <c r="FV103" t="s">
        <v>359</v>
      </c>
      <c r="FW103" t="s">
        <v>360</v>
      </c>
      <c r="FX103" t="s">
        <v>360</v>
      </c>
      <c r="FY103" t="s">
        <v>360</v>
      </c>
      <c r="FZ103" t="s">
        <v>360</v>
      </c>
      <c r="GA103">
        <v>0</v>
      </c>
      <c r="GB103">
        <v>100</v>
      </c>
      <c r="GC103">
        <v>100</v>
      </c>
      <c r="GD103">
        <v>-2.956</v>
      </c>
      <c r="GE103">
        <v>-0.0431</v>
      </c>
      <c r="GF103">
        <v>-1.110366668076734</v>
      </c>
      <c r="GG103">
        <v>-0.004200780211792431</v>
      </c>
      <c r="GH103">
        <v>-6.086107273994438E-07</v>
      </c>
      <c r="GI103">
        <v>3.538391214060535E-10</v>
      </c>
      <c r="GJ103">
        <v>-0.07601771425776131</v>
      </c>
      <c r="GK103">
        <v>0.006682484536868237</v>
      </c>
      <c r="GL103">
        <v>-0.0007200357986506558</v>
      </c>
      <c r="GM103">
        <v>2.515042002614049E-05</v>
      </c>
      <c r="GN103">
        <v>15</v>
      </c>
      <c r="GO103">
        <v>1944</v>
      </c>
      <c r="GP103">
        <v>3</v>
      </c>
      <c r="GQ103">
        <v>20</v>
      </c>
      <c r="GR103">
        <v>17.6</v>
      </c>
      <c r="GS103">
        <v>17.6</v>
      </c>
      <c r="GT103">
        <v>1.13525</v>
      </c>
      <c r="GU103">
        <v>2.42065</v>
      </c>
      <c r="GV103">
        <v>1.44775</v>
      </c>
      <c r="GW103">
        <v>2.29736</v>
      </c>
      <c r="GX103">
        <v>1.55151</v>
      </c>
      <c r="GY103">
        <v>2.45972</v>
      </c>
      <c r="GZ103">
        <v>33.3111</v>
      </c>
      <c r="HA103">
        <v>13.9657</v>
      </c>
      <c r="HB103">
        <v>18</v>
      </c>
      <c r="HC103">
        <v>584.188</v>
      </c>
      <c r="HD103">
        <v>465.201</v>
      </c>
      <c r="HE103">
        <v>24.0006</v>
      </c>
      <c r="HF103">
        <v>27.4034</v>
      </c>
      <c r="HG103">
        <v>29.9999</v>
      </c>
      <c r="HH103">
        <v>27.4786</v>
      </c>
      <c r="HI103">
        <v>27.4486</v>
      </c>
      <c r="HJ103">
        <v>22.7357</v>
      </c>
      <c r="HK103">
        <v>34.7115</v>
      </c>
      <c r="HL103">
        <v>78.72629999999999</v>
      </c>
      <c r="HM103">
        <v>24</v>
      </c>
      <c r="HN103">
        <v>420</v>
      </c>
      <c r="HO103">
        <v>17.4103</v>
      </c>
      <c r="HP103">
        <v>98.97369999999999</v>
      </c>
      <c r="HQ103">
        <v>100.676</v>
      </c>
    </row>
    <row r="104" spans="1:225">
      <c r="A104">
        <v>88</v>
      </c>
      <c r="B104">
        <v>1714259874.6</v>
      </c>
      <c r="C104">
        <v>2736.5</v>
      </c>
      <c r="D104" t="s">
        <v>547</v>
      </c>
      <c r="E104" t="s">
        <v>548</v>
      </c>
      <c r="F104">
        <v>5</v>
      </c>
      <c r="G104" t="s">
        <v>549</v>
      </c>
      <c r="H104">
        <v>1714259866.849999</v>
      </c>
      <c r="I104">
        <f>(J104)/1000</f>
        <v>0</v>
      </c>
      <c r="J104">
        <f>IF(BE104, AM104, AG104)</f>
        <v>0</v>
      </c>
      <c r="K104">
        <f>IF(BE104, AH104, AF104)</f>
        <v>0</v>
      </c>
      <c r="L104">
        <f>BG104 - IF(AT104&gt;1, K104*BA104*100.0/(AV104*BU104), 0)</f>
        <v>0</v>
      </c>
      <c r="M104">
        <f>((S104-I104/2)*L104-K104)/(S104+I104/2)</f>
        <v>0</v>
      </c>
      <c r="N104">
        <f>M104*(BN104+BO104)/1000.0</f>
        <v>0</v>
      </c>
      <c r="O104">
        <f>(BG104 - IF(AT104&gt;1, K104*BA104*100.0/(AV104*BU104), 0))*(BN104+BO104)/1000.0</f>
        <v>0</v>
      </c>
      <c r="P104">
        <f>2.0/((1/R104-1/Q104)+SIGN(R104)*SQRT((1/R104-1/Q104)*(1/R104-1/Q104) + 4*BB104/((BB104+1)*(BB104+1))*(2*1/R104*1/Q104-1/Q104*1/Q104)))</f>
        <v>0</v>
      </c>
      <c r="Q104">
        <f>IF(LEFT(BC104,1)&lt;&gt;"0",IF(LEFT(BC104,1)="1",3.0,BD104),$D$5+$E$5*(BU104*BN104/($K$5*1000))+$F$5*(BU104*BN104/($K$5*1000))*MAX(MIN(BA104,$J$5),$I$5)*MAX(MIN(BA104,$J$5),$I$5)+$G$5*MAX(MIN(BA104,$J$5),$I$5)*(BU104*BN104/($K$5*1000))+$H$5*(BU104*BN104/($K$5*1000))*(BU104*BN104/($K$5*1000)))</f>
        <v>0</v>
      </c>
      <c r="R104">
        <f>I104*(1000-(1000*0.61365*exp(17.502*V104/(240.97+V104))/(BN104+BO104)+BI104)/2)/(1000*0.61365*exp(17.502*V104/(240.97+V104))/(BN104+BO104)-BI104)</f>
        <v>0</v>
      </c>
      <c r="S104">
        <f>1/((BB104+1)/(P104/1.6)+1/(Q104/1.37)) + BB104/((BB104+1)/(P104/1.6) + BB104/(Q104/1.37))</f>
        <v>0</v>
      </c>
      <c r="T104">
        <f>(AW104*AZ104)</f>
        <v>0</v>
      </c>
      <c r="U104">
        <f>(BP104+(T104+2*0.95*5.67E-8*(((BP104+$B$7)+273)^4-(BP104+273)^4)-44100*I104)/(1.84*29.3*Q104+8*0.95*5.67E-8*(BP104+273)^3))</f>
        <v>0</v>
      </c>
      <c r="V104">
        <f>($C$7*BQ104+$D$7*BR104+$E$7*U104)</f>
        <v>0</v>
      </c>
      <c r="W104">
        <f>0.61365*exp(17.502*V104/(240.97+V104))</f>
        <v>0</v>
      </c>
      <c r="X104">
        <f>(Y104/Z104*100)</f>
        <v>0</v>
      </c>
      <c r="Y104">
        <f>BI104*(BN104+BO104)/1000</f>
        <v>0</v>
      </c>
      <c r="Z104">
        <f>0.61365*exp(17.502*BP104/(240.97+BP104))</f>
        <v>0</v>
      </c>
      <c r="AA104">
        <f>(W104-BI104*(BN104+BO104)/1000)</f>
        <v>0</v>
      </c>
      <c r="AB104">
        <f>(-I104*44100)</f>
        <v>0</v>
      </c>
      <c r="AC104">
        <f>2*29.3*Q104*0.92*(BP104-V104)</f>
        <v>0</v>
      </c>
      <c r="AD104">
        <f>2*0.95*5.67E-8*(((BP104+$B$7)+273)^4-(V104+273)^4)</f>
        <v>0</v>
      </c>
      <c r="AE104">
        <f>T104+AD104+AB104+AC104</f>
        <v>0</v>
      </c>
      <c r="AF104">
        <f>BM104*AT104*(BH104-BG104*(1000-AT104*BJ104)/(1000-AT104*BI104))/(100*BA104)</f>
        <v>0</v>
      </c>
      <c r="AG104">
        <f>1000*BM104*AT104*(BI104-BJ104)/(100*BA104*(1000-AT104*BI104))</f>
        <v>0</v>
      </c>
      <c r="AH104">
        <f>(AI104 - AJ104 - BN104*1E3/(8.314*(BP104+273.15)) * AL104/BM104 * AK104) * BM104/(100*BA104) * (1000 - BJ104)/1000</f>
        <v>0</v>
      </c>
      <c r="AI104">
        <v>427.5386004520232</v>
      </c>
      <c r="AJ104">
        <v>425.2763696969695</v>
      </c>
      <c r="AK104">
        <v>-0.03004046985994682</v>
      </c>
      <c r="AL104">
        <v>67.18420738003292</v>
      </c>
      <c r="AM104">
        <f>(AO104 - AN104 + BN104*1E3/(8.314*(BP104+273.15)) * AQ104/BM104 * AP104) * BM104/(100*BA104) * 1000/(1000 - AO104)</f>
        <v>0</v>
      </c>
      <c r="AN104">
        <v>17.38956526089351</v>
      </c>
      <c r="AO104">
        <v>17.78634060606061</v>
      </c>
      <c r="AP104">
        <v>-0.002120321715970369</v>
      </c>
      <c r="AQ104">
        <v>78.54853054990167</v>
      </c>
      <c r="AR104">
        <v>0</v>
      </c>
      <c r="AS104">
        <v>0</v>
      </c>
      <c r="AT104">
        <f>IF(AR104*$H$13&gt;=AV104,1.0,(AV104/(AV104-AR104*$H$13)))</f>
        <v>0</v>
      </c>
      <c r="AU104">
        <f>(AT104-1)*100</f>
        <v>0</v>
      </c>
      <c r="AV104">
        <f>MAX(0,($B$13+$C$13*BU104)/(1+$D$13*BU104)*BN104/(BP104+273)*$E$13)</f>
        <v>0</v>
      </c>
      <c r="AW104">
        <f>$B$11*BV104+$C$11*BW104+$F$11*CH104*(1-CK104)</f>
        <v>0</v>
      </c>
      <c r="AX104">
        <f>AW104*AY104</f>
        <v>0</v>
      </c>
      <c r="AY104">
        <f>($B$11*$D$9+$C$11*$D$9+$F$11*((CU104+CM104)/MAX(CU104+CM104+CV104, 0.1)*$I$9+CV104/MAX(CU104+CM104+CV104, 0.1)*$J$9))/($B$11+$C$11+$F$11)</f>
        <v>0</v>
      </c>
      <c r="AZ104">
        <f>($B$11*$K$9+$C$11*$K$9+$F$11*((CU104+CM104)/MAX(CU104+CM104+CV104, 0.1)*$P$9+CV104/MAX(CU104+CM104+CV104, 0.1)*$Q$9))/($B$11+$C$11+$F$11)</f>
        <v>0</v>
      </c>
      <c r="BA104">
        <v>6</v>
      </c>
      <c r="BB104">
        <v>0.5</v>
      </c>
      <c r="BC104" t="s">
        <v>355</v>
      </c>
      <c r="BD104">
        <v>2</v>
      </c>
      <c r="BE104" t="b">
        <v>1</v>
      </c>
      <c r="BF104">
        <v>1714259866.849999</v>
      </c>
      <c r="BG104">
        <v>417.6649666666667</v>
      </c>
      <c r="BH104">
        <v>419.9271666666667</v>
      </c>
      <c r="BI104">
        <v>17.81786666666666</v>
      </c>
      <c r="BJ104">
        <v>17.42445</v>
      </c>
      <c r="BK104">
        <v>420.6237</v>
      </c>
      <c r="BL104">
        <v>17.86092</v>
      </c>
      <c r="BM104">
        <v>599.9877333333334</v>
      </c>
      <c r="BN104">
        <v>101.3980666666666</v>
      </c>
      <c r="BO104">
        <v>0.09995332333333333</v>
      </c>
      <c r="BP104">
        <v>25.49039333333334</v>
      </c>
      <c r="BQ104">
        <v>25.58357333333334</v>
      </c>
      <c r="BR104">
        <v>999.9000000000002</v>
      </c>
      <c r="BS104">
        <v>0</v>
      </c>
      <c r="BT104">
        <v>0</v>
      </c>
      <c r="BU104">
        <v>9995.121666666668</v>
      </c>
      <c r="BV104">
        <v>0</v>
      </c>
      <c r="BW104">
        <v>138.5440333333333</v>
      </c>
      <c r="BX104">
        <v>-2.262030166666667</v>
      </c>
      <c r="BY104">
        <v>425.2419666666667</v>
      </c>
      <c r="BZ104">
        <v>427.3737666666667</v>
      </c>
      <c r="CA104">
        <v>0.3934128333333334</v>
      </c>
      <c r="CB104">
        <v>419.9271666666667</v>
      </c>
      <c r="CC104">
        <v>17.42445</v>
      </c>
      <c r="CD104">
        <v>1.806698</v>
      </c>
      <c r="CE104">
        <v>1.766805333333333</v>
      </c>
      <c r="CF104">
        <v>15.84484333333333</v>
      </c>
      <c r="CG104">
        <v>15.49612666666667</v>
      </c>
      <c r="CH104">
        <v>400.0066666666666</v>
      </c>
      <c r="CI104">
        <v>0.9000300000000002</v>
      </c>
      <c r="CJ104">
        <v>0.09996980000000004</v>
      </c>
      <c r="CK104">
        <v>0</v>
      </c>
      <c r="CL104">
        <v>2.159146666666667</v>
      </c>
      <c r="CM104">
        <v>0</v>
      </c>
      <c r="CN104">
        <v>1187.649</v>
      </c>
      <c r="CO104">
        <v>3702.305999999999</v>
      </c>
      <c r="CP104">
        <v>36.0456</v>
      </c>
      <c r="CQ104">
        <v>40.82899999999999</v>
      </c>
      <c r="CR104">
        <v>38.24979999999999</v>
      </c>
      <c r="CS104">
        <v>39.7956</v>
      </c>
      <c r="CT104">
        <v>36.73313333333333</v>
      </c>
      <c r="CU104">
        <v>360.017</v>
      </c>
      <c r="CV104">
        <v>39.99</v>
      </c>
      <c r="CW104">
        <v>0</v>
      </c>
      <c r="CX104">
        <v>1714259962.2</v>
      </c>
      <c r="CY104">
        <v>0</v>
      </c>
      <c r="CZ104">
        <v>1714258616.5</v>
      </c>
      <c r="DA104" t="s">
        <v>462</v>
      </c>
      <c r="DB104">
        <v>1714258613</v>
      </c>
      <c r="DC104">
        <v>1714258616.5</v>
      </c>
      <c r="DD104">
        <v>3</v>
      </c>
      <c r="DE104">
        <v>0.212</v>
      </c>
      <c r="DF104">
        <v>0.015</v>
      </c>
      <c r="DG104">
        <v>-2.969</v>
      </c>
      <c r="DH104">
        <v>-0.039</v>
      </c>
      <c r="DI104">
        <v>420</v>
      </c>
      <c r="DJ104">
        <v>18</v>
      </c>
      <c r="DK104">
        <v>0.63</v>
      </c>
      <c r="DL104">
        <v>0.22</v>
      </c>
      <c r="DM104">
        <v>-2.234370625</v>
      </c>
      <c r="DN104">
        <v>-1.743464859287055</v>
      </c>
      <c r="DO104">
        <v>0.6324640655426476</v>
      </c>
      <c r="DP104">
        <v>0</v>
      </c>
      <c r="DQ104">
        <v>0.384045425</v>
      </c>
      <c r="DR104">
        <v>0.1999930469043145</v>
      </c>
      <c r="DS104">
        <v>0.03271545694842692</v>
      </c>
      <c r="DT104">
        <v>0</v>
      </c>
      <c r="DU104">
        <v>0</v>
      </c>
      <c r="DV104">
        <v>2</v>
      </c>
      <c r="DW104" t="s">
        <v>363</v>
      </c>
      <c r="DX104">
        <v>3.22944</v>
      </c>
      <c r="DY104">
        <v>2.70451</v>
      </c>
      <c r="DZ104">
        <v>0.105539</v>
      </c>
      <c r="EA104">
        <v>0.105767</v>
      </c>
      <c r="EB104">
        <v>0.09366389999999999</v>
      </c>
      <c r="EC104">
        <v>0.0925496</v>
      </c>
      <c r="ED104">
        <v>29133.2</v>
      </c>
      <c r="EE104">
        <v>28458.3</v>
      </c>
      <c r="EF104">
        <v>31198</v>
      </c>
      <c r="EG104">
        <v>30176.3</v>
      </c>
      <c r="EH104">
        <v>37865.9</v>
      </c>
      <c r="EI104">
        <v>36213.5</v>
      </c>
      <c r="EJ104">
        <v>43714.2</v>
      </c>
      <c r="EK104">
        <v>42144.3</v>
      </c>
      <c r="EL104">
        <v>2.11905</v>
      </c>
      <c r="EM104">
        <v>1.90513</v>
      </c>
      <c r="EN104">
        <v>0.0525787</v>
      </c>
      <c r="EO104">
        <v>0</v>
      </c>
      <c r="EP104">
        <v>24.7176</v>
      </c>
      <c r="EQ104">
        <v>999.9</v>
      </c>
      <c r="ER104">
        <v>60.1</v>
      </c>
      <c r="ES104">
        <v>28</v>
      </c>
      <c r="ET104">
        <v>22.4908</v>
      </c>
      <c r="EU104">
        <v>61.4373</v>
      </c>
      <c r="EV104">
        <v>22.4038</v>
      </c>
      <c r="EW104">
        <v>1</v>
      </c>
      <c r="EX104">
        <v>0.0194182</v>
      </c>
      <c r="EY104">
        <v>0.549412</v>
      </c>
      <c r="EZ104">
        <v>20.2093</v>
      </c>
      <c r="FA104">
        <v>5.22852</v>
      </c>
      <c r="FB104">
        <v>11.998</v>
      </c>
      <c r="FC104">
        <v>4.96655</v>
      </c>
      <c r="FD104">
        <v>3.297</v>
      </c>
      <c r="FE104">
        <v>9999</v>
      </c>
      <c r="FF104">
        <v>9999</v>
      </c>
      <c r="FG104">
        <v>9999</v>
      </c>
      <c r="FH104">
        <v>33.2</v>
      </c>
      <c r="FI104">
        <v>4.97105</v>
      </c>
      <c r="FJ104">
        <v>1.86774</v>
      </c>
      <c r="FK104">
        <v>1.85899</v>
      </c>
      <c r="FL104">
        <v>1.86517</v>
      </c>
      <c r="FM104">
        <v>1.8631</v>
      </c>
      <c r="FN104">
        <v>1.86447</v>
      </c>
      <c r="FO104">
        <v>1.85989</v>
      </c>
      <c r="FP104">
        <v>1.86401</v>
      </c>
      <c r="FQ104">
        <v>0</v>
      </c>
      <c r="FR104">
        <v>0</v>
      </c>
      <c r="FS104">
        <v>0</v>
      </c>
      <c r="FT104">
        <v>0</v>
      </c>
      <c r="FU104" t="s">
        <v>358</v>
      </c>
      <c r="FV104" t="s">
        <v>359</v>
      </c>
      <c r="FW104" t="s">
        <v>360</v>
      </c>
      <c r="FX104" t="s">
        <v>360</v>
      </c>
      <c r="FY104" t="s">
        <v>360</v>
      </c>
      <c r="FZ104" t="s">
        <v>360</v>
      </c>
      <c r="GA104">
        <v>0</v>
      </c>
      <c r="GB104">
        <v>100</v>
      </c>
      <c r="GC104">
        <v>100</v>
      </c>
      <c r="GD104">
        <v>-2.959</v>
      </c>
      <c r="GE104">
        <v>-0.0432</v>
      </c>
      <c r="GF104">
        <v>-1.110366668076734</v>
      </c>
      <c r="GG104">
        <v>-0.004200780211792431</v>
      </c>
      <c r="GH104">
        <v>-6.086107273994438E-07</v>
      </c>
      <c r="GI104">
        <v>3.538391214060535E-10</v>
      </c>
      <c r="GJ104">
        <v>-0.07601771425776131</v>
      </c>
      <c r="GK104">
        <v>0.006682484536868237</v>
      </c>
      <c r="GL104">
        <v>-0.0007200357986506558</v>
      </c>
      <c r="GM104">
        <v>2.515042002614049E-05</v>
      </c>
      <c r="GN104">
        <v>15</v>
      </c>
      <c r="GO104">
        <v>1944</v>
      </c>
      <c r="GP104">
        <v>3</v>
      </c>
      <c r="GQ104">
        <v>20</v>
      </c>
      <c r="GR104">
        <v>21</v>
      </c>
      <c r="GS104">
        <v>21</v>
      </c>
      <c r="GT104">
        <v>1.13525</v>
      </c>
      <c r="GU104">
        <v>2.43042</v>
      </c>
      <c r="GV104">
        <v>1.44897</v>
      </c>
      <c r="GW104">
        <v>2.29614</v>
      </c>
      <c r="GX104">
        <v>1.55151</v>
      </c>
      <c r="GY104">
        <v>2.25586</v>
      </c>
      <c r="GZ104">
        <v>33.3784</v>
      </c>
      <c r="HA104">
        <v>13.9219</v>
      </c>
      <c r="HB104">
        <v>18</v>
      </c>
      <c r="HC104">
        <v>600.327</v>
      </c>
      <c r="HD104">
        <v>464.225</v>
      </c>
      <c r="HE104">
        <v>23.9997</v>
      </c>
      <c r="HF104">
        <v>27.3211</v>
      </c>
      <c r="HG104">
        <v>29.9996</v>
      </c>
      <c r="HH104">
        <v>27.403</v>
      </c>
      <c r="HI104">
        <v>27.3716</v>
      </c>
      <c r="HJ104">
        <v>22.7411</v>
      </c>
      <c r="HK104">
        <v>33.8984</v>
      </c>
      <c r="HL104">
        <v>76.8651</v>
      </c>
      <c r="HM104">
        <v>24</v>
      </c>
      <c r="HN104">
        <v>420</v>
      </c>
      <c r="HO104">
        <v>17.4225</v>
      </c>
      <c r="HP104">
        <v>98.99379999999999</v>
      </c>
      <c r="HQ104">
        <v>100.698</v>
      </c>
    </row>
    <row r="105" spans="1:225">
      <c r="A105">
        <v>89</v>
      </c>
      <c r="B105">
        <v>1714259895.1</v>
      </c>
      <c r="C105">
        <v>2757</v>
      </c>
      <c r="D105" t="s">
        <v>550</v>
      </c>
      <c r="E105" t="s">
        <v>551</v>
      </c>
      <c r="F105">
        <v>5</v>
      </c>
      <c r="G105" t="s">
        <v>549</v>
      </c>
      <c r="H105">
        <v>1714259888.35</v>
      </c>
      <c r="I105">
        <f>(J105)/1000</f>
        <v>0</v>
      </c>
      <c r="J105">
        <f>IF(BE105, AM105, AG105)</f>
        <v>0</v>
      </c>
      <c r="K105">
        <f>IF(BE105, AH105, AF105)</f>
        <v>0</v>
      </c>
      <c r="L105">
        <f>BG105 - IF(AT105&gt;1, K105*BA105*100.0/(AV105*BU105), 0)</f>
        <v>0</v>
      </c>
      <c r="M105">
        <f>((S105-I105/2)*L105-K105)/(S105+I105/2)</f>
        <v>0</v>
      </c>
      <c r="N105">
        <f>M105*(BN105+BO105)/1000.0</f>
        <v>0</v>
      </c>
      <c r="O105">
        <f>(BG105 - IF(AT105&gt;1, K105*BA105*100.0/(AV105*BU105), 0))*(BN105+BO105)/1000.0</f>
        <v>0</v>
      </c>
      <c r="P105">
        <f>2.0/((1/R105-1/Q105)+SIGN(R105)*SQRT((1/R105-1/Q105)*(1/R105-1/Q105) + 4*BB105/((BB105+1)*(BB105+1))*(2*1/R105*1/Q105-1/Q105*1/Q105)))</f>
        <v>0</v>
      </c>
      <c r="Q105">
        <f>IF(LEFT(BC105,1)&lt;&gt;"0",IF(LEFT(BC105,1)="1",3.0,BD105),$D$5+$E$5*(BU105*BN105/($K$5*1000))+$F$5*(BU105*BN105/($K$5*1000))*MAX(MIN(BA105,$J$5),$I$5)*MAX(MIN(BA105,$J$5),$I$5)+$G$5*MAX(MIN(BA105,$J$5),$I$5)*(BU105*BN105/($K$5*1000))+$H$5*(BU105*BN105/($K$5*1000))*(BU105*BN105/($K$5*1000)))</f>
        <v>0</v>
      </c>
      <c r="R105">
        <f>I105*(1000-(1000*0.61365*exp(17.502*V105/(240.97+V105))/(BN105+BO105)+BI105)/2)/(1000*0.61365*exp(17.502*V105/(240.97+V105))/(BN105+BO105)-BI105)</f>
        <v>0</v>
      </c>
      <c r="S105">
        <f>1/((BB105+1)/(P105/1.6)+1/(Q105/1.37)) + BB105/((BB105+1)/(P105/1.6) + BB105/(Q105/1.37))</f>
        <v>0</v>
      </c>
      <c r="T105">
        <f>(AW105*AZ105)</f>
        <v>0</v>
      </c>
      <c r="U105">
        <f>(BP105+(T105+2*0.95*5.67E-8*(((BP105+$B$7)+273)^4-(BP105+273)^4)-44100*I105)/(1.84*29.3*Q105+8*0.95*5.67E-8*(BP105+273)^3))</f>
        <v>0</v>
      </c>
      <c r="V105">
        <f>($C$7*BQ105+$D$7*BR105+$E$7*U105)</f>
        <v>0</v>
      </c>
      <c r="W105">
        <f>0.61365*exp(17.502*V105/(240.97+V105))</f>
        <v>0</v>
      </c>
      <c r="X105">
        <f>(Y105/Z105*100)</f>
        <v>0</v>
      </c>
      <c r="Y105">
        <f>BI105*(BN105+BO105)/1000</f>
        <v>0</v>
      </c>
      <c r="Z105">
        <f>0.61365*exp(17.502*BP105/(240.97+BP105))</f>
        <v>0</v>
      </c>
      <c r="AA105">
        <f>(W105-BI105*(BN105+BO105)/1000)</f>
        <v>0</v>
      </c>
      <c r="AB105">
        <f>(-I105*44100)</f>
        <v>0</v>
      </c>
      <c r="AC105">
        <f>2*29.3*Q105*0.92*(BP105-V105)</f>
        <v>0</v>
      </c>
      <c r="AD105">
        <f>2*0.95*5.67E-8*(((BP105+$B$7)+273)^4-(V105+273)^4)</f>
        <v>0</v>
      </c>
      <c r="AE105">
        <f>T105+AD105+AB105+AC105</f>
        <v>0</v>
      </c>
      <c r="AF105">
        <f>BM105*AT105*(BH105-BG105*(1000-AT105*BJ105)/(1000-AT105*BI105))/(100*BA105)</f>
        <v>0</v>
      </c>
      <c r="AG105">
        <f>1000*BM105*AT105*(BI105-BJ105)/(100*BA105*(1000-AT105*BI105))</f>
        <v>0</v>
      </c>
      <c r="AH105">
        <f>(AI105 - AJ105 - BN105*1E3/(8.314*(BP105+273.15)) * AL105/BM105 * AK105) * BM105/(100*BA105) * (1000 - BJ105)/1000</f>
        <v>0</v>
      </c>
      <c r="AI105">
        <v>426.9497905558202</v>
      </c>
      <c r="AJ105">
        <v>424.8507212121211</v>
      </c>
      <c r="AK105">
        <v>-0.04872997616541454</v>
      </c>
      <c r="AL105">
        <v>67.18420738003292</v>
      </c>
      <c r="AM105">
        <f>(AO105 - AN105 + BN105*1E3/(8.314*(BP105+273.15)) * AQ105/BM105 * AP105) * BM105/(100*BA105) * 1000/(1000 - AO105)</f>
        <v>0</v>
      </c>
      <c r="AN105">
        <v>17.39277424688675</v>
      </c>
      <c r="AO105">
        <v>17.77158727272727</v>
      </c>
      <c r="AP105">
        <v>-1.107820322854244E-05</v>
      </c>
      <c r="AQ105">
        <v>78.54853054990167</v>
      </c>
      <c r="AR105">
        <v>0</v>
      </c>
      <c r="AS105">
        <v>0</v>
      </c>
      <c r="AT105">
        <f>IF(AR105*$H$13&gt;=AV105,1.0,(AV105/(AV105-AR105*$H$13)))</f>
        <v>0</v>
      </c>
      <c r="AU105">
        <f>(AT105-1)*100</f>
        <v>0</v>
      </c>
      <c r="AV105">
        <f>MAX(0,($B$13+$C$13*BU105)/(1+$D$13*BU105)*BN105/(BP105+273)*$E$13)</f>
        <v>0</v>
      </c>
      <c r="AW105">
        <f>$B$11*BV105+$C$11*BW105+$F$11*CH105*(1-CK105)</f>
        <v>0</v>
      </c>
      <c r="AX105">
        <f>AW105*AY105</f>
        <v>0</v>
      </c>
      <c r="AY105">
        <f>($B$11*$D$9+$C$11*$D$9+$F$11*((CU105+CM105)/MAX(CU105+CM105+CV105, 0.1)*$I$9+CV105/MAX(CU105+CM105+CV105, 0.1)*$J$9))/($B$11+$C$11+$F$11)</f>
        <v>0</v>
      </c>
      <c r="AZ105">
        <f>($B$11*$K$9+$C$11*$K$9+$F$11*((CU105+CM105)/MAX(CU105+CM105+CV105, 0.1)*$P$9+CV105/MAX(CU105+CM105+CV105, 0.1)*$Q$9))/($B$11+$C$11+$F$11)</f>
        <v>0</v>
      </c>
      <c r="BA105">
        <v>6</v>
      </c>
      <c r="BB105">
        <v>0.5</v>
      </c>
      <c r="BC105" t="s">
        <v>355</v>
      </c>
      <c r="BD105">
        <v>2</v>
      </c>
      <c r="BE105" t="b">
        <v>1</v>
      </c>
      <c r="BF105">
        <v>1714259888.35</v>
      </c>
      <c r="BG105">
        <v>417.446576923077</v>
      </c>
      <c r="BH105">
        <v>420.0779230769231</v>
      </c>
      <c r="BI105">
        <v>17.76925</v>
      </c>
      <c r="BJ105">
        <v>17.38108076923077</v>
      </c>
      <c r="BK105">
        <v>420.4041923076924</v>
      </c>
      <c r="BL105">
        <v>17.81255769230769</v>
      </c>
      <c r="BM105">
        <v>600.0036923076922</v>
      </c>
      <c r="BN105">
        <v>101.3993461538462</v>
      </c>
      <c r="BO105">
        <v>0.1000590384615385</v>
      </c>
      <c r="BP105">
        <v>25.47896538461539</v>
      </c>
      <c r="BQ105">
        <v>25.56858846153847</v>
      </c>
      <c r="BR105">
        <v>999.9000000000001</v>
      </c>
      <c r="BS105">
        <v>0</v>
      </c>
      <c r="BT105">
        <v>0</v>
      </c>
      <c r="BU105">
        <v>9984.422307692306</v>
      </c>
      <c r="BV105">
        <v>0</v>
      </c>
      <c r="BW105">
        <v>138.6122307692308</v>
      </c>
      <c r="BX105">
        <v>-2.631392307692308</v>
      </c>
      <c r="BY105">
        <v>424.998423076923</v>
      </c>
      <c r="BZ105">
        <v>427.5085384615385</v>
      </c>
      <c r="CA105">
        <v>0.3881814615384615</v>
      </c>
      <c r="CB105">
        <v>420.0779230769231</v>
      </c>
      <c r="CC105">
        <v>17.38108076923077</v>
      </c>
      <c r="CD105">
        <v>1.801789615384615</v>
      </c>
      <c r="CE105">
        <v>1.762428461538462</v>
      </c>
      <c r="CF105">
        <v>15.80233076923077</v>
      </c>
      <c r="CG105">
        <v>15.45748846153846</v>
      </c>
      <c r="CH105">
        <v>399.9873461538461</v>
      </c>
      <c r="CI105">
        <v>0.9000252307692308</v>
      </c>
      <c r="CJ105">
        <v>0.09997458461538462</v>
      </c>
      <c r="CK105">
        <v>0</v>
      </c>
      <c r="CL105">
        <v>2.121188461538461</v>
      </c>
      <c r="CM105">
        <v>0</v>
      </c>
      <c r="CN105">
        <v>1198.482692307692</v>
      </c>
      <c r="CO105">
        <v>3702.121923076923</v>
      </c>
      <c r="CP105">
        <v>36.20396153846154</v>
      </c>
      <c r="CQ105">
        <v>41.05265384615385</v>
      </c>
      <c r="CR105">
        <v>38.41076923076923</v>
      </c>
      <c r="CS105">
        <v>40.11988461538461</v>
      </c>
      <c r="CT105">
        <v>36.89403846153846</v>
      </c>
      <c r="CU105">
        <v>359.9984615384615</v>
      </c>
      <c r="CV105">
        <v>39.99153846153846</v>
      </c>
      <c r="CW105">
        <v>0</v>
      </c>
      <c r="CX105">
        <v>1714259982.6</v>
      </c>
      <c r="CY105">
        <v>0</v>
      </c>
      <c r="CZ105">
        <v>1714258616.5</v>
      </c>
      <c r="DA105" t="s">
        <v>462</v>
      </c>
      <c r="DB105">
        <v>1714258613</v>
      </c>
      <c r="DC105">
        <v>1714258616.5</v>
      </c>
      <c r="DD105">
        <v>3</v>
      </c>
      <c r="DE105">
        <v>0.212</v>
      </c>
      <c r="DF105">
        <v>0.015</v>
      </c>
      <c r="DG105">
        <v>-2.969</v>
      </c>
      <c r="DH105">
        <v>-0.039</v>
      </c>
      <c r="DI105">
        <v>420</v>
      </c>
      <c r="DJ105">
        <v>18</v>
      </c>
      <c r="DK105">
        <v>0.63</v>
      </c>
      <c r="DL105">
        <v>0.22</v>
      </c>
      <c r="DM105">
        <v>-2.574337317073171</v>
      </c>
      <c r="DN105">
        <v>-1.057960557491293</v>
      </c>
      <c r="DO105">
        <v>0.3128015545078988</v>
      </c>
      <c r="DP105">
        <v>0</v>
      </c>
      <c r="DQ105">
        <v>0.3915465121951219</v>
      </c>
      <c r="DR105">
        <v>-0.01369977700348367</v>
      </c>
      <c r="DS105">
        <v>0.0150330508597653</v>
      </c>
      <c r="DT105">
        <v>1</v>
      </c>
      <c r="DU105">
        <v>1</v>
      </c>
      <c r="DV105">
        <v>2</v>
      </c>
      <c r="DW105" t="s">
        <v>357</v>
      </c>
      <c r="DX105">
        <v>3.22933</v>
      </c>
      <c r="DY105">
        <v>2.70453</v>
      </c>
      <c r="DZ105">
        <v>0.105459</v>
      </c>
      <c r="EA105">
        <v>0.105722</v>
      </c>
      <c r="EB105">
        <v>0.09362040000000001</v>
      </c>
      <c r="EC105">
        <v>0.09267309999999999</v>
      </c>
      <c r="ED105">
        <v>29137.3</v>
      </c>
      <c r="EE105">
        <v>28461.9</v>
      </c>
      <c r="EF105">
        <v>31199.4</v>
      </c>
      <c r="EG105">
        <v>30178.4</v>
      </c>
      <c r="EH105">
        <v>37869.4</v>
      </c>
      <c r="EI105">
        <v>36209.5</v>
      </c>
      <c r="EJ105">
        <v>43716.2</v>
      </c>
      <c r="EK105">
        <v>42145.3</v>
      </c>
      <c r="EL105">
        <v>2.11952</v>
      </c>
      <c r="EM105">
        <v>1.90543</v>
      </c>
      <c r="EN105">
        <v>0.0548176</v>
      </c>
      <c r="EO105">
        <v>0</v>
      </c>
      <c r="EP105">
        <v>24.6708</v>
      </c>
      <c r="EQ105">
        <v>999.9</v>
      </c>
      <c r="ER105">
        <v>60</v>
      </c>
      <c r="ES105">
        <v>28</v>
      </c>
      <c r="ET105">
        <v>22.455</v>
      </c>
      <c r="EU105">
        <v>61.3472</v>
      </c>
      <c r="EV105">
        <v>22.3518</v>
      </c>
      <c r="EW105">
        <v>1</v>
      </c>
      <c r="EX105">
        <v>0.0178354</v>
      </c>
      <c r="EY105">
        <v>0.539093</v>
      </c>
      <c r="EZ105">
        <v>20.2095</v>
      </c>
      <c r="FA105">
        <v>5.22837</v>
      </c>
      <c r="FB105">
        <v>11.998</v>
      </c>
      <c r="FC105">
        <v>4.96705</v>
      </c>
      <c r="FD105">
        <v>3.297</v>
      </c>
      <c r="FE105">
        <v>9999</v>
      </c>
      <c r="FF105">
        <v>9999</v>
      </c>
      <c r="FG105">
        <v>9999</v>
      </c>
      <c r="FH105">
        <v>33.2</v>
      </c>
      <c r="FI105">
        <v>4.97106</v>
      </c>
      <c r="FJ105">
        <v>1.86777</v>
      </c>
      <c r="FK105">
        <v>1.85898</v>
      </c>
      <c r="FL105">
        <v>1.86517</v>
      </c>
      <c r="FM105">
        <v>1.8631</v>
      </c>
      <c r="FN105">
        <v>1.86446</v>
      </c>
      <c r="FO105">
        <v>1.85989</v>
      </c>
      <c r="FP105">
        <v>1.86401</v>
      </c>
      <c r="FQ105">
        <v>0</v>
      </c>
      <c r="FR105">
        <v>0</v>
      </c>
      <c r="FS105">
        <v>0</v>
      </c>
      <c r="FT105">
        <v>0</v>
      </c>
      <c r="FU105" t="s">
        <v>358</v>
      </c>
      <c r="FV105" t="s">
        <v>359</v>
      </c>
      <c r="FW105" t="s">
        <v>360</v>
      </c>
      <c r="FX105" t="s">
        <v>360</v>
      </c>
      <c r="FY105" t="s">
        <v>360</v>
      </c>
      <c r="FZ105" t="s">
        <v>360</v>
      </c>
      <c r="GA105">
        <v>0</v>
      </c>
      <c r="GB105">
        <v>100</v>
      </c>
      <c r="GC105">
        <v>100</v>
      </c>
      <c r="GD105">
        <v>-2.957</v>
      </c>
      <c r="GE105">
        <v>-0.0433</v>
      </c>
      <c r="GF105">
        <v>-1.110366668076734</v>
      </c>
      <c r="GG105">
        <v>-0.004200780211792431</v>
      </c>
      <c r="GH105">
        <v>-6.086107273994438E-07</v>
      </c>
      <c r="GI105">
        <v>3.538391214060535E-10</v>
      </c>
      <c r="GJ105">
        <v>-0.07601771425776131</v>
      </c>
      <c r="GK105">
        <v>0.006682484536868237</v>
      </c>
      <c r="GL105">
        <v>-0.0007200357986506558</v>
      </c>
      <c r="GM105">
        <v>2.515042002614049E-05</v>
      </c>
      <c r="GN105">
        <v>15</v>
      </c>
      <c r="GO105">
        <v>1944</v>
      </c>
      <c r="GP105">
        <v>3</v>
      </c>
      <c r="GQ105">
        <v>20</v>
      </c>
      <c r="GR105">
        <v>21.4</v>
      </c>
      <c r="GS105">
        <v>21.3</v>
      </c>
      <c r="GT105">
        <v>1.13525</v>
      </c>
      <c r="GU105">
        <v>2.42554</v>
      </c>
      <c r="GV105">
        <v>1.44775</v>
      </c>
      <c r="GW105">
        <v>2.29614</v>
      </c>
      <c r="GX105">
        <v>1.55151</v>
      </c>
      <c r="GY105">
        <v>2.23389</v>
      </c>
      <c r="GZ105">
        <v>33.3559</v>
      </c>
      <c r="HA105">
        <v>13.9306</v>
      </c>
      <c r="HB105">
        <v>18</v>
      </c>
      <c r="HC105">
        <v>600.494</v>
      </c>
      <c r="HD105">
        <v>464.286</v>
      </c>
      <c r="HE105">
        <v>23.9995</v>
      </c>
      <c r="HF105">
        <v>27.3021</v>
      </c>
      <c r="HG105">
        <v>29.9996</v>
      </c>
      <c r="HH105">
        <v>27.3864</v>
      </c>
      <c r="HI105">
        <v>27.3561</v>
      </c>
      <c r="HJ105">
        <v>22.743</v>
      </c>
      <c r="HK105">
        <v>33.5102</v>
      </c>
      <c r="HL105">
        <v>76.4894</v>
      </c>
      <c r="HM105">
        <v>24</v>
      </c>
      <c r="HN105">
        <v>420</v>
      </c>
      <c r="HO105">
        <v>17.4225</v>
      </c>
      <c r="HP105">
        <v>98.9983</v>
      </c>
      <c r="HQ105">
        <v>100.702</v>
      </c>
    </row>
    <row r="106" spans="1:225">
      <c r="A106">
        <v>90</v>
      </c>
      <c r="B106">
        <v>1714259905.1</v>
      </c>
      <c r="C106">
        <v>2767</v>
      </c>
      <c r="D106" t="s">
        <v>552</v>
      </c>
      <c r="E106" t="s">
        <v>553</v>
      </c>
      <c r="F106">
        <v>5</v>
      </c>
      <c r="G106" t="s">
        <v>549</v>
      </c>
      <c r="H106">
        <v>1714259897.427586</v>
      </c>
      <c r="I106">
        <f>(J106)/1000</f>
        <v>0</v>
      </c>
      <c r="J106">
        <f>IF(BE106, AM106, AG106)</f>
        <v>0</v>
      </c>
      <c r="K106">
        <f>IF(BE106, AH106, AF106)</f>
        <v>0</v>
      </c>
      <c r="L106">
        <f>BG106 - IF(AT106&gt;1, K106*BA106*100.0/(AV106*BU106), 0)</f>
        <v>0</v>
      </c>
      <c r="M106">
        <f>((S106-I106/2)*L106-K106)/(S106+I106/2)</f>
        <v>0</v>
      </c>
      <c r="N106">
        <f>M106*(BN106+BO106)/1000.0</f>
        <v>0</v>
      </c>
      <c r="O106">
        <f>(BG106 - IF(AT106&gt;1, K106*BA106*100.0/(AV106*BU106), 0))*(BN106+BO106)/1000.0</f>
        <v>0</v>
      </c>
      <c r="P106">
        <f>2.0/((1/R106-1/Q106)+SIGN(R106)*SQRT((1/R106-1/Q106)*(1/R106-1/Q106) + 4*BB106/((BB106+1)*(BB106+1))*(2*1/R106*1/Q106-1/Q106*1/Q106)))</f>
        <v>0</v>
      </c>
      <c r="Q106">
        <f>IF(LEFT(BC106,1)&lt;&gt;"0",IF(LEFT(BC106,1)="1",3.0,BD106),$D$5+$E$5*(BU106*BN106/($K$5*1000))+$F$5*(BU106*BN106/($K$5*1000))*MAX(MIN(BA106,$J$5),$I$5)*MAX(MIN(BA106,$J$5),$I$5)+$G$5*MAX(MIN(BA106,$J$5),$I$5)*(BU106*BN106/($K$5*1000))+$H$5*(BU106*BN106/($K$5*1000))*(BU106*BN106/($K$5*1000)))</f>
        <v>0</v>
      </c>
      <c r="R106">
        <f>I106*(1000-(1000*0.61365*exp(17.502*V106/(240.97+V106))/(BN106+BO106)+BI106)/2)/(1000*0.61365*exp(17.502*V106/(240.97+V106))/(BN106+BO106)-BI106)</f>
        <v>0</v>
      </c>
      <c r="S106">
        <f>1/((BB106+1)/(P106/1.6)+1/(Q106/1.37)) + BB106/((BB106+1)/(P106/1.6) + BB106/(Q106/1.37))</f>
        <v>0</v>
      </c>
      <c r="T106">
        <f>(AW106*AZ106)</f>
        <v>0</v>
      </c>
      <c r="U106">
        <f>(BP106+(T106+2*0.95*5.67E-8*(((BP106+$B$7)+273)^4-(BP106+273)^4)-44100*I106)/(1.84*29.3*Q106+8*0.95*5.67E-8*(BP106+273)^3))</f>
        <v>0</v>
      </c>
      <c r="V106">
        <f>($C$7*BQ106+$D$7*BR106+$E$7*U106)</f>
        <v>0</v>
      </c>
      <c r="W106">
        <f>0.61365*exp(17.502*V106/(240.97+V106))</f>
        <v>0</v>
      </c>
      <c r="X106">
        <f>(Y106/Z106*100)</f>
        <v>0</v>
      </c>
      <c r="Y106">
        <f>BI106*(BN106+BO106)/1000</f>
        <v>0</v>
      </c>
      <c r="Z106">
        <f>0.61365*exp(17.502*BP106/(240.97+BP106))</f>
        <v>0</v>
      </c>
      <c r="AA106">
        <f>(W106-BI106*(BN106+BO106)/1000)</f>
        <v>0</v>
      </c>
      <c r="AB106">
        <f>(-I106*44100)</f>
        <v>0</v>
      </c>
      <c r="AC106">
        <f>2*29.3*Q106*0.92*(BP106-V106)</f>
        <v>0</v>
      </c>
      <c r="AD106">
        <f>2*0.95*5.67E-8*(((BP106+$B$7)+273)^4-(V106+273)^4)</f>
        <v>0</v>
      </c>
      <c r="AE106">
        <f>T106+AD106+AB106+AC106</f>
        <v>0</v>
      </c>
      <c r="AF106">
        <f>BM106*AT106*(BH106-BG106*(1000-AT106*BJ106)/(1000-AT106*BI106))/(100*BA106)</f>
        <v>0</v>
      </c>
      <c r="AG106">
        <f>1000*BM106*AT106*(BI106-BJ106)/(100*BA106*(1000-AT106*BI106))</f>
        <v>0</v>
      </c>
      <c r="AH106">
        <f>(AI106 - AJ106 - BN106*1E3/(8.314*(BP106+273.15)) * AL106/BM106 * AK106) * BM106/(100*BA106) * (1000 - BJ106)/1000</f>
        <v>0</v>
      </c>
      <c r="AI106">
        <v>427.4448596994838</v>
      </c>
      <c r="AJ106">
        <v>424.8911212121208</v>
      </c>
      <c r="AK106">
        <v>0.02588178152139882</v>
      </c>
      <c r="AL106">
        <v>67.18420738003292</v>
      </c>
      <c r="AM106">
        <f>(AO106 - AN106 + BN106*1E3/(8.314*(BP106+273.15)) * AQ106/BM106 * AP106) * BM106/(100*BA106) * 1000/(1000 - AO106)</f>
        <v>0</v>
      </c>
      <c r="AN106">
        <v>17.42003196349764</v>
      </c>
      <c r="AO106">
        <v>17.78734303030302</v>
      </c>
      <c r="AP106">
        <v>4.374980161127442E-05</v>
      </c>
      <c r="AQ106">
        <v>78.54853054990167</v>
      </c>
      <c r="AR106">
        <v>0</v>
      </c>
      <c r="AS106">
        <v>0</v>
      </c>
      <c r="AT106">
        <f>IF(AR106*$H$13&gt;=AV106,1.0,(AV106/(AV106-AR106*$H$13)))</f>
        <v>0</v>
      </c>
      <c r="AU106">
        <f>(AT106-1)*100</f>
        <v>0</v>
      </c>
      <c r="AV106">
        <f>MAX(0,($B$13+$C$13*BU106)/(1+$D$13*BU106)*BN106/(BP106+273)*$E$13)</f>
        <v>0</v>
      </c>
      <c r="AW106">
        <f>$B$11*BV106+$C$11*BW106+$F$11*CH106*(1-CK106)</f>
        <v>0</v>
      </c>
      <c r="AX106">
        <f>AW106*AY106</f>
        <v>0</v>
      </c>
      <c r="AY106">
        <f>($B$11*$D$9+$C$11*$D$9+$F$11*((CU106+CM106)/MAX(CU106+CM106+CV106, 0.1)*$I$9+CV106/MAX(CU106+CM106+CV106, 0.1)*$J$9))/($B$11+$C$11+$F$11)</f>
        <v>0</v>
      </c>
      <c r="AZ106">
        <f>($B$11*$K$9+$C$11*$K$9+$F$11*((CU106+CM106)/MAX(CU106+CM106+CV106, 0.1)*$P$9+CV106/MAX(CU106+CM106+CV106, 0.1)*$Q$9))/($B$11+$C$11+$F$11)</f>
        <v>0</v>
      </c>
      <c r="BA106">
        <v>6</v>
      </c>
      <c r="BB106">
        <v>0.5</v>
      </c>
      <c r="BC106" t="s">
        <v>355</v>
      </c>
      <c r="BD106">
        <v>2</v>
      </c>
      <c r="BE106" t="b">
        <v>1</v>
      </c>
      <c r="BF106">
        <v>1714259897.427586</v>
      </c>
      <c r="BG106">
        <v>417.2953793103448</v>
      </c>
      <c r="BH106">
        <v>419.9021034482759</v>
      </c>
      <c r="BI106">
        <v>17.7777275862069</v>
      </c>
      <c r="BJ106">
        <v>17.4110275862069</v>
      </c>
      <c r="BK106">
        <v>420.2523103448277</v>
      </c>
      <c r="BL106">
        <v>17.82101379310345</v>
      </c>
      <c r="BM106">
        <v>600.0118620689657</v>
      </c>
      <c r="BN106">
        <v>101.3973103448276</v>
      </c>
      <c r="BO106">
        <v>0.1000440724137931</v>
      </c>
      <c r="BP106">
        <v>25.46666206896552</v>
      </c>
      <c r="BQ106">
        <v>25.56015517241379</v>
      </c>
      <c r="BR106">
        <v>999.9000000000002</v>
      </c>
      <c r="BS106">
        <v>0</v>
      </c>
      <c r="BT106">
        <v>0</v>
      </c>
      <c r="BU106">
        <v>10001.01137931034</v>
      </c>
      <c r="BV106">
        <v>0</v>
      </c>
      <c r="BW106">
        <v>140.523</v>
      </c>
      <c r="BX106">
        <v>-2.606765172413793</v>
      </c>
      <c r="BY106">
        <v>424.8482068965517</v>
      </c>
      <c r="BZ106">
        <v>427.3426896551724</v>
      </c>
      <c r="CA106">
        <v>0.3667204827586207</v>
      </c>
      <c r="CB106">
        <v>419.9021034482759</v>
      </c>
      <c r="CC106">
        <v>17.4110275862069</v>
      </c>
      <c r="CD106">
        <v>1.802616896551724</v>
      </c>
      <c r="CE106">
        <v>1.765430689655173</v>
      </c>
      <c r="CF106">
        <v>15.80949310344828</v>
      </c>
      <c r="CG106">
        <v>15.48402068965517</v>
      </c>
      <c r="CH106">
        <v>399.991724137931</v>
      </c>
      <c r="CI106">
        <v>0.9000022068965519</v>
      </c>
      <c r="CJ106">
        <v>0.09999774827586209</v>
      </c>
      <c r="CK106">
        <v>0</v>
      </c>
      <c r="CL106">
        <v>2.182789655172414</v>
      </c>
      <c r="CM106">
        <v>0</v>
      </c>
      <c r="CN106">
        <v>1214.235862068966</v>
      </c>
      <c r="CO106">
        <v>3702.134137931034</v>
      </c>
      <c r="CP106">
        <v>36.26272413793103</v>
      </c>
      <c r="CQ106">
        <v>41.13765517241377</v>
      </c>
      <c r="CR106">
        <v>38.48034482758619</v>
      </c>
      <c r="CS106">
        <v>40.24110344827585</v>
      </c>
      <c r="CT106">
        <v>36.95227586206897</v>
      </c>
      <c r="CU106">
        <v>359.9927586206896</v>
      </c>
      <c r="CV106">
        <v>39.99827586206897</v>
      </c>
      <c r="CW106">
        <v>0</v>
      </c>
      <c r="CX106">
        <v>1714259992.2</v>
      </c>
      <c r="CY106">
        <v>0</v>
      </c>
      <c r="CZ106">
        <v>1714258616.5</v>
      </c>
      <c r="DA106" t="s">
        <v>462</v>
      </c>
      <c r="DB106">
        <v>1714258613</v>
      </c>
      <c r="DC106">
        <v>1714258616.5</v>
      </c>
      <c r="DD106">
        <v>3</v>
      </c>
      <c r="DE106">
        <v>0.212</v>
      </c>
      <c r="DF106">
        <v>0.015</v>
      </c>
      <c r="DG106">
        <v>-2.969</v>
      </c>
      <c r="DH106">
        <v>-0.039</v>
      </c>
      <c r="DI106">
        <v>420</v>
      </c>
      <c r="DJ106">
        <v>18</v>
      </c>
      <c r="DK106">
        <v>0.63</v>
      </c>
      <c r="DL106">
        <v>0.22</v>
      </c>
      <c r="DM106">
        <v>-2.66450725</v>
      </c>
      <c r="DN106">
        <v>0.3372861163227094</v>
      </c>
      <c r="DO106">
        <v>0.3219770633056608</v>
      </c>
      <c r="DP106">
        <v>0</v>
      </c>
      <c r="DQ106">
        <v>0.37513645</v>
      </c>
      <c r="DR106">
        <v>-0.1469696060037525</v>
      </c>
      <c r="DS106">
        <v>0.02328958439726866</v>
      </c>
      <c r="DT106">
        <v>0</v>
      </c>
      <c r="DU106">
        <v>0</v>
      </c>
      <c r="DV106">
        <v>2</v>
      </c>
      <c r="DW106" t="s">
        <v>363</v>
      </c>
      <c r="DX106">
        <v>3.22941</v>
      </c>
      <c r="DY106">
        <v>2.70422</v>
      </c>
      <c r="DZ106">
        <v>0.105472</v>
      </c>
      <c r="EA106">
        <v>0.105753</v>
      </c>
      <c r="EB106">
        <v>0.09367780000000001</v>
      </c>
      <c r="EC106">
        <v>0.0926524</v>
      </c>
      <c r="ED106">
        <v>29137.3</v>
      </c>
      <c r="EE106">
        <v>28460.9</v>
      </c>
      <c r="EF106">
        <v>31199.9</v>
      </c>
      <c r="EG106">
        <v>30178.4</v>
      </c>
      <c r="EH106">
        <v>37867.9</v>
      </c>
      <c r="EI106">
        <v>36211.9</v>
      </c>
      <c r="EJ106">
        <v>43717.2</v>
      </c>
      <c r="EK106">
        <v>42147.2</v>
      </c>
      <c r="EL106">
        <v>2.11985</v>
      </c>
      <c r="EM106">
        <v>1.90517</v>
      </c>
      <c r="EN106">
        <v>0.0547767</v>
      </c>
      <c r="EO106">
        <v>0</v>
      </c>
      <c r="EP106">
        <v>24.6417</v>
      </c>
      <c r="EQ106">
        <v>999.9</v>
      </c>
      <c r="ER106">
        <v>59.9</v>
      </c>
      <c r="ES106">
        <v>28.1</v>
      </c>
      <c r="ET106">
        <v>22.5506</v>
      </c>
      <c r="EU106">
        <v>61.6073</v>
      </c>
      <c r="EV106">
        <v>22.3878</v>
      </c>
      <c r="EW106">
        <v>1</v>
      </c>
      <c r="EX106">
        <v>0.0168852</v>
      </c>
      <c r="EY106">
        <v>0.524575</v>
      </c>
      <c r="EZ106">
        <v>20.2099</v>
      </c>
      <c r="FA106">
        <v>5.22882</v>
      </c>
      <c r="FB106">
        <v>11.998</v>
      </c>
      <c r="FC106">
        <v>4.96785</v>
      </c>
      <c r="FD106">
        <v>3.297</v>
      </c>
      <c r="FE106">
        <v>9999</v>
      </c>
      <c r="FF106">
        <v>9999</v>
      </c>
      <c r="FG106">
        <v>9999</v>
      </c>
      <c r="FH106">
        <v>33.3</v>
      </c>
      <c r="FI106">
        <v>4.97104</v>
      </c>
      <c r="FJ106">
        <v>1.86775</v>
      </c>
      <c r="FK106">
        <v>1.85898</v>
      </c>
      <c r="FL106">
        <v>1.86509</v>
      </c>
      <c r="FM106">
        <v>1.8631</v>
      </c>
      <c r="FN106">
        <v>1.86445</v>
      </c>
      <c r="FO106">
        <v>1.85989</v>
      </c>
      <c r="FP106">
        <v>1.86399</v>
      </c>
      <c r="FQ106">
        <v>0</v>
      </c>
      <c r="FR106">
        <v>0</v>
      </c>
      <c r="FS106">
        <v>0</v>
      </c>
      <c r="FT106">
        <v>0</v>
      </c>
      <c r="FU106" t="s">
        <v>358</v>
      </c>
      <c r="FV106" t="s">
        <v>359</v>
      </c>
      <c r="FW106" t="s">
        <v>360</v>
      </c>
      <c r="FX106" t="s">
        <v>360</v>
      </c>
      <c r="FY106" t="s">
        <v>360</v>
      </c>
      <c r="FZ106" t="s">
        <v>360</v>
      </c>
      <c r="GA106">
        <v>0</v>
      </c>
      <c r="GB106">
        <v>100</v>
      </c>
      <c r="GC106">
        <v>100</v>
      </c>
      <c r="GD106">
        <v>-2.957</v>
      </c>
      <c r="GE106">
        <v>-0.0433</v>
      </c>
      <c r="GF106">
        <v>-1.110366668076734</v>
      </c>
      <c r="GG106">
        <v>-0.004200780211792431</v>
      </c>
      <c r="GH106">
        <v>-6.086107273994438E-07</v>
      </c>
      <c r="GI106">
        <v>3.538391214060535E-10</v>
      </c>
      <c r="GJ106">
        <v>-0.07601771425776131</v>
      </c>
      <c r="GK106">
        <v>0.006682484536868237</v>
      </c>
      <c r="GL106">
        <v>-0.0007200357986506558</v>
      </c>
      <c r="GM106">
        <v>2.515042002614049E-05</v>
      </c>
      <c r="GN106">
        <v>15</v>
      </c>
      <c r="GO106">
        <v>1944</v>
      </c>
      <c r="GP106">
        <v>3</v>
      </c>
      <c r="GQ106">
        <v>20</v>
      </c>
      <c r="GR106">
        <v>21.5</v>
      </c>
      <c r="GS106">
        <v>21.5</v>
      </c>
      <c r="GT106">
        <v>1.13525</v>
      </c>
      <c r="GU106">
        <v>2.42798</v>
      </c>
      <c r="GV106">
        <v>1.44897</v>
      </c>
      <c r="GW106">
        <v>2.29614</v>
      </c>
      <c r="GX106">
        <v>1.55151</v>
      </c>
      <c r="GY106">
        <v>2.28027</v>
      </c>
      <c r="GZ106">
        <v>33.3784</v>
      </c>
      <c r="HA106">
        <v>13.9306</v>
      </c>
      <c r="HB106">
        <v>18</v>
      </c>
      <c r="HC106">
        <v>600.63</v>
      </c>
      <c r="HD106">
        <v>464.053</v>
      </c>
      <c r="HE106">
        <v>23.9983</v>
      </c>
      <c r="HF106">
        <v>27.2918</v>
      </c>
      <c r="HG106">
        <v>29.9997</v>
      </c>
      <c r="HH106">
        <v>27.3772</v>
      </c>
      <c r="HI106">
        <v>27.3469</v>
      </c>
      <c r="HJ106">
        <v>22.7376</v>
      </c>
      <c r="HK106">
        <v>33.5102</v>
      </c>
      <c r="HL106">
        <v>76.4894</v>
      </c>
      <c r="HM106">
        <v>24</v>
      </c>
      <c r="HN106">
        <v>420</v>
      </c>
      <c r="HO106">
        <v>17.4225</v>
      </c>
      <c r="HP106">
        <v>99.0004</v>
      </c>
      <c r="HQ106">
        <v>100.705</v>
      </c>
    </row>
    <row r="107" spans="1:225">
      <c r="A107">
        <v>91</v>
      </c>
      <c r="B107">
        <v>1714259915.1</v>
      </c>
      <c r="C107">
        <v>2777</v>
      </c>
      <c r="D107" t="s">
        <v>554</v>
      </c>
      <c r="E107" t="s">
        <v>555</v>
      </c>
      <c r="F107">
        <v>5</v>
      </c>
      <c r="G107" t="s">
        <v>549</v>
      </c>
      <c r="H107">
        <v>1714259907.166666</v>
      </c>
      <c r="I107">
        <f>(J107)/1000</f>
        <v>0</v>
      </c>
      <c r="J107">
        <f>IF(BE107, AM107, AG107)</f>
        <v>0</v>
      </c>
      <c r="K107">
        <f>IF(BE107, AH107, AF107)</f>
        <v>0</v>
      </c>
      <c r="L107">
        <f>BG107 - IF(AT107&gt;1, K107*BA107*100.0/(AV107*BU107), 0)</f>
        <v>0</v>
      </c>
      <c r="M107">
        <f>((S107-I107/2)*L107-K107)/(S107+I107/2)</f>
        <v>0</v>
      </c>
      <c r="N107">
        <f>M107*(BN107+BO107)/1000.0</f>
        <v>0</v>
      </c>
      <c r="O107">
        <f>(BG107 - IF(AT107&gt;1, K107*BA107*100.0/(AV107*BU107), 0))*(BN107+BO107)/1000.0</f>
        <v>0</v>
      </c>
      <c r="P107">
        <f>2.0/((1/R107-1/Q107)+SIGN(R107)*SQRT((1/R107-1/Q107)*(1/R107-1/Q107) + 4*BB107/((BB107+1)*(BB107+1))*(2*1/R107*1/Q107-1/Q107*1/Q107)))</f>
        <v>0</v>
      </c>
      <c r="Q107">
        <f>IF(LEFT(BC107,1)&lt;&gt;"0",IF(LEFT(BC107,1)="1",3.0,BD107),$D$5+$E$5*(BU107*BN107/($K$5*1000))+$F$5*(BU107*BN107/($K$5*1000))*MAX(MIN(BA107,$J$5),$I$5)*MAX(MIN(BA107,$J$5),$I$5)+$G$5*MAX(MIN(BA107,$J$5),$I$5)*(BU107*BN107/($K$5*1000))+$H$5*(BU107*BN107/($K$5*1000))*(BU107*BN107/($K$5*1000)))</f>
        <v>0</v>
      </c>
      <c r="R107">
        <f>I107*(1000-(1000*0.61365*exp(17.502*V107/(240.97+V107))/(BN107+BO107)+BI107)/2)/(1000*0.61365*exp(17.502*V107/(240.97+V107))/(BN107+BO107)-BI107)</f>
        <v>0</v>
      </c>
      <c r="S107">
        <f>1/((BB107+1)/(P107/1.6)+1/(Q107/1.37)) + BB107/((BB107+1)/(P107/1.6) + BB107/(Q107/1.37))</f>
        <v>0</v>
      </c>
      <c r="T107">
        <f>(AW107*AZ107)</f>
        <v>0</v>
      </c>
      <c r="U107">
        <f>(BP107+(T107+2*0.95*5.67E-8*(((BP107+$B$7)+273)^4-(BP107+273)^4)-44100*I107)/(1.84*29.3*Q107+8*0.95*5.67E-8*(BP107+273)^3))</f>
        <v>0</v>
      </c>
      <c r="V107">
        <f>($C$7*BQ107+$D$7*BR107+$E$7*U107)</f>
        <v>0</v>
      </c>
      <c r="W107">
        <f>0.61365*exp(17.502*V107/(240.97+V107))</f>
        <v>0</v>
      </c>
      <c r="X107">
        <f>(Y107/Z107*100)</f>
        <v>0</v>
      </c>
      <c r="Y107">
        <f>BI107*(BN107+BO107)/1000</f>
        <v>0</v>
      </c>
      <c r="Z107">
        <f>0.61365*exp(17.502*BP107/(240.97+BP107))</f>
        <v>0</v>
      </c>
      <c r="AA107">
        <f>(W107-BI107*(BN107+BO107)/1000)</f>
        <v>0</v>
      </c>
      <c r="AB107">
        <f>(-I107*44100)</f>
        <v>0</v>
      </c>
      <c r="AC107">
        <f>2*29.3*Q107*0.92*(BP107-V107)</f>
        <v>0</v>
      </c>
      <c r="AD107">
        <f>2*0.95*5.67E-8*(((BP107+$B$7)+273)^4-(V107+273)^4)</f>
        <v>0</v>
      </c>
      <c r="AE107">
        <f>T107+AD107+AB107+AC107</f>
        <v>0</v>
      </c>
      <c r="AF107">
        <f>BM107*AT107*(BH107-BG107*(1000-AT107*BJ107)/(1000-AT107*BI107))/(100*BA107)</f>
        <v>0</v>
      </c>
      <c r="AG107">
        <f>1000*BM107*AT107*(BI107-BJ107)/(100*BA107*(1000-AT107*BI107))</f>
        <v>0</v>
      </c>
      <c r="AH107">
        <f>(AI107 - AJ107 - BN107*1E3/(8.314*(BP107+273.15)) * AL107/BM107 * AK107) * BM107/(100*BA107) * (1000 - BJ107)/1000</f>
        <v>0</v>
      </c>
      <c r="AI107">
        <v>427.4786493037923</v>
      </c>
      <c r="AJ107">
        <v>424.9499272727273</v>
      </c>
      <c r="AK107">
        <v>0.001484400127459139</v>
      </c>
      <c r="AL107">
        <v>67.18420738003292</v>
      </c>
      <c r="AM107">
        <f>(AO107 - AN107 + BN107*1E3/(8.314*(BP107+273.15)) * AQ107/BM107 * AP107) * BM107/(100*BA107) * 1000/(1000 - AO107)</f>
        <v>0</v>
      </c>
      <c r="AN107">
        <v>17.41706435180474</v>
      </c>
      <c r="AO107">
        <v>17.79399393939393</v>
      </c>
      <c r="AP107">
        <v>2.907690912855109E-05</v>
      </c>
      <c r="AQ107">
        <v>78.54853054990167</v>
      </c>
      <c r="AR107">
        <v>0</v>
      </c>
      <c r="AS107">
        <v>0</v>
      </c>
      <c r="AT107">
        <f>IF(AR107*$H$13&gt;=AV107,1.0,(AV107/(AV107-AR107*$H$13)))</f>
        <v>0</v>
      </c>
      <c r="AU107">
        <f>(AT107-1)*100</f>
        <v>0</v>
      </c>
      <c r="AV107">
        <f>MAX(0,($B$13+$C$13*BU107)/(1+$D$13*BU107)*BN107/(BP107+273)*$E$13)</f>
        <v>0</v>
      </c>
      <c r="AW107">
        <f>$B$11*BV107+$C$11*BW107+$F$11*CH107*(1-CK107)</f>
        <v>0</v>
      </c>
      <c r="AX107">
        <f>AW107*AY107</f>
        <v>0</v>
      </c>
      <c r="AY107">
        <f>($B$11*$D$9+$C$11*$D$9+$F$11*((CU107+CM107)/MAX(CU107+CM107+CV107, 0.1)*$I$9+CV107/MAX(CU107+CM107+CV107, 0.1)*$J$9))/($B$11+$C$11+$F$11)</f>
        <v>0</v>
      </c>
      <c r="AZ107">
        <f>($B$11*$K$9+$C$11*$K$9+$F$11*((CU107+CM107)/MAX(CU107+CM107+CV107, 0.1)*$P$9+CV107/MAX(CU107+CM107+CV107, 0.1)*$Q$9))/($B$11+$C$11+$F$11)</f>
        <v>0</v>
      </c>
      <c r="BA107">
        <v>6</v>
      </c>
      <c r="BB107">
        <v>0.5</v>
      </c>
      <c r="BC107" t="s">
        <v>355</v>
      </c>
      <c r="BD107">
        <v>2</v>
      </c>
      <c r="BE107" t="b">
        <v>1</v>
      </c>
      <c r="BF107">
        <v>1714259907.166666</v>
      </c>
      <c r="BG107">
        <v>417.3296</v>
      </c>
      <c r="BH107">
        <v>419.9824666666667</v>
      </c>
      <c r="BI107">
        <v>17.78932</v>
      </c>
      <c r="BJ107">
        <v>17.41799</v>
      </c>
      <c r="BK107">
        <v>420.2866333333333</v>
      </c>
      <c r="BL107">
        <v>17.83253333333333</v>
      </c>
      <c r="BM107">
        <v>599.9984666666668</v>
      </c>
      <c r="BN107">
        <v>101.3958</v>
      </c>
      <c r="BO107">
        <v>0.1000232066666667</v>
      </c>
      <c r="BP107">
        <v>25.45651</v>
      </c>
      <c r="BQ107">
        <v>25.5404</v>
      </c>
      <c r="BR107">
        <v>999.9000000000002</v>
      </c>
      <c r="BS107">
        <v>0</v>
      </c>
      <c r="BT107">
        <v>0</v>
      </c>
      <c r="BU107">
        <v>9997.081666666667</v>
      </c>
      <c r="BV107">
        <v>0</v>
      </c>
      <c r="BW107">
        <v>139.6863</v>
      </c>
      <c r="BX107">
        <v>-2.652821333333334</v>
      </c>
      <c r="BY107">
        <v>424.8880333333335</v>
      </c>
      <c r="BZ107">
        <v>427.4274333333333</v>
      </c>
      <c r="CA107">
        <v>0.3713350666666667</v>
      </c>
      <c r="CB107">
        <v>419.9824666666667</v>
      </c>
      <c r="CC107">
        <v>17.41799</v>
      </c>
      <c r="CD107">
        <v>1.803764</v>
      </c>
      <c r="CE107">
        <v>1.766111</v>
      </c>
      <c r="CF107">
        <v>15.81943</v>
      </c>
      <c r="CG107">
        <v>15.49003</v>
      </c>
      <c r="CH107">
        <v>399.9942666666667</v>
      </c>
      <c r="CI107">
        <v>0.8999721333333336</v>
      </c>
      <c r="CJ107">
        <v>0.1000278533333333</v>
      </c>
      <c r="CK107">
        <v>0</v>
      </c>
      <c r="CL107">
        <v>2.114903333333333</v>
      </c>
      <c r="CM107">
        <v>0</v>
      </c>
      <c r="CN107">
        <v>1196.74</v>
      </c>
      <c r="CO107">
        <v>3702.119</v>
      </c>
      <c r="CP107">
        <v>36.33936666666667</v>
      </c>
      <c r="CQ107">
        <v>41.23309999999999</v>
      </c>
      <c r="CR107">
        <v>38.55176666666667</v>
      </c>
      <c r="CS107">
        <v>40.36839999999999</v>
      </c>
      <c r="CT107">
        <v>37.02679999999999</v>
      </c>
      <c r="CU107">
        <v>359.9829999999999</v>
      </c>
      <c r="CV107">
        <v>40.008</v>
      </c>
      <c r="CW107">
        <v>0</v>
      </c>
      <c r="CX107">
        <v>1714260002.4</v>
      </c>
      <c r="CY107">
        <v>0</v>
      </c>
      <c r="CZ107">
        <v>1714258616.5</v>
      </c>
      <c r="DA107" t="s">
        <v>462</v>
      </c>
      <c r="DB107">
        <v>1714258613</v>
      </c>
      <c r="DC107">
        <v>1714258616.5</v>
      </c>
      <c r="DD107">
        <v>3</v>
      </c>
      <c r="DE107">
        <v>0.212</v>
      </c>
      <c r="DF107">
        <v>0.015</v>
      </c>
      <c r="DG107">
        <v>-2.969</v>
      </c>
      <c r="DH107">
        <v>-0.039</v>
      </c>
      <c r="DI107">
        <v>420</v>
      </c>
      <c r="DJ107">
        <v>18</v>
      </c>
      <c r="DK107">
        <v>0.63</v>
      </c>
      <c r="DL107">
        <v>0.22</v>
      </c>
      <c r="DM107">
        <v>-2.61581243902439</v>
      </c>
      <c r="DN107">
        <v>-0.5685365853658604</v>
      </c>
      <c r="DO107">
        <v>0.1561946152187055</v>
      </c>
      <c r="DP107">
        <v>0</v>
      </c>
      <c r="DQ107">
        <v>0.3655497317073171</v>
      </c>
      <c r="DR107">
        <v>0.09213867595818795</v>
      </c>
      <c r="DS107">
        <v>0.01014188209074889</v>
      </c>
      <c r="DT107">
        <v>1</v>
      </c>
      <c r="DU107">
        <v>1</v>
      </c>
      <c r="DV107">
        <v>2</v>
      </c>
      <c r="DW107" t="s">
        <v>357</v>
      </c>
      <c r="DX107">
        <v>3.22931</v>
      </c>
      <c r="DY107">
        <v>2.7043</v>
      </c>
      <c r="DZ107">
        <v>0.105484</v>
      </c>
      <c r="EA107">
        <v>0.105743</v>
      </c>
      <c r="EB107">
        <v>0.09370340000000001</v>
      </c>
      <c r="EC107">
        <v>0.0926534</v>
      </c>
      <c r="ED107">
        <v>29137.3</v>
      </c>
      <c r="EE107">
        <v>28462.1</v>
      </c>
      <c r="EF107">
        <v>31200.2</v>
      </c>
      <c r="EG107">
        <v>30179.2</v>
      </c>
      <c r="EH107">
        <v>37867.1</v>
      </c>
      <c r="EI107">
        <v>36212.8</v>
      </c>
      <c r="EJ107">
        <v>43717.5</v>
      </c>
      <c r="EK107">
        <v>42148.3</v>
      </c>
      <c r="EL107">
        <v>2.1201</v>
      </c>
      <c r="EM107">
        <v>1.90552</v>
      </c>
      <c r="EN107">
        <v>0.0567883</v>
      </c>
      <c r="EO107">
        <v>0</v>
      </c>
      <c r="EP107">
        <v>24.6111</v>
      </c>
      <c r="EQ107">
        <v>999.9</v>
      </c>
      <c r="ER107">
        <v>59.9</v>
      </c>
      <c r="ES107">
        <v>28.1</v>
      </c>
      <c r="ET107">
        <v>22.5492</v>
      </c>
      <c r="EU107">
        <v>61.2972</v>
      </c>
      <c r="EV107">
        <v>22.4359</v>
      </c>
      <c r="EW107">
        <v>1</v>
      </c>
      <c r="EX107">
        <v>0.0160366</v>
      </c>
      <c r="EY107">
        <v>0.507288</v>
      </c>
      <c r="EZ107">
        <v>20.21</v>
      </c>
      <c r="FA107">
        <v>5.22777</v>
      </c>
      <c r="FB107">
        <v>11.998</v>
      </c>
      <c r="FC107">
        <v>4.9672</v>
      </c>
      <c r="FD107">
        <v>3.297</v>
      </c>
      <c r="FE107">
        <v>9999</v>
      </c>
      <c r="FF107">
        <v>9999</v>
      </c>
      <c r="FG107">
        <v>9999</v>
      </c>
      <c r="FH107">
        <v>33.3</v>
      </c>
      <c r="FI107">
        <v>4.97108</v>
      </c>
      <c r="FJ107">
        <v>1.8678</v>
      </c>
      <c r="FK107">
        <v>1.85899</v>
      </c>
      <c r="FL107">
        <v>1.86511</v>
      </c>
      <c r="FM107">
        <v>1.8631</v>
      </c>
      <c r="FN107">
        <v>1.86447</v>
      </c>
      <c r="FO107">
        <v>1.85989</v>
      </c>
      <c r="FP107">
        <v>1.864</v>
      </c>
      <c r="FQ107">
        <v>0</v>
      </c>
      <c r="FR107">
        <v>0</v>
      </c>
      <c r="FS107">
        <v>0</v>
      </c>
      <c r="FT107">
        <v>0</v>
      </c>
      <c r="FU107" t="s">
        <v>358</v>
      </c>
      <c r="FV107" t="s">
        <v>359</v>
      </c>
      <c r="FW107" t="s">
        <v>360</v>
      </c>
      <c r="FX107" t="s">
        <v>360</v>
      </c>
      <c r="FY107" t="s">
        <v>360</v>
      </c>
      <c r="FZ107" t="s">
        <v>360</v>
      </c>
      <c r="GA107">
        <v>0</v>
      </c>
      <c r="GB107">
        <v>100</v>
      </c>
      <c r="GC107">
        <v>100</v>
      </c>
      <c r="GD107">
        <v>-2.958</v>
      </c>
      <c r="GE107">
        <v>-0.0432</v>
      </c>
      <c r="GF107">
        <v>-1.110366668076734</v>
      </c>
      <c r="GG107">
        <v>-0.004200780211792431</v>
      </c>
      <c r="GH107">
        <v>-6.086107273994438E-07</v>
      </c>
      <c r="GI107">
        <v>3.538391214060535E-10</v>
      </c>
      <c r="GJ107">
        <v>-0.07601771425776131</v>
      </c>
      <c r="GK107">
        <v>0.006682484536868237</v>
      </c>
      <c r="GL107">
        <v>-0.0007200357986506558</v>
      </c>
      <c r="GM107">
        <v>2.515042002614049E-05</v>
      </c>
      <c r="GN107">
        <v>15</v>
      </c>
      <c r="GO107">
        <v>1944</v>
      </c>
      <c r="GP107">
        <v>3</v>
      </c>
      <c r="GQ107">
        <v>20</v>
      </c>
      <c r="GR107">
        <v>21.7</v>
      </c>
      <c r="GS107">
        <v>21.6</v>
      </c>
      <c r="GT107">
        <v>1.13647</v>
      </c>
      <c r="GU107">
        <v>2.43408</v>
      </c>
      <c r="GV107">
        <v>1.44897</v>
      </c>
      <c r="GW107">
        <v>2.29614</v>
      </c>
      <c r="GX107">
        <v>1.55151</v>
      </c>
      <c r="GY107">
        <v>2.28149</v>
      </c>
      <c r="GZ107">
        <v>33.3784</v>
      </c>
      <c r="HA107">
        <v>13.9306</v>
      </c>
      <c r="HB107">
        <v>18</v>
      </c>
      <c r="HC107">
        <v>600.712</v>
      </c>
      <c r="HD107">
        <v>464.202</v>
      </c>
      <c r="HE107">
        <v>23.9984</v>
      </c>
      <c r="HF107">
        <v>27.2802</v>
      </c>
      <c r="HG107">
        <v>29.9996</v>
      </c>
      <c r="HH107">
        <v>27.3679</v>
      </c>
      <c r="HI107">
        <v>27.3383</v>
      </c>
      <c r="HJ107">
        <v>22.7407</v>
      </c>
      <c r="HK107">
        <v>33.5102</v>
      </c>
      <c r="HL107">
        <v>76.4894</v>
      </c>
      <c r="HM107">
        <v>24</v>
      </c>
      <c r="HN107">
        <v>420</v>
      </c>
      <c r="HO107">
        <v>17.4225</v>
      </c>
      <c r="HP107">
        <v>99.00109999999999</v>
      </c>
      <c r="HQ107">
        <v>100.708</v>
      </c>
    </row>
    <row r="108" spans="1:225">
      <c r="A108">
        <v>92</v>
      </c>
      <c r="B108">
        <v>1714259925.1</v>
      </c>
      <c r="C108">
        <v>2787</v>
      </c>
      <c r="D108" t="s">
        <v>556</v>
      </c>
      <c r="E108" t="s">
        <v>557</v>
      </c>
      <c r="F108">
        <v>5</v>
      </c>
      <c r="G108" t="s">
        <v>549</v>
      </c>
      <c r="H108">
        <v>1714259917.166666</v>
      </c>
      <c r="I108">
        <f>(J108)/1000</f>
        <v>0</v>
      </c>
      <c r="J108">
        <f>IF(BE108, AM108, AG108)</f>
        <v>0</v>
      </c>
      <c r="K108">
        <f>IF(BE108, AH108, AF108)</f>
        <v>0</v>
      </c>
      <c r="L108">
        <f>BG108 - IF(AT108&gt;1, K108*BA108*100.0/(AV108*BU108), 0)</f>
        <v>0</v>
      </c>
      <c r="M108">
        <f>((S108-I108/2)*L108-K108)/(S108+I108/2)</f>
        <v>0</v>
      </c>
      <c r="N108">
        <f>M108*(BN108+BO108)/1000.0</f>
        <v>0</v>
      </c>
      <c r="O108">
        <f>(BG108 - IF(AT108&gt;1, K108*BA108*100.0/(AV108*BU108), 0))*(BN108+BO108)/1000.0</f>
        <v>0</v>
      </c>
      <c r="P108">
        <f>2.0/((1/R108-1/Q108)+SIGN(R108)*SQRT((1/R108-1/Q108)*(1/R108-1/Q108) + 4*BB108/((BB108+1)*(BB108+1))*(2*1/R108*1/Q108-1/Q108*1/Q108)))</f>
        <v>0</v>
      </c>
      <c r="Q108">
        <f>IF(LEFT(BC108,1)&lt;&gt;"0",IF(LEFT(BC108,1)="1",3.0,BD108),$D$5+$E$5*(BU108*BN108/($K$5*1000))+$F$5*(BU108*BN108/($K$5*1000))*MAX(MIN(BA108,$J$5),$I$5)*MAX(MIN(BA108,$J$5),$I$5)+$G$5*MAX(MIN(BA108,$J$5),$I$5)*(BU108*BN108/($K$5*1000))+$H$5*(BU108*BN108/($K$5*1000))*(BU108*BN108/($K$5*1000)))</f>
        <v>0</v>
      </c>
      <c r="R108">
        <f>I108*(1000-(1000*0.61365*exp(17.502*V108/(240.97+V108))/(BN108+BO108)+BI108)/2)/(1000*0.61365*exp(17.502*V108/(240.97+V108))/(BN108+BO108)-BI108)</f>
        <v>0</v>
      </c>
      <c r="S108">
        <f>1/((BB108+1)/(P108/1.6)+1/(Q108/1.37)) + BB108/((BB108+1)/(P108/1.6) + BB108/(Q108/1.37))</f>
        <v>0</v>
      </c>
      <c r="T108">
        <f>(AW108*AZ108)</f>
        <v>0</v>
      </c>
      <c r="U108">
        <f>(BP108+(T108+2*0.95*5.67E-8*(((BP108+$B$7)+273)^4-(BP108+273)^4)-44100*I108)/(1.84*29.3*Q108+8*0.95*5.67E-8*(BP108+273)^3))</f>
        <v>0</v>
      </c>
      <c r="V108">
        <f>($C$7*BQ108+$D$7*BR108+$E$7*U108)</f>
        <v>0</v>
      </c>
      <c r="W108">
        <f>0.61365*exp(17.502*V108/(240.97+V108))</f>
        <v>0</v>
      </c>
      <c r="X108">
        <f>(Y108/Z108*100)</f>
        <v>0</v>
      </c>
      <c r="Y108">
        <f>BI108*(BN108+BO108)/1000</f>
        <v>0</v>
      </c>
      <c r="Z108">
        <f>0.61365*exp(17.502*BP108/(240.97+BP108))</f>
        <v>0</v>
      </c>
      <c r="AA108">
        <f>(W108-BI108*(BN108+BO108)/1000)</f>
        <v>0</v>
      </c>
      <c r="AB108">
        <f>(-I108*44100)</f>
        <v>0</v>
      </c>
      <c r="AC108">
        <f>2*29.3*Q108*0.92*(BP108-V108)</f>
        <v>0</v>
      </c>
      <c r="AD108">
        <f>2*0.95*5.67E-8*(((BP108+$B$7)+273)^4-(V108+273)^4)</f>
        <v>0</v>
      </c>
      <c r="AE108">
        <f>T108+AD108+AB108+AC108</f>
        <v>0</v>
      </c>
      <c r="AF108">
        <f>BM108*AT108*(BH108-BG108*(1000-AT108*BJ108)/(1000-AT108*BI108))/(100*BA108)</f>
        <v>0</v>
      </c>
      <c r="AG108">
        <f>1000*BM108*AT108*(BI108-BJ108)/(100*BA108*(1000-AT108*BI108))</f>
        <v>0</v>
      </c>
      <c r="AH108">
        <f>(AI108 - AJ108 - BN108*1E3/(8.314*(BP108+273.15)) * AL108/BM108 * AK108) * BM108/(100*BA108) * (1000 - BJ108)/1000</f>
        <v>0</v>
      </c>
      <c r="AI108">
        <v>427.4373798755267</v>
      </c>
      <c r="AJ108">
        <v>424.9005575757575</v>
      </c>
      <c r="AK108">
        <v>0.002419948217376993</v>
      </c>
      <c r="AL108">
        <v>67.18420738003292</v>
      </c>
      <c r="AM108">
        <f>(AO108 - AN108 + BN108*1E3/(8.314*(BP108+273.15)) * AQ108/BM108 * AP108) * BM108/(100*BA108) * 1000/(1000 - AO108)</f>
        <v>0</v>
      </c>
      <c r="AN108">
        <v>17.4154579316317</v>
      </c>
      <c r="AO108">
        <v>17.79927454545454</v>
      </c>
      <c r="AP108">
        <v>1.093122732058748E-05</v>
      </c>
      <c r="AQ108">
        <v>78.54853054990167</v>
      </c>
      <c r="AR108">
        <v>0</v>
      </c>
      <c r="AS108">
        <v>0</v>
      </c>
      <c r="AT108">
        <f>IF(AR108*$H$13&gt;=AV108,1.0,(AV108/(AV108-AR108*$H$13)))</f>
        <v>0</v>
      </c>
      <c r="AU108">
        <f>(AT108-1)*100</f>
        <v>0</v>
      </c>
      <c r="AV108">
        <f>MAX(0,($B$13+$C$13*BU108)/(1+$D$13*BU108)*BN108/(BP108+273)*$E$13)</f>
        <v>0</v>
      </c>
      <c r="AW108">
        <f>$B$11*BV108+$C$11*BW108+$F$11*CH108*(1-CK108)</f>
        <v>0</v>
      </c>
      <c r="AX108">
        <f>AW108*AY108</f>
        <v>0</v>
      </c>
      <c r="AY108">
        <f>($B$11*$D$9+$C$11*$D$9+$F$11*((CU108+CM108)/MAX(CU108+CM108+CV108, 0.1)*$I$9+CV108/MAX(CU108+CM108+CV108, 0.1)*$J$9))/($B$11+$C$11+$F$11)</f>
        <v>0</v>
      </c>
      <c r="AZ108">
        <f>($B$11*$K$9+$C$11*$K$9+$F$11*((CU108+CM108)/MAX(CU108+CM108+CV108, 0.1)*$P$9+CV108/MAX(CU108+CM108+CV108, 0.1)*$Q$9))/($B$11+$C$11+$F$11)</f>
        <v>0</v>
      </c>
      <c r="BA108">
        <v>6</v>
      </c>
      <c r="BB108">
        <v>0.5</v>
      </c>
      <c r="BC108" t="s">
        <v>355</v>
      </c>
      <c r="BD108">
        <v>2</v>
      </c>
      <c r="BE108" t="b">
        <v>1</v>
      </c>
      <c r="BF108">
        <v>1714259917.166666</v>
      </c>
      <c r="BG108">
        <v>417.3718333333334</v>
      </c>
      <c r="BH108">
        <v>419.9881666666668</v>
      </c>
      <c r="BI108">
        <v>17.79583666666667</v>
      </c>
      <c r="BJ108">
        <v>17.41634666666666</v>
      </c>
      <c r="BK108">
        <v>420.3291333333334</v>
      </c>
      <c r="BL108">
        <v>17.83899666666667</v>
      </c>
      <c r="BM108">
        <v>599.9797666666667</v>
      </c>
      <c r="BN108">
        <v>101.3954</v>
      </c>
      <c r="BO108">
        <v>0.09993050333333331</v>
      </c>
      <c r="BP108">
        <v>25.46063</v>
      </c>
      <c r="BQ108">
        <v>25.53792333333333</v>
      </c>
      <c r="BR108">
        <v>999.9000000000002</v>
      </c>
      <c r="BS108">
        <v>0</v>
      </c>
      <c r="BT108">
        <v>0</v>
      </c>
      <c r="BU108">
        <v>10000.976</v>
      </c>
      <c r="BV108">
        <v>0</v>
      </c>
      <c r="BW108">
        <v>137.3764333333334</v>
      </c>
      <c r="BX108">
        <v>-2.616301333333333</v>
      </c>
      <c r="BY108">
        <v>424.9339333333334</v>
      </c>
      <c r="BZ108">
        <v>427.4324999999999</v>
      </c>
      <c r="CA108">
        <v>0.3794879333333332</v>
      </c>
      <c r="CB108">
        <v>419.9881666666668</v>
      </c>
      <c r="CC108">
        <v>17.41634666666666</v>
      </c>
      <c r="CD108">
        <v>1.804416333333333</v>
      </c>
      <c r="CE108">
        <v>1.765937333333333</v>
      </c>
      <c r="CF108">
        <v>15.82509</v>
      </c>
      <c r="CG108">
        <v>15.48850333333333</v>
      </c>
      <c r="CH108">
        <v>400.0094333333333</v>
      </c>
      <c r="CI108">
        <v>0.8999726666666668</v>
      </c>
      <c r="CJ108">
        <v>0.1000273133333334</v>
      </c>
      <c r="CK108">
        <v>0</v>
      </c>
      <c r="CL108">
        <v>2.09236</v>
      </c>
      <c r="CM108">
        <v>0</v>
      </c>
      <c r="CN108">
        <v>1176.428333333334</v>
      </c>
      <c r="CO108">
        <v>3702.26</v>
      </c>
      <c r="CP108">
        <v>36.40186666666666</v>
      </c>
      <c r="CQ108">
        <v>41.31436666666666</v>
      </c>
      <c r="CR108">
        <v>38.61853333333332</v>
      </c>
      <c r="CS108">
        <v>40.50383333333332</v>
      </c>
      <c r="CT108">
        <v>37.0977</v>
      </c>
      <c r="CU108">
        <v>359.9979999999999</v>
      </c>
      <c r="CV108">
        <v>40.011</v>
      </c>
      <c r="CW108">
        <v>0</v>
      </c>
      <c r="CX108">
        <v>1714260012.6</v>
      </c>
      <c r="CY108">
        <v>0</v>
      </c>
      <c r="CZ108">
        <v>1714258616.5</v>
      </c>
      <c r="DA108" t="s">
        <v>462</v>
      </c>
      <c r="DB108">
        <v>1714258613</v>
      </c>
      <c r="DC108">
        <v>1714258616.5</v>
      </c>
      <c r="DD108">
        <v>3</v>
      </c>
      <c r="DE108">
        <v>0.212</v>
      </c>
      <c r="DF108">
        <v>0.015</v>
      </c>
      <c r="DG108">
        <v>-2.969</v>
      </c>
      <c r="DH108">
        <v>-0.039</v>
      </c>
      <c r="DI108">
        <v>420</v>
      </c>
      <c r="DJ108">
        <v>18</v>
      </c>
      <c r="DK108">
        <v>0.63</v>
      </c>
      <c r="DL108">
        <v>0.22</v>
      </c>
      <c r="DM108">
        <v>-2.614554634146341</v>
      </c>
      <c r="DN108">
        <v>0.1321214634146289</v>
      </c>
      <c r="DO108">
        <v>0.05401397479955197</v>
      </c>
      <c r="DP108">
        <v>0</v>
      </c>
      <c r="DQ108">
        <v>0.3768363902439024</v>
      </c>
      <c r="DR108">
        <v>0.04443886411149948</v>
      </c>
      <c r="DS108">
        <v>0.004451130960027961</v>
      </c>
      <c r="DT108">
        <v>1</v>
      </c>
      <c r="DU108">
        <v>1</v>
      </c>
      <c r="DV108">
        <v>2</v>
      </c>
      <c r="DW108" t="s">
        <v>357</v>
      </c>
      <c r="DX108">
        <v>3.2294</v>
      </c>
      <c r="DY108">
        <v>2.70432</v>
      </c>
      <c r="DZ108">
        <v>0.105481</v>
      </c>
      <c r="EA108">
        <v>0.105754</v>
      </c>
      <c r="EB108">
        <v>0.0937225</v>
      </c>
      <c r="EC108">
        <v>0.09264799999999999</v>
      </c>
      <c r="ED108">
        <v>29138.9</v>
      </c>
      <c r="EE108">
        <v>28462.7</v>
      </c>
      <c r="EF108">
        <v>31201.7</v>
      </c>
      <c r="EG108">
        <v>30180.2</v>
      </c>
      <c r="EH108">
        <v>37868.4</v>
      </c>
      <c r="EI108">
        <v>36214</v>
      </c>
      <c r="EJ108">
        <v>43720</v>
      </c>
      <c r="EK108">
        <v>42149.5</v>
      </c>
      <c r="EL108">
        <v>2.1203</v>
      </c>
      <c r="EM108">
        <v>1.9056</v>
      </c>
      <c r="EN108">
        <v>0.0574142</v>
      </c>
      <c r="EO108">
        <v>0</v>
      </c>
      <c r="EP108">
        <v>24.5952</v>
      </c>
      <c r="EQ108">
        <v>999.9</v>
      </c>
      <c r="ER108">
        <v>59.8</v>
      </c>
      <c r="ES108">
        <v>28.1</v>
      </c>
      <c r="ET108">
        <v>22.5116</v>
      </c>
      <c r="EU108">
        <v>61.1073</v>
      </c>
      <c r="EV108">
        <v>22.4599</v>
      </c>
      <c r="EW108">
        <v>1</v>
      </c>
      <c r="EX108">
        <v>0.0150686</v>
      </c>
      <c r="EY108">
        <v>0.5007239999999999</v>
      </c>
      <c r="EZ108">
        <v>20.2098</v>
      </c>
      <c r="FA108">
        <v>5.22732</v>
      </c>
      <c r="FB108">
        <v>11.998</v>
      </c>
      <c r="FC108">
        <v>4.96705</v>
      </c>
      <c r="FD108">
        <v>3.297</v>
      </c>
      <c r="FE108">
        <v>9999</v>
      </c>
      <c r="FF108">
        <v>9999</v>
      </c>
      <c r="FG108">
        <v>9999</v>
      </c>
      <c r="FH108">
        <v>33.3</v>
      </c>
      <c r="FI108">
        <v>4.97107</v>
      </c>
      <c r="FJ108">
        <v>1.86779</v>
      </c>
      <c r="FK108">
        <v>1.85901</v>
      </c>
      <c r="FL108">
        <v>1.86514</v>
      </c>
      <c r="FM108">
        <v>1.8631</v>
      </c>
      <c r="FN108">
        <v>1.86447</v>
      </c>
      <c r="FO108">
        <v>1.85989</v>
      </c>
      <c r="FP108">
        <v>1.86401</v>
      </c>
      <c r="FQ108">
        <v>0</v>
      </c>
      <c r="FR108">
        <v>0</v>
      </c>
      <c r="FS108">
        <v>0</v>
      </c>
      <c r="FT108">
        <v>0</v>
      </c>
      <c r="FU108" t="s">
        <v>358</v>
      </c>
      <c r="FV108" t="s">
        <v>359</v>
      </c>
      <c r="FW108" t="s">
        <v>360</v>
      </c>
      <c r="FX108" t="s">
        <v>360</v>
      </c>
      <c r="FY108" t="s">
        <v>360</v>
      </c>
      <c r="FZ108" t="s">
        <v>360</v>
      </c>
      <c r="GA108">
        <v>0</v>
      </c>
      <c r="GB108">
        <v>100</v>
      </c>
      <c r="GC108">
        <v>100</v>
      </c>
      <c r="GD108">
        <v>-2.957</v>
      </c>
      <c r="GE108">
        <v>-0.0432</v>
      </c>
      <c r="GF108">
        <v>-1.110366668076734</v>
      </c>
      <c r="GG108">
        <v>-0.004200780211792431</v>
      </c>
      <c r="GH108">
        <v>-6.086107273994438E-07</v>
      </c>
      <c r="GI108">
        <v>3.538391214060535E-10</v>
      </c>
      <c r="GJ108">
        <v>-0.07601771425776131</v>
      </c>
      <c r="GK108">
        <v>0.006682484536868237</v>
      </c>
      <c r="GL108">
        <v>-0.0007200357986506558</v>
      </c>
      <c r="GM108">
        <v>2.515042002614049E-05</v>
      </c>
      <c r="GN108">
        <v>15</v>
      </c>
      <c r="GO108">
        <v>1944</v>
      </c>
      <c r="GP108">
        <v>3</v>
      </c>
      <c r="GQ108">
        <v>20</v>
      </c>
      <c r="GR108">
        <v>21.9</v>
      </c>
      <c r="GS108">
        <v>21.8</v>
      </c>
      <c r="GT108">
        <v>1.13525</v>
      </c>
      <c r="GU108">
        <v>2.41333</v>
      </c>
      <c r="GV108">
        <v>1.44775</v>
      </c>
      <c r="GW108">
        <v>2.29614</v>
      </c>
      <c r="GX108">
        <v>1.55151</v>
      </c>
      <c r="GY108">
        <v>2.26685</v>
      </c>
      <c r="GZ108">
        <v>33.3559</v>
      </c>
      <c r="HA108">
        <v>13.9306</v>
      </c>
      <c r="HB108">
        <v>18</v>
      </c>
      <c r="HC108">
        <v>600.76</v>
      </c>
      <c r="HD108">
        <v>464.174</v>
      </c>
      <c r="HE108">
        <v>23.9992</v>
      </c>
      <c r="HF108">
        <v>27.2686</v>
      </c>
      <c r="HG108">
        <v>29.9996</v>
      </c>
      <c r="HH108">
        <v>27.3587</v>
      </c>
      <c r="HI108">
        <v>27.3291</v>
      </c>
      <c r="HJ108">
        <v>22.7414</v>
      </c>
      <c r="HK108">
        <v>33.5102</v>
      </c>
      <c r="HL108">
        <v>76.1168</v>
      </c>
      <c r="HM108">
        <v>24</v>
      </c>
      <c r="HN108">
        <v>420</v>
      </c>
      <c r="HO108">
        <v>17.4225</v>
      </c>
      <c r="HP108">
        <v>99.0064</v>
      </c>
      <c r="HQ108">
        <v>100.71</v>
      </c>
    </row>
    <row r="109" spans="1:225">
      <c r="A109">
        <v>93</v>
      </c>
      <c r="B109">
        <v>1714259935.1</v>
      </c>
      <c r="C109">
        <v>2797</v>
      </c>
      <c r="D109" t="s">
        <v>558</v>
      </c>
      <c r="E109" t="s">
        <v>559</v>
      </c>
      <c r="F109">
        <v>5</v>
      </c>
      <c r="G109" t="s">
        <v>549</v>
      </c>
      <c r="H109">
        <v>1714259927.166666</v>
      </c>
      <c r="I109">
        <f>(J109)/1000</f>
        <v>0</v>
      </c>
      <c r="J109">
        <f>IF(BE109, AM109, AG109)</f>
        <v>0</v>
      </c>
      <c r="K109">
        <f>IF(BE109, AH109, AF109)</f>
        <v>0</v>
      </c>
      <c r="L109">
        <f>BG109 - IF(AT109&gt;1, K109*BA109*100.0/(AV109*BU109), 0)</f>
        <v>0</v>
      </c>
      <c r="M109">
        <f>((S109-I109/2)*L109-K109)/(S109+I109/2)</f>
        <v>0</v>
      </c>
      <c r="N109">
        <f>M109*(BN109+BO109)/1000.0</f>
        <v>0</v>
      </c>
      <c r="O109">
        <f>(BG109 - IF(AT109&gt;1, K109*BA109*100.0/(AV109*BU109), 0))*(BN109+BO109)/1000.0</f>
        <v>0</v>
      </c>
      <c r="P109">
        <f>2.0/((1/R109-1/Q109)+SIGN(R109)*SQRT((1/R109-1/Q109)*(1/R109-1/Q109) + 4*BB109/((BB109+1)*(BB109+1))*(2*1/R109*1/Q109-1/Q109*1/Q109)))</f>
        <v>0</v>
      </c>
      <c r="Q109">
        <f>IF(LEFT(BC109,1)&lt;&gt;"0",IF(LEFT(BC109,1)="1",3.0,BD109),$D$5+$E$5*(BU109*BN109/($K$5*1000))+$F$5*(BU109*BN109/($K$5*1000))*MAX(MIN(BA109,$J$5),$I$5)*MAX(MIN(BA109,$J$5),$I$5)+$G$5*MAX(MIN(BA109,$J$5),$I$5)*(BU109*BN109/($K$5*1000))+$H$5*(BU109*BN109/($K$5*1000))*(BU109*BN109/($K$5*1000)))</f>
        <v>0</v>
      </c>
      <c r="R109">
        <f>I109*(1000-(1000*0.61365*exp(17.502*V109/(240.97+V109))/(BN109+BO109)+BI109)/2)/(1000*0.61365*exp(17.502*V109/(240.97+V109))/(BN109+BO109)-BI109)</f>
        <v>0</v>
      </c>
      <c r="S109">
        <f>1/((BB109+1)/(P109/1.6)+1/(Q109/1.37)) + BB109/((BB109+1)/(P109/1.6) + BB109/(Q109/1.37))</f>
        <v>0</v>
      </c>
      <c r="T109">
        <f>(AW109*AZ109)</f>
        <v>0</v>
      </c>
      <c r="U109">
        <f>(BP109+(T109+2*0.95*5.67E-8*(((BP109+$B$7)+273)^4-(BP109+273)^4)-44100*I109)/(1.84*29.3*Q109+8*0.95*5.67E-8*(BP109+273)^3))</f>
        <v>0</v>
      </c>
      <c r="V109">
        <f>($C$7*BQ109+$D$7*BR109+$E$7*U109)</f>
        <v>0</v>
      </c>
      <c r="W109">
        <f>0.61365*exp(17.502*V109/(240.97+V109))</f>
        <v>0</v>
      </c>
      <c r="X109">
        <f>(Y109/Z109*100)</f>
        <v>0</v>
      </c>
      <c r="Y109">
        <f>BI109*(BN109+BO109)/1000</f>
        <v>0</v>
      </c>
      <c r="Z109">
        <f>0.61365*exp(17.502*BP109/(240.97+BP109))</f>
        <v>0</v>
      </c>
      <c r="AA109">
        <f>(W109-BI109*(BN109+BO109)/1000)</f>
        <v>0</v>
      </c>
      <c r="AB109">
        <f>(-I109*44100)</f>
        <v>0</v>
      </c>
      <c r="AC109">
        <f>2*29.3*Q109*0.92*(BP109-V109)</f>
        <v>0</v>
      </c>
      <c r="AD109">
        <f>2*0.95*5.67E-8*(((BP109+$B$7)+273)^4-(V109+273)^4)</f>
        <v>0</v>
      </c>
      <c r="AE109">
        <f>T109+AD109+AB109+AC109</f>
        <v>0</v>
      </c>
      <c r="AF109">
        <f>BM109*AT109*(BH109-BG109*(1000-AT109*BJ109)/(1000-AT109*BI109))/(100*BA109)</f>
        <v>0</v>
      </c>
      <c r="AG109">
        <f>1000*BM109*AT109*(BI109-BJ109)/(100*BA109*(1000-AT109*BI109))</f>
        <v>0</v>
      </c>
      <c r="AH109">
        <f>(AI109 - AJ109 - BN109*1E3/(8.314*(BP109+273.15)) * AL109/BM109 * AK109) * BM109/(100*BA109) * (1000 - BJ109)/1000</f>
        <v>0</v>
      </c>
      <c r="AI109">
        <v>427.4725418032806</v>
      </c>
      <c r="AJ109">
        <v>424.9850606060606</v>
      </c>
      <c r="AK109">
        <v>0.001241351996830596</v>
      </c>
      <c r="AL109">
        <v>67.18420738003292</v>
      </c>
      <c r="AM109">
        <f>(AO109 - AN109 + BN109*1E3/(8.314*(BP109+273.15)) * AQ109/BM109 * AP109) * BM109/(100*BA109) * 1000/(1000 - AO109)</f>
        <v>0</v>
      </c>
      <c r="AN109">
        <v>17.37766009892922</v>
      </c>
      <c r="AO109">
        <v>17.78523636363636</v>
      </c>
      <c r="AP109">
        <v>-8.685803308444476E-05</v>
      </c>
      <c r="AQ109">
        <v>78.54853054990167</v>
      </c>
      <c r="AR109">
        <v>0</v>
      </c>
      <c r="AS109">
        <v>0</v>
      </c>
      <c r="AT109">
        <f>IF(AR109*$H$13&gt;=AV109,1.0,(AV109/(AV109-AR109*$H$13)))</f>
        <v>0</v>
      </c>
      <c r="AU109">
        <f>(AT109-1)*100</f>
        <v>0</v>
      </c>
      <c r="AV109">
        <f>MAX(0,($B$13+$C$13*BU109)/(1+$D$13*BU109)*BN109/(BP109+273)*$E$13)</f>
        <v>0</v>
      </c>
      <c r="AW109">
        <f>$B$11*BV109+$C$11*BW109+$F$11*CH109*(1-CK109)</f>
        <v>0</v>
      </c>
      <c r="AX109">
        <f>AW109*AY109</f>
        <v>0</v>
      </c>
      <c r="AY109">
        <f>($B$11*$D$9+$C$11*$D$9+$F$11*((CU109+CM109)/MAX(CU109+CM109+CV109, 0.1)*$I$9+CV109/MAX(CU109+CM109+CV109, 0.1)*$J$9))/($B$11+$C$11+$F$11)</f>
        <v>0</v>
      </c>
      <c r="AZ109">
        <f>($B$11*$K$9+$C$11*$K$9+$F$11*((CU109+CM109)/MAX(CU109+CM109+CV109, 0.1)*$P$9+CV109/MAX(CU109+CM109+CV109, 0.1)*$Q$9))/($B$11+$C$11+$F$11)</f>
        <v>0</v>
      </c>
      <c r="BA109">
        <v>6</v>
      </c>
      <c r="BB109">
        <v>0.5</v>
      </c>
      <c r="BC109" t="s">
        <v>355</v>
      </c>
      <c r="BD109">
        <v>2</v>
      </c>
      <c r="BE109" t="b">
        <v>1</v>
      </c>
      <c r="BF109">
        <v>1714259927.166666</v>
      </c>
      <c r="BG109">
        <v>417.3795</v>
      </c>
      <c r="BH109">
        <v>420.0036</v>
      </c>
      <c r="BI109">
        <v>17.79636666666667</v>
      </c>
      <c r="BJ109">
        <v>17.40098333333333</v>
      </c>
      <c r="BK109">
        <v>420.3368666666667</v>
      </c>
      <c r="BL109">
        <v>17.83952333333333</v>
      </c>
      <c r="BM109">
        <v>599.9782</v>
      </c>
      <c r="BN109">
        <v>101.3948</v>
      </c>
      <c r="BO109">
        <v>0.09996116666666666</v>
      </c>
      <c r="BP109">
        <v>25.47187000000001</v>
      </c>
      <c r="BQ109">
        <v>25.53949666666666</v>
      </c>
      <c r="BR109">
        <v>999.9000000000002</v>
      </c>
      <c r="BS109">
        <v>0</v>
      </c>
      <c r="BT109">
        <v>0</v>
      </c>
      <c r="BU109">
        <v>10005.28966666667</v>
      </c>
      <c r="BV109">
        <v>0</v>
      </c>
      <c r="BW109">
        <v>136.7879666666667</v>
      </c>
      <c r="BX109">
        <v>-2.624069</v>
      </c>
      <c r="BY109">
        <v>424.9419666666666</v>
      </c>
      <c r="BZ109">
        <v>427.4415666666667</v>
      </c>
      <c r="CA109">
        <v>0.3953735333333334</v>
      </c>
      <c r="CB109">
        <v>420.0036</v>
      </c>
      <c r="CC109">
        <v>17.40098333333333</v>
      </c>
      <c r="CD109">
        <v>1.804457666666667</v>
      </c>
      <c r="CE109">
        <v>1.764369</v>
      </c>
      <c r="CF109">
        <v>15.82546</v>
      </c>
      <c r="CG109">
        <v>15.47463</v>
      </c>
      <c r="CH109">
        <v>400.0109333333333</v>
      </c>
      <c r="CI109">
        <v>0.8999750000000002</v>
      </c>
      <c r="CJ109">
        <v>0.10002497</v>
      </c>
      <c r="CK109">
        <v>0</v>
      </c>
      <c r="CL109">
        <v>2.087233333333333</v>
      </c>
      <c r="CM109">
        <v>0</v>
      </c>
      <c r="CN109">
        <v>1177.870666666667</v>
      </c>
      <c r="CO109">
        <v>3702.279333333334</v>
      </c>
      <c r="CP109">
        <v>36.46849999999999</v>
      </c>
      <c r="CQ109">
        <v>41.39766666666664</v>
      </c>
      <c r="CR109">
        <v>38.6893</v>
      </c>
      <c r="CS109">
        <v>40.63296666666665</v>
      </c>
      <c r="CT109">
        <v>37.16426666666666</v>
      </c>
      <c r="CU109">
        <v>359.9983333333333</v>
      </c>
      <c r="CV109">
        <v>40.011</v>
      </c>
      <c r="CW109">
        <v>0</v>
      </c>
      <c r="CX109">
        <v>1714260022.2</v>
      </c>
      <c r="CY109">
        <v>0</v>
      </c>
      <c r="CZ109">
        <v>1714258616.5</v>
      </c>
      <c r="DA109" t="s">
        <v>462</v>
      </c>
      <c r="DB109">
        <v>1714258613</v>
      </c>
      <c r="DC109">
        <v>1714258616.5</v>
      </c>
      <c r="DD109">
        <v>3</v>
      </c>
      <c r="DE109">
        <v>0.212</v>
      </c>
      <c r="DF109">
        <v>0.015</v>
      </c>
      <c r="DG109">
        <v>-2.969</v>
      </c>
      <c r="DH109">
        <v>-0.039</v>
      </c>
      <c r="DI109">
        <v>420</v>
      </c>
      <c r="DJ109">
        <v>18</v>
      </c>
      <c r="DK109">
        <v>0.63</v>
      </c>
      <c r="DL109">
        <v>0.22</v>
      </c>
      <c r="DM109">
        <v>-2.61090525</v>
      </c>
      <c r="DN109">
        <v>-0.2433119324577736</v>
      </c>
      <c r="DO109">
        <v>0.0476328194099142</v>
      </c>
      <c r="DP109">
        <v>0</v>
      </c>
      <c r="DQ109">
        <v>0.3906657</v>
      </c>
      <c r="DR109">
        <v>0.1221206679174486</v>
      </c>
      <c r="DS109">
        <v>0.01297737852611228</v>
      </c>
      <c r="DT109">
        <v>0</v>
      </c>
      <c r="DU109">
        <v>0</v>
      </c>
      <c r="DV109">
        <v>2</v>
      </c>
      <c r="DW109" t="s">
        <v>363</v>
      </c>
      <c r="DX109">
        <v>3.22933</v>
      </c>
      <c r="DY109">
        <v>2.70427</v>
      </c>
      <c r="DZ109">
        <v>0.105495</v>
      </c>
      <c r="EA109">
        <v>0.105751</v>
      </c>
      <c r="EB109">
        <v>0.0936678</v>
      </c>
      <c r="EC109">
        <v>0.0924986</v>
      </c>
      <c r="ED109">
        <v>29138.5</v>
      </c>
      <c r="EE109">
        <v>28463.4</v>
      </c>
      <c r="EF109">
        <v>31201.7</v>
      </c>
      <c r="EG109">
        <v>30180.8</v>
      </c>
      <c r="EH109">
        <v>37870.5</v>
      </c>
      <c r="EI109">
        <v>36220.8</v>
      </c>
      <c r="EJ109">
        <v>43719.7</v>
      </c>
      <c r="EK109">
        <v>42150.4</v>
      </c>
      <c r="EL109">
        <v>2.12057</v>
      </c>
      <c r="EM109">
        <v>1.90525</v>
      </c>
      <c r="EN109">
        <v>0.057783</v>
      </c>
      <c r="EO109">
        <v>0</v>
      </c>
      <c r="EP109">
        <v>24.5912</v>
      </c>
      <c r="EQ109">
        <v>999.9</v>
      </c>
      <c r="ER109">
        <v>59.8</v>
      </c>
      <c r="ES109">
        <v>28.1</v>
      </c>
      <c r="ET109">
        <v>22.5118</v>
      </c>
      <c r="EU109">
        <v>61.6073</v>
      </c>
      <c r="EV109">
        <v>22.504</v>
      </c>
      <c r="EW109">
        <v>1</v>
      </c>
      <c r="EX109">
        <v>0.0143394</v>
      </c>
      <c r="EY109">
        <v>0.498845</v>
      </c>
      <c r="EZ109">
        <v>20.2098</v>
      </c>
      <c r="FA109">
        <v>5.22732</v>
      </c>
      <c r="FB109">
        <v>11.998</v>
      </c>
      <c r="FC109">
        <v>4.9673</v>
      </c>
      <c r="FD109">
        <v>3.297</v>
      </c>
      <c r="FE109">
        <v>9999</v>
      </c>
      <c r="FF109">
        <v>9999</v>
      </c>
      <c r="FG109">
        <v>9999</v>
      </c>
      <c r="FH109">
        <v>33.3</v>
      </c>
      <c r="FI109">
        <v>4.97107</v>
      </c>
      <c r="FJ109">
        <v>1.86781</v>
      </c>
      <c r="FK109">
        <v>1.85902</v>
      </c>
      <c r="FL109">
        <v>1.86515</v>
      </c>
      <c r="FM109">
        <v>1.8631</v>
      </c>
      <c r="FN109">
        <v>1.86446</v>
      </c>
      <c r="FO109">
        <v>1.85989</v>
      </c>
      <c r="FP109">
        <v>1.86401</v>
      </c>
      <c r="FQ109">
        <v>0</v>
      </c>
      <c r="FR109">
        <v>0</v>
      </c>
      <c r="FS109">
        <v>0</v>
      </c>
      <c r="FT109">
        <v>0</v>
      </c>
      <c r="FU109" t="s">
        <v>358</v>
      </c>
      <c r="FV109" t="s">
        <v>359</v>
      </c>
      <c r="FW109" t="s">
        <v>360</v>
      </c>
      <c r="FX109" t="s">
        <v>360</v>
      </c>
      <c r="FY109" t="s">
        <v>360</v>
      </c>
      <c r="FZ109" t="s">
        <v>360</v>
      </c>
      <c r="GA109">
        <v>0</v>
      </c>
      <c r="GB109">
        <v>100</v>
      </c>
      <c r="GC109">
        <v>100</v>
      </c>
      <c r="GD109">
        <v>-2.957</v>
      </c>
      <c r="GE109">
        <v>-0.0432</v>
      </c>
      <c r="GF109">
        <v>-1.110366668076734</v>
      </c>
      <c r="GG109">
        <v>-0.004200780211792431</v>
      </c>
      <c r="GH109">
        <v>-6.086107273994438E-07</v>
      </c>
      <c r="GI109">
        <v>3.538391214060535E-10</v>
      </c>
      <c r="GJ109">
        <v>-0.07601771425776131</v>
      </c>
      <c r="GK109">
        <v>0.006682484536868237</v>
      </c>
      <c r="GL109">
        <v>-0.0007200357986506558</v>
      </c>
      <c r="GM109">
        <v>2.515042002614049E-05</v>
      </c>
      <c r="GN109">
        <v>15</v>
      </c>
      <c r="GO109">
        <v>1944</v>
      </c>
      <c r="GP109">
        <v>3</v>
      </c>
      <c r="GQ109">
        <v>20</v>
      </c>
      <c r="GR109">
        <v>22</v>
      </c>
      <c r="GS109">
        <v>22</v>
      </c>
      <c r="GT109">
        <v>1.13525</v>
      </c>
      <c r="GU109">
        <v>2.42798</v>
      </c>
      <c r="GV109">
        <v>1.44897</v>
      </c>
      <c r="GW109">
        <v>2.29614</v>
      </c>
      <c r="GX109">
        <v>1.55151</v>
      </c>
      <c r="GY109">
        <v>2.25708</v>
      </c>
      <c r="GZ109">
        <v>33.3559</v>
      </c>
      <c r="HA109">
        <v>13.9219</v>
      </c>
      <c r="HB109">
        <v>18</v>
      </c>
      <c r="HC109">
        <v>600.86</v>
      </c>
      <c r="HD109">
        <v>463.884</v>
      </c>
      <c r="HE109">
        <v>23.9999</v>
      </c>
      <c r="HF109">
        <v>27.2571</v>
      </c>
      <c r="HG109">
        <v>29.9997</v>
      </c>
      <c r="HH109">
        <v>27.3495</v>
      </c>
      <c r="HI109">
        <v>27.3206</v>
      </c>
      <c r="HJ109">
        <v>22.7391</v>
      </c>
      <c r="HK109">
        <v>33.5102</v>
      </c>
      <c r="HL109">
        <v>76.1168</v>
      </c>
      <c r="HM109">
        <v>24</v>
      </c>
      <c r="HN109">
        <v>420</v>
      </c>
      <c r="HO109">
        <v>17.4224</v>
      </c>
      <c r="HP109">
        <v>99.0061</v>
      </c>
      <c r="HQ109">
        <v>100.713</v>
      </c>
    </row>
    <row r="110" spans="1:225">
      <c r="A110">
        <v>94</v>
      </c>
      <c r="B110">
        <v>1714259945.1</v>
      </c>
      <c r="C110">
        <v>2807</v>
      </c>
      <c r="D110" t="s">
        <v>560</v>
      </c>
      <c r="E110" t="s">
        <v>561</v>
      </c>
      <c r="F110">
        <v>5</v>
      </c>
      <c r="G110" t="s">
        <v>549</v>
      </c>
      <c r="H110">
        <v>1714259937.166666</v>
      </c>
      <c r="I110">
        <f>(J110)/1000</f>
        <v>0</v>
      </c>
      <c r="J110">
        <f>IF(BE110, AM110, AG110)</f>
        <v>0</v>
      </c>
      <c r="K110">
        <f>IF(BE110, AH110, AF110)</f>
        <v>0</v>
      </c>
      <c r="L110">
        <f>BG110 - IF(AT110&gt;1, K110*BA110*100.0/(AV110*BU110), 0)</f>
        <v>0</v>
      </c>
      <c r="M110">
        <f>((S110-I110/2)*L110-K110)/(S110+I110/2)</f>
        <v>0</v>
      </c>
      <c r="N110">
        <f>M110*(BN110+BO110)/1000.0</f>
        <v>0</v>
      </c>
      <c r="O110">
        <f>(BG110 - IF(AT110&gt;1, K110*BA110*100.0/(AV110*BU110), 0))*(BN110+BO110)/1000.0</f>
        <v>0</v>
      </c>
      <c r="P110">
        <f>2.0/((1/R110-1/Q110)+SIGN(R110)*SQRT((1/R110-1/Q110)*(1/R110-1/Q110) + 4*BB110/((BB110+1)*(BB110+1))*(2*1/R110*1/Q110-1/Q110*1/Q110)))</f>
        <v>0</v>
      </c>
      <c r="Q110">
        <f>IF(LEFT(BC110,1)&lt;&gt;"0",IF(LEFT(BC110,1)="1",3.0,BD110),$D$5+$E$5*(BU110*BN110/($K$5*1000))+$F$5*(BU110*BN110/($K$5*1000))*MAX(MIN(BA110,$J$5),$I$5)*MAX(MIN(BA110,$J$5),$I$5)+$G$5*MAX(MIN(BA110,$J$5),$I$5)*(BU110*BN110/($K$5*1000))+$H$5*(BU110*BN110/($K$5*1000))*(BU110*BN110/($K$5*1000)))</f>
        <v>0</v>
      </c>
      <c r="R110">
        <f>I110*(1000-(1000*0.61365*exp(17.502*V110/(240.97+V110))/(BN110+BO110)+BI110)/2)/(1000*0.61365*exp(17.502*V110/(240.97+V110))/(BN110+BO110)-BI110)</f>
        <v>0</v>
      </c>
      <c r="S110">
        <f>1/((BB110+1)/(P110/1.6)+1/(Q110/1.37)) + BB110/((BB110+1)/(P110/1.6) + BB110/(Q110/1.37))</f>
        <v>0</v>
      </c>
      <c r="T110">
        <f>(AW110*AZ110)</f>
        <v>0</v>
      </c>
      <c r="U110">
        <f>(BP110+(T110+2*0.95*5.67E-8*(((BP110+$B$7)+273)^4-(BP110+273)^4)-44100*I110)/(1.84*29.3*Q110+8*0.95*5.67E-8*(BP110+273)^3))</f>
        <v>0</v>
      </c>
      <c r="V110">
        <f>($C$7*BQ110+$D$7*BR110+$E$7*U110)</f>
        <v>0</v>
      </c>
      <c r="W110">
        <f>0.61365*exp(17.502*V110/(240.97+V110))</f>
        <v>0</v>
      </c>
      <c r="X110">
        <f>(Y110/Z110*100)</f>
        <v>0</v>
      </c>
      <c r="Y110">
        <f>BI110*(BN110+BO110)/1000</f>
        <v>0</v>
      </c>
      <c r="Z110">
        <f>0.61365*exp(17.502*BP110/(240.97+BP110))</f>
        <v>0</v>
      </c>
      <c r="AA110">
        <f>(W110-BI110*(BN110+BO110)/1000)</f>
        <v>0</v>
      </c>
      <c r="AB110">
        <f>(-I110*44100)</f>
        <v>0</v>
      </c>
      <c r="AC110">
        <f>2*29.3*Q110*0.92*(BP110-V110)</f>
        <v>0</v>
      </c>
      <c r="AD110">
        <f>2*0.95*5.67E-8*(((BP110+$B$7)+273)^4-(V110+273)^4)</f>
        <v>0</v>
      </c>
      <c r="AE110">
        <f>T110+AD110+AB110+AC110</f>
        <v>0</v>
      </c>
      <c r="AF110">
        <f>BM110*AT110*(BH110-BG110*(1000-AT110*BJ110)/(1000-AT110*BI110))/(100*BA110)</f>
        <v>0</v>
      </c>
      <c r="AG110">
        <f>1000*BM110*AT110*(BI110-BJ110)/(100*BA110*(1000-AT110*BI110))</f>
        <v>0</v>
      </c>
      <c r="AH110">
        <f>(AI110 - AJ110 - BN110*1E3/(8.314*(BP110+273.15)) * AL110/BM110 * AK110) * BM110/(100*BA110) * (1000 - BJ110)/1000</f>
        <v>0</v>
      </c>
      <c r="AI110">
        <v>427.4474439283554</v>
      </c>
      <c r="AJ110">
        <v>424.9367696969696</v>
      </c>
      <c r="AK110">
        <v>-0.0006974742276636716</v>
      </c>
      <c r="AL110">
        <v>67.18420738003292</v>
      </c>
      <c r="AM110">
        <f>(AO110 - AN110 + BN110*1E3/(8.314*(BP110+273.15)) * AQ110/BM110 * AP110) * BM110/(100*BA110) * 1000/(1000 - AO110)</f>
        <v>0</v>
      </c>
      <c r="AN110">
        <v>17.37056234492257</v>
      </c>
      <c r="AO110">
        <v>17.76941333333332</v>
      </c>
      <c r="AP110">
        <v>-5.220658455577378E-05</v>
      </c>
      <c r="AQ110">
        <v>78.54853054990167</v>
      </c>
      <c r="AR110">
        <v>0</v>
      </c>
      <c r="AS110">
        <v>0</v>
      </c>
      <c r="AT110">
        <f>IF(AR110*$H$13&gt;=AV110,1.0,(AV110/(AV110-AR110*$H$13)))</f>
        <v>0</v>
      </c>
      <c r="AU110">
        <f>(AT110-1)*100</f>
        <v>0</v>
      </c>
      <c r="AV110">
        <f>MAX(0,($B$13+$C$13*BU110)/(1+$D$13*BU110)*BN110/(BP110+273)*$E$13)</f>
        <v>0</v>
      </c>
      <c r="AW110">
        <f>$B$11*BV110+$C$11*BW110+$F$11*CH110*(1-CK110)</f>
        <v>0</v>
      </c>
      <c r="AX110">
        <f>AW110*AY110</f>
        <v>0</v>
      </c>
      <c r="AY110">
        <f>($B$11*$D$9+$C$11*$D$9+$F$11*((CU110+CM110)/MAX(CU110+CM110+CV110, 0.1)*$I$9+CV110/MAX(CU110+CM110+CV110, 0.1)*$J$9))/($B$11+$C$11+$F$11)</f>
        <v>0</v>
      </c>
      <c r="AZ110">
        <f>($B$11*$K$9+$C$11*$K$9+$F$11*((CU110+CM110)/MAX(CU110+CM110+CV110, 0.1)*$P$9+CV110/MAX(CU110+CM110+CV110, 0.1)*$Q$9))/($B$11+$C$11+$F$11)</f>
        <v>0</v>
      </c>
      <c r="BA110">
        <v>6</v>
      </c>
      <c r="BB110">
        <v>0.5</v>
      </c>
      <c r="BC110" t="s">
        <v>355</v>
      </c>
      <c r="BD110">
        <v>2</v>
      </c>
      <c r="BE110" t="b">
        <v>1</v>
      </c>
      <c r="BF110">
        <v>1714259937.166666</v>
      </c>
      <c r="BG110">
        <v>417.4010333333333</v>
      </c>
      <c r="BH110">
        <v>420.0254666666667</v>
      </c>
      <c r="BI110">
        <v>17.78223666666667</v>
      </c>
      <c r="BJ110">
        <v>17.37544333333333</v>
      </c>
      <c r="BK110">
        <v>420.3584666666666</v>
      </c>
      <c r="BL110">
        <v>17.82548333333334</v>
      </c>
      <c r="BM110">
        <v>599.9908333333333</v>
      </c>
      <c r="BN110">
        <v>101.3945</v>
      </c>
      <c r="BO110">
        <v>0.1000136966666667</v>
      </c>
      <c r="BP110">
        <v>25.47732666666667</v>
      </c>
      <c r="BQ110">
        <v>25.54118333333334</v>
      </c>
      <c r="BR110">
        <v>999.9000000000002</v>
      </c>
      <c r="BS110">
        <v>0</v>
      </c>
      <c r="BT110">
        <v>0</v>
      </c>
      <c r="BU110">
        <v>9995.458666666667</v>
      </c>
      <c r="BV110">
        <v>0</v>
      </c>
      <c r="BW110">
        <v>136.2067333333333</v>
      </c>
      <c r="BX110">
        <v>-2.624407</v>
      </c>
      <c r="BY110">
        <v>424.9578</v>
      </c>
      <c r="BZ110">
        <v>427.4527</v>
      </c>
      <c r="CA110">
        <v>0.4068004666666667</v>
      </c>
      <c r="CB110">
        <v>420.0254666666667</v>
      </c>
      <c r="CC110">
        <v>17.37544333333333</v>
      </c>
      <c r="CD110">
        <v>1.803022666666667</v>
      </c>
      <c r="CE110">
        <v>1.761776</v>
      </c>
      <c r="CF110">
        <v>15.81302333333333</v>
      </c>
      <c r="CG110">
        <v>15.45170666666666</v>
      </c>
      <c r="CH110">
        <v>400.0226999999999</v>
      </c>
      <c r="CI110">
        <v>0.8999773333333336</v>
      </c>
      <c r="CJ110">
        <v>0.1000226266666667</v>
      </c>
      <c r="CK110">
        <v>0</v>
      </c>
      <c r="CL110">
        <v>2.101826666666667</v>
      </c>
      <c r="CM110">
        <v>0</v>
      </c>
      <c r="CN110">
        <v>1178.564</v>
      </c>
      <c r="CO110">
        <v>3702.389333333333</v>
      </c>
      <c r="CP110">
        <v>36.53723333333333</v>
      </c>
      <c r="CQ110">
        <v>41.47056666666666</v>
      </c>
      <c r="CR110">
        <v>38.76846666666665</v>
      </c>
      <c r="CS110">
        <v>40.75173333333331</v>
      </c>
      <c r="CT110">
        <v>37.22896666666666</v>
      </c>
      <c r="CU110">
        <v>360.0106666666667</v>
      </c>
      <c r="CV110">
        <v>40.01199999999999</v>
      </c>
      <c r="CW110">
        <v>0</v>
      </c>
      <c r="CX110">
        <v>1714260032.4</v>
      </c>
      <c r="CY110">
        <v>0</v>
      </c>
      <c r="CZ110">
        <v>1714258616.5</v>
      </c>
      <c r="DA110" t="s">
        <v>462</v>
      </c>
      <c r="DB110">
        <v>1714258613</v>
      </c>
      <c r="DC110">
        <v>1714258616.5</v>
      </c>
      <c r="DD110">
        <v>3</v>
      </c>
      <c r="DE110">
        <v>0.212</v>
      </c>
      <c r="DF110">
        <v>0.015</v>
      </c>
      <c r="DG110">
        <v>-2.969</v>
      </c>
      <c r="DH110">
        <v>-0.039</v>
      </c>
      <c r="DI110">
        <v>420</v>
      </c>
      <c r="DJ110">
        <v>18</v>
      </c>
      <c r="DK110">
        <v>0.63</v>
      </c>
      <c r="DL110">
        <v>0.22</v>
      </c>
      <c r="DM110">
        <v>-2.624488048780488</v>
      </c>
      <c r="DN110">
        <v>0.07312766550522683</v>
      </c>
      <c r="DO110">
        <v>0.03467286626065588</v>
      </c>
      <c r="DP110">
        <v>1</v>
      </c>
      <c r="DQ110">
        <v>0.4017895365853659</v>
      </c>
      <c r="DR110">
        <v>0.05703012543554061</v>
      </c>
      <c r="DS110">
        <v>0.009757760166563521</v>
      </c>
      <c r="DT110">
        <v>1</v>
      </c>
      <c r="DU110">
        <v>2</v>
      </c>
      <c r="DV110">
        <v>2</v>
      </c>
      <c r="DW110" t="s">
        <v>394</v>
      </c>
      <c r="DX110">
        <v>3.22934</v>
      </c>
      <c r="DY110">
        <v>2.70427</v>
      </c>
      <c r="DZ110">
        <v>0.105488</v>
      </c>
      <c r="EA110">
        <v>0.105745</v>
      </c>
      <c r="EB110">
        <v>0.0936162</v>
      </c>
      <c r="EC110">
        <v>0.09248339999999999</v>
      </c>
      <c r="ED110">
        <v>29138.9</v>
      </c>
      <c r="EE110">
        <v>28464.5</v>
      </c>
      <c r="EF110">
        <v>31201.8</v>
      </c>
      <c r="EG110">
        <v>30181.6</v>
      </c>
      <c r="EH110">
        <v>37873.2</v>
      </c>
      <c r="EI110">
        <v>36222.5</v>
      </c>
      <c r="EJ110">
        <v>43720.3</v>
      </c>
      <c r="EK110">
        <v>42151.7</v>
      </c>
      <c r="EL110">
        <v>2.12052</v>
      </c>
      <c r="EM110">
        <v>1.90567</v>
      </c>
      <c r="EN110">
        <v>0.0576936</v>
      </c>
      <c r="EO110">
        <v>0</v>
      </c>
      <c r="EP110">
        <v>24.5912</v>
      </c>
      <c r="EQ110">
        <v>999.9</v>
      </c>
      <c r="ER110">
        <v>59.7</v>
      </c>
      <c r="ES110">
        <v>28.1</v>
      </c>
      <c r="ET110">
        <v>22.4723</v>
      </c>
      <c r="EU110">
        <v>61.5672</v>
      </c>
      <c r="EV110">
        <v>22.504</v>
      </c>
      <c r="EW110">
        <v>1</v>
      </c>
      <c r="EX110">
        <v>0.0133155</v>
      </c>
      <c r="EY110">
        <v>0.502478</v>
      </c>
      <c r="EZ110">
        <v>20.2098</v>
      </c>
      <c r="FA110">
        <v>5.22747</v>
      </c>
      <c r="FB110">
        <v>11.998</v>
      </c>
      <c r="FC110">
        <v>4.96695</v>
      </c>
      <c r="FD110">
        <v>3.297</v>
      </c>
      <c r="FE110">
        <v>9999</v>
      </c>
      <c r="FF110">
        <v>9999</v>
      </c>
      <c r="FG110">
        <v>9999</v>
      </c>
      <c r="FH110">
        <v>33.3</v>
      </c>
      <c r="FI110">
        <v>4.97107</v>
      </c>
      <c r="FJ110">
        <v>1.86777</v>
      </c>
      <c r="FK110">
        <v>1.85901</v>
      </c>
      <c r="FL110">
        <v>1.8651</v>
      </c>
      <c r="FM110">
        <v>1.8631</v>
      </c>
      <c r="FN110">
        <v>1.86446</v>
      </c>
      <c r="FO110">
        <v>1.85989</v>
      </c>
      <c r="FP110">
        <v>1.864</v>
      </c>
      <c r="FQ110">
        <v>0</v>
      </c>
      <c r="FR110">
        <v>0</v>
      </c>
      <c r="FS110">
        <v>0</v>
      </c>
      <c r="FT110">
        <v>0</v>
      </c>
      <c r="FU110" t="s">
        <v>358</v>
      </c>
      <c r="FV110" t="s">
        <v>359</v>
      </c>
      <c r="FW110" t="s">
        <v>360</v>
      </c>
      <c r="FX110" t="s">
        <v>360</v>
      </c>
      <c r="FY110" t="s">
        <v>360</v>
      </c>
      <c r="FZ110" t="s">
        <v>360</v>
      </c>
      <c r="GA110">
        <v>0</v>
      </c>
      <c r="GB110">
        <v>100</v>
      </c>
      <c r="GC110">
        <v>100</v>
      </c>
      <c r="GD110">
        <v>-2.958</v>
      </c>
      <c r="GE110">
        <v>-0.0433</v>
      </c>
      <c r="GF110">
        <v>-1.110366668076734</v>
      </c>
      <c r="GG110">
        <v>-0.004200780211792431</v>
      </c>
      <c r="GH110">
        <v>-6.086107273994438E-07</v>
      </c>
      <c r="GI110">
        <v>3.538391214060535E-10</v>
      </c>
      <c r="GJ110">
        <v>-0.07601771425776131</v>
      </c>
      <c r="GK110">
        <v>0.006682484536868237</v>
      </c>
      <c r="GL110">
        <v>-0.0007200357986506558</v>
      </c>
      <c r="GM110">
        <v>2.515042002614049E-05</v>
      </c>
      <c r="GN110">
        <v>15</v>
      </c>
      <c r="GO110">
        <v>1944</v>
      </c>
      <c r="GP110">
        <v>3</v>
      </c>
      <c r="GQ110">
        <v>20</v>
      </c>
      <c r="GR110">
        <v>22.2</v>
      </c>
      <c r="GS110">
        <v>22.1</v>
      </c>
      <c r="GT110">
        <v>1.13525</v>
      </c>
      <c r="GU110">
        <v>2.42676</v>
      </c>
      <c r="GV110">
        <v>1.44897</v>
      </c>
      <c r="GW110">
        <v>2.29614</v>
      </c>
      <c r="GX110">
        <v>1.55151</v>
      </c>
      <c r="GY110">
        <v>2.25952</v>
      </c>
      <c r="GZ110">
        <v>33.3784</v>
      </c>
      <c r="HA110">
        <v>13.9219</v>
      </c>
      <c r="HB110">
        <v>18</v>
      </c>
      <c r="HC110">
        <v>600.731</v>
      </c>
      <c r="HD110">
        <v>464.08</v>
      </c>
      <c r="HE110">
        <v>24.0004</v>
      </c>
      <c r="HF110">
        <v>27.2455</v>
      </c>
      <c r="HG110">
        <v>29.9996</v>
      </c>
      <c r="HH110">
        <v>27.3403</v>
      </c>
      <c r="HI110">
        <v>27.3119</v>
      </c>
      <c r="HJ110">
        <v>22.7406</v>
      </c>
      <c r="HK110">
        <v>33.5102</v>
      </c>
      <c r="HL110">
        <v>76.1168</v>
      </c>
      <c r="HM110">
        <v>24</v>
      </c>
      <c r="HN110">
        <v>420</v>
      </c>
      <c r="HO110">
        <v>17.4224</v>
      </c>
      <c r="HP110">
        <v>99.0069</v>
      </c>
      <c r="HQ110">
        <v>100.716</v>
      </c>
    </row>
    <row r="111" spans="1:225">
      <c r="A111">
        <v>95</v>
      </c>
      <c r="B111">
        <v>1714260310.1</v>
      </c>
      <c r="C111">
        <v>3172</v>
      </c>
      <c r="D111" t="s">
        <v>562</v>
      </c>
      <c r="E111" t="s">
        <v>563</v>
      </c>
      <c r="F111">
        <v>5</v>
      </c>
      <c r="G111" t="s">
        <v>564</v>
      </c>
      <c r="H111">
        <v>1714260302.349999</v>
      </c>
      <c r="I111">
        <f>(J111)/1000</f>
        <v>0</v>
      </c>
      <c r="J111">
        <f>IF(BE111, AM111, AG111)</f>
        <v>0</v>
      </c>
      <c r="K111">
        <f>IF(BE111, AH111, AF111)</f>
        <v>0</v>
      </c>
      <c r="L111">
        <f>BG111 - IF(AT111&gt;1, K111*BA111*100.0/(AV111*BU111), 0)</f>
        <v>0</v>
      </c>
      <c r="M111">
        <f>((S111-I111/2)*L111-K111)/(S111+I111/2)</f>
        <v>0</v>
      </c>
      <c r="N111">
        <f>M111*(BN111+BO111)/1000.0</f>
        <v>0</v>
      </c>
      <c r="O111">
        <f>(BG111 - IF(AT111&gt;1, K111*BA111*100.0/(AV111*BU111), 0))*(BN111+BO111)/1000.0</f>
        <v>0</v>
      </c>
      <c r="P111">
        <f>2.0/((1/R111-1/Q111)+SIGN(R111)*SQRT((1/R111-1/Q111)*(1/R111-1/Q111) + 4*BB111/((BB111+1)*(BB111+1))*(2*1/R111*1/Q111-1/Q111*1/Q111)))</f>
        <v>0</v>
      </c>
      <c r="Q111">
        <f>IF(LEFT(BC111,1)&lt;&gt;"0",IF(LEFT(BC111,1)="1",3.0,BD111),$D$5+$E$5*(BU111*BN111/($K$5*1000))+$F$5*(BU111*BN111/($K$5*1000))*MAX(MIN(BA111,$J$5),$I$5)*MAX(MIN(BA111,$J$5),$I$5)+$G$5*MAX(MIN(BA111,$J$5),$I$5)*(BU111*BN111/($K$5*1000))+$H$5*(BU111*BN111/($K$5*1000))*(BU111*BN111/($K$5*1000)))</f>
        <v>0</v>
      </c>
      <c r="R111">
        <f>I111*(1000-(1000*0.61365*exp(17.502*V111/(240.97+V111))/(BN111+BO111)+BI111)/2)/(1000*0.61365*exp(17.502*V111/(240.97+V111))/(BN111+BO111)-BI111)</f>
        <v>0</v>
      </c>
      <c r="S111">
        <f>1/((BB111+1)/(P111/1.6)+1/(Q111/1.37)) + BB111/((BB111+1)/(P111/1.6) + BB111/(Q111/1.37))</f>
        <v>0</v>
      </c>
      <c r="T111">
        <f>(AW111*AZ111)</f>
        <v>0</v>
      </c>
      <c r="U111">
        <f>(BP111+(T111+2*0.95*5.67E-8*(((BP111+$B$7)+273)^4-(BP111+273)^4)-44100*I111)/(1.84*29.3*Q111+8*0.95*5.67E-8*(BP111+273)^3))</f>
        <v>0</v>
      </c>
      <c r="V111">
        <f>($C$7*BQ111+$D$7*BR111+$E$7*U111)</f>
        <v>0</v>
      </c>
      <c r="W111">
        <f>0.61365*exp(17.502*V111/(240.97+V111))</f>
        <v>0</v>
      </c>
      <c r="X111">
        <f>(Y111/Z111*100)</f>
        <v>0</v>
      </c>
      <c r="Y111">
        <f>BI111*(BN111+BO111)/1000</f>
        <v>0</v>
      </c>
      <c r="Z111">
        <f>0.61365*exp(17.502*BP111/(240.97+BP111))</f>
        <v>0</v>
      </c>
      <c r="AA111">
        <f>(W111-BI111*(BN111+BO111)/1000)</f>
        <v>0</v>
      </c>
      <c r="AB111">
        <f>(-I111*44100)</f>
        <v>0</v>
      </c>
      <c r="AC111">
        <f>2*29.3*Q111*0.92*(BP111-V111)</f>
        <v>0</v>
      </c>
      <c r="AD111">
        <f>2*0.95*5.67E-8*(((BP111+$B$7)+273)^4-(V111+273)^4)</f>
        <v>0</v>
      </c>
      <c r="AE111">
        <f>T111+AD111+AB111+AC111</f>
        <v>0</v>
      </c>
      <c r="AF111">
        <f>BM111*AT111*(BH111-BG111*(1000-AT111*BJ111)/(1000-AT111*BI111))/(100*BA111)</f>
        <v>0</v>
      </c>
      <c r="AG111">
        <f>1000*BM111*AT111*(BI111-BJ111)/(100*BA111*(1000-AT111*BI111))</f>
        <v>0</v>
      </c>
      <c r="AH111">
        <f>(AI111 - AJ111 - BN111*1E3/(8.314*(BP111+273.15)) * AL111/BM111 * AK111) * BM111/(100*BA111) * (1000 - BJ111)/1000</f>
        <v>0</v>
      </c>
      <c r="AI111">
        <v>426.658037362344</v>
      </c>
      <c r="AJ111">
        <v>426.6018545454544</v>
      </c>
      <c r="AK111">
        <v>0.0003359630116923602</v>
      </c>
      <c r="AL111">
        <v>67.19349795450898</v>
      </c>
      <c r="AM111">
        <f>(AO111 - AN111 + BN111*1E3/(8.314*(BP111+273.15)) * AQ111/BM111 * AP111) * BM111/(100*BA111) * 1000/(1000 - AO111)</f>
        <v>0</v>
      </c>
      <c r="AN111">
        <v>15.55377458694286</v>
      </c>
      <c r="AO111">
        <v>15.70192242424242</v>
      </c>
      <c r="AP111">
        <v>-0.0003727875438952001</v>
      </c>
      <c r="AQ111">
        <v>78.54561260746844</v>
      </c>
      <c r="AR111">
        <v>0</v>
      </c>
      <c r="AS111">
        <v>0</v>
      </c>
      <c r="AT111">
        <f>IF(AR111*$H$13&gt;=AV111,1.0,(AV111/(AV111-AR111*$H$13)))</f>
        <v>0</v>
      </c>
      <c r="AU111">
        <f>(AT111-1)*100</f>
        <v>0</v>
      </c>
      <c r="AV111">
        <f>MAX(0,($B$13+$C$13*BU111)/(1+$D$13*BU111)*BN111/(BP111+273)*$E$13)</f>
        <v>0</v>
      </c>
      <c r="AW111">
        <f>$B$11*BV111+$C$11*BW111+$F$11*CH111*(1-CK111)</f>
        <v>0</v>
      </c>
      <c r="AX111">
        <f>AW111*AY111</f>
        <v>0</v>
      </c>
      <c r="AY111">
        <f>($B$11*$D$9+$C$11*$D$9+$F$11*((CU111+CM111)/MAX(CU111+CM111+CV111, 0.1)*$I$9+CV111/MAX(CU111+CM111+CV111, 0.1)*$J$9))/($B$11+$C$11+$F$11)</f>
        <v>0</v>
      </c>
      <c r="AZ111">
        <f>($B$11*$K$9+$C$11*$K$9+$F$11*((CU111+CM111)/MAX(CU111+CM111+CV111, 0.1)*$P$9+CV111/MAX(CU111+CM111+CV111, 0.1)*$Q$9))/($B$11+$C$11+$F$11)</f>
        <v>0</v>
      </c>
      <c r="BA111">
        <v>6</v>
      </c>
      <c r="BB111">
        <v>0.5</v>
      </c>
      <c r="BC111" t="s">
        <v>355</v>
      </c>
      <c r="BD111">
        <v>2</v>
      </c>
      <c r="BE111" t="b">
        <v>1</v>
      </c>
      <c r="BF111">
        <v>1714260302.349999</v>
      </c>
      <c r="BG111">
        <v>419.9141000000001</v>
      </c>
      <c r="BH111">
        <v>420.0208999999999</v>
      </c>
      <c r="BI111">
        <v>15.72235</v>
      </c>
      <c r="BJ111">
        <v>15.56305666666667</v>
      </c>
      <c r="BK111">
        <v>422.8234</v>
      </c>
      <c r="BL111">
        <v>15.77511</v>
      </c>
      <c r="BM111">
        <v>599.9778666666666</v>
      </c>
      <c r="BN111">
        <v>101.3907666666667</v>
      </c>
      <c r="BO111">
        <v>0.09993503333333333</v>
      </c>
      <c r="BP111">
        <v>26.13105333333333</v>
      </c>
      <c r="BQ111">
        <v>26.27585</v>
      </c>
      <c r="BR111">
        <v>999.9000000000002</v>
      </c>
      <c r="BS111">
        <v>0</v>
      </c>
      <c r="BT111">
        <v>0</v>
      </c>
      <c r="BU111">
        <v>9999.875333333332</v>
      </c>
      <c r="BV111">
        <v>0</v>
      </c>
      <c r="BW111">
        <v>110.3511533333333</v>
      </c>
      <c r="BX111">
        <v>-0.1068318666666666</v>
      </c>
      <c r="BY111">
        <v>426.6215</v>
      </c>
      <c r="BZ111">
        <v>426.6610333333333</v>
      </c>
      <c r="CA111">
        <v>0.1593010333333333</v>
      </c>
      <c r="CB111">
        <v>420.0208999999999</v>
      </c>
      <c r="CC111">
        <v>15.56305666666667</v>
      </c>
      <c r="CD111">
        <v>1.594101333333333</v>
      </c>
      <c r="CE111">
        <v>1.577949333333333</v>
      </c>
      <c r="CF111">
        <v>13.90188666666667</v>
      </c>
      <c r="CG111">
        <v>13.74513333333334</v>
      </c>
      <c r="CH111">
        <v>399.9793999999999</v>
      </c>
      <c r="CI111">
        <v>0.8999988333333334</v>
      </c>
      <c r="CJ111">
        <v>0.1000011133333333</v>
      </c>
      <c r="CK111">
        <v>0</v>
      </c>
      <c r="CL111">
        <v>2.191703333333333</v>
      </c>
      <c r="CM111">
        <v>0</v>
      </c>
      <c r="CN111">
        <v>697.0668000000001</v>
      </c>
      <c r="CO111">
        <v>3702.015</v>
      </c>
      <c r="CP111">
        <v>35.83723333333333</v>
      </c>
      <c r="CQ111">
        <v>40.36016666666665</v>
      </c>
      <c r="CR111">
        <v>37.92253333333333</v>
      </c>
      <c r="CS111">
        <v>39.21219999999998</v>
      </c>
      <c r="CT111">
        <v>36.5081</v>
      </c>
      <c r="CU111">
        <v>359.9806666666666</v>
      </c>
      <c r="CV111">
        <v>39.999</v>
      </c>
      <c r="CW111">
        <v>0</v>
      </c>
      <c r="CX111">
        <v>1714260397.2</v>
      </c>
      <c r="CY111">
        <v>0</v>
      </c>
      <c r="CZ111">
        <v>1714260207.1</v>
      </c>
      <c r="DA111" t="s">
        <v>565</v>
      </c>
      <c r="DB111">
        <v>1714260192.6</v>
      </c>
      <c r="DC111">
        <v>1714260207.1</v>
      </c>
      <c r="DD111">
        <v>4</v>
      </c>
      <c r="DE111">
        <v>0.059</v>
      </c>
      <c r="DF111">
        <v>-0.002</v>
      </c>
      <c r="DG111">
        <v>-2.911</v>
      </c>
      <c r="DH111">
        <v>-0.054</v>
      </c>
      <c r="DI111">
        <v>420</v>
      </c>
      <c r="DJ111">
        <v>15</v>
      </c>
      <c r="DK111">
        <v>0.52</v>
      </c>
      <c r="DL111">
        <v>0.05</v>
      </c>
      <c r="DM111">
        <v>-0.086190029275</v>
      </c>
      <c r="DN111">
        <v>-0.2567483808517823</v>
      </c>
      <c r="DO111">
        <v>0.05980506767946492</v>
      </c>
      <c r="DP111">
        <v>0</v>
      </c>
      <c r="DQ111">
        <v>0.1674524</v>
      </c>
      <c r="DR111">
        <v>-0.1514465515947467</v>
      </c>
      <c r="DS111">
        <v>0.01602914192463215</v>
      </c>
      <c r="DT111">
        <v>0</v>
      </c>
      <c r="DU111">
        <v>0</v>
      </c>
      <c r="DV111">
        <v>2</v>
      </c>
      <c r="DW111" t="s">
        <v>363</v>
      </c>
      <c r="DX111">
        <v>3.22885</v>
      </c>
      <c r="DY111">
        <v>2.70453</v>
      </c>
      <c r="DZ111">
        <v>0.106008</v>
      </c>
      <c r="EA111">
        <v>0.105798</v>
      </c>
      <c r="EB111">
        <v>0.085661</v>
      </c>
      <c r="EC111">
        <v>0.0853376</v>
      </c>
      <c r="ED111">
        <v>29139.7</v>
      </c>
      <c r="EE111">
        <v>28477.4</v>
      </c>
      <c r="EF111">
        <v>31219.1</v>
      </c>
      <c r="EG111">
        <v>30195.2</v>
      </c>
      <c r="EH111">
        <v>38230.9</v>
      </c>
      <c r="EI111">
        <v>36526.2</v>
      </c>
      <c r="EJ111">
        <v>43746.8</v>
      </c>
      <c r="EK111">
        <v>42171.3</v>
      </c>
      <c r="EL111">
        <v>2.13655</v>
      </c>
      <c r="EM111">
        <v>1.90348</v>
      </c>
      <c r="EN111">
        <v>0.08346140000000001</v>
      </c>
      <c r="EO111">
        <v>0</v>
      </c>
      <c r="EP111">
        <v>24.9257</v>
      </c>
      <c r="EQ111">
        <v>999.9</v>
      </c>
      <c r="ER111">
        <v>57.9</v>
      </c>
      <c r="ES111">
        <v>28.2</v>
      </c>
      <c r="ET111">
        <v>21.9227</v>
      </c>
      <c r="EU111">
        <v>61.5473</v>
      </c>
      <c r="EV111">
        <v>21.7548</v>
      </c>
      <c r="EW111">
        <v>1</v>
      </c>
      <c r="EX111">
        <v>-0.007949690000000001</v>
      </c>
      <c r="EY111">
        <v>-0.514267</v>
      </c>
      <c r="EZ111">
        <v>20.2092</v>
      </c>
      <c r="FA111">
        <v>5.22298</v>
      </c>
      <c r="FB111">
        <v>11.998</v>
      </c>
      <c r="FC111">
        <v>4.9659</v>
      </c>
      <c r="FD111">
        <v>3.2963</v>
      </c>
      <c r="FE111">
        <v>9999</v>
      </c>
      <c r="FF111">
        <v>9999</v>
      </c>
      <c r="FG111">
        <v>9999</v>
      </c>
      <c r="FH111">
        <v>33.4</v>
      </c>
      <c r="FI111">
        <v>4.97107</v>
      </c>
      <c r="FJ111">
        <v>1.86783</v>
      </c>
      <c r="FK111">
        <v>1.85901</v>
      </c>
      <c r="FL111">
        <v>1.86517</v>
      </c>
      <c r="FM111">
        <v>1.8631</v>
      </c>
      <c r="FN111">
        <v>1.86447</v>
      </c>
      <c r="FO111">
        <v>1.85989</v>
      </c>
      <c r="FP111">
        <v>1.864</v>
      </c>
      <c r="FQ111">
        <v>0</v>
      </c>
      <c r="FR111">
        <v>0</v>
      </c>
      <c r="FS111">
        <v>0</v>
      </c>
      <c r="FT111">
        <v>0</v>
      </c>
      <c r="FU111" t="s">
        <v>358</v>
      </c>
      <c r="FV111" t="s">
        <v>359</v>
      </c>
      <c r="FW111" t="s">
        <v>360</v>
      </c>
      <c r="FX111" t="s">
        <v>360</v>
      </c>
      <c r="FY111" t="s">
        <v>360</v>
      </c>
      <c r="FZ111" t="s">
        <v>360</v>
      </c>
      <c r="GA111">
        <v>0</v>
      </c>
      <c r="GB111">
        <v>100</v>
      </c>
      <c r="GC111">
        <v>100</v>
      </c>
      <c r="GD111">
        <v>-2.909</v>
      </c>
      <c r="GE111">
        <v>-0.0528</v>
      </c>
      <c r="GF111">
        <v>-1.051159186762424</v>
      </c>
      <c r="GG111">
        <v>-0.004200780211792431</v>
      </c>
      <c r="GH111">
        <v>-6.086107273994438E-07</v>
      </c>
      <c r="GI111">
        <v>3.538391214060535E-10</v>
      </c>
      <c r="GJ111">
        <v>-0.07771931300603285</v>
      </c>
      <c r="GK111">
        <v>0.006682484536868237</v>
      </c>
      <c r="GL111">
        <v>-0.0007200357986506558</v>
      </c>
      <c r="GM111">
        <v>2.515042002614049E-05</v>
      </c>
      <c r="GN111">
        <v>15</v>
      </c>
      <c r="GO111">
        <v>1944</v>
      </c>
      <c r="GP111">
        <v>3</v>
      </c>
      <c r="GQ111">
        <v>20</v>
      </c>
      <c r="GR111">
        <v>2</v>
      </c>
      <c r="GS111">
        <v>1.7</v>
      </c>
      <c r="GT111">
        <v>1.13403</v>
      </c>
      <c r="GU111">
        <v>2.4231</v>
      </c>
      <c r="GV111">
        <v>1.44775</v>
      </c>
      <c r="GW111">
        <v>2.29614</v>
      </c>
      <c r="GX111">
        <v>1.55151</v>
      </c>
      <c r="GY111">
        <v>2.43042</v>
      </c>
      <c r="GZ111">
        <v>33.3559</v>
      </c>
      <c r="HA111">
        <v>13.8781</v>
      </c>
      <c r="HB111">
        <v>18</v>
      </c>
      <c r="HC111">
        <v>609.33</v>
      </c>
      <c r="HD111">
        <v>460.519</v>
      </c>
      <c r="HE111">
        <v>26.0007</v>
      </c>
      <c r="HF111">
        <v>26.9583</v>
      </c>
      <c r="HG111">
        <v>29.9999</v>
      </c>
      <c r="HH111">
        <v>27.0697</v>
      </c>
      <c r="HI111">
        <v>27.045</v>
      </c>
      <c r="HJ111">
        <v>22.7169</v>
      </c>
      <c r="HK111">
        <v>40.5888</v>
      </c>
      <c r="HL111">
        <v>71.5758</v>
      </c>
      <c r="HM111">
        <v>26</v>
      </c>
      <c r="HN111">
        <v>420</v>
      </c>
      <c r="HO111">
        <v>15.5641</v>
      </c>
      <c r="HP111">
        <v>99.06480000000001</v>
      </c>
      <c r="HQ111">
        <v>100.762</v>
      </c>
    </row>
    <row r="112" spans="1:225">
      <c r="A112">
        <v>96</v>
      </c>
      <c r="B112">
        <v>1714260338.1</v>
      </c>
      <c r="C112">
        <v>3200</v>
      </c>
      <c r="D112" t="s">
        <v>566</v>
      </c>
      <c r="E112" t="s">
        <v>567</v>
      </c>
      <c r="F112">
        <v>5</v>
      </c>
      <c r="G112" t="s">
        <v>564</v>
      </c>
      <c r="H112">
        <v>1714260330.099999</v>
      </c>
      <c r="I112">
        <f>(J112)/1000</f>
        <v>0</v>
      </c>
      <c r="J112">
        <f>IF(BE112, AM112, AG112)</f>
        <v>0</v>
      </c>
      <c r="K112">
        <f>IF(BE112, AH112, AF112)</f>
        <v>0</v>
      </c>
      <c r="L112">
        <f>BG112 - IF(AT112&gt;1, K112*BA112*100.0/(AV112*BU112), 0)</f>
        <v>0</v>
      </c>
      <c r="M112">
        <f>((S112-I112/2)*L112-K112)/(S112+I112/2)</f>
        <v>0</v>
      </c>
      <c r="N112">
        <f>M112*(BN112+BO112)/1000.0</f>
        <v>0</v>
      </c>
      <c r="O112">
        <f>(BG112 - IF(AT112&gt;1, K112*BA112*100.0/(AV112*BU112), 0))*(BN112+BO112)/1000.0</f>
        <v>0</v>
      </c>
      <c r="P112">
        <f>2.0/((1/R112-1/Q112)+SIGN(R112)*SQRT((1/R112-1/Q112)*(1/R112-1/Q112) + 4*BB112/((BB112+1)*(BB112+1))*(2*1/R112*1/Q112-1/Q112*1/Q112)))</f>
        <v>0</v>
      </c>
      <c r="Q112">
        <f>IF(LEFT(BC112,1)&lt;&gt;"0",IF(LEFT(BC112,1)="1",3.0,BD112),$D$5+$E$5*(BU112*BN112/($K$5*1000))+$F$5*(BU112*BN112/($K$5*1000))*MAX(MIN(BA112,$J$5),$I$5)*MAX(MIN(BA112,$J$5),$I$5)+$G$5*MAX(MIN(BA112,$J$5),$I$5)*(BU112*BN112/($K$5*1000))+$H$5*(BU112*BN112/($K$5*1000))*(BU112*BN112/($K$5*1000)))</f>
        <v>0</v>
      </c>
      <c r="R112">
        <f>I112*(1000-(1000*0.61365*exp(17.502*V112/(240.97+V112))/(BN112+BO112)+BI112)/2)/(1000*0.61365*exp(17.502*V112/(240.97+V112))/(BN112+BO112)-BI112)</f>
        <v>0</v>
      </c>
      <c r="S112">
        <f>1/((BB112+1)/(P112/1.6)+1/(Q112/1.37)) + BB112/((BB112+1)/(P112/1.6) + BB112/(Q112/1.37))</f>
        <v>0</v>
      </c>
      <c r="T112">
        <f>(AW112*AZ112)</f>
        <v>0</v>
      </c>
      <c r="U112">
        <f>(BP112+(T112+2*0.95*5.67E-8*(((BP112+$B$7)+273)^4-(BP112+273)^4)-44100*I112)/(1.84*29.3*Q112+8*0.95*5.67E-8*(BP112+273)^3))</f>
        <v>0</v>
      </c>
      <c r="V112">
        <f>($C$7*BQ112+$D$7*BR112+$E$7*U112)</f>
        <v>0</v>
      </c>
      <c r="W112">
        <f>0.61365*exp(17.502*V112/(240.97+V112))</f>
        <v>0</v>
      </c>
      <c r="X112">
        <f>(Y112/Z112*100)</f>
        <v>0</v>
      </c>
      <c r="Y112">
        <f>BI112*(BN112+BO112)/1000</f>
        <v>0</v>
      </c>
      <c r="Z112">
        <f>0.61365*exp(17.502*BP112/(240.97+BP112))</f>
        <v>0</v>
      </c>
      <c r="AA112">
        <f>(W112-BI112*(BN112+BO112)/1000)</f>
        <v>0</v>
      </c>
      <c r="AB112">
        <f>(-I112*44100)</f>
        <v>0</v>
      </c>
      <c r="AC112">
        <f>2*29.3*Q112*0.92*(BP112-V112)</f>
        <v>0</v>
      </c>
      <c r="AD112">
        <f>2*0.95*5.67E-8*(((BP112+$B$7)+273)^4-(V112+273)^4)</f>
        <v>0</v>
      </c>
      <c r="AE112">
        <f>T112+AD112+AB112+AC112</f>
        <v>0</v>
      </c>
      <c r="AF112">
        <f>BM112*AT112*(BH112-BG112*(1000-AT112*BJ112)/(1000-AT112*BI112))/(100*BA112)</f>
        <v>0</v>
      </c>
      <c r="AG112">
        <f>1000*BM112*AT112*(BI112-BJ112)/(100*BA112*(1000-AT112*BI112))</f>
        <v>0</v>
      </c>
      <c r="AH112">
        <f>(AI112 - AJ112 - BN112*1E3/(8.314*(BP112+273.15)) * AL112/BM112 * AK112) * BM112/(100*BA112) * (1000 - BJ112)/1000</f>
        <v>0</v>
      </c>
      <c r="AI112">
        <v>426.6502104209928</v>
      </c>
      <c r="AJ112">
        <v>426.5315878787875</v>
      </c>
      <c r="AK112">
        <v>0.0002461277157317331</v>
      </c>
      <c r="AL112">
        <v>67.19349795450898</v>
      </c>
      <c r="AM112">
        <f>(AO112 - AN112 + BN112*1E3/(8.314*(BP112+273.15)) * AQ112/BM112 * AP112) * BM112/(100*BA112) * 1000/(1000 - AO112)</f>
        <v>0</v>
      </c>
      <c r="AN112">
        <v>15.57264377196918</v>
      </c>
      <c r="AO112">
        <v>15.67624121212121</v>
      </c>
      <c r="AP112">
        <v>0.0001594520166376241</v>
      </c>
      <c r="AQ112">
        <v>78.54561260746844</v>
      </c>
      <c r="AR112">
        <v>0</v>
      </c>
      <c r="AS112">
        <v>0</v>
      </c>
      <c r="AT112">
        <f>IF(AR112*$H$13&gt;=AV112,1.0,(AV112/(AV112-AR112*$H$13)))</f>
        <v>0</v>
      </c>
      <c r="AU112">
        <f>(AT112-1)*100</f>
        <v>0</v>
      </c>
      <c r="AV112">
        <f>MAX(0,($B$13+$C$13*BU112)/(1+$D$13*BU112)*BN112/(BP112+273)*$E$13)</f>
        <v>0</v>
      </c>
      <c r="AW112">
        <f>$B$11*BV112+$C$11*BW112+$F$11*CH112*(1-CK112)</f>
        <v>0</v>
      </c>
      <c r="AX112">
        <f>AW112*AY112</f>
        <v>0</v>
      </c>
      <c r="AY112">
        <f>($B$11*$D$9+$C$11*$D$9+$F$11*((CU112+CM112)/MAX(CU112+CM112+CV112, 0.1)*$I$9+CV112/MAX(CU112+CM112+CV112, 0.1)*$J$9))/($B$11+$C$11+$F$11)</f>
        <v>0</v>
      </c>
      <c r="AZ112">
        <f>($B$11*$K$9+$C$11*$K$9+$F$11*((CU112+CM112)/MAX(CU112+CM112+CV112, 0.1)*$P$9+CV112/MAX(CU112+CM112+CV112, 0.1)*$Q$9))/($B$11+$C$11+$F$11)</f>
        <v>0</v>
      </c>
      <c r="BA112">
        <v>6</v>
      </c>
      <c r="BB112">
        <v>0.5</v>
      </c>
      <c r="BC112" t="s">
        <v>355</v>
      </c>
      <c r="BD112">
        <v>2</v>
      </c>
      <c r="BE112" t="b">
        <v>1</v>
      </c>
      <c r="BF112">
        <v>1714260330.099999</v>
      </c>
      <c r="BG112">
        <v>419.869</v>
      </c>
      <c r="BH112">
        <v>420.0056774193548</v>
      </c>
      <c r="BI112">
        <v>15.665</v>
      </c>
      <c r="BJ112">
        <v>15.53831290322581</v>
      </c>
      <c r="BK112">
        <v>422.7781935483872</v>
      </c>
      <c r="BL112">
        <v>15.71791612903226</v>
      </c>
      <c r="BM112">
        <v>599.969612903226</v>
      </c>
      <c r="BN112">
        <v>101.3916129032258</v>
      </c>
      <c r="BO112">
        <v>0.09988295483870967</v>
      </c>
      <c r="BP112">
        <v>26.20139032258065</v>
      </c>
      <c r="BQ112">
        <v>26.34709677419355</v>
      </c>
      <c r="BR112">
        <v>999.9000000000003</v>
      </c>
      <c r="BS112">
        <v>0</v>
      </c>
      <c r="BT112">
        <v>0</v>
      </c>
      <c r="BU112">
        <v>10006.97064516129</v>
      </c>
      <c r="BV112">
        <v>0</v>
      </c>
      <c r="BW112">
        <v>102.7036741935484</v>
      </c>
      <c r="BX112">
        <v>-0.1368132387096774</v>
      </c>
      <c r="BY112">
        <v>426.550870967742</v>
      </c>
      <c r="BZ112">
        <v>426.6349677419356</v>
      </c>
      <c r="CA112">
        <v>0.1266920387096774</v>
      </c>
      <c r="CB112">
        <v>420.0056774193548</v>
      </c>
      <c r="CC112">
        <v>15.53831290322581</v>
      </c>
      <c r="CD112">
        <v>1.588298387096774</v>
      </c>
      <c r="CE112">
        <v>1.575452903225807</v>
      </c>
      <c r="CF112">
        <v>13.84575161290322</v>
      </c>
      <c r="CG112">
        <v>13.72077419354839</v>
      </c>
      <c r="CH112">
        <v>399.9967096774194</v>
      </c>
      <c r="CI112">
        <v>0.9000371290322581</v>
      </c>
      <c r="CJ112">
        <v>0.09996259999999998</v>
      </c>
      <c r="CK112">
        <v>0</v>
      </c>
      <c r="CL112">
        <v>2.160958064516129</v>
      </c>
      <c r="CM112">
        <v>0</v>
      </c>
      <c r="CN112">
        <v>680.2113548387097</v>
      </c>
      <c r="CO112">
        <v>3702.222258064517</v>
      </c>
      <c r="CP112">
        <v>36.03399999999998</v>
      </c>
      <c r="CQ112">
        <v>40.66516129032258</v>
      </c>
      <c r="CR112">
        <v>38.13480645161288</v>
      </c>
      <c r="CS112">
        <v>39.67516129032258</v>
      </c>
      <c r="CT112">
        <v>36.7256129032258</v>
      </c>
      <c r="CU112">
        <v>360.011612903226</v>
      </c>
      <c r="CV112">
        <v>39.98741935483871</v>
      </c>
      <c r="CW112">
        <v>0</v>
      </c>
      <c r="CX112">
        <v>1714260425.4</v>
      </c>
      <c r="CY112">
        <v>0</v>
      </c>
      <c r="CZ112">
        <v>1714260207.1</v>
      </c>
      <c r="DA112" t="s">
        <v>565</v>
      </c>
      <c r="DB112">
        <v>1714260192.6</v>
      </c>
      <c r="DC112">
        <v>1714260207.1</v>
      </c>
      <c r="DD112">
        <v>4</v>
      </c>
      <c r="DE112">
        <v>0.059</v>
      </c>
      <c r="DF112">
        <v>-0.002</v>
      </c>
      <c r="DG112">
        <v>-2.911</v>
      </c>
      <c r="DH112">
        <v>-0.054</v>
      </c>
      <c r="DI112">
        <v>420</v>
      </c>
      <c r="DJ112">
        <v>15</v>
      </c>
      <c r="DK112">
        <v>0.52</v>
      </c>
      <c r="DL112">
        <v>0.05</v>
      </c>
      <c r="DM112">
        <v>-0.1142459014634146</v>
      </c>
      <c r="DN112">
        <v>-0.3162030769337979</v>
      </c>
      <c r="DO112">
        <v>0.05349660170896609</v>
      </c>
      <c r="DP112">
        <v>0</v>
      </c>
      <c r="DQ112">
        <v>0.1324887487804878</v>
      </c>
      <c r="DR112">
        <v>-0.1501922947735191</v>
      </c>
      <c r="DS112">
        <v>0.02000943811570932</v>
      </c>
      <c r="DT112">
        <v>0</v>
      </c>
      <c r="DU112">
        <v>0</v>
      </c>
      <c r="DV112">
        <v>2</v>
      </c>
      <c r="DW112" t="s">
        <v>363</v>
      </c>
      <c r="DX112">
        <v>3.22877</v>
      </c>
      <c r="DY112">
        <v>2.70388</v>
      </c>
      <c r="DZ112">
        <v>0.106003</v>
      </c>
      <c r="EA112">
        <v>0.105796</v>
      </c>
      <c r="EB112">
        <v>0.08557670000000001</v>
      </c>
      <c r="EC112">
        <v>0.0855194</v>
      </c>
      <c r="ED112">
        <v>29141</v>
      </c>
      <c r="EE112">
        <v>28478.2</v>
      </c>
      <c r="EF112">
        <v>31220.3</v>
      </c>
      <c r="EG112">
        <v>30195.9</v>
      </c>
      <c r="EH112">
        <v>38235.9</v>
      </c>
      <c r="EI112">
        <v>36519.8</v>
      </c>
      <c r="EJ112">
        <v>43748.5</v>
      </c>
      <c r="EK112">
        <v>42172.3</v>
      </c>
      <c r="EL112">
        <v>2.13662</v>
      </c>
      <c r="EM112">
        <v>1.90427</v>
      </c>
      <c r="EN112">
        <v>0.0829622</v>
      </c>
      <c r="EO112">
        <v>0</v>
      </c>
      <c r="EP112">
        <v>25.0077</v>
      </c>
      <c r="EQ112">
        <v>999.9</v>
      </c>
      <c r="ER112">
        <v>57.7</v>
      </c>
      <c r="ES112">
        <v>28.2</v>
      </c>
      <c r="ET112">
        <v>21.8484</v>
      </c>
      <c r="EU112">
        <v>61.5073</v>
      </c>
      <c r="EV112">
        <v>21.9792</v>
      </c>
      <c r="EW112">
        <v>1</v>
      </c>
      <c r="EX112">
        <v>-0.00901677</v>
      </c>
      <c r="EY112">
        <v>-0.494946</v>
      </c>
      <c r="EZ112">
        <v>20.2086</v>
      </c>
      <c r="FA112">
        <v>5.21864</v>
      </c>
      <c r="FB112">
        <v>11.998</v>
      </c>
      <c r="FC112">
        <v>4.96485</v>
      </c>
      <c r="FD112">
        <v>3.29568</v>
      </c>
      <c r="FE112">
        <v>9999</v>
      </c>
      <c r="FF112">
        <v>9999</v>
      </c>
      <c r="FG112">
        <v>9999</v>
      </c>
      <c r="FH112">
        <v>33.4</v>
      </c>
      <c r="FI112">
        <v>4.97106</v>
      </c>
      <c r="FJ112">
        <v>1.8678</v>
      </c>
      <c r="FK112">
        <v>1.85898</v>
      </c>
      <c r="FL112">
        <v>1.86512</v>
      </c>
      <c r="FM112">
        <v>1.86311</v>
      </c>
      <c r="FN112">
        <v>1.86446</v>
      </c>
      <c r="FO112">
        <v>1.85989</v>
      </c>
      <c r="FP112">
        <v>1.864</v>
      </c>
      <c r="FQ112">
        <v>0</v>
      </c>
      <c r="FR112">
        <v>0</v>
      </c>
      <c r="FS112">
        <v>0</v>
      </c>
      <c r="FT112">
        <v>0</v>
      </c>
      <c r="FU112" t="s">
        <v>358</v>
      </c>
      <c r="FV112" t="s">
        <v>359</v>
      </c>
      <c r="FW112" t="s">
        <v>360</v>
      </c>
      <c r="FX112" t="s">
        <v>360</v>
      </c>
      <c r="FY112" t="s">
        <v>360</v>
      </c>
      <c r="FZ112" t="s">
        <v>360</v>
      </c>
      <c r="GA112">
        <v>0</v>
      </c>
      <c r="GB112">
        <v>100</v>
      </c>
      <c r="GC112">
        <v>100</v>
      </c>
      <c r="GD112">
        <v>-2.909</v>
      </c>
      <c r="GE112">
        <v>-0.0529</v>
      </c>
      <c r="GF112">
        <v>-1.051159186762424</v>
      </c>
      <c r="GG112">
        <v>-0.004200780211792431</v>
      </c>
      <c r="GH112">
        <v>-6.086107273994438E-07</v>
      </c>
      <c r="GI112">
        <v>3.538391214060535E-10</v>
      </c>
      <c r="GJ112">
        <v>-0.07771931300603285</v>
      </c>
      <c r="GK112">
        <v>0.006682484536868237</v>
      </c>
      <c r="GL112">
        <v>-0.0007200357986506558</v>
      </c>
      <c r="GM112">
        <v>2.515042002614049E-05</v>
      </c>
      <c r="GN112">
        <v>15</v>
      </c>
      <c r="GO112">
        <v>1944</v>
      </c>
      <c r="GP112">
        <v>3</v>
      </c>
      <c r="GQ112">
        <v>20</v>
      </c>
      <c r="GR112">
        <v>2.4</v>
      </c>
      <c r="GS112">
        <v>2.2</v>
      </c>
      <c r="GT112">
        <v>1.13403</v>
      </c>
      <c r="GU112">
        <v>2.42554</v>
      </c>
      <c r="GV112">
        <v>1.44775</v>
      </c>
      <c r="GW112">
        <v>2.29492</v>
      </c>
      <c r="GX112">
        <v>1.55151</v>
      </c>
      <c r="GY112">
        <v>2.36328</v>
      </c>
      <c r="GZ112">
        <v>33.3559</v>
      </c>
      <c r="HA112">
        <v>13.8781</v>
      </c>
      <c r="HB112">
        <v>18</v>
      </c>
      <c r="HC112">
        <v>609.218</v>
      </c>
      <c r="HD112">
        <v>460.897</v>
      </c>
      <c r="HE112">
        <v>26.0008</v>
      </c>
      <c r="HF112">
        <v>26.943</v>
      </c>
      <c r="HG112">
        <v>29.9999</v>
      </c>
      <c r="HH112">
        <v>27.0539</v>
      </c>
      <c r="HI112">
        <v>27.0303</v>
      </c>
      <c r="HJ112">
        <v>22.7143</v>
      </c>
      <c r="HK112">
        <v>39.624</v>
      </c>
      <c r="HL112">
        <v>70.8289</v>
      </c>
      <c r="HM112">
        <v>26</v>
      </c>
      <c r="HN112">
        <v>420</v>
      </c>
      <c r="HO112">
        <v>15.7332</v>
      </c>
      <c r="HP112">
        <v>99.0686</v>
      </c>
      <c r="HQ112">
        <v>100.764</v>
      </c>
    </row>
    <row r="113" spans="1:225">
      <c r="A113">
        <v>97</v>
      </c>
      <c r="B113">
        <v>1714260348.1</v>
      </c>
      <c r="C113">
        <v>3210</v>
      </c>
      <c r="D113" t="s">
        <v>568</v>
      </c>
      <c r="E113" t="s">
        <v>569</v>
      </c>
      <c r="F113">
        <v>5</v>
      </c>
      <c r="G113" t="s">
        <v>564</v>
      </c>
      <c r="H113">
        <v>1714260340.427586</v>
      </c>
      <c r="I113">
        <f>(J113)/1000</f>
        <v>0</v>
      </c>
      <c r="J113">
        <f>IF(BE113, AM113, AG113)</f>
        <v>0</v>
      </c>
      <c r="K113">
        <f>IF(BE113, AH113, AF113)</f>
        <v>0</v>
      </c>
      <c r="L113">
        <f>BG113 - IF(AT113&gt;1, K113*BA113*100.0/(AV113*BU113), 0)</f>
        <v>0</v>
      </c>
      <c r="M113">
        <f>((S113-I113/2)*L113-K113)/(S113+I113/2)</f>
        <v>0</v>
      </c>
      <c r="N113">
        <f>M113*(BN113+BO113)/1000.0</f>
        <v>0</v>
      </c>
      <c r="O113">
        <f>(BG113 - IF(AT113&gt;1, K113*BA113*100.0/(AV113*BU113), 0))*(BN113+BO113)/1000.0</f>
        <v>0</v>
      </c>
      <c r="P113">
        <f>2.0/((1/R113-1/Q113)+SIGN(R113)*SQRT((1/R113-1/Q113)*(1/R113-1/Q113) + 4*BB113/((BB113+1)*(BB113+1))*(2*1/R113*1/Q113-1/Q113*1/Q113)))</f>
        <v>0</v>
      </c>
      <c r="Q113">
        <f>IF(LEFT(BC113,1)&lt;&gt;"0",IF(LEFT(BC113,1)="1",3.0,BD113),$D$5+$E$5*(BU113*BN113/($K$5*1000))+$F$5*(BU113*BN113/($K$5*1000))*MAX(MIN(BA113,$J$5),$I$5)*MAX(MIN(BA113,$J$5),$I$5)+$G$5*MAX(MIN(BA113,$J$5),$I$5)*(BU113*BN113/($K$5*1000))+$H$5*(BU113*BN113/($K$5*1000))*(BU113*BN113/($K$5*1000)))</f>
        <v>0</v>
      </c>
      <c r="R113">
        <f>I113*(1000-(1000*0.61365*exp(17.502*V113/(240.97+V113))/(BN113+BO113)+BI113)/2)/(1000*0.61365*exp(17.502*V113/(240.97+V113))/(BN113+BO113)-BI113)</f>
        <v>0</v>
      </c>
      <c r="S113">
        <f>1/((BB113+1)/(P113/1.6)+1/(Q113/1.37)) + BB113/((BB113+1)/(P113/1.6) + BB113/(Q113/1.37))</f>
        <v>0</v>
      </c>
      <c r="T113">
        <f>(AW113*AZ113)</f>
        <v>0</v>
      </c>
      <c r="U113">
        <f>(BP113+(T113+2*0.95*5.67E-8*(((BP113+$B$7)+273)^4-(BP113+273)^4)-44100*I113)/(1.84*29.3*Q113+8*0.95*5.67E-8*(BP113+273)^3))</f>
        <v>0</v>
      </c>
      <c r="V113">
        <f>($C$7*BQ113+$D$7*BR113+$E$7*U113)</f>
        <v>0</v>
      </c>
      <c r="W113">
        <f>0.61365*exp(17.502*V113/(240.97+V113))</f>
        <v>0</v>
      </c>
      <c r="X113">
        <f>(Y113/Z113*100)</f>
        <v>0</v>
      </c>
      <c r="Y113">
        <f>BI113*(BN113+BO113)/1000</f>
        <v>0</v>
      </c>
      <c r="Z113">
        <f>0.61365*exp(17.502*BP113/(240.97+BP113))</f>
        <v>0</v>
      </c>
      <c r="AA113">
        <f>(W113-BI113*(BN113+BO113)/1000)</f>
        <v>0</v>
      </c>
      <c r="AB113">
        <f>(-I113*44100)</f>
        <v>0</v>
      </c>
      <c r="AC113">
        <f>2*29.3*Q113*0.92*(BP113-V113)</f>
        <v>0</v>
      </c>
      <c r="AD113">
        <f>2*0.95*5.67E-8*(((BP113+$B$7)+273)^4-(V113+273)^4)</f>
        <v>0</v>
      </c>
      <c r="AE113">
        <f>T113+AD113+AB113+AC113</f>
        <v>0</v>
      </c>
      <c r="AF113">
        <f>BM113*AT113*(BH113-BG113*(1000-AT113*BJ113)/(1000-AT113*BI113))/(100*BA113)</f>
        <v>0</v>
      </c>
      <c r="AG113">
        <f>1000*BM113*AT113*(BI113-BJ113)/(100*BA113*(1000-AT113*BI113))</f>
        <v>0</v>
      </c>
      <c r="AH113">
        <f>(AI113 - AJ113 - BN113*1E3/(8.314*(BP113+273.15)) * AL113/BM113 * AK113) * BM113/(100*BA113) * (1000 - BJ113)/1000</f>
        <v>0</v>
      </c>
      <c r="AI113">
        <v>426.7368462158323</v>
      </c>
      <c r="AJ113">
        <v>426.6064303030302</v>
      </c>
      <c r="AK113">
        <v>0.01428668771107765</v>
      </c>
      <c r="AL113">
        <v>67.19349795450898</v>
      </c>
      <c r="AM113">
        <f>(AO113 - AN113 + BN113*1E3/(8.314*(BP113+273.15)) * AQ113/BM113 * AP113) * BM113/(100*BA113) * 1000/(1000 - AO113)</f>
        <v>0</v>
      </c>
      <c r="AN113">
        <v>15.68267960161843</v>
      </c>
      <c r="AO113">
        <v>15.74066121212121</v>
      </c>
      <c r="AP113">
        <v>0.008894945049395836</v>
      </c>
      <c r="AQ113">
        <v>78.54561260746844</v>
      </c>
      <c r="AR113">
        <v>0</v>
      </c>
      <c r="AS113">
        <v>0</v>
      </c>
      <c r="AT113">
        <f>IF(AR113*$H$13&gt;=AV113,1.0,(AV113/(AV113-AR113*$H$13)))</f>
        <v>0</v>
      </c>
      <c r="AU113">
        <f>(AT113-1)*100</f>
        <v>0</v>
      </c>
      <c r="AV113">
        <f>MAX(0,($B$13+$C$13*BU113)/(1+$D$13*BU113)*BN113/(BP113+273)*$E$13)</f>
        <v>0</v>
      </c>
      <c r="AW113">
        <f>$B$11*BV113+$C$11*BW113+$F$11*CH113*(1-CK113)</f>
        <v>0</v>
      </c>
      <c r="AX113">
        <f>AW113*AY113</f>
        <v>0</v>
      </c>
      <c r="AY113">
        <f>($B$11*$D$9+$C$11*$D$9+$F$11*((CU113+CM113)/MAX(CU113+CM113+CV113, 0.1)*$I$9+CV113/MAX(CU113+CM113+CV113, 0.1)*$J$9))/($B$11+$C$11+$F$11)</f>
        <v>0</v>
      </c>
      <c r="AZ113">
        <f>($B$11*$K$9+$C$11*$K$9+$F$11*((CU113+CM113)/MAX(CU113+CM113+CV113, 0.1)*$P$9+CV113/MAX(CU113+CM113+CV113, 0.1)*$Q$9))/($B$11+$C$11+$F$11)</f>
        <v>0</v>
      </c>
      <c r="BA113">
        <v>6</v>
      </c>
      <c r="BB113">
        <v>0.5</v>
      </c>
      <c r="BC113" t="s">
        <v>355</v>
      </c>
      <c r="BD113">
        <v>2</v>
      </c>
      <c r="BE113" t="b">
        <v>1</v>
      </c>
      <c r="BF113">
        <v>1714260340.427586</v>
      </c>
      <c r="BG113">
        <v>419.8567931034484</v>
      </c>
      <c r="BH113">
        <v>419.9888965517242</v>
      </c>
      <c r="BI113">
        <v>15.69089310344828</v>
      </c>
      <c r="BJ113">
        <v>15.61650344827586</v>
      </c>
      <c r="BK113">
        <v>422.7658275862069</v>
      </c>
      <c r="BL113">
        <v>15.74372413793104</v>
      </c>
      <c r="BM113">
        <v>599.988103448276</v>
      </c>
      <c r="BN113">
        <v>101.3926206896552</v>
      </c>
      <c r="BO113">
        <v>0.09996951724137931</v>
      </c>
      <c r="BP113">
        <v>26.22151034482759</v>
      </c>
      <c r="BQ113">
        <v>26.37303793103447</v>
      </c>
      <c r="BR113">
        <v>999.9000000000002</v>
      </c>
      <c r="BS113">
        <v>0</v>
      </c>
      <c r="BT113">
        <v>0</v>
      </c>
      <c r="BU113">
        <v>10006.18275862069</v>
      </c>
      <c r="BV113">
        <v>0</v>
      </c>
      <c r="BW113">
        <v>111.1240344827586</v>
      </c>
      <c r="BX113">
        <v>-0.1321126862068966</v>
      </c>
      <c r="BY113">
        <v>426.5496896551724</v>
      </c>
      <c r="BZ113">
        <v>426.6517586206896</v>
      </c>
      <c r="CA113">
        <v>0.07439118965517241</v>
      </c>
      <c r="CB113">
        <v>419.9888965517242</v>
      </c>
      <c r="CC113">
        <v>15.61650344827586</v>
      </c>
      <c r="CD113">
        <v>1.590941379310345</v>
      </c>
      <c r="CE113">
        <v>1.583398620689655</v>
      </c>
      <c r="CF113">
        <v>13.87131379310345</v>
      </c>
      <c r="CG113">
        <v>13.79810344827586</v>
      </c>
      <c r="CH113">
        <v>399.9997586206896</v>
      </c>
      <c r="CI113">
        <v>0.9000471379310343</v>
      </c>
      <c r="CJ113">
        <v>0.09995256551724137</v>
      </c>
      <c r="CK113">
        <v>0</v>
      </c>
      <c r="CL113">
        <v>2.150441379310345</v>
      </c>
      <c r="CM113">
        <v>0</v>
      </c>
      <c r="CN113">
        <v>674.6699655172415</v>
      </c>
      <c r="CO113">
        <v>3702.261724137931</v>
      </c>
      <c r="CP113">
        <v>36.10320689655173</v>
      </c>
      <c r="CQ113">
        <v>40.75417241379309</v>
      </c>
      <c r="CR113">
        <v>38.20441379310344</v>
      </c>
      <c r="CS113">
        <v>39.8273448275862</v>
      </c>
      <c r="CT113">
        <v>36.79713793103448</v>
      </c>
      <c r="CU113">
        <v>360.0196551724138</v>
      </c>
      <c r="CV113">
        <v>39.98172413793104</v>
      </c>
      <c r="CW113">
        <v>0</v>
      </c>
      <c r="CX113">
        <v>1714260435.6</v>
      </c>
      <c r="CY113">
        <v>0</v>
      </c>
      <c r="CZ113">
        <v>1714260207.1</v>
      </c>
      <c r="DA113" t="s">
        <v>565</v>
      </c>
      <c r="DB113">
        <v>1714260192.6</v>
      </c>
      <c r="DC113">
        <v>1714260207.1</v>
      </c>
      <c r="DD113">
        <v>4</v>
      </c>
      <c r="DE113">
        <v>0.059</v>
      </c>
      <c r="DF113">
        <v>-0.002</v>
      </c>
      <c r="DG113">
        <v>-2.911</v>
      </c>
      <c r="DH113">
        <v>-0.054</v>
      </c>
      <c r="DI113">
        <v>420</v>
      </c>
      <c r="DJ113">
        <v>15</v>
      </c>
      <c r="DK113">
        <v>0.52</v>
      </c>
      <c r="DL113">
        <v>0.05</v>
      </c>
      <c r="DM113">
        <v>-0.124864145</v>
      </c>
      <c r="DN113">
        <v>-0.02118441726078795</v>
      </c>
      <c r="DO113">
        <v>0.04504609650404766</v>
      </c>
      <c r="DP113">
        <v>1</v>
      </c>
      <c r="DQ113">
        <v>0.0918326475</v>
      </c>
      <c r="DR113">
        <v>-0.3397640026266417</v>
      </c>
      <c r="DS113">
        <v>0.03410471386913389</v>
      </c>
      <c r="DT113">
        <v>0</v>
      </c>
      <c r="DU113">
        <v>1</v>
      </c>
      <c r="DV113">
        <v>2</v>
      </c>
      <c r="DW113" t="s">
        <v>357</v>
      </c>
      <c r="DX113">
        <v>3.22917</v>
      </c>
      <c r="DY113">
        <v>2.70454</v>
      </c>
      <c r="DZ113">
        <v>0.106011</v>
      </c>
      <c r="EA113">
        <v>0.105815</v>
      </c>
      <c r="EB113">
        <v>0.0858481</v>
      </c>
      <c r="EC113">
        <v>0.0860361</v>
      </c>
      <c r="ED113">
        <v>29140.3</v>
      </c>
      <c r="EE113">
        <v>28477.7</v>
      </c>
      <c r="EF113">
        <v>31219.8</v>
      </c>
      <c r="EG113">
        <v>30196</v>
      </c>
      <c r="EH113">
        <v>38223.8</v>
      </c>
      <c r="EI113">
        <v>36498.9</v>
      </c>
      <c r="EJ113">
        <v>43747.6</v>
      </c>
      <c r="EK113">
        <v>42172.2</v>
      </c>
      <c r="EL113">
        <v>2.1374</v>
      </c>
      <c r="EM113">
        <v>1.90368</v>
      </c>
      <c r="EN113">
        <v>0.0828132</v>
      </c>
      <c r="EO113">
        <v>0</v>
      </c>
      <c r="EP113">
        <v>25.0251</v>
      </c>
      <c r="EQ113">
        <v>999.9</v>
      </c>
      <c r="ER113">
        <v>57.6</v>
      </c>
      <c r="ES113">
        <v>28.3</v>
      </c>
      <c r="ET113">
        <v>21.9376</v>
      </c>
      <c r="EU113">
        <v>61.3173</v>
      </c>
      <c r="EV113">
        <v>21.7067</v>
      </c>
      <c r="EW113">
        <v>1</v>
      </c>
      <c r="EX113">
        <v>-0.00903201</v>
      </c>
      <c r="EY113">
        <v>-0.490365</v>
      </c>
      <c r="EZ113">
        <v>20.2099</v>
      </c>
      <c r="FA113">
        <v>5.22672</v>
      </c>
      <c r="FB113">
        <v>11.998</v>
      </c>
      <c r="FC113">
        <v>4.96695</v>
      </c>
      <c r="FD113">
        <v>3.297</v>
      </c>
      <c r="FE113">
        <v>9999</v>
      </c>
      <c r="FF113">
        <v>9999</v>
      </c>
      <c r="FG113">
        <v>9999</v>
      </c>
      <c r="FH113">
        <v>33.4</v>
      </c>
      <c r="FI113">
        <v>4.97106</v>
      </c>
      <c r="FJ113">
        <v>1.86782</v>
      </c>
      <c r="FK113">
        <v>1.85898</v>
      </c>
      <c r="FL113">
        <v>1.86511</v>
      </c>
      <c r="FM113">
        <v>1.8631</v>
      </c>
      <c r="FN113">
        <v>1.86447</v>
      </c>
      <c r="FO113">
        <v>1.85989</v>
      </c>
      <c r="FP113">
        <v>1.86401</v>
      </c>
      <c r="FQ113">
        <v>0</v>
      </c>
      <c r="FR113">
        <v>0</v>
      </c>
      <c r="FS113">
        <v>0</v>
      </c>
      <c r="FT113">
        <v>0</v>
      </c>
      <c r="FU113" t="s">
        <v>358</v>
      </c>
      <c r="FV113" t="s">
        <v>359</v>
      </c>
      <c r="FW113" t="s">
        <v>360</v>
      </c>
      <c r="FX113" t="s">
        <v>360</v>
      </c>
      <c r="FY113" t="s">
        <v>360</v>
      </c>
      <c r="FZ113" t="s">
        <v>360</v>
      </c>
      <c r="GA113">
        <v>0</v>
      </c>
      <c r="GB113">
        <v>100</v>
      </c>
      <c r="GC113">
        <v>100</v>
      </c>
      <c r="GD113">
        <v>-2.909</v>
      </c>
      <c r="GE113">
        <v>-0.0527</v>
      </c>
      <c r="GF113">
        <v>-1.051159186762424</v>
      </c>
      <c r="GG113">
        <v>-0.004200780211792431</v>
      </c>
      <c r="GH113">
        <v>-6.086107273994438E-07</v>
      </c>
      <c r="GI113">
        <v>3.538391214060535E-10</v>
      </c>
      <c r="GJ113">
        <v>-0.07771931300603285</v>
      </c>
      <c r="GK113">
        <v>0.006682484536868237</v>
      </c>
      <c r="GL113">
        <v>-0.0007200357986506558</v>
      </c>
      <c r="GM113">
        <v>2.515042002614049E-05</v>
      </c>
      <c r="GN113">
        <v>15</v>
      </c>
      <c r="GO113">
        <v>1944</v>
      </c>
      <c r="GP113">
        <v>3</v>
      </c>
      <c r="GQ113">
        <v>20</v>
      </c>
      <c r="GR113">
        <v>2.6</v>
      </c>
      <c r="GS113">
        <v>2.4</v>
      </c>
      <c r="GT113">
        <v>1.13403</v>
      </c>
      <c r="GU113">
        <v>2.4231</v>
      </c>
      <c r="GV113">
        <v>1.44775</v>
      </c>
      <c r="GW113">
        <v>2.29492</v>
      </c>
      <c r="GX113">
        <v>1.55151</v>
      </c>
      <c r="GY113">
        <v>2.40967</v>
      </c>
      <c r="GZ113">
        <v>33.3335</v>
      </c>
      <c r="HA113">
        <v>13.8869</v>
      </c>
      <c r="HB113">
        <v>18</v>
      </c>
      <c r="HC113">
        <v>609.725</v>
      </c>
      <c r="HD113">
        <v>460.491</v>
      </c>
      <c r="HE113">
        <v>26.0004</v>
      </c>
      <c r="HF113">
        <v>26.9389</v>
      </c>
      <c r="HG113">
        <v>30</v>
      </c>
      <c r="HH113">
        <v>27.0493</v>
      </c>
      <c r="HI113">
        <v>27.0263</v>
      </c>
      <c r="HJ113">
        <v>22.7161</v>
      </c>
      <c r="HK113">
        <v>39.3519</v>
      </c>
      <c r="HL113">
        <v>70.8289</v>
      </c>
      <c r="HM113">
        <v>26</v>
      </c>
      <c r="HN113">
        <v>420</v>
      </c>
      <c r="HO113">
        <v>15.7416</v>
      </c>
      <c r="HP113">
        <v>99.0669</v>
      </c>
      <c r="HQ113">
        <v>100.764</v>
      </c>
    </row>
    <row r="114" spans="1:225">
      <c r="A114">
        <v>98</v>
      </c>
      <c r="B114">
        <v>1714260358.1</v>
      </c>
      <c r="C114">
        <v>3220</v>
      </c>
      <c r="D114" t="s">
        <v>570</v>
      </c>
      <c r="E114" t="s">
        <v>571</v>
      </c>
      <c r="F114">
        <v>5</v>
      </c>
      <c r="G114" t="s">
        <v>564</v>
      </c>
      <c r="H114">
        <v>1714260350.166666</v>
      </c>
      <c r="I114">
        <f>(J114)/1000</f>
        <v>0</v>
      </c>
      <c r="J114">
        <f>IF(BE114, AM114, AG114)</f>
        <v>0</v>
      </c>
      <c r="K114">
        <f>IF(BE114, AH114, AF114)</f>
        <v>0</v>
      </c>
      <c r="L114">
        <f>BG114 - IF(AT114&gt;1, K114*BA114*100.0/(AV114*BU114), 0)</f>
        <v>0</v>
      </c>
      <c r="M114">
        <f>((S114-I114/2)*L114-K114)/(S114+I114/2)</f>
        <v>0</v>
      </c>
      <c r="N114">
        <f>M114*(BN114+BO114)/1000.0</f>
        <v>0</v>
      </c>
      <c r="O114">
        <f>(BG114 - IF(AT114&gt;1, K114*BA114*100.0/(AV114*BU114), 0))*(BN114+BO114)/1000.0</f>
        <v>0</v>
      </c>
      <c r="P114">
        <f>2.0/((1/R114-1/Q114)+SIGN(R114)*SQRT((1/R114-1/Q114)*(1/R114-1/Q114) + 4*BB114/((BB114+1)*(BB114+1))*(2*1/R114*1/Q114-1/Q114*1/Q114)))</f>
        <v>0</v>
      </c>
      <c r="Q114">
        <f>IF(LEFT(BC114,1)&lt;&gt;"0",IF(LEFT(BC114,1)="1",3.0,BD114),$D$5+$E$5*(BU114*BN114/($K$5*1000))+$F$5*(BU114*BN114/($K$5*1000))*MAX(MIN(BA114,$J$5),$I$5)*MAX(MIN(BA114,$J$5),$I$5)+$G$5*MAX(MIN(BA114,$J$5),$I$5)*(BU114*BN114/($K$5*1000))+$H$5*(BU114*BN114/($K$5*1000))*(BU114*BN114/($K$5*1000)))</f>
        <v>0</v>
      </c>
      <c r="R114">
        <f>I114*(1000-(1000*0.61365*exp(17.502*V114/(240.97+V114))/(BN114+BO114)+BI114)/2)/(1000*0.61365*exp(17.502*V114/(240.97+V114))/(BN114+BO114)-BI114)</f>
        <v>0</v>
      </c>
      <c r="S114">
        <f>1/((BB114+1)/(P114/1.6)+1/(Q114/1.37)) + BB114/((BB114+1)/(P114/1.6) + BB114/(Q114/1.37))</f>
        <v>0</v>
      </c>
      <c r="T114">
        <f>(AW114*AZ114)</f>
        <v>0</v>
      </c>
      <c r="U114">
        <f>(BP114+(T114+2*0.95*5.67E-8*(((BP114+$B$7)+273)^4-(BP114+273)^4)-44100*I114)/(1.84*29.3*Q114+8*0.95*5.67E-8*(BP114+273)^3))</f>
        <v>0</v>
      </c>
      <c r="V114">
        <f>($C$7*BQ114+$D$7*BR114+$E$7*U114)</f>
        <v>0</v>
      </c>
      <c r="W114">
        <f>0.61365*exp(17.502*V114/(240.97+V114))</f>
        <v>0</v>
      </c>
      <c r="X114">
        <f>(Y114/Z114*100)</f>
        <v>0</v>
      </c>
      <c r="Y114">
        <f>BI114*(BN114+BO114)/1000</f>
        <v>0</v>
      </c>
      <c r="Z114">
        <f>0.61365*exp(17.502*BP114/(240.97+BP114))</f>
        <v>0</v>
      </c>
      <c r="AA114">
        <f>(W114-BI114*(BN114+BO114)/1000)</f>
        <v>0</v>
      </c>
      <c r="AB114">
        <f>(-I114*44100)</f>
        <v>0</v>
      </c>
      <c r="AC114">
        <f>2*29.3*Q114*0.92*(BP114-V114)</f>
        <v>0</v>
      </c>
      <c r="AD114">
        <f>2*0.95*5.67E-8*(((BP114+$B$7)+273)^4-(V114+273)^4)</f>
        <v>0</v>
      </c>
      <c r="AE114">
        <f>T114+AD114+AB114+AC114</f>
        <v>0</v>
      </c>
      <c r="AF114">
        <f>BM114*AT114*(BH114-BG114*(1000-AT114*BJ114)/(1000-AT114*BI114))/(100*BA114)</f>
        <v>0</v>
      </c>
      <c r="AG114">
        <f>1000*BM114*AT114*(BI114-BJ114)/(100*BA114*(1000-AT114*BI114))</f>
        <v>0</v>
      </c>
      <c r="AH114">
        <f>(AI114 - AJ114 - BN114*1E3/(8.314*(BP114+273.15)) * AL114/BM114 * AK114) * BM114/(100*BA114) * (1000 - BJ114)/1000</f>
        <v>0</v>
      </c>
      <c r="AI114">
        <v>426.6682209907601</v>
      </c>
      <c r="AJ114">
        <v>426.5702060606058</v>
      </c>
      <c r="AK114">
        <v>-0.001685041103156894</v>
      </c>
      <c r="AL114">
        <v>67.19349795450898</v>
      </c>
      <c r="AM114">
        <f>(AO114 - AN114 + BN114*1E3/(8.314*(BP114+273.15)) * AQ114/BM114 * AP114) * BM114/(100*BA114) * 1000/(1000 - AO114)</f>
        <v>0</v>
      </c>
      <c r="AN114">
        <v>15.71947032533078</v>
      </c>
      <c r="AO114">
        <v>15.80727515151514</v>
      </c>
      <c r="AP114">
        <v>0.00386256162558012</v>
      </c>
      <c r="AQ114">
        <v>78.54561260746844</v>
      </c>
      <c r="AR114">
        <v>0</v>
      </c>
      <c r="AS114">
        <v>0</v>
      </c>
      <c r="AT114">
        <f>IF(AR114*$H$13&gt;=AV114,1.0,(AV114/(AV114-AR114*$H$13)))</f>
        <v>0</v>
      </c>
      <c r="AU114">
        <f>(AT114-1)*100</f>
        <v>0</v>
      </c>
      <c r="AV114">
        <f>MAX(0,($B$13+$C$13*BU114)/(1+$D$13*BU114)*BN114/(BP114+273)*$E$13)</f>
        <v>0</v>
      </c>
      <c r="AW114">
        <f>$B$11*BV114+$C$11*BW114+$F$11*CH114*(1-CK114)</f>
        <v>0</v>
      </c>
      <c r="AX114">
        <f>AW114*AY114</f>
        <v>0</v>
      </c>
      <c r="AY114">
        <f>($B$11*$D$9+$C$11*$D$9+$F$11*((CU114+CM114)/MAX(CU114+CM114+CV114, 0.1)*$I$9+CV114/MAX(CU114+CM114+CV114, 0.1)*$J$9))/($B$11+$C$11+$F$11)</f>
        <v>0</v>
      </c>
      <c r="AZ114">
        <f>($B$11*$K$9+$C$11*$K$9+$F$11*((CU114+CM114)/MAX(CU114+CM114+CV114, 0.1)*$P$9+CV114/MAX(CU114+CM114+CV114, 0.1)*$Q$9))/($B$11+$C$11+$F$11)</f>
        <v>0</v>
      </c>
      <c r="BA114">
        <v>6</v>
      </c>
      <c r="BB114">
        <v>0.5</v>
      </c>
      <c r="BC114" t="s">
        <v>355</v>
      </c>
      <c r="BD114">
        <v>2</v>
      </c>
      <c r="BE114" t="b">
        <v>1</v>
      </c>
      <c r="BF114">
        <v>1714260350.166666</v>
      </c>
      <c r="BG114">
        <v>419.8558333333333</v>
      </c>
      <c r="BH114">
        <v>419.9931</v>
      </c>
      <c r="BI114">
        <v>15.76001666666667</v>
      </c>
      <c r="BJ114">
        <v>15.70101333333333</v>
      </c>
      <c r="BK114">
        <v>422.7648666666667</v>
      </c>
      <c r="BL114">
        <v>15.81265666666667</v>
      </c>
      <c r="BM114">
        <v>600.0118333333334</v>
      </c>
      <c r="BN114">
        <v>101.3933</v>
      </c>
      <c r="BO114">
        <v>0.1000119566666667</v>
      </c>
      <c r="BP114">
        <v>26.23842666666667</v>
      </c>
      <c r="BQ114">
        <v>26.38687333333333</v>
      </c>
      <c r="BR114">
        <v>999.9000000000002</v>
      </c>
      <c r="BS114">
        <v>0</v>
      </c>
      <c r="BT114">
        <v>0</v>
      </c>
      <c r="BU114">
        <v>9997.077333333333</v>
      </c>
      <c r="BV114">
        <v>0</v>
      </c>
      <c r="BW114">
        <v>107.4606666666667</v>
      </c>
      <c r="BX114">
        <v>-0.1373108233333333</v>
      </c>
      <c r="BY114">
        <v>426.5787333333332</v>
      </c>
      <c r="BZ114">
        <v>426.6927000000001</v>
      </c>
      <c r="CA114">
        <v>0.05899482333333334</v>
      </c>
      <c r="CB114">
        <v>419.9931</v>
      </c>
      <c r="CC114">
        <v>15.70101333333333</v>
      </c>
      <c r="CD114">
        <v>1.597959333333333</v>
      </c>
      <c r="CE114">
        <v>1.591977666666667</v>
      </c>
      <c r="CF114">
        <v>13.93909333333333</v>
      </c>
      <c r="CG114">
        <v>13.88134333333333</v>
      </c>
      <c r="CH114">
        <v>400.0015999999999</v>
      </c>
      <c r="CI114">
        <v>0.9000186333333333</v>
      </c>
      <c r="CJ114">
        <v>0.09998127333333331</v>
      </c>
      <c r="CK114">
        <v>0</v>
      </c>
      <c r="CL114">
        <v>2.159326666666666</v>
      </c>
      <c r="CM114">
        <v>0</v>
      </c>
      <c r="CN114">
        <v>672.1004</v>
      </c>
      <c r="CO114">
        <v>3702.244333333334</v>
      </c>
      <c r="CP114">
        <v>36.1684</v>
      </c>
      <c r="CQ114">
        <v>40.83943333333333</v>
      </c>
      <c r="CR114">
        <v>38.28093333333332</v>
      </c>
      <c r="CS114">
        <v>39.97056666666665</v>
      </c>
      <c r="CT114">
        <v>36.87266666666666</v>
      </c>
      <c r="CU114">
        <v>360.0093333333333</v>
      </c>
      <c r="CV114">
        <v>39.99033333333333</v>
      </c>
      <c r="CW114">
        <v>0</v>
      </c>
      <c r="CX114">
        <v>1714260445.2</v>
      </c>
      <c r="CY114">
        <v>0</v>
      </c>
      <c r="CZ114">
        <v>1714260207.1</v>
      </c>
      <c r="DA114" t="s">
        <v>565</v>
      </c>
      <c r="DB114">
        <v>1714260192.6</v>
      </c>
      <c r="DC114">
        <v>1714260207.1</v>
      </c>
      <c r="DD114">
        <v>4</v>
      </c>
      <c r="DE114">
        <v>0.059</v>
      </c>
      <c r="DF114">
        <v>-0.002</v>
      </c>
      <c r="DG114">
        <v>-2.911</v>
      </c>
      <c r="DH114">
        <v>-0.054</v>
      </c>
      <c r="DI114">
        <v>420</v>
      </c>
      <c r="DJ114">
        <v>15</v>
      </c>
      <c r="DK114">
        <v>0.52</v>
      </c>
      <c r="DL114">
        <v>0.05</v>
      </c>
      <c r="DM114">
        <v>-0.121659895</v>
      </c>
      <c r="DN114">
        <v>-0.1547303774859286</v>
      </c>
      <c r="DO114">
        <v>0.03831572470628704</v>
      </c>
      <c r="DP114">
        <v>0</v>
      </c>
      <c r="DQ114">
        <v>0.06536840250000001</v>
      </c>
      <c r="DR114">
        <v>-0.03414244615384624</v>
      </c>
      <c r="DS114">
        <v>0.02317198500264369</v>
      </c>
      <c r="DT114">
        <v>1</v>
      </c>
      <c r="DU114">
        <v>1</v>
      </c>
      <c r="DV114">
        <v>2</v>
      </c>
      <c r="DW114" t="s">
        <v>357</v>
      </c>
      <c r="DX114">
        <v>3.22883</v>
      </c>
      <c r="DY114">
        <v>2.70432</v>
      </c>
      <c r="DZ114">
        <v>0.106004</v>
      </c>
      <c r="EA114">
        <v>0.105813</v>
      </c>
      <c r="EB114">
        <v>0.0860978</v>
      </c>
      <c r="EC114">
        <v>0.0860046</v>
      </c>
      <c r="ED114">
        <v>29141</v>
      </c>
      <c r="EE114">
        <v>28478</v>
      </c>
      <c r="EF114">
        <v>31220.2</v>
      </c>
      <c r="EG114">
        <v>30196.2</v>
      </c>
      <c r="EH114">
        <v>38213.9</v>
      </c>
      <c r="EI114">
        <v>36500.7</v>
      </c>
      <c r="EJ114">
        <v>43748.3</v>
      </c>
      <c r="EK114">
        <v>42172.8</v>
      </c>
      <c r="EL114">
        <v>2.13707</v>
      </c>
      <c r="EM114">
        <v>1.90397</v>
      </c>
      <c r="EN114">
        <v>0.08312609999999999</v>
      </c>
      <c r="EO114">
        <v>0</v>
      </c>
      <c r="EP114">
        <v>25.0383</v>
      </c>
      <c r="EQ114">
        <v>999.9</v>
      </c>
      <c r="ER114">
        <v>57.5</v>
      </c>
      <c r="ES114">
        <v>28.3</v>
      </c>
      <c r="ET114">
        <v>21.9002</v>
      </c>
      <c r="EU114">
        <v>61.5473</v>
      </c>
      <c r="EV114">
        <v>21.7989</v>
      </c>
      <c r="EW114">
        <v>1</v>
      </c>
      <c r="EX114">
        <v>-0.00916667</v>
      </c>
      <c r="EY114">
        <v>-0.494946</v>
      </c>
      <c r="EZ114">
        <v>20.21</v>
      </c>
      <c r="FA114">
        <v>5.22687</v>
      </c>
      <c r="FB114">
        <v>11.998</v>
      </c>
      <c r="FC114">
        <v>4.96695</v>
      </c>
      <c r="FD114">
        <v>3.297</v>
      </c>
      <c r="FE114">
        <v>9999</v>
      </c>
      <c r="FF114">
        <v>9999</v>
      </c>
      <c r="FG114">
        <v>9999</v>
      </c>
      <c r="FH114">
        <v>33.4</v>
      </c>
      <c r="FI114">
        <v>4.97106</v>
      </c>
      <c r="FJ114">
        <v>1.86782</v>
      </c>
      <c r="FK114">
        <v>1.85898</v>
      </c>
      <c r="FL114">
        <v>1.86512</v>
      </c>
      <c r="FM114">
        <v>1.8631</v>
      </c>
      <c r="FN114">
        <v>1.86446</v>
      </c>
      <c r="FO114">
        <v>1.85989</v>
      </c>
      <c r="FP114">
        <v>1.86401</v>
      </c>
      <c r="FQ114">
        <v>0</v>
      </c>
      <c r="FR114">
        <v>0</v>
      </c>
      <c r="FS114">
        <v>0</v>
      </c>
      <c r="FT114">
        <v>0</v>
      </c>
      <c r="FU114" t="s">
        <v>358</v>
      </c>
      <c r="FV114" t="s">
        <v>359</v>
      </c>
      <c r="FW114" t="s">
        <v>360</v>
      </c>
      <c r="FX114" t="s">
        <v>360</v>
      </c>
      <c r="FY114" t="s">
        <v>360</v>
      </c>
      <c r="FZ114" t="s">
        <v>360</v>
      </c>
      <c r="GA114">
        <v>0</v>
      </c>
      <c r="GB114">
        <v>100</v>
      </c>
      <c r="GC114">
        <v>100</v>
      </c>
      <c r="GD114">
        <v>-2.909</v>
      </c>
      <c r="GE114">
        <v>-0.0525</v>
      </c>
      <c r="GF114">
        <v>-1.051159186762424</v>
      </c>
      <c r="GG114">
        <v>-0.004200780211792431</v>
      </c>
      <c r="GH114">
        <v>-6.086107273994438E-07</v>
      </c>
      <c r="GI114">
        <v>3.538391214060535E-10</v>
      </c>
      <c r="GJ114">
        <v>-0.07771931300603285</v>
      </c>
      <c r="GK114">
        <v>0.006682484536868237</v>
      </c>
      <c r="GL114">
        <v>-0.0007200357986506558</v>
      </c>
      <c r="GM114">
        <v>2.515042002614049E-05</v>
      </c>
      <c r="GN114">
        <v>15</v>
      </c>
      <c r="GO114">
        <v>1944</v>
      </c>
      <c r="GP114">
        <v>3</v>
      </c>
      <c r="GQ114">
        <v>20</v>
      </c>
      <c r="GR114">
        <v>2.8</v>
      </c>
      <c r="GS114">
        <v>2.5</v>
      </c>
      <c r="GT114">
        <v>1.13403</v>
      </c>
      <c r="GU114">
        <v>2.42065</v>
      </c>
      <c r="GV114">
        <v>1.44775</v>
      </c>
      <c r="GW114">
        <v>2.29492</v>
      </c>
      <c r="GX114">
        <v>1.55151</v>
      </c>
      <c r="GY114">
        <v>2.45483</v>
      </c>
      <c r="GZ114">
        <v>33.3335</v>
      </c>
      <c r="HA114">
        <v>13.8869</v>
      </c>
      <c r="HB114">
        <v>18</v>
      </c>
      <c r="HC114">
        <v>609.439</v>
      </c>
      <c r="HD114">
        <v>460.631</v>
      </c>
      <c r="HE114">
        <v>25.9997</v>
      </c>
      <c r="HF114">
        <v>26.9355</v>
      </c>
      <c r="HG114">
        <v>29.9999</v>
      </c>
      <c r="HH114">
        <v>27.0441</v>
      </c>
      <c r="HI114">
        <v>27.0206</v>
      </c>
      <c r="HJ114">
        <v>22.7159</v>
      </c>
      <c r="HK114">
        <v>39.3519</v>
      </c>
      <c r="HL114">
        <v>70.4555</v>
      </c>
      <c r="HM114">
        <v>26</v>
      </c>
      <c r="HN114">
        <v>420</v>
      </c>
      <c r="HO114">
        <v>15.7236</v>
      </c>
      <c r="HP114">
        <v>99.06829999999999</v>
      </c>
      <c r="HQ114">
        <v>100.765</v>
      </c>
    </row>
    <row r="115" spans="1:225">
      <c r="A115">
        <v>99</v>
      </c>
      <c r="B115">
        <v>1714260368.1</v>
      </c>
      <c r="C115">
        <v>3230</v>
      </c>
      <c r="D115" t="s">
        <v>572</v>
      </c>
      <c r="E115" t="s">
        <v>573</v>
      </c>
      <c r="F115">
        <v>5</v>
      </c>
      <c r="G115" t="s">
        <v>564</v>
      </c>
      <c r="H115">
        <v>1714260360.166666</v>
      </c>
      <c r="I115">
        <f>(J115)/1000</f>
        <v>0</v>
      </c>
      <c r="J115">
        <f>IF(BE115, AM115, AG115)</f>
        <v>0</v>
      </c>
      <c r="K115">
        <f>IF(BE115, AH115, AF115)</f>
        <v>0</v>
      </c>
      <c r="L115">
        <f>BG115 - IF(AT115&gt;1, K115*BA115*100.0/(AV115*BU115), 0)</f>
        <v>0</v>
      </c>
      <c r="M115">
        <f>((S115-I115/2)*L115-K115)/(S115+I115/2)</f>
        <v>0</v>
      </c>
      <c r="N115">
        <f>M115*(BN115+BO115)/1000.0</f>
        <v>0</v>
      </c>
      <c r="O115">
        <f>(BG115 - IF(AT115&gt;1, K115*BA115*100.0/(AV115*BU115), 0))*(BN115+BO115)/1000.0</f>
        <v>0</v>
      </c>
      <c r="P115">
        <f>2.0/((1/R115-1/Q115)+SIGN(R115)*SQRT((1/R115-1/Q115)*(1/R115-1/Q115) + 4*BB115/((BB115+1)*(BB115+1))*(2*1/R115*1/Q115-1/Q115*1/Q115)))</f>
        <v>0</v>
      </c>
      <c r="Q115">
        <f>IF(LEFT(BC115,1)&lt;&gt;"0",IF(LEFT(BC115,1)="1",3.0,BD115),$D$5+$E$5*(BU115*BN115/($K$5*1000))+$F$5*(BU115*BN115/($K$5*1000))*MAX(MIN(BA115,$J$5),$I$5)*MAX(MIN(BA115,$J$5),$I$5)+$G$5*MAX(MIN(BA115,$J$5),$I$5)*(BU115*BN115/($K$5*1000))+$H$5*(BU115*BN115/($K$5*1000))*(BU115*BN115/($K$5*1000)))</f>
        <v>0</v>
      </c>
      <c r="R115">
        <f>I115*(1000-(1000*0.61365*exp(17.502*V115/(240.97+V115))/(BN115+BO115)+BI115)/2)/(1000*0.61365*exp(17.502*V115/(240.97+V115))/(BN115+BO115)-BI115)</f>
        <v>0</v>
      </c>
      <c r="S115">
        <f>1/((BB115+1)/(P115/1.6)+1/(Q115/1.37)) + BB115/((BB115+1)/(P115/1.6) + BB115/(Q115/1.37))</f>
        <v>0</v>
      </c>
      <c r="T115">
        <f>(AW115*AZ115)</f>
        <v>0</v>
      </c>
      <c r="U115">
        <f>(BP115+(T115+2*0.95*5.67E-8*(((BP115+$B$7)+273)^4-(BP115+273)^4)-44100*I115)/(1.84*29.3*Q115+8*0.95*5.67E-8*(BP115+273)^3))</f>
        <v>0</v>
      </c>
      <c r="V115">
        <f>($C$7*BQ115+$D$7*BR115+$E$7*U115)</f>
        <v>0</v>
      </c>
      <c r="W115">
        <f>0.61365*exp(17.502*V115/(240.97+V115))</f>
        <v>0</v>
      </c>
      <c r="X115">
        <f>(Y115/Z115*100)</f>
        <v>0</v>
      </c>
      <c r="Y115">
        <f>BI115*(BN115+BO115)/1000</f>
        <v>0</v>
      </c>
      <c r="Z115">
        <f>0.61365*exp(17.502*BP115/(240.97+BP115))</f>
        <v>0</v>
      </c>
      <c r="AA115">
        <f>(W115-BI115*(BN115+BO115)/1000)</f>
        <v>0</v>
      </c>
      <c r="AB115">
        <f>(-I115*44100)</f>
        <v>0</v>
      </c>
      <c r="AC115">
        <f>2*29.3*Q115*0.92*(BP115-V115)</f>
        <v>0</v>
      </c>
      <c r="AD115">
        <f>2*0.95*5.67E-8*(((BP115+$B$7)+273)^4-(V115+273)^4)</f>
        <v>0</v>
      </c>
      <c r="AE115">
        <f>T115+AD115+AB115+AC115</f>
        <v>0</v>
      </c>
      <c r="AF115">
        <f>BM115*AT115*(BH115-BG115*(1000-AT115*BJ115)/(1000-AT115*BI115))/(100*BA115)</f>
        <v>0</v>
      </c>
      <c r="AG115">
        <f>1000*BM115*AT115*(BI115-BJ115)/(100*BA115*(1000-AT115*BI115))</f>
        <v>0</v>
      </c>
      <c r="AH115">
        <f>(AI115 - AJ115 - BN115*1E3/(8.314*(BP115+273.15)) * AL115/BM115 * AK115) * BM115/(100*BA115) * (1000 - BJ115)/1000</f>
        <v>0</v>
      </c>
      <c r="AI115">
        <v>426.7115965673952</v>
      </c>
      <c r="AJ115">
        <v>426.6545757575756</v>
      </c>
      <c r="AK115">
        <v>0.0003554213632132453</v>
      </c>
      <c r="AL115">
        <v>67.19349795450898</v>
      </c>
      <c r="AM115">
        <f>(AO115 - AN115 + BN115*1E3/(8.314*(BP115+273.15)) * AQ115/BM115 * AP115) * BM115/(100*BA115) * 1000/(1000 - AO115)</f>
        <v>0</v>
      </c>
      <c r="AN115">
        <v>15.69250791916442</v>
      </c>
      <c r="AO115">
        <v>15.80556787878787</v>
      </c>
      <c r="AP115">
        <v>-9.543733526302715E-05</v>
      </c>
      <c r="AQ115">
        <v>78.54561260746844</v>
      </c>
      <c r="AR115">
        <v>0</v>
      </c>
      <c r="AS115">
        <v>0</v>
      </c>
      <c r="AT115">
        <f>IF(AR115*$H$13&gt;=AV115,1.0,(AV115/(AV115-AR115*$H$13)))</f>
        <v>0</v>
      </c>
      <c r="AU115">
        <f>(AT115-1)*100</f>
        <v>0</v>
      </c>
      <c r="AV115">
        <f>MAX(0,($B$13+$C$13*BU115)/(1+$D$13*BU115)*BN115/(BP115+273)*$E$13)</f>
        <v>0</v>
      </c>
      <c r="AW115">
        <f>$B$11*BV115+$C$11*BW115+$F$11*CH115*(1-CK115)</f>
        <v>0</v>
      </c>
      <c r="AX115">
        <f>AW115*AY115</f>
        <v>0</v>
      </c>
      <c r="AY115">
        <f>($B$11*$D$9+$C$11*$D$9+$F$11*((CU115+CM115)/MAX(CU115+CM115+CV115, 0.1)*$I$9+CV115/MAX(CU115+CM115+CV115, 0.1)*$J$9))/($B$11+$C$11+$F$11)</f>
        <v>0</v>
      </c>
      <c r="AZ115">
        <f>($B$11*$K$9+$C$11*$K$9+$F$11*((CU115+CM115)/MAX(CU115+CM115+CV115, 0.1)*$P$9+CV115/MAX(CU115+CM115+CV115, 0.1)*$Q$9))/($B$11+$C$11+$F$11)</f>
        <v>0</v>
      </c>
      <c r="BA115">
        <v>6</v>
      </c>
      <c r="BB115">
        <v>0.5</v>
      </c>
      <c r="BC115" t="s">
        <v>355</v>
      </c>
      <c r="BD115">
        <v>2</v>
      </c>
      <c r="BE115" t="b">
        <v>1</v>
      </c>
      <c r="BF115">
        <v>1714260360.166666</v>
      </c>
      <c r="BG115">
        <v>419.8738666666667</v>
      </c>
      <c r="BH115">
        <v>420.0070333333333</v>
      </c>
      <c r="BI115">
        <v>15.80417333333333</v>
      </c>
      <c r="BJ115">
        <v>15.70222666666667</v>
      </c>
      <c r="BK115">
        <v>422.7830666666667</v>
      </c>
      <c r="BL115">
        <v>15.85669666666667</v>
      </c>
      <c r="BM115">
        <v>599.9968666666666</v>
      </c>
      <c r="BN115">
        <v>101.3934</v>
      </c>
      <c r="BO115">
        <v>0.09998026000000002</v>
      </c>
      <c r="BP115">
        <v>26.25445666666667</v>
      </c>
      <c r="BQ115">
        <v>26.39618333333334</v>
      </c>
      <c r="BR115">
        <v>999.9000000000002</v>
      </c>
      <c r="BS115">
        <v>0</v>
      </c>
      <c r="BT115">
        <v>0</v>
      </c>
      <c r="BU115">
        <v>9997.528333333332</v>
      </c>
      <c r="BV115">
        <v>0</v>
      </c>
      <c r="BW115">
        <v>100.8616833333333</v>
      </c>
      <c r="BX115">
        <v>-0.13314308</v>
      </c>
      <c r="BY115">
        <v>426.6161333333332</v>
      </c>
      <c r="BZ115">
        <v>426.7072333333333</v>
      </c>
      <c r="CA115">
        <v>0.1019404533333333</v>
      </c>
      <c r="CB115">
        <v>420.0070333333333</v>
      </c>
      <c r="CC115">
        <v>15.70222666666667</v>
      </c>
      <c r="CD115">
        <v>1.602437666666667</v>
      </c>
      <c r="CE115">
        <v>1.592103333333334</v>
      </c>
      <c r="CF115">
        <v>13.98226666666667</v>
      </c>
      <c r="CG115">
        <v>13.88256333333333</v>
      </c>
      <c r="CH115">
        <v>399.9972</v>
      </c>
      <c r="CI115">
        <v>0.9000041666666667</v>
      </c>
      <c r="CJ115">
        <v>0.09999581333333332</v>
      </c>
      <c r="CK115">
        <v>0</v>
      </c>
      <c r="CL115">
        <v>2.09029</v>
      </c>
      <c r="CM115">
        <v>0</v>
      </c>
      <c r="CN115">
        <v>674.4114333333332</v>
      </c>
      <c r="CO115">
        <v>3702.187333333333</v>
      </c>
      <c r="CP115">
        <v>36.23103333333334</v>
      </c>
      <c r="CQ115">
        <v>40.92476666666666</v>
      </c>
      <c r="CR115">
        <v>38.35396666666666</v>
      </c>
      <c r="CS115">
        <v>40.11013333333332</v>
      </c>
      <c r="CT115">
        <v>36.96023333333333</v>
      </c>
      <c r="CU115">
        <v>359.9986666666666</v>
      </c>
      <c r="CV115">
        <v>39.997</v>
      </c>
      <c r="CW115">
        <v>0</v>
      </c>
      <c r="CX115">
        <v>1714260455.4</v>
      </c>
      <c r="CY115">
        <v>0</v>
      </c>
      <c r="CZ115">
        <v>1714260207.1</v>
      </c>
      <c r="DA115" t="s">
        <v>565</v>
      </c>
      <c r="DB115">
        <v>1714260192.6</v>
      </c>
      <c r="DC115">
        <v>1714260207.1</v>
      </c>
      <c r="DD115">
        <v>4</v>
      </c>
      <c r="DE115">
        <v>0.059</v>
      </c>
      <c r="DF115">
        <v>-0.002</v>
      </c>
      <c r="DG115">
        <v>-2.911</v>
      </c>
      <c r="DH115">
        <v>-0.054</v>
      </c>
      <c r="DI115">
        <v>420</v>
      </c>
      <c r="DJ115">
        <v>15</v>
      </c>
      <c r="DK115">
        <v>0.52</v>
      </c>
      <c r="DL115">
        <v>0.05</v>
      </c>
      <c r="DM115">
        <v>-0.1306343325</v>
      </c>
      <c r="DN115">
        <v>0.04041704803001896</v>
      </c>
      <c r="DO115">
        <v>0.030593578655221</v>
      </c>
      <c r="DP115">
        <v>1</v>
      </c>
      <c r="DQ115">
        <v>0.088010115</v>
      </c>
      <c r="DR115">
        <v>0.2765730461538461</v>
      </c>
      <c r="DS115">
        <v>0.0282004559285444</v>
      </c>
      <c r="DT115">
        <v>0</v>
      </c>
      <c r="DU115">
        <v>1</v>
      </c>
      <c r="DV115">
        <v>2</v>
      </c>
      <c r="DW115" t="s">
        <v>357</v>
      </c>
      <c r="DX115">
        <v>3.22864</v>
      </c>
      <c r="DY115">
        <v>2.70399</v>
      </c>
      <c r="DZ115">
        <v>0.106019</v>
      </c>
      <c r="EA115">
        <v>0.105819</v>
      </c>
      <c r="EB115">
        <v>0.0860847</v>
      </c>
      <c r="EC115">
        <v>0.0859587</v>
      </c>
      <c r="ED115">
        <v>29140.3</v>
      </c>
      <c r="EE115">
        <v>28477.5</v>
      </c>
      <c r="EF115">
        <v>31220.1</v>
      </c>
      <c r="EG115">
        <v>30195.9</v>
      </c>
      <c r="EH115">
        <v>38214.1</v>
      </c>
      <c r="EI115">
        <v>36502.2</v>
      </c>
      <c r="EJ115">
        <v>43747.9</v>
      </c>
      <c r="EK115">
        <v>42172.4</v>
      </c>
      <c r="EL115">
        <v>2.13707</v>
      </c>
      <c r="EM115">
        <v>1.90427</v>
      </c>
      <c r="EN115">
        <v>0.0828803</v>
      </c>
      <c r="EO115">
        <v>0</v>
      </c>
      <c r="EP115">
        <v>25.0483</v>
      </c>
      <c r="EQ115">
        <v>999.9</v>
      </c>
      <c r="ER115">
        <v>57.5</v>
      </c>
      <c r="ES115">
        <v>28.3</v>
      </c>
      <c r="ET115">
        <v>21.9</v>
      </c>
      <c r="EU115">
        <v>61.6873</v>
      </c>
      <c r="EV115">
        <v>22.1114</v>
      </c>
      <c r="EW115">
        <v>1</v>
      </c>
      <c r="EX115">
        <v>-0.009657010000000001</v>
      </c>
      <c r="EY115">
        <v>-0.497688</v>
      </c>
      <c r="EZ115">
        <v>20.2093</v>
      </c>
      <c r="FA115">
        <v>5.22268</v>
      </c>
      <c r="FB115">
        <v>11.998</v>
      </c>
      <c r="FC115">
        <v>4.9657</v>
      </c>
      <c r="FD115">
        <v>3.29625</v>
      </c>
      <c r="FE115">
        <v>9999</v>
      </c>
      <c r="FF115">
        <v>9999</v>
      </c>
      <c r="FG115">
        <v>9999</v>
      </c>
      <c r="FH115">
        <v>33.4</v>
      </c>
      <c r="FI115">
        <v>4.97106</v>
      </c>
      <c r="FJ115">
        <v>1.86782</v>
      </c>
      <c r="FK115">
        <v>1.85901</v>
      </c>
      <c r="FL115">
        <v>1.86515</v>
      </c>
      <c r="FM115">
        <v>1.8631</v>
      </c>
      <c r="FN115">
        <v>1.86447</v>
      </c>
      <c r="FO115">
        <v>1.85989</v>
      </c>
      <c r="FP115">
        <v>1.86401</v>
      </c>
      <c r="FQ115">
        <v>0</v>
      </c>
      <c r="FR115">
        <v>0</v>
      </c>
      <c r="FS115">
        <v>0</v>
      </c>
      <c r="FT115">
        <v>0</v>
      </c>
      <c r="FU115" t="s">
        <v>358</v>
      </c>
      <c r="FV115" t="s">
        <v>359</v>
      </c>
      <c r="FW115" t="s">
        <v>360</v>
      </c>
      <c r="FX115" t="s">
        <v>360</v>
      </c>
      <c r="FY115" t="s">
        <v>360</v>
      </c>
      <c r="FZ115" t="s">
        <v>360</v>
      </c>
      <c r="GA115">
        <v>0</v>
      </c>
      <c r="GB115">
        <v>100</v>
      </c>
      <c r="GC115">
        <v>100</v>
      </c>
      <c r="GD115">
        <v>-2.909</v>
      </c>
      <c r="GE115">
        <v>-0.0525</v>
      </c>
      <c r="GF115">
        <v>-1.051159186762424</v>
      </c>
      <c r="GG115">
        <v>-0.004200780211792431</v>
      </c>
      <c r="GH115">
        <v>-6.086107273994438E-07</v>
      </c>
      <c r="GI115">
        <v>3.538391214060535E-10</v>
      </c>
      <c r="GJ115">
        <v>-0.07771931300603285</v>
      </c>
      <c r="GK115">
        <v>0.006682484536868237</v>
      </c>
      <c r="GL115">
        <v>-0.0007200357986506558</v>
      </c>
      <c r="GM115">
        <v>2.515042002614049E-05</v>
      </c>
      <c r="GN115">
        <v>15</v>
      </c>
      <c r="GO115">
        <v>1944</v>
      </c>
      <c r="GP115">
        <v>3</v>
      </c>
      <c r="GQ115">
        <v>20</v>
      </c>
      <c r="GR115">
        <v>2.9</v>
      </c>
      <c r="GS115">
        <v>2.7</v>
      </c>
      <c r="GT115">
        <v>1.13403</v>
      </c>
      <c r="GU115">
        <v>2.41089</v>
      </c>
      <c r="GV115">
        <v>1.44775</v>
      </c>
      <c r="GW115">
        <v>2.29492</v>
      </c>
      <c r="GX115">
        <v>1.55151</v>
      </c>
      <c r="GY115">
        <v>2.4231</v>
      </c>
      <c r="GZ115">
        <v>33.3335</v>
      </c>
      <c r="HA115">
        <v>13.8781</v>
      </c>
      <c r="HB115">
        <v>18</v>
      </c>
      <c r="HC115">
        <v>609.385</v>
      </c>
      <c r="HD115">
        <v>460.772</v>
      </c>
      <c r="HE115">
        <v>25.9995</v>
      </c>
      <c r="HF115">
        <v>26.9315</v>
      </c>
      <c r="HG115">
        <v>30</v>
      </c>
      <c r="HH115">
        <v>27.039</v>
      </c>
      <c r="HI115">
        <v>27.015</v>
      </c>
      <c r="HJ115">
        <v>22.715</v>
      </c>
      <c r="HK115">
        <v>39.3519</v>
      </c>
      <c r="HL115">
        <v>70.4555</v>
      </c>
      <c r="HM115">
        <v>26</v>
      </c>
      <c r="HN115">
        <v>420</v>
      </c>
      <c r="HO115">
        <v>15.7236</v>
      </c>
      <c r="HP115">
        <v>99.0675</v>
      </c>
      <c r="HQ115">
        <v>100.764</v>
      </c>
    </row>
    <row r="116" spans="1:225">
      <c r="A116">
        <v>100</v>
      </c>
      <c r="B116">
        <v>1714260378.1</v>
      </c>
      <c r="C116">
        <v>3240</v>
      </c>
      <c r="D116" t="s">
        <v>574</v>
      </c>
      <c r="E116" t="s">
        <v>575</v>
      </c>
      <c r="F116">
        <v>5</v>
      </c>
      <c r="G116" t="s">
        <v>564</v>
      </c>
      <c r="H116">
        <v>1714260370.166666</v>
      </c>
      <c r="I116">
        <f>(J116)/1000</f>
        <v>0</v>
      </c>
      <c r="J116">
        <f>IF(BE116, AM116, AG116)</f>
        <v>0</v>
      </c>
      <c r="K116">
        <f>IF(BE116, AH116, AF116)</f>
        <v>0</v>
      </c>
      <c r="L116">
        <f>BG116 - IF(AT116&gt;1, K116*BA116*100.0/(AV116*BU116), 0)</f>
        <v>0</v>
      </c>
      <c r="M116">
        <f>((S116-I116/2)*L116-K116)/(S116+I116/2)</f>
        <v>0</v>
      </c>
      <c r="N116">
        <f>M116*(BN116+BO116)/1000.0</f>
        <v>0</v>
      </c>
      <c r="O116">
        <f>(BG116 - IF(AT116&gt;1, K116*BA116*100.0/(AV116*BU116), 0))*(BN116+BO116)/1000.0</f>
        <v>0</v>
      </c>
      <c r="P116">
        <f>2.0/((1/R116-1/Q116)+SIGN(R116)*SQRT((1/R116-1/Q116)*(1/R116-1/Q116) + 4*BB116/((BB116+1)*(BB116+1))*(2*1/R116*1/Q116-1/Q116*1/Q116)))</f>
        <v>0</v>
      </c>
      <c r="Q116">
        <f>IF(LEFT(BC116,1)&lt;&gt;"0",IF(LEFT(BC116,1)="1",3.0,BD116),$D$5+$E$5*(BU116*BN116/($K$5*1000))+$F$5*(BU116*BN116/($K$5*1000))*MAX(MIN(BA116,$J$5),$I$5)*MAX(MIN(BA116,$J$5),$I$5)+$G$5*MAX(MIN(BA116,$J$5),$I$5)*(BU116*BN116/($K$5*1000))+$H$5*(BU116*BN116/($K$5*1000))*(BU116*BN116/($K$5*1000)))</f>
        <v>0</v>
      </c>
      <c r="R116">
        <f>I116*(1000-(1000*0.61365*exp(17.502*V116/(240.97+V116))/(BN116+BO116)+BI116)/2)/(1000*0.61365*exp(17.502*V116/(240.97+V116))/(BN116+BO116)-BI116)</f>
        <v>0</v>
      </c>
      <c r="S116">
        <f>1/((BB116+1)/(P116/1.6)+1/(Q116/1.37)) + BB116/((BB116+1)/(P116/1.6) + BB116/(Q116/1.37))</f>
        <v>0</v>
      </c>
      <c r="T116">
        <f>(AW116*AZ116)</f>
        <v>0</v>
      </c>
      <c r="U116">
        <f>(BP116+(T116+2*0.95*5.67E-8*(((BP116+$B$7)+273)^4-(BP116+273)^4)-44100*I116)/(1.84*29.3*Q116+8*0.95*5.67E-8*(BP116+273)^3))</f>
        <v>0</v>
      </c>
      <c r="V116">
        <f>($C$7*BQ116+$D$7*BR116+$E$7*U116)</f>
        <v>0</v>
      </c>
      <c r="W116">
        <f>0.61365*exp(17.502*V116/(240.97+V116))</f>
        <v>0</v>
      </c>
      <c r="X116">
        <f>(Y116/Z116*100)</f>
        <v>0</v>
      </c>
      <c r="Y116">
        <f>BI116*(BN116+BO116)/1000</f>
        <v>0</v>
      </c>
      <c r="Z116">
        <f>0.61365*exp(17.502*BP116/(240.97+BP116))</f>
        <v>0</v>
      </c>
      <c r="AA116">
        <f>(W116-BI116*(BN116+BO116)/1000)</f>
        <v>0</v>
      </c>
      <c r="AB116">
        <f>(-I116*44100)</f>
        <v>0</v>
      </c>
      <c r="AC116">
        <f>2*29.3*Q116*0.92*(BP116-V116)</f>
        <v>0</v>
      </c>
      <c r="AD116">
        <f>2*0.95*5.67E-8*(((BP116+$B$7)+273)^4-(V116+273)^4)</f>
        <v>0</v>
      </c>
      <c r="AE116">
        <f>T116+AD116+AB116+AC116</f>
        <v>0</v>
      </c>
      <c r="AF116">
        <f>BM116*AT116*(BH116-BG116*(1000-AT116*BJ116)/(1000-AT116*BI116))/(100*BA116)</f>
        <v>0</v>
      </c>
      <c r="AG116">
        <f>1000*BM116*AT116*(BI116-BJ116)/(100*BA116*(1000-AT116*BI116))</f>
        <v>0</v>
      </c>
      <c r="AH116">
        <f>(AI116 - AJ116 - BN116*1E3/(8.314*(BP116+273.15)) * AL116/BM116 * AK116) * BM116/(100*BA116) * (1000 - BJ116)/1000</f>
        <v>0</v>
      </c>
      <c r="AI116">
        <v>426.8173363959668</v>
      </c>
      <c r="AJ116">
        <v>426.591709090909</v>
      </c>
      <c r="AK116">
        <v>-0.0005012013069700132</v>
      </c>
      <c r="AL116">
        <v>67.19349795450898</v>
      </c>
      <c r="AM116">
        <f>(AO116 - AN116 + BN116*1E3/(8.314*(BP116+273.15)) * AQ116/BM116 * AP116) * BM116/(100*BA116) * 1000/(1000 - AO116)</f>
        <v>0</v>
      </c>
      <c r="AN116">
        <v>15.67303237006586</v>
      </c>
      <c r="AO116">
        <v>15.79799393939393</v>
      </c>
      <c r="AP116">
        <v>-8.439751935260909E-05</v>
      </c>
      <c r="AQ116">
        <v>78.54561260746844</v>
      </c>
      <c r="AR116">
        <v>0</v>
      </c>
      <c r="AS116">
        <v>0</v>
      </c>
      <c r="AT116">
        <f>IF(AR116*$H$13&gt;=AV116,1.0,(AV116/(AV116-AR116*$H$13)))</f>
        <v>0</v>
      </c>
      <c r="AU116">
        <f>(AT116-1)*100</f>
        <v>0</v>
      </c>
      <c r="AV116">
        <f>MAX(0,($B$13+$C$13*BU116)/(1+$D$13*BU116)*BN116/(BP116+273)*$E$13)</f>
        <v>0</v>
      </c>
      <c r="AW116">
        <f>$B$11*BV116+$C$11*BW116+$F$11*CH116*(1-CK116)</f>
        <v>0</v>
      </c>
      <c r="AX116">
        <f>AW116*AY116</f>
        <v>0</v>
      </c>
      <c r="AY116">
        <f>($B$11*$D$9+$C$11*$D$9+$F$11*((CU116+CM116)/MAX(CU116+CM116+CV116, 0.1)*$I$9+CV116/MAX(CU116+CM116+CV116, 0.1)*$J$9))/($B$11+$C$11+$F$11)</f>
        <v>0</v>
      </c>
      <c r="AZ116">
        <f>($B$11*$K$9+$C$11*$K$9+$F$11*((CU116+CM116)/MAX(CU116+CM116+CV116, 0.1)*$P$9+CV116/MAX(CU116+CM116+CV116, 0.1)*$Q$9))/($B$11+$C$11+$F$11)</f>
        <v>0</v>
      </c>
      <c r="BA116">
        <v>6</v>
      </c>
      <c r="BB116">
        <v>0.5</v>
      </c>
      <c r="BC116" t="s">
        <v>355</v>
      </c>
      <c r="BD116">
        <v>2</v>
      </c>
      <c r="BE116" t="b">
        <v>1</v>
      </c>
      <c r="BF116">
        <v>1714260370.166666</v>
      </c>
      <c r="BG116">
        <v>419.8831</v>
      </c>
      <c r="BH116">
        <v>420.0251333333333</v>
      </c>
      <c r="BI116">
        <v>15.80451666666667</v>
      </c>
      <c r="BJ116">
        <v>15.68563333333333</v>
      </c>
      <c r="BK116">
        <v>422.7923</v>
      </c>
      <c r="BL116">
        <v>15.85704</v>
      </c>
      <c r="BM116">
        <v>600.0207666666666</v>
      </c>
      <c r="BN116">
        <v>101.3920666666667</v>
      </c>
      <c r="BO116">
        <v>0.1000548733333333</v>
      </c>
      <c r="BP116">
        <v>26.26651</v>
      </c>
      <c r="BQ116">
        <v>26.40917666666667</v>
      </c>
      <c r="BR116">
        <v>999.9000000000002</v>
      </c>
      <c r="BS116">
        <v>0</v>
      </c>
      <c r="BT116">
        <v>0</v>
      </c>
      <c r="BU116">
        <v>9997.746333333334</v>
      </c>
      <c r="BV116">
        <v>0</v>
      </c>
      <c r="BW116">
        <v>104.2475166666666</v>
      </c>
      <c r="BX116">
        <v>-0.14207656</v>
      </c>
      <c r="BY116">
        <v>426.6256333333332</v>
      </c>
      <c r="BZ116">
        <v>426.7184</v>
      </c>
      <c r="CA116">
        <v>0.1188748</v>
      </c>
      <c r="CB116">
        <v>420.0251333333333</v>
      </c>
      <c r="CC116">
        <v>15.68563333333333</v>
      </c>
      <c r="CD116">
        <v>1.602452333333333</v>
      </c>
      <c r="CE116">
        <v>1.590399333333333</v>
      </c>
      <c r="CF116">
        <v>13.9824</v>
      </c>
      <c r="CG116">
        <v>13.86609</v>
      </c>
      <c r="CH116">
        <v>399.9899</v>
      </c>
      <c r="CI116">
        <v>0.899998</v>
      </c>
      <c r="CJ116">
        <v>0.100002</v>
      </c>
      <c r="CK116">
        <v>0</v>
      </c>
      <c r="CL116">
        <v>2.124466666666666</v>
      </c>
      <c r="CM116">
        <v>0</v>
      </c>
      <c r="CN116">
        <v>675.2928666666666</v>
      </c>
      <c r="CO116">
        <v>3702.111</v>
      </c>
      <c r="CP116">
        <v>36.3039</v>
      </c>
      <c r="CQ116">
        <v>41.00599999999998</v>
      </c>
      <c r="CR116">
        <v>38.42263333333333</v>
      </c>
      <c r="CS116">
        <v>40.24969999999998</v>
      </c>
      <c r="CT116">
        <v>37.03513333333333</v>
      </c>
      <c r="CU116">
        <v>359.9896666666666</v>
      </c>
      <c r="CV116">
        <v>40</v>
      </c>
      <c r="CW116">
        <v>0</v>
      </c>
      <c r="CX116">
        <v>1714260465.6</v>
      </c>
      <c r="CY116">
        <v>0</v>
      </c>
      <c r="CZ116">
        <v>1714260207.1</v>
      </c>
      <c r="DA116" t="s">
        <v>565</v>
      </c>
      <c r="DB116">
        <v>1714260192.6</v>
      </c>
      <c r="DC116">
        <v>1714260207.1</v>
      </c>
      <c r="DD116">
        <v>4</v>
      </c>
      <c r="DE116">
        <v>0.059</v>
      </c>
      <c r="DF116">
        <v>-0.002</v>
      </c>
      <c r="DG116">
        <v>-2.911</v>
      </c>
      <c r="DH116">
        <v>-0.054</v>
      </c>
      <c r="DI116">
        <v>420</v>
      </c>
      <c r="DJ116">
        <v>15</v>
      </c>
      <c r="DK116">
        <v>0.52</v>
      </c>
      <c r="DL116">
        <v>0.05</v>
      </c>
      <c r="DM116">
        <v>-0.1360004097560976</v>
      </c>
      <c r="DN116">
        <v>-0.1221638843205574</v>
      </c>
      <c r="DO116">
        <v>0.0512069222047119</v>
      </c>
      <c r="DP116">
        <v>0</v>
      </c>
      <c r="DQ116">
        <v>0.1146623463414634</v>
      </c>
      <c r="DR116">
        <v>0.0656039707317074</v>
      </c>
      <c r="DS116">
        <v>0.00844692798769564</v>
      </c>
      <c r="DT116">
        <v>1</v>
      </c>
      <c r="DU116">
        <v>1</v>
      </c>
      <c r="DV116">
        <v>2</v>
      </c>
      <c r="DW116" t="s">
        <v>357</v>
      </c>
      <c r="DX116">
        <v>3.22876</v>
      </c>
      <c r="DY116">
        <v>2.70414</v>
      </c>
      <c r="DZ116">
        <v>0.10601</v>
      </c>
      <c r="EA116">
        <v>0.105827</v>
      </c>
      <c r="EB116">
        <v>0.0860513</v>
      </c>
      <c r="EC116">
        <v>0.08582380000000001</v>
      </c>
      <c r="ED116">
        <v>29140.7</v>
      </c>
      <c r="EE116">
        <v>28477.9</v>
      </c>
      <c r="EF116">
        <v>31220.1</v>
      </c>
      <c r="EG116">
        <v>30196.5</v>
      </c>
      <c r="EH116">
        <v>38215.4</v>
      </c>
      <c r="EI116">
        <v>36507.6</v>
      </c>
      <c r="EJ116">
        <v>43747.8</v>
      </c>
      <c r="EK116">
        <v>42172.3</v>
      </c>
      <c r="EL116">
        <v>2.13748</v>
      </c>
      <c r="EM116">
        <v>1.90418</v>
      </c>
      <c r="EN116">
        <v>0.083901</v>
      </c>
      <c r="EO116">
        <v>0</v>
      </c>
      <c r="EP116">
        <v>25.0525</v>
      </c>
      <c r="EQ116">
        <v>999.9</v>
      </c>
      <c r="ER116">
        <v>57.4</v>
      </c>
      <c r="ES116">
        <v>28.3</v>
      </c>
      <c r="ET116">
        <v>21.8628</v>
      </c>
      <c r="EU116">
        <v>61.2873</v>
      </c>
      <c r="EV116">
        <v>22.2796</v>
      </c>
      <c r="EW116">
        <v>1</v>
      </c>
      <c r="EX116">
        <v>-0.0102515</v>
      </c>
      <c r="EY116">
        <v>-0.499673</v>
      </c>
      <c r="EZ116">
        <v>20.2098</v>
      </c>
      <c r="FA116">
        <v>5.22717</v>
      </c>
      <c r="FB116">
        <v>11.998</v>
      </c>
      <c r="FC116">
        <v>4.967</v>
      </c>
      <c r="FD116">
        <v>3.297</v>
      </c>
      <c r="FE116">
        <v>9999</v>
      </c>
      <c r="FF116">
        <v>9999</v>
      </c>
      <c r="FG116">
        <v>9999</v>
      </c>
      <c r="FH116">
        <v>33.4</v>
      </c>
      <c r="FI116">
        <v>4.97105</v>
      </c>
      <c r="FJ116">
        <v>1.86781</v>
      </c>
      <c r="FK116">
        <v>1.85901</v>
      </c>
      <c r="FL116">
        <v>1.86512</v>
      </c>
      <c r="FM116">
        <v>1.8631</v>
      </c>
      <c r="FN116">
        <v>1.86446</v>
      </c>
      <c r="FO116">
        <v>1.85989</v>
      </c>
      <c r="FP116">
        <v>1.86401</v>
      </c>
      <c r="FQ116">
        <v>0</v>
      </c>
      <c r="FR116">
        <v>0</v>
      </c>
      <c r="FS116">
        <v>0</v>
      </c>
      <c r="FT116">
        <v>0</v>
      </c>
      <c r="FU116" t="s">
        <v>358</v>
      </c>
      <c r="FV116" t="s">
        <v>359</v>
      </c>
      <c r="FW116" t="s">
        <v>360</v>
      </c>
      <c r="FX116" t="s">
        <v>360</v>
      </c>
      <c r="FY116" t="s">
        <v>360</v>
      </c>
      <c r="FZ116" t="s">
        <v>360</v>
      </c>
      <c r="GA116">
        <v>0</v>
      </c>
      <c r="GB116">
        <v>100</v>
      </c>
      <c r="GC116">
        <v>100</v>
      </c>
      <c r="GD116">
        <v>-2.909</v>
      </c>
      <c r="GE116">
        <v>-0.0525</v>
      </c>
      <c r="GF116">
        <v>-1.051159186762424</v>
      </c>
      <c r="GG116">
        <v>-0.004200780211792431</v>
      </c>
      <c r="GH116">
        <v>-6.086107273994438E-07</v>
      </c>
      <c r="GI116">
        <v>3.538391214060535E-10</v>
      </c>
      <c r="GJ116">
        <v>-0.07771931300603285</v>
      </c>
      <c r="GK116">
        <v>0.006682484536868237</v>
      </c>
      <c r="GL116">
        <v>-0.0007200357986506558</v>
      </c>
      <c r="GM116">
        <v>2.515042002614049E-05</v>
      </c>
      <c r="GN116">
        <v>15</v>
      </c>
      <c r="GO116">
        <v>1944</v>
      </c>
      <c r="GP116">
        <v>3</v>
      </c>
      <c r="GQ116">
        <v>20</v>
      </c>
      <c r="GR116">
        <v>3.1</v>
      </c>
      <c r="GS116">
        <v>2.9</v>
      </c>
      <c r="GT116">
        <v>1.13403</v>
      </c>
      <c r="GU116">
        <v>2.42432</v>
      </c>
      <c r="GV116">
        <v>1.44775</v>
      </c>
      <c r="GW116">
        <v>2.29492</v>
      </c>
      <c r="GX116">
        <v>1.55151</v>
      </c>
      <c r="GY116">
        <v>2.24731</v>
      </c>
      <c r="GZ116">
        <v>33.3335</v>
      </c>
      <c r="HA116">
        <v>13.8606</v>
      </c>
      <c r="HB116">
        <v>18</v>
      </c>
      <c r="HC116">
        <v>609.617</v>
      </c>
      <c r="HD116">
        <v>460.663</v>
      </c>
      <c r="HE116">
        <v>25.9998</v>
      </c>
      <c r="HF116">
        <v>26.9269</v>
      </c>
      <c r="HG116">
        <v>29.9999</v>
      </c>
      <c r="HH116">
        <v>27.0337</v>
      </c>
      <c r="HI116">
        <v>27.0093</v>
      </c>
      <c r="HJ116">
        <v>22.714</v>
      </c>
      <c r="HK116">
        <v>39.3519</v>
      </c>
      <c r="HL116">
        <v>70.07640000000001</v>
      </c>
      <c r="HM116">
        <v>26</v>
      </c>
      <c r="HN116">
        <v>420</v>
      </c>
      <c r="HO116">
        <v>15.7262</v>
      </c>
      <c r="HP116">
        <v>99.0675</v>
      </c>
      <c r="HQ116">
        <v>100.765</v>
      </c>
    </row>
    <row r="117" spans="1:225">
      <c r="A117">
        <v>101</v>
      </c>
      <c r="B117">
        <v>1714260388.1</v>
      </c>
      <c r="C117">
        <v>3250</v>
      </c>
      <c r="D117" t="s">
        <v>576</v>
      </c>
      <c r="E117" t="s">
        <v>577</v>
      </c>
      <c r="F117">
        <v>5</v>
      </c>
      <c r="G117" t="s">
        <v>564</v>
      </c>
      <c r="H117">
        <v>1714260380.166666</v>
      </c>
      <c r="I117">
        <f>(J117)/1000</f>
        <v>0</v>
      </c>
      <c r="J117">
        <f>IF(BE117, AM117, AG117)</f>
        <v>0</v>
      </c>
      <c r="K117">
        <f>IF(BE117, AH117, AF117)</f>
        <v>0</v>
      </c>
      <c r="L117">
        <f>BG117 - IF(AT117&gt;1, K117*BA117*100.0/(AV117*BU117), 0)</f>
        <v>0</v>
      </c>
      <c r="M117">
        <f>((S117-I117/2)*L117-K117)/(S117+I117/2)</f>
        <v>0</v>
      </c>
      <c r="N117">
        <f>M117*(BN117+BO117)/1000.0</f>
        <v>0</v>
      </c>
      <c r="O117">
        <f>(BG117 - IF(AT117&gt;1, K117*BA117*100.0/(AV117*BU117), 0))*(BN117+BO117)/1000.0</f>
        <v>0</v>
      </c>
      <c r="P117">
        <f>2.0/((1/R117-1/Q117)+SIGN(R117)*SQRT((1/R117-1/Q117)*(1/R117-1/Q117) + 4*BB117/((BB117+1)*(BB117+1))*(2*1/R117*1/Q117-1/Q117*1/Q117)))</f>
        <v>0</v>
      </c>
      <c r="Q117">
        <f>IF(LEFT(BC117,1)&lt;&gt;"0",IF(LEFT(BC117,1)="1",3.0,BD117),$D$5+$E$5*(BU117*BN117/($K$5*1000))+$F$5*(BU117*BN117/($K$5*1000))*MAX(MIN(BA117,$J$5),$I$5)*MAX(MIN(BA117,$J$5),$I$5)+$G$5*MAX(MIN(BA117,$J$5),$I$5)*(BU117*BN117/($K$5*1000))+$H$5*(BU117*BN117/($K$5*1000))*(BU117*BN117/($K$5*1000)))</f>
        <v>0</v>
      </c>
      <c r="R117">
        <f>I117*(1000-(1000*0.61365*exp(17.502*V117/(240.97+V117))/(BN117+BO117)+BI117)/2)/(1000*0.61365*exp(17.502*V117/(240.97+V117))/(BN117+BO117)-BI117)</f>
        <v>0</v>
      </c>
      <c r="S117">
        <f>1/((BB117+1)/(P117/1.6)+1/(Q117/1.37)) + BB117/((BB117+1)/(P117/1.6) + BB117/(Q117/1.37))</f>
        <v>0</v>
      </c>
      <c r="T117">
        <f>(AW117*AZ117)</f>
        <v>0</v>
      </c>
      <c r="U117">
        <f>(BP117+(T117+2*0.95*5.67E-8*(((BP117+$B$7)+273)^4-(BP117+273)^4)-44100*I117)/(1.84*29.3*Q117+8*0.95*5.67E-8*(BP117+273)^3))</f>
        <v>0</v>
      </c>
      <c r="V117">
        <f>($C$7*BQ117+$D$7*BR117+$E$7*U117)</f>
        <v>0</v>
      </c>
      <c r="W117">
        <f>0.61365*exp(17.502*V117/(240.97+V117))</f>
        <v>0</v>
      </c>
      <c r="X117">
        <f>(Y117/Z117*100)</f>
        <v>0</v>
      </c>
      <c r="Y117">
        <f>BI117*(BN117+BO117)/1000</f>
        <v>0</v>
      </c>
      <c r="Z117">
        <f>0.61365*exp(17.502*BP117/(240.97+BP117))</f>
        <v>0</v>
      </c>
      <c r="AA117">
        <f>(W117-BI117*(BN117+BO117)/1000)</f>
        <v>0</v>
      </c>
      <c r="AB117">
        <f>(-I117*44100)</f>
        <v>0</v>
      </c>
      <c r="AC117">
        <f>2*29.3*Q117*0.92*(BP117-V117)</f>
        <v>0</v>
      </c>
      <c r="AD117">
        <f>2*0.95*5.67E-8*(((BP117+$B$7)+273)^4-(V117+273)^4)</f>
        <v>0</v>
      </c>
      <c r="AE117">
        <f>T117+AD117+AB117+AC117</f>
        <v>0</v>
      </c>
      <c r="AF117">
        <f>BM117*AT117*(BH117-BG117*(1000-AT117*BJ117)/(1000-AT117*BI117))/(100*BA117)</f>
        <v>0</v>
      </c>
      <c r="AG117">
        <f>1000*BM117*AT117*(BI117-BJ117)/(100*BA117*(1000-AT117*BI117))</f>
        <v>0</v>
      </c>
      <c r="AH117">
        <f>(AI117 - AJ117 - BN117*1E3/(8.314*(BP117+273.15)) * AL117/BM117 * AK117) * BM117/(100*BA117) * (1000 - BJ117)/1000</f>
        <v>0</v>
      </c>
      <c r="AI117">
        <v>426.6528702558647</v>
      </c>
      <c r="AJ117">
        <v>426.6316363636362</v>
      </c>
      <c r="AK117">
        <v>0.0008181648570271903</v>
      </c>
      <c r="AL117">
        <v>67.19349795450898</v>
      </c>
      <c r="AM117">
        <f>(AO117 - AN117 + BN117*1E3/(8.314*(BP117+273.15)) * AQ117/BM117 * AP117) * BM117/(100*BA117) * 1000/(1000 - AO117)</f>
        <v>0</v>
      </c>
      <c r="AN117">
        <v>15.66035789251412</v>
      </c>
      <c r="AO117">
        <v>15.78009818181817</v>
      </c>
      <c r="AP117">
        <v>-8.29445325455342E-05</v>
      </c>
      <c r="AQ117">
        <v>78.54561260746844</v>
      </c>
      <c r="AR117">
        <v>0</v>
      </c>
      <c r="AS117">
        <v>0</v>
      </c>
      <c r="AT117">
        <f>IF(AR117*$H$13&gt;=AV117,1.0,(AV117/(AV117-AR117*$H$13)))</f>
        <v>0</v>
      </c>
      <c r="AU117">
        <f>(AT117-1)*100</f>
        <v>0</v>
      </c>
      <c r="AV117">
        <f>MAX(0,($B$13+$C$13*BU117)/(1+$D$13*BU117)*BN117/(BP117+273)*$E$13)</f>
        <v>0</v>
      </c>
      <c r="AW117">
        <f>$B$11*BV117+$C$11*BW117+$F$11*CH117*(1-CK117)</f>
        <v>0</v>
      </c>
      <c r="AX117">
        <f>AW117*AY117</f>
        <v>0</v>
      </c>
      <c r="AY117">
        <f>($B$11*$D$9+$C$11*$D$9+$F$11*((CU117+CM117)/MAX(CU117+CM117+CV117, 0.1)*$I$9+CV117/MAX(CU117+CM117+CV117, 0.1)*$J$9))/($B$11+$C$11+$F$11)</f>
        <v>0</v>
      </c>
      <c r="AZ117">
        <f>($B$11*$K$9+$C$11*$K$9+$F$11*((CU117+CM117)/MAX(CU117+CM117+CV117, 0.1)*$P$9+CV117/MAX(CU117+CM117+CV117, 0.1)*$Q$9))/($B$11+$C$11+$F$11)</f>
        <v>0</v>
      </c>
      <c r="BA117">
        <v>6</v>
      </c>
      <c r="BB117">
        <v>0.5</v>
      </c>
      <c r="BC117" t="s">
        <v>355</v>
      </c>
      <c r="BD117">
        <v>2</v>
      </c>
      <c r="BE117" t="b">
        <v>1</v>
      </c>
      <c r="BF117">
        <v>1714260380.166666</v>
      </c>
      <c r="BG117">
        <v>419.8612666666666</v>
      </c>
      <c r="BH117">
        <v>419.9891</v>
      </c>
      <c r="BI117">
        <v>15.79233</v>
      </c>
      <c r="BJ117">
        <v>15.66550666666667</v>
      </c>
      <c r="BK117">
        <v>422.7703333333333</v>
      </c>
      <c r="BL117">
        <v>15.84488</v>
      </c>
      <c r="BM117">
        <v>600.0180333333334</v>
      </c>
      <c r="BN117">
        <v>101.3906666666667</v>
      </c>
      <c r="BO117">
        <v>0.10004074</v>
      </c>
      <c r="BP117">
        <v>26.27996333333334</v>
      </c>
      <c r="BQ117">
        <v>26.42854333333333</v>
      </c>
      <c r="BR117">
        <v>999.9000000000002</v>
      </c>
      <c r="BS117">
        <v>0</v>
      </c>
      <c r="BT117">
        <v>0</v>
      </c>
      <c r="BU117">
        <v>9995.503333333334</v>
      </c>
      <c r="BV117">
        <v>0</v>
      </c>
      <c r="BW117">
        <v>109.9598</v>
      </c>
      <c r="BX117">
        <v>-0.1278747152666667</v>
      </c>
      <c r="BY117">
        <v>426.5981666666667</v>
      </c>
      <c r="BZ117">
        <v>426.6731</v>
      </c>
      <c r="CA117">
        <v>0.1268277</v>
      </c>
      <c r="CB117">
        <v>419.9891</v>
      </c>
      <c r="CC117">
        <v>15.66550666666667</v>
      </c>
      <c r="CD117">
        <v>1.601194666666667</v>
      </c>
      <c r="CE117">
        <v>1.588334666666667</v>
      </c>
      <c r="CF117">
        <v>13.97030333333333</v>
      </c>
      <c r="CG117">
        <v>13.84609666666666</v>
      </c>
      <c r="CH117">
        <v>399.9818</v>
      </c>
      <c r="CI117">
        <v>0.899998</v>
      </c>
      <c r="CJ117">
        <v>0.100002</v>
      </c>
      <c r="CK117">
        <v>0</v>
      </c>
      <c r="CL117">
        <v>2.146726666666667</v>
      </c>
      <c r="CM117">
        <v>0</v>
      </c>
      <c r="CN117">
        <v>680.0804000000002</v>
      </c>
      <c r="CO117">
        <v>3702.035333333334</v>
      </c>
      <c r="CP117">
        <v>36.37686666666666</v>
      </c>
      <c r="CQ117">
        <v>41.09356666666666</v>
      </c>
      <c r="CR117">
        <v>38.49353333333332</v>
      </c>
      <c r="CS117">
        <v>40.39136666666666</v>
      </c>
      <c r="CT117">
        <v>37.10389999999999</v>
      </c>
      <c r="CU117">
        <v>359.9826666666666</v>
      </c>
      <c r="CV117">
        <v>40</v>
      </c>
      <c r="CW117">
        <v>0</v>
      </c>
      <c r="CX117">
        <v>1714260475.2</v>
      </c>
      <c r="CY117">
        <v>0</v>
      </c>
      <c r="CZ117">
        <v>1714260207.1</v>
      </c>
      <c r="DA117" t="s">
        <v>565</v>
      </c>
      <c r="DB117">
        <v>1714260192.6</v>
      </c>
      <c r="DC117">
        <v>1714260207.1</v>
      </c>
      <c r="DD117">
        <v>4</v>
      </c>
      <c r="DE117">
        <v>0.059</v>
      </c>
      <c r="DF117">
        <v>-0.002</v>
      </c>
      <c r="DG117">
        <v>-2.911</v>
      </c>
      <c r="DH117">
        <v>-0.054</v>
      </c>
      <c r="DI117">
        <v>420</v>
      </c>
      <c r="DJ117">
        <v>15</v>
      </c>
      <c r="DK117">
        <v>0.52</v>
      </c>
      <c r="DL117">
        <v>0.05</v>
      </c>
      <c r="DM117">
        <v>-0.12291410145</v>
      </c>
      <c r="DN117">
        <v>0.1605680739287058</v>
      </c>
      <c r="DO117">
        <v>0.07667175662172174</v>
      </c>
      <c r="DP117">
        <v>0</v>
      </c>
      <c r="DQ117">
        <v>0.1239984</v>
      </c>
      <c r="DR117">
        <v>0.04140646153846129</v>
      </c>
      <c r="DS117">
        <v>0.008161917513060274</v>
      </c>
      <c r="DT117">
        <v>1</v>
      </c>
      <c r="DU117">
        <v>1</v>
      </c>
      <c r="DV117">
        <v>2</v>
      </c>
      <c r="DW117" t="s">
        <v>357</v>
      </c>
      <c r="DX117">
        <v>3.22893</v>
      </c>
      <c r="DY117">
        <v>2.70427</v>
      </c>
      <c r="DZ117">
        <v>0.106021</v>
      </c>
      <c r="EA117">
        <v>0.105841</v>
      </c>
      <c r="EB117">
        <v>0.0859838</v>
      </c>
      <c r="EC117">
        <v>0.0858492</v>
      </c>
      <c r="ED117">
        <v>29140.9</v>
      </c>
      <c r="EE117">
        <v>28477.7</v>
      </c>
      <c r="EF117">
        <v>31220.7</v>
      </c>
      <c r="EG117">
        <v>30196.8</v>
      </c>
      <c r="EH117">
        <v>38219</v>
      </c>
      <c r="EI117">
        <v>36507.2</v>
      </c>
      <c r="EJ117">
        <v>43748.7</v>
      </c>
      <c r="EK117">
        <v>42173.2</v>
      </c>
      <c r="EL117">
        <v>2.13765</v>
      </c>
      <c r="EM117">
        <v>1.90397</v>
      </c>
      <c r="EN117">
        <v>0.0839382</v>
      </c>
      <c r="EO117">
        <v>0</v>
      </c>
      <c r="EP117">
        <v>25.0551</v>
      </c>
      <c r="EQ117">
        <v>999.9</v>
      </c>
      <c r="ER117">
        <v>57.3</v>
      </c>
      <c r="ES117">
        <v>28.3</v>
      </c>
      <c r="ET117">
        <v>21.8233</v>
      </c>
      <c r="EU117">
        <v>61.5473</v>
      </c>
      <c r="EV117">
        <v>22.2276</v>
      </c>
      <c r="EW117">
        <v>1</v>
      </c>
      <c r="EX117">
        <v>-0.0104649</v>
      </c>
      <c r="EY117">
        <v>-0.497396</v>
      </c>
      <c r="EZ117">
        <v>20.21</v>
      </c>
      <c r="FA117">
        <v>5.22732</v>
      </c>
      <c r="FB117">
        <v>11.998</v>
      </c>
      <c r="FC117">
        <v>4.9668</v>
      </c>
      <c r="FD117">
        <v>3.297</v>
      </c>
      <c r="FE117">
        <v>9999</v>
      </c>
      <c r="FF117">
        <v>9999</v>
      </c>
      <c r="FG117">
        <v>9999</v>
      </c>
      <c r="FH117">
        <v>33.4</v>
      </c>
      <c r="FI117">
        <v>4.97106</v>
      </c>
      <c r="FJ117">
        <v>1.86782</v>
      </c>
      <c r="FK117">
        <v>1.85901</v>
      </c>
      <c r="FL117">
        <v>1.86518</v>
      </c>
      <c r="FM117">
        <v>1.8631</v>
      </c>
      <c r="FN117">
        <v>1.86445</v>
      </c>
      <c r="FO117">
        <v>1.85989</v>
      </c>
      <c r="FP117">
        <v>1.86401</v>
      </c>
      <c r="FQ117">
        <v>0</v>
      </c>
      <c r="FR117">
        <v>0</v>
      </c>
      <c r="FS117">
        <v>0</v>
      </c>
      <c r="FT117">
        <v>0</v>
      </c>
      <c r="FU117" t="s">
        <v>358</v>
      </c>
      <c r="FV117" t="s">
        <v>359</v>
      </c>
      <c r="FW117" t="s">
        <v>360</v>
      </c>
      <c r="FX117" t="s">
        <v>360</v>
      </c>
      <c r="FY117" t="s">
        <v>360</v>
      </c>
      <c r="FZ117" t="s">
        <v>360</v>
      </c>
      <c r="GA117">
        <v>0</v>
      </c>
      <c r="GB117">
        <v>100</v>
      </c>
      <c r="GC117">
        <v>100</v>
      </c>
      <c r="GD117">
        <v>-2.909</v>
      </c>
      <c r="GE117">
        <v>-0.0526</v>
      </c>
      <c r="GF117">
        <v>-1.051159186762424</v>
      </c>
      <c r="GG117">
        <v>-0.004200780211792431</v>
      </c>
      <c r="GH117">
        <v>-6.086107273994438E-07</v>
      </c>
      <c r="GI117">
        <v>3.538391214060535E-10</v>
      </c>
      <c r="GJ117">
        <v>-0.07771931300603285</v>
      </c>
      <c r="GK117">
        <v>0.006682484536868237</v>
      </c>
      <c r="GL117">
        <v>-0.0007200357986506558</v>
      </c>
      <c r="GM117">
        <v>2.515042002614049E-05</v>
      </c>
      <c r="GN117">
        <v>15</v>
      </c>
      <c r="GO117">
        <v>1944</v>
      </c>
      <c r="GP117">
        <v>3</v>
      </c>
      <c r="GQ117">
        <v>20</v>
      </c>
      <c r="GR117">
        <v>3.3</v>
      </c>
      <c r="GS117">
        <v>3</v>
      </c>
      <c r="GT117">
        <v>1.13403</v>
      </c>
      <c r="GU117">
        <v>2.43164</v>
      </c>
      <c r="GV117">
        <v>1.44897</v>
      </c>
      <c r="GW117">
        <v>2.29492</v>
      </c>
      <c r="GX117">
        <v>1.55151</v>
      </c>
      <c r="GY117">
        <v>2.27539</v>
      </c>
      <c r="GZ117">
        <v>33.3335</v>
      </c>
      <c r="HA117">
        <v>13.8606</v>
      </c>
      <c r="HB117">
        <v>18</v>
      </c>
      <c r="HC117">
        <v>609.683</v>
      </c>
      <c r="HD117">
        <v>460.492</v>
      </c>
      <c r="HE117">
        <v>26.0003</v>
      </c>
      <c r="HF117">
        <v>26.9224</v>
      </c>
      <c r="HG117">
        <v>29.9998</v>
      </c>
      <c r="HH117">
        <v>27.0282</v>
      </c>
      <c r="HI117">
        <v>27.0037</v>
      </c>
      <c r="HJ117">
        <v>22.7134</v>
      </c>
      <c r="HK117">
        <v>39.0629</v>
      </c>
      <c r="HL117">
        <v>69.70140000000001</v>
      </c>
      <c r="HM117">
        <v>26</v>
      </c>
      <c r="HN117">
        <v>420</v>
      </c>
      <c r="HO117">
        <v>15.7466</v>
      </c>
      <c r="HP117">
        <v>99.06950000000001</v>
      </c>
      <c r="HQ117">
        <v>100.767</v>
      </c>
    </row>
    <row r="118" spans="1:225">
      <c r="A118">
        <v>102</v>
      </c>
      <c r="B118">
        <v>1714260557</v>
      </c>
      <c r="C118">
        <v>3418.900000095367</v>
      </c>
      <c r="D118" t="s">
        <v>578</v>
      </c>
      <c r="E118" t="s">
        <v>579</v>
      </c>
      <c r="F118">
        <v>5</v>
      </c>
      <c r="G118" t="s">
        <v>580</v>
      </c>
      <c r="H118">
        <v>1714260549.25</v>
      </c>
      <c r="I118">
        <f>(J118)/1000</f>
        <v>0</v>
      </c>
      <c r="J118">
        <f>IF(BE118, AM118, AG118)</f>
        <v>0</v>
      </c>
      <c r="K118">
        <f>IF(BE118, AH118, AF118)</f>
        <v>0</v>
      </c>
      <c r="L118">
        <f>BG118 - IF(AT118&gt;1, K118*BA118*100.0/(AV118*BU118), 0)</f>
        <v>0</v>
      </c>
      <c r="M118">
        <f>((S118-I118/2)*L118-K118)/(S118+I118/2)</f>
        <v>0</v>
      </c>
      <c r="N118">
        <f>M118*(BN118+BO118)/1000.0</f>
        <v>0</v>
      </c>
      <c r="O118">
        <f>(BG118 - IF(AT118&gt;1, K118*BA118*100.0/(AV118*BU118), 0))*(BN118+BO118)/1000.0</f>
        <v>0</v>
      </c>
      <c r="P118">
        <f>2.0/((1/R118-1/Q118)+SIGN(R118)*SQRT((1/R118-1/Q118)*(1/R118-1/Q118) + 4*BB118/((BB118+1)*(BB118+1))*(2*1/R118*1/Q118-1/Q118*1/Q118)))</f>
        <v>0</v>
      </c>
      <c r="Q118">
        <f>IF(LEFT(BC118,1)&lt;&gt;"0",IF(LEFT(BC118,1)="1",3.0,BD118),$D$5+$E$5*(BU118*BN118/($K$5*1000))+$F$5*(BU118*BN118/($K$5*1000))*MAX(MIN(BA118,$J$5),$I$5)*MAX(MIN(BA118,$J$5),$I$5)+$G$5*MAX(MIN(BA118,$J$5),$I$5)*(BU118*BN118/($K$5*1000))+$H$5*(BU118*BN118/($K$5*1000))*(BU118*BN118/($K$5*1000)))</f>
        <v>0</v>
      </c>
      <c r="R118">
        <f>I118*(1000-(1000*0.61365*exp(17.502*V118/(240.97+V118))/(BN118+BO118)+BI118)/2)/(1000*0.61365*exp(17.502*V118/(240.97+V118))/(BN118+BO118)-BI118)</f>
        <v>0</v>
      </c>
      <c r="S118">
        <f>1/((BB118+1)/(P118/1.6)+1/(Q118/1.37)) + BB118/((BB118+1)/(P118/1.6) + BB118/(Q118/1.37))</f>
        <v>0</v>
      </c>
      <c r="T118">
        <f>(AW118*AZ118)</f>
        <v>0</v>
      </c>
      <c r="U118">
        <f>(BP118+(T118+2*0.95*5.67E-8*(((BP118+$B$7)+273)^4-(BP118+273)^4)-44100*I118)/(1.84*29.3*Q118+8*0.95*5.67E-8*(BP118+273)^3))</f>
        <v>0</v>
      </c>
      <c r="V118">
        <f>($C$7*BQ118+$D$7*BR118+$E$7*U118)</f>
        <v>0</v>
      </c>
      <c r="W118">
        <f>0.61365*exp(17.502*V118/(240.97+V118))</f>
        <v>0</v>
      </c>
      <c r="X118">
        <f>(Y118/Z118*100)</f>
        <v>0</v>
      </c>
      <c r="Y118">
        <f>BI118*(BN118+BO118)/1000</f>
        <v>0</v>
      </c>
      <c r="Z118">
        <f>0.61365*exp(17.502*BP118/(240.97+BP118))</f>
        <v>0</v>
      </c>
      <c r="AA118">
        <f>(W118-BI118*(BN118+BO118)/1000)</f>
        <v>0</v>
      </c>
      <c r="AB118">
        <f>(-I118*44100)</f>
        <v>0</v>
      </c>
      <c r="AC118">
        <f>2*29.3*Q118*0.92*(BP118-V118)</f>
        <v>0</v>
      </c>
      <c r="AD118">
        <f>2*0.95*5.67E-8*(((BP118+$B$7)+273)^4-(V118+273)^4)</f>
        <v>0</v>
      </c>
      <c r="AE118">
        <f>T118+AD118+AB118+AC118</f>
        <v>0</v>
      </c>
      <c r="AF118">
        <f>BM118*AT118*(BH118-BG118*(1000-AT118*BJ118)/(1000-AT118*BI118))/(100*BA118)</f>
        <v>0</v>
      </c>
      <c r="AG118">
        <f>1000*BM118*AT118*(BI118-BJ118)/(100*BA118*(1000-AT118*BI118))</f>
        <v>0</v>
      </c>
      <c r="AH118">
        <f>(AI118 - AJ118 - BN118*1E3/(8.314*(BP118+273.15)) * AL118/BM118 * AK118) * BM118/(100*BA118) * (1000 - BJ118)/1000</f>
        <v>0</v>
      </c>
      <c r="AI118">
        <v>426.903649754955</v>
      </c>
      <c r="AJ118">
        <v>426.9050606060605</v>
      </c>
      <c r="AK118">
        <v>0.001460960849788157</v>
      </c>
      <c r="AL118">
        <v>67.19127569432588</v>
      </c>
      <c r="AM118">
        <f>(AO118 - AN118 + BN118*1E3/(8.314*(BP118+273.15)) * AQ118/BM118 * AP118) * BM118/(100*BA118) * 1000/(1000 - AO118)</f>
        <v>0</v>
      </c>
      <c r="AN118">
        <v>16.02615079226981</v>
      </c>
      <c r="AO118">
        <v>16.01488424242424</v>
      </c>
      <c r="AP118">
        <v>5.505657271291982E-06</v>
      </c>
      <c r="AQ118">
        <v>78.54652489933</v>
      </c>
      <c r="AR118">
        <v>0</v>
      </c>
      <c r="AS118">
        <v>0</v>
      </c>
      <c r="AT118">
        <f>IF(AR118*$H$13&gt;=AV118,1.0,(AV118/(AV118-AR118*$H$13)))</f>
        <v>0</v>
      </c>
      <c r="AU118">
        <f>(AT118-1)*100</f>
        <v>0</v>
      </c>
      <c r="AV118">
        <f>MAX(0,($B$13+$C$13*BU118)/(1+$D$13*BU118)*BN118/(BP118+273)*$E$13)</f>
        <v>0</v>
      </c>
      <c r="AW118">
        <f>$B$11*BV118+$C$11*BW118+$F$11*CH118*(1-CK118)</f>
        <v>0</v>
      </c>
      <c r="AX118">
        <f>AW118*AY118</f>
        <v>0</v>
      </c>
      <c r="AY118">
        <f>($B$11*$D$9+$C$11*$D$9+$F$11*((CU118+CM118)/MAX(CU118+CM118+CV118, 0.1)*$I$9+CV118/MAX(CU118+CM118+CV118, 0.1)*$J$9))/($B$11+$C$11+$F$11)</f>
        <v>0</v>
      </c>
      <c r="AZ118">
        <f>($B$11*$K$9+$C$11*$K$9+$F$11*((CU118+CM118)/MAX(CU118+CM118+CV118, 0.1)*$P$9+CV118/MAX(CU118+CM118+CV118, 0.1)*$Q$9))/($B$11+$C$11+$F$11)</f>
        <v>0</v>
      </c>
      <c r="BA118">
        <v>6</v>
      </c>
      <c r="BB118">
        <v>0.5</v>
      </c>
      <c r="BC118" t="s">
        <v>355</v>
      </c>
      <c r="BD118">
        <v>2</v>
      </c>
      <c r="BE118" t="b">
        <v>1</v>
      </c>
      <c r="BF118">
        <v>1714260549.25</v>
      </c>
      <c r="BG118">
        <v>420.038</v>
      </c>
      <c r="BH118">
        <v>420.0342333333334</v>
      </c>
      <c r="BI118">
        <v>16.01523</v>
      </c>
      <c r="BJ118">
        <v>16.02760666666666</v>
      </c>
      <c r="BK118">
        <v>422.9479333333333</v>
      </c>
      <c r="BL118">
        <v>16.06714333333333</v>
      </c>
      <c r="BM118">
        <v>600.0024999999999</v>
      </c>
      <c r="BN118">
        <v>101.3944666666667</v>
      </c>
      <c r="BO118">
        <v>0.09994807666666669</v>
      </c>
      <c r="BP118">
        <v>26.39639</v>
      </c>
      <c r="BQ118">
        <v>26.53316666666666</v>
      </c>
      <c r="BR118">
        <v>999.9000000000002</v>
      </c>
      <c r="BS118">
        <v>0</v>
      </c>
      <c r="BT118">
        <v>0</v>
      </c>
      <c r="BU118">
        <v>10008.145</v>
      </c>
      <c r="BV118">
        <v>0</v>
      </c>
      <c r="BW118">
        <v>122.6561666666666</v>
      </c>
      <c r="BX118">
        <v>0.003856404933333332</v>
      </c>
      <c r="BY118">
        <v>426.8745999999999</v>
      </c>
      <c r="BZ118">
        <v>426.8761</v>
      </c>
      <c r="CA118">
        <v>-0.01237144566666667</v>
      </c>
      <c r="CB118">
        <v>420.0342333333334</v>
      </c>
      <c r="CC118">
        <v>16.02760666666666</v>
      </c>
      <c r="CD118">
        <v>1.623857333333333</v>
      </c>
      <c r="CE118">
        <v>1.625111666666667</v>
      </c>
      <c r="CF118">
        <v>14.18707666666666</v>
      </c>
      <c r="CG118">
        <v>14.199</v>
      </c>
      <c r="CH118">
        <v>400.0065</v>
      </c>
      <c r="CI118">
        <v>0.8999890000000003</v>
      </c>
      <c r="CJ118">
        <v>0.100011</v>
      </c>
      <c r="CK118">
        <v>0</v>
      </c>
      <c r="CL118">
        <v>2.02494</v>
      </c>
      <c r="CM118">
        <v>0</v>
      </c>
      <c r="CN118">
        <v>729.1703666666667</v>
      </c>
      <c r="CO118">
        <v>3702.253666666666</v>
      </c>
      <c r="CP118">
        <v>37.0352</v>
      </c>
      <c r="CQ118">
        <v>40.7227</v>
      </c>
      <c r="CR118">
        <v>39.02473333333332</v>
      </c>
      <c r="CS118">
        <v>40.32053333333332</v>
      </c>
      <c r="CT118">
        <v>37.42679999999999</v>
      </c>
      <c r="CU118">
        <v>360.0020000000001</v>
      </c>
      <c r="CV118">
        <v>40.00533333333333</v>
      </c>
      <c r="CW118">
        <v>0</v>
      </c>
      <c r="CX118">
        <v>1714260644.4</v>
      </c>
      <c r="CY118">
        <v>0</v>
      </c>
      <c r="CZ118">
        <v>1714260207.1</v>
      </c>
      <c r="DA118" t="s">
        <v>565</v>
      </c>
      <c r="DB118">
        <v>1714260192.6</v>
      </c>
      <c r="DC118">
        <v>1714260207.1</v>
      </c>
      <c r="DD118">
        <v>4</v>
      </c>
      <c r="DE118">
        <v>0.059</v>
      </c>
      <c r="DF118">
        <v>-0.002</v>
      </c>
      <c r="DG118">
        <v>-2.911</v>
      </c>
      <c r="DH118">
        <v>-0.054</v>
      </c>
      <c r="DI118">
        <v>420</v>
      </c>
      <c r="DJ118">
        <v>15</v>
      </c>
      <c r="DK118">
        <v>0.52</v>
      </c>
      <c r="DL118">
        <v>0.05</v>
      </c>
      <c r="DM118">
        <v>0.0045707682</v>
      </c>
      <c r="DN118">
        <v>-0.1836287129155723</v>
      </c>
      <c r="DO118">
        <v>0.03831354694665997</v>
      </c>
      <c r="DP118">
        <v>0</v>
      </c>
      <c r="DQ118">
        <v>-0.02571328175</v>
      </c>
      <c r="DR118">
        <v>0.1864922761350847</v>
      </c>
      <c r="DS118">
        <v>0.02181997510579009</v>
      </c>
      <c r="DT118">
        <v>0</v>
      </c>
      <c r="DU118">
        <v>0</v>
      </c>
      <c r="DV118">
        <v>2</v>
      </c>
      <c r="DW118" t="s">
        <v>363</v>
      </c>
      <c r="DX118">
        <v>3.22928</v>
      </c>
      <c r="DY118">
        <v>2.7044</v>
      </c>
      <c r="DZ118">
        <v>0.106078</v>
      </c>
      <c r="EA118">
        <v>0.105841</v>
      </c>
      <c r="EB118">
        <v>0.0869381</v>
      </c>
      <c r="EC118">
        <v>0.0873177</v>
      </c>
      <c r="ED118">
        <v>29143.9</v>
      </c>
      <c r="EE118">
        <v>28484.2</v>
      </c>
      <c r="EF118">
        <v>31225.5</v>
      </c>
      <c r="EG118">
        <v>30203.2</v>
      </c>
      <c r="EH118">
        <v>38185.6</v>
      </c>
      <c r="EI118">
        <v>36455.9</v>
      </c>
      <c r="EJ118">
        <v>43756.3</v>
      </c>
      <c r="EK118">
        <v>42182.1</v>
      </c>
      <c r="EL118">
        <v>2.1415</v>
      </c>
      <c r="EM118">
        <v>1.90545</v>
      </c>
      <c r="EN118">
        <v>0.0896305</v>
      </c>
      <c r="EO118">
        <v>0</v>
      </c>
      <c r="EP118">
        <v>25.0773</v>
      </c>
      <c r="EQ118">
        <v>999.9</v>
      </c>
      <c r="ER118">
        <v>56.2</v>
      </c>
      <c r="ES118">
        <v>28.3</v>
      </c>
      <c r="ET118">
        <v>21.4044</v>
      </c>
      <c r="EU118">
        <v>61.5672</v>
      </c>
      <c r="EV118">
        <v>22.0994</v>
      </c>
      <c r="EW118">
        <v>1</v>
      </c>
      <c r="EX118">
        <v>-0.0176728</v>
      </c>
      <c r="EY118">
        <v>-0.466509</v>
      </c>
      <c r="EZ118">
        <v>20.208</v>
      </c>
      <c r="FA118">
        <v>5.22448</v>
      </c>
      <c r="FB118">
        <v>11.998</v>
      </c>
      <c r="FC118">
        <v>4.967</v>
      </c>
      <c r="FD118">
        <v>3.297</v>
      </c>
      <c r="FE118">
        <v>9999</v>
      </c>
      <c r="FF118">
        <v>9999</v>
      </c>
      <c r="FG118">
        <v>9999</v>
      </c>
      <c r="FH118">
        <v>33.4</v>
      </c>
      <c r="FI118">
        <v>4.97107</v>
      </c>
      <c r="FJ118">
        <v>1.86778</v>
      </c>
      <c r="FK118">
        <v>1.85899</v>
      </c>
      <c r="FL118">
        <v>1.86512</v>
      </c>
      <c r="FM118">
        <v>1.8631</v>
      </c>
      <c r="FN118">
        <v>1.86447</v>
      </c>
      <c r="FO118">
        <v>1.85989</v>
      </c>
      <c r="FP118">
        <v>1.864</v>
      </c>
      <c r="FQ118">
        <v>0</v>
      </c>
      <c r="FR118">
        <v>0</v>
      </c>
      <c r="FS118">
        <v>0</v>
      </c>
      <c r="FT118">
        <v>0</v>
      </c>
      <c r="FU118" t="s">
        <v>358</v>
      </c>
      <c r="FV118" t="s">
        <v>359</v>
      </c>
      <c r="FW118" t="s">
        <v>360</v>
      </c>
      <c r="FX118" t="s">
        <v>360</v>
      </c>
      <c r="FY118" t="s">
        <v>360</v>
      </c>
      <c r="FZ118" t="s">
        <v>360</v>
      </c>
      <c r="GA118">
        <v>0</v>
      </c>
      <c r="GB118">
        <v>100</v>
      </c>
      <c r="GC118">
        <v>100</v>
      </c>
      <c r="GD118">
        <v>-2.91</v>
      </c>
      <c r="GE118">
        <v>-0.0519</v>
      </c>
      <c r="GF118">
        <v>-1.051159186762424</v>
      </c>
      <c r="GG118">
        <v>-0.004200780211792431</v>
      </c>
      <c r="GH118">
        <v>-6.086107273994438E-07</v>
      </c>
      <c r="GI118">
        <v>3.538391214060535E-10</v>
      </c>
      <c r="GJ118">
        <v>-0.07771931300603285</v>
      </c>
      <c r="GK118">
        <v>0.006682484536868237</v>
      </c>
      <c r="GL118">
        <v>-0.0007200357986506558</v>
      </c>
      <c r="GM118">
        <v>2.515042002614049E-05</v>
      </c>
      <c r="GN118">
        <v>15</v>
      </c>
      <c r="GO118">
        <v>1944</v>
      </c>
      <c r="GP118">
        <v>3</v>
      </c>
      <c r="GQ118">
        <v>20</v>
      </c>
      <c r="GR118">
        <v>6.1</v>
      </c>
      <c r="GS118">
        <v>5.8</v>
      </c>
      <c r="GT118">
        <v>1.13525</v>
      </c>
      <c r="GU118">
        <v>2.42554</v>
      </c>
      <c r="GV118">
        <v>1.44897</v>
      </c>
      <c r="GW118">
        <v>2.29492</v>
      </c>
      <c r="GX118">
        <v>1.55151</v>
      </c>
      <c r="GY118">
        <v>2.42554</v>
      </c>
      <c r="GZ118">
        <v>33.3111</v>
      </c>
      <c r="HA118">
        <v>13.8431</v>
      </c>
      <c r="HB118">
        <v>18</v>
      </c>
      <c r="HC118">
        <v>611.559</v>
      </c>
      <c r="HD118">
        <v>460.697</v>
      </c>
      <c r="HE118">
        <v>26.0002</v>
      </c>
      <c r="HF118">
        <v>26.8462</v>
      </c>
      <c r="HG118">
        <v>29.9999</v>
      </c>
      <c r="HH118">
        <v>26.9442</v>
      </c>
      <c r="HI118">
        <v>26.9168</v>
      </c>
      <c r="HJ118">
        <v>22.718</v>
      </c>
      <c r="HK118">
        <v>35.9135</v>
      </c>
      <c r="HL118">
        <v>67.0787</v>
      </c>
      <c r="HM118">
        <v>26</v>
      </c>
      <c r="HN118">
        <v>420</v>
      </c>
      <c r="HO118">
        <v>15.9506</v>
      </c>
      <c r="HP118">
        <v>99.0859</v>
      </c>
      <c r="HQ118">
        <v>100.788</v>
      </c>
    </row>
    <row r="119" spans="1:225">
      <c r="A119">
        <v>103</v>
      </c>
      <c r="B119">
        <v>1714260582</v>
      </c>
      <c r="C119">
        <v>3443.900000095367</v>
      </c>
      <c r="D119" t="s">
        <v>581</v>
      </c>
      <c r="E119" t="s">
        <v>582</v>
      </c>
      <c r="F119">
        <v>5</v>
      </c>
      <c r="G119" t="s">
        <v>580</v>
      </c>
      <c r="H119">
        <v>1714260574</v>
      </c>
      <c r="I119">
        <f>(J119)/1000</f>
        <v>0</v>
      </c>
      <c r="J119">
        <f>IF(BE119, AM119, AG119)</f>
        <v>0</v>
      </c>
      <c r="K119">
        <f>IF(BE119, AH119, AF119)</f>
        <v>0</v>
      </c>
      <c r="L119">
        <f>BG119 - IF(AT119&gt;1, K119*BA119*100.0/(AV119*BU119), 0)</f>
        <v>0</v>
      </c>
      <c r="M119">
        <f>((S119-I119/2)*L119-K119)/(S119+I119/2)</f>
        <v>0</v>
      </c>
      <c r="N119">
        <f>M119*(BN119+BO119)/1000.0</f>
        <v>0</v>
      </c>
      <c r="O119">
        <f>(BG119 - IF(AT119&gt;1, K119*BA119*100.0/(AV119*BU119), 0))*(BN119+BO119)/1000.0</f>
        <v>0</v>
      </c>
      <c r="P119">
        <f>2.0/((1/R119-1/Q119)+SIGN(R119)*SQRT((1/R119-1/Q119)*(1/R119-1/Q119) + 4*BB119/((BB119+1)*(BB119+1))*(2*1/R119*1/Q119-1/Q119*1/Q119)))</f>
        <v>0</v>
      </c>
      <c r="Q119">
        <f>IF(LEFT(BC119,1)&lt;&gt;"0",IF(LEFT(BC119,1)="1",3.0,BD119),$D$5+$E$5*(BU119*BN119/($K$5*1000))+$F$5*(BU119*BN119/($K$5*1000))*MAX(MIN(BA119,$J$5),$I$5)*MAX(MIN(BA119,$J$5),$I$5)+$G$5*MAX(MIN(BA119,$J$5),$I$5)*(BU119*BN119/($K$5*1000))+$H$5*(BU119*BN119/($K$5*1000))*(BU119*BN119/($K$5*1000)))</f>
        <v>0</v>
      </c>
      <c r="R119">
        <f>I119*(1000-(1000*0.61365*exp(17.502*V119/(240.97+V119))/(BN119+BO119)+BI119)/2)/(1000*0.61365*exp(17.502*V119/(240.97+V119))/(BN119+BO119)-BI119)</f>
        <v>0</v>
      </c>
      <c r="S119">
        <f>1/((BB119+1)/(P119/1.6)+1/(Q119/1.37)) + BB119/((BB119+1)/(P119/1.6) + BB119/(Q119/1.37))</f>
        <v>0</v>
      </c>
      <c r="T119">
        <f>(AW119*AZ119)</f>
        <v>0</v>
      </c>
      <c r="U119">
        <f>(BP119+(T119+2*0.95*5.67E-8*(((BP119+$B$7)+273)^4-(BP119+273)^4)-44100*I119)/(1.84*29.3*Q119+8*0.95*5.67E-8*(BP119+273)^3))</f>
        <v>0</v>
      </c>
      <c r="V119">
        <f>($C$7*BQ119+$D$7*BR119+$E$7*U119)</f>
        <v>0</v>
      </c>
      <c r="W119">
        <f>0.61365*exp(17.502*V119/(240.97+V119))</f>
        <v>0</v>
      </c>
      <c r="X119">
        <f>(Y119/Z119*100)</f>
        <v>0</v>
      </c>
      <c r="Y119">
        <f>BI119*(BN119+BO119)/1000</f>
        <v>0</v>
      </c>
      <c r="Z119">
        <f>0.61365*exp(17.502*BP119/(240.97+BP119))</f>
        <v>0</v>
      </c>
      <c r="AA119">
        <f>(W119-BI119*(BN119+BO119)/1000)</f>
        <v>0</v>
      </c>
      <c r="AB119">
        <f>(-I119*44100)</f>
        <v>0</v>
      </c>
      <c r="AC119">
        <f>2*29.3*Q119*0.92*(BP119-V119)</f>
        <v>0</v>
      </c>
      <c r="AD119">
        <f>2*0.95*5.67E-8*(((BP119+$B$7)+273)^4-(V119+273)^4)</f>
        <v>0</v>
      </c>
      <c r="AE119">
        <f>T119+AD119+AB119+AC119</f>
        <v>0</v>
      </c>
      <c r="AF119">
        <f>BM119*AT119*(BH119-BG119*(1000-AT119*BJ119)/(1000-AT119*BI119))/(100*BA119)</f>
        <v>0</v>
      </c>
      <c r="AG119">
        <f>1000*BM119*AT119*(BI119-BJ119)/(100*BA119*(1000-AT119*BI119))</f>
        <v>0</v>
      </c>
      <c r="AH119">
        <f>(AI119 - AJ119 - BN119*1E3/(8.314*(BP119+273.15)) * AL119/BM119 * AK119) * BM119/(100*BA119) * (1000 - BJ119)/1000</f>
        <v>0</v>
      </c>
      <c r="AI119">
        <v>426.8466063977724</v>
      </c>
      <c r="AJ119">
        <v>426.848806060606</v>
      </c>
      <c r="AK119">
        <v>0.0003926933553045497</v>
      </c>
      <c r="AL119">
        <v>67.19127569432588</v>
      </c>
      <c r="AM119">
        <f>(AO119 - AN119 + BN119*1E3/(8.314*(BP119+273.15)) * AQ119/BM119 * AP119) * BM119/(100*BA119) * 1000/(1000 - AO119)</f>
        <v>0</v>
      </c>
      <c r="AN119">
        <v>15.9861318165619</v>
      </c>
      <c r="AO119">
        <v>15.99626666666666</v>
      </c>
      <c r="AP119">
        <v>-9.106711349780274E-06</v>
      </c>
      <c r="AQ119">
        <v>78.54652489933</v>
      </c>
      <c r="AR119">
        <v>0</v>
      </c>
      <c r="AS119">
        <v>0</v>
      </c>
      <c r="AT119">
        <f>IF(AR119*$H$13&gt;=AV119,1.0,(AV119/(AV119-AR119*$H$13)))</f>
        <v>0</v>
      </c>
      <c r="AU119">
        <f>(AT119-1)*100</f>
        <v>0</v>
      </c>
      <c r="AV119">
        <f>MAX(0,($B$13+$C$13*BU119)/(1+$D$13*BU119)*BN119/(BP119+273)*$E$13)</f>
        <v>0</v>
      </c>
      <c r="AW119">
        <f>$B$11*BV119+$C$11*BW119+$F$11*CH119*(1-CK119)</f>
        <v>0</v>
      </c>
      <c r="AX119">
        <f>AW119*AY119</f>
        <v>0</v>
      </c>
      <c r="AY119">
        <f>($B$11*$D$9+$C$11*$D$9+$F$11*((CU119+CM119)/MAX(CU119+CM119+CV119, 0.1)*$I$9+CV119/MAX(CU119+CM119+CV119, 0.1)*$J$9))/($B$11+$C$11+$F$11)</f>
        <v>0</v>
      </c>
      <c r="AZ119">
        <f>($B$11*$K$9+$C$11*$K$9+$F$11*((CU119+CM119)/MAX(CU119+CM119+CV119, 0.1)*$P$9+CV119/MAX(CU119+CM119+CV119, 0.1)*$Q$9))/($B$11+$C$11+$F$11)</f>
        <v>0</v>
      </c>
      <c r="BA119">
        <v>6</v>
      </c>
      <c r="BB119">
        <v>0.5</v>
      </c>
      <c r="BC119" t="s">
        <v>355</v>
      </c>
      <c r="BD119">
        <v>2</v>
      </c>
      <c r="BE119" t="b">
        <v>1</v>
      </c>
      <c r="BF119">
        <v>1714260574</v>
      </c>
      <c r="BG119">
        <v>420.0097419354839</v>
      </c>
      <c r="BH119">
        <v>420.0086451612904</v>
      </c>
      <c r="BI119">
        <v>16.00132580645161</v>
      </c>
      <c r="BJ119">
        <v>15.98673225806452</v>
      </c>
      <c r="BK119">
        <v>422.9194193548387</v>
      </c>
      <c r="BL119">
        <v>16.05327419354839</v>
      </c>
      <c r="BM119">
        <v>600.0186774193547</v>
      </c>
      <c r="BN119">
        <v>101.397</v>
      </c>
      <c r="BO119">
        <v>0.1000045451612903</v>
      </c>
      <c r="BP119">
        <v>26.4393</v>
      </c>
      <c r="BQ119">
        <v>26.57935806451612</v>
      </c>
      <c r="BR119">
        <v>999.9000000000003</v>
      </c>
      <c r="BS119">
        <v>0</v>
      </c>
      <c r="BT119">
        <v>0</v>
      </c>
      <c r="BU119">
        <v>9995.002258064518</v>
      </c>
      <c r="BV119">
        <v>0</v>
      </c>
      <c r="BW119">
        <v>122.4392903225806</v>
      </c>
      <c r="BX119">
        <v>0.0009952638709677425</v>
      </c>
      <c r="BY119">
        <v>426.8397419354839</v>
      </c>
      <c r="BZ119">
        <v>426.8323548387096</v>
      </c>
      <c r="CA119">
        <v>0.01457833580645162</v>
      </c>
      <c r="CB119">
        <v>420.0086451612904</v>
      </c>
      <c r="CC119">
        <v>15.98673225806452</v>
      </c>
      <c r="CD119">
        <v>1.622486451612903</v>
      </c>
      <c r="CE119">
        <v>1.621007741935484</v>
      </c>
      <c r="CF119">
        <v>14.17402903225807</v>
      </c>
      <c r="CG119">
        <v>14.15996129032258</v>
      </c>
      <c r="CH119">
        <v>400.0027096774193</v>
      </c>
      <c r="CI119">
        <v>0.9000156451612903</v>
      </c>
      <c r="CJ119">
        <v>0.0999842193548387</v>
      </c>
      <c r="CK119">
        <v>0</v>
      </c>
      <c r="CL119">
        <v>2.129729032258064</v>
      </c>
      <c r="CM119">
        <v>0</v>
      </c>
      <c r="CN119">
        <v>743.0335806451612</v>
      </c>
      <c r="CO119">
        <v>3702.250322580645</v>
      </c>
      <c r="CP119">
        <v>36.72151612903226</v>
      </c>
      <c r="CQ119">
        <v>39.92316129032258</v>
      </c>
      <c r="CR119">
        <v>38.61264516129032</v>
      </c>
      <c r="CS119">
        <v>39.22351612903226</v>
      </c>
      <c r="CT119">
        <v>36.96751612903225</v>
      </c>
      <c r="CU119">
        <v>360.0083870967742</v>
      </c>
      <c r="CV119">
        <v>39.99387096774193</v>
      </c>
      <c r="CW119">
        <v>0</v>
      </c>
      <c r="CX119">
        <v>1714260669.6</v>
      </c>
      <c r="CY119">
        <v>0</v>
      </c>
      <c r="CZ119">
        <v>1714260207.1</v>
      </c>
      <c r="DA119" t="s">
        <v>565</v>
      </c>
      <c r="DB119">
        <v>1714260192.6</v>
      </c>
      <c r="DC119">
        <v>1714260207.1</v>
      </c>
      <c r="DD119">
        <v>4</v>
      </c>
      <c r="DE119">
        <v>0.059</v>
      </c>
      <c r="DF119">
        <v>-0.002</v>
      </c>
      <c r="DG119">
        <v>-2.911</v>
      </c>
      <c r="DH119">
        <v>-0.054</v>
      </c>
      <c r="DI119">
        <v>420</v>
      </c>
      <c r="DJ119">
        <v>15</v>
      </c>
      <c r="DK119">
        <v>0.52</v>
      </c>
      <c r="DL119">
        <v>0.05</v>
      </c>
      <c r="DM119">
        <v>0.004575401951219513</v>
      </c>
      <c r="DN119">
        <v>0.0151435321254355</v>
      </c>
      <c r="DO119">
        <v>0.0477447568374372</v>
      </c>
      <c r="DP119">
        <v>1</v>
      </c>
      <c r="DQ119">
        <v>0.01348247097560976</v>
      </c>
      <c r="DR119">
        <v>0.002195418397212557</v>
      </c>
      <c r="DS119">
        <v>0.007355912176246581</v>
      </c>
      <c r="DT119">
        <v>1</v>
      </c>
      <c r="DU119">
        <v>2</v>
      </c>
      <c r="DV119">
        <v>2</v>
      </c>
      <c r="DW119" t="s">
        <v>394</v>
      </c>
      <c r="DX119">
        <v>3.22886</v>
      </c>
      <c r="DY119">
        <v>2.70447</v>
      </c>
      <c r="DZ119">
        <v>0.106079</v>
      </c>
      <c r="EA119">
        <v>0.105848</v>
      </c>
      <c r="EB119">
        <v>0.08686720000000001</v>
      </c>
      <c r="EC119">
        <v>0.08716019999999999</v>
      </c>
      <c r="ED119">
        <v>29144.2</v>
      </c>
      <c r="EE119">
        <v>28484.7</v>
      </c>
      <c r="EF119">
        <v>31225.7</v>
      </c>
      <c r="EG119">
        <v>30203.9</v>
      </c>
      <c r="EH119">
        <v>38188.9</v>
      </c>
      <c r="EI119">
        <v>36463</v>
      </c>
      <c r="EJ119">
        <v>43756.8</v>
      </c>
      <c r="EK119">
        <v>42183</v>
      </c>
      <c r="EL119">
        <v>2.14155</v>
      </c>
      <c r="EM119">
        <v>1.90572</v>
      </c>
      <c r="EN119">
        <v>0.08729099999999999</v>
      </c>
      <c r="EO119">
        <v>0</v>
      </c>
      <c r="EP119">
        <v>25.1678</v>
      </c>
      <c r="EQ119">
        <v>999.9</v>
      </c>
      <c r="ER119">
        <v>56</v>
      </c>
      <c r="ES119">
        <v>28.3</v>
      </c>
      <c r="ET119">
        <v>21.3285</v>
      </c>
      <c r="EU119">
        <v>61.4372</v>
      </c>
      <c r="EV119">
        <v>22.5441</v>
      </c>
      <c r="EW119">
        <v>1</v>
      </c>
      <c r="EX119">
        <v>-0.0181733</v>
      </c>
      <c r="EY119">
        <v>-0.440049</v>
      </c>
      <c r="EZ119">
        <v>20.208</v>
      </c>
      <c r="FA119">
        <v>5.22732</v>
      </c>
      <c r="FB119">
        <v>11.998</v>
      </c>
      <c r="FC119">
        <v>4.9668</v>
      </c>
      <c r="FD119">
        <v>3.297</v>
      </c>
      <c r="FE119">
        <v>9999</v>
      </c>
      <c r="FF119">
        <v>9999</v>
      </c>
      <c r="FG119">
        <v>9999</v>
      </c>
      <c r="FH119">
        <v>33.4</v>
      </c>
      <c r="FI119">
        <v>4.97107</v>
      </c>
      <c r="FJ119">
        <v>1.86779</v>
      </c>
      <c r="FK119">
        <v>1.85899</v>
      </c>
      <c r="FL119">
        <v>1.86511</v>
      </c>
      <c r="FM119">
        <v>1.8631</v>
      </c>
      <c r="FN119">
        <v>1.86444</v>
      </c>
      <c r="FO119">
        <v>1.85989</v>
      </c>
      <c r="FP119">
        <v>1.86401</v>
      </c>
      <c r="FQ119">
        <v>0</v>
      </c>
      <c r="FR119">
        <v>0</v>
      </c>
      <c r="FS119">
        <v>0</v>
      </c>
      <c r="FT119">
        <v>0</v>
      </c>
      <c r="FU119" t="s">
        <v>358</v>
      </c>
      <c r="FV119" t="s">
        <v>359</v>
      </c>
      <c r="FW119" t="s">
        <v>360</v>
      </c>
      <c r="FX119" t="s">
        <v>360</v>
      </c>
      <c r="FY119" t="s">
        <v>360</v>
      </c>
      <c r="FZ119" t="s">
        <v>360</v>
      </c>
      <c r="GA119">
        <v>0</v>
      </c>
      <c r="GB119">
        <v>100</v>
      </c>
      <c r="GC119">
        <v>100</v>
      </c>
      <c r="GD119">
        <v>-2.91</v>
      </c>
      <c r="GE119">
        <v>-0.052</v>
      </c>
      <c r="GF119">
        <v>-1.051159186762424</v>
      </c>
      <c r="GG119">
        <v>-0.004200780211792431</v>
      </c>
      <c r="GH119">
        <v>-6.086107273994438E-07</v>
      </c>
      <c r="GI119">
        <v>3.538391214060535E-10</v>
      </c>
      <c r="GJ119">
        <v>-0.07771931300603285</v>
      </c>
      <c r="GK119">
        <v>0.006682484536868237</v>
      </c>
      <c r="GL119">
        <v>-0.0007200357986506558</v>
      </c>
      <c r="GM119">
        <v>2.515042002614049E-05</v>
      </c>
      <c r="GN119">
        <v>15</v>
      </c>
      <c r="GO119">
        <v>1944</v>
      </c>
      <c r="GP119">
        <v>3</v>
      </c>
      <c r="GQ119">
        <v>20</v>
      </c>
      <c r="GR119">
        <v>6.5</v>
      </c>
      <c r="GS119">
        <v>6.2</v>
      </c>
      <c r="GT119">
        <v>1.13403</v>
      </c>
      <c r="GU119">
        <v>2.41577</v>
      </c>
      <c r="GV119">
        <v>1.44775</v>
      </c>
      <c r="GW119">
        <v>2.2937</v>
      </c>
      <c r="GX119">
        <v>1.55151</v>
      </c>
      <c r="GY119">
        <v>2.38037</v>
      </c>
      <c r="GZ119">
        <v>33.2887</v>
      </c>
      <c r="HA119">
        <v>13.8343</v>
      </c>
      <c r="HB119">
        <v>18</v>
      </c>
      <c r="HC119">
        <v>611.47</v>
      </c>
      <c r="HD119">
        <v>460.776</v>
      </c>
      <c r="HE119">
        <v>26.0015</v>
      </c>
      <c r="HF119">
        <v>26.8331</v>
      </c>
      <c r="HG119">
        <v>30</v>
      </c>
      <c r="HH119">
        <v>26.9323</v>
      </c>
      <c r="HI119">
        <v>26.9055</v>
      </c>
      <c r="HJ119">
        <v>22.7209</v>
      </c>
      <c r="HK119">
        <v>35.9135</v>
      </c>
      <c r="HL119">
        <v>66.708</v>
      </c>
      <c r="HM119">
        <v>26</v>
      </c>
      <c r="HN119">
        <v>420</v>
      </c>
      <c r="HO119">
        <v>15.9699</v>
      </c>
      <c r="HP119">
        <v>99.08669999999999</v>
      </c>
      <c r="HQ119">
        <v>100.79</v>
      </c>
    </row>
    <row r="120" spans="1:225">
      <c r="A120">
        <v>104</v>
      </c>
      <c r="B120">
        <v>1714260592</v>
      </c>
      <c r="C120">
        <v>3453.900000095367</v>
      </c>
      <c r="D120" t="s">
        <v>583</v>
      </c>
      <c r="E120" t="s">
        <v>584</v>
      </c>
      <c r="F120">
        <v>5</v>
      </c>
      <c r="G120" t="s">
        <v>580</v>
      </c>
      <c r="H120">
        <v>1714260584.327586</v>
      </c>
      <c r="I120">
        <f>(J120)/1000</f>
        <v>0</v>
      </c>
      <c r="J120">
        <f>IF(BE120, AM120, AG120)</f>
        <v>0</v>
      </c>
      <c r="K120">
        <f>IF(BE120, AH120, AF120)</f>
        <v>0</v>
      </c>
      <c r="L120">
        <f>BG120 - IF(AT120&gt;1, K120*BA120*100.0/(AV120*BU120), 0)</f>
        <v>0</v>
      </c>
      <c r="M120">
        <f>((S120-I120/2)*L120-K120)/(S120+I120/2)</f>
        <v>0</v>
      </c>
      <c r="N120">
        <f>M120*(BN120+BO120)/1000.0</f>
        <v>0</v>
      </c>
      <c r="O120">
        <f>(BG120 - IF(AT120&gt;1, K120*BA120*100.0/(AV120*BU120), 0))*(BN120+BO120)/1000.0</f>
        <v>0</v>
      </c>
      <c r="P120">
        <f>2.0/((1/R120-1/Q120)+SIGN(R120)*SQRT((1/R120-1/Q120)*(1/R120-1/Q120) + 4*BB120/((BB120+1)*(BB120+1))*(2*1/R120*1/Q120-1/Q120*1/Q120)))</f>
        <v>0</v>
      </c>
      <c r="Q120">
        <f>IF(LEFT(BC120,1)&lt;&gt;"0",IF(LEFT(BC120,1)="1",3.0,BD120),$D$5+$E$5*(BU120*BN120/($K$5*1000))+$F$5*(BU120*BN120/($K$5*1000))*MAX(MIN(BA120,$J$5),$I$5)*MAX(MIN(BA120,$J$5),$I$5)+$G$5*MAX(MIN(BA120,$J$5),$I$5)*(BU120*BN120/($K$5*1000))+$H$5*(BU120*BN120/($K$5*1000))*(BU120*BN120/($K$5*1000)))</f>
        <v>0</v>
      </c>
      <c r="R120">
        <f>I120*(1000-(1000*0.61365*exp(17.502*V120/(240.97+V120))/(BN120+BO120)+BI120)/2)/(1000*0.61365*exp(17.502*V120/(240.97+V120))/(BN120+BO120)-BI120)</f>
        <v>0</v>
      </c>
      <c r="S120">
        <f>1/((BB120+1)/(P120/1.6)+1/(Q120/1.37)) + BB120/((BB120+1)/(P120/1.6) + BB120/(Q120/1.37))</f>
        <v>0</v>
      </c>
      <c r="T120">
        <f>(AW120*AZ120)</f>
        <v>0</v>
      </c>
      <c r="U120">
        <f>(BP120+(T120+2*0.95*5.67E-8*(((BP120+$B$7)+273)^4-(BP120+273)^4)-44100*I120)/(1.84*29.3*Q120+8*0.95*5.67E-8*(BP120+273)^3))</f>
        <v>0</v>
      </c>
      <c r="V120">
        <f>($C$7*BQ120+$D$7*BR120+$E$7*U120)</f>
        <v>0</v>
      </c>
      <c r="W120">
        <f>0.61365*exp(17.502*V120/(240.97+V120))</f>
        <v>0</v>
      </c>
      <c r="X120">
        <f>(Y120/Z120*100)</f>
        <v>0</v>
      </c>
      <c r="Y120">
        <f>BI120*(BN120+BO120)/1000</f>
        <v>0</v>
      </c>
      <c r="Z120">
        <f>0.61365*exp(17.502*BP120/(240.97+BP120))</f>
        <v>0</v>
      </c>
      <c r="AA120">
        <f>(W120-BI120*(BN120+BO120)/1000)</f>
        <v>0</v>
      </c>
      <c r="AB120">
        <f>(-I120*44100)</f>
        <v>0</v>
      </c>
      <c r="AC120">
        <f>2*29.3*Q120*0.92*(BP120-V120)</f>
        <v>0</v>
      </c>
      <c r="AD120">
        <f>2*0.95*5.67E-8*(((BP120+$B$7)+273)^4-(V120+273)^4)</f>
        <v>0</v>
      </c>
      <c r="AE120">
        <f>T120+AD120+AB120+AC120</f>
        <v>0</v>
      </c>
      <c r="AF120">
        <f>BM120*AT120*(BH120-BG120*(1000-AT120*BJ120)/(1000-AT120*BI120))/(100*BA120)</f>
        <v>0</v>
      </c>
      <c r="AG120">
        <f>1000*BM120*AT120*(BI120-BJ120)/(100*BA120*(1000-AT120*BI120))</f>
        <v>0</v>
      </c>
      <c r="AH120">
        <f>(AI120 - AJ120 - BN120*1E3/(8.314*(BP120+273.15)) * AL120/BM120 * AK120) * BM120/(100*BA120) * (1000 - BJ120)/1000</f>
        <v>0</v>
      </c>
      <c r="AI120">
        <v>426.7863852351302</v>
      </c>
      <c r="AJ120">
        <v>426.858296969697</v>
      </c>
      <c r="AK120">
        <v>-0.0002136313856030633</v>
      </c>
      <c r="AL120">
        <v>67.19127569432588</v>
      </c>
      <c r="AM120">
        <f>(AO120 - AN120 + BN120*1E3/(8.314*(BP120+273.15)) * AQ120/BM120 * AP120) * BM120/(100*BA120) * 1000/(1000 - AO120)</f>
        <v>0</v>
      </c>
      <c r="AN120">
        <v>15.95836308789782</v>
      </c>
      <c r="AO120">
        <v>15.9866709090909</v>
      </c>
      <c r="AP120">
        <v>-6.598898480001967E-05</v>
      </c>
      <c r="AQ120">
        <v>78.54652489933</v>
      </c>
      <c r="AR120">
        <v>0</v>
      </c>
      <c r="AS120">
        <v>0</v>
      </c>
      <c r="AT120">
        <f>IF(AR120*$H$13&gt;=AV120,1.0,(AV120/(AV120-AR120*$H$13)))</f>
        <v>0</v>
      </c>
      <c r="AU120">
        <f>(AT120-1)*100</f>
        <v>0</v>
      </c>
      <c r="AV120">
        <f>MAX(0,($B$13+$C$13*BU120)/(1+$D$13*BU120)*BN120/(BP120+273)*$E$13)</f>
        <v>0</v>
      </c>
      <c r="AW120">
        <f>$B$11*BV120+$C$11*BW120+$F$11*CH120*(1-CK120)</f>
        <v>0</v>
      </c>
      <c r="AX120">
        <f>AW120*AY120</f>
        <v>0</v>
      </c>
      <c r="AY120">
        <f>($B$11*$D$9+$C$11*$D$9+$F$11*((CU120+CM120)/MAX(CU120+CM120+CV120, 0.1)*$I$9+CV120/MAX(CU120+CM120+CV120, 0.1)*$J$9))/($B$11+$C$11+$F$11)</f>
        <v>0</v>
      </c>
      <c r="AZ120">
        <f>($B$11*$K$9+$C$11*$K$9+$F$11*((CU120+CM120)/MAX(CU120+CM120+CV120, 0.1)*$P$9+CV120/MAX(CU120+CM120+CV120, 0.1)*$Q$9))/($B$11+$C$11+$F$11)</f>
        <v>0</v>
      </c>
      <c r="BA120">
        <v>6</v>
      </c>
      <c r="BB120">
        <v>0.5</v>
      </c>
      <c r="BC120" t="s">
        <v>355</v>
      </c>
      <c r="BD120">
        <v>2</v>
      </c>
      <c r="BE120" t="b">
        <v>1</v>
      </c>
      <c r="BF120">
        <v>1714260584.327586</v>
      </c>
      <c r="BG120">
        <v>420.0364827586208</v>
      </c>
      <c r="BH120">
        <v>420.0185172413792</v>
      </c>
      <c r="BI120">
        <v>15.99526206896551</v>
      </c>
      <c r="BJ120">
        <v>15.9777724137931</v>
      </c>
      <c r="BK120">
        <v>422.9463793103449</v>
      </c>
      <c r="BL120">
        <v>16.04723793103448</v>
      </c>
      <c r="BM120">
        <v>599.9730344827586</v>
      </c>
      <c r="BN120">
        <v>101.397724137931</v>
      </c>
      <c r="BO120">
        <v>0.09991946206896553</v>
      </c>
      <c r="BP120">
        <v>26.45758275862069</v>
      </c>
      <c r="BQ120">
        <v>26.59903103448276</v>
      </c>
      <c r="BR120">
        <v>999.9000000000002</v>
      </c>
      <c r="BS120">
        <v>0</v>
      </c>
      <c r="BT120">
        <v>0</v>
      </c>
      <c r="BU120">
        <v>9999.356206896551</v>
      </c>
      <c r="BV120">
        <v>0</v>
      </c>
      <c r="BW120">
        <v>122.9216896551724</v>
      </c>
      <c r="BX120">
        <v>0.01784857634482758</v>
      </c>
      <c r="BY120">
        <v>426.864275862069</v>
      </c>
      <c r="BZ120">
        <v>426.8385172413793</v>
      </c>
      <c r="CA120">
        <v>0.01748483034482759</v>
      </c>
      <c r="CB120">
        <v>420.0185172413792</v>
      </c>
      <c r="CC120">
        <v>15.9777724137931</v>
      </c>
      <c r="CD120">
        <v>1.621883103448276</v>
      </c>
      <c r="CE120">
        <v>1.620109310344827</v>
      </c>
      <c r="CF120">
        <v>14.16829310344828</v>
      </c>
      <c r="CG120">
        <v>14.15140344827586</v>
      </c>
      <c r="CH120">
        <v>399.991172413793</v>
      </c>
      <c r="CI120">
        <v>0.9000027931034486</v>
      </c>
      <c r="CJ120">
        <v>0.09999707931034482</v>
      </c>
      <c r="CK120">
        <v>0</v>
      </c>
      <c r="CL120">
        <v>2.122175862068966</v>
      </c>
      <c r="CM120">
        <v>0</v>
      </c>
      <c r="CN120">
        <v>763.7035517241379</v>
      </c>
      <c r="CO120">
        <v>3702.128965517241</v>
      </c>
      <c r="CP120">
        <v>36.58813793103448</v>
      </c>
      <c r="CQ120">
        <v>39.66355172413793</v>
      </c>
      <c r="CR120">
        <v>38.44372413793104</v>
      </c>
      <c r="CS120">
        <v>38.85534482758621</v>
      </c>
      <c r="CT120">
        <v>36.8101724137931</v>
      </c>
      <c r="CU120">
        <v>359.9920689655173</v>
      </c>
      <c r="CV120">
        <v>39.99896551724138</v>
      </c>
      <c r="CW120">
        <v>0</v>
      </c>
      <c r="CX120">
        <v>1714260679.2</v>
      </c>
      <c r="CY120">
        <v>0</v>
      </c>
      <c r="CZ120">
        <v>1714260207.1</v>
      </c>
      <c r="DA120" t="s">
        <v>565</v>
      </c>
      <c r="DB120">
        <v>1714260192.6</v>
      </c>
      <c r="DC120">
        <v>1714260207.1</v>
      </c>
      <c r="DD120">
        <v>4</v>
      </c>
      <c r="DE120">
        <v>0.059</v>
      </c>
      <c r="DF120">
        <v>-0.002</v>
      </c>
      <c r="DG120">
        <v>-2.911</v>
      </c>
      <c r="DH120">
        <v>-0.054</v>
      </c>
      <c r="DI120">
        <v>420</v>
      </c>
      <c r="DJ120">
        <v>15</v>
      </c>
      <c r="DK120">
        <v>0.52</v>
      </c>
      <c r="DL120">
        <v>0.05</v>
      </c>
      <c r="DM120">
        <v>0.02486363936585366</v>
      </c>
      <c r="DN120">
        <v>-0.02537061374216024</v>
      </c>
      <c r="DO120">
        <v>0.03060437819691822</v>
      </c>
      <c r="DP120">
        <v>1</v>
      </c>
      <c r="DQ120">
        <v>0.01557703829268293</v>
      </c>
      <c r="DR120">
        <v>0.05224009212543552</v>
      </c>
      <c r="DS120">
        <v>0.008982435785825717</v>
      </c>
      <c r="DT120">
        <v>1</v>
      </c>
      <c r="DU120">
        <v>2</v>
      </c>
      <c r="DV120">
        <v>2</v>
      </c>
      <c r="DW120" t="s">
        <v>394</v>
      </c>
      <c r="DX120">
        <v>3.22906</v>
      </c>
      <c r="DY120">
        <v>2.70418</v>
      </c>
      <c r="DZ120">
        <v>0.106078</v>
      </c>
      <c r="EA120">
        <v>0.105843</v>
      </c>
      <c r="EB120">
        <v>0.0868215</v>
      </c>
      <c r="EC120">
        <v>0.08701100000000001</v>
      </c>
      <c r="ED120">
        <v>29144</v>
      </c>
      <c r="EE120">
        <v>28484.4</v>
      </c>
      <c r="EF120">
        <v>31225.4</v>
      </c>
      <c r="EG120">
        <v>30203.4</v>
      </c>
      <c r="EH120">
        <v>38190.3</v>
      </c>
      <c r="EI120">
        <v>36468.5</v>
      </c>
      <c r="EJ120">
        <v>43756.1</v>
      </c>
      <c r="EK120">
        <v>42182.4</v>
      </c>
      <c r="EL120">
        <v>2.14188</v>
      </c>
      <c r="EM120">
        <v>1.9055</v>
      </c>
      <c r="EN120">
        <v>0.0861362</v>
      </c>
      <c r="EO120">
        <v>0</v>
      </c>
      <c r="EP120">
        <v>25.1985</v>
      </c>
      <c r="EQ120">
        <v>999.9</v>
      </c>
      <c r="ER120">
        <v>56</v>
      </c>
      <c r="ES120">
        <v>28.3</v>
      </c>
      <c r="ET120">
        <v>21.329</v>
      </c>
      <c r="EU120">
        <v>61.5472</v>
      </c>
      <c r="EV120">
        <v>22.4599</v>
      </c>
      <c r="EW120">
        <v>1</v>
      </c>
      <c r="EX120">
        <v>-0.0182927</v>
      </c>
      <c r="EY120">
        <v>-0.42692</v>
      </c>
      <c r="EZ120">
        <v>20.2078</v>
      </c>
      <c r="FA120">
        <v>5.22627</v>
      </c>
      <c r="FB120">
        <v>11.998</v>
      </c>
      <c r="FC120">
        <v>4.96565</v>
      </c>
      <c r="FD120">
        <v>3.29678</v>
      </c>
      <c r="FE120">
        <v>9999</v>
      </c>
      <c r="FF120">
        <v>9999</v>
      </c>
      <c r="FG120">
        <v>9999</v>
      </c>
      <c r="FH120">
        <v>33.4</v>
      </c>
      <c r="FI120">
        <v>4.97107</v>
      </c>
      <c r="FJ120">
        <v>1.8678</v>
      </c>
      <c r="FK120">
        <v>1.85899</v>
      </c>
      <c r="FL120">
        <v>1.86509</v>
      </c>
      <c r="FM120">
        <v>1.8631</v>
      </c>
      <c r="FN120">
        <v>1.86447</v>
      </c>
      <c r="FO120">
        <v>1.85989</v>
      </c>
      <c r="FP120">
        <v>1.86401</v>
      </c>
      <c r="FQ120">
        <v>0</v>
      </c>
      <c r="FR120">
        <v>0</v>
      </c>
      <c r="FS120">
        <v>0</v>
      </c>
      <c r="FT120">
        <v>0</v>
      </c>
      <c r="FU120" t="s">
        <v>358</v>
      </c>
      <c r="FV120" t="s">
        <v>359</v>
      </c>
      <c r="FW120" t="s">
        <v>360</v>
      </c>
      <c r="FX120" t="s">
        <v>360</v>
      </c>
      <c r="FY120" t="s">
        <v>360</v>
      </c>
      <c r="FZ120" t="s">
        <v>360</v>
      </c>
      <c r="GA120">
        <v>0</v>
      </c>
      <c r="GB120">
        <v>100</v>
      </c>
      <c r="GC120">
        <v>100</v>
      </c>
      <c r="GD120">
        <v>-2.91</v>
      </c>
      <c r="GE120">
        <v>-0.052</v>
      </c>
      <c r="GF120">
        <v>-1.051159186762424</v>
      </c>
      <c r="GG120">
        <v>-0.004200780211792431</v>
      </c>
      <c r="GH120">
        <v>-6.086107273994438E-07</v>
      </c>
      <c r="GI120">
        <v>3.538391214060535E-10</v>
      </c>
      <c r="GJ120">
        <v>-0.07771931300603285</v>
      </c>
      <c r="GK120">
        <v>0.006682484536868237</v>
      </c>
      <c r="GL120">
        <v>-0.0007200357986506558</v>
      </c>
      <c r="GM120">
        <v>2.515042002614049E-05</v>
      </c>
      <c r="GN120">
        <v>15</v>
      </c>
      <c r="GO120">
        <v>1944</v>
      </c>
      <c r="GP120">
        <v>3</v>
      </c>
      <c r="GQ120">
        <v>20</v>
      </c>
      <c r="GR120">
        <v>6.7</v>
      </c>
      <c r="GS120">
        <v>6.4</v>
      </c>
      <c r="GT120">
        <v>1.13525</v>
      </c>
      <c r="GU120">
        <v>2.42432</v>
      </c>
      <c r="GV120">
        <v>1.44897</v>
      </c>
      <c r="GW120">
        <v>2.2937</v>
      </c>
      <c r="GX120">
        <v>1.55151</v>
      </c>
      <c r="GY120">
        <v>2.323</v>
      </c>
      <c r="GZ120">
        <v>33.2887</v>
      </c>
      <c r="HA120">
        <v>13.8256</v>
      </c>
      <c r="HB120">
        <v>18</v>
      </c>
      <c r="HC120">
        <v>611.6609999999999</v>
      </c>
      <c r="HD120">
        <v>460.6</v>
      </c>
      <c r="HE120">
        <v>26.0013</v>
      </c>
      <c r="HF120">
        <v>26.8297</v>
      </c>
      <c r="HG120">
        <v>29.9999</v>
      </c>
      <c r="HH120">
        <v>26.9284</v>
      </c>
      <c r="HI120">
        <v>26.901</v>
      </c>
      <c r="HJ120">
        <v>22.7191</v>
      </c>
      <c r="HK120">
        <v>35.9135</v>
      </c>
      <c r="HL120">
        <v>66.3366</v>
      </c>
      <c r="HM120">
        <v>26</v>
      </c>
      <c r="HN120">
        <v>420</v>
      </c>
      <c r="HO120">
        <v>15.9733</v>
      </c>
      <c r="HP120">
        <v>99.0855</v>
      </c>
      <c r="HQ120">
        <v>100.789</v>
      </c>
    </row>
    <row r="121" spans="1:225">
      <c r="A121">
        <v>105</v>
      </c>
      <c r="B121">
        <v>1714260602</v>
      </c>
      <c r="C121">
        <v>3463.900000095367</v>
      </c>
      <c r="D121" t="s">
        <v>585</v>
      </c>
      <c r="E121" t="s">
        <v>586</v>
      </c>
      <c r="F121">
        <v>5</v>
      </c>
      <c r="G121" t="s">
        <v>580</v>
      </c>
      <c r="H121">
        <v>1714260594.066667</v>
      </c>
      <c r="I121">
        <f>(J121)/1000</f>
        <v>0</v>
      </c>
      <c r="J121">
        <f>IF(BE121, AM121, AG121)</f>
        <v>0</v>
      </c>
      <c r="K121">
        <f>IF(BE121, AH121, AF121)</f>
        <v>0</v>
      </c>
      <c r="L121">
        <f>BG121 - IF(AT121&gt;1, K121*BA121*100.0/(AV121*BU121), 0)</f>
        <v>0</v>
      </c>
      <c r="M121">
        <f>((S121-I121/2)*L121-K121)/(S121+I121/2)</f>
        <v>0</v>
      </c>
      <c r="N121">
        <f>M121*(BN121+BO121)/1000.0</f>
        <v>0</v>
      </c>
      <c r="O121">
        <f>(BG121 - IF(AT121&gt;1, K121*BA121*100.0/(AV121*BU121), 0))*(BN121+BO121)/1000.0</f>
        <v>0</v>
      </c>
      <c r="P121">
        <f>2.0/((1/R121-1/Q121)+SIGN(R121)*SQRT((1/R121-1/Q121)*(1/R121-1/Q121) + 4*BB121/((BB121+1)*(BB121+1))*(2*1/R121*1/Q121-1/Q121*1/Q121)))</f>
        <v>0</v>
      </c>
      <c r="Q121">
        <f>IF(LEFT(BC121,1)&lt;&gt;"0",IF(LEFT(BC121,1)="1",3.0,BD121),$D$5+$E$5*(BU121*BN121/($K$5*1000))+$F$5*(BU121*BN121/($K$5*1000))*MAX(MIN(BA121,$J$5),$I$5)*MAX(MIN(BA121,$J$5),$I$5)+$G$5*MAX(MIN(BA121,$J$5),$I$5)*(BU121*BN121/($K$5*1000))+$H$5*(BU121*BN121/($K$5*1000))*(BU121*BN121/($K$5*1000)))</f>
        <v>0</v>
      </c>
      <c r="R121">
        <f>I121*(1000-(1000*0.61365*exp(17.502*V121/(240.97+V121))/(BN121+BO121)+BI121)/2)/(1000*0.61365*exp(17.502*V121/(240.97+V121))/(BN121+BO121)-BI121)</f>
        <v>0</v>
      </c>
      <c r="S121">
        <f>1/((BB121+1)/(P121/1.6)+1/(Q121/1.37)) + BB121/((BB121+1)/(P121/1.6) + BB121/(Q121/1.37))</f>
        <v>0</v>
      </c>
      <c r="T121">
        <f>(AW121*AZ121)</f>
        <v>0</v>
      </c>
      <c r="U121">
        <f>(BP121+(T121+2*0.95*5.67E-8*(((BP121+$B$7)+273)^4-(BP121+273)^4)-44100*I121)/(1.84*29.3*Q121+8*0.95*5.67E-8*(BP121+273)^3))</f>
        <v>0</v>
      </c>
      <c r="V121">
        <f>($C$7*BQ121+$D$7*BR121+$E$7*U121)</f>
        <v>0</v>
      </c>
      <c r="W121">
        <f>0.61365*exp(17.502*V121/(240.97+V121))</f>
        <v>0</v>
      </c>
      <c r="X121">
        <f>(Y121/Z121*100)</f>
        <v>0</v>
      </c>
      <c r="Y121">
        <f>BI121*(BN121+BO121)/1000</f>
        <v>0</v>
      </c>
      <c r="Z121">
        <f>0.61365*exp(17.502*BP121/(240.97+BP121))</f>
        <v>0</v>
      </c>
      <c r="AA121">
        <f>(W121-BI121*(BN121+BO121)/1000)</f>
        <v>0</v>
      </c>
      <c r="AB121">
        <f>(-I121*44100)</f>
        <v>0</v>
      </c>
      <c r="AC121">
        <f>2*29.3*Q121*0.92*(BP121-V121)</f>
        <v>0</v>
      </c>
      <c r="AD121">
        <f>2*0.95*5.67E-8*(((BP121+$B$7)+273)^4-(V121+273)^4)</f>
        <v>0</v>
      </c>
      <c r="AE121">
        <f>T121+AD121+AB121+AC121</f>
        <v>0</v>
      </c>
      <c r="AF121">
        <f>BM121*AT121*(BH121-BG121*(1000-AT121*BJ121)/(1000-AT121*BI121))/(100*BA121)</f>
        <v>0</v>
      </c>
      <c r="AG121">
        <f>1000*BM121*AT121*(BI121-BJ121)/(100*BA121*(1000-AT121*BI121))</f>
        <v>0</v>
      </c>
      <c r="AH121">
        <f>(AI121 - AJ121 - BN121*1E3/(8.314*(BP121+273.15)) * AL121/BM121 * AK121) * BM121/(100*BA121) * (1000 - BJ121)/1000</f>
        <v>0</v>
      </c>
      <c r="AI121">
        <v>426.7927491136903</v>
      </c>
      <c r="AJ121">
        <v>426.8342727272725</v>
      </c>
      <c r="AK121">
        <v>-0.0002428160405343078</v>
      </c>
      <c r="AL121">
        <v>67.19127569432588</v>
      </c>
      <c r="AM121">
        <f>(AO121 - AN121 + BN121*1E3/(8.314*(BP121+273.15)) * AQ121/BM121 * AP121) * BM121/(100*BA121) * 1000/(1000 - AO121)</f>
        <v>0</v>
      </c>
      <c r="AN121">
        <v>15.94726601958732</v>
      </c>
      <c r="AO121">
        <v>15.96405939393939</v>
      </c>
      <c r="AP121">
        <v>-5.62692561416103E-05</v>
      </c>
      <c r="AQ121">
        <v>78.54652489933</v>
      </c>
      <c r="AR121">
        <v>0</v>
      </c>
      <c r="AS121">
        <v>0</v>
      </c>
      <c r="AT121">
        <f>IF(AR121*$H$13&gt;=AV121,1.0,(AV121/(AV121-AR121*$H$13)))</f>
        <v>0</v>
      </c>
      <c r="AU121">
        <f>(AT121-1)*100</f>
        <v>0</v>
      </c>
      <c r="AV121">
        <f>MAX(0,($B$13+$C$13*BU121)/(1+$D$13*BU121)*BN121/(BP121+273)*$E$13)</f>
        <v>0</v>
      </c>
      <c r="AW121">
        <f>$B$11*BV121+$C$11*BW121+$F$11*CH121*(1-CK121)</f>
        <v>0</v>
      </c>
      <c r="AX121">
        <f>AW121*AY121</f>
        <v>0</v>
      </c>
      <c r="AY121">
        <f>($B$11*$D$9+$C$11*$D$9+$F$11*((CU121+CM121)/MAX(CU121+CM121+CV121, 0.1)*$I$9+CV121/MAX(CU121+CM121+CV121, 0.1)*$J$9))/($B$11+$C$11+$F$11)</f>
        <v>0</v>
      </c>
      <c r="AZ121">
        <f>($B$11*$K$9+$C$11*$K$9+$F$11*((CU121+CM121)/MAX(CU121+CM121+CV121, 0.1)*$P$9+CV121/MAX(CU121+CM121+CV121, 0.1)*$Q$9))/($B$11+$C$11+$F$11)</f>
        <v>0</v>
      </c>
      <c r="BA121">
        <v>6</v>
      </c>
      <c r="BB121">
        <v>0.5</v>
      </c>
      <c r="BC121" t="s">
        <v>355</v>
      </c>
      <c r="BD121">
        <v>2</v>
      </c>
      <c r="BE121" t="b">
        <v>1</v>
      </c>
      <c r="BF121">
        <v>1714260594.066667</v>
      </c>
      <c r="BG121">
        <v>420.0333666666667</v>
      </c>
      <c r="BH121">
        <v>420.0077</v>
      </c>
      <c r="BI121">
        <v>15.97963333333333</v>
      </c>
      <c r="BJ121">
        <v>15.95355333333333</v>
      </c>
      <c r="BK121">
        <v>422.9433333333333</v>
      </c>
      <c r="BL121">
        <v>16.03165</v>
      </c>
      <c r="BM121">
        <v>599.9847333333333</v>
      </c>
      <c r="BN121">
        <v>101.3971</v>
      </c>
      <c r="BO121">
        <v>0.09995591</v>
      </c>
      <c r="BP121">
        <v>26.46387333333333</v>
      </c>
      <c r="BQ121">
        <v>26.61323666666667</v>
      </c>
      <c r="BR121">
        <v>999.9000000000002</v>
      </c>
      <c r="BS121">
        <v>0</v>
      </c>
      <c r="BT121">
        <v>0</v>
      </c>
      <c r="BU121">
        <v>10000.16433333333</v>
      </c>
      <c r="BV121">
        <v>0</v>
      </c>
      <c r="BW121">
        <v>123.0451333333333</v>
      </c>
      <c r="BX121">
        <v>0.025587973</v>
      </c>
      <c r="BY121">
        <v>426.8542666666667</v>
      </c>
      <c r="BZ121">
        <v>426.8170333333333</v>
      </c>
      <c r="CA121">
        <v>0.02607081</v>
      </c>
      <c r="CB121">
        <v>420.0077</v>
      </c>
      <c r="CC121">
        <v>15.95355333333333</v>
      </c>
      <c r="CD121">
        <v>1.620288</v>
      </c>
      <c r="CE121">
        <v>1.617643</v>
      </c>
      <c r="CF121">
        <v>14.15310333333333</v>
      </c>
      <c r="CG121">
        <v>14.12791333333333</v>
      </c>
      <c r="CH121">
        <v>400.0085000000001</v>
      </c>
      <c r="CI121">
        <v>0.8999866666666667</v>
      </c>
      <c r="CJ121">
        <v>0.10001326</v>
      </c>
      <c r="CK121">
        <v>0</v>
      </c>
      <c r="CL121">
        <v>2.09584</v>
      </c>
      <c r="CM121">
        <v>0</v>
      </c>
      <c r="CN121">
        <v>767.5670333333333</v>
      </c>
      <c r="CO121">
        <v>3702.269333333333</v>
      </c>
      <c r="CP121">
        <v>36.45809999999999</v>
      </c>
      <c r="CQ121">
        <v>39.44553333333332</v>
      </c>
      <c r="CR121">
        <v>38.28729999999999</v>
      </c>
      <c r="CS121">
        <v>38.55183333333333</v>
      </c>
      <c r="CT121">
        <v>36.6665</v>
      </c>
      <c r="CU121">
        <v>360.002</v>
      </c>
      <c r="CV121">
        <v>40.005</v>
      </c>
      <c r="CW121">
        <v>0</v>
      </c>
      <c r="CX121">
        <v>1714260689.4</v>
      </c>
      <c r="CY121">
        <v>0</v>
      </c>
      <c r="CZ121">
        <v>1714260207.1</v>
      </c>
      <c r="DA121" t="s">
        <v>565</v>
      </c>
      <c r="DB121">
        <v>1714260192.6</v>
      </c>
      <c r="DC121">
        <v>1714260207.1</v>
      </c>
      <c r="DD121">
        <v>4</v>
      </c>
      <c r="DE121">
        <v>0.059</v>
      </c>
      <c r="DF121">
        <v>-0.002</v>
      </c>
      <c r="DG121">
        <v>-2.911</v>
      </c>
      <c r="DH121">
        <v>-0.054</v>
      </c>
      <c r="DI121">
        <v>420</v>
      </c>
      <c r="DJ121">
        <v>15</v>
      </c>
      <c r="DK121">
        <v>0.52</v>
      </c>
      <c r="DL121">
        <v>0.05</v>
      </c>
      <c r="DM121">
        <v>0.02766723735</v>
      </c>
      <c r="DN121">
        <v>0.03141375856660409</v>
      </c>
      <c r="DO121">
        <v>0.03106754742726447</v>
      </c>
      <c r="DP121">
        <v>1</v>
      </c>
      <c r="DQ121">
        <v>0.02208830925</v>
      </c>
      <c r="DR121">
        <v>0.0487989281425891</v>
      </c>
      <c r="DS121">
        <v>0.009944469691768985</v>
      </c>
      <c r="DT121">
        <v>1</v>
      </c>
      <c r="DU121">
        <v>2</v>
      </c>
      <c r="DV121">
        <v>2</v>
      </c>
      <c r="DW121" t="s">
        <v>394</v>
      </c>
      <c r="DX121">
        <v>3.22899</v>
      </c>
      <c r="DY121">
        <v>2.70456</v>
      </c>
      <c r="DZ121">
        <v>0.106078</v>
      </c>
      <c r="EA121">
        <v>0.105855</v>
      </c>
      <c r="EB121">
        <v>0.0867405</v>
      </c>
      <c r="EC121">
        <v>0.087003</v>
      </c>
      <c r="ED121">
        <v>29143.7</v>
      </c>
      <c r="EE121">
        <v>28484.2</v>
      </c>
      <c r="EF121">
        <v>31225.2</v>
      </c>
      <c r="EG121">
        <v>30203.6</v>
      </c>
      <c r="EH121">
        <v>38193.4</v>
      </c>
      <c r="EI121">
        <v>36469</v>
      </c>
      <c r="EJ121">
        <v>43755.8</v>
      </c>
      <c r="EK121">
        <v>42182.7</v>
      </c>
      <c r="EL121">
        <v>2.1417</v>
      </c>
      <c r="EM121">
        <v>1.90562</v>
      </c>
      <c r="EN121">
        <v>0.0855103</v>
      </c>
      <c r="EO121">
        <v>0</v>
      </c>
      <c r="EP121">
        <v>25.2182</v>
      </c>
      <c r="EQ121">
        <v>999.9</v>
      </c>
      <c r="ER121">
        <v>55.9</v>
      </c>
      <c r="ES121">
        <v>28.3</v>
      </c>
      <c r="ET121">
        <v>21.2897</v>
      </c>
      <c r="EU121">
        <v>61.6872</v>
      </c>
      <c r="EV121">
        <v>22.1875</v>
      </c>
      <c r="EW121">
        <v>1</v>
      </c>
      <c r="EX121">
        <v>-0.0185442</v>
      </c>
      <c r="EY121">
        <v>-0.415765</v>
      </c>
      <c r="EZ121">
        <v>20.2081</v>
      </c>
      <c r="FA121">
        <v>5.22792</v>
      </c>
      <c r="FB121">
        <v>11.998</v>
      </c>
      <c r="FC121">
        <v>4.9658</v>
      </c>
      <c r="FD121">
        <v>3.297</v>
      </c>
      <c r="FE121">
        <v>9999</v>
      </c>
      <c r="FF121">
        <v>9999</v>
      </c>
      <c r="FG121">
        <v>9999</v>
      </c>
      <c r="FH121">
        <v>33.4</v>
      </c>
      <c r="FI121">
        <v>4.97106</v>
      </c>
      <c r="FJ121">
        <v>1.8678</v>
      </c>
      <c r="FK121">
        <v>1.85899</v>
      </c>
      <c r="FL121">
        <v>1.86512</v>
      </c>
      <c r="FM121">
        <v>1.8631</v>
      </c>
      <c r="FN121">
        <v>1.86446</v>
      </c>
      <c r="FO121">
        <v>1.85989</v>
      </c>
      <c r="FP121">
        <v>1.864</v>
      </c>
      <c r="FQ121">
        <v>0</v>
      </c>
      <c r="FR121">
        <v>0</v>
      </c>
      <c r="FS121">
        <v>0</v>
      </c>
      <c r="FT121">
        <v>0</v>
      </c>
      <c r="FU121" t="s">
        <v>358</v>
      </c>
      <c r="FV121" t="s">
        <v>359</v>
      </c>
      <c r="FW121" t="s">
        <v>360</v>
      </c>
      <c r="FX121" t="s">
        <v>360</v>
      </c>
      <c r="FY121" t="s">
        <v>360</v>
      </c>
      <c r="FZ121" t="s">
        <v>360</v>
      </c>
      <c r="GA121">
        <v>0</v>
      </c>
      <c r="GB121">
        <v>100</v>
      </c>
      <c r="GC121">
        <v>100</v>
      </c>
      <c r="GD121">
        <v>-2.91</v>
      </c>
      <c r="GE121">
        <v>-0.0521</v>
      </c>
      <c r="GF121">
        <v>-1.051159186762424</v>
      </c>
      <c r="GG121">
        <v>-0.004200780211792431</v>
      </c>
      <c r="GH121">
        <v>-6.086107273994438E-07</v>
      </c>
      <c r="GI121">
        <v>3.538391214060535E-10</v>
      </c>
      <c r="GJ121">
        <v>-0.07771931300603285</v>
      </c>
      <c r="GK121">
        <v>0.006682484536868237</v>
      </c>
      <c r="GL121">
        <v>-0.0007200357986506558</v>
      </c>
      <c r="GM121">
        <v>2.515042002614049E-05</v>
      </c>
      <c r="GN121">
        <v>15</v>
      </c>
      <c r="GO121">
        <v>1944</v>
      </c>
      <c r="GP121">
        <v>3</v>
      </c>
      <c r="GQ121">
        <v>20</v>
      </c>
      <c r="GR121">
        <v>6.8</v>
      </c>
      <c r="GS121">
        <v>6.6</v>
      </c>
      <c r="GT121">
        <v>1.13525</v>
      </c>
      <c r="GU121">
        <v>2.41943</v>
      </c>
      <c r="GV121">
        <v>1.44775</v>
      </c>
      <c r="GW121">
        <v>2.2937</v>
      </c>
      <c r="GX121">
        <v>1.55151</v>
      </c>
      <c r="GY121">
        <v>2.4646</v>
      </c>
      <c r="GZ121">
        <v>33.2887</v>
      </c>
      <c r="HA121">
        <v>13.8431</v>
      </c>
      <c r="HB121">
        <v>18</v>
      </c>
      <c r="HC121">
        <v>611.495</v>
      </c>
      <c r="HD121">
        <v>460.645</v>
      </c>
      <c r="HE121">
        <v>26.0012</v>
      </c>
      <c r="HF121">
        <v>26.827</v>
      </c>
      <c r="HG121">
        <v>30.0001</v>
      </c>
      <c r="HH121">
        <v>26.9244</v>
      </c>
      <c r="HI121">
        <v>26.8971</v>
      </c>
      <c r="HJ121">
        <v>22.7184</v>
      </c>
      <c r="HK121">
        <v>35.9135</v>
      </c>
      <c r="HL121">
        <v>66.3366</v>
      </c>
      <c r="HM121">
        <v>26</v>
      </c>
      <c r="HN121">
        <v>420</v>
      </c>
      <c r="HO121">
        <v>15.9925</v>
      </c>
      <c r="HP121">
        <v>99.0847</v>
      </c>
      <c r="HQ121">
        <v>100.789</v>
      </c>
    </row>
    <row r="122" spans="1:225">
      <c r="A122">
        <v>106</v>
      </c>
      <c r="B122">
        <v>1714260612</v>
      </c>
      <c r="C122">
        <v>3473.900000095367</v>
      </c>
      <c r="D122" t="s">
        <v>587</v>
      </c>
      <c r="E122" t="s">
        <v>588</v>
      </c>
      <c r="F122">
        <v>5</v>
      </c>
      <c r="G122" t="s">
        <v>580</v>
      </c>
      <c r="H122">
        <v>1714260604.066667</v>
      </c>
      <c r="I122">
        <f>(J122)/1000</f>
        <v>0</v>
      </c>
      <c r="J122">
        <f>IF(BE122, AM122, AG122)</f>
        <v>0</v>
      </c>
      <c r="K122">
        <f>IF(BE122, AH122, AF122)</f>
        <v>0</v>
      </c>
      <c r="L122">
        <f>BG122 - IF(AT122&gt;1, K122*BA122*100.0/(AV122*BU122), 0)</f>
        <v>0</v>
      </c>
      <c r="M122">
        <f>((S122-I122/2)*L122-K122)/(S122+I122/2)</f>
        <v>0</v>
      </c>
      <c r="N122">
        <f>M122*(BN122+BO122)/1000.0</f>
        <v>0</v>
      </c>
      <c r="O122">
        <f>(BG122 - IF(AT122&gt;1, K122*BA122*100.0/(AV122*BU122), 0))*(BN122+BO122)/1000.0</f>
        <v>0</v>
      </c>
      <c r="P122">
        <f>2.0/((1/R122-1/Q122)+SIGN(R122)*SQRT((1/R122-1/Q122)*(1/R122-1/Q122) + 4*BB122/((BB122+1)*(BB122+1))*(2*1/R122*1/Q122-1/Q122*1/Q122)))</f>
        <v>0</v>
      </c>
      <c r="Q122">
        <f>IF(LEFT(BC122,1)&lt;&gt;"0",IF(LEFT(BC122,1)="1",3.0,BD122),$D$5+$E$5*(BU122*BN122/($K$5*1000))+$F$5*(BU122*BN122/($K$5*1000))*MAX(MIN(BA122,$J$5),$I$5)*MAX(MIN(BA122,$J$5),$I$5)+$G$5*MAX(MIN(BA122,$J$5),$I$5)*(BU122*BN122/($K$5*1000))+$H$5*(BU122*BN122/($K$5*1000))*(BU122*BN122/($K$5*1000)))</f>
        <v>0</v>
      </c>
      <c r="R122">
        <f>I122*(1000-(1000*0.61365*exp(17.502*V122/(240.97+V122))/(BN122+BO122)+BI122)/2)/(1000*0.61365*exp(17.502*V122/(240.97+V122))/(BN122+BO122)-BI122)</f>
        <v>0</v>
      </c>
      <c r="S122">
        <f>1/((BB122+1)/(P122/1.6)+1/(Q122/1.37)) + BB122/((BB122+1)/(P122/1.6) + BB122/(Q122/1.37))</f>
        <v>0</v>
      </c>
      <c r="T122">
        <f>(AW122*AZ122)</f>
        <v>0</v>
      </c>
      <c r="U122">
        <f>(BP122+(T122+2*0.95*5.67E-8*(((BP122+$B$7)+273)^4-(BP122+273)^4)-44100*I122)/(1.84*29.3*Q122+8*0.95*5.67E-8*(BP122+273)^3))</f>
        <v>0</v>
      </c>
      <c r="V122">
        <f>($C$7*BQ122+$D$7*BR122+$E$7*U122)</f>
        <v>0</v>
      </c>
      <c r="W122">
        <f>0.61365*exp(17.502*V122/(240.97+V122))</f>
        <v>0</v>
      </c>
      <c r="X122">
        <f>(Y122/Z122*100)</f>
        <v>0</v>
      </c>
      <c r="Y122">
        <f>BI122*(BN122+BO122)/1000</f>
        <v>0</v>
      </c>
      <c r="Z122">
        <f>0.61365*exp(17.502*BP122/(240.97+BP122))</f>
        <v>0</v>
      </c>
      <c r="AA122">
        <f>(W122-BI122*(BN122+BO122)/1000)</f>
        <v>0</v>
      </c>
      <c r="AB122">
        <f>(-I122*44100)</f>
        <v>0</v>
      </c>
      <c r="AC122">
        <f>2*29.3*Q122*0.92*(BP122-V122)</f>
        <v>0</v>
      </c>
      <c r="AD122">
        <f>2*0.95*5.67E-8*(((BP122+$B$7)+273)^4-(V122+273)^4)</f>
        <v>0</v>
      </c>
      <c r="AE122">
        <f>T122+AD122+AB122+AC122</f>
        <v>0</v>
      </c>
      <c r="AF122">
        <f>BM122*AT122*(BH122-BG122*(1000-AT122*BJ122)/(1000-AT122*BI122))/(100*BA122)</f>
        <v>0</v>
      </c>
      <c r="AG122">
        <f>1000*BM122*AT122*(BI122-BJ122)/(100*BA122*(1000-AT122*BI122))</f>
        <v>0</v>
      </c>
      <c r="AH122">
        <f>(AI122 - AJ122 - BN122*1E3/(8.314*(BP122+273.15)) * AL122/BM122 * AK122) * BM122/(100*BA122) * (1000 - BJ122)/1000</f>
        <v>0</v>
      </c>
      <c r="AI122">
        <v>426.8356647184613</v>
      </c>
      <c r="AJ122">
        <v>426.8519151515151</v>
      </c>
      <c r="AK122">
        <v>0.0001055027958755775</v>
      </c>
      <c r="AL122">
        <v>67.19127569432588</v>
      </c>
      <c r="AM122">
        <f>(AO122 - AN122 + BN122*1E3/(8.314*(BP122+273.15)) * AQ122/BM122 * AP122) * BM122/(100*BA122) * 1000/(1000 - AO122)</f>
        <v>0</v>
      </c>
      <c r="AN122">
        <v>15.94744970405468</v>
      </c>
      <c r="AO122">
        <v>15.95950727272727</v>
      </c>
      <c r="AP122">
        <v>-1.189463248386158E-05</v>
      </c>
      <c r="AQ122">
        <v>78.54652489933</v>
      </c>
      <c r="AR122">
        <v>0</v>
      </c>
      <c r="AS122">
        <v>0</v>
      </c>
      <c r="AT122">
        <f>IF(AR122*$H$13&gt;=AV122,1.0,(AV122/(AV122-AR122*$H$13)))</f>
        <v>0</v>
      </c>
      <c r="AU122">
        <f>(AT122-1)*100</f>
        <v>0</v>
      </c>
      <c r="AV122">
        <f>MAX(0,($B$13+$C$13*BU122)/(1+$D$13*BU122)*BN122/(BP122+273)*$E$13)</f>
        <v>0</v>
      </c>
      <c r="AW122">
        <f>$B$11*BV122+$C$11*BW122+$F$11*CH122*(1-CK122)</f>
        <v>0</v>
      </c>
      <c r="AX122">
        <f>AW122*AY122</f>
        <v>0</v>
      </c>
      <c r="AY122">
        <f>($B$11*$D$9+$C$11*$D$9+$F$11*((CU122+CM122)/MAX(CU122+CM122+CV122, 0.1)*$I$9+CV122/MAX(CU122+CM122+CV122, 0.1)*$J$9))/($B$11+$C$11+$F$11)</f>
        <v>0</v>
      </c>
      <c r="AZ122">
        <f>($B$11*$K$9+$C$11*$K$9+$F$11*((CU122+CM122)/MAX(CU122+CM122+CV122, 0.1)*$P$9+CV122/MAX(CU122+CM122+CV122, 0.1)*$Q$9))/($B$11+$C$11+$F$11)</f>
        <v>0</v>
      </c>
      <c r="BA122">
        <v>6</v>
      </c>
      <c r="BB122">
        <v>0.5</v>
      </c>
      <c r="BC122" t="s">
        <v>355</v>
      </c>
      <c r="BD122">
        <v>2</v>
      </c>
      <c r="BE122" t="b">
        <v>1</v>
      </c>
      <c r="BF122">
        <v>1714260604.066667</v>
      </c>
      <c r="BG122">
        <v>420.0223333333333</v>
      </c>
      <c r="BH122">
        <v>420.0124666666667</v>
      </c>
      <c r="BI122">
        <v>15.96339666666666</v>
      </c>
      <c r="BJ122">
        <v>15.94698</v>
      </c>
      <c r="BK122">
        <v>422.9323</v>
      </c>
      <c r="BL122">
        <v>16.01545666666667</v>
      </c>
      <c r="BM122">
        <v>600.0127666666667</v>
      </c>
      <c r="BN122">
        <v>101.3971333333333</v>
      </c>
      <c r="BO122">
        <v>0.1000334033333334</v>
      </c>
      <c r="BP122">
        <v>26.46398666666667</v>
      </c>
      <c r="BQ122">
        <v>26.61967333333333</v>
      </c>
      <c r="BR122">
        <v>999.9000000000002</v>
      </c>
      <c r="BS122">
        <v>0</v>
      </c>
      <c r="BT122">
        <v>0</v>
      </c>
      <c r="BU122">
        <v>9997.077666666666</v>
      </c>
      <c r="BV122">
        <v>0</v>
      </c>
      <c r="BW122">
        <v>123.1108666666667</v>
      </c>
      <c r="BX122">
        <v>0.009868360666666664</v>
      </c>
      <c r="BY122">
        <v>426.8361333333333</v>
      </c>
      <c r="BZ122">
        <v>426.8190333333333</v>
      </c>
      <c r="CA122">
        <v>0.01640783333333333</v>
      </c>
      <c r="CB122">
        <v>420.0124666666667</v>
      </c>
      <c r="CC122">
        <v>15.94698</v>
      </c>
      <c r="CD122">
        <v>1.618644333333333</v>
      </c>
      <c r="CE122">
        <v>1.616978666666667</v>
      </c>
      <c r="CF122">
        <v>14.13743333333333</v>
      </c>
      <c r="CG122">
        <v>14.12158</v>
      </c>
      <c r="CH122">
        <v>400.0232666666666</v>
      </c>
      <c r="CI122">
        <v>0.9000010333333333</v>
      </c>
      <c r="CJ122">
        <v>0.09999884333333335</v>
      </c>
      <c r="CK122">
        <v>0</v>
      </c>
      <c r="CL122">
        <v>2.134376666666667</v>
      </c>
      <c r="CM122">
        <v>0</v>
      </c>
      <c r="CN122">
        <v>771.4565000000001</v>
      </c>
      <c r="CO122">
        <v>3702.421666666667</v>
      </c>
      <c r="CP122">
        <v>36.31439999999999</v>
      </c>
      <c r="CQ122">
        <v>39.2331</v>
      </c>
      <c r="CR122">
        <v>38.13096666666665</v>
      </c>
      <c r="CS122">
        <v>38.27059999999999</v>
      </c>
      <c r="CT122">
        <v>36.51643333333333</v>
      </c>
      <c r="CU122">
        <v>360.0209999999999</v>
      </c>
      <c r="CV122">
        <v>40.002</v>
      </c>
      <c r="CW122">
        <v>0</v>
      </c>
      <c r="CX122">
        <v>1714260699.6</v>
      </c>
      <c r="CY122">
        <v>0</v>
      </c>
      <c r="CZ122">
        <v>1714260207.1</v>
      </c>
      <c r="DA122" t="s">
        <v>565</v>
      </c>
      <c r="DB122">
        <v>1714260192.6</v>
      </c>
      <c r="DC122">
        <v>1714260207.1</v>
      </c>
      <c r="DD122">
        <v>4</v>
      </c>
      <c r="DE122">
        <v>0.059</v>
      </c>
      <c r="DF122">
        <v>-0.002</v>
      </c>
      <c r="DG122">
        <v>-2.911</v>
      </c>
      <c r="DH122">
        <v>-0.054</v>
      </c>
      <c r="DI122">
        <v>420</v>
      </c>
      <c r="DJ122">
        <v>15</v>
      </c>
      <c r="DK122">
        <v>0.52</v>
      </c>
      <c r="DL122">
        <v>0.05</v>
      </c>
      <c r="DM122">
        <v>0.009788509499999999</v>
      </c>
      <c r="DN122">
        <v>-0.1778246458536586</v>
      </c>
      <c r="DO122">
        <v>0.03671605632439995</v>
      </c>
      <c r="DP122">
        <v>0</v>
      </c>
      <c r="DQ122">
        <v>0.0205450725</v>
      </c>
      <c r="DR122">
        <v>-0.07292847016885567</v>
      </c>
      <c r="DS122">
        <v>0.007433771623576672</v>
      </c>
      <c r="DT122">
        <v>1</v>
      </c>
      <c r="DU122">
        <v>1</v>
      </c>
      <c r="DV122">
        <v>2</v>
      </c>
      <c r="DW122" t="s">
        <v>357</v>
      </c>
      <c r="DX122">
        <v>3.22891</v>
      </c>
      <c r="DY122">
        <v>2.7043</v>
      </c>
      <c r="DZ122">
        <v>0.106082</v>
      </c>
      <c r="EA122">
        <v>0.105841</v>
      </c>
      <c r="EB122">
        <v>0.08672489999999999</v>
      </c>
      <c r="EC122">
        <v>0.086979</v>
      </c>
      <c r="ED122">
        <v>29144.3</v>
      </c>
      <c r="EE122">
        <v>28484.1</v>
      </c>
      <c r="EF122">
        <v>31225.9</v>
      </c>
      <c r="EG122">
        <v>30202.9</v>
      </c>
      <c r="EH122">
        <v>38195</v>
      </c>
      <c r="EI122">
        <v>36469.3</v>
      </c>
      <c r="EJ122">
        <v>43756.8</v>
      </c>
      <c r="EK122">
        <v>42181.9</v>
      </c>
      <c r="EL122">
        <v>2.1419</v>
      </c>
      <c r="EM122">
        <v>1.90545</v>
      </c>
      <c r="EN122">
        <v>0.0855178</v>
      </c>
      <c r="EO122">
        <v>0</v>
      </c>
      <c r="EP122">
        <v>25.2251</v>
      </c>
      <c r="EQ122">
        <v>999.9</v>
      </c>
      <c r="ER122">
        <v>55.8</v>
      </c>
      <c r="ES122">
        <v>28.3</v>
      </c>
      <c r="ET122">
        <v>21.2526</v>
      </c>
      <c r="EU122">
        <v>61.5872</v>
      </c>
      <c r="EV122">
        <v>22.7244</v>
      </c>
      <c r="EW122">
        <v>1</v>
      </c>
      <c r="EX122">
        <v>-0.018689</v>
      </c>
      <c r="EY122">
        <v>-0.41009</v>
      </c>
      <c r="EZ122">
        <v>20.2081</v>
      </c>
      <c r="FA122">
        <v>5.22732</v>
      </c>
      <c r="FB122">
        <v>11.998</v>
      </c>
      <c r="FC122">
        <v>4.96585</v>
      </c>
      <c r="FD122">
        <v>3.297</v>
      </c>
      <c r="FE122">
        <v>9999</v>
      </c>
      <c r="FF122">
        <v>9999</v>
      </c>
      <c r="FG122">
        <v>9999</v>
      </c>
      <c r="FH122">
        <v>33.4</v>
      </c>
      <c r="FI122">
        <v>4.97106</v>
      </c>
      <c r="FJ122">
        <v>1.86783</v>
      </c>
      <c r="FK122">
        <v>1.85899</v>
      </c>
      <c r="FL122">
        <v>1.86511</v>
      </c>
      <c r="FM122">
        <v>1.8631</v>
      </c>
      <c r="FN122">
        <v>1.86446</v>
      </c>
      <c r="FO122">
        <v>1.85989</v>
      </c>
      <c r="FP122">
        <v>1.86401</v>
      </c>
      <c r="FQ122">
        <v>0</v>
      </c>
      <c r="FR122">
        <v>0</v>
      </c>
      <c r="FS122">
        <v>0</v>
      </c>
      <c r="FT122">
        <v>0</v>
      </c>
      <c r="FU122" t="s">
        <v>358</v>
      </c>
      <c r="FV122" t="s">
        <v>359</v>
      </c>
      <c r="FW122" t="s">
        <v>360</v>
      </c>
      <c r="FX122" t="s">
        <v>360</v>
      </c>
      <c r="FY122" t="s">
        <v>360</v>
      </c>
      <c r="FZ122" t="s">
        <v>360</v>
      </c>
      <c r="GA122">
        <v>0</v>
      </c>
      <c r="GB122">
        <v>100</v>
      </c>
      <c r="GC122">
        <v>100</v>
      </c>
      <c r="GD122">
        <v>-2.91</v>
      </c>
      <c r="GE122">
        <v>-0.0521</v>
      </c>
      <c r="GF122">
        <v>-1.051159186762424</v>
      </c>
      <c r="GG122">
        <v>-0.004200780211792431</v>
      </c>
      <c r="GH122">
        <v>-6.086107273994438E-07</v>
      </c>
      <c r="GI122">
        <v>3.538391214060535E-10</v>
      </c>
      <c r="GJ122">
        <v>-0.07771931300603285</v>
      </c>
      <c r="GK122">
        <v>0.006682484536868237</v>
      </c>
      <c r="GL122">
        <v>-0.0007200357986506558</v>
      </c>
      <c r="GM122">
        <v>2.515042002614049E-05</v>
      </c>
      <c r="GN122">
        <v>15</v>
      </c>
      <c r="GO122">
        <v>1944</v>
      </c>
      <c r="GP122">
        <v>3</v>
      </c>
      <c r="GQ122">
        <v>20</v>
      </c>
      <c r="GR122">
        <v>7</v>
      </c>
      <c r="GS122">
        <v>6.7</v>
      </c>
      <c r="GT122">
        <v>1.13403</v>
      </c>
      <c r="GU122">
        <v>2.43042</v>
      </c>
      <c r="GV122">
        <v>1.44775</v>
      </c>
      <c r="GW122">
        <v>2.2937</v>
      </c>
      <c r="GX122">
        <v>1.55151</v>
      </c>
      <c r="GY122">
        <v>2.23389</v>
      </c>
      <c r="GZ122">
        <v>33.3111</v>
      </c>
      <c r="HA122">
        <v>13.8168</v>
      </c>
      <c r="HB122">
        <v>18</v>
      </c>
      <c r="HC122">
        <v>611.591</v>
      </c>
      <c r="HD122">
        <v>460.504</v>
      </c>
      <c r="HE122">
        <v>26.0006</v>
      </c>
      <c r="HF122">
        <v>26.8247</v>
      </c>
      <c r="HG122">
        <v>30.0001</v>
      </c>
      <c r="HH122">
        <v>26.92</v>
      </c>
      <c r="HI122">
        <v>26.8932</v>
      </c>
      <c r="HJ122">
        <v>22.7186</v>
      </c>
      <c r="HK122">
        <v>35.9135</v>
      </c>
      <c r="HL122">
        <v>65.9603</v>
      </c>
      <c r="HM122">
        <v>26</v>
      </c>
      <c r="HN122">
        <v>420</v>
      </c>
      <c r="HO122">
        <v>16.0118</v>
      </c>
      <c r="HP122">
        <v>99.087</v>
      </c>
      <c r="HQ122">
        <v>100.787</v>
      </c>
    </row>
    <row r="123" spans="1:225">
      <c r="A123">
        <v>107</v>
      </c>
      <c r="B123">
        <v>1714260622</v>
      </c>
      <c r="C123">
        <v>3483.900000095367</v>
      </c>
      <c r="D123" t="s">
        <v>589</v>
      </c>
      <c r="E123" t="s">
        <v>590</v>
      </c>
      <c r="F123">
        <v>5</v>
      </c>
      <c r="G123" t="s">
        <v>580</v>
      </c>
      <c r="H123">
        <v>1714260614.066667</v>
      </c>
      <c r="I123">
        <f>(J123)/1000</f>
        <v>0</v>
      </c>
      <c r="J123">
        <f>IF(BE123, AM123, AG123)</f>
        <v>0</v>
      </c>
      <c r="K123">
        <f>IF(BE123, AH123, AF123)</f>
        <v>0</v>
      </c>
      <c r="L123">
        <f>BG123 - IF(AT123&gt;1, K123*BA123*100.0/(AV123*BU123), 0)</f>
        <v>0</v>
      </c>
      <c r="M123">
        <f>((S123-I123/2)*L123-K123)/(S123+I123/2)</f>
        <v>0</v>
      </c>
      <c r="N123">
        <f>M123*(BN123+BO123)/1000.0</f>
        <v>0</v>
      </c>
      <c r="O123">
        <f>(BG123 - IF(AT123&gt;1, K123*BA123*100.0/(AV123*BU123), 0))*(BN123+BO123)/1000.0</f>
        <v>0</v>
      </c>
      <c r="P123">
        <f>2.0/((1/R123-1/Q123)+SIGN(R123)*SQRT((1/R123-1/Q123)*(1/R123-1/Q123) + 4*BB123/((BB123+1)*(BB123+1))*(2*1/R123*1/Q123-1/Q123*1/Q123)))</f>
        <v>0</v>
      </c>
      <c r="Q123">
        <f>IF(LEFT(BC123,1)&lt;&gt;"0",IF(LEFT(BC123,1)="1",3.0,BD123),$D$5+$E$5*(BU123*BN123/($K$5*1000))+$F$5*(BU123*BN123/($K$5*1000))*MAX(MIN(BA123,$J$5),$I$5)*MAX(MIN(BA123,$J$5),$I$5)+$G$5*MAX(MIN(BA123,$J$5),$I$5)*(BU123*BN123/($K$5*1000))+$H$5*(BU123*BN123/($K$5*1000))*(BU123*BN123/($K$5*1000)))</f>
        <v>0</v>
      </c>
      <c r="R123">
        <f>I123*(1000-(1000*0.61365*exp(17.502*V123/(240.97+V123))/(BN123+BO123)+BI123)/2)/(1000*0.61365*exp(17.502*V123/(240.97+V123))/(BN123+BO123)-BI123)</f>
        <v>0</v>
      </c>
      <c r="S123">
        <f>1/((BB123+1)/(P123/1.6)+1/(Q123/1.37)) + BB123/((BB123+1)/(P123/1.6) + BB123/(Q123/1.37))</f>
        <v>0</v>
      </c>
      <c r="T123">
        <f>(AW123*AZ123)</f>
        <v>0</v>
      </c>
      <c r="U123">
        <f>(BP123+(T123+2*0.95*5.67E-8*(((BP123+$B$7)+273)^4-(BP123+273)^4)-44100*I123)/(1.84*29.3*Q123+8*0.95*5.67E-8*(BP123+273)^3))</f>
        <v>0</v>
      </c>
      <c r="V123">
        <f>($C$7*BQ123+$D$7*BR123+$E$7*U123)</f>
        <v>0</v>
      </c>
      <c r="W123">
        <f>0.61365*exp(17.502*V123/(240.97+V123))</f>
        <v>0</v>
      </c>
      <c r="X123">
        <f>(Y123/Z123*100)</f>
        <v>0</v>
      </c>
      <c r="Y123">
        <f>BI123*(BN123+BO123)/1000</f>
        <v>0</v>
      </c>
      <c r="Z123">
        <f>0.61365*exp(17.502*BP123/(240.97+BP123))</f>
        <v>0</v>
      </c>
      <c r="AA123">
        <f>(W123-BI123*(BN123+BO123)/1000)</f>
        <v>0</v>
      </c>
      <c r="AB123">
        <f>(-I123*44100)</f>
        <v>0</v>
      </c>
      <c r="AC123">
        <f>2*29.3*Q123*0.92*(BP123-V123)</f>
        <v>0</v>
      </c>
      <c r="AD123">
        <f>2*0.95*5.67E-8*(((BP123+$B$7)+273)^4-(V123+273)^4)</f>
        <v>0</v>
      </c>
      <c r="AE123">
        <f>T123+AD123+AB123+AC123</f>
        <v>0</v>
      </c>
      <c r="AF123">
        <f>BM123*AT123*(BH123-BG123*(1000-AT123*BJ123)/(1000-AT123*BI123))/(100*BA123)</f>
        <v>0</v>
      </c>
      <c r="AG123">
        <f>1000*BM123*AT123*(BI123-BJ123)/(100*BA123*(1000-AT123*BI123))</f>
        <v>0</v>
      </c>
      <c r="AH123">
        <f>(AI123 - AJ123 - BN123*1E3/(8.314*(BP123+273.15)) * AL123/BM123 * AK123) * BM123/(100*BA123) * (1000 - BJ123)/1000</f>
        <v>0</v>
      </c>
      <c r="AI123">
        <v>426.7421876131509</v>
      </c>
      <c r="AJ123">
        <v>426.7825575757576</v>
      </c>
      <c r="AK123">
        <v>-0.0004796242085903144</v>
      </c>
      <c r="AL123">
        <v>67.19127569432588</v>
      </c>
      <c r="AM123">
        <f>(AO123 - AN123 + BN123*1E3/(8.314*(BP123+273.15)) * AQ123/BM123 * AP123) * BM123/(100*BA123) * 1000/(1000 - AO123)</f>
        <v>0</v>
      </c>
      <c r="AN123">
        <v>15.92969107589687</v>
      </c>
      <c r="AO123">
        <v>15.94534303030303</v>
      </c>
      <c r="AP123">
        <v>-5.032191826179296E-05</v>
      </c>
      <c r="AQ123">
        <v>78.54652489933</v>
      </c>
      <c r="AR123">
        <v>0</v>
      </c>
      <c r="AS123">
        <v>0</v>
      </c>
      <c r="AT123">
        <f>IF(AR123*$H$13&gt;=AV123,1.0,(AV123/(AV123-AR123*$H$13)))</f>
        <v>0</v>
      </c>
      <c r="AU123">
        <f>(AT123-1)*100</f>
        <v>0</v>
      </c>
      <c r="AV123">
        <f>MAX(0,($B$13+$C$13*BU123)/(1+$D$13*BU123)*BN123/(BP123+273)*$E$13)</f>
        <v>0</v>
      </c>
      <c r="AW123">
        <f>$B$11*BV123+$C$11*BW123+$F$11*CH123*(1-CK123)</f>
        <v>0</v>
      </c>
      <c r="AX123">
        <f>AW123*AY123</f>
        <v>0</v>
      </c>
      <c r="AY123">
        <f>($B$11*$D$9+$C$11*$D$9+$F$11*((CU123+CM123)/MAX(CU123+CM123+CV123, 0.1)*$I$9+CV123/MAX(CU123+CM123+CV123, 0.1)*$J$9))/($B$11+$C$11+$F$11)</f>
        <v>0</v>
      </c>
      <c r="AZ123">
        <f>($B$11*$K$9+$C$11*$K$9+$F$11*((CU123+CM123)/MAX(CU123+CM123+CV123, 0.1)*$P$9+CV123/MAX(CU123+CM123+CV123, 0.1)*$Q$9))/($B$11+$C$11+$F$11)</f>
        <v>0</v>
      </c>
      <c r="BA123">
        <v>6</v>
      </c>
      <c r="BB123">
        <v>0.5</v>
      </c>
      <c r="BC123" t="s">
        <v>355</v>
      </c>
      <c r="BD123">
        <v>2</v>
      </c>
      <c r="BE123" t="b">
        <v>1</v>
      </c>
      <c r="BF123">
        <v>1714260614.066667</v>
      </c>
      <c r="BG123">
        <v>419.9991666666666</v>
      </c>
      <c r="BH123">
        <v>419.978</v>
      </c>
      <c r="BI123">
        <v>15.95373666666667</v>
      </c>
      <c r="BJ123">
        <v>15.93413666666667</v>
      </c>
      <c r="BK123">
        <v>422.9088</v>
      </c>
      <c r="BL123">
        <v>16.00582666666666</v>
      </c>
      <c r="BM123">
        <v>600.0094666666666</v>
      </c>
      <c r="BN123">
        <v>101.3989333333333</v>
      </c>
      <c r="BO123">
        <v>0.09996502666666665</v>
      </c>
      <c r="BP123">
        <v>26.47385333333333</v>
      </c>
      <c r="BQ123">
        <v>26.63115333333333</v>
      </c>
      <c r="BR123">
        <v>999.9000000000002</v>
      </c>
      <c r="BS123">
        <v>0</v>
      </c>
      <c r="BT123">
        <v>0</v>
      </c>
      <c r="BU123">
        <v>10002.453</v>
      </c>
      <c r="BV123">
        <v>0</v>
      </c>
      <c r="BW123">
        <v>123.0125666666667</v>
      </c>
      <c r="BX123">
        <v>0.02105509383333333</v>
      </c>
      <c r="BY123">
        <v>426.8082666666667</v>
      </c>
      <c r="BZ123">
        <v>426.7783666666666</v>
      </c>
      <c r="CA123">
        <v>0.0196043</v>
      </c>
      <c r="CB123">
        <v>419.978</v>
      </c>
      <c r="CC123">
        <v>15.93413666666667</v>
      </c>
      <c r="CD123">
        <v>1.617692666666667</v>
      </c>
      <c r="CE123">
        <v>1.615705333333333</v>
      </c>
      <c r="CF123">
        <v>14.12837666666667</v>
      </c>
      <c r="CG123">
        <v>14.10939333333333</v>
      </c>
      <c r="CH123">
        <v>399.9975000000001</v>
      </c>
      <c r="CI123">
        <v>0.9000046666666667</v>
      </c>
      <c r="CJ123">
        <v>0.09999523333333335</v>
      </c>
      <c r="CK123">
        <v>0</v>
      </c>
      <c r="CL123">
        <v>2.207886666666666</v>
      </c>
      <c r="CM123">
        <v>0</v>
      </c>
      <c r="CN123">
        <v>769.8980666666666</v>
      </c>
      <c r="CO123">
        <v>3702.189</v>
      </c>
      <c r="CP123">
        <v>36.1707</v>
      </c>
      <c r="CQ123">
        <v>39.04559999999999</v>
      </c>
      <c r="CR123">
        <v>37.9747</v>
      </c>
      <c r="CS123">
        <v>38.00806666666666</v>
      </c>
      <c r="CT123">
        <v>36.37683333333333</v>
      </c>
      <c r="CU123">
        <v>359.999</v>
      </c>
      <c r="CV123">
        <v>40.00166666666667</v>
      </c>
      <c r="CW123">
        <v>0</v>
      </c>
      <c r="CX123">
        <v>1714260709.2</v>
      </c>
      <c r="CY123">
        <v>0</v>
      </c>
      <c r="CZ123">
        <v>1714260207.1</v>
      </c>
      <c r="DA123" t="s">
        <v>565</v>
      </c>
      <c r="DB123">
        <v>1714260192.6</v>
      </c>
      <c r="DC123">
        <v>1714260207.1</v>
      </c>
      <c r="DD123">
        <v>4</v>
      </c>
      <c r="DE123">
        <v>0.059</v>
      </c>
      <c r="DF123">
        <v>-0.002</v>
      </c>
      <c r="DG123">
        <v>-2.911</v>
      </c>
      <c r="DH123">
        <v>-0.054</v>
      </c>
      <c r="DI123">
        <v>420</v>
      </c>
      <c r="DJ123">
        <v>15</v>
      </c>
      <c r="DK123">
        <v>0.52</v>
      </c>
      <c r="DL123">
        <v>0.05</v>
      </c>
      <c r="DM123">
        <v>0.01111435158536585</v>
      </c>
      <c r="DN123">
        <v>0.1545895719512195</v>
      </c>
      <c r="DO123">
        <v>0.048600503067947</v>
      </c>
      <c r="DP123">
        <v>0</v>
      </c>
      <c r="DQ123">
        <v>0.01940264146341463</v>
      </c>
      <c r="DR123">
        <v>0.02176502257839721</v>
      </c>
      <c r="DS123">
        <v>0.01161584161646238</v>
      </c>
      <c r="DT123">
        <v>1</v>
      </c>
      <c r="DU123">
        <v>1</v>
      </c>
      <c r="DV123">
        <v>2</v>
      </c>
      <c r="DW123" t="s">
        <v>357</v>
      </c>
      <c r="DX123">
        <v>3.22929</v>
      </c>
      <c r="DY123">
        <v>2.70445</v>
      </c>
      <c r="DZ123">
        <v>0.106075</v>
      </c>
      <c r="EA123">
        <v>0.105853</v>
      </c>
      <c r="EB123">
        <v>0.08667950000000001</v>
      </c>
      <c r="EC123">
        <v>0.08707330000000001</v>
      </c>
      <c r="ED123">
        <v>29145.1</v>
      </c>
      <c r="EE123">
        <v>28484.1</v>
      </c>
      <c r="EF123">
        <v>31226.5</v>
      </c>
      <c r="EG123">
        <v>30203.3</v>
      </c>
      <c r="EH123">
        <v>38197.6</v>
      </c>
      <c r="EI123">
        <v>36466.2</v>
      </c>
      <c r="EJ123">
        <v>43757.7</v>
      </c>
      <c r="EK123">
        <v>42182.6</v>
      </c>
      <c r="EL123">
        <v>2.14223</v>
      </c>
      <c r="EM123">
        <v>1.9055</v>
      </c>
      <c r="EN123">
        <v>0.08608399999999999</v>
      </c>
      <c r="EO123">
        <v>0</v>
      </c>
      <c r="EP123">
        <v>25.2309</v>
      </c>
      <c r="EQ123">
        <v>999.9</v>
      </c>
      <c r="ER123">
        <v>55.8</v>
      </c>
      <c r="ES123">
        <v>28.3</v>
      </c>
      <c r="ET123">
        <v>21.2514</v>
      </c>
      <c r="EU123">
        <v>60.9472</v>
      </c>
      <c r="EV123">
        <v>22.0553</v>
      </c>
      <c r="EW123">
        <v>1</v>
      </c>
      <c r="EX123">
        <v>-0.0187881</v>
      </c>
      <c r="EY123">
        <v>-0.405199</v>
      </c>
      <c r="EZ123">
        <v>20.208</v>
      </c>
      <c r="FA123">
        <v>5.22762</v>
      </c>
      <c r="FB123">
        <v>11.998</v>
      </c>
      <c r="FC123">
        <v>4.96595</v>
      </c>
      <c r="FD123">
        <v>3.297</v>
      </c>
      <c r="FE123">
        <v>9999</v>
      </c>
      <c r="FF123">
        <v>9999</v>
      </c>
      <c r="FG123">
        <v>9999</v>
      </c>
      <c r="FH123">
        <v>33.4</v>
      </c>
      <c r="FI123">
        <v>4.97106</v>
      </c>
      <c r="FJ123">
        <v>1.8678</v>
      </c>
      <c r="FK123">
        <v>1.85902</v>
      </c>
      <c r="FL123">
        <v>1.86515</v>
      </c>
      <c r="FM123">
        <v>1.8631</v>
      </c>
      <c r="FN123">
        <v>1.86447</v>
      </c>
      <c r="FO123">
        <v>1.85989</v>
      </c>
      <c r="FP123">
        <v>1.86401</v>
      </c>
      <c r="FQ123">
        <v>0</v>
      </c>
      <c r="FR123">
        <v>0</v>
      </c>
      <c r="FS123">
        <v>0</v>
      </c>
      <c r="FT123">
        <v>0</v>
      </c>
      <c r="FU123" t="s">
        <v>358</v>
      </c>
      <c r="FV123" t="s">
        <v>359</v>
      </c>
      <c r="FW123" t="s">
        <v>360</v>
      </c>
      <c r="FX123" t="s">
        <v>360</v>
      </c>
      <c r="FY123" t="s">
        <v>360</v>
      </c>
      <c r="FZ123" t="s">
        <v>360</v>
      </c>
      <c r="GA123">
        <v>0</v>
      </c>
      <c r="GB123">
        <v>100</v>
      </c>
      <c r="GC123">
        <v>100</v>
      </c>
      <c r="GD123">
        <v>-2.91</v>
      </c>
      <c r="GE123">
        <v>-0.0521</v>
      </c>
      <c r="GF123">
        <v>-1.051159186762424</v>
      </c>
      <c r="GG123">
        <v>-0.004200780211792431</v>
      </c>
      <c r="GH123">
        <v>-6.086107273994438E-07</v>
      </c>
      <c r="GI123">
        <v>3.538391214060535E-10</v>
      </c>
      <c r="GJ123">
        <v>-0.07771931300603285</v>
      </c>
      <c r="GK123">
        <v>0.006682484536868237</v>
      </c>
      <c r="GL123">
        <v>-0.0007200357986506558</v>
      </c>
      <c r="GM123">
        <v>2.515042002614049E-05</v>
      </c>
      <c r="GN123">
        <v>15</v>
      </c>
      <c r="GO123">
        <v>1944</v>
      </c>
      <c r="GP123">
        <v>3</v>
      </c>
      <c r="GQ123">
        <v>20</v>
      </c>
      <c r="GR123">
        <v>7.2</v>
      </c>
      <c r="GS123">
        <v>6.9</v>
      </c>
      <c r="GT123">
        <v>1.13525</v>
      </c>
      <c r="GU123">
        <v>2.42554</v>
      </c>
      <c r="GV123">
        <v>1.44775</v>
      </c>
      <c r="GW123">
        <v>2.2937</v>
      </c>
      <c r="GX123">
        <v>1.55151</v>
      </c>
      <c r="GY123">
        <v>2.43164</v>
      </c>
      <c r="GZ123">
        <v>33.2887</v>
      </c>
      <c r="HA123">
        <v>13.8343</v>
      </c>
      <c r="HB123">
        <v>18</v>
      </c>
      <c r="HC123">
        <v>611.7809999999999</v>
      </c>
      <c r="HD123">
        <v>460.503</v>
      </c>
      <c r="HE123">
        <v>26.0006</v>
      </c>
      <c r="HF123">
        <v>26.8225</v>
      </c>
      <c r="HG123">
        <v>30</v>
      </c>
      <c r="HH123">
        <v>26.9159</v>
      </c>
      <c r="HI123">
        <v>26.8892</v>
      </c>
      <c r="HJ123">
        <v>22.7199</v>
      </c>
      <c r="HK123">
        <v>35.6262</v>
      </c>
      <c r="HL123">
        <v>65.9603</v>
      </c>
      <c r="HM123">
        <v>26</v>
      </c>
      <c r="HN123">
        <v>420</v>
      </c>
      <c r="HO123">
        <v>16.0405</v>
      </c>
      <c r="HP123">
        <v>99.089</v>
      </c>
      <c r="HQ123">
        <v>100.789</v>
      </c>
    </row>
    <row r="124" spans="1:225">
      <c r="A124">
        <v>108</v>
      </c>
      <c r="B124">
        <v>1714260632</v>
      </c>
      <c r="C124">
        <v>3493.900000095367</v>
      </c>
      <c r="D124" t="s">
        <v>591</v>
      </c>
      <c r="E124" t="s">
        <v>592</v>
      </c>
      <c r="F124">
        <v>5</v>
      </c>
      <c r="G124" t="s">
        <v>580</v>
      </c>
      <c r="H124">
        <v>1714260624.066667</v>
      </c>
      <c r="I124">
        <f>(J124)/1000</f>
        <v>0</v>
      </c>
      <c r="J124">
        <f>IF(BE124, AM124, AG124)</f>
        <v>0</v>
      </c>
      <c r="K124">
        <f>IF(BE124, AH124, AF124)</f>
        <v>0</v>
      </c>
      <c r="L124">
        <f>BG124 - IF(AT124&gt;1, K124*BA124*100.0/(AV124*BU124), 0)</f>
        <v>0</v>
      </c>
      <c r="M124">
        <f>((S124-I124/2)*L124-K124)/(S124+I124/2)</f>
        <v>0</v>
      </c>
      <c r="N124">
        <f>M124*(BN124+BO124)/1000.0</f>
        <v>0</v>
      </c>
      <c r="O124">
        <f>(BG124 - IF(AT124&gt;1, K124*BA124*100.0/(AV124*BU124), 0))*(BN124+BO124)/1000.0</f>
        <v>0</v>
      </c>
      <c r="P124">
        <f>2.0/((1/R124-1/Q124)+SIGN(R124)*SQRT((1/R124-1/Q124)*(1/R124-1/Q124) + 4*BB124/((BB124+1)*(BB124+1))*(2*1/R124*1/Q124-1/Q124*1/Q124)))</f>
        <v>0</v>
      </c>
      <c r="Q124">
        <f>IF(LEFT(BC124,1)&lt;&gt;"0",IF(LEFT(BC124,1)="1",3.0,BD124),$D$5+$E$5*(BU124*BN124/($K$5*1000))+$F$5*(BU124*BN124/($K$5*1000))*MAX(MIN(BA124,$J$5),$I$5)*MAX(MIN(BA124,$J$5),$I$5)+$G$5*MAX(MIN(BA124,$J$5),$I$5)*(BU124*BN124/($K$5*1000))+$H$5*(BU124*BN124/($K$5*1000))*(BU124*BN124/($K$5*1000)))</f>
        <v>0</v>
      </c>
      <c r="R124">
        <f>I124*(1000-(1000*0.61365*exp(17.502*V124/(240.97+V124))/(BN124+BO124)+BI124)/2)/(1000*0.61365*exp(17.502*V124/(240.97+V124))/(BN124+BO124)-BI124)</f>
        <v>0</v>
      </c>
      <c r="S124">
        <f>1/((BB124+1)/(P124/1.6)+1/(Q124/1.37)) + BB124/((BB124+1)/(P124/1.6) + BB124/(Q124/1.37))</f>
        <v>0</v>
      </c>
      <c r="T124">
        <f>(AW124*AZ124)</f>
        <v>0</v>
      </c>
      <c r="U124">
        <f>(BP124+(T124+2*0.95*5.67E-8*(((BP124+$B$7)+273)^4-(BP124+273)^4)-44100*I124)/(1.84*29.3*Q124+8*0.95*5.67E-8*(BP124+273)^3))</f>
        <v>0</v>
      </c>
      <c r="V124">
        <f>($C$7*BQ124+$D$7*BR124+$E$7*U124)</f>
        <v>0</v>
      </c>
      <c r="W124">
        <f>0.61365*exp(17.502*V124/(240.97+V124))</f>
        <v>0</v>
      </c>
      <c r="X124">
        <f>(Y124/Z124*100)</f>
        <v>0</v>
      </c>
      <c r="Y124">
        <f>BI124*(BN124+BO124)/1000</f>
        <v>0</v>
      </c>
      <c r="Z124">
        <f>0.61365*exp(17.502*BP124/(240.97+BP124))</f>
        <v>0</v>
      </c>
      <c r="AA124">
        <f>(W124-BI124*(BN124+BO124)/1000)</f>
        <v>0</v>
      </c>
      <c r="AB124">
        <f>(-I124*44100)</f>
        <v>0</v>
      </c>
      <c r="AC124">
        <f>2*29.3*Q124*0.92*(BP124-V124)</f>
        <v>0</v>
      </c>
      <c r="AD124">
        <f>2*0.95*5.67E-8*(((BP124+$B$7)+273)^4-(V124+273)^4)</f>
        <v>0</v>
      </c>
      <c r="AE124">
        <f>T124+AD124+AB124+AC124</f>
        <v>0</v>
      </c>
      <c r="AF124">
        <f>BM124*AT124*(BH124-BG124*(1000-AT124*BJ124)/(1000-AT124*BI124))/(100*BA124)</f>
        <v>0</v>
      </c>
      <c r="AG124">
        <f>1000*BM124*AT124*(BI124-BJ124)/(100*BA124*(1000-AT124*BI124))</f>
        <v>0</v>
      </c>
      <c r="AH124">
        <f>(AI124 - AJ124 - BN124*1E3/(8.314*(BP124+273.15)) * AL124/BM124 * AK124) * BM124/(100*BA124) * (1000 - BJ124)/1000</f>
        <v>0</v>
      </c>
      <c r="AI124">
        <v>426.8011473109464</v>
      </c>
      <c r="AJ124">
        <v>426.8300666666667</v>
      </c>
      <c r="AK124">
        <v>-0.0004429645306733653</v>
      </c>
      <c r="AL124">
        <v>67.19127569432588</v>
      </c>
      <c r="AM124">
        <f>(AO124 - AN124 + BN124*1E3/(8.314*(BP124+273.15)) * AQ124/BM124 * AP124) * BM124/(100*BA124) * 1000/(1000 - AO124)</f>
        <v>0</v>
      </c>
      <c r="AN124">
        <v>15.97812976036698</v>
      </c>
      <c r="AO124">
        <v>15.97369454545454</v>
      </c>
      <c r="AP124">
        <v>4.412430964256286E-05</v>
      </c>
      <c r="AQ124">
        <v>78.54652489933</v>
      </c>
      <c r="AR124">
        <v>0</v>
      </c>
      <c r="AS124">
        <v>0</v>
      </c>
      <c r="AT124">
        <f>IF(AR124*$H$13&gt;=AV124,1.0,(AV124/(AV124-AR124*$H$13)))</f>
        <v>0</v>
      </c>
      <c r="AU124">
        <f>(AT124-1)*100</f>
        <v>0</v>
      </c>
      <c r="AV124">
        <f>MAX(0,($B$13+$C$13*BU124)/(1+$D$13*BU124)*BN124/(BP124+273)*$E$13)</f>
        <v>0</v>
      </c>
      <c r="AW124">
        <f>$B$11*BV124+$C$11*BW124+$F$11*CH124*(1-CK124)</f>
        <v>0</v>
      </c>
      <c r="AX124">
        <f>AW124*AY124</f>
        <v>0</v>
      </c>
      <c r="AY124">
        <f>($B$11*$D$9+$C$11*$D$9+$F$11*((CU124+CM124)/MAX(CU124+CM124+CV124, 0.1)*$I$9+CV124/MAX(CU124+CM124+CV124, 0.1)*$J$9))/($B$11+$C$11+$F$11)</f>
        <v>0</v>
      </c>
      <c r="AZ124">
        <f>($B$11*$K$9+$C$11*$K$9+$F$11*((CU124+CM124)/MAX(CU124+CM124+CV124, 0.1)*$P$9+CV124/MAX(CU124+CM124+CV124, 0.1)*$Q$9))/($B$11+$C$11+$F$11)</f>
        <v>0</v>
      </c>
      <c r="BA124">
        <v>6</v>
      </c>
      <c r="BB124">
        <v>0.5</v>
      </c>
      <c r="BC124" t="s">
        <v>355</v>
      </c>
      <c r="BD124">
        <v>2</v>
      </c>
      <c r="BE124" t="b">
        <v>1</v>
      </c>
      <c r="BF124">
        <v>1714260624.066667</v>
      </c>
      <c r="BG124">
        <v>419.9908</v>
      </c>
      <c r="BH124">
        <v>419.9871333333334</v>
      </c>
      <c r="BI124">
        <v>15.95648333333333</v>
      </c>
      <c r="BJ124">
        <v>15.95812666666667</v>
      </c>
      <c r="BK124">
        <v>422.9004666666668</v>
      </c>
      <c r="BL124">
        <v>16.00857666666667</v>
      </c>
      <c r="BM124">
        <v>599.9745</v>
      </c>
      <c r="BN124">
        <v>101.3998</v>
      </c>
      <c r="BO124">
        <v>0.09992654000000001</v>
      </c>
      <c r="BP124">
        <v>26.48585333333333</v>
      </c>
      <c r="BQ124">
        <v>26.64285333333333</v>
      </c>
      <c r="BR124">
        <v>999.9000000000002</v>
      </c>
      <c r="BS124">
        <v>0</v>
      </c>
      <c r="BT124">
        <v>0</v>
      </c>
      <c r="BU124">
        <v>10006.74833333333</v>
      </c>
      <c r="BV124">
        <v>0</v>
      </c>
      <c r="BW124">
        <v>122.8218</v>
      </c>
      <c r="BX124">
        <v>0.003606163333333333</v>
      </c>
      <c r="BY124">
        <v>426.8009666666667</v>
      </c>
      <c r="BZ124">
        <v>426.7979666666667</v>
      </c>
      <c r="CA124">
        <v>-0.001644610666666667</v>
      </c>
      <c r="CB124">
        <v>419.9871333333334</v>
      </c>
      <c r="CC124">
        <v>15.95812666666667</v>
      </c>
      <c r="CD124">
        <v>1.617984333333333</v>
      </c>
      <c r="CE124">
        <v>1.618151</v>
      </c>
      <c r="CF124">
        <v>14.13117</v>
      </c>
      <c r="CG124">
        <v>14.13272666666667</v>
      </c>
      <c r="CH124">
        <v>400.0299666666667</v>
      </c>
      <c r="CI124">
        <v>0.8999999333333333</v>
      </c>
      <c r="CJ124">
        <v>0.09999998666666669</v>
      </c>
      <c r="CK124">
        <v>0</v>
      </c>
      <c r="CL124">
        <v>2.1127</v>
      </c>
      <c r="CM124">
        <v>0</v>
      </c>
      <c r="CN124">
        <v>765.1375666666667</v>
      </c>
      <c r="CO124">
        <v>3702.483333333332</v>
      </c>
      <c r="CP124">
        <v>36.02896666666666</v>
      </c>
      <c r="CQ124">
        <v>38.86649999999999</v>
      </c>
      <c r="CR124">
        <v>37.82266666666666</v>
      </c>
      <c r="CS124">
        <v>37.77676666666666</v>
      </c>
      <c r="CT124">
        <v>36.24556666666667</v>
      </c>
      <c r="CU124">
        <v>360.0283333333334</v>
      </c>
      <c r="CV124">
        <v>40.00566666666667</v>
      </c>
      <c r="CW124">
        <v>0</v>
      </c>
      <c r="CX124">
        <v>1714260719.4</v>
      </c>
      <c r="CY124">
        <v>0</v>
      </c>
      <c r="CZ124">
        <v>1714260207.1</v>
      </c>
      <c r="DA124" t="s">
        <v>565</v>
      </c>
      <c r="DB124">
        <v>1714260192.6</v>
      </c>
      <c r="DC124">
        <v>1714260207.1</v>
      </c>
      <c r="DD124">
        <v>4</v>
      </c>
      <c r="DE124">
        <v>0.059</v>
      </c>
      <c r="DF124">
        <v>-0.002</v>
      </c>
      <c r="DG124">
        <v>-2.911</v>
      </c>
      <c r="DH124">
        <v>-0.054</v>
      </c>
      <c r="DI124">
        <v>420</v>
      </c>
      <c r="DJ124">
        <v>15</v>
      </c>
      <c r="DK124">
        <v>0.52</v>
      </c>
      <c r="DL124">
        <v>0.05</v>
      </c>
      <c r="DM124">
        <v>0.017716986125</v>
      </c>
      <c r="DN124">
        <v>-0.1230304350281426</v>
      </c>
      <c r="DO124">
        <v>0.05869920193580698</v>
      </c>
      <c r="DP124">
        <v>0</v>
      </c>
      <c r="DQ124">
        <v>0.007281087000000001</v>
      </c>
      <c r="DR124">
        <v>-0.1686000191369607</v>
      </c>
      <c r="DS124">
        <v>0.02072535909665611</v>
      </c>
      <c r="DT124">
        <v>0</v>
      </c>
      <c r="DU124">
        <v>0</v>
      </c>
      <c r="DV124">
        <v>2</v>
      </c>
      <c r="DW124" t="s">
        <v>363</v>
      </c>
      <c r="DX124">
        <v>3.22893</v>
      </c>
      <c r="DY124">
        <v>2.70437</v>
      </c>
      <c r="DZ124">
        <v>0.106083</v>
      </c>
      <c r="EA124">
        <v>0.105858</v>
      </c>
      <c r="EB124">
        <v>0.0867889</v>
      </c>
      <c r="EC124">
        <v>0.0872093</v>
      </c>
      <c r="ED124">
        <v>29144.9</v>
      </c>
      <c r="EE124">
        <v>28484.3</v>
      </c>
      <c r="EF124">
        <v>31226.6</v>
      </c>
      <c r="EG124">
        <v>30203.7</v>
      </c>
      <c r="EH124">
        <v>38192.9</v>
      </c>
      <c r="EI124">
        <v>36461</v>
      </c>
      <c r="EJ124">
        <v>43757.6</v>
      </c>
      <c r="EK124">
        <v>42183</v>
      </c>
      <c r="EL124">
        <v>2.1418</v>
      </c>
      <c r="EM124">
        <v>1.9057</v>
      </c>
      <c r="EN124">
        <v>0.0856519</v>
      </c>
      <c r="EO124">
        <v>0</v>
      </c>
      <c r="EP124">
        <v>25.241</v>
      </c>
      <c r="EQ124">
        <v>999.9</v>
      </c>
      <c r="ER124">
        <v>55.7</v>
      </c>
      <c r="ES124">
        <v>28.4</v>
      </c>
      <c r="ET124">
        <v>21.3359</v>
      </c>
      <c r="EU124">
        <v>61.1172</v>
      </c>
      <c r="EV124">
        <v>22.6282</v>
      </c>
      <c r="EW124">
        <v>1</v>
      </c>
      <c r="EX124">
        <v>-0.018999</v>
      </c>
      <c r="EY124">
        <v>-0.399267</v>
      </c>
      <c r="EZ124">
        <v>20.2081</v>
      </c>
      <c r="FA124">
        <v>5.22792</v>
      </c>
      <c r="FB124">
        <v>11.998</v>
      </c>
      <c r="FC124">
        <v>4.9669</v>
      </c>
      <c r="FD124">
        <v>3.297</v>
      </c>
      <c r="FE124">
        <v>9999</v>
      </c>
      <c r="FF124">
        <v>9999</v>
      </c>
      <c r="FG124">
        <v>9999</v>
      </c>
      <c r="FH124">
        <v>33.5</v>
      </c>
      <c r="FI124">
        <v>4.97106</v>
      </c>
      <c r="FJ124">
        <v>1.86779</v>
      </c>
      <c r="FK124">
        <v>1.85899</v>
      </c>
      <c r="FL124">
        <v>1.8652</v>
      </c>
      <c r="FM124">
        <v>1.8631</v>
      </c>
      <c r="FN124">
        <v>1.86446</v>
      </c>
      <c r="FO124">
        <v>1.85989</v>
      </c>
      <c r="FP124">
        <v>1.86401</v>
      </c>
      <c r="FQ124">
        <v>0</v>
      </c>
      <c r="FR124">
        <v>0</v>
      </c>
      <c r="FS124">
        <v>0</v>
      </c>
      <c r="FT124">
        <v>0</v>
      </c>
      <c r="FU124" t="s">
        <v>358</v>
      </c>
      <c r="FV124" t="s">
        <v>359</v>
      </c>
      <c r="FW124" t="s">
        <v>360</v>
      </c>
      <c r="FX124" t="s">
        <v>360</v>
      </c>
      <c r="FY124" t="s">
        <v>360</v>
      </c>
      <c r="FZ124" t="s">
        <v>360</v>
      </c>
      <c r="GA124">
        <v>0</v>
      </c>
      <c r="GB124">
        <v>100</v>
      </c>
      <c r="GC124">
        <v>100</v>
      </c>
      <c r="GD124">
        <v>-2.91</v>
      </c>
      <c r="GE124">
        <v>-0.052</v>
      </c>
      <c r="GF124">
        <v>-1.051159186762424</v>
      </c>
      <c r="GG124">
        <v>-0.004200780211792431</v>
      </c>
      <c r="GH124">
        <v>-6.086107273994438E-07</v>
      </c>
      <c r="GI124">
        <v>3.538391214060535E-10</v>
      </c>
      <c r="GJ124">
        <v>-0.07771931300603285</v>
      </c>
      <c r="GK124">
        <v>0.006682484536868237</v>
      </c>
      <c r="GL124">
        <v>-0.0007200357986506558</v>
      </c>
      <c r="GM124">
        <v>2.515042002614049E-05</v>
      </c>
      <c r="GN124">
        <v>15</v>
      </c>
      <c r="GO124">
        <v>1944</v>
      </c>
      <c r="GP124">
        <v>3</v>
      </c>
      <c r="GQ124">
        <v>20</v>
      </c>
      <c r="GR124">
        <v>7.3</v>
      </c>
      <c r="GS124">
        <v>7.1</v>
      </c>
      <c r="GT124">
        <v>1.13403</v>
      </c>
      <c r="GU124">
        <v>2.41333</v>
      </c>
      <c r="GV124">
        <v>1.44775</v>
      </c>
      <c r="GW124">
        <v>2.2937</v>
      </c>
      <c r="GX124">
        <v>1.55151</v>
      </c>
      <c r="GY124">
        <v>2.33887</v>
      </c>
      <c r="GZ124">
        <v>33.2887</v>
      </c>
      <c r="HA124">
        <v>13.8256</v>
      </c>
      <c r="HB124">
        <v>18</v>
      </c>
      <c r="HC124">
        <v>611.448</v>
      </c>
      <c r="HD124">
        <v>460.594</v>
      </c>
      <c r="HE124">
        <v>26.0006</v>
      </c>
      <c r="HF124">
        <v>26.8202</v>
      </c>
      <c r="HG124">
        <v>29.9999</v>
      </c>
      <c r="HH124">
        <v>26.9132</v>
      </c>
      <c r="HI124">
        <v>26.8853</v>
      </c>
      <c r="HJ124">
        <v>22.7204</v>
      </c>
      <c r="HK124">
        <v>35.356</v>
      </c>
      <c r="HL124">
        <v>65.9603</v>
      </c>
      <c r="HM124">
        <v>26</v>
      </c>
      <c r="HN124">
        <v>420</v>
      </c>
      <c r="HO124">
        <v>16.0356</v>
      </c>
      <c r="HP124">
        <v>99.089</v>
      </c>
      <c r="HQ124">
        <v>100.79</v>
      </c>
    </row>
    <row r="125" spans="1:225">
      <c r="A125">
        <v>109</v>
      </c>
      <c r="B125">
        <v>1714260683.5</v>
      </c>
      <c r="C125">
        <v>3545.400000095367</v>
      </c>
      <c r="D125" t="s">
        <v>593</v>
      </c>
      <c r="E125" t="s">
        <v>594</v>
      </c>
      <c r="F125">
        <v>5</v>
      </c>
      <c r="G125" t="s">
        <v>580</v>
      </c>
      <c r="H125">
        <v>1714260675.75</v>
      </c>
      <c r="I125">
        <f>(J125)/1000</f>
        <v>0</v>
      </c>
      <c r="J125">
        <f>IF(BE125, AM125, AG125)</f>
        <v>0</v>
      </c>
      <c r="K125">
        <f>IF(BE125, AH125, AF125)</f>
        <v>0</v>
      </c>
      <c r="L125">
        <f>BG125 - IF(AT125&gt;1, K125*BA125*100.0/(AV125*BU125), 0)</f>
        <v>0</v>
      </c>
      <c r="M125">
        <f>((S125-I125/2)*L125-K125)/(S125+I125/2)</f>
        <v>0</v>
      </c>
      <c r="N125">
        <f>M125*(BN125+BO125)/1000.0</f>
        <v>0</v>
      </c>
      <c r="O125">
        <f>(BG125 - IF(AT125&gt;1, K125*BA125*100.0/(AV125*BU125), 0))*(BN125+BO125)/1000.0</f>
        <v>0</v>
      </c>
      <c r="P125">
        <f>2.0/((1/R125-1/Q125)+SIGN(R125)*SQRT((1/R125-1/Q125)*(1/R125-1/Q125) + 4*BB125/((BB125+1)*(BB125+1))*(2*1/R125*1/Q125-1/Q125*1/Q125)))</f>
        <v>0</v>
      </c>
      <c r="Q125">
        <f>IF(LEFT(BC125,1)&lt;&gt;"0",IF(LEFT(BC125,1)="1",3.0,BD125),$D$5+$E$5*(BU125*BN125/($K$5*1000))+$F$5*(BU125*BN125/($K$5*1000))*MAX(MIN(BA125,$J$5),$I$5)*MAX(MIN(BA125,$J$5),$I$5)+$G$5*MAX(MIN(BA125,$J$5),$I$5)*(BU125*BN125/($K$5*1000))+$H$5*(BU125*BN125/($K$5*1000))*(BU125*BN125/($K$5*1000)))</f>
        <v>0</v>
      </c>
      <c r="R125">
        <f>I125*(1000-(1000*0.61365*exp(17.502*V125/(240.97+V125))/(BN125+BO125)+BI125)/2)/(1000*0.61365*exp(17.502*V125/(240.97+V125))/(BN125+BO125)-BI125)</f>
        <v>0</v>
      </c>
      <c r="S125">
        <f>1/((BB125+1)/(P125/1.6)+1/(Q125/1.37)) + BB125/((BB125+1)/(P125/1.6) + BB125/(Q125/1.37))</f>
        <v>0</v>
      </c>
      <c r="T125">
        <f>(AW125*AZ125)</f>
        <v>0</v>
      </c>
      <c r="U125">
        <f>(BP125+(T125+2*0.95*5.67E-8*(((BP125+$B$7)+273)^4-(BP125+273)^4)-44100*I125)/(1.84*29.3*Q125+8*0.95*5.67E-8*(BP125+273)^3))</f>
        <v>0</v>
      </c>
      <c r="V125">
        <f>($C$7*BQ125+$D$7*BR125+$E$7*U125)</f>
        <v>0</v>
      </c>
      <c r="W125">
        <f>0.61365*exp(17.502*V125/(240.97+V125))</f>
        <v>0</v>
      </c>
      <c r="X125">
        <f>(Y125/Z125*100)</f>
        <v>0</v>
      </c>
      <c r="Y125">
        <f>BI125*(BN125+BO125)/1000</f>
        <v>0</v>
      </c>
      <c r="Z125">
        <f>0.61365*exp(17.502*BP125/(240.97+BP125))</f>
        <v>0</v>
      </c>
      <c r="AA125">
        <f>(W125-BI125*(BN125+BO125)/1000)</f>
        <v>0</v>
      </c>
      <c r="AB125">
        <f>(-I125*44100)</f>
        <v>0</v>
      </c>
      <c r="AC125">
        <f>2*29.3*Q125*0.92*(BP125-V125)</f>
        <v>0</v>
      </c>
      <c r="AD125">
        <f>2*0.95*5.67E-8*(((BP125+$B$7)+273)^4-(V125+273)^4)</f>
        <v>0</v>
      </c>
      <c r="AE125">
        <f>T125+AD125+AB125+AC125</f>
        <v>0</v>
      </c>
      <c r="AF125">
        <f>BM125*AT125*(BH125-BG125*(1000-AT125*BJ125)/(1000-AT125*BI125))/(100*BA125)</f>
        <v>0</v>
      </c>
      <c r="AG125">
        <f>1000*BM125*AT125*(BI125-BJ125)/(100*BA125*(1000-AT125*BI125))</f>
        <v>0</v>
      </c>
      <c r="AH125">
        <f>(AI125 - AJ125 - BN125*1E3/(8.314*(BP125+273.15)) * AL125/BM125 * AK125) * BM125/(100*BA125) * (1000 - BJ125)/1000</f>
        <v>0</v>
      </c>
      <c r="AI125">
        <v>426.8698173156856</v>
      </c>
      <c r="AJ125">
        <v>426.8115393939394</v>
      </c>
      <c r="AK125">
        <v>0.0002771207175461349</v>
      </c>
      <c r="AL125">
        <v>67.19127569432588</v>
      </c>
      <c r="AM125">
        <f>(AO125 - AN125 + BN125*1E3/(8.314*(BP125+273.15)) * AQ125/BM125 * AP125) * BM125/(100*BA125) * 1000/(1000 - AO125)</f>
        <v>0</v>
      </c>
      <c r="AN125">
        <v>16.01484224612827</v>
      </c>
      <c r="AO125">
        <v>16.00254848484849</v>
      </c>
      <c r="AP125">
        <v>5.126525162686398E-05</v>
      </c>
      <c r="AQ125">
        <v>78.54652489933</v>
      </c>
      <c r="AR125">
        <v>0</v>
      </c>
      <c r="AS125">
        <v>0</v>
      </c>
      <c r="AT125">
        <f>IF(AR125*$H$13&gt;=AV125,1.0,(AV125/(AV125-AR125*$H$13)))</f>
        <v>0</v>
      </c>
      <c r="AU125">
        <f>(AT125-1)*100</f>
        <v>0</v>
      </c>
      <c r="AV125">
        <f>MAX(0,($B$13+$C$13*BU125)/(1+$D$13*BU125)*BN125/(BP125+273)*$E$13)</f>
        <v>0</v>
      </c>
      <c r="AW125">
        <f>$B$11*BV125+$C$11*BW125+$F$11*CH125*(1-CK125)</f>
        <v>0</v>
      </c>
      <c r="AX125">
        <f>AW125*AY125</f>
        <v>0</v>
      </c>
      <c r="AY125">
        <f>($B$11*$D$9+$C$11*$D$9+$F$11*((CU125+CM125)/MAX(CU125+CM125+CV125, 0.1)*$I$9+CV125/MAX(CU125+CM125+CV125, 0.1)*$J$9))/($B$11+$C$11+$F$11)</f>
        <v>0</v>
      </c>
      <c r="AZ125">
        <f>($B$11*$K$9+$C$11*$K$9+$F$11*((CU125+CM125)/MAX(CU125+CM125+CV125, 0.1)*$P$9+CV125/MAX(CU125+CM125+CV125, 0.1)*$Q$9))/($B$11+$C$11+$F$11)</f>
        <v>0</v>
      </c>
      <c r="BA125">
        <v>6</v>
      </c>
      <c r="BB125">
        <v>0.5</v>
      </c>
      <c r="BC125" t="s">
        <v>355</v>
      </c>
      <c r="BD125">
        <v>2</v>
      </c>
      <c r="BE125" t="b">
        <v>1</v>
      </c>
      <c r="BF125">
        <v>1714260675.75</v>
      </c>
      <c r="BG125">
        <v>419.9938333333333</v>
      </c>
      <c r="BH125">
        <v>420.0012666666668</v>
      </c>
      <c r="BI125">
        <v>15.98393666666666</v>
      </c>
      <c r="BJ125">
        <v>15.98821666666667</v>
      </c>
      <c r="BK125">
        <v>422.9036666666667</v>
      </c>
      <c r="BL125">
        <v>16.03594333333334</v>
      </c>
      <c r="BM125">
        <v>600.0068333333332</v>
      </c>
      <c r="BN125">
        <v>101.4012666666667</v>
      </c>
      <c r="BO125">
        <v>0.09999447999999998</v>
      </c>
      <c r="BP125">
        <v>26.43868666666667</v>
      </c>
      <c r="BQ125">
        <v>26.61439</v>
      </c>
      <c r="BR125">
        <v>999.9000000000002</v>
      </c>
      <c r="BS125">
        <v>0</v>
      </c>
      <c r="BT125">
        <v>0</v>
      </c>
      <c r="BU125">
        <v>10000.88233333333</v>
      </c>
      <c r="BV125">
        <v>0</v>
      </c>
      <c r="BW125">
        <v>121.2260666666667</v>
      </c>
      <c r="BX125">
        <v>-0.00731710284</v>
      </c>
      <c r="BY125">
        <v>426.8161333333334</v>
      </c>
      <c r="BZ125">
        <v>426.8253666666667</v>
      </c>
      <c r="CA125">
        <v>-0.004280758999999999</v>
      </c>
      <c r="CB125">
        <v>420.0012666666668</v>
      </c>
      <c r="CC125">
        <v>15.98821666666667</v>
      </c>
      <c r="CD125">
        <v>1.620790333333333</v>
      </c>
      <c r="CE125">
        <v>1.621224666666667</v>
      </c>
      <c r="CF125">
        <v>14.15788</v>
      </c>
      <c r="CG125">
        <v>14.16200333333333</v>
      </c>
      <c r="CH125">
        <v>400.0044</v>
      </c>
      <c r="CI125">
        <v>0.8999881000000002</v>
      </c>
      <c r="CJ125">
        <v>0.10001187</v>
      </c>
      <c r="CK125">
        <v>0</v>
      </c>
      <c r="CL125">
        <v>2.16311</v>
      </c>
      <c r="CM125">
        <v>0</v>
      </c>
      <c r="CN125">
        <v>759.6568000000001</v>
      </c>
      <c r="CO125">
        <v>3702.233666666666</v>
      </c>
      <c r="CP125">
        <v>35.32899999999999</v>
      </c>
      <c r="CQ125">
        <v>38.10379999999999</v>
      </c>
      <c r="CR125">
        <v>37.09146666666666</v>
      </c>
      <c r="CS125">
        <v>36.8414</v>
      </c>
      <c r="CT125">
        <v>35.5914</v>
      </c>
      <c r="CU125">
        <v>359.9993333333334</v>
      </c>
      <c r="CV125">
        <v>40.00300000000001</v>
      </c>
      <c r="CW125">
        <v>0</v>
      </c>
      <c r="CX125">
        <v>1714260771</v>
      </c>
      <c r="CY125">
        <v>0</v>
      </c>
      <c r="CZ125">
        <v>1714260207.1</v>
      </c>
      <c r="DA125" t="s">
        <v>565</v>
      </c>
      <c r="DB125">
        <v>1714260192.6</v>
      </c>
      <c r="DC125">
        <v>1714260207.1</v>
      </c>
      <c r="DD125">
        <v>4</v>
      </c>
      <c r="DE125">
        <v>0.059</v>
      </c>
      <c r="DF125">
        <v>-0.002</v>
      </c>
      <c r="DG125">
        <v>-2.911</v>
      </c>
      <c r="DH125">
        <v>-0.054</v>
      </c>
      <c r="DI125">
        <v>420</v>
      </c>
      <c r="DJ125">
        <v>15</v>
      </c>
      <c r="DK125">
        <v>0.52</v>
      </c>
      <c r="DL125">
        <v>0.05</v>
      </c>
      <c r="DM125">
        <v>-0.003828437955</v>
      </c>
      <c r="DN125">
        <v>-0.05280233835872422</v>
      </c>
      <c r="DO125">
        <v>0.04065714453266421</v>
      </c>
      <c r="DP125">
        <v>1</v>
      </c>
      <c r="DQ125">
        <v>0.0001450074999999998</v>
      </c>
      <c r="DR125">
        <v>-0.1457367311819888</v>
      </c>
      <c r="DS125">
        <v>0.02067679039037343</v>
      </c>
      <c r="DT125">
        <v>0</v>
      </c>
      <c r="DU125">
        <v>1</v>
      </c>
      <c r="DV125">
        <v>2</v>
      </c>
      <c r="DW125" t="s">
        <v>357</v>
      </c>
      <c r="DX125">
        <v>3.22902</v>
      </c>
      <c r="DY125">
        <v>2.7044</v>
      </c>
      <c r="DZ125">
        <v>0.106083</v>
      </c>
      <c r="EA125">
        <v>0.105863</v>
      </c>
      <c r="EB125">
        <v>0.08690879999999999</v>
      </c>
      <c r="EC125">
        <v>0.0872816</v>
      </c>
      <c r="ED125">
        <v>29146</v>
      </c>
      <c r="EE125">
        <v>28485</v>
      </c>
      <c r="EF125">
        <v>31227.7</v>
      </c>
      <c r="EG125">
        <v>30204.5</v>
      </c>
      <c r="EH125">
        <v>38189.3</v>
      </c>
      <c r="EI125">
        <v>36459</v>
      </c>
      <c r="EJ125">
        <v>43759.2</v>
      </c>
      <c r="EK125">
        <v>42184.1</v>
      </c>
      <c r="EL125">
        <v>2.14197</v>
      </c>
      <c r="EM125">
        <v>1.90578</v>
      </c>
      <c r="EN125">
        <v>0.08908290000000001</v>
      </c>
      <c r="EO125">
        <v>0</v>
      </c>
      <c r="EP125">
        <v>25.1566</v>
      </c>
      <c r="EQ125">
        <v>999.9</v>
      </c>
      <c r="ER125">
        <v>55.4</v>
      </c>
      <c r="ES125">
        <v>28.4</v>
      </c>
      <c r="ET125">
        <v>21.2216</v>
      </c>
      <c r="EU125">
        <v>61.0272</v>
      </c>
      <c r="EV125">
        <v>22.1715</v>
      </c>
      <c r="EW125">
        <v>1</v>
      </c>
      <c r="EX125">
        <v>-0.0207825</v>
      </c>
      <c r="EY125">
        <v>-0.391705</v>
      </c>
      <c r="EZ125">
        <v>20.2082</v>
      </c>
      <c r="FA125">
        <v>5.22792</v>
      </c>
      <c r="FB125">
        <v>11.998</v>
      </c>
      <c r="FC125">
        <v>4.96725</v>
      </c>
      <c r="FD125">
        <v>3.297</v>
      </c>
      <c r="FE125">
        <v>9999</v>
      </c>
      <c r="FF125">
        <v>9999</v>
      </c>
      <c r="FG125">
        <v>9999</v>
      </c>
      <c r="FH125">
        <v>33.5</v>
      </c>
      <c r="FI125">
        <v>4.97104</v>
      </c>
      <c r="FJ125">
        <v>1.86782</v>
      </c>
      <c r="FK125">
        <v>1.859</v>
      </c>
      <c r="FL125">
        <v>1.8651</v>
      </c>
      <c r="FM125">
        <v>1.86311</v>
      </c>
      <c r="FN125">
        <v>1.86447</v>
      </c>
      <c r="FO125">
        <v>1.85989</v>
      </c>
      <c r="FP125">
        <v>1.86401</v>
      </c>
      <c r="FQ125">
        <v>0</v>
      </c>
      <c r="FR125">
        <v>0</v>
      </c>
      <c r="FS125">
        <v>0</v>
      </c>
      <c r="FT125">
        <v>0</v>
      </c>
      <c r="FU125" t="s">
        <v>358</v>
      </c>
      <c r="FV125" t="s">
        <v>359</v>
      </c>
      <c r="FW125" t="s">
        <v>360</v>
      </c>
      <c r="FX125" t="s">
        <v>360</v>
      </c>
      <c r="FY125" t="s">
        <v>360</v>
      </c>
      <c r="FZ125" t="s">
        <v>360</v>
      </c>
      <c r="GA125">
        <v>0</v>
      </c>
      <c r="GB125">
        <v>100</v>
      </c>
      <c r="GC125">
        <v>100</v>
      </c>
      <c r="GD125">
        <v>-2.909</v>
      </c>
      <c r="GE125">
        <v>-0.052</v>
      </c>
      <c r="GF125">
        <v>-1.051159186762424</v>
      </c>
      <c r="GG125">
        <v>-0.004200780211792431</v>
      </c>
      <c r="GH125">
        <v>-6.086107273994438E-07</v>
      </c>
      <c r="GI125">
        <v>3.538391214060535E-10</v>
      </c>
      <c r="GJ125">
        <v>-0.07771931300603285</v>
      </c>
      <c r="GK125">
        <v>0.006682484536868237</v>
      </c>
      <c r="GL125">
        <v>-0.0007200357986506558</v>
      </c>
      <c r="GM125">
        <v>2.515042002614049E-05</v>
      </c>
      <c r="GN125">
        <v>15</v>
      </c>
      <c r="GO125">
        <v>1944</v>
      </c>
      <c r="GP125">
        <v>3</v>
      </c>
      <c r="GQ125">
        <v>20</v>
      </c>
      <c r="GR125">
        <v>8.199999999999999</v>
      </c>
      <c r="GS125">
        <v>7.9</v>
      </c>
      <c r="GT125">
        <v>1.13525</v>
      </c>
      <c r="GU125">
        <v>2.41943</v>
      </c>
      <c r="GV125">
        <v>1.44775</v>
      </c>
      <c r="GW125">
        <v>2.2937</v>
      </c>
      <c r="GX125">
        <v>1.55151</v>
      </c>
      <c r="GY125">
        <v>2.47192</v>
      </c>
      <c r="GZ125">
        <v>33.2887</v>
      </c>
      <c r="HA125">
        <v>13.8256</v>
      </c>
      <c r="HB125">
        <v>18</v>
      </c>
      <c r="HC125">
        <v>611.332</v>
      </c>
      <c r="HD125">
        <v>460.441</v>
      </c>
      <c r="HE125">
        <v>26.0003</v>
      </c>
      <c r="HF125">
        <v>26.8045</v>
      </c>
      <c r="HG125">
        <v>29.9999</v>
      </c>
      <c r="HH125">
        <v>26.8902</v>
      </c>
      <c r="HI125">
        <v>26.8608</v>
      </c>
      <c r="HJ125">
        <v>22.721</v>
      </c>
      <c r="HK125">
        <v>34.8107</v>
      </c>
      <c r="HL125">
        <v>65.2166</v>
      </c>
      <c r="HM125">
        <v>26</v>
      </c>
      <c r="HN125">
        <v>420</v>
      </c>
      <c r="HO125">
        <v>16.0408</v>
      </c>
      <c r="HP125">
        <v>99.0925</v>
      </c>
      <c r="HQ125">
        <v>100.793</v>
      </c>
    </row>
    <row r="126" spans="1:225">
      <c r="A126">
        <v>110</v>
      </c>
      <c r="B126">
        <v>1714260693.5</v>
      </c>
      <c r="C126">
        <v>3555.400000095367</v>
      </c>
      <c r="D126" t="s">
        <v>595</v>
      </c>
      <c r="E126" t="s">
        <v>596</v>
      </c>
      <c r="F126">
        <v>5</v>
      </c>
      <c r="G126" t="s">
        <v>580</v>
      </c>
      <c r="H126">
        <v>1714260685.827586</v>
      </c>
      <c r="I126">
        <f>(J126)/1000</f>
        <v>0</v>
      </c>
      <c r="J126">
        <f>IF(BE126, AM126, AG126)</f>
        <v>0</v>
      </c>
      <c r="K126">
        <f>IF(BE126, AH126, AF126)</f>
        <v>0</v>
      </c>
      <c r="L126">
        <f>BG126 - IF(AT126&gt;1, K126*BA126*100.0/(AV126*BU126), 0)</f>
        <v>0</v>
      </c>
      <c r="M126">
        <f>((S126-I126/2)*L126-K126)/(S126+I126/2)</f>
        <v>0</v>
      </c>
      <c r="N126">
        <f>M126*(BN126+BO126)/1000.0</f>
        <v>0</v>
      </c>
      <c r="O126">
        <f>(BG126 - IF(AT126&gt;1, K126*BA126*100.0/(AV126*BU126), 0))*(BN126+BO126)/1000.0</f>
        <v>0</v>
      </c>
      <c r="P126">
        <f>2.0/((1/R126-1/Q126)+SIGN(R126)*SQRT((1/R126-1/Q126)*(1/R126-1/Q126) + 4*BB126/((BB126+1)*(BB126+1))*(2*1/R126*1/Q126-1/Q126*1/Q126)))</f>
        <v>0</v>
      </c>
      <c r="Q126">
        <f>IF(LEFT(BC126,1)&lt;&gt;"0",IF(LEFT(BC126,1)="1",3.0,BD126),$D$5+$E$5*(BU126*BN126/($K$5*1000))+$F$5*(BU126*BN126/($K$5*1000))*MAX(MIN(BA126,$J$5),$I$5)*MAX(MIN(BA126,$J$5),$I$5)+$G$5*MAX(MIN(BA126,$J$5),$I$5)*(BU126*BN126/($K$5*1000))+$H$5*(BU126*BN126/($K$5*1000))*(BU126*BN126/($K$5*1000)))</f>
        <v>0</v>
      </c>
      <c r="R126">
        <f>I126*(1000-(1000*0.61365*exp(17.502*V126/(240.97+V126))/(BN126+BO126)+BI126)/2)/(1000*0.61365*exp(17.502*V126/(240.97+V126))/(BN126+BO126)-BI126)</f>
        <v>0</v>
      </c>
      <c r="S126">
        <f>1/((BB126+1)/(P126/1.6)+1/(Q126/1.37)) + BB126/((BB126+1)/(P126/1.6) + BB126/(Q126/1.37))</f>
        <v>0</v>
      </c>
      <c r="T126">
        <f>(AW126*AZ126)</f>
        <v>0</v>
      </c>
      <c r="U126">
        <f>(BP126+(T126+2*0.95*5.67E-8*(((BP126+$B$7)+273)^4-(BP126+273)^4)-44100*I126)/(1.84*29.3*Q126+8*0.95*5.67E-8*(BP126+273)^3))</f>
        <v>0</v>
      </c>
      <c r="V126">
        <f>($C$7*BQ126+$D$7*BR126+$E$7*U126)</f>
        <v>0</v>
      </c>
      <c r="W126">
        <f>0.61365*exp(17.502*V126/(240.97+V126))</f>
        <v>0</v>
      </c>
      <c r="X126">
        <f>(Y126/Z126*100)</f>
        <v>0</v>
      </c>
      <c r="Y126">
        <f>BI126*(BN126+BO126)/1000</f>
        <v>0</v>
      </c>
      <c r="Z126">
        <f>0.61365*exp(17.502*BP126/(240.97+BP126))</f>
        <v>0</v>
      </c>
      <c r="AA126">
        <f>(W126-BI126*(BN126+BO126)/1000)</f>
        <v>0</v>
      </c>
      <c r="AB126">
        <f>(-I126*44100)</f>
        <v>0</v>
      </c>
      <c r="AC126">
        <f>2*29.3*Q126*0.92*(BP126-V126)</f>
        <v>0</v>
      </c>
      <c r="AD126">
        <f>2*0.95*5.67E-8*(((BP126+$B$7)+273)^4-(V126+273)^4)</f>
        <v>0</v>
      </c>
      <c r="AE126">
        <f>T126+AD126+AB126+AC126</f>
        <v>0</v>
      </c>
      <c r="AF126">
        <f>BM126*AT126*(BH126-BG126*(1000-AT126*BJ126)/(1000-AT126*BI126))/(100*BA126)</f>
        <v>0</v>
      </c>
      <c r="AG126">
        <f>1000*BM126*AT126*(BI126-BJ126)/(100*BA126*(1000-AT126*BI126))</f>
        <v>0</v>
      </c>
      <c r="AH126">
        <f>(AI126 - AJ126 - BN126*1E3/(8.314*(BP126+273.15)) * AL126/BM126 * AK126) * BM126/(100*BA126) * (1000 - BJ126)/1000</f>
        <v>0</v>
      </c>
      <c r="AI126">
        <v>426.8767934105244</v>
      </c>
      <c r="AJ126">
        <v>426.8640303030302</v>
      </c>
      <c r="AK126">
        <v>0.0003426221158111561</v>
      </c>
      <c r="AL126">
        <v>67.19127569432588</v>
      </c>
      <c r="AM126">
        <f>(AO126 - AN126 + BN126*1E3/(8.314*(BP126+273.15)) * AQ126/BM126 * AP126) * BM126/(100*BA126) * 1000/(1000 - AO126)</f>
        <v>0</v>
      </c>
      <c r="AN126">
        <v>16.00978278366856</v>
      </c>
      <c r="AO126">
        <v>16.01452181818182</v>
      </c>
      <c r="AP126">
        <v>8.0700965676543E-06</v>
      </c>
      <c r="AQ126">
        <v>78.54652489933</v>
      </c>
      <c r="AR126">
        <v>0</v>
      </c>
      <c r="AS126">
        <v>0</v>
      </c>
      <c r="AT126">
        <f>IF(AR126*$H$13&gt;=AV126,1.0,(AV126/(AV126-AR126*$H$13)))</f>
        <v>0</v>
      </c>
      <c r="AU126">
        <f>(AT126-1)*100</f>
        <v>0</v>
      </c>
      <c r="AV126">
        <f>MAX(0,($B$13+$C$13*BU126)/(1+$D$13*BU126)*BN126/(BP126+273)*$E$13)</f>
        <v>0</v>
      </c>
      <c r="AW126">
        <f>$B$11*BV126+$C$11*BW126+$F$11*CH126*(1-CK126)</f>
        <v>0</v>
      </c>
      <c r="AX126">
        <f>AW126*AY126</f>
        <v>0</v>
      </c>
      <c r="AY126">
        <f>($B$11*$D$9+$C$11*$D$9+$F$11*((CU126+CM126)/MAX(CU126+CM126+CV126, 0.1)*$I$9+CV126/MAX(CU126+CM126+CV126, 0.1)*$J$9))/($B$11+$C$11+$F$11)</f>
        <v>0</v>
      </c>
      <c r="AZ126">
        <f>($B$11*$K$9+$C$11*$K$9+$F$11*((CU126+CM126)/MAX(CU126+CM126+CV126, 0.1)*$P$9+CV126/MAX(CU126+CM126+CV126, 0.1)*$Q$9))/($B$11+$C$11+$F$11)</f>
        <v>0</v>
      </c>
      <c r="BA126">
        <v>6</v>
      </c>
      <c r="BB126">
        <v>0.5</v>
      </c>
      <c r="BC126" t="s">
        <v>355</v>
      </c>
      <c r="BD126">
        <v>2</v>
      </c>
      <c r="BE126" t="b">
        <v>1</v>
      </c>
      <c r="BF126">
        <v>1714260685.827586</v>
      </c>
      <c r="BG126">
        <v>419.9964137931036</v>
      </c>
      <c r="BH126">
        <v>420.0018620689655</v>
      </c>
      <c r="BI126">
        <v>16.00604827586207</v>
      </c>
      <c r="BJ126">
        <v>16.01231724137931</v>
      </c>
      <c r="BK126">
        <v>422.906275862069</v>
      </c>
      <c r="BL126">
        <v>16.05797586206896</v>
      </c>
      <c r="BM126">
        <v>599.9811724137932</v>
      </c>
      <c r="BN126">
        <v>101.4012413793103</v>
      </c>
      <c r="BO126">
        <v>0.09998294137931034</v>
      </c>
      <c r="BP126">
        <v>26.44212413793103</v>
      </c>
      <c r="BQ126">
        <v>26.61806206896551</v>
      </c>
      <c r="BR126">
        <v>999.9000000000002</v>
      </c>
      <c r="BS126">
        <v>0</v>
      </c>
      <c r="BT126">
        <v>0</v>
      </c>
      <c r="BU126">
        <v>9998.706551724139</v>
      </c>
      <c r="BV126">
        <v>0</v>
      </c>
      <c r="BW126">
        <v>122.7002068965517</v>
      </c>
      <c r="BX126">
        <v>-0.005284807710344825</v>
      </c>
      <c r="BY126">
        <v>426.8283793103449</v>
      </c>
      <c r="BZ126">
        <v>426.836448275862</v>
      </c>
      <c r="CA126">
        <v>-0.006259558068965517</v>
      </c>
      <c r="CB126">
        <v>420.0018620689655</v>
      </c>
      <c r="CC126">
        <v>16.01231724137931</v>
      </c>
      <c r="CD126">
        <v>1.623031724137931</v>
      </c>
      <c r="CE126">
        <v>1.623666206896552</v>
      </c>
      <c r="CF126">
        <v>14.1792275862069</v>
      </c>
      <c r="CG126">
        <v>14.18526551724138</v>
      </c>
      <c r="CH126">
        <v>400.0126206896551</v>
      </c>
      <c r="CI126">
        <v>0.899988931034483</v>
      </c>
      <c r="CJ126">
        <v>0.1000110275862069</v>
      </c>
      <c r="CK126">
        <v>0</v>
      </c>
      <c r="CL126">
        <v>2.186396551724138</v>
      </c>
      <c r="CM126">
        <v>0</v>
      </c>
      <c r="CN126">
        <v>772.3082758620691</v>
      </c>
      <c r="CO126">
        <v>3702.310689655173</v>
      </c>
      <c r="CP126">
        <v>35.21524137931035</v>
      </c>
      <c r="CQ126">
        <v>38.05579310344827</v>
      </c>
      <c r="CR126">
        <v>36.98248275862069</v>
      </c>
      <c r="CS126">
        <v>36.76268965517241</v>
      </c>
      <c r="CT126">
        <v>35.49972413793103</v>
      </c>
      <c r="CU126">
        <v>360.0075862068966</v>
      </c>
      <c r="CV126">
        <v>40.00379310344827</v>
      </c>
      <c r="CW126">
        <v>0</v>
      </c>
      <c r="CX126">
        <v>1714260781.2</v>
      </c>
      <c r="CY126">
        <v>0</v>
      </c>
      <c r="CZ126">
        <v>1714260207.1</v>
      </c>
      <c r="DA126" t="s">
        <v>565</v>
      </c>
      <c r="DB126">
        <v>1714260192.6</v>
      </c>
      <c r="DC126">
        <v>1714260207.1</v>
      </c>
      <c r="DD126">
        <v>4</v>
      </c>
      <c r="DE126">
        <v>0.059</v>
      </c>
      <c r="DF126">
        <v>-0.002</v>
      </c>
      <c r="DG126">
        <v>-2.911</v>
      </c>
      <c r="DH126">
        <v>-0.054</v>
      </c>
      <c r="DI126">
        <v>420</v>
      </c>
      <c r="DJ126">
        <v>15</v>
      </c>
      <c r="DK126">
        <v>0.52</v>
      </c>
      <c r="DL126">
        <v>0.05</v>
      </c>
      <c r="DM126">
        <v>0.005953157590243903</v>
      </c>
      <c r="DN126">
        <v>-0.1114742340627177</v>
      </c>
      <c r="DO126">
        <v>0.03676155531279258</v>
      </c>
      <c r="DP126">
        <v>0</v>
      </c>
      <c r="DQ126">
        <v>-0.007970762292682926</v>
      </c>
      <c r="DR126">
        <v>0.03239420502439024</v>
      </c>
      <c r="DS126">
        <v>0.01388652590018302</v>
      </c>
      <c r="DT126">
        <v>1</v>
      </c>
      <c r="DU126">
        <v>1</v>
      </c>
      <c r="DV126">
        <v>2</v>
      </c>
      <c r="DW126" t="s">
        <v>357</v>
      </c>
      <c r="DX126">
        <v>3.22899</v>
      </c>
      <c r="DY126">
        <v>2.70441</v>
      </c>
      <c r="DZ126">
        <v>0.106092</v>
      </c>
      <c r="EA126">
        <v>0.105866</v>
      </c>
      <c r="EB126">
        <v>0.0869489</v>
      </c>
      <c r="EC126">
        <v>0.08721669999999999</v>
      </c>
      <c r="ED126">
        <v>29146.6</v>
      </c>
      <c r="EE126">
        <v>28485.3</v>
      </c>
      <c r="EF126">
        <v>31228.6</v>
      </c>
      <c r="EG126">
        <v>30204.9</v>
      </c>
      <c r="EH126">
        <v>38188.9</v>
      </c>
      <c r="EI126">
        <v>36462.3</v>
      </c>
      <c r="EJ126">
        <v>43760.7</v>
      </c>
      <c r="EK126">
        <v>42184.8</v>
      </c>
      <c r="EL126">
        <v>2.14235</v>
      </c>
      <c r="EM126">
        <v>1.90565</v>
      </c>
      <c r="EN126">
        <v>0.0888482</v>
      </c>
      <c r="EO126">
        <v>0</v>
      </c>
      <c r="EP126">
        <v>25.1545</v>
      </c>
      <c r="EQ126">
        <v>999.9</v>
      </c>
      <c r="ER126">
        <v>55.3</v>
      </c>
      <c r="ES126">
        <v>28.4</v>
      </c>
      <c r="ET126">
        <v>21.1825</v>
      </c>
      <c r="EU126">
        <v>61.4072</v>
      </c>
      <c r="EV126">
        <v>22.6362</v>
      </c>
      <c r="EW126">
        <v>1</v>
      </c>
      <c r="EX126">
        <v>-0.0213084</v>
      </c>
      <c r="EY126">
        <v>-0.388028</v>
      </c>
      <c r="EZ126">
        <v>20.2101</v>
      </c>
      <c r="FA126">
        <v>5.22777</v>
      </c>
      <c r="FB126">
        <v>11.998</v>
      </c>
      <c r="FC126">
        <v>4.9669</v>
      </c>
      <c r="FD126">
        <v>3.297</v>
      </c>
      <c r="FE126">
        <v>9999</v>
      </c>
      <c r="FF126">
        <v>9999</v>
      </c>
      <c r="FG126">
        <v>9999</v>
      </c>
      <c r="FH126">
        <v>33.5</v>
      </c>
      <c r="FI126">
        <v>4.97106</v>
      </c>
      <c r="FJ126">
        <v>1.8678</v>
      </c>
      <c r="FK126">
        <v>1.85898</v>
      </c>
      <c r="FL126">
        <v>1.86511</v>
      </c>
      <c r="FM126">
        <v>1.8631</v>
      </c>
      <c r="FN126">
        <v>1.86446</v>
      </c>
      <c r="FO126">
        <v>1.85989</v>
      </c>
      <c r="FP126">
        <v>1.86401</v>
      </c>
      <c r="FQ126">
        <v>0</v>
      </c>
      <c r="FR126">
        <v>0</v>
      </c>
      <c r="FS126">
        <v>0</v>
      </c>
      <c r="FT126">
        <v>0</v>
      </c>
      <c r="FU126" t="s">
        <v>358</v>
      </c>
      <c r="FV126" t="s">
        <v>359</v>
      </c>
      <c r="FW126" t="s">
        <v>360</v>
      </c>
      <c r="FX126" t="s">
        <v>360</v>
      </c>
      <c r="FY126" t="s">
        <v>360</v>
      </c>
      <c r="FZ126" t="s">
        <v>360</v>
      </c>
      <c r="GA126">
        <v>0</v>
      </c>
      <c r="GB126">
        <v>100</v>
      </c>
      <c r="GC126">
        <v>100</v>
      </c>
      <c r="GD126">
        <v>-2.909</v>
      </c>
      <c r="GE126">
        <v>-0.0519</v>
      </c>
      <c r="GF126">
        <v>-1.051159186762424</v>
      </c>
      <c r="GG126">
        <v>-0.004200780211792431</v>
      </c>
      <c r="GH126">
        <v>-6.086107273994438E-07</v>
      </c>
      <c r="GI126">
        <v>3.538391214060535E-10</v>
      </c>
      <c r="GJ126">
        <v>-0.07771931300603285</v>
      </c>
      <c r="GK126">
        <v>0.006682484536868237</v>
      </c>
      <c r="GL126">
        <v>-0.0007200357986506558</v>
      </c>
      <c r="GM126">
        <v>2.515042002614049E-05</v>
      </c>
      <c r="GN126">
        <v>15</v>
      </c>
      <c r="GO126">
        <v>1944</v>
      </c>
      <c r="GP126">
        <v>3</v>
      </c>
      <c r="GQ126">
        <v>20</v>
      </c>
      <c r="GR126">
        <v>8.300000000000001</v>
      </c>
      <c r="GS126">
        <v>8.1</v>
      </c>
      <c r="GT126">
        <v>1.13525</v>
      </c>
      <c r="GU126">
        <v>2.43042</v>
      </c>
      <c r="GV126">
        <v>1.44897</v>
      </c>
      <c r="GW126">
        <v>2.2937</v>
      </c>
      <c r="GX126">
        <v>1.55151</v>
      </c>
      <c r="GY126">
        <v>2.27661</v>
      </c>
      <c r="GZ126">
        <v>33.2887</v>
      </c>
      <c r="HA126">
        <v>13.8168</v>
      </c>
      <c r="HB126">
        <v>18</v>
      </c>
      <c r="HC126">
        <v>611.557</v>
      </c>
      <c r="HD126">
        <v>460.326</v>
      </c>
      <c r="HE126">
        <v>26.0004</v>
      </c>
      <c r="HF126">
        <v>26.8017</v>
      </c>
      <c r="HG126">
        <v>29.9999</v>
      </c>
      <c r="HH126">
        <v>26.8861</v>
      </c>
      <c r="HI126">
        <v>26.8563</v>
      </c>
      <c r="HJ126">
        <v>22.7208</v>
      </c>
      <c r="HK126">
        <v>34.8107</v>
      </c>
      <c r="HL126">
        <v>64.8463</v>
      </c>
      <c r="HM126">
        <v>26</v>
      </c>
      <c r="HN126">
        <v>420</v>
      </c>
      <c r="HO126">
        <v>16.0408</v>
      </c>
      <c r="HP126">
        <v>99.0958</v>
      </c>
      <c r="HQ126">
        <v>100.794</v>
      </c>
    </row>
    <row r="127" spans="1:225">
      <c r="A127">
        <v>111</v>
      </c>
      <c r="B127">
        <v>1714260703.5</v>
      </c>
      <c r="C127">
        <v>3565.400000095367</v>
      </c>
      <c r="D127" t="s">
        <v>597</v>
      </c>
      <c r="E127" t="s">
        <v>598</v>
      </c>
      <c r="F127">
        <v>5</v>
      </c>
      <c r="G127" t="s">
        <v>580</v>
      </c>
      <c r="H127">
        <v>1714260695.566667</v>
      </c>
      <c r="I127">
        <f>(J127)/1000</f>
        <v>0</v>
      </c>
      <c r="J127">
        <f>IF(BE127, AM127, AG127)</f>
        <v>0</v>
      </c>
      <c r="K127">
        <f>IF(BE127, AH127, AF127)</f>
        <v>0</v>
      </c>
      <c r="L127">
        <f>BG127 - IF(AT127&gt;1, K127*BA127*100.0/(AV127*BU127), 0)</f>
        <v>0</v>
      </c>
      <c r="M127">
        <f>((S127-I127/2)*L127-K127)/(S127+I127/2)</f>
        <v>0</v>
      </c>
      <c r="N127">
        <f>M127*(BN127+BO127)/1000.0</f>
        <v>0</v>
      </c>
      <c r="O127">
        <f>(BG127 - IF(AT127&gt;1, K127*BA127*100.0/(AV127*BU127), 0))*(BN127+BO127)/1000.0</f>
        <v>0</v>
      </c>
      <c r="P127">
        <f>2.0/((1/R127-1/Q127)+SIGN(R127)*SQRT((1/R127-1/Q127)*(1/R127-1/Q127) + 4*BB127/((BB127+1)*(BB127+1))*(2*1/R127*1/Q127-1/Q127*1/Q127)))</f>
        <v>0</v>
      </c>
      <c r="Q127">
        <f>IF(LEFT(BC127,1)&lt;&gt;"0",IF(LEFT(BC127,1)="1",3.0,BD127),$D$5+$E$5*(BU127*BN127/($K$5*1000))+$F$5*(BU127*BN127/($K$5*1000))*MAX(MIN(BA127,$J$5),$I$5)*MAX(MIN(BA127,$J$5),$I$5)+$G$5*MAX(MIN(BA127,$J$5),$I$5)*(BU127*BN127/($K$5*1000))+$H$5*(BU127*BN127/($K$5*1000))*(BU127*BN127/($K$5*1000)))</f>
        <v>0</v>
      </c>
      <c r="R127">
        <f>I127*(1000-(1000*0.61365*exp(17.502*V127/(240.97+V127))/(BN127+BO127)+BI127)/2)/(1000*0.61365*exp(17.502*V127/(240.97+V127))/(BN127+BO127)-BI127)</f>
        <v>0</v>
      </c>
      <c r="S127">
        <f>1/((BB127+1)/(P127/1.6)+1/(Q127/1.37)) + BB127/((BB127+1)/(P127/1.6) + BB127/(Q127/1.37))</f>
        <v>0</v>
      </c>
      <c r="T127">
        <f>(AW127*AZ127)</f>
        <v>0</v>
      </c>
      <c r="U127">
        <f>(BP127+(T127+2*0.95*5.67E-8*(((BP127+$B$7)+273)^4-(BP127+273)^4)-44100*I127)/(1.84*29.3*Q127+8*0.95*5.67E-8*(BP127+273)^3))</f>
        <v>0</v>
      </c>
      <c r="V127">
        <f>($C$7*BQ127+$D$7*BR127+$E$7*U127)</f>
        <v>0</v>
      </c>
      <c r="W127">
        <f>0.61365*exp(17.502*V127/(240.97+V127))</f>
        <v>0</v>
      </c>
      <c r="X127">
        <f>(Y127/Z127*100)</f>
        <v>0</v>
      </c>
      <c r="Y127">
        <f>BI127*(BN127+BO127)/1000</f>
        <v>0</v>
      </c>
      <c r="Z127">
        <f>0.61365*exp(17.502*BP127/(240.97+BP127))</f>
        <v>0</v>
      </c>
      <c r="AA127">
        <f>(W127-BI127*(BN127+BO127)/1000)</f>
        <v>0</v>
      </c>
      <c r="AB127">
        <f>(-I127*44100)</f>
        <v>0</v>
      </c>
      <c r="AC127">
        <f>2*29.3*Q127*0.92*(BP127-V127)</f>
        <v>0</v>
      </c>
      <c r="AD127">
        <f>2*0.95*5.67E-8*(((BP127+$B$7)+273)^4-(V127+273)^4)</f>
        <v>0</v>
      </c>
      <c r="AE127">
        <f>T127+AD127+AB127+AC127</f>
        <v>0</v>
      </c>
      <c r="AF127">
        <f>BM127*AT127*(BH127-BG127*(1000-AT127*BJ127)/(1000-AT127*BI127))/(100*BA127)</f>
        <v>0</v>
      </c>
      <c r="AG127">
        <f>1000*BM127*AT127*(BI127-BJ127)/(100*BA127*(1000-AT127*BI127))</f>
        <v>0</v>
      </c>
      <c r="AH127">
        <f>(AI127 - AJ127 - BN127*1E3/(8.314*(BP127+273.15)) * AL127/BM127 * AK127) * BM127/(100*BA127) * (1000 - BJ127)/1000</f>
        <v>0</v>
      </c>
      <c r="AI127">
        <v>426.8643867673879</v>
      </c>
      <c r="AJ127">
        <v>426.8779151515151</v>
      </c>
      <c r="AK127">
        <v>-8.33844172192337E-05</v>
      </c>
      <c r="AL127">
        <v>67.19127569432588</v>
      </c>
      <c r="AM127">
        <f>(AO127 - AN127 + BN127*1E3/(8.314*(BP127+273.15)) * AQ127/BM127 * AP127) * BM127/(100*BA127) * 1000/(1000 - AO127)</f>
        <v>0</v>
      </c>
      <c r="AN127">
        <v>15.9925333212875</v>
      </c>
      <c r="AO127">
        <v>16.00679696969698</v>
      </c>
      <c r="AP127">
        <v>-3.551694519068124E-06</v>
      </c>
      <c r="AQ127">
        <v>78.54652489933</v>
      </c>
      <c r="AR127">
        <v>0</v>
      </c>
      <c r="AS127">
        <v>0</v>
      </c>
      <c r="AT127">
        <f>IF(AR127*$H$13&gt;=AV127,1.0,(AV127/(AV127-AR127*$H$13)))</f>
        <v>0</v>
      </c>
      <c r="AU127">
        <f>(AT127-1)*100</f>
        <v>0</v>
      </c>
      <c r="AV127">
        <f>MAX(0,($B$13+$C$13*BU127)/(1+$D$13*BU127)*BN127/(BP127+273)*$E$13)</f>
        <v>0</v>
      </c>
      <c r="AW127">
        <f>$B$11*BV127+$C$11*BW127+$F$11*CH127*(1-CK127)</f>
        <v>0</v>
      </c>
      <c r="AX127">
        <f>AW127*AY127</f>
        <v>0</v>
      </c>
      <c r="AY127">
        <f>($B$11*$D$9+$C$11*$D$9+$F$11*((CU127+CM127)/MAX(CU127+CM127+CV127, 0.1)*$I$9+CV127/MAX(CU127+CM127+CV127, 0.1)*$J$9))/($B$11+$C$11+$F$11)</f>
        <v>0</v>
      </c>
      <c r="AZ127">
        <f>($B$11*$K$9+$C$11*$K$9+$F$11*((CU127+CM127)/MAX(CU127+CM127+CV127, 0.1)*$P$9+CV127/MAX(CU127+CM127+CV127, 0.1)*$Q$9))/($B$11+$C$11+$F$11)</f>
        <v>0</v>
      </c>
      <c r="BA127">
        <v>6</v>
      </c>
      <c r="BB127">
        <v>0.5</v>
      </c>
      <c r="BC127" t="s">
        <v>355</v>
      </c>
      <c r="BD127">
        <v>2</v>
      </c>
      <c r="BE127" t="b">
        <v>1</v>
      </c>
      <c r="BF127">
        <v>1714260695.566667</v>
      </c>
      <c r="BG127">
        <v>420.0241666666667</v>
      </c>
      <c r="BH127">
        <v>420.0231666666667</v>
      </c>
      <c r="BI127">
        <v>16.01123</v>
      </c>
      <c r="BJ127">
        <v>15.99875</v>
      </c>
      <c r="BK127">
        <v>422.9340333333333</v>
      </c>
      <c r="BL127">
        <v>16.06315666666667</v>
      </c>
      <c r="BM127">
        <v>600.0015</v>
      </c>
      <c r="BN127">
        <v>101.4009666666666</v>
      </c>
      <c r="BO127">
        <v>0.09990197333333332</v>
      </c>
      <c r="BP127">
        <v>26.44439666666666</v>
      </c>
      <c r="BQ127">
        <v>26.61695666666667</v>
      </c>
      <c r="BR127">
        <v>999.9000000000002</v>
      </c>
      <c r="BS127">
        <v>0</v>
      </c>
      <c r="BT127">
        <v>0</v>
      </c>
      <c r="BU127">
        <v>10016.523</v>
      </c>
      <c r="BV127">
        <v>0</v>
      </c>
      <c r="BW127">
        <v>122.7446333333333</v>
      </c>
      <c r="BX127">
        <v>0.0009562161333333334</v>
      </c>
      <c r="BY127">
        <v>426.8587</v>
      </c>
      <c r="BZ127">
        <v>426.8522333333333</v>
      </c>
      <c r="CA127">
        <v>0.0124889662</v>
      </c>
      <c r="CB127">
        <v>420.0231666666667</v>
      </c>
      <c r="CC127">
        <v>15.99875</v>
      </c>
      <c r="CD127">
        <v>1.623554</v>
      </c>
      <c r="CE127">
        <v>1.622288333333334</v>
      </c>
      <c r="CF127">
        <v>14.18420333333333</v>
      </c>
      <c r="CG127">
        <v>14.17216333333334</v>
      </c>
      <c r="CH127">
        <v>399.9881666666666</v>
      </c>
      <c r="CI127">
        <v>0.9000013333333335</v>
      </c>
      <c r="CJ127">
        <v>0.09999860333333331</v>
      </c>
      <c r="CK127">
        <v>0</v>
      </c>
      <c r="CL127">
        <v>2.198843333333333</v>
      </c>
      <c r="CM127">
        <v>0</v>
      </c>
      <c r="CN127">
        <v>772.2072666666667</v>
      </c>
      <c r="CO127">
        <v>3702.098666666666</v>
      </c>
      <c r="CP127">
        <v>35.2122</v>
      </c>
      <c r="CQ127">
        <v>38.30393333333333</v>
      </c>
      <c r="CR127">
        <v>37.04769999999999</v>
      </c>
      <c r="CS127">
        <v>36.9352</v>
      </c>
      <c r="CT127">
        <v>35.57889999999999</v>
      </c>
      <c r="CU127">
        <v>359.9900000000001</v>
      </c>
      <c r="CV127">
        <v>39.99833333333333</v>
      </c>
      <c r="CW127">
        <v>0</v>
      </c>
      <c r="CX127">
        <v>1714260790.8</v>
      </c>
      <c r="CY127">
        <v>0</v>
      </c>
      <c r="CZ127">
        <v>1714260207.1</v>
      </c>
      <c r="DA127" t="s">
        <v>565</v>
      </c>
      <c r="DB127">
        <v>1714260192.6</v>
      </c>
      <c r="DC127">
        <v>1714260207.1</v>
      </c>
      <c r="DD127">
        <v>4</v>
      </c>
      <c r="DE127">
        <v>0.059</v>
      </c>
      <c r="DF127">
        <v>-0.002</v>
      </c>
      <c r="DG127">
        <v>-2.911</v>
      </c>
      <c r="DH127">
        <v>-0.054</v>
      </c>
      <c r="DI127">
        <v>420</v>
      </c>
      <c r="DJ127">
        <v>15</v>
      </c>
      <c r="DK127">
        <v>0.52</v>
      </c>
      <c r="DL127">
        <v>0.05</v>
      </c>
      <c r="DM127">
        <v>0.00689468216</v>
      </c>
      <c r="DN127">
        <v>-0.05460562435722328</v>
      </c>
      <c r="DO127">
        <v>0.02460121966999951</v>
      </c>
      <c r="DP127">
        <v>1</v>
      </c>
      <c r="DQ127">
        <v>0.0076311829</v>
      </c>
      <c r="DR127">
        <v>0.09583627346341465</v>
      </c>
      <c r="DS127">
        <v>0.01007168473360851</v>
      </c>
      <c r="DT127">
        <v>1</v>
      </c>
      <c r="DU127">
        <v>2</v>
      </c>
      <c r="DV127">
        <v>2</v>
      </c>
      <c r="DW127" t="s">
        <v>394</v>
      </c>
      <c r="DX127">
        <v>3.22908</v>
      </c>
      <c r="DY127">
        <v>2.70443</v>
      </c>
      <c r="DZ127">
        <v>0.106097</v>
      </c>
      <c r="EA127">
        <v>0.105872</v>
      </c>
      <c r="EB127">
        <v>0.086919</v>
      </c>
      <c r="EC127">
        <v>0.0871878</v>
      </c>
      <c r="ED127">
        <v>29147.1</v>
      </c>
      <c r="EE127">
        <v>28485.5</v>
      </c>
      <c r="EF127">
        <v>31229.3</v>
      </c>
      <c r="EG127">
        <v>30205.3</v>
      </c>
      <c r="EH127">
        <v>38191.2</v>
      </c>
      <c r="EI127">
        <v>36463.6</v>
      </c>
      <c r="EJ127">
        <v>43761.8</v>
      </c>
      <c r="EK127">
        <v>42185.1</v>
      </c>
      <c r="EL127">
        <v>2.14235</v>
      </c>
      <c r="EM127">
        <v>1.90583</v>
      </c>
      <c r="EN127">
        <v>0.08937340000000001</v>
      </c>
      <c r="EO127">
        <v>0</v>
      </c>
      <c r="EP127">
        <v>25.1574</v>
      </c>
      <c r="EQ127">
        <v>999.9</v>
      </c>
      <c r="ER127">
        <v>55.3</v>
      </c>
      <c r="ES127">
        <v>28.4</v>
      </c>
      <c r="ET127">
        <v>21.1831</v>
      </c>
      <c r="EU127">
        <v>60.9472</v>
      </c>
      <c r="EV127">
        <v>22.1354</v>
      </c>
      <c r="EW127">
        <v>1</v>
      </c>
      <c r="EX127">
        <v>-0.021814</v>
      </c>
      <c r="EY127">
        <v>-0.385997</v>
      </c>
      <c r="EZ127">
        <v>20.2104</v>
      </c>
      <c r="FA127">
        <v>5.22792</v>
      </c>
      <c r="FB127">
        <v>11.998</v>
      </c>
      <c r="FC127">
        <v>4.9672</v>
      </c>
      <c r="FD127">
        <v>3.297</v>
      </c>
      <c r="FE127">
        <v>9999</v>
      </c>
      <c r="FF127">
        <v>9999</v>
      </c>
      <c r="FG127">
        <v>9999</v>
      </c>
      <c r="FH127">
        <v>33.5</v>
      </c>
      <c r="FI127">
        <v>4.97106</v>
      </c>
      <c r="FJ127">
        <v>1.86777</v>
      </c>
      <c r="FK127">
        <v>1.85899</v>
      </c>
      <c r="FL127">
        <v>1.86513</v>
      </c>
      <c r="FM127">
        <v>1.8631</v>
      </c>
      <c r="FN127">
        <v>1.86446</v>
      </c>
      <c r="FO127">
        <v>1.85989</v>
      </c>
      <c r="FP127">
        <v>1.86401</v>
      </c>
      <c r="FQ127">
        <v>0</v>
      </c>
      <c r="FR127">
        <v>0</v>
      </c>
      <c r="FS127">
        <v>0</v>
      </c>
      <c r="FT127">
        <v>0</v>
      </c>
      <c r="FU127" t="s">
        <v>358</v>
      </c>
      <c r="FV127" t="s">
        <v>359</v>
      </c>
      <c r="FW127" t="s">
        <v>360</v>
      </c>
      <c r="FX127" t="s">
        <v>360</v>
      </c>
      <c r="FY127" t="s">
        <v>360</v>
      </c>
      <c r="FZ127" t="s">
        <v>360</v>
      </c>
      <c r="GA127">
        <v>0</v>
      </c>
      <c r="GB127">
        <v>100</v>
      </c>
      <c r="GC127">
        <v>100</v>
      </c>
      <c r="GD127">
        <v>-2.91</v>
      </c>
      <c r="GE127">
        <v>-0.0519</v>
      </c>
      <c r="GF127">
        <v>-1.051159186762424</v>
      </c>
      <c r="GG127">
        <v>-0.004200780211792431</v>
      </c>
      <c r="GH127">
        <v>-6.086107273994438E-07</v>
      </c>
      <c r="GI127">
        <v>3.538391214060535E-10</v>
      </c>
      <c r="GJ127">
        <v>-0.07771931300603285</v>
      </c>
      <c r="GK127">
        <v>0.006682484536868237</v>
      </c>
      <c r="GL127">
        <v>-0.0007200357986506558</v>
      </c>
      <c r="GM127">
        <v>2.515042002614049E-05</v>
      </c>
      <c r="GN127">
        <v>15</v>
      </c>
      <c r="GO127">
        <v>1944</v>
      </c>
      <c r="GP127">
        <v>3</v>
      </c>
      <c r="GQ127">
        <v>20</v>
      </c>
      <c r="GR127">
        <v>8.5</v>
      </c>
      <c r="GS127">
        <v>8.300000000000001</v>
      </c>
      <c r="GT127">
        <v>1.13525</v>
      </c>
      <c r="GU127">
        <v>2.42432</v>
      </c>
      <c r="GV127">
        <v>1.44775</v>
      </c>
      <c r="GW127">
        <v>2.2937</v>
      </c>
      <c r="GX127">
        <v>1.55151</v>
      </c>
      <c r="GY127">
        <v>2.40845</v>
      </c>
      <c r="GZ127">
        <v>33.2887</v>
      </c>
      <c r="HA127">
        <v>13.8343</v>
      </c>
      <c r="HB127">
        <v>18</v>
      </c>
      <c r="HC127">
        <v>611.509</v>
      </c>
      <c r="HD127">
        <v>460.398</v>
      </c>
      <c r="HE127">
        <v>26.0002</v>
      </c>
      <c r="HF127">
        <v>26.7977</v>
      </c>
      <c r="HG127">
        <v>29.9998</v>
      </c>
      <c r="HH127">
        <v>26.8816</v>
      </c>
      <c r="HI127">
        <v>26.8518</v>
      </c>
      <c r="HJ127">
        <v>22.7181</v>
      </c>
      <c r="HK127">
        <v>34.8107</v>
      </c>
      <c r="HL127">
        <v>64.8463</v>
      </c>
      <c r="HM127">
        <v>26</v>
      </c>
      <c r="HN127">
        <v>420</v>
      </c>
      <c r="HO127">
        <v>16.0408</v>
      </c>
      <c r="HP127">
        <v>99.09820000000001</v>
      </c>
      <c r="HQ127">
        <v>100.795</v>
      </c>
    </row>
    <row r="128" spans="1:225">
      <c r="A128">
        <v>112</v>
      </c>
      <c r="B128">
        <v>1714260713.5</v>
      </c>
      <c r="C128">
        <v>3575.400000095367</v>
      </c>
      <c r="D128" t="s">
        <v>599</v>
      </c>
      <c r="E128" t="s">
        <v>600</v>
      </c>
      <c r="F128">
        <v>5</v>
      </c>
      <c r="G128" t="s">
        <v>580</v>
      </c>
      <c r="H128">
        <v>1714260705.566667</v>
      </c>
      <c r="I128">
        <f>(J128)/1000</f>
        <v>0</v>
      </c>
      <c r="J128">
        <f>IF(BE128, AM128, AG128)</f>
        <v>0</v>
      </c>
      <c r="K128">
        <f>IF(BE128, AH128, AF128)</f>
        <v>0</v>
      </c>
      <c r="L128">
        <f>BG128 - IF(AT128&gt;1, K128*BA128*100.0/(AV128*BU128), 0)</f>
        <v>0</v>
      </c>
      <c r="M128">
        <f>((S128-I128/2)*L128-K128)/(S128+I128/2)</f>
        <v>0</v>
      </c>
      <c r="N128">
        <f>M128*(BN128+BO128)/1000.0</f>
        <v>0</v>
      </c>
      <c r="O128">
        <f>(BG128 - IF(AT128&gt;1, K128*BA128*100.0/(AV128*BU128), 0))*(BN128+BO128)/1000.0</f>
        <v>0</v>
      </c>
      <c r="P128">
        <f>2.0/((1/R128-1/Q128)+SIGN(R128)*SQRT((1/R128-1/Q128)*(1/R128-1/Q128) + 4*BB128/((BB128+1)*(BB128+1))*(2*1/R128*1/Q128-1/Q128*1/Q128)))</f>
        <v>0</v>
      </c>
      <c r="Q128">
        <f>IF(LEFT(BC128,1)&lt;&gt;"0",IF(LEFT(BC128,1)="1",3.0,BD128),$D$5+$E$5*(BU128*BN128/($K$5*1000))+$F$5*(BU128*BN128/($K$5*1000))*MAX(MIN(BA128,$J$5),$I$5)*MAX(MIN(BA128,$J$5),$I$5)+$G$5*MAX(MIN(BA128,$J$5),$I$5)*(BU128*BN128/($K$5*1000))+$H$5*(BU128*BN128/($K$5*1000))*(BU128*BN128/($K$5*1000)))</f>
        <v>0</v>
      </c>
      <c r="R128">
        <f>I128*(1000-(1000*0.61365*exp(17.502*V128/(240.97+V128))/(BN128+BO128)+BI128)/2)/(1000*0.61365*exp(17.502*V128/(240.97+V128))/(BN128+BO128)-BI128)</f>
        <v>0</v>
      </c>
      <c r="S128">
        <f>1/((BB128+1)/(P128/1.6)+1/(Q128/1.37)) + BB128/((BB128+1)/(P128/1.6) + BB128/(Q128/1.37))</f>
        <v>0</v>
      </c>
      <c r="T128">
        <f>(AW128*AZ128)</f>
        <v>0</v>
      </c>
      <c r="U128">
        <f>(BP128+(T128+2*0.95*5.67E-8*(((BP128+$B$7)+273)^4-(BP128+273)^4)-44100*I128)/(1.84*29.3*Q128+8*0.95*5.67E-8*(BP128+273)^3))</f>
        <v>0</v>
      </c>
      <c r="V128">
        <f>($C$7*BQ128+$D$7*BR128+$E$7*U128)</f>
        <v>0</v>
      </c>
      <c r="W128">
        <f>0.61365*exp(17.502*V128/(240.97+V128))</f>
        <v>0</v>
      </c>
      <c r="X128">
        <f>(Y128/Z128*100)</f>
        <v>0</v>
      </c>
      <c r="Y128">
        <f>BI128*(BN128+BO128)/1000</f>
        <v>0</v>
      </c>
      <c r="Z128">
        <f>0.61365*exp(17.502*BP128/(240.97+BP128))</f>
        <v>0</v>
      </c>
      <c r="AA128">
        <f>(W128-BI128*(BN128+BO128)/1000)</f>
        <v>0</v>
      </c>
      <c r="AB128">
        <f>(-I128*44100)</f>
        <v>0</v>
      </c>
      <c r="AC128">
        <f>2*29.3*Q128*0.92*(BP128-V128)</f>
        <v>0</v>
      </c>
      <c r="AD128">
        <f>2*0.95*5.67E-8*(((BP128+$B$7)+273)^4-(V128+273)^4)</f>
        <v>0</v>
      </c>
      <c r="AE128">
        <f>T128+AD128+AB128+AC128</f>
        <v>0</v>
      </c>
      <c r="AF128">
        <f>BM128*AT128*(BH128-BG128*(1000-AT128*BJ128)/(1000-AT128*BI128))/(100*BA128)</f>
        <v>0</v>
      </c>
      <c r="AG128">
        <f>1000*BM128*AT128*(BI128-BJ128)/(100*BA128*(1000-AT128*BI128))</f>
        <v>0</v>
      </c>
      <c r="AH128">
        <f>(AI128 - AJ128 - BN128*1E3/(8.314*(BP128+273.15)) * AL128/BM128 * AK128) * BM128/(100*BA128) * (1000 - BJ128)/1000</f>
        <v>0</v>
      </c>
      <c r="AI128">
        <v>426.8372469018838</v>
      </c>
      <c r="AJ128">
        <v>426.876787878788</v>
      </c>
      <c r="AK128">
        <v>0.0002975600938847389</v>
      </c>
      <c r="AL128">
        <v>67.19127569432588</v>
      </c>
      <c r="AM128">
        <f>(AO128 - AN128 + BN128*1E3/(8.314*(BP128+273.15)) * AQ128/BM128 * AP128) * BM128/(100*BA128) * 1000/(1000 - AO128)</f>
        <v>0</v>
      </c>
      <c r="AN128">
        <v>15.98987750794551</v>
      </c>
      <c r="AO128">
        <v>16.00302484848484</v>
      </c>
      <c r="AP128">
        <v>2.512595896128527E-07</v>
      </c>
      <c r="AQ128">
        <v>78.54652489933</v>
      </c>
      <c r="AR128">
        <v>0</v>
      </c>
      <c r="AS128">
        <v>0</v>
      </c>
      <c r="AT128">
        <f>IF(AR128*$H$13&gt;=AV128,1.0,(AV128/(AV128-AR128*$H$13)))</f>
        <v>0</v>
      </c>
      <c r="AU128">
        <f>(AT128-1)*100</f>
        <v>0</v>
      </c>
      <c r="AV128">
        <f>MAX(0,($B$13+$C$13*BU128)/(1+$D$13*BU128)*BN128/(BP128+273)*$E$13)</f>
        <v>0</v>
      </c>
      <c r="AW128">
        <f>$B$11*BV128+$C$11*BW128+$F$11*CH128*(1-CK128)</f>
        <v>0</v>
      </c>
      <c r="AX128">
        <f>AW128*AY128</f>
        <v>0</v>
      </c>
      <c r="AY128">
        <f>($B$11*$D$9+$C$11*$D$9+$F$11*((CU128+CM128)/MAX(CU128+CM128+CV128, 0.1)*$I$9+CV128/MAX(CU128+CM128+CV128, 0.1)*$J$9))/($B$11+$C$11+$F$11)</f>
        <v>0</v>
      </c>
      <c r="AZ128">
        <f>($B$11*$K$9+$C$11*$K$9+$F$11*((CU128+CM128)/MAX(CU128+CM128+CV128, 0.1)*$P$9+CV128/MAX(CU128+CM128+CV128, 0.1)*$Q$9))/($B$11+$C$11+$F$11)</f>
        <v>0</v>
      </c>
      <c r="BA128">
        <v>6</v>
      </c>
      <c r="BB128">
        <v>0.5</v>
      </c>
      <c r="BC128" t="s">
        <v>355</v>
      </c>
      <c r="BD128">
        <v>2</v>
      </c>
      <c r="BE128" t="b">
        <v>1</v>
      </c>
      <c r="BF128">
        <v>1714260705.566667</v>
      </c>
      <c r="BG128">
        <v>420.037</v>
      </c>
      <c r="BH128">
        <v>420.0131</v>
      </c>
      <c r="BI128">
        <v>16.00535</v>
      </c>
      <c r="BJ128">
        <v>15.99044666666667</v>
      </c>
      <c r="BK128">
        <v>422.9468999999999</v>
      </c>
      <c r="BL128">
        <v>16.05728666666667</v>
      </c>
      <c r="BM128">
        <v>599.9901333333333</v>
      </c>
      <c r="BN128">
        <v>101.3995666666667</v>
      </c>
      <c r="BO128">
        <v>0.09997271666666666</v>
      </c>
      <c r="BP128">
        <v>26.45518333333333</v>
      </c>
      <c r="BQ128">
        <v>26.62586666666666</v>
      </c>
      <c r="BR128">
        <v>999.9000000000002</v>
      </c>
      <c r="BS128">
        <v>0</v>
      </c>
      <c r="BT128">
        <v>0</v>
      </c>
      <c r="BU128">
        <v>10001.75233333333</v>
      </c>
      <c r="BV128">
        <v>0</v>
      </c>
      <c r="BW128">
        <v>122.6713333333333</v>
      </c>
      <c r="BX128">
        <v>0.02382406096666666</v>
      </c>
      <c r="BY128">
        <v>426.8691666666667</v>
      </c>
      <c r="BZ128">
        <v>426.8385000000001</v>
      </c>
      <c r="CA128">
        <v>0.01490771</v>
      </c>
      <c r="CB128">
        <v>420.0131</v>
      </c>
      <c r="CC128">
        <v>15.99044666666667</v>
      </c>
      <c r="CD128">
        <v>1.622937333333333</v>
      </c>
      <c r="CE128">
        <v>1.621426</v>
      </c>
      <c r="CF128">
        <v>14.17833666666667</v>
      </c>
      <c r="CG128">
        <v>14.16395333333333</v>
      </c>
      <c r="CH128">
        <v>399.9672666666666</v>
      </c>
      <c r="CI128">
        <v>0.9000008666666669</v>
      </c>
      <c r="CJ128">
        <v>0.09999906999999998</v>
      </c>
      <c r="CK128">
        <v>0</v>
      </c>
      <c r="CL128">
        <v>2.205186666666667</v>
      </c>
      <c r="CM128">
        <v>0</v>
      </c>
      <c r="CN128">
        <v>774.1320666666667</v>
      </c>
      <c r="CO128">
        <v>3701.904333333333</v>
      </c>
      <c r="CP128">
        <v>35.30606666666666</v>
      </c>
      <c r="CQ128">
        <v>38.62683333333332</v>
      </c>
      <c r="CR128">
        <v>37.19976666666665</v>
      </c>
      <c r="CS128">
        <v>37.19763333333334</v>
      </c>
      <c r="CT128">
        <v>35.73513333333333</v>
      </c>
      <c r="CU128">
        <v>359.9709999999999</v>
      </c>
      <c r="CV128">
        <v>39.99466666666667</v>
      </c>
      <c r="CW128">
        <v>0</v>
      </c>
      <c r="CX128">
        <v>1714260801</v>
      </c>
      <c r="CY128">
        <v>0</v>
      </c>
      <c r="CZ128">
        <v>1714260207.1</v>
      </c>
      <c r="DA128" t="s">
        <v>565</v>
      </c>
      <c r="DB128">
        <v>1714260192.6</v>
      </c>
      <c r="DC128">
        <v>1714260207.1</v>
      </c>
      <c r="DD128">
        <v>4</v>
      </c>
      <c r="DE128">
        <v>0.059</v>
      </c>
      <c r="DF128">
        <v>-0.002</v>
      </c>
      <c r="DG128">
        <v>-2.911</v>
      </c>
      <c r="DH128">
        <v>-0.054</v>
      </c>
      <c r="DI128">
        <v>420</v>
      </c>
      <c r="DJ128">
        <v>15</v>
      </c>
      <c r="DK128">
        <v>0.52</v>
      </c>
      <c r="DL128">
        <v>0.05</v>
      </c>
      <c r="DM128">
        <v>0.019994358225</v>
      </c>
      <c r="DN128">
        <v>0.1155347734221388</v>
      </c>
      <c r="DO128">
        <v>0.02505402239121008</v>
      </c>
      <c r="DP128">
        <v>0</v>
      </c>
      <c r="DQ128">
        <v>0.0154487575</v>
      </c>
      <c r="DR128">
        <v>-0.01111796285178241</v>
      </c>
      <c r="DS128">
        <v>0.001290835586720381</v>
      </c>
      <c r="DT128">
        <v>1</v>
      </c>
      <c r="DU128">
        <v>1</v>
      </c>
      <c r="DV128">
        <v>2</v>
      </c>
      <c r="DW128" t="s">
        <v>357</v>
      </c>
      <c r="DX128">
        <v>3.22898</v>
      </c>
      <c r="DY128">
        <v>2.70431</v>
      </c>
      <c r="DZ128">
        <v>0.106101</v>
      </c>
      <c r="EA128">
        <v>0.105859</v>
      </c>
      <c r="EB128">
        <v>0.08690829999999999</v>
      </c>
      <c r="EC128">
        <v>0.0871812</v>
      </c>
      <c r="ED128">
        <v>29147.8</v>
      </c>
      <c r="EE128">
        <v>28486.1</v>
      </c>
      <c r="EF128">
        <v>31230.2</v>
      </c>
      <c r="EG128">
        <v>30205.5</v>
      </c>
      <c r="EH128">
        <v>38192.7</v>
      </c>
      <c r="EI128">
        <v>36464.3</v>
      </c>
      <c r="EJ128">
        <v>43763</v>
      </c>
      <c r="EK128">
        <v>42185.5</v>
      </c>
      <c r="EL128">
        <v>2.14235</v>
      </c>
      <c r="EM128">
        <v>1.90585</v>
      </c>
      <c r="EN128">
        <v>0.0892915</v>
      </c>
      <c r="EO128">
        <v>0</v>
      </c>
      <c r="EP128">
        <v>25.1702</v>
      </c>
      <c r="EQ128">
        <v>999.9</v>
      </c>
      <c r="ER128">
        <v>55.2</v>
      </c>
      <c r="ES128">
        <v>28.4</v>
      </c>
      <c r="ET128">
        <v>21.1453</v>
      </c>
      <c r="EU128">
        <v>61.6872</v>
      </c>
      <c r="EV128">
        <v>22.6843</v>
      </c>
      <c r="EW128">
        <v>1</v>
      </c>
      <c r="EX128">
        <v>-0.0219461</v>
      </c>
      <c r="EY128">
        <v>-0.380226</v>
      </c>
      <c r="EZ128">
        <v>20.2105</v>
      </c>
      <c r="FA128">
        <v>5.22777</v>
      </c>
      <c r="FB128">
        <v>11.998</v>
      </c>
      <c r="FC128">
        <v>4.967</v>
      </c>
      <c r="FD128">
        <v>3.297</v>
      </c>
      <c r="FE128">
        <v>9999</v>
      </c>
      <c r="FF128">
        <v>9999</v>
      </c>
      <c r="FG128">
        <v>9999</v>
      </c>
      <c r="FH128">
        <v>33.5</v>
      </c>
      <c r="FI128">
        <v>4.97104</v>
      </c>
      <c r="FJ128">
        <v>1.86777</v>
      </c>
      <c r="FK128">
        <v>1.85898</v>
      </c>
      <c r="FL128">
        <v>1.86511</v>
      </c>
      <c r="FM128">
        <v>1.8631</v>
      </c>
      <c r="FN128">
        <v>1.86447</v>
      </c>
      <c r="FO128">
        <v>1.85989</v>
      </c>
      <c r="FP128">
        <v>1.86401</v>
      </c>
      <c r="FQ128">
        <v>0</v>
      </c>
      <c r="FR128">
        <v>0</v>
      </c>
      <c r="FS128">
        <v>0</v>
      </c>
      <c r="FT128">
        <v>0</v>
      </c>
      <c r="FU128" t="s">
        <v>358</v>
      </c>
      <c r="FV128" t="s">
        <v>359</v>
      </c>
      <c r="FW128" t="s">
        <v>360</v>
      </c>
      <c r="FX128" t="s">
        <v>360</v>
      </c>
      <c r="FY128" t="s">
        <v>360</v>
      </c>
      <c r="FZ128" t="s">
        <v>360</v>
      </c>
      <c r="GA128">
        <v>0</v>
      </c>
      <c r="GB128">
        <v>100</v>
      </c>
      <c r="GC128">
        <v>100</v>
      </c>
      <c r="GD128">
        <v>-2.91</v>
      </c>
      <c r="GE128">
        <v>-0.0519</v>
      </c>
      <c r="GF128">
        <v>-1.051159186762424</v>
      </c>
      <c r="GG128">
        <v>-0.004200780211792431</v>
      </c>
      <c r="GH128">
        <v>-6.086107273994438E-07</v>
      </c>
      <c r="GI128">
        <v>3.538391214060535E-10</v>
      </c>
      <c r="GJ128">
        <v>-0.07771931300603285</v>
      </c>
      <c r="GK128">
        <v>0.006682484536868237</v>
      </c>
      <c r="GL128">
        <v>-0.0007200357986506558</v>
      </c>
      <c r="GM128">
        <v>2.515042002614049E-05</v>
      </c>
      <c r="GN128">
        <v>15</v>
      </c>
      <c r="GO128">
        <v>1944</v>
      </c>
      <c r="GP128">
        <v>3</v>
      </c>
      <c r="GQ128">
        <v>20</v>
      </c>
      <c r="GR128">
        <v>8.699999999999999</v>
      </c>
      <c r="GS128">
        <v>8.4</v>
      </c>
      <c r="GT128">
        <v>1.13525</v>
      </c>
      <c r="GU128">
        <v>2.43652</v>
      </c>
      <c r="GV128">
        <v>1.44897</v>
      </c>
      <c r="GW128">
        <v>2.29248</v>
      </c>
      <c r="GX128">
        <v>1.55151</v>
      </c>
      <c r="GY128">
        <v>2.27173</v>
      </c>
      <c r="GZ128">
        <v>33.2887</v>
      </c>
      <c r="HA128">
        <v>13.8168</v>
      </c>
      <c r="HB128">
        <v>18</v>
      </c>
      <c r="HC128">
        <v>611.4640000000001</v>
      </c>
      <c r="HD128">
        <v>460.386</v>
      </c>
      <c r="HE128">
        <v>26.0006</v>
      </c>
      <c r="HF128">
        <v>26.7953</v>
      </c>
      <c r="HG128">
        <v>29.9999</v>
      </c>
      <c r="HH128">
        <v>26.8772</v>
      </c>
      <c r="HI128">
        <v>26.8485</v>
      </c>
      <c r="HJ128">
        <v>22.7198</v>
      </c>
      <c r="HK128">
        <v>34.8107</v>
      </c>
      <c r="HL128">
        <v>64.8463</v>
      </c>
      <c r="HM128">
        <v>26</v>
      </c>
      <c r="HN128">
        <v>420</v>
      </c>
      <c r="HO128">
        <v>16.0408</v>
      </c>
      <c r="HP128">
        <v>99.1009</v>
      </c>
      <c r="HQ128">
        <v>100.796</v>
      </c>
    </row>
    <row r="129" spans="1:225">
      <c r="A129">
        <v>113</v>
      </c>
      <c r="B129">
        <v>1714260723.5</v>
      </c>
      <c r="C129">
        <v>3585.400000095367</v>
      </c>
      <c r="D129" t="s">
        <v>601</v>
      </c>
      <c r="E129" t="s">
        <v>602</v>
      </c>
      <c r="F129">
        <v>5</v>
      </c>
      <c r="G129" t="s">
        <v>580</v>
      </c>
      <c r="H129">
        <v>1714260715.566667</v>
      </c>
      <c r="I129">
        <f>(J129)/1000</f>
        <v>0</v>
      </c>
      <c r="J129">
        <f>IF(BE129, AM129, AG129)</f>
        <v>0</v>
      </c>
      <c r="K129">
        <f>IF(BE129, AH129, AF129)</f>
        <v>0</v>
      </c>
      <c r="L129">
        <f>BG129 - IF(AT129&gt;1, K129*BA129*100.0/(AV129*BU129), 0)</f>
        <v>0</v>
      </c>
      <c r="M129">
        <f>((S129-I129/2)*L129-K129)/(S129+I129/2)</f>
        <v>0</v>
      </c>
      <c r="N129">
        <f>M129*(BN129+BO129)/1000.0</f>
        <v>0</v>
      </c>
      <c r="O129">
        <f>(BG129 - IF(AT129&gt;1, K129*BA129*100.0/(AV129*BU129), 0))*(BN129+BO129)/1000.0</f>
        <v>0</v>
      </c>
      <c r="P129">
        <f>2.0/((1/R129-1/Q129)+SIGN(R129)*SQRT((1/R129-1/Q129)*(1/R129-1/Q129) + 4*BB129/((BB129+1)*(BB129+1))*(2*1/R129*1/Q129-1/Q129*1/Q129)))</f>
        <v>0</v>
      </c>
      <c r="Q129">
        <f>IF(LEFT(BC129,1)&lt;&gt;"0",IF(LEFT(BC129,1)="1",3.0,BD129),$D$5+$E$5*(BU129*BN129/($K$5*1000))+$F$5*(BU129*BN129/($K$5*1000))*MAX(MIN(BA129,$J$5),$I$5)*MAX(MIN(BA129,$J$5),$I$5)+$G$5*MAX(MIN(BA129,$J$5),$I$5)*(BU129*BN129/($K$5*1000))+$H$5*(BU129*BN129/($K$5*1000))*(BU129*BN129/($K$5*1000)))</f>
        <v>0</v>
      </c>
      <c r="R129">
        <f>I129*(1000-(1000*0.61365*exp(17.502*V129/(240.97+V129))/(BN129+BO129)+BI129)/2)/(1000*0.61365*exp(17.502*V129/(240.97+V129))/(BN129+BO129)-BI129)</f>
        <v>0</v>
      </c>
      <c r="S129">
        <f>1/((BB129+1)/(P129/1.6)+1/(Q129/1.37)) + BB129/((BB129+1)/(P129/1.6) + BB129/(Q129/1.37))</f>
        <v>0</v>
      </c>
      <c r="T129">
        <f>(AW129*AZ129)</f>
        <v>0</v>
      </c>
      <c r="U129">
        <f>(BP129+(T129+2*0.95*5.67E-8*(((BP129+$B$7)+273)^4-(BP129+273)^4)-44100*I129)/(1.84*29.3*Q129+8*0.95*5.67E-8*(BP129+273)^3))</f>
        <v>0</v>
      </c>
      <c r="V129">
        <f>($C$7*BQ129+$D$7*BR129+$E$7*U129)</f>
        <v>0</v>
      </c>
      <c r="W129">
        <f>0.61365*exp(17.502*V129/(240.97+V129))</f>
        <v>0</v>
      </c>
      <c r="X129">
        <f>(Y129/Z129*100)</f>
        <v>0</v>
      </c>
      <c r="Y129">
        <f>BI129*(BN129+BO129)/1000</f>
        <v>0</v>
      </c>
      <c r="Z129">
        <f>0.61365*exp(17.502*BP129/(240.97+BP129))</f>
        <v>0</v>
      </c>
      <c r="AA129">
        <f>(W129-BI129*(BN129+BO129)/1000)</f>
        <v>0</v>
      </c>
      <c r="AB129">
        <f>(-I129*44100)</f>
        <v>0</v>
      </c>
      <c r="AC129">
        <f>2*29.3*Q129*0.92*(BP129-V129)</f>
        <v>0</v>
      </c>
      <c r="AD129">
        <f>2*0.95*5.67E-8*(((BP129+$B$7)+273)^4-(V129+273)^4)</f>
        <v>0</v>
      </c>
      <c r="AE129">
        <f>T129+AD129+AB129+AC129</f>
        <v>0</v>
      </c>
      <c r="AF129">
        <f>BM129*AT129*(BH129-BG129*(1000-AT129*BJ129)/(1000-AT129*BI129))/(100*BA129)</f>
        <v>0</v>
      </c>
      <c r="AG129">
        <f>1000*BM129*AT129*(BI129-BJ129)/(100*BA129*(1000-AT129*BI129))</f>
        <v>0</v>
      </c>
      <c r="AH129">
        <f>(AI129 - AJ129 - BN129*1E3/(8.314*(BP129+273.15)) * AL129/BM129 * AK129) * BM129/(100*BA129) * (1000 - BJ129)/1000</f>
        <v>0</v>
      </c>
      <c r="AI129">
        <v>426.8158840280186</v>
      </c>
      <c r="AJ129">
        <v>426.8423636363638</v>
      </c>
      <c r="AK129">
        <v>0.002376477515902049</v>
      </c>
      <c r="AL129">
        <v>67.19127569432588</v>
      </c>
      <c r="AM129">
        <f>(AO129 - AN129 + BN129*1E3/(8.314*(BP129+273.15)) * AQ129/BM129 * AP129) * BM129/(100*BA129) * 1000/(1000 - AO129)</f>
        <v>0</v>
      </c>
      <c r="AN129">
        <v>15.96651062303694</v>
      </c>
      <c r="AO129">
        <v>15.99449454545456</v>
      </c>
      <c r="AP129">
        <v>-1.637491301010081E-05</v>
      </c>
      <c r="AQ129">
        <v>78.54652489933</v>
      </c>
      <c r="AR129">
        <v>0</v>
      </c>
      <c r="AS129">
        <v>0</v>
      </c>
      <c r="AT129">
        <f>IF(AR129*$H$13&gt;=AV129,1.0,(AV129/(AV129-AR129*$H$13)))</f>
        <v>0</v>
      </c>
      <c r="AU129">
        <f>(AT129-1)*100</f>
        <v>0</v>
      </c>
      <c r="AV129">
        <f>MAX(0,($B$13+$C$13*BU129)/(1+$D$13*BU129)*BN129/(BP129+273)*$E$13)</f>
        <v>0</v>
      </c>
      <c r="AW129">
        <f>$B$11*BV129+$C$11*BW129+$F$11*CH129*(1-CK129)</f>
        <v>0</v>
      </c>
      <c r="AX129">
        <f>AW129*AY129</f>
        <v>0</v>
      </c>
      <c r="AY129">
        <f>($B$11*$D$9+$C$11*$D$9+$F$11*((CU129+CM129)/MAX(CU129+CM129+CV129, 0.1)*$I$9+CV129/MAX(CU129+CM129+CV129, 0.1)*$J$9))/($B$11+$C$11+$F$11)</f>
        <v>0</v>
      </c>
      <c r="AZ129">
        <f>($B$11*$K$9+$C$11*$K$9+$F$11*((CU129+CM129)/MAX(CU129+CM129+CV129, 0.1)*$P$9+CV129/MAX(CU129+CM129+CV129, 0.1)*$Q$9))/($B$11+$C$11+$F$11)</f>
        <v>0</v>
      </c>
      <c r="BA129">
        <v>6</v>
      </c>
      <c r="BB129">
        <v>0.5</v>
      </c>
      <c r="BC129" t="s">
        <v>355</v>
      </c>
      <c r="BD129">
        <v>2</v>
      </c>
      <c r="BE129" t="b">
        <v>1</v>
      </c>
      <c r="BF129">
        <v>1714260715.566667</v>
      </c>
      <c r="BG129">
        <v>420.0144666666667</v>
      </c>
      <c r="BH129">
        <v>419.9828333333334</v>
      </c>
      <c r="BI129">
        <v>16.00175666666666</v>
      </c>
      <c r="BJ129">
        <v>15.98217333333333</v>
      </c>
      <c r="BK129">
        <v>422.9243</v>
      </c>
      <c r="BL129">
        <v>16.05369333333334</v>
      </c>
      <c r="BM129">
        <v>600.0064</v>
      </c>
      <c r="BN129">
        <v>101.4005666666667</v>
      </c>
      <c r="BO129">
        <v>0.1000296166666667</v>
      </c>
      <c r="BP129">
        <v>26.46501333333333</v>
      </c>
      <c r="BQ129">
        <v>26.63927666666667</v>
      </c>
      <c r="BR129">
        <v>999.9000000000002</v>
      </c>
      <c r="BS129">
        <v>0</v>
      </c>
      <c r="BT129">
        <v>0</v>
      </c>
      <c r="BU129">
        <v>9990.060333333333</v>
      </c>
      <c r="BV129">
        <v>0</v>
      </c>
      <c r="BW129">
        <v>122.6771333333333</v>
      </c>
      <c r="BX129">
        <v>0.03149413429999999</v>
      </c>
      <c r="BY129">
        <v>426.8445333333333</v>
      </c>
      <c r="BZ129">
        <v>426.8041666666667</v>
      </c>
      <c r="CA129">
        <v>0.01958032333333333</v>
      </c>
      <c r="CB129">
        <v>419.9828333333334</v>
      </c>
      <c r="CC129">
        <v>15.98217333333333</v>
      </c>
      <c r="CD129">
        <v>1.622587</v>
      </c>
      <c r="CE129">
        <v>1.620601333333334</v>
      </c>
      <c r="CF129">
        <v>14.17500666666667</v>
      </c>
      <c r="CG129">
        <v>14.15609666666666</v>
      </c>
      <c r="CH129">
        <v>399.9892333333333</v>
      </c>
      <c r="CI129">
        <v>0.9000002333333336</v>
      </c>
      <c r="CJ129">
        <v>0.09999969999999998</v>
      </c>
      <c r="CK129">
        <v>0</v>
      </c>
      <c r="CL129">
        <v>2.2273</v>
      </c>
      <c r="CM129">
        <v>0</v>
      </c>
      <c r="CN129">
        <v>774.3387333333333</v>
      </c>
      <c r="CO129">
        <v>3702.107</v>
      </c>
      <c r="CP129">
        <v>35.38936666666666</v>
      </c>
      <c r="CQ129">
        <v>38.88933333333332</v>
      </c>
      <c r="CR129">
        <v>37.33106666666666</v>
      </c>
      <c r="CS129">
        <v>37.4497</v>
      </c>
      <c r="CT129">
        <v>35.87049999999999</v>
      </c>
      <c r="CU129">
        <v>359.9903333333334</v>
      </c>
      <c r="CV129">
        <v>39.998</v>
      </c>
      <c r="CW129">
        <v>0</v>
      </c>
      <c r="CX129">
        <v>1714260811.2</v>
      </c>
      <c r="CY129">
        <v>0</v>
      </c>
      <c r="CZ129">
        <v>1714260207.1</v>
      </c>
      <c r="DA129" t="s">
        <v>565</v>
      </c>
      <c r="DB129">
        <v>1714260192.6</v>
      </c>
      <c r="DC129">
        <v>1714260207.1</v>
      </c>
      <c r="DD129">
        <v>4</v>
      </c>
      <c r="DE129">
        <v>0.059</v>
      </c>
      <c r="DF129">
        <v>-0.002</v>
      </c>
      <c r="DG129">
        <v>-2.911</v>
      </c>
      <c r="DH129">
        <v>-0.054</v>
      </c>
      <c r="DI129">
        <v>420</v>
      </c>
      <c r="DJ129">
        <v>15</v>
      </c>
      <c r="DK129">
        <v>0.52</v>
      </c>
      <c r="DL129">
        <v>0.05</v>
      </c>
      <c r="DM129">
        <v>0.03333115607317073</v>
      </c>
      <c r="DN129">
        <v>-0.1193892776655052</v>
      </c>
      <c r="DO129">
        <v>0.04158135514507089</v>
      </c>
      <c r="DP129">
        <v>0</v>
      </c>
      <c r="DQ129">
        <v>0.01832631219512195</v>
      </c>
      <c r="DR129">
        <v>0.05538237282229966</v>
      </c>
      <c r="DS129">
        <v>0.00806157157277798</v>
      </c>
      <c r="DT129">
        <v>1</v>
      </c>
      <c r="DU129">
        <v>1</v>
      </c>
      <c r="DV129">
        <v>2</v>
      </c>
      <c r="DW129" t="s">
        <v>357</v>
      </c>
      <c r="DX129">
        <v>3.22907</v>
      </c>
      <c r="DY129">
        <v>2.70415</v>
      </c>
      <c r="DZ129">
        <v>0.106099</v>
      </c>
      <c r="EA129">
        <v>0.105886</v>
      </c>
      <c r="EB129">
        <v>0.0868678</v>
      </c>
      <c r="EC129">
        <v>0.0870494</v>
      </c>
      <c r="ED129">
        <v>29148</v>
      </c>
      <c r="EE129">
        <v>28485.7</v>
      </c>
      <c r="EF129">
        <v>31230.4</v>
      </c>
      <c r="EG129">
        <v>30206</v>
      </c>
      <c r="EH129">
        <v>38194.4</v>
      </c>
      <c r="EI129">
        <v>36470.1</v>
      </c>
      <c r="EJ129">
        <v>43763</v>
      </c>
      <c r="EK129">
        <v>42186.1</v>
      </c>
      <c r="EL129">
        <v>2.1423</v>
      </c>
      <c r="EM129">
        <v>1.9059</v>
      </c>
      <c r="EN129">
        <v>0.08954479999999999</v>
      </c>
      <c r="EO129">
        <v>0</v>
      </c>
      <c r="EP129">
        <v>25.1855</v>
      </c>
      <c r="EQ129">
        <v>999.9</v>
      </c>
      <c r="ER129">
        <v>55.2</v>
      </c>
      <c r="ES129">
        <v>28.4</v>
      </c>
      <c r="ET129">
        <v>21.144</v>
      </c>
      <c r="EU129">
        <v>61.0472</v>
      </c>
      <c r="EV129">
        <v>22.1314</v>
      </c>
      <c r="EW129">
        <v>1</v>
      </c>
      <c r="EX129">
        <v>-0.0223933</v>
      </c>
      <c r="EY129">
        <v>-0.372255</v>
      </c>
      <c r="EZ129">
        <v>20.2104</v>
      </c>
      <c r="FA129">
        <v>5.22807</v>
      </c>
      <c r="FB129">
        <v>11.998</v>
      </c>
      <c r="FC129">
        <v>4.9672</v>
      </c>
      <c r="FD129">
        <v>3.297</v>
      </c>
      <c r="FE129">
        <v>9999</v>
      </c>
      <c r="FF129">
        <v>9999</v>
      </c>
      <c r="FG129">
        <v>9999</v>
      </c>
      <c r="FH129">
        <v>33.5</v>
      </c>
      <c r="FI129">
        <v>4.97106</v>
      </c>
      <c r="FJ129">
        <v>1.86782</v>
      </c>
      <c r="FK129">
        <v>1.859</v>
      </c>
      <c r="FL129">
        <v>1.86509</v>
      </c>
      <c r="FM129">
        <v>1.86311</v>
      </c>
      <c r="FN129">
        <v>1.86447</v>
      </c>
      <c r="FO129">
        <v>1.85989</v>
      </c>
      <c r="FP129">
        <v>1.86399</v>
      </c>
      <c r="FQ129">
        <v>0</v>
      </c>
      <c r="FR129">
        <v>0</v>
      </c>
      <c r="FS129">
        <v>0</v>
      </c>
      <c r="FT129">
        <v>0</v>
      </c>
      <c r="FU129" t="s">
        <v>358</v>
      </c>
      <c r="FV129" t="s">
        <v>359</v>
      </c>
      <c r="FW129" t="s">
        <v>360</v>
      </c>
      <c r="FX129" t="s">
        <v>360</v>
      </c>
      <c r="FY129" t="s">
        <v>360</v>
      </c>
      <c r="FZ129" t="s">
        <v>360</v>
      </c>
      <c r="GA129">
        <v>0</v>
      </c>
      <c r="GB129">
        <v>100</v>
      </c>
      <c r="GC129">
        <v>100</v>
      </c>
      <c r="GD129">
        <v>-2.91</v>
      </c>
      <c r="GE129">
        <v>-0.0519</v>
      </c>
      <c r="GF129">
        <v>-1.051159186762424</v>
      </c>
      <c r="GG129">
        <v>-0.004200780211792431</v>
      </c>
      <c r="GH129">
        <v>-6.086107273994438E-07</v>
      </c>
      <c r="GI129">
        <v>3.538391214060535E-10</v>
      </c>
      <c r="GJ129">
        <v>-0.07771931300603285</v>
      </c>
      <c r="GK129">
        <v>0.006682484536868237</v>
      </c>
      <c r="GL129">
        <v>-0.0007200357986506558</v>
      </c>
      <c r="GM129">
        <v>2.515042002614049E-05</v>
      </c>
      <c r="GN129">
        <v>15</v>
      </c>
      <c r="GO129">
        <v>1944</v>
      </c>
      <c r="GP129">
        <v>3</v>
      </c>
      <c r="GQ129">
        <v>20</v>
      </c>
      <c r="GR129">
        <v>8.800000000000001</v>
      </c>
      <c r="GS129">
        <v>8.6</v>
      </c>
      <c r="GT129">
        <v>1.13525</v>
      </c>
      <c r="GU129">
        <v>2.42188</v>
      </c>
      <c r="GV129">
        <v>1.44775</v>
      </c>
      <c r="GW129">
        <v>2.2937</v>
      </c>
      <c r="GX129">
        <v>1.55151</v>
      </c>
      <c r="GY129">
        <v>2.44873</v>
      </c>
      <c r="GZ129">
        <v>33.2887</v>
      </c>
      <c r="HA129">
        <v>13.8256</v>
      </c>
      <c r="HB129">
        <v>18</v>
      </c>
      <c r="HC129">
        <v>611.393</v>
      </c>
      <c r="HD129">
        <v>460.386</v>
      </c>
      <c r="HE129">
        <v>26.0008</v>
      </c>
      <c r="HF129">
        <v>26.7926</v>
      </c>
      <c r="HG129">
        <v>30</v>
      </c>
      <c r="HH129">
        <v>26.8738</v>
      </c>
      <c r="HI129">
        <v>26.8448</v>
      </c>
      <c r="HJ129">
        <v>22.7186</v>
      </c>
      <c r="HK129">
        <v>34.535</v>
      </c>
      <c r="HL129">
        <v>64.47539999999999</v>
      </c>
      <c r="HM129">
        <v>26</v>
      </c>
      <c r="HN129">
        <v>420</v>
      </c>
      <c r="HO129">
        <v>16.0408</v>
      </c>
      <c r="HP129">
        <v>99.1011</v>
      </c>
      <c r="HQ129">
        <v>100.797</v>
      </c>
    </row>
    <row r="130" spans="1:225">
      <c r="A130">
        <v>114</v>
      </c>
      <c r="B130">
        <v>1714260733.5</v>
      </c>
      <c r="C130">
        <v>3595.400000095367</v>
      </c>
      <c r="D130" t="s">
        <v>603</v>
      </c>
      <c r="E130" t="s">
        <v>604</v>
      </c>
      <c r="F130">
        <v>5</v>
      </c>
      <c r="G130" t="s">
        <v>580</v>
      </c>
      <c r="H130">
        <v>1714260725.566667</v>
      </c>
      <c r="I130">
        <f>(J130)/1000</f>
        <v>0</v>
      </c>
      <c r="J130">
        <f>IF(BE130, AM130, AG130)</f>
        <v>0</v>
      </c>
      <c r="K130">
        <f>IF(BE130, AH130, AF130)</f>
        <v>0</v>
      </c>
      <c r="L130">
        <f>BG130 - IF(AT130&gt;1, K130*BA130*100.0/(AV130*BU130), 0)</f>
        <v>0</v>
      </c>
      <c r="M130">
        <f>((S130-I130/2)*L130-K130)/(S130+I130/2)</f>
        <v>0</v>
      </c>
      <c r="N130">
        <f>M130*(BN130+BO130)/1000.0</f>
        <v>0</v>
      </c>
      <c r="O130">
        <f>(BG130 - IF(AT130&gt;1, K130*BA130*100.0/(AV130*BU130), 0))*(BN130+BO130)/1000.0</f>
        <v>0</v>
      </c>
      <c r="P130">
        <f>2.0/((1/R130-1/Q130)+SIGN(R130)*SQRT((1/R130-1/Q130)*(1/R130-1/Q130) + 4*BB130/((BB130+1)*(BB130+1))*(2*1/R130*1/Q130-1/Q130*1/Q130)))</f>
        <v>0</v>
      </c>
      <c r="Q130">
        <f>IF(LEFT(BC130,1)&lt;&gt;"0",IF(LEFT(BC130,1)="1",3.0,BD130),$D$5+$E$5*(BU130*BN130/($K$5*1000))+$F$5*(BU130*BN130/($K$5*1000))*MAX(MIN(BA130,$J$5),$I$5)*MAX(MIN(BA130,$J$5),$I$5)+$G$5*MAX(MIN(BA130,$J$5),$I$5)*(BU130*BN130/($K$5*1000))+$H$5*(BU130*BN130/($K$5*1000))*(BU130*BN130/($K$5*1000)))</f>
        <v>0</v>
      </c>
      <c r="R130">
        <f>I130*(1000-(1000*0.61365*exp(17.502*V130/(240.97+V130))/(BN130+BO130)+BI130)/2)/(1000*0.61365*exp(17.502*V130/(240.97+V130))/(BN130+BO130)-BI130)</f>
        <v>0</v>
      </c>
      <c r="S130">
        <f>1/((BB130+1)/(P130/1.6)+1/(Q130/1.37)) + BB130/((BB130+1)/(P130/1.6) + BB130/(Q130/1.37))</f>
        <v>0</v>
      </c>
      <c r="T130">
        <f>(AW130*AZ130)</f>
        <v>0</v>
      </c>
      <c r="U130">
        <f>(BP130+(T130+2*0.95*5.67E-8*(((BP130+$B$7)+273)^4-(BP130+273)^4)-44100*I130)/(1.84*29.3*Q130+8*0.95*5.67E-8*(BP130+273)^3))</f>
        <v>0</v>
      </c>
      <c r="V130">
        <f>($C$7*BQ130+$D$7*BR130+$E$7*U130)</f>
        <v>0</v>
      </c>
      <c r="W130">
        <f>0.61365*exp(17.502*V130/(240.97+V130))</f>
        <v>0</v>
      </c>
      <c r="X130">
        <f>(Y130/Z130*100)</f>
        <v>0</v>
      </c>
      <c r="Y130">
        <f>BI130*(BN130+BO130)/1000</f>
        <v>0</v>
      </c>
      <c r="Z130">
        <f>0.61365*exp(17.502*BP130/(240.97+BP130))</f>
        <v>0</v>
      </c>
      <c r="AA130">
        <f>(W130-BI130*(BN130+BO130)/1000)</f>
        <v>0</v>
      </c>
      <c r="AB130">
        <f>(-I130*44100)</f>
        <v>0</v>
      </c>
      <c r="AC130">
        <f>2*29.3*Q130*0.92*(BP130-V130)</f>
        <v>0</v>
      </c>
      <c r="AD130">
        <f>2*0.95*5.67E-8*(((BP130+$B$7)+273)^4-(V130+273)^4)</f>
        <v>0</v>
      </c>
      <c r="AE130">
        <f>T130+AD130+AB130+AC130</f>
        <v>0</v>
      </c>
      <c r="AF130">
        <f>BM130*AT130*(BH130-BG130*(1000-AT130*BJ130)/(1000-AT130*BI130))/(100*BA130)</f>
        <v>0</v>
      </c>
      <c r="AG130">
        <f>1000*BM130*AT130*(BI130-BJ130)/(100*BA130*(1000-AT130*BI130))</f>
        <v>0</v>
      </c>
      <c r="AH130">
        <f>(AI130 - AJ130 - BN130*1E3/(8.314*(BP130+273.15)) * AL130/BM130 * AK130) * BM130/(100*BA130) * (1000 - BJ130)/1000</f>
        <v>0</v>
      </c>
      <c r="AI130">
        <v>426.821460457494</v>
      </c>
      <c r="AJ130">
        <v>426.8667212121213</v>
      </c>
      <c r="AK130">
        <v>0.02618688116108081</v>
      </c>
      <c r="AL130">
        <v>67.19127569432588</v>
      </c>
      <c r="AM130">
        <f>(AO130 - AN130 + BN130*1E3/(8.314*(BP130+273.15)) * AQ130/BM130 * AP130) * BM130/(100*BA130) * 1000/(1000 - AO130)</f>
        <v>0</v>
      </c>
      <c r="AN130">
        <v>15.98311406433875</v>
      </c>
      <c r="AO130">
        <v>15.99066242424242</v>
      </c>
      <c r="AP130">
        <v>1.786834790566205E-05</v>
      </c>
      <c r="AQ130">
        <v>78.54652489933</v>
      </c>
      <c r="AR130">
        <v>0</v>
      </c>
      <c r="AS130">
        <v>0</v>
      </c>
      <c r="AT130">
        <f>IF(AR130*$H$13&gt;=AV130,1.0,(AV130/(AV130-AR130*$H$13)))</f>
        <v>0</v>
      </c>
      <c r="AU130">
        <f>(AT130-1)*100</f>
        <v>0</v>
      </c>
      <c r="AV130">
        <f>MAX(0,($B$13+$C$13*BU130)/(1+$D$13*BU130)*BN130/(BP130+273)*$E$13)</f>
        <v>0</v>
      </c>
      <c r="AW130">
        <f>$B$11*BV130+$C$11*BW130+$F$11*CH130*(1-CK130)</f>
        <v>0</v>
      </c>
      <c r="AX130">
        <f>AW130*AY130</f>
        <v>0</v>
      </c>
      <c r="AY130">
        <f>($B$11*$D$9+$C$11*$D$9+$F$11*((CU130+CM130)/MAX(CU130+CM130+CV130, 0.1)*$I$9+CV130/MAX(CU130+CM130+CV130, 0.1)*$J$9))/($B$11+$C$11+$F$11)</f>
        <v>0</v>
      </c>
      <c r="AZ130">
        <f>($B$11*$K$9+$C$11*$K$9+$F$11*((CU130+CM130)/MAX(CU130+CM130+CV130, 0.1)*$P$9+CV130/MAX(CU130+CM130+CV130, 0.1)*$Q$9))/($B$11+$C$11+$F$11)</f>
        <v>0</v>
      </c>
      <c r="BA130">
        <v>6</v>
      </c>
      <c r="BB130">
        <v>0.5</v>
      </c>
      <c r="BC130" t="s">
        <v>355</v>
      </c>
      <c r="BD130">
        <v>2</v>
      </c>
      <c r="BE130" t="b">
        <v>1</v>
      </c>
      <c r="BF130">
        <v>1714260725.566667</v>
      </c>
      <c r="BG130">
        <v>420.0037</v>
      </c>
      <c r="BH130">
        <v>420.0019666666666</v>
      </c>
      <c r="BI130">
        <v>15.99134</v>
      </c>
      <c r="BJ130">
        <v>15.97077</v>
      </c>
      <c r="BK130">
        <v>422.9134999999999</v>
      </c>
      <c r="BL130">
        <v>16.04330666666667</v>
      </c>
      <c r="BM130">
        <v>599.9826333333333</v>
      </c>
      <c r="BN130">
        <v>101.4012666666667</v>
      </c>
      <c r="BO130">
        <v>0.1000139733333333</v>
      </c>
      <c r="BP130">
        <v>26.47755666666667</v>
      </c>
      <c r="BQ130">
        <v>26.65328333333334</v>
      </c>
      <c r="BR130">
        <v>999.9000000000002</v>
      </c>
      <c r="BS130">
        <v>0</v>
      </c>
      <c r="BT130">
        <v>0</v>
      </c>
      <c r="BU130">
        <v>9995.983999999999</v>
      </c>
      <c r="BV130">
        <v>0</v>
      </c>
      <c r="BW130">
        <v>122.6745666666666</v>
      </c>
      <c r="BX130">
        <v>0.001793416166666667</v>
      </c>
      <c r="BY130">
        <v>426.8292666666667</v>
      </c>
      <c r="BZ130">
        <v>426.8185666666667</v>
      </c>
      <c r="CA130">
        <v>0.020563759</v>
      </c>
      <c r="CB130">
        <v>420.0019666666666</v>
      </c>
      <c r="CC130">
        <v>15.97077</v>
      </c>
      <c r="CD130">
        <v>1.621541333333333</v>
      </c>
      <c r="CE130">
        <v>1.619455333333333</v>
      </c>
      <c r="CF130">
        <v>14.16504333333333</v>
      </c>
      <c r="CG130">
        <v>14.14518</v>
      </c>
      <c r="CH130">
        <v>399.9997666666667</v>
      </c>
      <c r="CI130">
        <v>0.8999864</v>
      </c>
      <c r="CJ130">
        <v>0.1000136</v>
      </c>
      <c r="CK130">
        <v>0</v>
      </c>
      <c r="CL130">
        <v>2.178196666666667</v>
      </c>
      <c r="CM130">
        <v>0</v>
      </c>
      <c r="CN130">
        <v>773.2768333333332</v>
      </c>
      <c r="CO130">
        <v>3702.188666666666</v>
      </c>
      <c r="CP130">
        <v>35.46433333333333</v>
      </c>
      <c r="CQ130">
        <v>39.12063333333334</v>
      </c>
      <c r="CR130">
        <v>37.44773333333332</v>
      </c>
      <c r="CS130">
        <v>37.68723333333333</v>
      </c>
      <c r="CT130">
        <v>35.99549999999999</v>
      </c>
      <c r="CU130">
        <v>359.9940000000001</v>
      </c>
      <c r="CV130">
        <v>40.007</v>
      </c>
      <c r="CW130">
        <v>0</v>
      </c>
      <c r="CX130">
        <v>1714260820.8</v>
      </c>
      <c r="CY130">
        <v>0</v>
      </c>
      <c r="CZ130">
        <v>1714260207.1</v>
      </c>
      <c r="DA130" t="s">
        <v>565</v>
      </c>
      <c r="DB130">
        <v>1714260192.6</v>
      </c>
      <c r="DC130">
        <v>1714260207.1</v>
      </c>
      <c r="DD130">
        <v>4</v>
      </c>
      <c r="DE130">
        <v>0.059</v>
      </c>
      <c r="DF130">
        <v>-0.002</v>
      </c>
      <c r="DG130">
        <v>-2.911</v>
      </c>
      <c r="DH130">
        <v>-0.054</v>
      </c>
      <c r="DI130">
        <v>420</v>
      </c>
      <c r="DJ130">
        <v>15</v>
      </c>
      <c r="DK130">
        <v>0.52</v>
      </c>
      <c r="DL130">
        <v>0.05</v>
      </c>
      <c r="DM130">
        <v>0.018997192125</v>
      </c>
      <c r="DN130">
        <v>-0.2489211323639775</v>
      </c>
      <c r="DO130">
        <v>0.04733417716639684</v>
      </c>
      <c r="DP130">
        <v>0</v>
      </c>
      <c r="DQ130">
        <v>0.01965016825</v>
      </c>
      <c r="DR130">
        <v>-0.02535764228893064</v>
      </c>
      <c r="DS130">
        <v>0.01174666763552134</v>
      </c>
      <c r="DT130">
        <v>1</v>
      </c>
      <c r="DU130">
        <v>1</v>
      </c>
      <c r="DV130">
        <v>2</v>
      </c>
      <c r="DW130" t="s">
        <v>357</v>
      </c>
      <c r="DX130">
        <v>3.22898</v>
      </c>
      <c r="DY130">
        <v>2.70442</v>
      </c>
      <c r="DZ130">
        <v>0.1061</v>
      </c>
      <c r="EA130">
        <v>0.105873</v>
      </c>
      <c r="EB130">
        <v>0.0868637</v>
      </c>
      <c r="EC130">
        <v>0.0871688</v>
      </c>
      <c r="ED130">
        <v>29147.6</v>
      </c>
      <c r="EE130">
        <v>28486</v>
      </c>
      <c r="EF130">
        <v>31229.9</v>
      </c>
      <c r="EG130">
        <v>30205.8</v>
      </c>
      <c r="EH130">
        <v>38194</v>
      </c>
      <c r="EI130">
        <v>36465.4</v>
      </c>
      <c r="EJ130">
        <v>43762.5</v>
      </c>
      <c r="EK130">
        <v>42186.2</v>
      </c>
      <c r="EL130">
        <v>2.14228</v>
      </c>
      <c r="EM130">
        <v>1.90587</v>
      </c>
      <c r="EN130">
        <v>0.0891089</v>
      </c>
      <c r="EO130">
        <v>0</v>
      </c>
      <c r="EP130">
        <v>25.2073</v>
      </c>
      <c r="EQ130">
        <v>999.9</v>
      </c>
      <c r="ER130">
        <v>55.1</v>
      </c>
      <c r="ES130">
        <v>28.4</v>
      </c>
      <c r="ET130">
        <v>21.1068</v>
      </c>
      <c r="EU130">
        <v>61.4572</v>
      </c>
      <c r="EV130">
        <v>22.6843</v>
      </c>
      <c r="EW130">
        <v>1</v>
      </c>
      <c r="EX130">
        <v>-0.0224543</v>
      </c>
      <c r="EY130">
        <v>-0.363312</v>
      </c>
      <c r="EZ130">
        <v>20.2106</v>
      </c>
      <c r="FA130">
        <v>5.22777</v>
      </c>
      <c r="FB130">
        <v>11.998</v>
      </c>
      <c r="FC130">
        <v>4.96705</v>
      </c>
      <c r="FD130">
        <v>3.297</v>
      </c>
      <c r="FE130">
        <v>9999</v>
      </c>
      <c r="FF130">
        <v>9999</v>
      </c>
      <c r="FG130">
        <v>9999</v>
      </c>
      <c r="FH130">
        <v>33.5</v>
      </c>
      <c r="FI130">
        <v>4.97106</v>
      </c>
      <c r="FJ130">
        <v>1.86781</v>
      </c>
      <c r="FK130">
        <v>1.85898</v>
      </c>
      <c r="FL130">
        <v>1.86519</v>
      </c>
      <c r="FM130">
        <v>1.8631</v>
      </c>
      <c r="FN130">
        <v>1.86447</v>
      </c>
      <c r="FO130">
        <v>1.85989</v>
      </c>
      <c r="FP130">
        <v>1.86401</v>
      </c>
      <c r="FQ130">
        <v>0</v>
      </c>
      <c r="FR130">
        <v>0</v>
      </c>
      <c r="FS130">
        <v>0</v>
      </c>
      <c r="FT130">
        <v>0</v>
      </c>
      <c r="FU130" t="s">
        <v>358</v>
      </c>
      <c r="FV130" t="s">
        <v>359</v>
      </c>
      <c r="FW130" t="s">
        <v>360</v>
      </c>
      <c r="FX130" t="s">
        <v>360</v>
      </c>
      <c r="FY130" t="s">
        <v>360</v>
      </c>
      <c r="FZ130" t="s">
        <v>360</v>
      </c>
      <c r="GA130">
        <v>0</v>
      </c>
      <c r="GB130">
        <v>100</v>
      </c>
      <c r="GC130">
        <v>100</v>
      </c>
      <c r="GD130">
        <v>-2.91</v>
      </c>
      <c r="GE130">
        <v>-0.052</v>
      </c>
      <c r="GF130">
        <v>-1.051159186762424</v>
      </c>
      <c r="GG130">
        <v>-0.004200780211792431</v>
      </c>
      <c r="GH130">
        <v>-6.086107273994438E-07</v>
      </c>
      <c r="GI130">
        <v>3.538391214060535E-10</v>
      </c>
      <c r="GJ130">
        <v>-0.07771931300603285</v>
      </c>
      <c r="GK130">
        <v>0.006682484536868237</v>
      </c>
      <c r="GL130">
        <v>-0.0007200357986506558</v>
      </c>
      <c r="GM130">
        <v>2.515042002614049E-05</v>
      </c>
      <c r="GN130">
        <v>15</v>
      </c>
      <c r="GO130">
        <v>1944</v>
      </c>
      <c r="GP130">
        <v>3</v>
      </c>
      <c r="GQ130">
        <v>20</v>
      </c>
      <c r="GR130">
        <v>9</v>
      </c>
      <c r="GS130">
        <v>8.800000000000001</v>
      </c>
      <c r="GT130">
        <v>1.13403</v>
      </c>
      <c r="GU130">
        <v>2.41577</v>
      </c>
      <c r="GV130">
        <v>1.44775</v>
      </c>
      <c r="GW130">
        <v>2.29248</v>
      </c>
      <c r="GX130">
        <v>1.55151</v>
      </c>
      <c r="GY130">
        <v>2.29126</v>
      </c>
      <c r="GZ130">
        <v>33.2887</v>
      </c>
      <c r="HA130">
        <v>13.8168</v>
      </c>
      <c r="HB130">
        <v>18</v>
      </c>
      <c r="HC130">
        <v>611.337</v>
      </c>
      <c r="HD130">
        <v>460.35</v>
      </c>
      <c r="HE130">
        <v>26.001</v>
      </c>
      <c r="HF130">
        <v>26.7904</v>
      </c>
      <c r="HG130">
        <v>30</v>
      </c>
      <c r="HH130">
        <v>26.8703</v>
      </c>
      <c r="HI130">
        <v>26.8423</v>
      </c>
      <c r="HJ130">
        <v>22.7197</v>
      </c>
      <c r="HK130">
        <v>34.535</v>
      </c>
      <c r="HL130">
        <v>64.47539999999999</v>
      </c>
      <c r="HM130">
        <v>26</v>
      </c>
      <c r="HN130">
        <v>420</v>
      </c>
      <c r="HO130">
        <v>16.0408</v>
      </c>
      <c r="HP130">
        <v>99.0998</v>
      </c>
      <c r="HQ130">
        <v>100.797</v>
      </c>
    </row>
    <row r="131" spans="1:225">
      <c r="A131">
        <v>115</v>
      </c>
      <c r="B131">
        <v>1714260956.5</v>
      </c>
      <c r="C131">
        <v>3818.400000095367</v>
      </c>
      <c r="D131" t="s">
        <v>605</v>
      </c>
      <c r="E131" t="s">
        <v>606</v>
      </c>
      <c r="F131">
        <v>5</v>
      </c>
      <c r="G131" t="s">
        <v>607</v>
      </c>
      <c r="H131">
        <v>1714260948.5</v>
      </c>
      <c r="I131">
        <f>(J131)/1000</f>
        <v>0</v>
      </c>
      <c r="J131">
        <f>IF(BE131, AM131, AG131)</f>
        <v>0</v>
      </c>
      <c r="K131">
        <f>IF(BE131, AH131, AF131)</f>
        <v>0</v>
      </c>
      <c r="L131">
        <f>BG131 - IF(AT131&gt;1, K131*BA131*100.0/(AV131*BU131), 0)</f>
        <v>0</v>
      </c>
      <c r="M131">
        <f>((S131-I131/2)*L131-K131)/(S131+I131/2)</f>
        <v>0</v>
      </c>
      <c r="N131">
        <f>M131*(BN131+BO131)/1000.0</f>
        <v>0</v>
      </c>
      <c r="O131">
        <f>(BG131 - IF(AT131&gt;1, K131*BA131*100.0/(AV131*BU131), 0))*(BN131+BO131)/1000.0</f>
        <v>0</v>
      </c>
      <c r="P131">
        <f>2.0/((1/R131-1/Q131)+SIGN(R131)*SQRT((1/R131-1/Q131)*(1/R131-1/Q131) + 4*BB131/((BB131+1)*(BB131+1))*(2*1/R131*1/Q131-1/Q131*1/Q131)))</f>
        <v>0</v>
      </c>
      <c r="Q131">
        <f>IF(LEFT(BC131,1)&lt;&gt;"0",IF(LEFT(BC131,1)="1",3.0,BD131),$D$5+$E$5*(BU131*BN131/($K$5*1000))+$F$5*(BU131*BN131/($K$5*1000))*MAX(MIN(BA131,$J$5),$I$5)*MAX(MIN(BA131,$J$5),$I$5)+$G$5*MAX(MIN(BA131,$J$5),$I$5)*(BU131*BN131/($K$5*1000))+$H$5*(BU131*BN131/($K$5*1000))*(BU131*BN131/($K$5*1000)))</f>
        <v>0</v>
      </c>
      <c r="R131">
        <f>I131*(1000-(1000*0.61365*exp(17.502*V131/(240.97+V131))/(BN131+BO131)+BI131)/2)/(1000*0.61365*exp(17.502*V131/(240.97+V131))/(BN131+BO131)-BI131)</f>
        <v>0</v>
      </c>
      <c r="S131">
        <f>1/((BB131+1)/(P131/1.6)+1/(Q131/1.37)) + BB131/((BB131+1)/(P131/1.6) + BB131/(Q131/1.37))</f>
        <v>0</v>
      </c>
      <c r="T131">
        <f>(AW131*AZ131)</f>
        <v>0</v>
      </c>
      <c r="U131">
        <f>(BP131+(T131+2*0.95*5.67E-8*(((BP131+$B$7)+273)^4-(BP131+273)^4)-44100*I131)/(1.84*29.3*Q131+8*0.95*5.67E-8*(BP131+273)^3))</f>
        <v>0</v>
      </c>
      <c r="V131">
        <f>($C$7*BQ131+$D$7*BR131+$E$7*U131)</f>
        <v>0</v>
      </c>
      <c r="W131">
        <f>0.61365*exp(17.502*V131/(240.97+V131))</f>
        <v>0</v>
      </c>
      <c r="X131">
        <f>(Y131/Z131*100)</f>
        <v>0</v>
      </c>
      <c r="Y131">
        <f>BI131*(BN131+BO131)/1000</f>
        <v>0</v>
      </c>
      <c r="Z131">
        <f>0.61365*exp(17.502*BP131/(240.97+BP131))</f>
        <v>0</v>
      </c>
      <c r="AA131">
        <f>(W131-BI131*(BN131+BO131)/1000)</f>
        <v>0</v>
      </c>
      <c r="AB131">
        <f>(-I131*44100)</f>
        <v>0</v>
      </c>
      <c r="AC131">
        <f>2*29.3*Q131*0.92*(BP131-V131)</f>
        <v>0</v>
      </c>
      <c r="AD131">
        <f>2*0.95*5.67E-8*(((BP131+$B$7)+273)^4-(V131+273)^4)</f>
        <v>0</v>
      </c>
      <c r="AE131">
        <f>T131+AD131+AB131+AC131</f>
        <v>0</v>
      </c>
      <c r="AF131">
        <f>BM131*AT131*(BH131-BG131*(1000-AT131*BJ131)/(1000-AT131*BI131))/(100*BA131)</f>
        <v>0</v>
      </c>
      <c r="AG131">
        <f>1000*BM131*AT131*(BI131-BJ131)/(100*BA131*(1000-AT131*BI131))</f>
        <v>0</v>
      </c>
      <c r="AH131">
        <f>(AI131 - AJ131 - BN131*1E3/(8.314*(BP131+273.15)) * AL131/BM131 * AK131) * BM131/(100*BA131) * (1000 - BJ131)/1000</f>
        <v>0</v>
      </c>
      <c r="AI131">
        <v>426.7058275821226</v>
      </c>
      <c r="AJ131">
        <v>425.6264303030301</v>
      </c>
      <c r="AK131">
        <v>0.0001016792793563055</v>
      </c>
      <c r="AL131">
        <v>67.19474343911287</v>
      </c>
      <c r="AM131">
        <f>(AO131 - AN131 + BN131*1E3/(8.314*(BP131+273.15)) * AQ131/BM131 * AP131) * BM131/(100*BA131) * 1000/(1000 - AO131)</f>
        <v>0</v>
      </c>
      <c r="AN131">
        <v>15.70826685040865</v>
      </c>
      <c r="AO131">
        <v>16.00969151515152</v>
      </c>
      <c r="AP131">
        <v>-0.0004876840642929552</v>
      </c>
      <c r="AQ131">
        <v>78.54509459169282</v>
      </c>
      <c r="AR131">
        <v>27</v>
      </c>
      <c r="AS131">
        <v>4</v>
      </c>
      <c r="AT131">
        <f>IF(AR131*$H$13&gt;=AV131,1.0,(AV131/(AV131-AR131*$H$13)))</f>
        <v>0</v>
      </c>
      <c r="AU131">
        <f>(AT131-1)*100</f>
        <v>0</v>
      </c>
      <c r="AV131">
        <f>MAX(0,($B$13+$C$13*BU131)/(1+$D$13*BU131)*BN131/(BP131+273)*$E$13)</f>
        <v>0</v>
      </c>
      <c r="AW131">
        <f>$B$11*BV131+$C$11*BW131+$F$11*CH131*(1-CK131)</f>
        <v>0</v>
      </c>
      <c r="AX131">
        <f>AW131*AY131</f>
        <v>0</v>
      </c>
      <c r="AY131">
        <f>($B$11*$D$9+$C$11*$D$9+$F$11*((CU131+CM131)/MAX(CU131+CM131+CV131, 0.1)*$I$9+CV131/MAX(CU131+CM131+CV131, 0.1)*$J$9))/($B$11+$C$11+$F$11)</f>
        <v>0</v>
      </c>
      <c r="AZ131">
        <f>($B$11*$K$9+$C$11*$K$9+$F$11*((CU131+CM131)/MAX(CU131+CM131+CV131, 0.1)*$P$9+CV131/MAX(CU131+CM131+CV131, 0.1)*$Q$9))/($B$11+$C$11+$F$11)</f>
        <v>0</v>
      </c>
      <c r="BA131">
        <v>6</v>
      </c>
      <c r="BB131">
        <v>0.5</v>
      </c>
      <c r="BC131" t="s">
        <v>355</v>
      </c>
      <c r="BD131">
        <v>2</v>
      </c>
      <c r="BE131" t="b">
        <v>1</v>
      </c>
      <c r="BF131">
        <v>1714260948.5</v>
      </c>
      <c r="BG131">
        <v>418.824741935484</v>
      </c>
      <c r="BH131">
        <v>419.989193548387</v>
      </c>
      <c r="BI131">
        <v>16.03382258064516</v>
      </c>
      <c r="BJ131">
        <v>15.7189935483871</v>
      </c>
      <c r="BK131">
        <v>421.7291612903225</v>
      </c>
      <c r="BL131">
        <v>16.08568064516129</v>
      </c>
      <c r="BM131">
        <v>599.9961935483871</v>
      </c>
      <c r="BN131">
        <v>101.4006451612903</v>
      </c>
      <c r="BO131">
        <v>0.1000375064516129</v>
      </c>
      <c r="BP131">
        <v>26.43053870967742</v>
      </c>
      <c r="BQ131">
        <v>26.70666451612903</v>
      </c>
      <c r="BR131">
        <v>999.9000000000003</v>
      </c>
      <c r="BS131">
        <v>0</v>
      </c>
      <c r="BT131">
        <v>0</v>
      </c>
      <c r="BU131">
        <v>9996.590322580647</v>
      </c>
      <c r="BV131">
        <v>0</v>
      </c>
      <c r="BW131">
        <v>118.8942903225806</v>
      </c>
      <c r="BX131">
        <v>-1.164454838709678</v>
      </c>
      <c r="BY131">
        <v>425.6494516129031</v>
      </c>
      <c r="BZ131">
        <v>426.6963548387099</v>
      </c>
      <c r="CA131">
        <v>0.3148197419354839</v>
      </c>
      <c r="CB131">
        <v>419.989193548387</v>
      </c>
      <c r="CC131">
        <v>15.7189935483871</v>
      </c>
      <c r="CD131">
        <v>1.62583935483871</v>
      </c>
      <c r="CE131">
        <v>1.593916451612903</v>
      </c>
      <c r="CF131">
        <v>14.2059064516129</v>
      </c>
      <c r="CG131">
        <v>13.90011935483871</v>
      </c>
      <c r="CH131">
        <v>399.9946129032257</v>
      </c>
      <c r="CI131">
        <v>0.8999968064516132</v>
      </c>
      <c r="CJ131">
        <v>0.100003129032258</v>
      </c>
      <c r="CK131">
        <v>0</v>
      </c>
      <c r="CL131">
        <v>2.100651612903226</v>
      </c>
      <c r="CM131">
        <v>0</v>
      </c>
      <c r="CN131">
        <v>1250.342903225806</v>
      </c>
      <c r="CO131">
        <v>3702.151935483872</v>
      </c>
      <c r="CP131">
        <v>37.03599999999999</v>
      </c>
      <c r="CQ131">
        <v>41.67712903225806</v>
      </c>
      <c r="CR131">
        <v>39.15699999999998</v>
      </c>
      <c r="CS131">
        <v>41.25977419354836</v>
      </c>
      <c r="CT131">
        <v>37.75590322580644</v>
      </c>
      <c r="CU131">
        <v>359.9951612903226</v>
      </c>
      <c r="CV131">
        <v>40.00193548387097</v>
      </c>
      <c r="CW131">
        <v>0</v>
      </c>
      <c r="CX131">
        <v>1714261044</v>
      </c>
      <c r="CY131">
        <v>0</v>
      </c>
      <c r="CZ131">
        <v>1714260207.1</v>
      </c>
      <c r="DA131" t="s">
        <v>565</v>
      </c>
      <c r="DB131">
        <v>1714260192.6</v>
      </c>
      <c r="DC131">
        <v>1714260207.1</v>
      </c>
      <c r="DD131">
        <v>4</v>
      </c>
      <c r="DE131">
        <v>0.059</v>
      </c>
      <c r="DF131">
        <v>-0.002</v>
      </c>
      <c r="DG131">
        <v>-2.911</v>
      </c>
      <c r="DH131">
        <v>-0.054</v>
      </c>
      <c r="DI131">
        <v>420</v>
      </c>
      <c r="DJ131">
        <v>15</v>
      </c>
      <c r="DK131">
        <v>0.52</v>
      </c>
      <c r="DL131">
        <v>0.05</v>
      </c>
      <c r="DM131">
        <v>-1.16014</v>
      </c>
      <c r="DN131">
        <v>-0.1754377485928686</v>
      </c>
      <c r="DO131">
        <v>0.03423484657479862</v>
      </c>
      <c r="DP131">
        <v>0</v>
      </c>
      <c r="DQ131">
        <v>0.316731125</v>
      </c>
      <c r="DR131">
        <v>-0.05484030393996281</v>
      </c>
      <c r="DS131">
        <v>0.006865385026302239</v>
      </c>
      <c r="DT131">
        <v>1</v>
      </c>
      <c r="DU131">
        <v>1</v>
      </c>
      <c r="DV131">
        <v>2</v>
      </c>
      <c r="DW131" t="s">
        <v>357</v>
      </c>
      <c r="DX131">
        <v>3.22907</v>
      </c>
      <c r="DY131">
        <v>2.70443</v>
      </c>
      <c r="DZ131">
        <v>0.105886</v>
      </c>
      <c r="EA131">
        <v>0.105878</v>
      </c>
      <c r="EB131">
        <v>0.0869494</v>
      </c>
      <c r="EC131">
        <v>0.08607480000000001</v>
      </c>
      <c r="ED131">
        <v>29160.5</v>
      </c>
      <c r="EE131">
        <v>28491.4</v>
      </c>
      <c r="EF131">
        <v>31235.8</v>
      </c>
      <c r="EG131">
        <v>30211.3</v>
      </c>
      <c r="EH131">
        <v>38198.3</v>
      </c>
      <c r="EI131">
        <v>36516</v>
      </c>
      <c r="EJ131">
        <v>43771.5</v>
      </c>
      <c r="EK131">
        <v>42193.9</v>
      </c>
      <c r="EL131">
        <v>2.06998</v>
      </c>
      <c r="EM131">
        <v>1.906</v>
      </c>
      <c r="EN131">
        <v>0.0994019</v>
      </c>
      <c r="EO131">
        <v>0</v>
      </c>
      <c r="EP131">
        <v>25.0958</v>
      </c>
      <c r="EQ131">
        <v>999.9</v>
      </c>
      <c r="ER131">
        <v>54.1</v>
      </c>
      <c r="ES131">
        <v>28.4</v>
      </c>
      <c r="ET131">
        <v>20.7231</v>
      </c>
      <c r="EU131">
        <v>61.3872</v>
      </c>
      <c r="EV131">
        <v>22.2796</v>
      </c>
      <c r="EW131">
        <v>1</v>
      </c>
      <c r="EX131">
        <v>-0.0293343</v>
      </c>
      <c r="EY131">
        <v>-0.433957</v>
      </c>
      <c r="EZ131">
        <v>20.2102</v>
      </c>
      <c r="FA131">
        <v>5.22912</v>
      </c>
      <c r="FB131">
        <v>11.998</v>
      </c>
      <c r="FC131">
        <v>4.96725</v>
      </c>
      <c r="FD131">
        <v>3.297</v>
      </c>
      <c r="FE131">
        <v>9999</v>
      </c>
      <c r="FF131">
        <v>9999</v>
      </c>
      <c r="FG131">
        <v>9999</v>
      </c>
      <c r="FH131">
        <v>33.5</v>
      </c>
      <c r="FI131">
        <v>4.97106</v>
      </c>
      <c r="FJ131">
        <v>1.86782</v>
      </c>
      <c r="FK131">
        <v>1.859</v>
      </c>
      <c r="FL131">
        <v>1.86512</v>
      </c>
      <c r="FM131">
        <v>1.8631</v>
      </c>
      <c r="FN131">
        <v>1.86447</v>
      </c>
      <c r="FO131">
        <v>1.85989</v>
      </c>
      <c r="FP131">
        <v>1.864</v>
      </c>
      <c r="FQ131">
        <v>0</v>
      </c>
      <c r="FR131">
        <v>0</v>
      </c>
      <c r="FS131">
        <v>0</v>
      </c>
      <c r="FT131">
        <v>0</v>
      </c>
      <c r="FU131" t="s">
        <v>358</v>
      </c>
      <c r="FV131" t="s">
        <v>359</v>
      </c>
      <c r="FW131" t="s">
        <v>360</v>
      </c>
      <c r="FX131" t="s">
        <v>360</v>
      </c>
      <c r="FY131" t="s">
        <v>360</v>
      </c>
      <c r="FZ131" t="s">
        <v>360</v>
      </c>
      <c r="GA131">
        <v>0</v>
      </c>
      <c r="GB131">
        <v>100</v>
      </c>
      <c r="GC131">
        <v>100</v>
      </c>
      <c r="GD131">
        <v>-2.904</v>
      </c>
      <c r="GE131">
        <v>-0.0519</v>
      </c>
      <c r="GF131">
        <v>-1.051159186762424</v>
      </c>
      <c r="GG131">
        <v>-0.004200780211792431</v>
      </c>
      <c r="GH131">
        <v>-6.086107273994438E-07</v>
      </c>
      <c r="GI131">
        <v>3.538391214060535E-10</v>
      </c>
      <c r="GJ131">
        <v>-0.07771931300603285</v>
      </c>
      <c r="GK131">
        <v>0.006682484536868237</v>
      </c>
      <c r="GL131">
        <v>-0.0007200357986506558</v>
      </c>
      <c r="GM131">
        <v>2.515042002614049E-05</v>
      </c>
      <c r="GN131">
        <v>15</v>
      </c>
      <c r="GO131">
        <v>1944</v>
      </c>
      <c r="GP131">
        <v>3</v>
      </c>
      <c r="GQ131">
        <v>20</v>
      </c>
      <c r="GR131">
        <v>12.7</v>
      </c>
      <c r="GS131">
        <v>12.5</v>
      </c>
      <c r="GT131">
        <v>1.13525</v>
      </c>
      <c r="GU131">
        <v>2.42676</v>
      </c>
      <c r="GV131">
        <v>1.44775</v>
      </c>
      <c r="GW131">
        <v>2.29248</v>
      </c>
      <c r="GX131">
        <v>1.55151</v>
      </c>
      <c r="GY131">
        <v>2.35229</v>
      </c>
      <c r="GZ131">
        <v>33.2216</v>
      </c>
      <c r="HA131">
        <v>13.7818</v>
      </c>
      <c r="HB131">
        <v>18</v>
      </c>
      <c r="HC131">
        <v>560.553</v>
      </c>
      <c r="HD131">
        <v>459.71</v>
      </c>
      <c r="HE131">
        <v>26.0002</v>
      </c>
      <c r="HF131">
        <v>26.7174</v>
      </c>
      <c r="HG131">
        <v>29.9998</v>
      </c>
      <c r="HH131">
        <v>26.7898</v>
      </c>
      <c r="HI131">
        <v>26.7548</v>
      </c>
      <c r="HJ131">
        <v>22.7225</v>
      </c>
      <c r="HK131">
        <v>34.8584</v>
      </c>
      <c r="HL131">
        <v>61.857</v>
      </c>
      <c r="HM131">
        <v>26</v>
      </c>
      <c r="HN131">
        <v>420</v>
      </c>
      <c r="HO131">
        <v>15.7107</v>
      </c>
      <c r="HP131">
        <v>99.1195</v>
      </c>
      <c r="HQ131">
        <v>100.816</v>
      </c>
    </row>
    <row r="132" spans="1:225">
      <c r="A132">
        <v>116</v>
      </c>
      <c r="B132">
        <v>1714260972</v>
      </c>
      <c r="C132">
        <v>3833.900000095367</v>
      </c>
      <c r="D132" t="s">
        <v>608</v>
      </c>
      <c r="E132" t="s">
        <v>609</v>
      </c>
      <c r="F132">
        <v>5</v>
      </c>
      <c r="G132" t="s">
        <v>607</v>
      </c>
      <c r="H132">
        <v>1714260966.25</v>
      </c>
      <c r="I132">
        <f>(J132)/1000</f>
        <v>0</v>
      </c>
      <c r="J132">
        <f>IF(BE132, AM132, AG132)</f>
        <v>0</v>
      </c>
      <c r="K132">
        <f>IF(BE132, AH132, AF132)</f>
        <v>0</v>
      </c>
      <c r="L132">
        <f>BG132 - IF(AT132&gt;1, K132*BA132*100.0/(AV132*BU132), 0)</f>
        <v>0</v>
      </c>
      <c r="M132">
        <f>((S132-I132/2)*L132-K132)/(S132+I132/2)</f>
        <v>0</v>
      </c>
      <c r="N132">
        <f>M132*(BN132+BO132)/1000.0</f>
        <v>0</v>
      </c>
      <c r="O132">
        <f>(BG132 - IF(AT132&gt;1, K132*BA132*100.0/(AV132*BU132), 0))*(BN132+BO132)/1000.0</f>
        <v>0</v>
      </c>
      <c r="P132">
        <f>2.0/((1/R132-1/Q132)+SIGN(R132)*SQRT((1/R132-1/Q132)*(1/R132-1/Q132) + 4*BB132/((BB132+1)*(BB132+1))*(2*1/R132*1/Q132-1/Q132*1/Q132)))</f>
        <v>0</v>
      </c>
      <c r="Q132">
        <f>IF(LEFT(BC132,1)&lt;&gt;"0",IF(LEFT(BC132,1)="1",3.0,BD132),$D$5+$E$5*(BU132*BN132/($K$5*1000))+$F$5*(BU132*BN132/($K$5*1000))*MAX(MIN(BA132,$J$5),$I$5)*MAX(MIN(BA132,$J$5),$I$5)+$G$5*MAX(MIN(BA132,$J$5),$I$5)*(BU132*BN132/($K$5*1000))+$H$5*(BU132*BN132/($K$5*1000))*(BU132*BN132/($K$5*1000)))</f>
        <v>0</v>
      </c>
      <c r="R132">
        <f>I132*(1000-(1000*0.61365*exp(17.502*V132/(240.97+V132))/(BN132+BO132)+BI132)/2)/(1000*0.61365*exp(17.502*V132/(240.97+V132))/(BN132+BO132)-BI132)</f>
        <v>0</v>
      </c>
      <c r="S132">
        <f>1/((BB132+1)/(P132/1.6)+1/(Q132/1.37)) + BB132/((BB132+1)/(P132/1.6) + BB132/(Q132/1.37))</f>
        <v>0</v>
      </c>
      <c r="T132">
        <f>(AW132*AZ132)</f>
        <v>0</v>
      </c>
      <c r="U132">
        <f>(BP132+(T132+2*0.95*5.67E-8*(((BP132+$B$7)+273)^4-(BP132+273)^4)-44100*I132)/(1.84*29.3*Q132+8*0.95*5.67E-8*(BP132+273)^3))</f>
        <v>0</v>
      </c>
      <c r="V132">
        <f>($C$7*BQ132+$D$7*BR132+$E$7*U132)</f>
        <v>0</v>
      </c>
      <c r="W132">
        <f>0.61365*exp(17.502*V132/(240.97+V132))</f>
        <v>0</v>
      </c>
      <c r="X132">
        <f>(Y132/Z132*100)</f>
        <v>0</v>
      </c>
      <c r="Y132">
        <f>BI132*(BN132+BO132)/1000</f>
        <v>0</v>
      </c>
      <c r="Z132">
        <f>0.61365*exp(17.502*BP132/(240.97+BP132))</f>
        <v>0</v>
      </c>
      <c r="AA132">
        <f>(W132-BI132*(BN132+BO132)/1000)</f>
        <v>0</v>
      </c>
      <c r="AB132">
        <f>(-I132*44100)</f>
        <v>0</v>
      </c>
      <c r="AC132">
        <f>2*29.3*Q132*0.92*(BP132-V132)</f>
        <v>0</v>
      </c>
      <c r="AD132">
        <f>2*0.95*5.67E-8*(((BP132+$B$7)+273)^4-(V132+273)^4)</f>
        <v>0</v>
      </c>
      <c r="AE132">
        <f>T132+AD132+AB132+AC132</f>
        <v>0</v>
      </c>
      <c r="AF132">
        <f>BM132*AT132*(BH132-BG132*(1000-AT132*BJ132)/(1000-AT132*BI132))/(100*BA132)</f>
        <v>0</v>
      </c>
      <c r="AG132">
        <f>1000*BM132*AT132*(BI132-BJ132)/(100*BA132*(1000-AT132*BI132))</f>
        <v>0</v>
      </c>
      <c r="AH132">
        <f>(AI132 - AJ132 - BN132*1E3/(8.314*(BP132+273.15)) * AL132/BM132 * AK132) * BM132/(100*BA132) * (1000 - BJ132)/1000</f>
        <v>0</v>
      </c>
      <c r="AI132">
        <v>426.7709602281928</v>
      </c>
      <c r="AJ132">
        <v>425.6567818181817</v>
      </c>
      <c r="AK132">
        <v>0.0006080848723526961</v>
      </c>
      <c r="AL132">
        <v>67.19474343911287</v>
      </c>
      <c r="AM132">
        <f>(AO132 - AN132 + BN132*1E3/(8.314*(BP132+273.15)) * AQ132/BM132 * AP132) * BM132/(100*BA132) * 1000/(1000 - AO132)</f>
        <v>0</v>
      </c>
      <c r="AN132">
        <v>15.70271476306197</v>
      </c>
      <c r="AO132">
        <v>15.99690242424242</v>
      </c>
      <c r="AP132">
        <v>-5.512934008252486E-05</v>
      </c>
      <c r="AQ132">
        <v>78.54509459169282</v>
      </c>
      <c r="AR132">
        <v>27</v>
      </c>
      <c r="AS132">
        <v>5</v>
      </c>
      <c r="AT132">
        <f>IF(AR132*$H$13&gt;=AV132,1.0,(AV132/(AV132-AR132*$H$13)))</f>
        <v>0</v>
      </c>
      <c r="AU132">
        <f>(AT132-1)*100</f>
        <v>0</v>
      </c>
      <c r="AV132">
        <f>MAX(0,($B$13+$C$13*BU132)/(1+$D$13*BU132)*BN132/(BP132+273)*$E$13)</f>
        <v>0</v>
      </c>
      <c r="AW132">
        <f>$B$11*BV132+$C$11*BW132+$F$11*CH132*(1-CK132)</f>
        <v>0</v>
      </c>
      <c r="AX132">
        <f>AW132*AY132</f>
        <v>0</v>
      </c>
      <c r="AY132">
        <f>($B$11*$D$9+$C$11*$D$9+$F$11*((CU132+CM132)/MAX(CU132+CM132+CV132, 0.1)*$I$9+CV132/MAX(CU132+CM132+CV132, 0.1)*$J$9))/($B$11+$C$11+$F$11)</f>
        <v>0</v>
      </c>
      <c r="AZ132">
        <f>($B$11*$K$9+$C$11*$K$9+$F$11*((CU132+CM132)/MAX(CU132+CM132+CV132, 0.1)*$P$9+CV132/MAX(CU132+CM132+CV132, 0.1)*$Q$9))/($B$11+$C$11+$F$11)</f>
        <v>0</v>
      </c>
      <c r="BA132">
        <v>6</v>
      </c>
      <c r="BB132">
        <v>0.5</v>
      </c>
      <c r="BC132" t="s">
        <v>355</v>
      </c>
      <c r="BD132">
        <v>2</v>
      </c>
      <c r="BE132" t="b">
        <v>1</v>
      </c>
      <c r="BF132">
        <v>1714260966.25</v>
      </c>
      <c r="BG132">
        <v>418.8298636363636</v>
      </c>
      <c r="BH132">
        <v>420.0093181818182</v>
      </c>
      <c r="BI132">
        <v>16.00087727272727</v>
      </c>
      <c r="BJ132">
        <v>15.70318636363636</v>
      </c>
      <c r="BK132">
        <v>421.7343636363636</v>
      </c>
      <c r="BL132">
        <v>16.05284090909091</v>
      </c>
      <c r="BM132">
        <v>599.9702272727272</v>
      </c>
      <c r="BN132">
        <v>101.3992727272727</v>
      </c>
      <c r="BO132">
        <v>0.09984645000000002</v>
      </c>
      <c r="BP132">
        <v>26.47019090909091</v>
      </c>
      <c r="BQ132">
        <v>26.74625454545454</v>
      </c>
      <c r="BR132">
        <v>999.9000000000003</v>
      </c>
      <c r="BS132">
        <v>0</v>
      </c>
      <c r="BT132">
        <v>0</v>
      </c>
      <c r="BU132">
        <v>10007.38545454546</v>
      </c>
      <c r="BV132">
        <v>0</v>
      </c>
      <c r="BW132">
        <v>117.8312727272727</v>
      </c>
      <c r="BX132">
        <v>-1.179386818181818</v>
      </c>
      <c r="BY132">
        <v>425.6405454545455</v>
      </c>
      <c r="BZ132">
        <v>426.7099545454546</v>
      </c>
      <c r="CA132">
        <v>0.2976945909090908</v>
      </c>
      <c r="CB132">
        <v>420.0093181818182</v>
      </c>
      <c r="CC132">
        <v>15.70318636363636</v>
      </c>
      <c r="CD132">
        <v>1.622477727272727</v>
      </c>
      <c r="CE132">
        <v>1.592292727272728</v>
      </c>
      <c r="CF132">
        <v>14.17395909090909</v>
      </c>
      <c r="CG132">
        <v>13.88440909090909</v>
      </c>
      <c r="CH132">
        <v>400.0078181818181</v>
      </c>
      <c r="CI132">
        <v>0.9000058636363637</v>
      </c>
      <c r="CJ132">
        <v>0.0999940590909091</v>
      </c>
      <c r="CK132">
        <v>0</v>
      </c>
      <c r="CL132">
        <v>2.221140909090909</v>
      </c>
      <c r="CM132">
        <v>0</v>
      </c>
      <c r="CN132">
        <v>1249.206818181818</v>
      </c>
      <c r="CO132">
        <v>3702.287727272727</v>
      </c>
      <c r="CP132">
        <v>37.13345454545455</v>
      </c>
      <c r="CQ132">
        <v>41.78663636363637</v>
      </c>
      <c r="CR132">
        <v>39.26972727272727</v>
      </c>
      <c r="CS132">
        <v>41.45995454545454</v>
      </c>
      <c r="CT132">
        <v>37.86640909090909</v>
      </c>
      <c r="CU132">
        <v>360.0104545454546</v>
      </c>
      <c r="CV132">
        <v>40.00136363636364</v>
      </c>
      <c r="CW132">
        <v>0</v>
      </c>
      <c r="CX132">
        <v>1714261059.6</v>
      </c>
      <c r="CY132">
        <v>0</v>
      </c>
      <c r="CZ132">
        <v>1714260207.1</v>
      </c>
      <c r="DA132" t="s">
        <v>565</v>
      </c>
      <c r="DB132">
        <v>1714260192.6</v>
      </c>
      <c r="DC132">
        <v>1714260207.1</v>
      </c>
      <c r="DD132">
        <v>4</v>
      </c>
      <c r="DE132">
        <v>0.059</v>
      </c>
      <c r="DF132">
        <v>-0.002</v>
      </c>
      <c r="DG132">
        <v>-2.911</v>
      </c>
      <c r="DH132">
        <v>-0.054</v>
      </c>
      <c r="DI132">
        <v>420</v>
      </c>
      <c r="DJ132">
        <v>15</v>
      </c>
      <c r="DK132">
        <v>0.52</v>
      </c>
      <c r="DL132">
        <v>0.05</v>
      </c>
      <c r="DM132">
        <v>-1.177036</v>
      </c>
      <c r="DN132">
        <v>-0.1892224390243926</v>
      </c>
      <c r="DO132">
        <v>0.0456500938553252</v>
      </c>
      <c r="DP132">
        <v>0</v>
      </c>
      <c r="DQ132">
        <v>0.300356125</v>
      </c>
      <c r="DR132">
        <v>-0.03799689681050725</v>
      </c>
      <c r="DS132">
        <v>0.00395679235105597</v>
      </c>
      <c r="DT132">
        <v>1</v>
      </c>
      <c r="DU132">
        <v>1</v>
      </c>
      <c r="DV132">
        <v>2</v>
      </c>
      <c r="DW132" t="s">
        <v>357</v>
      </c>
      <c r="DX132">
        <v>3.22894</v>
      </c>
      <c r="DY132">
        <v>2.70472</v>
      </c>
      <c r="DZ132">
        <v>0.105896</v>
      </c>
      <c r="EA132">
        <v>0.105889</v>
      </c>
      <c r="EB132">
        <v>0.0868988</v>
      </c>
      <c r="EC132">
        <v>0.0860123</v>
      </c>
      <c r="ED132">
        <v>29161.4</v>
      </c>
      <c r="EE132">
        <v>28492</v>
      </c>
      <c r="EF132">
        <v>31237.1</v>
      </c>
      <c r="EG132">
        <v>30212.1</v>
      </c>
      <c r="EH132">
        <v>38201.7</v>
      </c>
      <c r="EI132">
        <v>36519.5</v>
      </c>
      <c r="EJ132">
        <v>43773</v>
      </c>
      <c r="EK132">
        <v>42195.1</v>
      </c>
      <c r="EL132">
        <v>2.07008</v>
      </c>
      <c r="EM132">
        <v>1.90607</v>
      </c>
      <c r="EN132">
        <v>0.0995249</v>
      </c>
      <c r="EO132">
        <v>0</v>
      </c>
      <c r="EP132">
        <v>25.1238</v>
      </c>
      <c r="EQ132">
        <v>999.9</v>
      </c>
      <c r="ER132">
        <v>54.1</v>
      </c>
      <c r="ES132">
        <v>28.4</v>
      </c>
      <c r="ET132">
        <v>20.7233</v>
      </c>
      <c r="EU132">
        <v>61.4672</v>
      </c>
      <c r="EV132">
        <v>22.524</v>
      </c>
      <c r="EW132">
        <v>1</v>
      </c>
      <c r="EX132">
        <v>-0.0304827</v>
      </c>
      <c r="EY132">
        <v>-0.426269</v>
      </c>
      <c r="EZ132">
        <v>20.2104</v>
      </c>
      <c r="FA132">
        <v>5.22867</v>
      </c>
      <c r="FB132">
        <v>11.998</v>
      </c>
      <c r="FC132">
        <v>4.9672</v>
      </c>
      <c r="FD132">
        <v>3.297</v>
      </c>
      <c r="FE132">
        <v>9999</v>
      </c>
      <c r="FF132">
        <v>9999</v>
      </c>
      <c r="FG132">
        <v>9999</v>
      </c>
      <c r="FH132">
        <v>33.5</v>
      </c>
      <c r="FI132">
        <v>4.97102</v>
      </c>
      <c r="FJ132">
        <v>1.86782</v>
      </c>
      <c r="FK132">
        <v>1.85898</v>
      </c>
      <c r="FL132">
        <v>1.8651</v>
      </c>
      <c r="FM132">
        <v>1.8631</v>
      </c>
      <c r="FN132">
        <v>1.86447</v>
      </c>
      <c r="FO132">
        <v>1.85989</v>
      </c>
      <c r="FP132">
        <v>1.86401</v>
      </c>
      <c r="FQ132">
        <v>0</v>
      </c>
      <c r="FR132">
        <v>0</v>
      </c>
      <c r="FS132">
        <v>0</v>
      </c>
      <c r="FT132">
        <v>0</v>
      </c>
      <c r="FU132" t="s">
        <v>358</v>
      </c>
      <c r="FV132" t="s">
        <v>359</v>
      </c>
      <c r="FW132" t="s">
        <v>360</v>
      </c>
      <c r="FX132" t="s">
        <v>360</v>
      </c>
      <c r="FY132" t="s">
        <v>360</v>
      </c>
      <c r="FZ132" t="s">
        <v>360</v>
      </c>
      <c r="GA132">
        <v>0</v>
      </c>
      <c r="GB132">
        <v>100</v>
      </c>
      <c r="GC132">
        <v>100</v>
      </c>
      <c r="GD132">
        <v>-2.904</v>
      </c>
      <c r="GE132">
        <v>-0.052</v>
      </c>
      <c r="GF132">
        <v>-1.051159186762424</v>
      </c>
      <c r="GG132">
        <v>-0.004200780211792431</v>
      </c>
      <c r="GH132">
        <v>-6.086107273994438E-07</v>
      </c>
      <c r="GI132">
        <v>3.538391214060535E-10</v>
      </c>
      <c r="GJ132">
        <v>-0.07771931300603285</v>
      </c>
      <c r="GK132">
        <v>0.006682484536868237</v>
      </c>
      <c r="GL132">
        <v>-0.0007200357986506558</v>
      </c>
      <c r="GM132">
        <v>2.515042002614049E-05</v>
      </c>
      <c r="GN132">
        <v>15</v>
      </c>
      <c r="GO132">
        <v>1944</v>
      </c>
      <c r="GP132">
        <v>3</v>
      </c>
      <c r="GQ132">
        <v>20</v>
      </c>
      <c r="GR132">
        <v>13</v>
      </c>
      <c r="GS132">
        <v>12.7</v>
      </c>
      <c r="GT132">
        <v>1.13525</v>
      </c>
      <c r="GU132">
        <v>2.42065</v>
      </c>
      <c r="GV132">
        <v>1.44775</v>
      </c>
      <c r="GW132">
        <v>2.29248</v>
      </c>
      <c r="GX132">
        <v>1.55151</v>
      </c>
      <c r="GY132">
        <v>2.44507</v>
      </c>
      <c r="GZ132">
        <v>33.2216</v>
      </c>
      <c r="HA132">
        <v>13.7906</v>
      </c>
      <c r="HB132">
        <v>18</v>
      </c>
      <c r="HC132">
        <v>560.5359999999999</v>
      </c>
      <c r="HD132">
        <v>459.695</v>
      </c>
      <c r="HE132">
        <v>26.0004</v>
      </c>
      <c r="HF132">
        <v>26.7074</v>
      </c>
      <c r="HG132">
        <v>29.9998</v>
      </c>
      <c r="HH132">
        <v>26.7811</v>
      </c>
      <c r="HI132">
        <v>26.7473</v>
      </c>
      <c r="HJ132">
        <v>22.7202</v>
      </c>
      <c r="HK132">
        <v>34.8584</v>
      </c>
      <c r="HL132">
        <v>61.4827</v>
      </c>
      <c r="HM132">
        <v>26</v>
      </c>
      <c r="HN132">
        <v>420</v>
      </c>
      <c r="HO132">
        <v>15.7577</v>
      </c>
      <c r="HP132">
        <v>99.12309999999999</v>
      </c>
      <c r="HQ132">
        <v>100.818</v>
      </c>
    </row>
    <row r="133" spans="1:225">
      <c r="A133">
        <v>117</v>
      </c>
      <c r="B133">
        <v>1714260982</v>
      </c>
      <c r="C133">
        <v>3843.900000095367</v>
      </c>
      <c r="D133" t="s">
        <v>610</v>
      </c>
      <c r="E133" t="s">
        <v>611</v>
      </c>
      <c r="F133">
        <v>5</v>
      </c>
      <c r="G133" t="s">
        <v>607</v>
      </c>
      <c r="H133">
        <v>1714260974.327586</v>
      </c>
      <c r="I133">
        <f>(J133)/1000</f>
        <v>0</v>
      </c>
      <c r="J133">
        <f>IF(BE133, AM133, AG133)</f>
        <v>0</v>
      </c>
      <c r="K133">
        <f>IF(BE133, AH133, AF133)</f>
        <v>0</v>
      </c>
      <c r="L133">
        <f>BG133 - IF(AT133&gt;1, K133*BA133*100.0/(AV133*BU133), 0)</f>
        <v>0</v>
      </c>
      <c r="M133">
        <f>((S133-I133/2)*L133-K133)/(S133+I133/2)</f>
        <v>0</v>
      </c>
      <c r="N133">
        <f>M133*(BN133+BO133)/1000.0</f>
        <v>0</v>
      </c>
      <c r="O133">
        <f>(BG133 - IF(AT133&gt;1, K133*BA133*100.0/(AV133*BU133), 0))*(BN133+BO133)/1000.0</f>
        <v>0</v>
      </c>
      <c r="P133">
        <f>2.0/((1/R133-1/Q133)+SIGN(R133)*SQRT((1/R133-1/Q133)*(1/R133-1/Q133) + 4*BB133/((BB133+1)*(BB133+1))*(2*1/R133*1/Q133-1/Q133*1/Q133)))</f>
        <v>0</v>
      </c>
      <c r="Q133">
        <f>IF(LEFT(BC133,1)&lt;&gt;"0",IF(LEFT(BC133,1)="1",3.0,BD133),$D$5+$E$5*(BU133*BN133/($K$5*1000))+$F$5*(BU133*BN133/($K$5*1000))*MAX(MIN(BA133,$J$5),$I$5)*MAX(MIN(BA133,$J$5),$I$5)+$G$5*MAX(MIN(BA133,$J$5),$I$5)*(BU133*BN133/($K$5*1000))+$H$5*(BU133*BN133/($K$5*1000))*(BU133*BN133/($K$5*1000)))</f>
        <v>0</v>
      </c>
      <c r="R133">
        <f>I133*(1000-(1000*0.61365*exp(17.502*V133/(240.97+V133))/(BN133+BO133)+BI133)/2)/(1000*0.61365*exp(17.502*V133/(240.97+V133))/(BN133+BO133)-BI133)</f>
        <v>0</v>
      </c>
      <c r="S133">
        <f>1/((BB133+1)/(P133/1.6)+1/(Q133/1.37)) + BB133/((BB133+1)/(P133/1.6) + BB133/(Q133/1.37))</f>
        <v>0</v>
      </c>
      <c r="T133">
        <f>(AW133*AZ133)</f>
        <v>0</v>
      </c>
      <c r="U133">
        <f>(BP133+(T133+2*0.95*5.67E-8*(((BP133+$B$7)+273)^4-(BP133+273)^4)-44100*I133)/(1.84*29.3*Q133+8*0.95*5.67E-8*(BP133+273)^3))</f>
        <v>0</v>
      </c>
      <c r="V133">
        <f>($C$7*BQ133+$D$7*BR133+$E$7*U133)</f>
        <v>0</v>
      </c>
      <c r="W133">
        <f>0.61365*exp(17.502*V133/(240.97+V133))</f>
        <v>0</v>
      </c>
      <c r="X133">
        <f>(Y133/Z133*100)</f>
        <v>0</v>
      </c>
      <c r="Y133">
        <f>BI133*(BN133+BO133)/1000</f>
        <v>0</v>
      </c>
      <c r="Z133">
        <f>0.61365*exp(17.502*BP133/(240.97+BP133))</f>
        <v>0</v>
      </c>
      <c r="AA133">
        <f>(W133-BI133*(BN133+BO133)/1000)</f>
        <v>0</v>
      </c>
      <c r="AB133">
        <f>(-I133*44100)</f>
        <v>0</v>
      </c>
      <c r="AC133">
        <f>2*29.3*Q133*0.92*(BP133-V133)</f>
        <v>0</v>
      </c>
      <c r="AD133">
        <f>2*0.95*5.67E-8*(((BP133+$B$7)+273)^4-(V133+273)^4)</f>
        <v>0</v>
      </c>
      <c r="AE133">
        <f>T133+AD133+AB133+AC133</f>
        <v>0</v>
      </c>
      <c r="AF133">
        <f>BM133*AT133*(BH133-BG133*(1000-AT133*BJ133)/(1000-AT133*BI133))/(100*BA133)</f>
        <v>0</v>
      </c>
      <c r="AG133">
        <f>1000*BM133*AT133*(BI133-BJ133)/(100*BA133*(1000-AT133*BI133))</f>
        <v>0</v>
      </c>
      <c r="AH133">
        <f>(AI133 - AJ133 - BN133*1E3/(8.314*(BP133+273.15)) * AL133/BM133 * AK133) * BM133/(100*BA133) * (1000 - BJ133)/1000</f>
        <v>0</v>
      </c>
      <c r="AI133">
        <v>426.6850139138257</v>
      </c>
      <c r="AJ133">
        <v>425.6172242424242</v>
      </c>
      <c r="AK133">
        <v>0.001397662397662019</v>
      </c>
      <c r="AL133">
        <v>67.19474343911287</v>
      </c>
      <c r="AM133">
        <f>(AO133 - AN133 + BN133*1E3/(8.314*(BP133+273.15)) * AQ133/BM133 * AP133) * BM133/(100*BA133) * 1000/(1000 - AO133)</f>
        <v>0</v>
      </c>
      <c r="AN133">
        <v>15.67816681927848</v>
      </c>
      <c r="AO133">
        <v>15.97530545454545</v>
      </c>
      <c r="AP133">
        <v>-0.0001367672974751559</v>
      </c>
      <c r="AQ133">
        <v>78.54509459169282</v>
      </c>
      <c r="AR133">
        <v>27</v>
      </c>
      <c r="AS133">
        <v>4</v>
      </c>
      <c r="AT133">
        <f>IF(AR133*$H$13&gt;=AV133,1.0,(AV133/(AV133-AR133*$H$13)))</f>
        <v>0</v>
      </c>
      <c r="AU133">
        <f>(AT133-1)*100</f>
        <v>0</v>
      </c>
      <c r="AV133">
        <f>MAX(0,($B$13+$C$13*BU133)/(1+$D$13*BU133)*BN133/(BP133+273)*$E$13)</f>
        <v>0</v>
      </c>
      <c r="AW133">
        <f>$B$11*BV133+$C$11*BW133+$F$11*CH133*(1-CK133)</f>
        <v>0</v>
      </c>
      <c r="AX133">
        <f>AW133*AY133</f>
        <v>0</v>
      </c>
      <c r="AY133">
        <f>($B$11*$D$9+$C$11*$D$9+$F$11*((CU133+CM133)/MAX(CU133+CM133+CV133, 0.1)*$I$9+CV133/MAX(CU133+CM133+CV133, 0.1)*$J$9))/($B$11+$C$11+$F$11)</f>
        <v>0</v>
      </c>
      <c r="AZ133">
        <f>($B$11*$K$9+$C$11*$K$9+$F$11*((CU133+CM133)/MAX(CU133+CM133+CV133, 0.1)*$P$9+CV133/MAX(CU133+CM133+CV133, 0.1)*$Q$9))/($B$11+$C$11+$F$11)</f>
        <v>0</v>
      </c>
      <c r="BA133">
        <v>6</v>
      </c>
      <c r="BB133">
        <v>0.5</v>
      </c>
      <c r="BC133" t="s">
        <v>355</v>
      </c>
      <c r="BD133">
        <v>2</v>
      </c>
      <c r="BE133" t="b">
        <v>1</v>
      </c>
      <c r="BF133">
        <v>1714260974.327586</v>
      </c>
      <c r="BG133">
        <v>418.8176206896551</v>
      </c>
      <c r="BH133">
        <v>420.0070689655172</v>
      </c>
      <c r="BI133">
        <v>15.98888620689655</v>
      </c>
      <c r="BJ133">
        <v>15.68612068965517</v>
      </c>
      <c r="BK133">
        <v>421.7220000000001</v>
      </c>
      <c r="BL133">
        <v>16.04088965517241</v>
      </c>
      <c r="BM133">
        <v>599.9930000000001</v>
      </c>
      <c r="BN133">
        <v>101.3986896551724</v>
      </c>
      <c r="BO133">
        <v>0.09985162413793104</v>
      </c>
      <c r="BP133">
        <v>26.47625517241379</v>
      </c>
      <c r="BQ133">
        <v>26.75735517241379</v>
      </c>
      <c r="BR133">
        <v>999.9000000000002</v>
      </c>
      <c r="BS133">
        <v>0</v>
      </c>
      <c r="BT133">
        <v>0</v>
      </c>
      <c r="BU133">
        <v>10012.31034482758</v>
      </c>
      <c r="BV133">
        <v>0</v>
      </c>
      <c r="BW133">
        <v>118.8939655172414</v>
      </c>
      <c r="BX133">
        <v>-1.189352413793103</v>
      </c>
      <c r="BY133">
        <v>425.622896551724</v>
      </c>
      <c r="BZ133">
        <v>426.7002758620688</v>
      </c>
      <c r="CA133">
        <v>0.3027646206896552</v>
      </c>
      <c r="CB133">
        <v>420.0070689655172</v>
      </c>
      <c r="CC133">
        <v>15.68612068965517</v>
      </c>
      <c r="CD133">
        <v>1.621253448275862</v>
      </c>
      <c r="CE133">
        <v>1.590552758620689</v>
      </c>
      <c r="CF133">
        <v>14.1623</v>
      </c>
      <c r="CG133">
        <v>13.86757586206896</v>
      </c>
      <c r="CH133">
        <v>400.0043103448277</v>
      </c>
      <c r="CI133">
        <v>0.9000073103448275</v>
      </c>
      <c r="CJ133">
        <v>0.09999261034482755</v>
      </c>
      <c r="CK133">
        <v>0</v>
      </c>
      <c r="CL133">
        <v>2.198382758620689</v>
      </c>
      <c r="CM133">
        <v>0</v>
      </c>
      <c r="CN133">
        <v>1252.338620689655</v>
      </c>
      <c r="CO133">
        <v>3702.257586206897</v>
      </c>
      <c r="CP133">
        <v>37.18289655172414</v>
      </c>
      <c r="CQ133">
        <v>41.84893103448275</v>
      </c>
      <c r="CR133">
        <v>39.31644827586207</v>
      </c>
      <c r="CS133">
        <v>41.52562068965516</v>
      </c>
      <c r="CT133">
        <v>37.91351724137931</v>
      </c>
      <c r="CU133">
        <v>360.006896551724</v>
      </c>
      <c r="CV133">
        <v>40.00103448275862</v>
      </c>
      <c r="CW133">
        <v>0</v>
      </c>
      <c r="CX133">
        <v>1714261069.2</v>
      </c>
      <c r="CY133">
        <v>0</v>
      </c>
      <c r="CZ133">
        <v>1714260207.1</v>
      </c>
      <c r="DA133" t="s">
        <v>565</v>
      </c>
      <c r="DB133">
        <v>1714260192.6</v>
      </c>
      <c r="DC133">
        <v>1714260207.1</v>
      </c>
      <c r="DD133">
        <v>4</v>
      </c>
      <c r="DE133">
        <v>0.059</v>
      </c>
      <c r="DF133">
        <v>-0.002</v>
      </c>
      <c r="DG133">
        <v>-2.911</v>
      </c>
      <c r="DH133">
        <v>-0.054</v>
      </c>
      <c r="DI133">
        <v>420</v>
      </c>
      <c r="DJ133">
        <v>15</v>
      </c>
      <c r="DK133">
        <v>0.52</v>
      </c>
      <c r="DL133">
        <v>0.05</v>
      </c>
      <c r="DM133">
        <v>-1.174275</v>
      </c>
      <c r="DN133">
        <v>-0.07831677298311247</v>
      </c>
      <c r="DO133">
        <v>0.04624578645671407</v>
      </c>
      <c r="DP133">
        <v>1</v>
      </c>
      <c r="DQ133">
        <v>0.30157805</v>
      </c>
      <c r="DR133">
        <v>0.01612601876172562</v>
      </c>
      <c r="DS133">
        <v>0.008155602086756072</v>
      </c>
      <c r="DT133">
        <v>1</v>
      </c>
      <c r="DU133">
        <v>2</v>
      </c>
      <c r="DV133">
        <v>2</v>
      </c>
      <c r="DW133" t="s">
        <v>394</v>
      </c>
      <c r="DX133">
        <v>3.22914</v>
      </c>
      <c r="DY133">
        <v>2.70449</v>
      </c>
      <c r="DZ133">
        <v>0.105886</v>
      </c>
      <c r="EA133">
        <v>0.105896</v>
      </c>
      <c r="EB133">
        <v>0.0868207</v>
      </c>
      <c r="EC133">
        <v>0.08602940000000001</v>
      </c>
      <c r="ED133">
        <v>29161.7</v>
      </c>
      <c r="EE133">
        <v>28492.3</v>
      </c>
      <c r="EF133">
        <v>31237</v>
      </c>
      <c r="EG133">
        <v>30212.7</v>
      </c>
      <c r="EH133">
        <v>38205.4</v>
      </c>
      <c r="EI133">
        <v>36519.2</v>
      </c>
      <c r="EJ133">
        <v>43773.4</v>
      </c>
      <c r="EK133">
        <v>42195.5</v>
      </c>
      <c r="EL133">
        <v>2.0699</v>
      </c>
      <c r="EM133">
        <v>1.90645</v>
      </c>
      <c r="EN133">
        <v>0.09926409999999999</v>
      </c>
      <c r="EO133">
        <v>0</v>
      </c>
      <c r="EP133">
        <v>25.137</v>
      </c>
      <c r="EQ133">
        <v>999.9</v>
      </c>
      <c r="ER133">
        <v>54</v>
      </c>
      <c r="ES133">
        <v>28.4</v>
      </c>
      <c r="ET133">
        <v>20.6845</v>
      </c>
      <c r="EU133">
        <v>61.4572</v>
      </c>
      <c r="EV133">
        <v>22.1154</v>
      </c>
      <c r="EW133">
        <v>1</v>
      </c>
      <c r="EX133">
        <v>-0.0305513</v>
      </c>
      <c r="EY133">
        <v>-0.433151</v>
      </c>
      <c r="EZ133">
        <v>20.2102</v>
      </c>
      <c r="FA133">
        <v>5.22837</v>
      </c>
      <c r="FB133">
        <v>11.998</v>
      </c>
      <c r="FC133">
        <v>4.96725</v>
      </c>
      <c r="FD133">
        <v>3.297</v>
      </c>
      <c r="FE133">
        <v>9999</v>
      </c>
      <c r="FF133">
        <v>9999</v>
      </c>
      <c r="FG133">
        <v>9999</v>
      </c>
      <c r="FH133">
        <v>33.6</v>
      </c>
      <c r="FI133">
        <v>4.97104</v>
      </c>
      <c r="FJ133">
        <v>1.86781</v>
      </c>
      <c r="FK133">
        <v>1.85898</v>
      </c>
      <c r="FL133">
        <v>1.86509</v>
      </c>
      <c r="FM133">
        <v>1.8631</v>
      </c>
      <c r="FN133">
        <v>1.86447</v>
      </c>
      <c r="FO133">
        <v>1.85989</v>
      </c>
      <c r="FP133">
        <v>1.86401</v>
      </c>
      <c r="FQ133">
        <v>0</v>
      </c>
      <c r="FR133">
        <v>0</v>
      </c>
      <c r="FS133">
        <v>0</v>
      </c>
      <c r="FT133">
        <v>0</v>
      </c>
      <c r="FU133" t="s">
        <v>358</v>
      </c>
      <c r="FV133" t="s">
        <v>359</v>
      </c>
      <c r="FW133" t="s">
        <v>360</v>
      </c>
      <c r="FX133" t="s">
        <v>360</v>
      </c>
      <c r="FY133" t="s">
        <v>360</v>
      </c>
      <c r="FZ133" t="s">
        <v>360</v>
      </c>
      <c r="GA133">
        <v>0</v>
      </c>
      <c r="GB133">
        <v>100</v>
      </c>
      <c r="GC133">
        <v>100</v>
      </c>
      <c r="GD133">
        <v>-2.904</v>
      </c>
      <c r="GE133">
        <v>-0.052</v>
      </c>
      <c r="GF133">
        <v>-1.051159186762424</v>
      </c>
      <c r="GG133">
        <v>-0.004200780211792431</v>
      </c>
      <c r="GH133">
        <v>-6.086107273994438E-07</v>
      </c>
      <c r="GI133">
        <v>3.538391214060535E-10</v>
      </c>
      <c r="GJ133">
        <v>-0.07771931300603285</v>
      </c>
      <c r="GK133">
        <v>0.006682484536868237</v>
      </c>
      <c r="GL133">
        <v>-0.0007200357986506558</v>
      </c>
      <c r="GM133">
        <v>2.515042002614049E-05</v>
      </c>
      <c r="GN133">
        <v>15</v>
      </c>
      <c r="GO133">
        <v>1944</v>
      </c>
      <c r="GP133">
        <v>3</v>
      </c>
      <c r="GQ133">
        <v>20</v>
      </c>
      <c r="GR133">
        <v>13.2</v>
      </c>
      <c r="GS133">
        <v>12.9</v>
      </c>
      <c r="GT133">
        <v>1.13525</v>
      </c>
      <c r="GU133">
        <v>2.4231</v>
      </c>
      <c r="GV133">
        <v>1.44775</v>
      </c>
      <c r="GW133">
        <v>2.29248</v>
      </c>
      <c r="GX133">
        <v>1.55151</v>
      </c>
      <c r="GY133">
        <v>2.39746</v>
      </c>
      <c r="GZ133">
        <v>33.2216</v>
      </c>
      <c r="HA133">
        <v>13.7906</v>
      </c>
      <c r="HB133">
        <v>18</v>
      </c>
      <c r="HC133">
        <v>560.371</v>
      </c>
      <c r="HD133">
        <v>459.886</v>
      </c>
      <c r="HE133">
        <v>25.9994</v>
      </c>
      <c r="HF133">
        <v>26.7013</v>
      </c>
      <c r="HG133">
        <v>29.9999</v>
      </c>
      <c r="HH133">
        <v>26.776</v>
      </c>
      <c r="HI133">
        <v>26.7423</v>
      </c>
      <c r="HJ133">
        <v>22.7176</v>
      </c>
      <c r="HK133">
        <v>34.277</v>
      </c>
      <c r="HL133">
        <v>61.4827</v>
      </c>
      <c r="HM133">
        <v>26</v>
      </c>
      <c r="HN133">
        <v>420</v>
      </c>
      <c r="HO133">
        <v>15.8129</v>
      </c>
      <c r="HP133">
        <v>99.1236</v>
      </c>
      <c r="HQ133">
        <v>100.82</v>
      </c>
    </row>
    <row r="134" spans="1:225">
      <c r="A134">
        <v>118</v>
      </c>
      <c r="B134">
        <v>1714260992</v>
      </c>
      <c r="C134">
        <v>3853.900000095367</v>
      </c>
      <c r="D134" t="s">
        <v>612</v>
      </c>
      <c r="E134" t="s">
        <v>613</v>
      </c>
      <c r="F134">
        <v>5</v>
      </c>
      <c r="G134" t="s">
        <v>607</v>
      </c>
      <c r="H134">
        <v>1714260984.066667</v>
      </c>
      <c r="I134">
        <f>(J134)/1000</f>
        <v>0</v>
      </c>
      <c r="J134">
        <f>IF(BE134, AM134, AG134)</f>
        <v>0</v>
      </c>
      <c r="K134">
        <f>IF(BE134, AH134, AF134)</f>
        <v>0</v>
      </c>
      <c r="L134">
        <f>BG134 - IF(AT134&gt;1, K134*BA134*100.0/(AV134*BU134), 0)</f>
        <v>0</v>
      </c>
      <c r="M134">
        <f>((S134-I134/2)*L134-K134)/(S134+I134/2)</f>
        <v>0</v>
      </c>
      <c r="N134">
        <f>M134*(BN134+BO134)/1000.0</f>
        <v>0</v>
      </c>
      <c r="O134">
        <f>(BG134 - IF(AT134&gt;1, K134*BA134*100.0/(AV134*BU134), 0))*(BN134+BO134)/1000.0</f>
        <v>0</v>
      </c>
      <c r="P134">
        <f>2.0/((1/R134-1/Q134)+SIGN(R134)*SQRT((1/R134-1/Q134)*(1/R134-1/Q134) + 4*BB134/((BB134+1)*(BB134+1))*(2*1/R134*1/Q134-1/Q134*1/Q134)))</f>
        <v>0</v>
      </c>
      <c r="Q134">
        <f>IF(LEFT(BC134,1)&lt;&gt;"0",IF(LEFT(BC134,1)="1",3.0,BD134),$D$5+$E$5*(BU134*BN134/($K$5*1000))+$F$5*(BU134*BN134/($K$5*1000))*MAX(MIN(BA134,$J$5),$I$5)*MAX(MIN(BA134,$J$5),$I$5)+$G$5*MAX(MIN(BA134,$J$5),$I$5)*(BU134*BN134/($K$5*1000))+$H$5*(BU134*BN134/($K$5*1000))*(BU134*BN134/($K$5*1000)))</f>
        <v>0</v>
      </c>
      <c r="R134">
        <f>I134*(1000-(1000*0.61365*exp(17.502*V134/(240.97+V134))/(BN134+BO134)+BI134)/2)/(1000*0.61365*exp(17.502*V134/(240.97+V134))/(BN134+BO134)-BI134)</f>
        <v>0</v>
      </c>
      <c r="S134">
        <f>1/((BB134+1)/(P134/1.6)+1/(Q134/1.37)) + BB134/((BB134+1)/(P134/1.6) + BB134/(Q134/1.37))</f>
        <v>0</v>
      </c>
      <c r="T134">
        <f>(AW134*AZ134)</f>
        <v>0</v>
      </c>
      <c r="U134">
        <f>(BP134+(T134+2*0.95*5.67E-8*(((BP134+$B$7)+273)^4-(BP134+273)^4)-44100*I134)/(1.84*29.3*Q134+8*0.95*5.67E-8*(BP134+273)^3))</f>
        <v>0</v>
      </c>
      <c r="V134">
        <f>($C$7*BQ134+$D$7*BR134+$E$7*U134)</f>
        <v>0</v>
      </c>
      <c r="W134">
        <f>0.61365*exp(17.502*V134/(240.97+V134))</f>
        <v>0</v>
      </c>
      <c r="X134">
        <f>(Y134/Z134*100)</f>
        <v>0</v>
      </c>
      <c r="Y134">
        <f>BI134*(BN134+BO134)/1000</f>
        <v>0</v>
      </c>
      <c r="Z134">
        <f>0.61365*exp(17.502*BP134/(240.97+BP134))</f>
        <v>0</v>
      </c>
      <c r="AA134">
        <f>(W134-BI134*(BN134+BO134)/1000)</f>
        <v>0</v>
      </c>
      <c r="AB134">
        <f>(-I134*44100)</f>
        <v>0</v>
      </c>
      <c r="AC134">
        <f>2*29.3*Q134*0.92*(BP134-V134)</f>
        <v>0</v>
      </c>
      <c r="AD134">
        <f>2*0.95*5.67E-8*(((BP134+$B$7)+273)^4-(V134+273)^4)</f>
        <v>0</v>
      </c>
      <c r="AE134">
        <f>T134+AD134+AB134+AC134</f>
        <v>0</v>
      </c>
      <c r="AF134">
        <f>BM134*AT134*(BH134-BG134*(1000-AT134*BJ134)/(1000-AT134*BI134))/(100*BA134)</f>
        <v>0</v>
      </c>
      <c r="AG134">
        <f>1000*BM134*AT134*(BI134-BJ134)/(100*BA134*(1000-AT134*BI134))</f>
        <v>0</v>
      </c>
      <c r="AH134">
        <f>(AI134 - AJ134 - BN134*1E3/(8.314*(BP134+273.15)) * AL134/BM134 * AK134) * BM134/(100*BA134) * (1000 - BJ134)/1000</f>
        <v>0</v>
      </c>
      <c r="AI134">
        <v>426.7171386502848</v>
      </c>
      <c r="AJ134">
        <v>425.6265393939391</v>
      </c>
      <c r="AK134">
        <v>-0.0004308865638824647</v>
      </c>
      <c r="AL134">
        <v>67.19474343911287</v>
      </c>
      <c r="AM134">
        <f>(AO134 - AN134 + BN134*1E3/(8.314*(BP134+273.15)) * AQ134/BM134 * AP134) * BM134/(100*BA134) * 1000/(1000 - AO134)</f>
        <v>0</v>
      </c>
      <c r="AN134">
        <v>15.7613262592005</v>
      </c>
      <c r="AO134">
        <v>16.02105878787878</v>
      </c>
      <c r="AP134">
        <v>0.006294282138092475</v>
      </c>
      <c r="AQ134">
        <v>78.54509459169282</v>
      </c>
      <c r="AR134">
        <v>26</v>
      </c>
      <c r="AS134">
        <v>4</v>
      </c>
      <c r="AT134">
        <f>IF(AR134*$H$13&gt;=AV134,1.0,(AV134/(AV134-AR134*$H$13)))</f>
        <v>0</v>
      </c>
      <c r="AU134">
        <f>(AT134-1)*100</f>
        <v>0</v>
      </c>
      <c r="AV134">
        <f>MAX(0,($B$13+$C$13*BU134)/(1+$D$13*BU134)*BN134/(BP134+273)*$E$13)</f>
        <v>0</v>
      </c>
      <c r="AW134">
        <f>$B$11*BV134+$C$11*BW134+$F$11*CH134*(1-CK134)</f>
        <v>0</v>
      </c>
      <c r="AX134">
        <f>AW134*AY134</f>
        <v>0</v>
      </c>
      <c r="AY134">
        <f>($B$11*$D$9+$C$11*$D$9+$F$11*((CU134+CM134)/MAX(CU134+CM134+CV134, 0.1)*$I$9+CV134/MAX(CU134+CM134+CV134, 0.1)*$J$9))/($B$11+$C$11+$F$11)</f>
        <v>0</v>
      </c>
      <c r="AZ134">
        <f>($B$11*$K$9+$C$11*$K$9+$F$11*((CU134+CM134)/MAX(CU134+CM134+CV134, 0.1)*$P$9+CV134/MAX(CU134+CM134+CV134, 0.1)*$Q$9))/($B$11+$C$11+$F$11)</f>
        <v>0</v>
      </c>
      <c r="BA134">
        <v>6</v>
      </c>
      <c r="BB134">
        <v>0.5</v>
      </c>
      <c r="BC134" t="s">
        <v>355</v>
      </c>
      <c r="BD134">
        <v>2</v>
      </c>
      <c r="BE134" t="b">
        <v>1</v>
      </c>
      <c r="BF134">
        <v>1714260984.066667</v>
      </c>
      <c r="BG134">
        <v>418.811</v>
      </c>
      <c r="BH134">
        <v>419.9895333333333</v>
      </c>
      <c r="BI134">
        <v>15.98981666666667</v>
      </c>
      <c r="BJ134">
        <v>15.71977666666667</v>
      </c>
      <c r="BK134">
        <v>421.7152666666667</v>
      </c>
      <c r="BL134">
        <v>16.04181666666667</v>
      </c>
      <c r="BM134">
        <v>600.0169000000001</v>
      </c>
      <c r="BN134">
        <v>101.3977666666667</v>
      </c>
      <c r="BO134">
        <v>0.10006475</v>
      </c>
      <c r="BP134">
        <v>26.48636</v>
      </c>
      <c r="BQ134">
        <v>26.76506666666666</v>
      </c>
      <c r="BR134">
        <v>999.9000000000002</v>
      </c>
      <c r="BS134">
        <v>0</v>
      </c>
      <c r="BT134">
        <v>0</v>
      </c>
      <c r="BU134">
        <v>9992.186666666666</v>
      </c>
      <c r="BV134">
        <v>0</v>
      </c>
      <c r="BW134">
        <v>119.2449333333333</v>
      </c>
      <c r="BX134">
        <v>-1.178542666666667</v>
      </c>
      <c r="BY134">
        <v>425.6164333333334</v>
      </c>
      <c r="BZ134">
        <v>426.6970333333333</v>
      </c>
      <c r="CA134">
        <v>0.2700404666666667</v>
      </c>
      <c r="CB134">
        <v>419.9895333333333</v>
      </c>
      <c r="CC134">
        <v>15.71977666666667</v>
      </c>
      <c r="CD134">
        <v>1.621332666666666</v>
      </c>
      <c r="CE134">
        <v>1.593951333333333</v>
      </c>
      <c r="CF134">
        <v>14.16305</v>
      </c>
      <c r="CG134">
        <v>13.90040333333333</v>
      </c>
      <c r="CH134">
        <v>400.0174333333334</v>
      </c>
      <c r="CI134">
        <v>0.9000054333333334</v>
      </c>
      <c r="CJ134">
        <v>0.09999448999999996</v>
      </c>
      <c r="CK134">
        <v>0</v>
      </c>
      <c r="CL134">
        <v>2.15727</v>
      </c>
      <c r="CM134">
        <v>0</v>
      </c>
      <c r="CN134">
        <v>1249.944</v>
      </c>
      <c r="CO134">
        <v>3702.375333333334</v>
      </c>
      <c r="CP134">
        <v>37.24359999999999</v>
      </c>
      <c r="CQ134">
        <v>41.90186666666664</v>
      </c>
      <c r="CR134">
        <v>39.36859999999999</v>
      </c>
      <c r="CS134">
        <v>41.61636666666664</v>
      </c>
      <c r="CT134">
        <v>37.979</v>
      </c>
      <c r="CU134">
        <v>360.0176666666667</v>
      </c>
      <c r="CV134">
        <v>40.00300000000001</v>
      </c>
      <c r="CW134">
        <v>0</v>
      </c>
      <c r="CX134">
        <v>1714261079.4</v>
      </c>
      <c r="CY134">
        <v>0</v>
      </c>
      <c r="CZ134">
        <v>1714260207.1</v>
      </c>
      <c r="DA134" t="s">
        <v>565</v>
      </c>
      <c r="DB134">
        <v>1714260192.6</v>
      </c>
      <c r="DC134">
        <v>1714260207.1</v>
      </c>
      <c r="DD134">
        <v>4</v>
      </c>
      <c r="DE134">
        <v>0.059</v>
      </c>
      <c r="DF134">
        <v>-0.002</v>
      </c>
      <c r="DG134">
        <v>-2.911</v>
      </c>
      <c r="DH134">
        <v>-0.054</v>
      </c>
      <c r="DI134">
        <v>420</v>
      </c>
      <c r="DJ134">
        <v>15</v>
      </c>
      <c r="DK134">
        <v>0.52</v>
      </c>
      <c r="DL134">
        <v>0.05</v>
      </c>
      <c r="DM134">
        <v>-1.17204025</v>
      </c>
      <c r="DN134">
        <v>-0.117178198874292</v>
      </c>
      <c r="DO134">
        <v>0.02437208059311925</v>
      </c>
      <c r="DP134">
        <v>0</v>
      </c>
      <c r="DQ134">
        <v>0.282049525</v>
      </c>
      <c r="DR134">
        <v>-0.2673377673545969</v>
      </c>
      <c r="DS134">
        <v>0.0279510473971795</v>
      </c>
      <c r="DT134">
        <v>0</v>
      </c>
      <c r="DU134">
        <v>0</v>
      </c>
      <c r="DV134">
        <v>2</v>
      </c>
      <c r="DW134" t="s">
        <v>363</v>
      </c>
      <c r="DX134">
        <v>3.22876</v>
      </c>
      <c r="DY134">
        <v>2.70428</v>
      </c>
      <c r="DZ134">
        <v>0.105888</v>
      </c>
      <c r="EA134">
        <v>0.105889</v>
      </c>
      <c r="EB134">
        <v>0.0870061</v>
      </c>
      <c r="EC134">
        <v>0.0863062</v>
      </c>
      <c r="ED134">
        <v>29161.9</v>
      </c>
      <c r="EE134">
        <v>28492.6</v>
      </c>
      <c r="EF134">
        <v>31237.3</v>
      </c>
      <c r="EG134">
        <v>30212.7</v>
      </c>
      <c r="EH134">
        <v>38197.7</v>
      </c>
      <c r="EI134">
        <v>36508.4</v>
      </c>
      <c r="EJ134">
        <v>43773.5</v>
      </c>
      <c r="EK134">
        <v>42195.9</v>
      </c>
      <c r="EL134">
        <v>2.07045</v>
      </c>
      <c r="EM134">
        <v>1.90648</v>
      </c>
      <c r="EN134">
        <v>0.0997782</v>
      </c>
      <c r="EO134">
        <v>0</v>
      </c>
      <c r="EP134">
        <v>25.1466</v>
      </c>
      <c r="EQ134">
        <v>999.9</v>
      </c>
      <c r="ER134">
        <v>53.9</v>
      </c>
      <c r="ES134">
        <v>28.4</v>
      </c>
      <c r="ET134">
        <v>20.6482</v>
      </c>
      <c r="EU134">
        <v>61.7472</v>
      </c>
      <c r="EV134">
        <v>22.6803</v>
      </c>
      <c r="EW134">
        <v>1</v>
      </c>
      <c r="EX134">
        <v>-0.0310976</v>
      </c>
      <c r="EY134">
        <v>-0.431947</v>
      </c>
      <c r="EZ134">
        <v>20.2104</v>
      </c>
      <c r="FA134">
        <v>5.22867</v>
      </c>
      <c r="FB134">
        <v>11.998</v>
      </c>
      <c r="FC134">
        <v>4.9675</v>
      </c>
      <c r="FD134">
        <v>3.297</v>
      </c>
      <c r="FE134">
        <v>9999</v>
      </c>
      <c r="FF134">
        <v>9999</v>
      </c>
      <c r="FG134">
        <v>9999</v>
      </c>
      <c r="FH134">
        <v>33.6</v>
      </c>
      <c r="FI134">
        <v>4.97105</v>
      </c>
      <c r="FJ134">
        <v>1.8678</v>
      </c>
      <c r="FK134">
        <v>1.859</v>
      </c>
      <c r="FL134">
        <v>1.8651</v>
      </c>
      <c r="FM134">
        <v>1.8631</v>
      </c>
      <c r="FN134">
        <v>1.86447</v>
      </c>
      <c r="FO134">
        <v>1.85989</v>
      </c>
      <c r="FP134">
        <v>1.86401</v>
      </c>
      <c r="FQ134">
        <v>0</v>
      </c>
      <c r="FR134">
        <v>0</v>
      </c>
      <c r="FS134">
        <v>0</v>
      </c>
      <c r="FT134">
        <v>0</v>
      </c>
      <c r="FU134" t="s">
        <v>358</v>
      </c>
      <c r="FV134" t="s">
        <v>359</v>
      </c>
      <c r="FW134" t="s">
        <v>360</v>
      </c>
      <c r="FX134" t="s">
        <v>360</v>
      </c>
      <c r="FY134" t="s">
        <v>360</v>
      </c>
      <c r="FZ134" t="s">
        <v>360</v>
      </c>
      <c r="GA134">
        <v>0</v>
      </c>
      <c r="GB134">
        <v>100</v>
      </c>
      <c r="GC134">
        <v>100</v>
      </c>
      <c r="GD134">
        <v>-2.905</v>
      </c>
      <c r="GE134">
        <v>-0.0519</v>
      </c>
      <c r="GF134">
        <v>-1.051159186762424</v>
      </c>
      <c r="GG134">
        <v>-0.004200780211792431</v>
      </c>
      <c r="GH134">
        <v>-6.086107273994438E-07</v>
      </c>
      <c r="GI134">
        <v>3.538391214060535E-10</v>
      </c>
      <c r="GJ134">
        <v>-0.07771931300603285</v>
      </c>
      <c r="GK134">
        <v>0.006682484536868237</v>
      </c>
      <c r="GL134">
        <v>-0.0007200357986506558</v>
      </c>
      <c r="GM134">
        <v>2.515042002614049E-05</v>
      </c>
      <c r="GN134">
        <v>15</v>
      </c>
      <c r="GO134">
        <v>1944</v>
      </c>
      <c r="GP134">
        <v>3</v>
      </c>
      <c r="GQ134">
        <v>20</v>
      </c>
      <c r="GR134">
        <v>13.3</v>
      </c>
      <c r="GS134">
        <v>13.1</v>
      </c>
      <c r="GT134">
        <v>1.13403</v>
      </c>
      <c r="GU134">
        <v>2.4292</v>
      </c>
      <c r="GV134">
        <v>1.44897</v>
      </c>
      <c r="GW134">
        <v>2.29248</v>
      </c>
      <c r="GX134">
        <v>1.55151</v>
      </c>
      <c r="GY134">
        <v>2.23877</v>
      </c>
      <c r="GZ134">
        <v>33.2216</v>
      </c>
      <c r="HA134">
        <v>13.773</v>
      </c>
      <c r="HB134">
        <v>18</v>
      </c>
      <c r="HC134">
        <v>560.6900000000001</v>
      </c>
      <c r="HD134">
        <v>459.865</v>
      </c>
      <c r="HE134">
        <v>26.0002</v>
      </c>
      <c r="HF134">
        <v>26.6951</v>
      </c>
      <c r="HG134">
        <v>29.9999</v>
      </c>
      <c r="HH134">
        <v>26.771</v>
      </c>
      <c r="HI134">
        <v>26.7378</v>
      </c>
      <c r="HJ134">
        <v>22.722</v>
      </c>
      <c r="HK134">
        <v>34.277</v>
      </c>
      <c r="HL134">
        <v>61.4827</v>
      </c>
      <c r="HM134">
        <v>26</v>
      </c>
      <c r="HN134">
        <v>420</v>
      </c>
      <c r="HO134">
        <v>15.8003</v>
      </c>
      <c r="HP134">
        <v>99.1242</v>
      </c>
      <c r="HQ134">
        <v>100.82</v>
      </c>
    </row>
    <row r="135" spans="1:225">
      <c r="A135">
        <v>119</v>
      </c>
      <c r="B135">
        <v>1714261002</v>
      </c>
      <c r="C135">
        <v>3863.900000095367</v>
      </c>
      <c r="D135" t="s">
        <v>614</v>
      </c>
      <c r="E135" t="s">
        <v>615</v>
      </c>
      <c r="F135">
        <v>5</v>
      </c>
      <c r="G135" t="s">
        <v>607</v>
      </c>
      <c r="H135">
        <v>1714260994.066667</v>
      </c>
      <c r="I135">
        <f>(J135)/1000</f>
        <v>0</v>
      </c>
      <c r="J135">
        <f>IF(BE135, AM135, AG135)</f>
        <v>0</v>
      </c>
      <c r="K135">
        <f>IF(BE135, AH135, AF135)</f>
        <v>0</v>
      </c>
      <c r="L135">
        <f>BG135 - IF(AT135&gt;1, K135*BA135*100.0/(AV135*BU135), 0)</f>
        <v>0</v>
      </c>
      <c r="M135">
        <f>((S135-I135/2)*L135-K135)/(S135+I135/2)</f>
        <v>0</v>
      </c>
      <c r="N135">
        <f>M135*(BN135+BO135)/1000.0</f>
        <v>0</v>
      </c>
      <c r="O135">
        <f>(BG135 - IF(AT135&gt;1, K135*BA135*100.0/(AV135*BU135), 0))*(BN135+BO135)/1000.0</f>
        <v>0</v>
      </c>
      <c r="P135">
        <f>2.0/((1/R135-1/Q135)+SIGN(R135)*SQRT((1/R135-1/Q135)*(1/R135-1/Q135) + 4*BB135/((BB135+1)*(BB135+1))*(2*1/R135*1/Q135-1/Q135*1/Q135)))</f>
        <v>0</v>
      </c>
      <c r="Q135">
        <f>IF(LEFT(BC135,1)&lt;&gt;"0",IF(LEFT(BC135,1)="1",3.0,BD135),$D$5+$E$5*(BU135*BN135/($K$5*1000))+$F$5*(BU135*BN135/($K$5*1000))*MAX(MIN(BA135,$J$5),$I$5)*MAX(MIN(BA135,$J$5),$I$5)+$G$5*MAX(MIN(BA135,$J$5),$I$5)*(BU135*BN135/($K$5*1000))+$H$5*(BU135*BN135/($K$5*1000))*(BU135*BN135/($K$5*1000)))</f>
        <v>0</v>
      </c>
      <c r="R135">
        <f>I135*(1000-(1000*0.61365*exp(17.502*V135/(240.97+V135))/(BN135+BO135)+BI135)/2)/(1000*0.61365*exp(17.502*V135/(240.97+V135))/(BN135+BO135)-BI135)</f>
        <v>0</v>
      </c>
      <c r="S135">
        <f>1/((BB135+1)/(P135/1.6)+1/(Q135/1.37)) + BB135/((BB135+1)/(P135/1.6) + BB135/(Q135/1.37))</f>
        <v>0</v>
      </c>
      <c r="T135">
        <f>(AW135*AZ135)</f>
        <v>0</v>
      </c>
      <c r="U135">
        <f>(BP135+(T135+2*0.95*5.67E-8*(((BP135+$B$7)+273)^4-(BP135+273)^4)-44100*I135)/(1.84*29.3*Q135+8*0.95*5.67E-8*(BP135+273)^3))</f>
        <v>0</v>
      </c>
      <c r="V135">
        <f>($C$7*BQ135+$D$7*BR135+$E$7*U135)</f>
        <v>0</v>
      </c>
      <c r="W135">
        <f>0.61365*exp(17.502*V135/(240.97+V135))</f>
        <v>0</v>
      </c>
      <c r="X135">
        <f>(Y135/Z135*100)</f>
        <v>0</v>
      </c>
      <c r="Y135">
        <f>BI135*(BN135+BO135)/1000</f>
        <v>0</v>
      </c>
      <c r="Z135">
        <f>0.61365*exp(17.502*BP135/(240.97+BP135))</f>
        <v>0</v>
      </c>
      <c r="AA135">
        <f>(W135-BI135*(BN135+BO135)/1000)</f>
        <v>0</v>
      </c>
      <c r="AB135">
        <f>(-I135*44100)</f>
        <v>0</v>
      </c>
      <c r="AC135">
        <f>2*29.3*Q135*0.92*(BP135-V135)</f>
        <v>0</v>
      </c>
      <c r="AD135">
        <f>2*0.95*5.67E-8*(((BP135+$B$7)+273)^4-(V135+273)^4)</f>
        <v>0</v>
      </c>
      <c r="AE135">
        <f>T135+AD135+AB135+AC135</f>
        <v>0</v>
      </c>
      <c r="AF135">
        <f>BM135*AT135*(BH135-BG135*(1000-AT135*BJ135)/(1000-AT135*BI135))/(100*BA135)</f>
        <v>0</v>
      </c>
      <c r="AG135">
        <f>1000*BM135*AT135*(BI135-BJ135)/(100*BA135*(1000-AT135*BI135))</f>
        <v>0</v>
      </c>
      <c r="AH135">
        <f>(AI135 - AJ135 - BN135*1E3/(8.314*(BP135+273.15)) * AL135/BM135 * AK135) * BM135/(100*BA135) * (1000 - BJ135)/1000</f>
        <v>0</v>
      </c>
      <c r="AI135">
        <v>426.730513530056</v>
      </c>
      <c r="AJ135">
        <v>425.6379999999997</v>
      </c>
      <c r="AK135">
        <v>0.0006420339008945506</v>
      </c>
      <c r="AL135">
        <v>67.19474343911287</v>
      </c>
      <c r="AM135">
        <f>(AO135 - AN135 + BN135*1E3/(8.314*(BP135+273.15)) * AQ135/BM135 * AP135) * BM135/(100*BA135) * 1000/(1000 - AO135)</f>
        <v>0</v>
      </c>
      <c r="AN135">
        <v>15.76706268392057</v>
      </c>
      <c r="AO135">
        <v>16.04570363636364</v>
      </c>
      <c r="AP135">
        <v>0.0003475919622270474</v>
      </c>
      <c r="AQ135">
        <v>78.54509459169282</v>
      </c>
      <c r="AR135">
        <v>27</v>
      </c>
      <c r="AS135">
        <v>4</v>
      </c>
      <c r="AT135">
        <f>IF(AR135*$H$13&gt;=AV135,1.0,(AV135/(AV135-AR135*$H$13)))</f>
        <v>0</v>
      </c>
      <c r="AU135">
        <f>(AT135-1)*100</f>
        <v>0</v>
      </c>
      <c r="AV135">
        <f>MAX(0,($B$13+$C$13*BU135)/(1+$D$13*BU135)*BN135/(BP135+273)*$E$13)</f>
        <v>0</v>
      </c>
      <c r="AW135">
        <f>$B$11*BV135+$C$11*BW135+$F$11*CH135*(1-CK135)</f>
        <v>0</v>
      </c>
      <c r="AX135">
        <f>AW135*AY135</f>
        <v>0</v>
      </c>
      <c r="AY135">
        <f>($B$11*$D$9+$C$11*$D$9+$F$11*((CU135+CM135)/MAX(CU135+CM135+CV135, 0.1)*$I$9+CV135/MAX(CU135+CM135+CV135, 0.1)*$J$9))/($B$11+$C$11+$F$11)</f>
        <v>0</v>
      </c>
      <c r="AZ135">
        <f>($B$11*$K$9+$C$11*$K$9+$F$11*((CU135+CM135)/MAX(CU135+CM135+CV135, 0.1)*$P$9+CV135/MAX(CU135+CM135+CV135, 0.1)*$Q$9))/($B$11+$C$11+$F$11)</f>
        <v>0</v>
      </c>
      <c r="BA135">
        <v>6</v>
      </c>
      <c r="BB135">
        <v>0.5</v>
      </c>
      <c r="BC135" t="s">
        <v>355</v>
      </c>
      <c r="BD135">
        <v>2</v>
      </c>
      <c r="BE135" t="b">
        <v>1</v>
      </c>
      <c r="BF135">
        <v>1714260994.066667</v>
      </c>
      <c r="BG135">
        <v>418.8035</v>
      </c>
      <c r="BH135">
        <v>420.0023666666667</v>
      </c>
      <c r="BI135">
        <v>16.02624666666667</v>
      </c>
      <c r="BJ135">
        <v>15.76340333333333</v>
      </c>
      <c r="BK135">
        <v>421.7077666666666</v>
      </c>
      <c r="BL135">
        <v>16.07812</v>
      </c>
      <c r="BM135">
        <v>599.9801</v>
      </c>
      <c r="BN135">
        <v>101.3977666666667</v>
      </c>
      <c r="BO135">
        <v>0.09993396333333332</v>
      </c>
      <c r="BP135">
        <v>26.50418666666667</v>
      </c>
      <c r="BQ135">
        <v>26.77959</v>
      </c>
      <c r="BR135">
        <v>999.9000000000002</v>
      </c>
      <c r="BS135">
        <v>0</v>
      </c>
      <c r="BT135">
        <v>0</v>
      </c>
      <c r="BU135">
        <v>10005.64833333333</v>
      </c>
      <c r="BV135">
        <v>0</v>
      </c>
      <c r="BW135">
        <v>119.3289666666667</v>
      </c>
      <c r="BX135">
        <v>-1.198987666666667</v>
      </c>
      <c r="BY135">
        <v>425.6245333333333</v>
      </c>
      <c r="BZ135">
        <v>426.7291333333334</v>
      </c>
      <c r="CA135">
        <v>0.262831</v>
      </c>
      <c r="CB135">
        <v>420.0023666666667</v>
      </c>
      <c r="CC135">
        <v>15.76340333333333</v>
      </c>
      <c r="CD135">
        <v>1.625026333333333</v>
      </c>
      <c r="CE135">
        <v>1.598377</v>
      </c>
      <c r="CF135">
        <v>14.19818666666667</v>
      </c>
      <c r="CG135">
        <v>13.94315333333333</v>
      </c>
      <c r="CH135">
        <v>400.0005333333333</v>
      </c>
      <c r="CI135">
        <v>0.9000030666666667</v>
      </c>
      <c r="CJ135">
        <v>0.09999685999999995</v>
      </c>
      <c r="CK135">
        <v>0</v>
      </c>
      <c r="CL135">
        <v>2.101653333333333</v>
      </c>
      <c r="CM135">
        <v>0</v>
      </c>
      <c r="CN135">
        <v>1246.340333333334</v>
      </c>
      <c r="CO135">
        <v>3702.215333333334</v>
      </c>
      <c r="CP135">
        <v>37.31016666666666</v>
      </c>
      <c r="CQ135">
        <v>41.9559</v>
      </c>
      <c r="CR135">
        <v>39.42466666666665</v>
      </c>
      <c r="CS135">
        <v>41.70603333333334</v>
      </c>
      <c r="CT135">
        <v>38.03513333333332</v>
      </c>
      <c r="CU135">
        <v>360.0010000000001</v>
      </c>
      <c r="CV135">
        <v>39.999</v>
      </c>
      <c r="CW135">
        <v>0</v>
      </c>
      <c r="CX135">
        <v>1714261089.6</v>
      </c>
      <c r="CY135">
        <v>0</v>
      </c>
      <c r="CZ135">
        <v>1714260207.1</v>
      </c>
      <c r="DA135" t="s">
        <v>565</v>
      </c>
      <c r="DB135">
        <v>1714260192.6</v>
      </c>
      <c r="DC135">
        <v>1714260207.1</v>
      </c>
      <c r="DD135">
        <v>4</v>
      </c>
      <c r="DE135">
        <v>0.059</v>
      </c>
      <c r="DF135">
        <v>-0.002</v>
      </c>
      <c r="DG135">
        <v>-2.911</v>
      </c>
      <c r="DH135">
        <v>-0.054</v>
      </c>
      <c r="DI135">
        <v>420</v>
      </c>
      <c r="DJ135">
        <v>15</v>
      </c>
      <c r="DK135">
        <v>0.52</v>
      </c>
      <c r="DL135">
        <v>0.05</v>
      </c>
      <c r="DM135">
        <v>-1.194255853658537</v>
      </c>
      <c r="DN135">
        <v>-0.09365477351916268</v>
      </c>
      <c r="DO135">
        <v>0.02321208190194252</v>
      </c>
      <c r="DP135">
        <v>1</v>
      </c>
      <c r="DQ135">
        <v>0.2634520487804878</v>
      </c>
      <c r="DR135">
        <v>0.04286228571428536</v>
      </c>
      <c r="DS135">
        <v>0.01363002732662153</v>
      </c>
      <c r="DT135">
        <v>1</v>
      </c>
      <c r="DU135">
        <v>2</v>
      </c>
      <c r="DV135">
        <v>2</v>
      </c>
      <c r="DW135" t="s">
        <v>394</v>
      </c>
      <c r="DX135">
        <v>3.22924</v>
      </c>
      <c r="DY135">
        <v>2.70463</v>
      </c>
      <c r="DZ135">
        <v>0.105889</v>
      </c>
      <c r="EA135">
        <v>0.105909</v>
      </c>
      <c r="EB135">
        <v>0.0871012</v>
      </c>
      <c r="EC135">
        <v>0.08631900000000001</v>
      </c>
      <c r="ED135">
        <v>29161.6</v>
      </c>
      <c r="EE135">
        <v>28492.2</v>
      </c>
      <c r="EF135">
        <v>31236.9</v>
      </c>
      <c r="EG135">
        <v>30212.9</v>
      </c>
      <c r="EH135">
        <v>38193.4</v>
      </c>
      <c r="EI135">
        <v>36508.2</v>
      </c>
      <c r="EJ135">
        <v>43773.2</v>
      </c>
      <c r="EK135">
        <v>42196.3</v>
      </c>
      <c r="EL135">
        <v>2.07025</v>
      </c>
      <c r="EM135">
        <v>1.90648</v>
      </c>
      <c r="EN135">
        <v>0.0997707</v>
      </c>
      <c r="EO135">
        <v>0</v>
      </c>
      <c r="EP135">
        <v>25.1646</v>
      </c>
      <c r="EQ135">
        <v>999.9</v>
      </c>
      <c r="ER135">
        <v>53.9</v>
      </c>
      <c r="ES135">
        <v>28.4</v>
      </c>
      <c r="ET135">
        <v>20.6459</v>
      </c>
      <c r="EU135">
        <v>61.6772</v>
      </c>
      <c r="EV135">
        <v>22.0312</v>
      </c>
      <c r="EW135">
        <v>1</v>
      </c>
      <c r="EX135">
        <v>-0.0316438</v>
      </c>
      <c r="EY135">
        <v>-0.426855</v>
      </c>
      <c r="EZ135">
        <v>20.2101</v>
      </c>
      <c r="FA135">
        <v>5.22852</v>
      </c>
      <c r="FB135">
        <v>11.998</v>
      </c>
      <c r="FC135">
        <v>4.9674</v>
      </c>
      <c r="FD135">
        <v>3.297</v>
      </c>
      <c r="FE135">
        <v>9999</v>
      </c>
      <c r="FF135">
        <v>9999</v>
      </c>
      <c r="FG135">
        <v>9999</v>
      </c>
      <c r="FH135">
        <v>33.6</v>
      </c>
      <c r="FI135">
        <v>4.97102</v>
      </c>
      <c r="FJ135">
        <v>1.86781</v>
      </c>
      <c r="FK135">
        <v>1.85899</v>
      </c>
      <c r="FL135">
        <v>1.8651</v>
      </c>
      <c r="FM135">
        <v>1.8631</v>
      </c>
      <c r="FN135">
        <v>1.86447</v>
      </c>
      <c r="FO135">
        <v>1.85989</v>
      </c>
      <c r="FP135">
        <v>1.86401</v>
      </c>
      <c r="FQ135">
        <v>0</v>
      </c>
      <c r="FR135">
        <v>0</v>
      </c>
      <c r="FS135">
        <v>0</v>
      </c>
      <c r="FT135">
        <v>0</v>
      </c>
      <c r="FU135" t="s">
        <v>358</v>
      </c>
      <c r="FV135" t="s">
        <v>359</v>
      </c>
      <c r="FW135" t="s">
        <v>360</v>
      </c>
      <c r="FX135" t="s">
        <v>360</v>
      </c>
      <c r="FY135" t="s">
        <v>360</v>
      </c>
      <c r="FZ135" t="s">
        <v>360</v>
      </c>
      <c r="GA135">
        <v>0</v>
      </c>
      <c r="GB135">
        <v>100</v>
      </c>
      <c r="GC135">
        <v>100</v>
      </c>
      <c r="GD135">
        <v>-2.905</v>
      </c>
      <c r="GE135">
        <v>-0.0519</v>
      </c>
      <c r="GF135">
        <v>-1.051159186762424</v>
      </c>
      <c r="GG135">
        <v>-0.004200780211792431</v>
      </c>
      <c r="GH135">
        <v>-6.086107273994438E-07</v>
      </c>
      <c r="GI135">
        <v>3.538391214060535E-10</v>
      </c>
      <c r="GJ135">
        <v>-0.07771931300603285</v>
      </c>
      <c r="GK135">
        <v>0.006682484536868237</v>
      </c>
      <c r="GL135">
        <v>-0.0007200357986506558</v>
      </c>
      <c r="GM135">
        <v>2.515042002614049E-05</v>
      </c>
      <c r="GN135">
        <v>15</v>
      </c>
      <c r="GO135">
        <v>1944</v>
      </c>
      <c r="GP135">
        <v>3</v>
      </c>
      <c r="GQ135">
        <v>20</v>
      </c>
      <c r="GR135">
        <v>13.5</v>
      </c>
      <c r="GS135">
        <v>13.2</v>
      </c>
      <c r="GT135">
        <v>1.13525</v>
      </c>
      <c r="GU135">
        <v>2.42676</v>
      </c>
      <c r="GV135">
        <v>1.44897</v>
      </c>
      <c r="GW135">
        <v>2.29248</v>
      </c>
      <c r="GX135">
        <v>1.55151</v>
      </c>
      <c r="GY135">
        <v>2.36084</v>
      </c>
      <c r="GZ135">
        <v>33.2216</v>
      </c>
      <c r="HA135">
        <v>13.7818</v>
      </c>
      <c r="HB135">
        <v>18</v>
      </c>
      <c r="HC135">
        <v>560.513</v>
      </c>
      <c r="HD135">
        <v>459.828</v>
      </c>
      <c r="HE135">
        <v>26.0006</v>
      </c>
      <c r="HF135">
        <v>26.6901</v>
      </c>
      <c r="HG135">
        <v>30</v>
      </c>
      <c r="HH135">
        <v>26.7665</v>
      </c>
      <c r="HI135">
        <v>26.7333</v>
      </c>
      <c r="HJ135">
        <v>22.7173</v>
      </c>
      <c r="HK135">
        <v>34.277</v>
      </c>
      <c r="HL135">
        <v>61.1098</v>
      </c>
      <c r="HM135">
        <v>26</v>
      </c>
      <c r="HN135">
        <v>420</v>
      </c>
      <c r="HO135">
        <v>15.7977</v>
      </c>
      <c r="HP135">
        <v>99.1233</v>
      </c>
      <c r="HQ135">
        <v>100.821</v>
      </c>
    </row>
    <row r="136" spans="1:225">
      <c r="A136">
        <v>120</v>
      </c>
      <c r="B136">
        <v>1714261012</v>
      </c>
      <c r="C136">
        <v>3873.900000095367</v>
      </c>
      <c r="D136" t="s">
        <v>616</v>
      </c>
      <c r="E136" t="s">
        <v>617</v>
      </c>
      <c r="F136">
        <v>5</v>
      </c>
      <c r="G136" t="s">
        <v>607</v>
      </c>
      <c r="H136">
        <v>1714261004.066667</v>
      </c>
      <c r="I136">
        <f>(J136)/1000</f>
        <v>0</v>
      </c>
      <c r="J136">
        <f>IF(BE136, AM136, AG136)</f>
        <v>0</v>
      </c>
      <c r="K136">
        <f>IF(BE136, AH136, AF136)</f>
        <v>0</v>
      </c>
      <c r="L136">
        <f>BG136 - IF(AT136&gt;1, K136*BA136*100.0/(AV136*BU136), 0)</f>
        <v>0</v>
      </c>
      <c r="M136">
        <f>((S136-I136/2)*L136-K136)/(S136+I136/2)</f>
        <v>0</v>
      </c>
      <c r="N136">
        <f>M136*(BN136+BO136)/1000.0</f>
        <v>0</v>
      </c>
      <c r="O136">
        <f>(BG136 - IF(AT136&gt;1, K136*BA136*100.0/(AV136*BU136), 0))*(BN136+BO136)/1000.0</f>
        <v>0</v>
      </c>
      <c r="P136">
        <f>2.0/((1/R136-1/Q136)+SIGN(R136)*SQRT((1/R136-1/Q136)*(1/R136-1/Q136) + 4*BB136/((BB136+1)*(BB136+1))*(2*1/R136*1/Q136-1/Q136*1/Q136)))</f>
        <v>0</v>
      </c>
      <c r="Q136">
        <f>IF(LEFT(BC136,1)&lt;&gt;"0",IF(LEFT(BC136,1)="1",3.0,BD136),$D$5+$E$5*(BU136*BN136/($K$5*1000))+$F$5*(BU136*BN136/($K$5*1000))*MAX(MIN(BA136,$J$5),$I$5)*MAX(MIN(BA136,$J$5),$I$5)+$G$5*MAX(MIN(BA136,$J$5),$I$5)*(BU136*BN136/($K$5*1000))+$H$5*(BU136*BN136/($K$5*1000))*(BU136*BN136/($K$5*1000)))</f>
        <v>0</v>
      </c>
      <c r="R136">
        <f>I136*(1000-(1000*0.61365*exp(17.502*V136/(240.97+V136))/(BN136+BO136)+BI136)/2)/(1000*0.61365*exp(17.502*V136/(240.97+V136))/(BN136+BO136)-BI136)</f>
        <v>0</v>
      </c>
      <c r="S136">
        <f>1/((BB136+1)/(P136/1.6)+1/(Q136/1.37)) + BB136/((BB136+1)/(P136/1.6) + BB136/(Q136/1.37))</f>
        <v>0</v>
      </c>
      <c r="T136">
        <f>(AW136*AZ136)</f>
        <v>0</v>
      </c>
      <c r="U136">
        <f>(BP136+(T136+2*0.95*5.67E-8*(((BP136+$B$7)+273)^4-(BP136+273)^4)-44100*I136)/(1.84*29.3*Q136+8*0.95*5.67E-8*(BP136+273)^3))</f>
        <v>0</v>
      </c>
      <c r="V136">
        <f>($C$7*BQ136+$D$7*BR136+$E$7*U136)</f>
        <v>0</v>
      </c>
      <c r="W136">
        <f>0.61365*exp(17.502*V136/(240.97+V136))</f>
        <v>0</v>
      </c>
      <c r="X136">
        <f>(Y136/Z136*100)</f>
        <v>0</v>
      </c>
      <c r="Y136">
        <f>BI136*(BN136+BO136)/1000</f>
        <v>0</v>
      </c>
      <c r="Z136">
        <f>0.61365*exp(17.502*BP136/(240.97+BP136))</f>
        <v>0</v>
      </c>
      <c r="AA136">
        <f>(W136-BI136*(BN136+BO136)/1000)</f>
        <v>0</v>
      </c>
      <c r="AB136">
        <f>(-I136*44100)</f>
        <v>0</v>
      </c>
      <c r="AC136">
        <f>2*29.3*Q136*0.92*(BP136-V136)</f>
        <v>0</v>
      </c>
      <c r="AD136">
        <f>2*0.95*5.67E-8*(((BP136+$B$7)+273)^4-(V136+273)^4)</f>
        <v>0</v>
      </c>
      <c r="AE136">
        <f>T136+AD136+AB136+AC136</f>
        <v>0</v>
      </c>
      <c r="AF136">
        <f>BM136*AT136*(BH136-BG136*(1000-AT136*BJ136)/(1000-AT136*BI136))/(100*BA136)</f>
        <v>0</v>
      </c>
      <c r="AG136">
        <f>1000*BM136*AT136*(BI136-BJ136)/(100*BA136*(1000-AT136*BI136))</f>
        <v>0</v>
      </c>
      <c r="AH136">
        <f>(AI136 - AJ136 - BN136*1E3/(8.314*(BP136+273.15)) * AL136/BM136 * AK136) * BM136/(100*BA136) * (1000 - BJ136)/1000</f>
        <v>0</v>
      </c>
      <c r="AI136">
        <v>426.799832553534</v>
      </c>
      <c r="AJ136">
        <v>425.6675999999998</v>
      </c>
      <c r="AK136">
        <v>0.02446216895649519</v>
      </c>
      <c r="AL136">
        <v>67.19474343911287</v>
      </c>
      <c r="AM136">
        <f>(AO136 - AN136 + BN136*1E3/(8.314*(BP136+273.15)) * AQ136/BM136 * AP136) * BM136/(100*BA136) * 1000/(1000 - AO136)</f>
        <v>0</v>
      </c>
      <c r="AN136">
        <v>15.73566490558288</v>
      </c>
      <c r="AO136">
        <v>16.03744181818182</v>
      </c>
      <c r="AP136">
        <v>-0.0002867805985226331</v>
      </c>
      <c r="AQ136">
        <v>78.54509459169282</v>
      </c>
      <c r="AR136">
        <v>27</v>
      </c>
      <c r="AS136">
        <v>5</v>
      </c>
      <c r="AT136">
        <f>IF(AR136*$H$13&gt;=AV136,1.0,(AV136/(AV136-AR136*$H$13)))</f>
        <v>0</v>
      </c>
      <c r="AU136">
        <f>(AT136-1)*100</f>
        <v>0</v>
      </c>
      <c r="AV136">
        <f>MAX(0,($B$13+$C$13*BU136)/(1+$D$13*BU136)*BN136/(BP136+273)*$E$13)</f>
        <v>0</v>
      </c>
      <c r="AW136">
        <f>$B$11*BV136+$C$11*BW136+$F$11*CH136*(1-CK136)</f>
        <v>0</v>
      </c>
      <c r="AX136">
        <f>AW136*AY136</f>
        <v>0</v>
      </c>
      <c r="AY136">
        <f>($B$11*$D$9+$C$11*$D$9+$F$11*((CU136+CM136)/MAX(CU136+CM136+CV136, 0.1)*$I$9+CV136/MAX(CU136+CM136+CV136, 0.1)*$J$9))/($B$11+$C$11+$F$11)</f>
        <v>0</v>
      </c>
      <c r="AZ136">
        <f>($B$11*$K$9+$C$11*$K$9+$F$11*((CU136+CM136)/MAX(CU136+CM136+CV136, 0.1)*$P$9+CV136/MAX(CU136+CM136+CV136, 0.1)*$Q$9))/($B$11+$C$11+$F$11)</f>
        <v>0</v>
      </c>
      <c r="BA136">
        <v>6</v>
      </c>
      <c r="BB136">
        <v>0.5</v>
      </c>
      <c r="BC136" t="s">
        <v>355</v>
      </c>
      <c r="BD136">
        <v>2</v>
      </c>
      <c r="BE136" t="b">
        <v>1</v>
      </c>
      <c r="BF136">
        <v>1714261004.066667</v>
      </c>
      <c r="BG136">
        <v>418.8064000000002</v>
      </c>
      <c r="BH136">
        <v>420.0036</v>
      </c>
      <c r="BI136">
        <v>16.04468333333333</v>
      </c>
      <c r="BJ136">
        <v>15.75381</v>
      </c>
      <c r="BK136">
        <v>421.7107666666667</v>
      </c>
      <c r="BL136">
        <v>16.09650333333333</v>
      </c>
      <c r="BM136">
        <v>599.9911333333333</v>
      </c>
      <c r="BN136">
        <v>101.3981333333333</v>
      </c>
      <c r="BO136">
        <v>0.09995725333333332</v>
      </c>
      <c r="BP136">
        <v>26.51768</v>
      </c>
      <c r="BQ136">
        <v>26.80049666666667</v>
      </c>
      <c r="BR136">
        <v>999.9000000000002</v>
      </c>
      <c r="BS136">
        <v>0</v>
      </c>
      <c r="BT136">
        <v>0</v>
      </c>
      <c r="BU136">
        <v>10000.83666666667</v>
      </c>
      <c r="BV136">
        <v>0</v>
      </c>
      <c r="BW136">
        <v>119.3652333333333</v>
      </c>
      <c r="BX136">
        <v>-1.197139666666667</v>
      </c>
      <c r="BY136">
        <v>425.6356</v>
      </c>
      <c r="BZ136">
        <v>426.7261666666667</v>
      </c>
      <c r="CA136">
        <v>0.2908731666666666</v>
      </c>
      <c r="CB136">
        <v>420.0036</v>
      </c>
      <c r="CC136">
        <v>15.75381</v>
      </c>
      <c r="CD136">
        <v>1.626902</v>
      </c>
      <c r="CE136">
        <v>1.597408666666667</v>
      </c>
      <c r="CF136">
        <v>14.21599666666667</v>
      </c>
      <c r="CG136">
        <v>13.93381333333333</v>
      </c>
      <c r="CH136">
        <v>400.0007333333334</v>
      </c>
      <c r="CI136">
        <v>0.9000101666666666</v>
      </c>
      <c r="CJ136">
        <v>0.09998974999999996</v>
      </c>
      <c r="CK136">
        <v>0</v>
      </c>
      <c r="CL136">
        <v>2.0928</v>
      </c>
      <c r="CM136">
        <v>0</v>
      </c>
      <c r="CN136">
        <v>1241.820666666667</v>
      </c>
      <c r="CO136">
        <v>3702.226000000001</v>
      </c>
      <c r="CP136">
        <v>37.37693333333333</v>
      </c>
      <c r="CQ136">
        <v>42.00196666666665</v>
      </c>
      <c r="CR136">
        <v>39.4769</v>
      </c>
      <c r="CS136">
        <v>41.78926666666665</v>
      </c>
      <c r="CT136">
        <v>38.0977</v>
      </c>
      <c r="CU136">
        <v>360.0040000000001</v>
      </c>
      <c r="CV136">
        <v>39.992</v>
      </c>
      <c r="CW136">
        <v>0</v>
      </c>
      <c r="CX136">
        <v>1714261099.2</v>
      </c>
      <c r="CY136">
        <v>0</v>
      </c>
      <c r="CZ136">
        <v>1714260207.1</v>
      </c>
      <c r="DA136" t="s">
        <v>565</v>
      </c>
      <c r="DB136">
        <v>1714260192.6</v>
      </c>
      <c r="DC136">
        <v>1714260207.1</v>
      </c>
      <c r="DD136">
        <v>4</v>
      </c>
      <c r="DE136">
        <v>0.059</v>
      </c>
      <c r="DF136">
        <v>-0.002</v>
      </c>
      <c r="DG136">
        <v>-2.911</v>
      </c>
      <c r="DH136">
        <v>-0.054</v>
      </c>
      <c r="DI136">
        <v>420</v>
      </c>
      <c r="DJ136">
        <v>15</v>
      </c>
      <c r="DK136">
        <v>0.52</v>
      </c>
      <c r="DL136">
        <v>0.05</v>
      </c>
      <c r="DM136">
        <v>-1.200522195121951</v>
      </c>
      <c r="DN136">
        <v>-0.05893233449477241</v>
      </c>
      <c r="DO136">
        <v>0.05621359051507096</v>
      </c>
      <c r="DP136">
        <v>1</v>
      </c>
      <c r="DQ136">
        <v>0.2831311463414634</v>
      </c>
      <c r="DR136">
        <v>0.1629905644599307</v>
      </c>
      <c r="DS136">
        <v>0.01656009674261976</v>
      </c>
      <c r="DT136">
        <v>0</v>
      </c>
      <c r="DU136">
        <v>1</v>
      </c>
      <c r="DV136">
        <v>2</v>
      </c>
      <c r="DW136" t="s">
        <v>357</v>
      </c>
      <c r="DX136">
        <v>3.22891</v>
      </c>
      <c r="DY136">
        <v>2.70412</v>
      </c>
      <c r="DZ136">
        <v>0.105897</v>
      </c>
      <c r="EA136">
        <v>0.105906</v>
      </c>
      <c r="EB136">
        <v>0.0870653</v>
      </c>
      <c r="EC136">
        <v>0.0861903</v>
      </c>
      <c r="ED136">
        <v>29162</v>
      </c>
      <c r="EE136">
        <v>28492.4</v>
      </c>
      <c r="EF136">
        <v>31237.7</v>
      </c>
      <c r="EG136">
        <v>30213.1</v>
      </c>
      <c r="EH136">
        <v>38195.7</v>
      </c>
      <c r="EI136">
        <v>36513.2</v>
      </c>
      <c r="EJ136">
        <v>43774.1</v>
      </c>
      <c r="EK136">
        <v>42196.1</v>
      </c>
      <c r="EL136">
        <v>2.07062</v>
      </c>
      <c r="EM136">
        <v>1.90637</v>
      </c>
      <c r="EN136">
        <v>0.099577</v>
      </c>
      <c r="EO136">
        <v>0</v>
      </c>
      <c r="EP136">
        <v>25.1763</v>
      </c>
      <c r="EQ136">
        <v>999.9</v>
      </c>
      <c r="ER136">
        <v>53.8</v>
      </c>
      <c r="ES136">
        <v>28.4</v>
      </c>
      <c r="ET136">
        <v>20.6075</v>
      </c>
      <c r="EU136">
        <v>61.5772</v>
      </c>
      <c r="EV136">
        <v>22.5801</v>
      </c>
      <c r="EW136">
        <v>1</v>
      </c>
      <c r="EX136">
        <v>-0.0316972</v>
      </c>
      <c r="EY136">
        <v>-0.419006</v>
      </c>
      <c r="EZ136">
        <v>20.2087</v>
      </c>
      <c r="FA136">
        <v>5.22882</v>
      </c>
      <c r="FB136">
        <v>11.998</v>
      </c>
      <c r="FC136">
        <v>4.9675</v>
      </c>
      <c r="FD136">
        <v>3.297</v>
      </c>
      <c r="FE136">
        <v>9999</v>
      </c>
      <c r="FF136">
        <v>9999</v>
      </c>
      <c r="FG136">
        <v>9999</v>
      </c>
      <c r="FH136">
        <v>33.6</v>
      </c>
      <c r="FI136">
        <v>4.97102</v>
      </c>
      <c r="FJ136">
        <v>1.86782</v>
      </c>
      <c r="FK136">
        <v>1.859</v>
      </c>
      <c r="FL136">
        <v>1.86509</v>
      </c>
      <c r="FM136">
        <v>1.8631</v>
      </c>
      <c r="FN136">
        <v>1.86447</v>
      </c>
      <c r="FO136">
        <v>1.85989</v>
      </c>
      <c r="FP136">
        <v>1.86401</v>
      </c>
      <c r="FQ136">
        <v>0</v>
      </c>
      <c r="FR136">
        <v>0</v>
      </c>
      <c r="FS136">
        <v>0</v>
      </c>
      <c r="FT136">
        <v>0</v>
      </c>
      <c r="FU136" t="s">
        <v>358</v>
      </c>
      <c r="FV136" t="s">
        <v>359</v>
      </c>
      <c r="FW136" t="s">
        <v>360</v>
      </c>
      <c r="FX136" t="s">
        <v>360</v>
      </c>
      <c r="FY136" t="s">
        <v>360</v>
      </c>
      <c r="FZ136" t="s">
        <v>360</v>
      </c>
      <c r="GA136">
        <v>0</v>
      </c>
      <c r="GB136">
        <v>100</v>
      </c>
      <c r="GC136">
        <v>100</v>
      </c>
      <c r="GD136">
        <v>-2.904</v>
      </c>
      <c r="GE136">
        <v>-0.0518</v>
      </c>
      <c r="GF136">
        <v>-1.051159186762424</v>
      </c>
      <c r="GG136">
        <v>-0.004200780211792431</v>
      </c>
      <c r="GH136">
        <v>-6.086107273994438E-07</v>
      </c>
      <c r="GI136">
        <v>3.538391214060535E-10</v>
      </c>
      <c r="GJ136">
        <v>-0.07771931300603285</v>
      </c>
      <c r="GK136">
        <v>0.006682484536868237</v>
      </c>
      <c r="GL136">
        <v>-0.0007200357986506558</v>
      </c>
      <c r="GM136">
        <v>2.515042002614049E-05</v>
      </c>
      <c r="GN136">
        <v>15</v>
      </c>
      <c r="GO136">
        <v>1944</v>
      </c>
      <c r="GP136">
        <v>3</v>
      </c>
      <c r="GQ136">
        <v>20</v>
      </c>
      <c r="GR136">
        <v>13.7</v>
      </c>
      <c r="GS136">
        <v>13.4</v>
      </c>
      <c r="GT136">
        <v>1.13525</v>
      </c>
      <c r="GU136">
        <v>2.42798</v>
      </c>
      <c r="GV136">
        <v>1.44775</v>
      </c>
      <c r="GW136">
        <v>2.29248</v>
      </c>
      <c r="GX136">
        <v>1.55151</v>
      </c>
      <c r="GY136">
        <v>2.28027</v>
      </c>
      <c r="GZ136">
        <v>33.1992</v>
      </c>
      <c r="HA136">
        <v>13.7643</v>
      </c>
      <c r="HB136">
        <v>18</v>
      </c>
      <c r="HC136">
        <v>560.715</v>
      </c>
      <c r="HD136">
        <v>459.73</v>
      </c>
      <c r="HE136">
        <v>26.0008</v>
      </c>
      <c r="HF136">
        <v>26.685</v>
      </c>
      <c r="HG136">
        <v>29.9999</v>
      </c>
      <c r="HH136">
        <v>26.7614</v>
      </c>
      <c r="HI136">
        <v>26.7289</v>
      </c>
      <c r="HJ136">
        <v>22.7191</v>
      </c>
      <c r="HK136">
        <v>34.277</v>
      </c>
      <c r="HL136">
        <v>61.1098</v>
      </c>
      <c r="HM136">
        <v>26</v>
      </c>
      <c r="HN136">
        <v>420</v>
      </c>
      <c r="HO136">
        <v>15.7993</v>
      </c>
      <c r="HP136">
        <v>99.1254</v>
      </c>
      <c r="HQ136">
        <v>100.821</v>
      </c>
    </row>
    <row r="137" spans="1:225">
      <c r="A137">
        <v>121</v>
      </c>
      <c r="B137">
        <v>1714261022</v>
      </c>
      <c r="C137">
        <v>3883.900000095367</v>
      </c>
      <c r="D137" t="s">
        <v>618</v>
      </c>
      <c r="E137" t="s">
        <v>619</v>
      </c>
      <c r="F137">
        <v>5</v>
      </c>
      <c r="G137" t="s">
        <v>607</v>
      </c>
      <c r="H137">
        <v>1714261014.066667</v>
      </c>
      <c r="I137">
        <f>(J137)/1000</f>
        <v>0</v>
      </c>
      <c r="J137">
        <f>IF(BE137, AM137, AG137)</f>
        <v>0</v>
      </c>
      <c r="K137">
        <f>IF(BE137, AH137, AF137)</f>
        <v>0</v>
      </c>
      <c r="L137">
        <f>BG137 - IF(AT137&gt;1, K137*BA137*100.0/(AV137*BU137), 0)</f>
        <v>0</v>
      </c>
      <c r="M137">
        <f>((S137-I137/2)*L137-K137)/(S137+I137/2)</f>
        <v>0</v>
      </c>
      <c r="N137">
        <f>M137*(BN137+BO137)/1000.0</f>
        <v>0</v>
      </c>
      <c r="O137">
        <f>(BG137 - IF(AT137&gt;1, K137*BA137*100.0/(AV137*BU137), 0))*(BN137+BO137)/1000.0</f>
        <v>0</v>
      </c>
      <c r="P137">
        <f>2.0/((1/R137-1/Q137)+SIGN(R137)*SQRT((1/R137-1/Q137)*(1/R137-1/Q137) + 4*BB137/((BB137+1)*(BB137+1))*(2*1/R137*1/Q137-1/Q137*1/Q137)))</f>
        <v>0</v>
      </c>
      <c r="Q137">
        <f>IF(LEFT(BC137,1)&lt;&gt;"0",IF(LEFT(BC137,1)="1",3.0,BD137),$D$5+$E$5*(BU137*BN137/($K$5*1000))+$F$5*(BU137*BN137/($K$5*1000))*MAX(MIN(BA137,$J$5),$I$5)*MAX(MIN(BA137,$J$5),$I$5)+$G$5*MAX(MIN(BA137,$J$5),$I$5)*(BU137*BN137/($K$5*1000))+$H$5*(BU137*BN137/($K$5*1000))*(BU137*BN137/($K$5*1000)))</f>
        <v>0</v>
      </c>
      <c r="R137">
        <f>I137*(1000-(1000*0.61365*exp(17.502*V137/(240.97+V137))/(BN137+BO137)+BI137)/2)/(1000*0.61365*exp(17.502*V137/(240.97+V137))/(BN137+BO137)-BI137)</f>
        <v>0</v>
      </c>
      <c r="S137">
        <f>1/((BB137+1)/(P137/1.6)+1/(Q137/1.37)) + BB137/((BB137+1)/(P137/1.6) + BB137/(Q137/1.37))</f>
        <v>0</v>
      </c>
      <c r="T137">
        <f>(AW137*AZ137)</f>
        <v>0</v>
      </c>
      <c r="U137">
        <f>(BP137+(T137+2*0.95*5.67E-8*(((BP137+$B$7)+273)^4-(BP137+273)^4)-44100*I137)/(1.84*29.3*Q137+8*0.95*5.67E-8*(BP137+273)^3))</f>
        <v>0</v>
      </c>
      <c r="V137">
        <f>($C$7*BQ137+$D$7*BR137+$E$7*U137)</f>
        <v>0</v>
      </c>
      <c r="W137">
        <f>0.61365*exp(17.502*V137/(240.97+V137))</f>
        <v>0</v>
      </c>
      <c r="X137">
        <f>(Y137/Z137*100)</f>
        <v>0</v>
      </c>
      <c r="Y137">
        <f>BI137*(BN137+BO137)/1000</f>
        <v>0</v>
      </c>
      <c r="Z137">
        <f>0.61365*exp(17.502*BP137/(240.97+BP137))</f>
        <v>0</v>
      </c>
      <c r="AA137">
        <f>(W137-BI137*(BN137+BO137)/1000)</f>
        <v>0</v>
      </c>
      <c r="AB137">
        <f>(-I137*44100)</f>
        <v>0</v>
      </c>
      <c r="AC137">
        <f>2*29.3*Q137*0.92*(BP137-V137)</f>
        <v>0</v>
      </c>
      <c r="AD137">
        <f>2*0.95*5.67E-8*(((BP137+$B$7)+273)^4-(V137+273)^4)</f>
        <v>0</v>
      </c>
      <c r="AE137">
        <f>T137+AD137+AB137+AC137</f>
        <v>0</v>
      </c>
      <c r="AF137">
        <f>BM137*AT137*(BH137-BG137*(1000-AT137*BJ137)/(1000-AT137*BI137))/(100*BA137)</f>
        <v>0</v>
      </c>
      <c r="AG137">
        <f>1000*BM137*AT137*(BI137-BJ137)/(100*BA137*(1000-AT137*BI137))</f>
        <v>0</v>
      </c>
      <c r="AH137">
        <f>(AI137 - AJ137 - BN137*1E3/(8.314*(BP137+273.15)) * AL137/BM137 * AK137) * BM137/(100*BA137) * (1000 - BJ137)/1000</f>
        <v>0</v>
      </c>
      <c r="AI137">
        <v>426.7027953465725</v>
      </c>
      <c r="AJ137">
        <v>425.6350909090909</v>
      </c>
      <c r="AK137">
        <v>0.0008786503391017167</v>
      </c>
      <c r="AL137">
        <v>67.19474343911287</v>
      </c>
      <c r="AM137">
        <f>(AO137 - AN137 + BN137*1E3/(8.314*(BP137+273.15)) * AQ137/BM137 * AP137) * BM137/(100*BA137) * 1000/(1000 - AO137)</f>
        <v>0</v>
      </c>
      <c r="AN137">
        <v>15.73443277064293</v>
      </c>
      <c r="AO137">
        <v>16.03206242424243</v>
      </c>
      <c r="AP137">
        <v>-3.932885883643545E-05</v>
      </c>
      <c r="AQ137">
        <v>78.54509459169282</v>
      </c>
      <c r="AR137">
        <v>27</v>
      </c>
      <c r="AS137">
        <v>5</v>
      </c>
      <c r="AT137">
        <f>IF(AR137*$H$13&gt;=AV137,1.0,(AV137/(AV137-AR137*$H$13)))</f>
        <v>0</v>
      </c>
      <c r="AU137">
        <f>(AT137-1)*100</f>
        <v>0</v>
      </c>
      <c r="AV137">
        <f>MAX(0,($B$13+$C$13*BU137)/(1+$D$13*BU137)*BN137/(BP137+273)*$E$13)</f>
        <v>0</v>
      </c>
      <c r="AW137">
        <f>$B$11*BV137+$C$11*BW137+$F$11*CH137*(1-CK137)</f>
        <v>0</v>
      </c>
      <c r="AX137">
        <f>AW137*AY137</f>
        <v>0</v>
      </c>
      <c r="AY137">
        <f>($B$11*$D$9+$C$11*$D$9+$F$11*((CU137+CM137)/MAX(CU137+CM137+CV137, 0.1)*$I$9+CV137/MAX(CU137+CM137+CV137, 0.1)*$J$9))/($B$11+$C$11+$F$11)</f>
        <v>0</v>
      </c>
      <c r="AZ137">
        <f>($B$11*$K$9+$C$11*$K$9+$F$11*((CU137+CM137)/MAX(CU137+CM137+CV137, 0.1)*$P$9+CV137/MAX(CU137+CM137+CV137, 0.1)*$Q$9))/($B$11+$C$11+$F$11)</f>
        <v>0</v>
      </c>
      <c r="BA137">
        <v>6</v>
      </c>
      <c r="BB137">
        <v>0.5</v>
      </c>
      <c r="BC137" t="s">
        <v>355</v>
      </c>
      <c r="BD137">
        <v>2</v>
      </c>
      <c r="BE137" t="b">
        <v>1</v>
      </c>
      <c r="BF137">
        <v>1714261014.066667</v>
      </c>
      <c r="BG137">
        <v>418.8136000000001</v>
      </c>
      <c r="BH137">
        <v>420.0063666666667</v>
      </c>
      <c r="BI137">
        <v>16.03797</v>
      </c>
      <c r="BJ137">
        <v>15.73655</v>
      </c>
      <c r="BK137">
        <v>421.7180666666666</v>
      </c>
      <c r="BL137">
        <v>16.08981666666667</v>
      </c>
      <c r="BM137">
        <v>600.0010666666666</v>
      </c>
      <c r="BN137">
        <v>101.3981</v>
      </c>
      <c r="BO137">
        <v>0.09989686333333332</v>
      </c>
      <c r="BP137">
        <v>26.52650333333333</v>
      </c>
      <c r="BQ137">
        <v>26.81064</v>
      </c>
      <c r="BR137">
        <v>999.9000000000002</v>
      </c>
      <c r="BS137">
        <v>0</v>
      </c>
      <c r="BT137">
        <v>0</v>
      </c>
      <c r="BU137">
        <v>10002.35333333333</v>
      </c>
      <c r="BV137">
        <v>0</v>
      </c>
      <c r="BW137">
        <v>119.0633666666667</v>
      </c>
      <c r="BX137">
        <v>-1.19271</v>
      </c>
      <c r="BY137">
        <v>425.6400666666667</v>
      </c>
      <c r="BZ137">
        <v>426.7214666666667</v>
      </c>
      <c r="CA137">
        <v>0.3014263333333334</v>
      </c>
      <c r="CB137">
        <v>420.0063666666667</v>
      </c>
      <c r="CC137">
        <v>15.73655</v>
      </c>
      <c r="CD137">
        <v>1.62622</v>
      </c>
      <c r="CE137">
        <v>1.595656333333333</v>
      </c>
      <c r="CF137">
        <v>14.20952</v>
      </c>
      <c r="CG137">
        <v>13.91690666666667</v>
      </c>
      <c r="CH137">
        <v>399.9876666666667</v>
      </c>
      <c r="CI137">
        <v>0.8999906333333335</v>
      </c>
      <c r="CJ137">
        <v>0.1000093066666666</v>
      </c>
      <c r="CK137">
        <v>0</v>
      </c>
      <c r="CL137">
        <v>2.111583333333333</v>
      </c>
      <c r="CM137">
        <v>0</v>
      </c>
      <c r="CN137">
        <v>1231.809666666667</v>
      </c>
      <c r="CO137">
        <v>3702.081666666666</v>
      </c>
      <c r="CP137">
        <v>37.40186666666667</v>
      </c>
      <c r="CQ137">
        <v>41.72476666666666</v>
      </c>
      <c r="CR137">
        <v>39.4623</v>
      </c>
      <c r="CS137">
        <v>41.53923333333332</v>
      </c>
      <c r="CT137">
        <v>38.0332</v>
      </c>
      <c r="CU137">
        <v>359.9846666666666</v>
      </c>
      <c r="CV137">
        <v>40.00133333333333</v>
      </c>
      <c r="CW137">
        <v>0</v>
      </c>
      <c r="CX137">
        <v>1714261109.4</v>
      </c>
      <c r="CY137">
        <v>0</v>
      </c>
      <c r="CZ137">
        <v>1714260207.1</v>
      </c>
      <c r="DA137" t="s">
        <v>565</v>
      </c>
      <c r="DB137">
        <v>1714260192.6</v>
      </c>
      <c r="DC137">
        <v>1714260207.1</v>
      </c>
      <c r="DD137">
        <v>4</v>
      </c>
      <c r="DE137">
        <v>0.059</v>
      </c>
      <c r="DF137">
        <v>-0.002</v>
      </c>
      <c r="DG137">
        <v>-2.911</v>
      </c>
      <c r="DH137">
        <v>-0.054</v>
      </c>
      <c r="DI137">
        <v>420</v>
      </c>
      <c r="DJ137">
        <v>15</v>
      </c>
      <c r="DK137">
        <v>0.52</v>
      </c>
      <c r="DL137">
        <v>0.05</v>
      </c>
      <c r="DM137">
        <v>-1.18715275</v>
      </c>
      <c r="DN137">
        <v>0.02450532833021099</v>
      </c>
      <c r="DO137">
        <v>0.05842681152465452</v>
      </c>
      <c r="DP137">
        <v>1</v>
      </c>
      <c r="DQ137">
        <v>0.298030525</v>
      </c>
      <c r="DR137">
        <v>0.04185468292682878</v>
      </c>
      <c r="DS137">
        <v>0.008603796394579255</v>
      </c>
      <c r="DT137">
        <v>1</v>
      </c>
      <c r="DU137">
        <v>2</v>
      </c>
      <c r="DV137">
        <v>2</v>
      </c>
      <c r="DW137" t="s">
        <v>394</v>
      </c>
      <c r="DX137">
        <v>3.22895</v>
      </c>
      <c r="DY137">
        <v>2.7044</v>
      </c>
      <c r="DZ137">
        <v>0.105892</v>
      </c>
      <c r="EA137">
        <v>0.105888</v>
      </c>
      <c r="EB137">
        <v>0.0870491</v>
      </c>
      <c r="EC137">
        <v>0.0862453</v>
      </c>
      <c r="ED137">
        <v>29162.3</v>
      </c>
      <c r="EE137">
        <v>28493.5</v>
      </c>
      <c r="EF137">
        <v>31237.7</v>
      </c>
      <c r="EG137">
        <v>30213.6</v>
      </c>
      <c r="EH137">
        <v>38196.5</v>
      </c>
      <c r="EI137">
        <v>36511.9</v>
      </c>
      <c r="EJ137">
        <v>43774.2</v>
      </c>
      <c r="EK137">
        <v>42197.1</v>
      </c>
      <c r="EL137">
        <v>2.07048</v>
      </c>
      <c r="EM137">
        <v>1.90667</v>
      </c>
      <c r="EN137">
        <v>0.09999420000000001</v>
      </c>
      <c r="EO137">
        <v>0</v>
      </c>
      <c r="EP137">
        <v>25.1853</v>
      </c>
      <c r="EQ137">
        <v>999.9</v>
      </c>
      <c r="ER137">
        <v>53.8</v>
      </c>
      <c r="ES137">
        <v>28.4</v>
      </c>
      <c r="ET137">
        <v>20.6078</v>
      </c>
      <c r="EU137">
        <v>61.1172</v>
      </c>
      <c r="EV137">
        <v>22.2596</v>
      </c>
      <c r="EW137">
        <v>1</v>
      </c>
      <c r="EX137">
        <v>-0.0322815</v>
      </c>
      <c r="EY137">
        <v>-0.412448</v>
      </c>
      <c r="EZ137">
        <v>20.2082</v>
      </c>
      <c r="FA137">
        <v>5.22897</v>
      </c>
      <c r="FB137">
        <v>11.998</v>
      </c>
      <c r="FC137">
        <v>4.96745</v>
      </c>
      <c r="FD137">
        <v>3.297</v>
      </c>
      <c r="FE137">
        <v>9999</v>
      </c>
      <c r="FF137">
        <v>9999</v>
      </c>
      <c r="FG137">
        <v>9999</v>
      </c>
      <c r="FH137">
        <v>33.6</v>
      </c>
      <c r="FI137">
        <v>4.97105</v>
      </c>
      <c r="FJ137">
        <v>1.86782</v>
      </c>
      <c r="FK137">
        <v>1.85902</v>
      </c>
      <c r="FL137">
        <v>1.86513</v>
      </c>
      <c r="FM137">
        <v>1.8631</v>
      </c>
      <c r="FN137">
        <v>1.86447</v>
      </c>
      <c r="FO137">
        <v>1.85989</v>
      </c>
      <c r="FP137">
        <v>1.86401</v>
      </c>
      <c r="FQ137">
        <v>0</v>
      </c>
      <c r="FR137">
        <v>0</v>
      </c>
      <c r="FS137">
        <v>0</v>
      </c>
      <c r="FT137">
        <v>0</v>
      </c>
      <c r="FU137" t="s">
        <v>358</v>
      </c>
      <c r="FV137" t="s">
        <v>359</v>
      </c>
      <c r="FW137" t="s">
        <v>360</v>
      </c>
      <c r="FX137" t="s">
        <v>360</v>
      </c>
      <c r="FY137" t="s">
        <v>360</v>
      </c>
      <c r="FZ137" t="s">
        <v>360</v>
      </c>
      <c r="GA137">
        <v>0</v>
      </c>
      <c r="GB137">
        <v>100</v>
      </c>
      <c r="GC137">
        <v>100</v>
      </c>
      <c r="GD137">
        <v>-2.904</v>
      </c>
      <c r="GE137">
        <v>-0.0518</v>
      </c>
      <c r="GF137">
        <v>-1.051159186762424</v>
      </c>
      <c r="GG137">
        <v>-0.004200780211792431</v>
      </c>
      <c r="GH137">
        <v>-6.086107273994438E-07</v>
      </c>
      <c r="GI137">
        <v>3.538391214060535E-10</v>
      </c>
      <c r="GJ137">
        <v>-0.07771931300603285</v>
      </c>
      <c r="GK137">
        <v>0.006682484536868237</v>
      </c>
      <c r="GL137">
        <v>-0.0007200357986506558</v>
      </c>
      <c r="GM137">
        <v>2.515042002614049E-05</v>
      </c>
      <c r="GN137">
        <v>15</v>
      </c>
      <c r="GO137">
        <v>1944</v>
      </c>
      <c r="GP137">
        <v>3</v>
      </c>
      <c r="GQ137">
        <v>20</v>
      </c>
      <c r="GR137">
        <v>13.8</v>
      </c>
      <c r="GS137">
        <v>13.6</v>
      </c>
      <c r="GT137">
        <v>1.13525</v>
      </c>
      <c r="GU137">
        <v>2.41455</v>
      </c>
      <c r="GV137">
        <v>1.44775</v>
      </c>
      <c r="GW137">
        <v>2.29248</v>
      </c>
      <c r="GX137">
        <v>1.55151</v>
      </c>
      <c r="GY137">
        <v>2.46216</v>
      </c>
      <c r="GZ137">
        <v>33.1992</v>
      </c>
      <c r="HA137">
        <v>13.773</v>
      </c>
      <c r="HB137">
        <v>18</v>
      </c>
      <c r="HC137">
        <v>560.578</v>
      </c>
      <c r="HD137">
        <v>459.879</v>
      </c>
      <c r="HE137">
        <v>26.0007</v>
      </c>
      <c r="HF137">
        <v>26.681</v>
      </c>
      <c r="HG137">
        <v>29.9999</v>
      </c>
      <c r="HH137">
        <v>26.7575</v>
      </c>
      <c r="HI137">
        <v>26.7244</v>
      </c>
      <c r="HJ137">
        <v>22.7216</v>
      </c>
      <c r="HK137">
        <v>34.0005</v>
      </c>
      <c r="HL137">
        <v>61.1098</v>
      </c>
      <c r="HM137">
        <v>26</v>
      </c>
      <c r="HN137">
        <v>420</v>
      </c>
      <c r="HO137">
        <v>15.8006</v>
      </c>
      <c r="HP137">
        <v>99.12569999999999</v>
      </c>
      <c r="HQ137">
        <v>100.823</v>
      </c>
    </row>
    <row r="138" spans="1:225">
      <c r="A138">
        <v>122</v>
      </c>
      <c r="B138">
        <v>1714261215</v>
      </c>
      <c r="C138">
        <v>4076.900000095367</v>
      </c>
      <c r="D138" t="s">
        <v>620</v>
      </c>
      <c r="E138" t="s">
        <v>621</v>
      </c>
      <c r="F138">
        <v>5</v>
      </c>
      <c r="G138" t="s">
        <v>622</v>
      </c>
      <c r="H138">
        <v>1714261207</v>
      </c>
      <c r="I138">
        <f>(J138)/1000</f>
        <v>0</v>
      </c>
      <c r="J138">
        <f>IF(BE138, AM138, AG138)</f>
        <v>0</v>
      </c>
      <c r="K138">
        <f>IF(BE138, AH138, AF138)</f>
        <v>0</v>
      </c>
      <c r="L138">
        <f>BG138 - IF(AT138&gt;1, K138*BA138*100.0/(AV138*BU138), 0)</f>
        <v>0</v>
      </c>
      <c r="M138">
        <f>((S138-I138/2)*L138-K138)/(S138+I138/2)</f>
        <v>0</v>
      </c>
      <c r="N138">
        <f>M138*(BN138+BO138)/1000.0</f>
        <v>0</v>
      </c>
      <c r="O138">
        <f>(BG138 - IF(AT138&gt;1, K138*BA138*100.0/(AV138*BU138), 0))*(BN138+BO138)/1000.0</f>
        <v>0</v>
      </c>
      <c r="P138">
        <f>2.0/((1/R138-1/Q138)+SIGN(R138)*SQRT((1/R138-1/Q138)*(1/R138-1/Q138) + 4*BB138/((BB138+1)*(BB138+1))*(2*1/R138*1/Q138-1/Q138*1/Q138)))</f>
        <v>0</v>
      </c>
      <c r="Q138">
        <f>IF(LEFT(BC138,1)&lt;&gt;"0",IF(LEFT(BC138,1)="1",3.0,BD138),$D$5+$E$5*(BU138*BN138/($K$5*1000))+$F$5*(BU138*BN138/($K$5*1000))*MAX(MIN(BA138,$J$5),$I$5)*MAX(MIN(BA138,$J$5),$I$5)+$G$5*MAX(MIN(BA138,$J$5),$I$5)*(BU138*BN138/($K$5*1000))+$H$5*(BU138*BN138/($K$5*1000))*(BU138*BN138/($K$5*1000)))</f>
        <v>0</v>
      </c>
      <c r="R138">
        <f>I138*(1000-(1000*0.61365*exp(17.502*V138/(240.97+V138))/(BN138+BO138)+BI138)/2)/(1000*0.61365*exp(17.502*V138/(240.97+V138))/(BN138+BO138)-BI138)</f>
        <v>0</v>
      </c>
      <c r="S138">
        <f>1/((BB138+1)/(P138/1.6)+1/(Q138/1.37)) + BB138/((BB138+1)/(P138/1.6) + BB138/(Q138/1.37))</f>
        <v>0</v>
      </c>
      <c r="T138">
        <f>(AW138*AZ138)</f>
        <v>0</v>
      </c>
      <c r="U138">
        <f>(BP138+(T138+2*0.95*5.67E-8*(((BP138+$B$7)+273)^4-(BP138+273)^4)-44100*I138)/(1.84*29.3*Q138+8*0.95*5.67E-8*(BP138+273)^3))</f>
        <v>0</v>
      </c>
      <c r="V138">
        <f>($C$7*BQ138+$D$7*BR138+$E$7*U138)</f>
        <v>0</v>
      </c>
      <c r="W138">
        <f>0.61365*exp(17.502*V138/(240.97+V138))</f>
        <v>0</v>
      </c>
      <c r="X138">
        <f>(Y138/Z138*100)</f>
        <v>0</v>
      </c>
      <c r="Y138">
        <f>BI138*(BN138+BO138)/1000</f>
        <v>0</v>
      </c>
      <c r="Z138">
        <f>0.61365*exp(17.502*BP138/(240.97+BP138))</f>
        <v>0</v>
      </c>
      <c r="AA138">
        <f>(W138-BI138*(BN138+BO138)/1000)</f>
        <v>0</v>
      </c>
      <c r="AB138">
        <f>(-I138*44100)</f>
        <v>0</v>
      </c>
      <c r="AC138">
        <f>2*29.3*Q138*0.92*(BP138-V138)</f>
        <v>0</v>
      </c>
      <c r="AD138">
        <f>2*0.95*5.67E-8*(((BP138+$B$7)+273)^4-(V138+273)^4)</f>
        <v>0</v>
      </c>
      <c r="AE138">
        <f>T138+AD138+AB138+AC138</f>
        <v>0</v>
      </c>
      <c r="AF138">
        <f>BM138*AT138*(BH138-BG138*(1000-AT138*BJ138)/(1000-AT138*BI138))/(100*BA138)</f>
        <v>0</v>
      </c>
      <c r="AG138">
        <f>1000*BM138*AT138*(BI138-BJ138)/(100*BA138*(1000-AT138*BI138))</f>
        <v>0</v>
      </c>
      <c r="AH138">
        <f>(AI138 - AJ138 - BN138*1E3/(8.314*(BP138+273.15)) * AL138/BM138 * AK138) * BM138/(100*BA138) * (1000 - BJ138)/1000</f>
        <v>0</v>
      </c>
      <c r="AI138">
        <v>426.880089788443</v>
      </c>
      <c r="AJ138">
        <v>426.4766363636363</v>
      </c>
      <c r="AK138">
        <v>-4.872249816823636E-05</v>
      </c>
      <c r="AL138">
        <v>67.19055496970633</v>
      </c>
      <c r="AM138">
        <f>(AO138 - AN138 + BN138*1E3/(8.314*(BP138+273.15)) * AQ138/BM138 * AP138) * BM138/(100*BA138) * 1000/(1000 - AO138)</f>
        <v>0</v>
      </c>
      <c r="AN138">
        <v>16.0801569230075</v>
      </c>
      <c r="AO138">
        <v>16.27952181818183</v>
      </c>
      <c r="AP138">
        <v>-0.005059853777840612</v>
      </c>
      <c r="AQ138">
        <v>78.54685458911356</v>
      </c>
      <c r="AR138">
        <v>1</v>
      </c>
      <c r="AS138">
        <v>0</v>
      </c>
      <c r="AT138">
        <f>IF(AR138*$H$13&gt;=AV138,1.0,(AV138/(AV138-AR138*$H$13)))</f>
        <v>0</v>
      </c>
      <c r="AU138">
        <f>(AT138-1)*100</f>
        <v>0</v>
      </c>
      <c r="AV138">
        <f>MAX(0,($B$13+$C$13*BU138)/(1+$D$13*BU138)*BN138/(BP138+273)*$E$13)</f>
        <v>0</v>
      </c>
      <c r="AW138">
        <f>$B$11*BV138+$C$11*BW138+$F$11*CH138*(1-CK138)</f>
        <v>0</v>
      </c>
      <c r="AX138">
        <f>AW138*AY138</f>
        <v>0</v>
      </c>
      <c r="AY138">
        <f>($B$11*$D$9+$C$11*$D$9+$F$11*((CU138+CM138)/MAX(CU138+CM138+CV138, 0.1)*$I$9+CV138/MAX(CU138+CM138+CV138, 0.1)*$J$9))/($B$11+$C$11+$F$11)</f>
        <v>0</v>
      </c>
      <c r="AZ138">
        <f>($B$11*$K$9+$C$11*$K$9+$F$11*((CU138+CM138)/MAX(CU138+CM138+CV138, 0.1)*$P$9+CV138/MAX(CU138+CM138+CV138, 0.1)*$Q$9))/($B$11+$C$11+$F$11)</f>
        <v>0</v>
      </c>
      <c r="BA138">
        <v>6</v>
      </c>
      <c r="BB138">
        <v>0.5</v>
      </c>
      <c r="BC138" t="s">
        <v>355</v>
      </c>
      <c r="BD138">
        <v>2</v>
      </c>
      <c r="BE138" t="b">
        <v>1</v>
      </c>
      <c r="BF138">
        <v>1714261207</v>
      </c>
      <c r="BG138">
        <v>419.5384516129032</v>
      </c>
      <c r="BH138">
        <v>420.0167741935485</v>
      </c>
      <c r="BI138">
        <v>16.31137096774193</v>
      </c>
      <c r="BJ138">
        <v>16.11834516129032</v>
      </c>
      <c r="BK138">
        <v>422.4462903225806</v>
      </c>
      <c r="BL138">
        <v>16.36235483870968</v>
      </c>
      <c r="BM138">
        <v>599.9869032258065</v>
      </c>
      <c r="BN138">
        <v>101.3996451612903</v>
      </c>
      <c r="BO138">
        <v>0.09997019999999998</v>
      </c>
      <c r="BP138">
        <v>26.63564838709678</v>
      </c>
      <c r="BQ138">
        <v>26.79887096774193</v>
      </c>
      <c r="BR138">
        <v>999.9000000000003</v>
      </c>
      <c r="BS138">
        <v>0</v>
      </c>
      <c r="BT138">
        <v>0</v>
      </c>
      <c r="BU138">
        <v>9997.188064516127</v>
      </c>
      <c r="BV138">
        <v>0</v>
      </c>
      <c r="BW138">
        <v>127.0163870967742</v>
      </c>
      <c r="BX138">
        <v>-0.4781739999999999</v>
      </c>
      <c r="BY138">
        <v>426.4953548387096</v>
      </c>
      <c r="BZ138">
        <v>426.8976129032258</v>
      </c>
      <c r="CA138">
        <v>0.1930408064516129</v>
      </c>
      <c r="CB138">
        <v>420.0167741935485</v>
      </c>
      <c r="CC138">
        <v>16.11834516129032</v>
      </c>
      <c r="CD138">
        <v>1.653966129032258</v>
      </c>
      <c r="CE138">
        <v>1.634391612903226</v>
      </c>
      <c r="CF138">
        <v>14.471</v>
      </c>
      <c r="CG138">
        <v>14.28689677419355</v>
      </c>
      <c r="CH138">
        <v>399.9747419354838</v>
      </c>
      <c r="CI138">
        <v>0.9000113870967743</v>
      </c>
      <c r="CJ138">
        <v>0.09998854838709677</v>
      </c>
      <c r="CK138">
        <v>0</v>
      </c>
      <c r="CL138">
        <v>2.191512903225807</v>
      </c>
      <c r="CM138">
        <v>0</v>
      </c>
      <c r="CN138">
        <v>823.4695806451612</v>
      </c>
      <c r="CO138">
        <v>3701.98741935484</v>
      </c>
      <c r="CP138">
        <v>35.15703225806451</v>
      </c>
      <c r="CQ138">
        <v>38.39087096774193</v>
      </c>
      <c r="CR138">
        <v>36.99570967741936</v>
      </c>
      <c r="CS138">
        <v>36.98970967741934</v>
      </c>
      <c r="CT138">
        <v>35.57835483870966</v>
      </c>
      <c r="CU138">
        <v>359.9822580645163</v>
      </c>
      <c r="CV138">
        <v>39.99290322580646</v>
      </c>
      <c r="CW138">
        <v>0</v>
      </c>
      <c r="CX138">
        <v>1714261302.6</v>
      </c>
      <c r="CY138">
        <v>0</v>
      </c>
      <c r="CZ138">
        <v>1714260207.1</v>
      </c>
      <c r="DA138" t="s">
        <v>565</v>
      </c>
      <c r="DB138">
        <v>1714260192.6</v>
      </c>
      <c r="DC138">
        <v>1714260207.1</v>
      </c>
      <c r="DD138">
        <v>4</v>
      </c>
      <c r="DE138">
        <v>0.059</v>
      </c>
      <c r="DF138">
        <v>-0.002</v>
      </c>
      <c r="DG138">
        <v>-2.911</v>
      </c>
      <c r="DH138">
        <v>-0.054</v>
      </c>
      <c r="DI138">
        <v>420</v>
      </c>
      <c r="DJ138">
        <v>15</v>
      </c>
      <c r="DK138">
        <v>0.52</v>
      </c>
      <c r="DL138">
        <v>0.05</v>
      </c>
      <c r="DM138">
        <v>-0.4758995</v>
      </c>
      <c r="DN138">
        <v>-0.01979344840525163</v>
      </c>
      <c r="DO138">
        <v>0.0214190271849587</v>
      </c>
      <c r="DP138">
        <v>1</v>
      </c>
      <c r="DQ138">
        <v>0.1733765</v>
      </c>
      <c r="DR138">
        <v>0.3742610881801123</v>
      </c>
      <c r="DS138">
        <v>0.03826785998589417</v>
      </c>
      <c r="DT138">
        <v>0</v>
      </c>
      <c r="DU138">
        <v>1</v>
      </c>
      <c r="DV138">
        <v>2</v>
      </c>
      <c r="DW138" t="s">
        <v>357</v>
      </c>
      <c r="DX138">
        <v>3.22911</v>
      </c>
      <c r="DY138">
        <v>2.70436</v>
      </c>
      <c r="DZ138">
        <v>0.106038</v>
      </c>
      <c r="EA138">
        <v>0.105911</v>
      </c>
      <c r="EB138">
        <v>0.0880174</v>
      </c>
      <c r="EC138">
        <v>0.0875359</v>
      </c>
      <c r="ED138">
        <v>29155.7</v>
      </c>
      <c r="EE138">
        <v>28490.1</v>
      </c>
      <c r="EF138">
        <v>31235.9</v>
      </c>
      <c r="EG138">
        <v>30210.9</v>
      </c>
      <c r="EH138">
        <v>38153.4</v>
      </c>
      <c r="EI138">
        <v>36457</v>
      </c>
      <c r="EJ138">
        <v>43771.5</v>
      </c>
      <c r="EK138">
        <v>42193.7</v>
      </c>
      <c r="EL138">
        <v>2.1153</v>
      </c>
      <c r="EM138">
        <v>1.90628</v>
      </c>
      <c r="EN138">
        <v>0.0819042</v>
      </c>
      <c r="EO138">
        <v>0</v>
      </c>
      <c r="EP138">
        <v>25.4562</v>
      </c>
      <c r="EQ138">
        <v>999.9</v>
      </c>
      <c r="ER138">
        <v>53.2</v>
      </c>
      <c r="ES138">
        <v>28.5</v>
      </c>
      <c r="ET138">
        <v>20.4983</v>
      </c>
      <c r="EU138">
        <v>61.1372</v>
      </c>
      <c r="EV138">
        <v>22.6603</v>
      </c>
      <c r="EW138">
        <v>1</v>
      </c>
      <c r="EX138">
        <v>-0.0300686</v>
      </c>
      <c r="EY138">
        <v>-0.299965</v>
      </c>
      <c r="EZ138">
        <v>20.2107</v>
      </c>
      <c r="FA138">
        <v>5.22583</v>
      </c>
      <c r="FB138">
        <v>11.998</v>
      </c>
      <c r="FC138">
        <v>4.9673</v>
      </c>
      <c r="FD138">
        <v>3.297</v>
      </c>
      <c r="FE138">
        <v>9999</v>
      </c>
      <c r="FF138">
        <v>9999</v>
      </c>
      <c r="FG138">
        <v>9999</v>
      </c>
      <c r="FH138">
        <v>33.6</v>
      </c>
      <c r="FI138">
        <v>4.97105</v>
      </c>
      <c r="FJ138">
        <v>1.86777</v>
      </c>
      <c r="FK138">
        <v>1.85898</v>
      </c>
      <c r="FL138">
        <v>1.86514</v>
      </c>
      <c r="FM138">
        <v>1.86311</v>
      </c>
      <c r="FN138">
        <v>1.86447</v>
      </c>
      <c r="FO138">
        <v>1.85989</v>
      </c>
      <c r="FP138">
        <v>1.86401</v>
      </c>
      <c r="FQ138">
        <v>0</v>
      </c>
      <c r="FR138">
        <v>0</v>
      </c>
      <c r="FS138">
        <v>0</v>
      </c>
      <c r="FT138">
        <v>0</v>
      </c>
      <c r="FU138" t="s">
        <v>358</v>
      </c>
      <c r="FV138" t="s">
        <v>359</v>
      </c>
      <c r="FW138" t="s">
        <v>360</v>
      </c>
      <c r="FX138" t="s">
        <v>360</v>
      </c>
      <c r="FY138" t="s">
        <v>360</v>
      </c>
      <c r="FZ138" t="s">
        <v>360</v>
      </c>
      <c r="GA138">
        <v>0</v>
      </c>
      <c r="GB138">
        <v>100</v>
      </c>
      <c r="GC138">
        <v>100</v>
      </c>
      <c r="GD138">
        <v>-2.908</v>
      </c>
      <c r="GE138">
        <v>-0.0511</v>
      </c>
      <c r="GF138">
        <v>-1.051159186762424</v>
      </c>
      <c r="GG138">
        <v>-0.004200780211792431</v>
      </c>
      <c r="GH138">
        <v>-6.086107273994438E-07</v>
      </c>
      <c r="GI138">
        <v>3.538391214060535E-10</v>
      </c>
      <c r="GJ138">
        <v>-0.07771931300603285</v>
      </c>
      <c r="GK138">
        <v>0.006682484536868237</v>
      </c>
      <c r="GL138">
        <v>-0.0007200357986506558</v>
      </c>
      <c r="GM138">
        <v>2.515042002614049E-05</v>
      </c>
      <c r="GN138">
        <v>15</v>
      </c>
      <c r="GO138">
        <v>1944</v>
      </c>
      <c r="GP138">
        <v>3</v>
      </c>
      <c r="GQ138">
        <v>20</v>
      </c>
      <c r="GR138">
        <v>17</v>
      </c>
      <c r="GS138">
        <v>16.8</v>
      </c>
      <c r="GT138">
        <v>1.13403</v>
      </c>
      <c r="GU138">
        <v>2.42188</v>
      </c>
      <c r="GV138">
        <v>1.44775</v>
      </c>
      <c r="GW138">
        <v>2.29126</v>
      </c>
      <c r="GX138">
        <v>1.55151</v>
      </c>
      <c r="GY138">
        <v>2.28027</v>
      </c>
      <c r="GZ138">
        <v>33.244</v>
      </c>
      <c r="HA138">
        <v>13.7205</v>
      </c>
      <c r="HB138">
        <v>18</v>
      </c>
      <c r="HC138">
        <v>591.044</v>
      </c>
      <c r="HD138">
        <v>459.534</v>
      </c>
      <c r="HE138">
        <v>26.0003</v>
      </c>
      <c r="HF138">
        <v>26.6958</v>
      </c>
      <c r="HG138">
        <v>30.0002</v>
      </c>
      <c r="HH138">
        <v>26.7486</v>
      </c>
      <c r="HI138">
        <v>26.7127</v>
      </c>
      <c r="HJ138">
        <v>22.7191</v>
      </c>
      <c r="HK138">
        <v>32.0504</v>
      </c>
      <c r="HL138">
        <v>59.6216</v>
      </c>
      <c r="HM138">
        <v>26</v>
      </c>
      <c r="HN138">
        <v>420</v>
      </c>
      <c r="HO138">
        <v>15.986</v>
      </c>
      <c r="HP138">
        <v>99.11969999999999</v>
      </c>
      <c r="HQ138">
        <v>100.815</v>
      </c>
    </row>
    <row r="139" spans="1:225">
      <c r="A139">
        <v>123</v>
      </c>
      <c r="B139">
        <v>1714261233</v>
      </c>
      <c r="C139">
        <v>4094.900000095367</v>
      </c>
      <c r="D139" t="s">
        <v>623</v>
      </c>
      <c r="E139" t="s">
        <v>624</v>
      </c>
      <c r="F139">
        <v>5</v>
      </c>
      <c r="G139" t="s">
        <v>622</v>
      </c>
      <c r="H139">
        <v>1714261226.25</v>
      </c>
      <c r="I139">
        <f>(J139)/1000</f>
        <v>0</v>
      </c>
      <c r="J139">
        <f>IF(BE139, AM139, AG139)</f>
        <v>0</v>
      </c>
      <c r="K139">
        <f>IF(BE139, AH139, AF139)</f>
        <v>0</v>
      </c>
      <c r="L139">
        <f>BG139 - IF(AT139&gt;1, K139*BA139*100.0/(AV139*BU139), 0)</f>
        <v>0</v>
      </c>
      <c r="M139">
        <f>((S139-I139/2)*L139-K139)/(S139+I139/2)</f>
        <v>0</v>
      </c>
      <c r="N139">
        <f>M139*(BN139+BO139)/1000.0</f>
        <v>0</v>
      </c>
      <c r="O139">
        <f>(BG139 - IF(AT139&gt;1, K139*BA139*100.0/(AV139*BU139), 0))*(BN139+BO139)/1000.0</f>
        <v>0</v>
      </c>
      <c r="P139">
        <f>2.0/((1/R139-1/Q139)+SIGN(R139)*SQRT((1/R139-1/Q139)*(1/R139-1/Q139) + 4*BB139/((BB139+1)*(BB139+1))*(2*1/R139*1/Q139-1/Q139*1/Q139)))</f>
        <v>0</v>
      </c>
      <c r="Q139">
        <f>IF(LEFT(BC139,1)&lt;&gt;"0",IF(LEFT(BC139,1)="1",3.0,BD139),$D$5+$E$5*(BU139*BN139/($K$5*1000))+$F$5*(BU139*BN139/($K$5*1000))*MAX(MIN(BA139,$J$5),$I$5)*MAX(MIN(BA139,$J$5),$I$5)+$G$5*MAX(MIN(BA139,$J$5),$I$5)*(BU139*BN139/($K$5*1000))+$H$5*(BU139*BN139/($K$5*1000))*(BU139*BN139/($K$5*1000)))</f>
        <v>0</v>
      </c>
      <c r="R139">
        <f>I139*(1000-(1000*0.61365*exp(17.502*V139/(240.97+V139))/(BN139+BO139)+BI139)/2)/(1000*0.61365*exp(17.502*V139/(240.97+V139))/(BN139+BO139)-BI139)</f>
        <v>0</v>
      </c>
      <c r="S139">
        <f>1/((BB139+1)/(P139/1.6)+1/(Q139/1.37)) + BB139/((BB139+1)/(P139/1.6) + BB139/(Q139/1.37))</f>
        <v>0</v>
      </c>
      <c r="T139">
        <f>(AW139*AZ139)</f>
        <v>0</v>
      </c>
      <c r="U139">
        <f>(BP139+(T139+2*0.95*5.67E-8*(((BP139+$B$7)+273)^4-(BP139+273)^4)-44100*I139)/(1.84*29.3*Q139+8*0.95*5.67E-8*(BP139+273)^3))</f>
        <v>0</v>
      </c>
      <c r="V139">
        <f>($C$7*BQ139+$D$7*BR139+$E$7*U139)</f>
        <v>0</v>
      </c>
      <c r="W139">
        <f>0.61365*exp(17.502*V139/(240.97+V139))</f>
        <v>0</v>
      </c>
      <c r="X139">
        <f>(Y139/Z139*100)</f>
        <v>0</v>
      </c>
      <c r="Y139">
        <f>BI139*(BN139+BO139)/1000</f>
        <v>0</v>
      </c>
      <c r="Z139">
        <f>0.61365*exp(17.502*BP139/(240.97+BP139))</f>
        <v>0</v>
      </c>
      <c r="AA139">
        <f>(W139-BI139*(BN139+BO139)/1000)</f>
        <v>0</v>
      </c>
      <c r="AB139">
        <f>(-I139*44100)</f>
        <v>0</v>
      </c>
      <c r="AC139">
        <f>2*29.3*Q139*0.92*(BP139-V139)</f>
        <v>0</v>
      </c>
      <c r="AD139">
        <f>2*0.95*5.67E-8*(((BP139+$B$7)+273)^4-(V139+273)^4)</f>
        <v>0</v>
      </c>
      <c r="AE139">
        <f>T139+AD139+AB139+AC139</f>
        <v>0</v>
      </c>
      <c r="AF139">
        <f>BM139*AT139*(BH139-BG139*(1000-AT139*BJ139)/(1000-AT139*BI139))/(100*BA139)</f>
        <v>0</v>
      </c>
      <c r="AG139">
        <f>1000*BM139*AT139*(BI139-BJ139)/(100*BA139*(1000-AT139*BI139))</f>
        <v>0</v>
      </c>
      <c r="AH139">
        <f>(AI139 - AJ139 - BN139*1E3/(8.314*(BP139+273.15)) * AL139/BM139 * AK139) * BM139/(100*BA139) * (1000 - BJ139)/1000</f>
        <v>0</v>
      </c>
      <c r="AI139">
        <v>426.8160597702921</v>
      </c>
      <c r="AJ139">
        <v>426.4012969696969</v>
      </c>
      <c r="AK139">
        <v>5.555670488012352E-05</v>
      </c>
      <c r="AL139">
        <v>67.19055496970633</v>
      </c>
      <c r="AM139">
        <f>(AO139 - AN139 + BN139*1E3/(8.314*(BP139+273.15)) * AQ139/BM139 * AP139) * BM139/(100*BA139) * 1000/(1000 - AO139)</f>
        <v>0</v>
      </c>
      <c r="AN139">
        <v>15.96553586226832</v>
      </c>
      <c r="AO139">
        <v>16.18604121212121</v>
      </c>
      <c r="AP139">
        <v>-0.003157750321731682</v>
      </c>
      <c r="AQ139">
        <v>78.54685458911356</v>
      </c>
      <c r="AR139">
        <v>1</v>
      </c>
      <c r="AS139">
        <v>0</v>
      </c>
      <c r="AT139">
        <f>IF(AR139*$H$13&gt;=AV139,1.0,(AV139/(AV139-AR139*$H$13)))</f>
        <v>0</v>
      </c>
      <c r="AU139">
        <f>(AT139-1)*100</f>
        <v>0</v>
      </c>
      <c r="AV139">
        <f>MAX(0,($B$13+$C$13*BU139)/(1+$D$13*BU139)*BN139/(BP139+273)*$E$13)</f>
        <v>0</v>
      </c>
      <c r="AW139">
        <f>$B$11*BV139+$C$11*BW139+$F$11*CH139*(1-CK139)</f>
        <v>0</v>
      </c>
      <c r="AX139">
        <f>AW139*AY139</f>
        <v>0</v>
      </c>
      <c r="AY139">
        <f>($B$11*$D$9+$C$11*$D$9+$F$11*((CU139+CM139)/MAX(CU139+CM139+CV139, 0.1)*$I$9+CV139/MAX(CU139+CM139+CV139, 0.1)*$J$9))/($B$11+$C$11+$F$11)</f>
        <v>0</v>
      </c>
      <c r="AZ139">
        <f>($B$11*$K$9+$C$11*$K$9+$F$11*((CU139+CM139)/MAX(CU139+CM139+CV139, 0.1)*$P$9+CV139/MAX(CU139+CM139+CV139, 0.1)*$Q$9))/($B$11+$C$11+$F$11)</f>
        <v>0</v>
      </c>
      <c r="BA139">
        <v>6</v>
      </c>
      <c r="BB139">
        <v>0.5</v>
      </c>
      <c r="BC139" t="s">
        <v>355</v>
      </c>
      <c r="BD139">
        <v>2</v>
      </c>
      <c r="BE139" t="b">
        <v>1</v>
      </c>
      <c r="BF139">
        <v>1714261226.25</v>
      </c>
      <c r="BG139">
        <v>419.5098076923077</v>
      </c>
      <c r="BH139">
        <v>420.0016538461539</v>
      </c>
      <c r="BI139">
        <v>16.21696538461538</v>
      </c>
      <c r="BJ139">
        <v>15.98375769230769</v>
      </c>
      <c r="BK139">
        <v>422.4172692307692</v>
      </c>
      <c r="BL139">
        <v>16.26823076923077</v>
      </c>
      <c r="BM139">
        <v>599.9985769230769</v>
      </c>
      <c r="BN139">
        <v>101.4008846153846</v>
      </c>
      <c r="BO139">
        <v>0.0999324230769231</v>
      </c>
      <c r="BP139">
        <v>26.64508076923077</v>
      </c>
      <c r="BQ139">
        <v>26.80618846153846</v>
      </c>
      <c r="BR139">
        <v>999.9000000000001</v>
      </c>
      <c r="BS139">
        <v>0</v>
      </c>
      <c r="BT139">
        <v>0</v>
      </c>
      <c r="BU139">
        <v>10006.29961538462</v>
      </c>
      <c r="BV139">
        <v>0</v>
      </c>
      <c r="BW139">
        <v>127.5195</v>
      </c>
      <c r="BX139">
        <v>-0.4918811538461538</v>
      </c>
      <c r="BY139">
        <v>426.4251153846154</v>
      </c>
      <c r="BZ139">
        <v>426.8238076923078</v>
      </c>
      <c r="CA139">
        <v>0.2332076923076923</v>
      </c>
      <c r="CB139">
        <v>420.0016538461539</v>
      </c>
      <c r="CC139">
        <v>15.98375769230769</v>
      </c>
      <c r="CD139">
        <v>1.644412692307692</v>
      </c>
      <c r="CE139">
        <v>1.620765384615384</v>
      </c>
      <c r="CF139">
        <v>14.38139615384616</v>
      </c>
      <c r="CG139">
        <v>14.15764615384616</v>
      </c>
      <c r="CH139">
        <v>399.9838846153846</v>
      </c>
      <c r="CI139">
        <v>0.8999890000000001</v>
      </c>
      <c r="CJ139">
        <v>0.100011</v>
      </c>
      <c r="CK139">
        <v>0</v>
      </c>
      <c r="CL139">
        <v>2.157526923076923</v>
      </c>
      <c r="CM139">
        <v>0</v>
      </c>
      <c r="CN139">
        <v>817.4836538461539</v>
      </c>
      <c r="CO139">
        <v>3702.043846153846</v>
      </c>
      <c r="CP139">
        <v>35.32665384615385</v>
      </c>
      <c r="CQ139">
        <v>38.97326923076923</v>
      </c>
      <c r="CR139">
        <v>37.27623076923077</v>
      </c>
      <c r="CS139">
        <v>37.48780769230769</v>
      </c>
      <c r="CT139">
        <v>35.85311538461539</v>
      </c>
      <c r="CU139">
        <v>359.9803846153845</v>
      </c>
      <c r="CV139">
        <v>40</v>
      </c>
      <c r="CW139">
        <v>0</v>
      </c>
      <c r="CX139">
        <v>1714261320.6</v>
      </c>
      <c r="CY139">
        <v>0</v>
      </c>
      <c r="CZ139">
        <v>1714260207.1</v>
      </c>
      <c r="DA139" t="s">
        <v>565</v>
      </c>
      <c r="DB139">
        <v>1714260192.6</v>
      </c>
      <c r="DC139">
        <v>1714260207.1</v>
      </c>
      <c r="DD139">
        <v>4</v>
      </c>
      <c r="DE139">
        <v>0.059</v>
      </c>
      <c r="DF139">
        <v>-0.002</v>
      </c>
      <c r="DG139">
        <v>-2.911</v>
      </c>
      <c r="DH139">
        <v>-0.054</v>
      </c>
      <c r="DI139">
        <v>420</v>
      </c>
      <c r="DJ139">
        <v>15</v>
      </c>
      <c r="DK139">
        <v>0.52</v>
      </c>
      <c r="DL139">
        <v>0.05</v>
      </c>
      <c r="DM139">
        <v>-0.49127275</v>
      </c>
      <c r="DN139">
        <v>-0.1635607654784222</v>
      </c>
      <c r="DO139">
        <v>0.05146139742795078</v>
      </c>
      <c r="DP139">
        <v>0</v>
      </c>
      <c r="DQ139">
        <v>0.228911</v>
      </c>
      <c r="DR139">
        <v>0.07563217260787958</v>
      </c>
      <c r="DS139">
        <v>0.01224080968318681</v>
      </c>
      <c r="DT139">
        <v>1</v>
      </c>
      <c r="DU139">
        <v>1</v>
      </c>
      <c r="DV139">
        <v>2</v>
      </c>
      <c r="DW139" t="s">
        <v>357</v>
      </c>
      <c r="DX139">
        <v>3.22903</v>
      </c>
      <c r="DY139">
        <v>2.70446</v>
      </c>
      <c r="DZ139">
        <v>0.106029</v>
      </c>
      <c r="EA139">
        <v>0.105899</v>
      </c>
      <c r="EB139">
        <v>0.08764760000000001</v>
      </c>
      <c r="EC139">
        <v>0.0871145</v>
      </c>
      <c r="ED139">
        <v>29155.6</v>
      </c>
      <c r="EE139">
        <v>28489.4</v>
      </c>
      <c r="EF139">
        <v>31235.5</v>
      </c>
      <c r="EG139">
        <v>30209.7</v>
      </c>
      <c r="EH139">
        <v>38168.9</v>
      </c>
      <c r="EI139">
        <v>36472.6</v>
      </c>
      <c r="EJ139">
        <v>43771.5</v>
      </c>
      <c r="EK139">
        <v>42192.1</v>
      </c>
      <c r="EL139">
        <v>2.1153</v>
      </c>
      <c r="EM139">
        <v>1.9064</v>
      </c>
      <c r="EN139">
        <v>0.080891</v>
      </c>
      <c r="EO139">
        <v>0</v>
      </c>
      <c r="EP139">
        <v>25.4863</v>
      </c>
      <c r="EQ139">
        <v>999.9</v>
      </c>
      <c r="ER139">
        <v>53.1</v>
      </c>
      <c r="ES139">
        <v>28.5</v>
      </c>
      <c r="ET139">
        <v>20.46</v>
      </c>
      <c r="EU139">
        <v>61.1672</v>
      </c>
      <c r="EV139">
        <v>22.5481</v>
      </c>
      <c r="EW139">
        <v>1</v>
      </c>
      <c r="EX139">
        <v>-0.0293318</v>
      </c>
      <c r="EY139">
        <v>-0.301068</v>
      </c>
      <c r="EZ139">
        <v>20.2106</v>
      </c>
      <c r="FA139">
        <v>5.22852</v>
      </c>
      <c r="FB139">
        <v>11.998</v>
      </c>
      <c r="FC139">
        <v>4.96635</v>
      </c>
      <c r="FD139">
        <v>3.297</v>
      </c>
      <c r="FE139">
        <v>9999</v>
      </c>
      <c r="FF139">
        <v>9999</v>
      </c>
      <c r="FG139">
        <v>9999</v>
      </c>
      <c r="FH139">
        <v>33.6</v>
      </c>
      <c r="FI139">
        <v>4.97107</v>
      </c>
      <c r="FJ139">
        <v>1.8678</v>
      </c>
      <c r="FK139">
        <v>1.85899</v>
      </c>
      <c r="FL139">
        <v>1.86512</v>
      </c>
      <c r="FM139">
        <v>1.8631</v>
      </c>
      <c r="FN139">
        <v>1.86447</v>
      </c>
      <c r="FO139">
        <v>1.85989</v>
      </c>
      <c r="FP139">
        <v>1.86401</v>
      </c>
      <c r="FQ139">
        <v>0</v>
      </c>
      <c r="FR139">
        <v>0</v>
      </c>
      <c r="FS139">
        <v>0</v>
      </c>
      <c r="FT139">
        <v>0</v>
      </c>
      <c r="FU139" t="s">
        <v>358</v>
      </c>
      <c r="FV139" t="s">
        <v>359</v>
      </c>
      <c r="FW139" t="s">
        <v>360</v>
      </c>
      <c r="FX139" t="s">
        <v>360</v>
      </c>
      <c r="FY139" t="s">
        <v>360</v>
      </c>
      <c r="FZ139" t="s">
        <v>360</v>
      </c>
      <c r="GA139">
        <v>0</v>
      </c>
      <c r="GB139">
        <v>100</v>
      </c>
      <c r="GC139">
        <v>100</v>
      </c>
      <c r="GD139">
        <v>-2.907</v>
      </c>
      <c r="GE139">
        <v>-0.0514</v>
      </c>
      <c r="GF139">
        <v>-1.051159186762424</v>
      </c>
      <c r="GG139">
        <v>-0.004200780211792431</v>
      </c>
      <c r="GH139">
        <v>-6.086107273994438E-07</v>
      </c>
      <c r="GI139">
        <v>3.538391214060535E-10</v>
      </c>
      <c r="GJ139">
        <v>-0.07771931300603285</v>
      </c>
      <c r="GK139">
        <v>0.006682484536868237</v>
      </c>
      <c r="GL139">
        <v>-0.0007200357986506558</v>
      </c>
      <c r="GM139">
        <v>2.515042002614049E-05</v>
      </c>
      <c r="GN139">
        <v>15</v>
      </c>
      <c r="GO139">
        <v>1944</v>
      </c>
      <c r="GP139">
        <v>3</v>
      </c>
      <c r="GQ139">
        <v>20</v>
      </c>
      <c r="GR139">
        <v>17.3</v>
      </c>
      <c r="GS139">
        <v>17.1</v>
      </c>
      <c r="GT139">
        <v>1.13525</v>
      </c>
      <c r="GU139">
        <v>2.42188</v>
      </c>
      <c r="GV139">
        <v>1.44775</v>
      </c>
      <c r="GW139">
        <v>2.29248</v>
      </c>
      <c r="GX139">
        <v>1.55151</v>
      </c>
      <c r="GY139">
        <v>2.46826</v>
      </c>
      <c r="GZ139">
        <v>33.2663</v>
      </c>
      <c r="HA139">
        <v>13.7468</v>
      </c>
      <c r="HB139">
        <v>18</v>
      </c>
      <c r="HC139">
        <v>591.067</v>
      </c>
      <c r="HD139">
        <v>459.63</v>
      </c>
      <c r="HE139">
        <v>25.9998</v>
      </c>
      <c r="HF139">
        <v>26.7021</v>
      </c>
      <c r="HG139">
        <v>30.0003</v>
      </c>
      <c r="HH139">
        <v>26.7508</v>
      </c>
      <c r="HI139">
        <v>26.7149</v>
      </c>
      <c r="HJ139">
        <v>22.7201</v>
      </c>
      <c r="HK139">
        <v>32.0504</v>
      </c>
      <c r="HL139">
        <v>59.2485</v>
      </c>
      <c r="HM139">
        <v>26</v>
      </c>
      <c r="HN139">
        <v>420</v>
      </c>
      <c r="HO139">
        <v>16.0071</v>
      </c>
      <c r="HP139">
        <v>99.1191</v>
      </c>
      <c r="HQ139">
        <v>100.811</v>
      </c>
    </row>
    <row r="140" spans="1:225">
      <c r="A140">
        <v>124</v>
      </c>
      <c r="B140">
        <v>1714261243</v>
      </c>
      <c r="C140">
        <v>4104.900000095367</v>
      </c>
      <c r="D140" t="s">
        <v>625</v>
      </c>
      <c r="E140" t="s">
        <v>626</v>
      </c>
      <c r="F140">
        <v>5</v>
      </c>
      <c r="G140" t="s">
        <v>622</v>
      </c>
      <c r="H140">
        <v>1714261235.327586</v>
      </c>
      <c r="I140">
        <f>(J140)/1000</f>
        <v>0</v>
      </c>
      <c r="J140">
        <f>IF(BE140, AM140, AG140)</f>
        <v>0</v>
      </c>
      <c r="K140">
        <f>IF(BE140, AH140, AF140)</f>
        <v>0</v>
      </c>
      <c r="L140">
        <f>BG140 - IF(AT140&gt;1, K140*BA140*100.0/(AV140*BU140), 0)</f>
        <v>0</v>
      </c>
      <c r="M140">
        <f>((S140-I140/2)*L140-K140)/(S140+I140/2)</f>
        <v>0</v>
      </c>
      <c r="N140">
        <f>M140*(BN140+BO140)/1000.0</f>
        <v>0</v>
      </c>
      <c r="O140">
        <f>(BG140 - IF(AT140&gt;1, K140*BA140*100.0/(AV140*BU140), 0))*(BN140+BO140)/1000.0</f>
        <v>0</v>
      </c>
      <c r="P140">
        <f>2.0/((1/R140-1/Q140)+SIGN(R140)*SQRT((1/R140-1/Q140)*(1/R140-1/Q140) + 4*BB140/((BB140+1)*(BB140+1))*(2*1/R140*1/Q140-1/Q140*1/Q140)))</f>
        <v>0</v>
      </c>
      <c r="Q140">
        <f>IF(LEFT(BC140,1)&lt;&gt;"0",IF(LEFT(BC140,1)="1",3.0,BD140),$D$5+$E$5*(BU140*BN140/($K$5*1000))+$F$5*(BU140*BN140/($K$5*1000))*MAX(MIN(BA140,$J$5),$I$5)*MAX(MIN(BA140,$J$5),$I$5)+$G$5*MAX(MIN(BA140,$J$5),$I$5)*(BU140*BN140/($K$5*1000))+$H$5*(BU140*BN140/($K$5*1000))*(BU140*BN140/($K$5*1000)))</f>
        <v>0</v>
      </c>
      <c r="R140">
        <f>I140*(1000-(1000*0.61365*exp(17.502*V140/(240.97+V140))/(BN140+BO140)+BI140)/2)/(1000*0.61365*exp(17.502*V140/(240.97+V140))/(BN140+BO140)-BI140)</f>
        <v>0</v>
      </c>
      <c r="S140">
        <f>1/((BB140+1)/(P140/1.6)+1/(Q140/1.37)) + BB140/((BB140+1)/(P140/1.6) + BB140/(Q140/1.37))</f>
        <v>0</v>
      </c>
      <c r="T140">
        <f>(AW140*AZ140)</f>
        <v>0</v>
      </c>
      <c r="U140">
        <f>(BP140+(T140+2*0.95*5.67E-8*(((BP140+$B$7)+273)^4-(BP140+273)^4)-44100*I140)/(1.84*29.3*Q140+8*0.95*5.67E-8*(BP140+273)^3))</f>
        <v>0</v>
      </c>
      <c r="V140">
        <f>($C$7*BQ140+$D$7*BR140+$E$7*U140)</f>
        <v>0</v>
      </c>
      <c r="W140">
        <f>0.61365*exp(17.502*V140/(240.97+V140))</f>
        <v>0</v>
      </c>
      <c r="X140">
        <f>(Y140/Z140*100)</f>
        <v>0</v>
      </c>
      <c r="Y140">
        <f>BI140*(BN140+BO140)/1000</f>
        <v>0</v>
      </c>
      <c r="Z140">
        <f>0.61365*exp(17.502*BP140/(240.97+BP140))</f>
        <v>0</v>
      </c>
      <c r="AA140">
        <f>(W140-BI140*(BN140+BO140)/1000)</f>
        <v>0</v>
      </c>
      <c r="AB140">
        <f>(-I140*44100)</f>
        <v>0</v>
      </c>
      <c r="AC140">
        <f>2*29.3*Q140*0.92*(BP140-V140)</f>
        <v>0</v>
      </c>
      <c r="AD140">
        <f>2*0.95*5.67E-8*(((BP140+$B$7)+273)^4-(V140+273)^4)</f>
        <v>0</v>
      </c>
      <c r="AE140">
        <f>T140+AD140+AB140+AC140</f>
        <v>0</v>
      </c>
      <c r="AF140">
        <f>BM140*AT140*(BH140-BG140*(1000-AT140*BJ140)/(1000-AT140*BI140))/(100*BA140)</f>
        <v>0</v>
      </c>
      <c r="AG140">
        <f>1000*BM140*AT140*(BI140-BJ140)/(100*BA140*(1000-AT140*BI140))</f>
        <v>0</v>
      </c>
      <c r="AH140">
        <f>(AI140 - AJ140 - BN140*1E3/(8.314*(BP140+273.15)) * AL140/BM140 * AK140) * BM140/(100*BA140) * (1000 - BJ140)/1000</f>
        <v>0</v>
      </c>
      <c r="AI140">
        <v>426.7609046476895</v>
      </c>
      <c r="AJ140">
        <v>426.387903030303</v>
      </c>
      <c r="AK140">
        <v>-0.001510757844685481</v>
      </c>
      <c r="AL140">
        <v>67.19055496970633</v>
      </c>
      <c r="AM140">
        <f>(AO140 - AN140 + BN140*1E3/(8.314*(BP140+273.15)) * AQ140/BM140 * AP140) * BM140/(100*BA140) * 1000/(1000 - AO140)</f>
        <v>0</v>
      </c>
      <c r="AN140">
        <v>15.96453641856378</v>
      </c>
      <c r="AO140">
        <v>16.16779696969697</v>
      </c>
      <c r="AP140">
        <v>-0.0001937683315160593</v>
      </c>
      <c r="AQ140">
        <v>78.54685458911356</v>
      </c>
      <c r="AR140">
        <v>1</v>
      </c>
      <c r="AS140">
        <v>0</v>
      </c>
      <c r="AT140">
        <f>IF(AR140*$H$13&gt;=AV140,1.0,(AV140/(AV140-AR140*$H$13)))</f>
        <v>0</v>
      </c>
      <c r="AU140">
        <f>(AT140-1)*100</f>
        <v>0</v>
      </c>
      <c r="AV140">
        <f>MAX(0,($B$13+$C$13*BU140)/(1+$D$13*BU140)*BN140/(BP140+273)*$E$13)</f>
        <v>0</v>
      </c>
      <c r="AW140">
        <f>$B$11*BV140+$C$11*BW140+$F$11*CH140*(1-CK140)</f>
        <v>0</v>
      </c>
      <c r="AX140">
        <f>AW140*AY140</f>
        <v>0</v>
      </c>
      <c r="AY140">
        <f>($B$11*$D$9+$C$11*$D$9+$F$11*((CU140+CM140)/MAX(CU140+CM140+CV140, 0.1)*$I$9+CV140/MAX(CU140+CM140+CV140, 0.1)*$J$9))/($B$11+$C$11+$F$11)</f>
        <v>0</v>
      </c>
      <c r="AZ140">
        <f>($B$11*$K$9+$C$11*$K$9+$F$11*((CU140+CM140)/MAX(CU140+CM140+CV140, 0.1)*$P$9+CV140/MAX(CU140+CM140+CV140, 0.1)*$Q$9))/($B$11+$C$11+$F$11)</f>
        <v>0</v>
      </c>
      <c r="BA140">
        <v>6</v>
      </c>
      <c r="BB140">
        <v>0.5</v>
      </c>
      <c r="BC140" t="s">
        <v>355</v>
      </c>
      <c r="BD140">
        <v>2</v>
      </c>
      <c r="BE140" t="b">
        <v>1</v>
      </c>
      <c r="BF140">
        <v>1714261235.327586</v>
      </c>
      <c r="BG140">
        <v>419.5043793103448</v>
      </c>
      <c r="BH140">
        <v>419.9899310344827</v>
      </c>
      <c r="BI140">
        <v>16.18114482758621</v>
      </c>
      <c r="BJ140">
        <v>15.9649448275862</v>
      </c>
      <c r="BK140">
        <v>422.4117586206897</v>
      </c>
      <c r="BL140">
        <v>16.23253103448276</v>
      </c>
      <c r="BM140">
        <v>599.999724137931</v>
      </c>
      <c r="BN140">
        <v>101.401275862069</v>
      </c>
      <c r="BO140">
        <v>0.09999469655172413</v>
      </c>
      <c r="BP140">
        <v>26.64576896551724</v>
      </c>
      <c r="BQ140">
        <v>26.80953448275863</v>
      </c>
      <c r="BR140">
        <v>999.9000000000002</v>
      </c>
      <c r="BS140">
        <v>0</v>
      </c>
      <c r="BT140">
        <v>0</v>
      </c>
      <c r="BU140">
        <v>9989.094482758621</v>
      </c>
      <c r="BV140">
        <v>0</v>
      </c>
      <c r="BW140">
        <v>127.8386551724138</v>
      </c>
      <c r="BX140">
        <v>-0.4857020000000001</v>
      </c>
      <c r="BY140">
        <v>426.4039655172414</v>
      </c>
      <c r="BZ140">
        <v>426.8038965517242</v>
      </c>
      <c r="CA140">
        <v>0.2162062758620689</v>
      </c>
      <c r="CB140">
        <v>419.9899310344827</v>
      </c>
      <c r="CC140">
        <v>15.9649448275862</v>
      </c>
      <c r="CD140">
        <v>1.64078724137931</v>
      </c>
      <c r="CE140">
        <v>1.618864137931034</v>
      </c>
      <c r="CF140">
        <v>14.34728620689655</v>
      </c>
      <c r="CG140">
        <v>14.13954827586207</v>
      </c>
      <c r="CH140">
        <v>399.9726551724139</v>
      </c>
      <c r="CI140">
        <v>0.8999914482758623</v>
      </c>
      <c r="CJ140">
        <v>0.1000085379310345</v>
      </c>
      <c r="CK140">
        <v>0</v>
      </c>
      <c r="CL140">
        <v>2.151786206896551</v>
      </c>
      <c r="CM140">
        <v>0</v>
      </c>
      <c r="CN140">
        <v>843.0284827586207</v>
      </c>
      <c r="CO140">
        <v>3701.943448275862</v>
      </c>
      <c r="CP140">
        <v>35.40489655172414</v>
      </c>
      <c r="CQ140">
        <v>39.18503448275861</v>
      </c>
      <c r="CR140">
        <v>37.37903448275862</v>
      </c>
      <c r="CS140">
        <v>37.70668965517241</v>
      </c>
      <c r="CT140">
        <v>35.97393103448275</v>
      </c>
      <c r="CU140">
        <v>359.9724137931036</v>
      </c>
      <c r="CV140">
        <v>40</v>
      </c>
      <c r="CW140">
        <v>0</v>
      </c>
      <c r="CX140">
        <v>1714261330.2</v>
      </c>
      <c r="CY140">
        <v>0</v>
      </c>
      <c r="CZ140">
        <v>1714260207.1</v>
      </c>
      <c r="DA140" t="s">
        <v>565</v>
      </c>
      <c r="DB140">
        <v>1714260192.6</v>
      </c>
      <c r="DC140">
        <v>1714260207.1</v>
      </c>
      <c r="DD140">
        <v>4</v>
      </c>
      <c r="DE140">
        <v>0.059</v>
      </c>
      <c r="DF140">
        <v>-0.002</v>
      </c>
      <c r="DG140">
        <v>-2.911</v>
      </c>
      <c r="DH140">
        <v>-0.054</v>
      </c>
      <c r="DI140">
        <v>420</v>
      </c>
      <c r="DJ140">
        <v>15</v>
      </c>
      <c r="DK140">
        <v>0.52</v>
      </c>
      <c r="DL140">
        <v>0.05</v>
      </c>
      <c r="DM140">
        <v>-0.4829138780487804</v>
      </c>
      <c r="DN140">
        <v>0.1226305714285715</v>
      </c>
      <c r="DO140">
        <v>0.05076319660079996</v>
      </c>
      <c r="DP140">
        <v>0</v>
      </c>
      <c r="DQ140">
        <v>0.2219844390243902</v>
      </c>
      <c r="DR140">
        <v>-0.1144315818815333</v>
      </c>
      <c r="DS140">
        <v>0.01239585177279525</v>
      </c>
      <c r="DT140">
        <v>0</v>
      </c>
      <c r="DU140">
        <v>0</v>
      </c>
      <c r="DV140">
        <v>2</v>
      </c>
      <c r="DW140" t="s">
        <v>363</v>
      </c>
      <c r="DX140">
        <v>3.22915</v>
      </c>
      <c r="DY140">
        <v>2.70417</v>
      </c>
      <c r="DZ140">
        <v>0.106031</v>
      </c>
      <c r="EA140">
        <v>0.105909</v>
      </c>
      <c r="EB140">
        <v>0.0875814</v>
      </c>
      <c r="EC140">
        <v>0.08711339999999999</v>
      </c>
      <c r="ED140">
        <v>29155.4</v>
      </c>
      <c r="EE140">
        <v>28488.5</v>
      </c>
      <c r="EF140">
        <v>31235.4</v>
      </c>
      <c r="EG140">
        <v>30209.2</v>
      </c>
      <c r="EH140">
        <v>38171.4</v>
      </c>
      <c r="EI140">
        <v>36471.9</v>
      </c>
      <c r="EJ140">
        <v>43771.1</v>
      </c>
      <c r="EK140">
        <v>42191.3</v>
      </c>
      <c r="EL140">
        <v>2.11555</v>
      </c>
      <c r="EM140">
        <v>1.9065</v>
      </c>
      <c r="EN140">
        <v>0.07881970000000001</v>
      </c>
      <c r="EO140">
        <v>0</v>
      </c>
      <c r="EP140">
        <v>25.51</v>
      </c>
      <c r="EQ140">
        <v>999.9</v>
      </c>
      <c r="ER140">
        <v>53.1</v>
      </c>
      <c r="ES140">
        <v>28.5</v>
      </c>
      <c r="ET140">
        <v>20.4568</v>
      </c>
      <c r="EU140">
        <v>61.6972</v>
      </c>
      <c r="EV140">
        <v>22.1274</v>
      </c>
      <c r="EW140">
        <v>1</v>
      </c>
      <c r="EX140">
        <v>-0.0290523</v>
      </c>
      <c r="EY140">
        <v>-0.306773</v>
      </c>
      <c r="EZ140">
        <v>20.2101</v>
      </c>
      <c r="FA140">
        <v>5.22433</v>
      </c>
      <c r="FB140">
        <v>11.998</v>
      </c>
      <c r="FC140">
        <v>4.96465</v>
      </c>
      <c r="FD140">
        <v>3.29633</v>
      </c>
      <c r="FE140">
        <v>9999</v>
      </c>
      <c r="FF140">
        <v>9999</v>
      </c>
      <c r="FG140">
        <v>9999</v>
      </c>
      <c r="FH140">
        <v>33.6</v>
      </c>
      <c r="FI140">
        <v>4.97106</v>
      </c>
      <c r="FJ140">
        <v>1.86782</v>
      </c>
      <c r="FK140">
        <v>1.85898</v>
      </c>
      <c r="FL140">
        <v>1.86511</v>
      </c>
      <c r="FM140">
        <v>1.8631</v>
      </c>
      <c r="FN140">
        <v>1.86446</v>
      </c>
      <c r="FO140">
        <v>1.85989</v>
      </c>
      <c r="FP140">
        <v>1.86401</v>
      </c>
      <c r="FQ140">
        <v>0</v>
      </c>
      <c r="FR140">
        <v>0</v>
      </c>
      <c r="FS140">
        <v>0</v>
      </c>
      <c r="FT140">
        <v>0</v>
      </c>
      <c r="FU140" t="s">
        <v>358</v>
      </c>
      <c r="FV140" t="s">
        <v>359</v>
      </c>
      <c r="FW140" t="s">
        <v>360</v>
      </c>
      <c r="FX140" t="s">
        <v>360</v>
      </c>
      <c r="FY140" t="s">
        <v>360</v>
      </c>
      <c r="FZ140" t="s">
        <v>360</v>
      </c>
      <c r="GA140">
        <v>0</v>
      </c>
      <c r="GB140">
        <v>100</v>
      </c>
      <c r="GC140">
        <v>100</v>
      </c>
      <c r="GD140">
        <v>-2.907</v>
      </c>
      <c r="GE140">
        <v>-0.0514</v>
      </c>
      <c r="GF140">
        <v>-1.051159186762424</v>
      </c>
      <c r="GG140">
        <v>-0.004200780211792431</v>
      </c>
      <c r="GH140">
        <v>-6.086107273994438E-07</v>
      </c>
      <c r="GI140">
        <v>3.538391214060535E-10</v>
      </c>
      <c r="GJ140">
        <v>-0.07771931300603285</v>
      </c>
      <c r="GK140">
        <v>0.006682484536868237</v>
      </c>
      <c r="GL140">
        <v>-0.0007200357986506558</v>
      </c>
      <c r="GM140">
        <v>2.515042002614049E-05</v>
      </c>
      <c r="GN140">
        <v>15</v>
      </c>
      <c r="GO140">
        <v>1944</v>
      </c>
      <c r="GP140">
        <v>3</v>
      </c>
      <c r="GQ140">
        <v>20</v>
      </c>
      <c r="GR140">
        <v>17.5</v>
      </c>
      <c r="GS140">
        <v>17.3</v>
      </c>
      <c r="GT140">
        <v>1.13525</v>
      </c>
      <c r="GU140">
        <v>2.4231</v>
      </c>
      <c r="GV140">
        <v>1.44775</v>
      </c>
      <c r="GW140">
        <v>2.29248</v>
      </c>
      <c r="GX140">
        <v>1.55151</v>
      </c>
      <c r="GY140">
        <v>2.46338</v>
      </c>
      <c r="GZ140">
        <v>33.2663</v>
      </c>
      <c r="HA140">
        <v>13.7468</v>
      </c>
      <c r="HB140">
        <v>18</v>
      </c>
      <c r="HC140">
        <v>591.265</v>
      </c>
      <c r="HD140">
        <v>459.71</v>
      </c>
      <c r="HE140">
        <v>25.9993</v>
      </c>
      <c r="HF140">
        <v>26.7055</v>
      </c>
      <c r="HG140">
        <v>30.0002</v>
      </c>
      <c r="HH140">
        <v>26.7531</v>
      </c>
      <c r="HI140">
        <v>26.7171</v>
      </c>
      <c r="HJ140">
        <v>22.7209</v>
      </c>
      <c r="HK140">
        <v>32.0504</v>
      </c>
      <c r="HL140">
        <v>59.2485</v>
      </c>
      <c r="HM140">
        <v>26</v>
      </c>
      <c r="HN140">
        <v>420</v>
      </c>
      <c r="HO140">
        <v>16.0071</v>
      </c>
      <c r="HP140">
        <v>99.1185</v>
      </c>
      <c r="HQ140">
        <v>100.809</v>
      </c>
    </row>
    <row r="141" spans="1:225">
      <c r="A141">
        <v>125</v>
      </c>
      <c r="B141">
        <v>1714261253</v>
      </c>
      <c r="C141">
        <v>4114.900000095367</v>
      </c>
      <c r="D141" t="s">
        <v>627</v>
      </c>
      <c r="E141" t="s">
        <v>628</v>
      </c>
      <c r="F141">
        <v>5</v>
      </c>
      <c r="G141" t="s">
        <v>622</v>
      </c>
      <c r="H141">
        <v>1714261245.066667</v>
      </c>
      <c r="I141">
        <f>(J141)/1000</f>
        <v>0</v>
      </c>
      <c r="J141">
        <f>IF(BE141, AM141, AG141)</f>
        <v>0</v>
      </c>
      <c r="K141">
        <f>IF(BE141, AH141, AF141)</f>
        <v>0</v>
      </c>
      <c r="L141">
        <f>BG141 - IF(AT141&gt;1, K141*BA141*100.0/(AV141*BU141), 0)</f>
        <v>0</v>
      </c>
      <c r="M141">
        <f>((S141-I141/2)*L141-K141)/(S141+I141/2)</f>
        <v>0</v>
      </c>
      <c r="N141">
        <f>M141*(BN141+BO141)/1000.0</f>
        <v>0</v>
      </c>
      <c r="O141">
        <f>(BG141 - IF(AT141&gt;1, K141*BA141*100.0/(AV141*BU141), 0))*(BN141+BO141)/1000.0</f>
        <v>0</v>
      </c>
      <c r="P141">
        <f>2.0/((1/R141-1/Q141)+SIGN(R141)*SQRT((1/R141-1/Q141)*(1/R141-1/Q141) + 4*BB141/((BB141+1)*(BB141+1))*(2*1/R141*1/Q141-1/Q141*1/Q141)))</f>
        <v>0</v>
      </c>
      <c r="Q141">
        <f>IF(LEFT(BC141,1)&lt;&gt;"0",IF(LEFT(BC141,1)="1",3.0,BD141),$D$5+$E$5*(BU141*BN141/($K$5*1000))+$F$5*(BU141*BN141/($K$5*1000))*MAX(MIN(BA141,$J$5),$I$5)*MAX(MIN(BA141,$J$5),$I$5)+$G$5*MAX(MIN(BA141,$J$5),$I$5)*(BU141*BN141/($K$5*1000))+$H$5*(BU141*BN141/($K$5*1000))*(BU141*BN141/($K$5*1000)))</f>
        <v>0</v>
      </c>
      <c r="R141">
        <f>I141*(1000-(1000*0.61365*exp(17.502*V141/(240.97+V141))/(BN141+BO141)+BI141)/2)/(1000*0.61365*exp(17.502*V141/(240.97+V141))/(BN141+BO141)-BI141)</f>
        <v>0</v>
      </c>
      <c r="S141">
        <f>1/((BB141+1)/(P141/1.6)+1/(Q141/1.37)) + BB141/((BB141+1)/(P141/1.6) + BB141/(Q141/1.37))</f>
        <v>0</v>
      </c>
      <c r="T141">
        <f>(AW141*AZ141)</f>
        <v>0</v>
      </c>
      <c r="U141">
        <f>(BP141+(T141+2*0.95*5.67E-8*(((BP141+$B$7)+273)^4-(BP141+273)^4)-44100*I141)/(1.84*29.3*Q141+8*0.95*5.67E-8*(BP141+273)^3))</f>
        <v>0</v>
      </c>
      <c r="V141">
        <f>($C$7*BQ141+$D$7*BR141+$E$7*U141)</f>
        <v>0</v>
      </c>
      <c r="W141">
        <f>0.61365*exp(17.502*V141/(240.97+V141))</f>
        <v>0</v>
      </c>
      <c r="X141">
        <f>(Y141/Z141*100)</f>
        <v>0</v>
      </c>
      <c r="Y141">
        <f>BI141*(BN141+BO141)/1000</f>
        <v>0</v>
      </c>
      <c r="Z141">
        <f>0.61365*exp(17.502*BP141/(240.97+BP141))</f>
        <v>0</v>
      </c>
      <c r="AA141">
        <f>(W141-BI141*(BN141+BO141)/1000)</f>
        <v>0</v>
      </c>
      <c r="AB141">
        <f>(-I141*44100)</f>
        <v>0</v>
      </c>
      <c r="AC141">
        <f>2*29.3*Q141*0.92*(BP141-V141)</f>
        <v>0</v>
      </c>
      <c r="AD141">
        <f>2*0.95*5.67E-8*(((BP141+$B$7)+273)^4-(V141+273)^4)</f>
        <v>0</v>
      </c>
      <c r="AE141">
        <f>T141+AD141+AB141+AC141</f>
        <v>0</v>
      </c>
      <c r="AF141">
        <f>BM141*AT141*(BH141-BG141*(1000-AT141*BJ141)/(1000-AT141*BI141))/(100*BA141)</f>
        <v>0</v>
      </c>
      <c r="AG141">
        <f>1000*BM141*AT141*(BI141-BJ141)/(100*BA141*(1000-AT141*BI141))</f>
        <v>0</v>
      </c>
      <c r="AH141">
        <f>(AI141 - AJ141 - BN141*1E3/(8.314*(BP141+273.15)) * AL141/BM141 * AK141) * BM141/(100*BA141) * (1000 - BJ141)/1000</f>
        <v>0</v>
      </c>
      <c r="AI141">
        <v>426.8187288319626</v>
      </c>
      <c r="AJ141">
        <v>426.4263333333333</v>
      </c>
      <c r="AK141">
        <v>0.0004305303826415476</v>
      </c>
      <c r="AL141">
        <v>67.19055496970633</v>
      </c>
      <c r="AM141">
        <f>(AO141 - AN141 + BN141*1E3/(8.314*(BP141+273.15)) * AQ141/BM141 * AP141) * BM141/(100*BA141) * 1000/(1000 - AO141)</f>
        <v>0</v>
      </c>
      <c r="AN141">
        <v>15.96645561946007</v>
      </c>
      <c r="AO141">
        <v>16.16560545454546</v>
      </c>
      <c r="AP141">
        <v>2.228859080307101E-05</v>
      </c>
      <c r="AQ141">
        <v>78.54685458911356</v>
      </c>
      <c r="AR141">
        <v>1</v>
      </c>
      <c r="AS141">
        <v>0</v>
      </c>
      <c r="AT141">
        <f>IF(AR141*$H$13&gt;=AV141,1.0,(AV141/(AV141-AR141*$H$13)))</f>
        <v>0</v>
      </c>
      <c r="AU141">
        <f>(AT141-1)*100</f>
        <v>0</v>
      </c>
      <c r="AV141">
        <f>MAX(0,($B$13+$C$13*BU141)/(1+$D$13*BU141)*BN141/(BP141+273)*$E$13)</f>
        <v>0</v>
      </c>
      <c r="AW141">
        <f>$B$11*BV141+$C$11*BW141+$F$11*CH141*(1-CK141)</f>
        <v>0</v>
      </c>
      <c r="AX141">
        <f>AW141*AY141</f>
        <v>0</v>
      </c>
      <c r="AY141">
        <f>($B$11*$D$9+$C$11*$D$9+$F$11*((CU141+CM141)/MAX(CU141+CM141+CV141, 0.1)*$I$9+CV141/MAX(CU141+CM141+CV141, 0.1)*$J$9))/($B$11+$C$11+$F$11)</f>
        <v>0</v>
      </c>
      <c r="AZ141">
        <f>($B$11*$K$9+$C$11*$K$9+$F$11*((CU141+CM141)/MAX(CU141+CM141+CV141, 0.1)*$P$9+CV141/MAX(CU141+CM141+CV141, 0.1)*$Q$9))/($B$11+$C$11+$F$11)</f>
        <v>0</v>
      </c>
      <c r="BA141">
        <v>6</v>
      </c>
      <c r="BB141">
        <v>0.5</v>
      </c>
      <c r="BC141" t="s">
        <v>355</v>
      </c>
      <c r="BD141">
        <v>2</v>
      </c>
      <c r="BE141" t="b">
        <v>1</v>
      </c>
      <c r="BF141">
        <v>1714261245.066667</v>
      </c>
      <c r="BG141">
        <v>419.5200666666667</v>
      </c>
      <c r="BH141">
        <v>420.0071666666667</v>
      </c>
      <c r="BI141">
        <v>16.16736999999999</v>
      </c>
      <c r="BJ141">
        <v>15.96523</v>
      </c>
      <c r="BK141">
        <v>422.4275666666666</v>
      </c>
      <c r="BL141">
        <v>16.21881666666667</v>
      </c>
      <c r="BM141">
        <v>600.0095333333333</v>
      </c>
      <c r="BN141">
        <v>101.402</v>
      </c>
      <c r="BO141">
        <v>0.10006135</v>
      </c>
      <c r="BP141">
        <v>26.64767666666667</v>
      </c>
      <c r="BQ141">
        <v>26.80282333333333</v>
      </c>
      <c r="BR141">
        <v>999.9000000000002</v>
      </c>
      <c r="BS141">
        <v>0</v>
      </c>
      <c r="BT141">
        <v>0</v>
      </c>
      <c r="BU141">
        <v>9995.143333333333</v>
      </c>
      <c r="BV141">
        <v>0</v>
      </c>
      <c r="BW141">
        <v>128.2386333333333</v>
      </c>
      <c r="BX141">
        <v>-0.4871917666666666</v>
      </c>
      <c r="BY141">
        <v>426.4140333333334</v>
      </c>
      <c r="BZ141">
        <v>426.8214666666666</v>
      </c>
      <c r="CA141">
        <v>0.2021361666666666</v>
      </c>
      <c r="CB141">
        <v>420.0071666666667</v>
      </c>
      <c r="CC141">
        <v>15.96523</v>
      </c>
      <c r="CD141">
        <v>1.639404333333333</v>
      </c>
      <c r="CE141">
        <v>1.618907333333333</v>
      </c>
      <c r="CF141">
        <v>14.33425</v>
      </c>
      <c r="CG141">
        <v>14.13995333333333</v>
      </c>
      <c r="CH141">
        <v>399.9927</v>
      </c>
      <c r="CI141">
        <v>0.8999984666666669</v>
      </c>
      <c r="CJ141">
        <v>0.10000148</v>
      </c>
      <c r="CK141">
        <v>0</v>
      </c>
      <c r="CL141">
        <v>2.176426666666667</v>
      </c>
      <c r="CM141">
        <v>0</v>
      </c>
      <c r="CN141">
        <v>858.0175333333333</v>
      </c>
      <c r="CO141">
        <v>3702.136666666667</v>
      </c>
      <c r="CP141">
        <v>35.4831</v>
      </c>
      <c r="CQ141">
        <v>39.39769999999999</v>
      </c>
      <c r="CR141">
        <v>37.47883333333333</v>
      </c>
      <c r="CS141">
        <v>37.94146666666667</v>
      </c>
      <c r="CT141">
        <v>36.0873</v>
      </c>
      <c r="CU141">
        <v>359.9933333333334</v>
      </c>
      <c r="CV141">
        <v>40.001</v>
      </c>
      <c r="CW141">
        <v>0</v>
      </c>
      <c r="CX141">
        <v>1714261340.4</v>
      </c>
      <c r="CY141">
        <v>0</v>
      </c>
      <c r="CZ141">
        <v>1714260207.1</v>
      </c>
      <c r="DA141" t="s">
        <v>565</v>
      </c>
      <c r="DB141">
        <v>1714260192.6</v>
      </c>
      <c r="DC141">
        <v>1714260207.1</v>
      </c>
      <c r="DD141">
        <v>4</v>
      </c>
      <c r="DE141">
        <v>0.059</v>
      </c>
      <c r="DF141">
        <v>-0.002</v>
      </c>
      <c r="DG141">
        <v>-2.911</v>
      </c>
      <c r="DH141">
        <v>-0.054</v>
      </c>
      <c r="DI141">
        <v>420</v>
      </c>
      <c r="DJ141">
        <v>15</v>
      </c>
      <c r="DK141">
        <v>0.52</v>
      </c>
      <c r="DL141">
        <v>0.05</v>
      </c>
      <c r="DM141">
        <v>-0.485460675</v>
      </c>
      <c r="DN141">
        <v>-0.1084189080675406</v>
      </c>
      <c r="DO141">
        <v>0.03271366801689127</v>
      </c>
      <c r="DP141">
        <v>0</v>
      </c>
      <c r="DQ141">
        <v>0.20471455</v>
      </c>
      <c r="DR141">
        <v>-0.05715888180112632</v>
      </c>
      <c r="DS141">
        <v>0.005759604230978028</v>
      </c>
      <c r="DT141">
        <v>1</v>
      </c>
      <c r="DU141">
        <v>1</v>
      </c>
      <c r="DV141">
        <v>2</v>
      </c>
      <c r="DW141" t="s">
        <v>357</v>
      </c>
      <c r="DX141">
        <v>3.22907</v>
      </c>
      <c r="DY141">
        <v>2.70444</v>
      </c>
      <c r="DZ141">
        <v>0.106034</v>
      </c>
      <c r="EA141">
        <v>0.105912</v>
      </c>
      <c r="EB141">
        <v>0.0875726</v>
      </c>
      <c r="EC141">
        <v>0.0871234</v>
      </c>
      <c r="ED141">
        <v>29154.8</v>
      </c>
      <c r="EE141">
        <v>28488.2</v>
      </c>
      <c r="EF141">
        <v>31234.9</v>
      </c>
      <c r="EG141">
        <v>30208.9</v>
      </c>
      <c r="EH141">
        <v>38170.9</v>
      </c>
      <c r="EI141">
        <v>36471.2</v>
      </c>
      <c r="EJ141">
        <v>43770.2</v>
      </c>
      <c r="EK141">
        <v>42190.9</v>
      </c>
      <c r="EL141">
        <v>2.11548</v>
      </c>
      <c r="EM141">
        <v>1.9065</v>
      </c>
      <c r="EN141">
        <v>0.0781789</v>
      </c>
      <c r="EO141">
        <v>0</v>
      </c>
      <c r="EP141">
        <v>25.5353</v>
      </c>
      <c r="EQ141">
        <v>999.9</v>
      </c>
      <c r="ER141">
        <v>53.1</v>
      </c>
      <c r="ES141">
        <v>28.5</v>
      </c>
      <c r="ET141">
        <v>20.4582</v>
      </c>
      <c r="EU141">
        <v>61.6872</v>
      </c>
      <c r="EV141">
        <v>22.2957</v>
      </c>
      <c r="EW141">
        <v>1</v>
      </c>
      <c r="EX141">
        <v>-0.028717</v>
      </c>
      <c r="EY141">
        <v>-0.314856</v>
      </c>
      <c r="EZ141">
        <v>20.2106</v>
      </c>
      <c r="FA141">
        <v>5.22867</v>
      </c>
      <c r="FB141">
        <v>11.998</v>
      </c>
      <c r="FC141">
        <v>4.96575</v>
      </c>
      <c r="FD141">
        <v>3.297</v>
      </c>
      <c r="FE141">
        <v>9999</v>
      </c>
      <c r="FF141">
        <v>9999</v>
      </c>
      <c r="FG141">
        <v>9999</v>
      </c>
      <c r="FH141">
        <v>33.6</v>
      </c>
      <c r="FI141">
        <v>4.97105</v>
      </c>
      <c r="FJ141">
        <v>1.86781</v>
      </c>
      <c r="FK141">
        <v>1.85899</v>
      </c>
      <c r="FL141">
        <v>1.8651</v>
      </c>
      <c r="FM141">
        <v>1.8631</v>
      </c>
      <c r="FN141">
        <v>1.86447</v>
      </c>
      <c r="FO141">
        <v>1.85989</v>
      </c>
      <c r="FP141">
        <v>1.86401</v>
      </c>
      <c r="FQ141">
        <v>0</v>
      </c>
      <c r="FR141">
        <v>0</v>
      </c>
      <c r="FS141">
        <v>0</v>
      </c>
      <c r="FT141">
        <v>0</v>
      </c>
      <c r="FU141" t="s">
        <v>358</v>
      </c>
      <c r="FV141" t="s">
        <v>359</v>
      </c>
      <c r="FW141" t="s">
        <v>360</v>
      </c>
      <c r="FX141" t="s">
        <v>360</v>
      </c>
      <c r="FY141" t="s">
        <v>360</v>
      </c>
      <c r="FZ141" t="s">
        <v>360</v>
      </c>
      <c r="GA141">
        <v>0</v>
      </c>
      <c r="GB141">
        <v>100</v>
      </c>
      <c r="GC141">
        <v>100</v>
      </c>
      <c r="GD141">
        <v>-2.907</v>
      </c>
      <c r="GE141">
        <v>-0.0515</v>
      </c>
      <c r="GF141">
        <v>-1.051159186762424</v>
      </c>
      <c r="GG141">
        <v>-0.004200780211792431</v>
      </c>
      <c r="GH141">
        <v>-6.086107273994438E-07</v>
      </c>
      <c r="GI141">
        <v>3.538391214060535E-10</v>
      </c>
      <c r="GJ141">
        <v>-0.07771931300603285</v>
      </c>
      <c r="GK141">
        <v>0.006682484536868237</v>
      </c>
      <c r="GL141">
        <v>-0.0007200357986506558</v>
      </c>
      <c r="GM141">
        <v>2.515042002614049E-05</v>
      </c>
      <c r="GN141">
        <v>15</v>
      </c>
      <c r="GO141">
        <v>1944</v>
      </c>
      <c r="GP141">
        <v>3</v>
      </c>
      <c r="GQ141">
        <v>20</v>
      </c>
      <c r="GR141">
        <v>17.7</v>
      </c>
      <c r="GS141">
        <v>17.4</v>
      </c>
      <c r="GT141">
        <v>1.13525</v>
      </c>
      <c r="GU141">
        <v>2.42432</v>
      </c>
      <c r="GV141">
        <v>1.44775</v>
      </c>
      <c r="GW141">
        <v>2.29126</v>
      </c>
      <c r="GX141">
        <v>1.55151</v>
      </c>
      <c r="GY141">
        <v>2.37183</v>
      </c>
      <c r="GZ141">
        <v>33.2887</v>
      </c>
      <c r="HA141">
        <v>13.738</v>
      </c>
      <c r="HB141">
        <v>18</v>
      </c>
      <c r="HC141">
        <v>591.235</v>
      </c>
      <c r="HD141">
        <v>459.728</v>
      </c>
      <c r="HE141">
        <v>25.9992</v>
      </c>
      <c r="HF141">
        <v>26.7089</v>
      </c>
      <c r="HG141">
        <v>30.0003</v>
      </c>
      <c r="HH141">
        <v>26.7553</v>
      </c>
      <c r="HI141">
        <v>26.7194</v>
      </c>
      <c r="HJ141">
        <v>22.7188</v>
      </c>
      <c r="HK141">
        <v>32.0504</v>
      </c>
      <c r="HL141">
        <v>59.2485</v>
      </c>
      <c r="HM141">
        <v>26</v>
      </c>
      <c r="HN141">
        <v>420</v>
      </c>
      <c r="HO141">
        <v>16.0071</v>
      </c>
      <c r="HP141">
        <v>99.1165</v>
      </c>
      <c r="HQ141">
        <v>100.808</v>
      </c>
    </row>
    <row r="142" spans="1:225">
      <c r="A142">
        <v>126</v>
      </c>
      <c r="B142">
        <v>1714261263</v>
      </c>
      <c r="C142">
        <v>4124.900000095367</v>
      </c>
      <c r="D142" t="s">
        <v>629</v>
      </c>
      <c r="E142" t="s">
        <v>630</v>
      </c>
      <c r="F142">
        <v>5</v>
      </c>
      <c r="G142" t="s">
        <v>622</v>
      </c>
      <c r="H142">
        <v>1714261255.066667</v>
      </c>
      <c r="I142">
        <f>(J142)/1000</f>
        <v>0</v>
      </c>
      <c r="J142">
        <f>IF(BE142, AM142, AG142)</f>
        <v>0</v>
      </c>
      <c r="K142">
        <f>IF(BE142, AH142, AF142)</f>
        <v>0</v>
      </c>
      <c r="L142">
        <f>BG142 - IF(AT142&gt;1, K142*BA142*100.0/(AV142*BU142), 0)</f>
        <v>0</v>
      </c>
      <c r="M142">
        <f>((S142-I142/2)*L142-K142)/(S142+I142/2)</f>
        <v>0</v>
      </c>
      <c r="N142">
        <f>M142*(BN142+BO142)/1000.0</f>
        <v>0</v>
      </c>
      <c r="O142">
        <f>(BG142 - IF(AT142&gt;1, K142*BA142*100.0/(AV142*BU142), 0))*(BN142+BO142)/1000.0</f>
        <v>0</v>
      </c>
      <c r="P142">
        <f>2.0/((1/R142-1/Q142)+SIGN(R142)*SQRT((1/R142-1/Q142)*(1/R142-1/Q142) + 4*BB142/((BB142+1)*(BB142+1))*(2*1/R142*1/Q142-1/Q142*1/Q142)))</f>
        <v>0</v>
      </c>
      <c r="Q142">
        <f>IF(LEFT(BC142,1)&lt;&gt;"0",IF(LEFT(BC142,1)="1",3.0,BD142),$D$5+$E$5*(BU142*BN142/($K$5*1000))+$F$5*(BU142*BN142/($K$5*1000))*MAX(MIN(BA142,$J$5),$I$5)*MAX(MIN(BA142,$J$5),$I$5)+$G$5*MAX(MIN(BA142,$J$5),$I$5)*(BU142*BN142/($K$5*1000))+$H$5*(BU142*BN142/($K$5*1000))*(BU142*BN142/($K$5*1000)))</f>
        <v>0</v>
      </c>
      <c r="R142">
        <f>I142*(1000-(1000*0.61365*exp(17.502*V142/(240.97+V142))/(BN142+BO142)+BI142)/2)/(1000*0.61365*exp(17.502*V142/(240.97+V142))/(BN142+BO142)-BI142)</f>
        <v>0</v>
      </c>
      <c r="S142">
        <f>1/((BB142+1)/(P142/1.6)+1/(Q142/1.37)) + BB142/((BB142+1)/(P142/1.6) + BB142/(Q142/1.37))</f>
        <v>0</v>
      </c>
      <c r="T142">
        <f>(AW142*AZ142)</f>
        <v>0</v>
      </c>
      <c r="U142">
        <f>(BP142+(T142+2*0.95*5.67E-8*(((BP142+$B$7)+273)^4-(BP142+273)^4)-44100*I142)/(1.84*29.3*Q142+8*0.95*5.67E-8*(BP142+273)^3))</f>
        <v>0</v>
      </c>
      <c r="V142">
        <f>($C$7*BQ142+$D$7*BR142+$E$7*U142)</f>
        <v>0</v>
      </c>
      <c r="W142">
        <f>0.61365*exp(17.502*V142/(240.97+V142))</f>
        <v>0</v>
      </c>
      <c r="X142">
        <f>(Y142/Z142*100)</f>
        <v>0</v>
      </c>
      <c r="Y142">
        <f>BI142*(BN142+BO142)/1000</f>
        <v>0</v>
      </c>
      <c r="Z142">
        <f>0.61365*exp(17.502*BP142/(240.97+BP142))</f>
        <v>0</v>
      </c>
      <c r="AA142">
        <f>(W142-BI142*(BN142+BO142)/1000)</f>
        <v>0</v>
      </c>
      <c r="AB142">
        <f>(-I142*44100)</f>
        <v>0</v>
      </c>
      <c r="AC142">
        <f>2*29.3*Q142*0.92*(BP142-V142)</f>
        <v>0</v>
      </c>
      <c r="AD142">
        <f>2*0.95*5.67E-8*(((BP142+$B$7)+273)^4-(V142+273)^4)</f>
        <v>0</v>
      </c>
      <c r="AE142">
        <f>T142+AD142+AB142+AC142</f>
        <v>0</v>
      </c>
      <c r="AF142">
        <f>BM142*AT142*(BH142-BG142*(1000-AT142*BJ142)/(1000-AT142*BI142))/(100*BA142)</f>
        <v>0</v>
      </c>
      <c r="AG142">
        <f>1000*BM142*AT142*(BI142-BJ142)/(100*BA142*(1000-AT142*BI142))</f>
        <v>0</v>
      </c>
      <c r="AH142">
        <f>(AI142 - AJ142 - BN142*1E3/(8.314*(BP142+273.15)) * AL142/BM142 * AK142) * BM142/(100*BA142) * (1000 - BJ142)/1000</f>
        <v>0</v>
      </c>
      <c r="AI142">
        <v>426.84372787904</v>
      </c>
      <c r="AJ142">
        <v>426.4073393939394</v>
      </c>
      <c r="AK142">
        <v>-0.0001037262360671088</v>
      </c>
      <c r="AL142">
        <v>67.19055496970633</v>
      </c>
      <c r="AM142">
        <f>(AO142 - AN142 + BN142*1E3/(8.314*(BP142+273.15)) * AQ142/BM142 * AP142) * BM142/(100*BA142) * 1000/(1000 - AO142)</f>
        <v>0</v>
      </c>
      <c r="AN142">
        <v>15.96980353554239</v>
      </c>
      <c r="AO142">
        <v>16.16981333333333</v>
      </c>
      <c r="AP142">
        <v>3.972444400623257E-05</v>
      </c>
      <c r="AQ142">
        <v>78.54685458911356</v>
      </c>
      <c r="AR142">
        <v>1</v>
      </c>
      <c r="AS142">
        <v>0</v>
      </c>
      <c r="AT142">
        <f>IF(AR142*$H$13&gt;=AV142,1.0,(AV142/(AV142-AR142*$H$13)))</f>
        <v>0</v>
      </c>
      <c r="AU142">
        <f>(AT142-1)*100</f>
        <v>0</v>
      </c>
      <c r="AV142">
        <f>MAX(0,($B$13+$C$13*BU142)/(1+$D$13*BU142)*BN142/(BP142+273)*$E$13)</f>
        <v>0</v>
      </c>
      <c r="AW142">
        <f>$B$11*BV142+$C$11*BW142+$F$11*CH142*(1-CK142)</f>
        <v>0</v>
      </c>
      <c r="AX142">
        <f>AW142*AY142</f>
        <v>0</v>
      </c>
      <c r="AY142">
        <f>($B$11*$D$9+$C$11*$D$9+$F$11*((CU142+CM142)/MAX(CU142+CM142+CV142, 0.1)*$I$9+CV142/MAX(CU142+CM142+CV142, 0.1)*$J$9))/($B$11+$C$11+$F$11)</f>
        <v>0</v>
      </c>
      <c r="AZ142">
        <f>($B$11*$K$9+$C$11*$K$9+$F$11*((CU142+CM142)/MAX(CU142+CM142+CV142, 0.1)*$P$9+CV142/MAX(CU142+CM142+CV142, 0.1)*$Q$9))/($B$11+$C$11+$F$11)</f>
        <v>0</v>
      </c>
      <c r="BA142">
        <v>6</v>
      </c>
      <c r="BB142">
        <v>0.5</v>
      </c>
      <c r="BC142" t="s">
        <v>355</v>
      </c>
      <c r="BD142">
        <v>2</v>
      </c>
      <c r="BE142" t="b">
        <v>1</v>
      </c>
      <c r="BF142">
        <v>1714261255.066667</v>
      </c>
      <c r="BG142">
        <v>419.5196666666667</v>
      </c>
      <c r="BH142">
        <v>419.9974333333334</v>
      </c>
      <c r="BI142">
        <v>16.16645333333333</v>
      </c>
      <c r="BJ142">
        <v>15.96815</v>
      </c>
      <c r="BK142">
        <v>422.4273</v>
      </c>
      <c r="BL142">
        <v>16.21790666666667</v>
      </c>
      <c r="BM142">
        <v>600.0180000000001</v>
      </c>
      <c r="BN142">
        <v>101.4019333333333</v>
      </c>
      <c r="BO142">
        <v>0.10000573</v>
      </c>
      <c r="BP142">
        <v>26.65514666666667</v>
      </c>
      <c r="BQ142">
        <v>26.81380333333333</v>
      </c>
      <c r="BR142">
        <v>999.9000000000002</v>
      </c>
      <c r="BS142">
        <v>0</v>
      </c>
      <c r="BT142">
        <v>0</v>
      </c>
      <c r="BU142">
        <v>10007.808</v>
      </c>
      <c r="BV142">
        <v>0</v>
      </c>
      <c r="BW142">
        <v>128.6872</v>
      </c>
      <c r="BX142">
        <v>-0.4778452333333334</v>
      </c>
      <c r="BY142">
        <v>426.4132666666666</v>
      </c>
      <c r="BZ142">
        <v>426.8128666666666</v>
      </c>
      <c r="CA142">
        <v>0.1983097666666667</v>
      </c>
      <c r="CB142">
        <v>419.9974333333334</v>
      </c>
      <c r="CC142">
        <v>15.96815</v>
      </c>
      <c r="CD142">
        <v>1.639312333333333</v>
      </c>
      <c r="CE142">
        <v>1.619202333333333</v>
      </c>
      <c r="CF142">
        <v>14.33339</v>
      </c>
      <c r="CG142">
        <v>14.14278</v>
      </c>
      <c r="CH142">
        <v>400.0153666666666</v>
      </c>
      <c r="CI142">
        <v>0.9000038000000002</v>
      </c>
      <c r="CJ142">
        <v>0.09999611999999998</v>
      </c>
      <c r="CK142">
        <v>0</v>
      </c>
      <c r="CL142">
        <v>2.20204</v>
      </c>
      <c r="CM142">
        <v>0</v>
      </c>
      <c r="CN142">
        <v>853.4649333333334</v>
      </c>
      <c r="CO142">
        <v>3702.353</v>
      </c>
      <c r="CP142">
        <v>35.55596666666667</v>
      </c>
      <c r="CQ142">
        <v>39.59143333333331</v>
      </c>
      <c r="CR142">
        <v>37.58103333333334</v>
      </c>
      <c r="CS142">
        <v>38.17479999999999</v>
      </c>
      <c r="CT142">
        <v>36.19356666666667</v>
      </c>
      <c r="CU142">
        <v>360.0163333333333</v>
      </c>
      <c r="CV142">
        <v>40.00233333333333</v>
      </c>
      <c r="CW142">
        <v>0</v>
      </c>
      <c r="CX142">
        <v>1714261350.6</v>
      </c>
      <c r="CY142">
        <v>0</v>
      </c>
      <c r="CZ142">
        <v>1714260207.1</v>
      </c>
      <c r="DA142" t="s">
        <v>565</v>
      </c>
      <c r="DB142">
        <v>1714260192.6</v>
      </c>
      <c r="DC142">
        <v>1714260207.1</v>
      </c>
      <c r="DD142">
        <v>4</v>
      </c>
      <c r="DE142">
        <v>0.059</v>
      </c>
      <c r="DF142">
        <v>-0.002</v>
      </c>
      <c r="DG142">
        <v>-2.911</v>
      </c>
      <c r="DH142">
        <v>-0.054</v>
      </c>
      <c r="DI142">
        <v>420</v>
      </c>
      <c r="DJ142">
        <v>15</v>
      </c>
      <c r="DK142">
        <v>0.52</v>
      </c>
      <c r="DL142">
        <v>0.05</v>
      </c>
      <c r="DM142">
        <v>-0.49229965</v>
      </c>
      <c r="DN142">
        <v>0.1539957523452167</v>
      </c>
      <c r="DO142">
        <v>0.03347012135887021</v>
      </c>
      <c r="DP142">
        <v>0</v>
      </c>
      <c r="DQ142">
        <v>0.199146475</v>
      </c>
      <c r="DR142">
        <v>-0.01617141838649169</v>
      </c>
      <c r="DS142">
        <v>0.001865634931966861</v>
      </c>
      <c r="DT142">
        <v>1</v>
      </c>
      <c r="DU142">
        <v>1</v>
      </c>
      <c r="DV142">
        <v>2</v>
      </c>
      <c r="DW142" t="s">
        <v>357</v>
      </c>
      <c r="DX142">
        <v>3.22889</v>
      </c>
      <c r="DY142">
        <v>2.70448</v>
      </c>
      <c r="DZ142">
        <v>0.106032</v>
      </c>
      <c r="EA142">
        <v>0.105897</v>
      </c>
      <c r="EB142">
        <v>0.08759119999999999</v>
      </c>
      <c r="EC142">
        <v>0.0871343</v>
      </c>
      <c r="ED142">
        <v>29154.9</v>
      </c>
      <c r="EE142">
        <v>28488.4</v>
      </c>
      <c r="EF142">
        <v>31234.9</v>
      </c>
      <c r="EG142">
        <v>30208.7</v>
      </c>
      <c r="EH142">
        <v>38170.4</v>
      </c>
      <c r="EI142">
        <v>36470.6</v>
      </c>
      <c r="EJ142">
        <v>43770.4</v>
      </c>
      <c r="EK142">
        <v>42190.7</v>
      </c>
      <c r="EL142">
        <v>2.11538</v>
      </c>
      <c r="EM142">
        <v>1.90628</v>
      </c>
      <c r="EN142">
        <v>0.07701669999999999</v>
      </c>
      <c r="EO142">
        <v>0</v>
      </c>
      <c r="EP142">
        <v>25.5643</v>
      </c>
      <c r="EQ142">
        <v>999.9</v>
      </c>
      <c r="ER142">
        <v>53.1</v>
      </c>
      <c r="ES142">
        <v>28.5</v>
      </c>
      <c r="ET142">
        <v>20.458</v>
      </c>
      <c r="EU142">
        <v>61.4972</v>
      </c>
      <c r="EV142">
        <v>22.6963</v>
      </c>
      <c r="EW142">
        <v>1</v>
      </c>
      <c r="EX142">
        <v>-0.028435</v>
      </c>
      <c r="EY142">
        <v>-0.315087</v>
      </c>
      <c r="EZ142">
        <v>20.2105</v>
      </c>
      <c r="FA142">
        <v>5.22897</v>
      </c>
      <c r="FB142">
        <v>11.998</v>
      </c>
      <c r="FC142">
        <v>4.96675</v>
      </c>
      <c r="FD142">
        <v>3.297</v>
      </c>
      <c r="FE142">
        <v>9999</v>
      </c>
      <c r="FF142">
        <v>9999</v>
      </c>
      <c r="FG142">
        <v>9999</v>
      </c>
      <c r="FH142">
        <v>33.6</v>
      </c>
      <c r="FI142">
        <v>4.97106</v>
      </c>
      <c r="FJ142">
        <v>1.8678</v>
      </c>
      <c r="FK142">
        <v>1.85898</v>
      </c>
      <c r="FL142">
        <v>1.86509</v>
      </c>
      <c r="FM142">
        <v>1.8631</v>
      </c>
      <c r="FN142">
        <v>1.86447</v>
      </c>
      <c r="FO142">
        <v>1.85989</v>
      </c>
      <c r="FP142">
        <v>1.86401</v>
      </c>
      <c r="FQ142">
        <v>0</v>
      </c>
      <c r="FR142">
        <v>0</v>
      </c>
      <c r="FS142">
        <v>0</v>
      </c>
      <c r="FT142">
        <v>0</v>
      </c>
      <c r="FU142" t="s">
        <v>358</v>
      </c>
      <c r="FV142" t="s">
        <v>359</v>
      </c>
      <c r="FW142" t="s">
        <v>360</v>
      </c>
      <c r="FX142" t="s">
        <v>360</v>
      </c>
      <c r="FY142" t="s">
        <v>360</v>
      </c>
      <c r="FZ142" t="s">
        <v>360</v>
      </c>
      <c r="GA142">
        <v>0</v>
      </c>
      <c r="GB142">
        <v>100</v>
      </c>
      <c r="GC142">
        <v>100</v>
      </c>
      <c r="GD142">
        <v>-2.908</v>
      </c>
      <c r="GE142">
        <v>-0.0515</v>
      </c>
      <c r="GF142">
        <v>-1.051159186762424</v>
      </c>
      <c r="GG142">
        <v>-0.004200780211792431</v>
      </c>
      <c r="GH142">
        <v>-6.086107273994438E-07</v>
      </c>
      <c r="GI142">
        <v>3.538391214060535E-10</v>
      </c>
      <c r="GJ142">
        <v>-0.07771931300603285</v>
      </c>
      <c r="GK142">
        <v>0.006682484536868237</v>
      </c>
      <c r="GL142">
        <v>-0.0007200357986506558</v>
      </c>
      <c r="GM142">
        <v>2.515042002614049E-05</v>
      </c>
      <c r="GN142">
        <v>15</v>
      </c>
      <c r="GO142">
        <v>1944</v>
      </c>
      <c r="GP142">
        <v>3</v>
      </c>
      <c r="GQ142">
        <v>20</v>
      </c>
      <c r="GR142">
        <v>17.8</v>
      </c>
      <c r="GS142">
        <v>17.6</v>
      </c>
      <c r="GT142">
        <v>1.13403</v>
      </c>
      <c r="GU142">
        <v>2.41943</v>
      </c>
      <c r="GV142">
        <v>1.44775</v>
      </c>
      <c r="GW142">
        <v>2.29248</v>
      </c>
      <c r="GX142">
        <v>1.55151</v>
      </c>
      <c r="GY142">
        <v>2.2937</v>
      </c>
      <c r="GZ142">
        <v>33.2887</v>
      </c>
      <c r="HA142">
        <v>13.7293</v>
      </c>
      <c r="HB142">
        <v>18</v>
      </c>
      <c r="HC142">
        <v>591.188</v>
      </c>
      <c r="HD142">
        <v>459.589</v>
      </c>
      <c r="HE142">
        <v>25.9999</v>
      </c>
      <c r="HF142">
        <v>26.7116</v>
      </c>
      <c r="HG142">
        <v>30.0002</v>
      </c>
      <c r="HH142">
        <v>26.7576</v>
      </c>
      <c r="HI142">
        <v>26.7194</v>
      </c>
      <c r="HJ142">
        <v>22.7222</v>
      </c>
      <c r="HK142">
        <v>32.0504</v>
      </c>
      <c r="HL142">
        <v>59.2485</v>
      </c>
      <c r="HM142">
        <v>26</v>
      </c>
      <c r="HN142">
        <v>420</v>
      </c>
      <c r="HO142">
        <v>16.0071</v>
      </c>
      <c r="HP142">
        <v>99.1169</v>
      </c>
      <c r="HQ142">
        <v>100.808</v>
      </c>
    </row>
    <row r="143" spans="1:225">
      <c r="A143">
        <v>127</v>
      </c>
      <c r="B143">
        <v>1714261273</v>
      </c>
      <c r="C143">
        <v>4134.900000095367</v>
      </c>
      <c r="D143" t="s">
        <v>631</v>
      </c>
      <c r="E143" t="s">
        <v>632</v>
      </c>
      <c r="F143">
        <v>5</v>
      </c>
      <c r="G143" t="s">
        <v>622</v>
      </c>
      <c r="H143">
        <v>1714261265.066667</v>
      </c>
      <c r="I143">
        <f>(J143)/1000</f>
        <v>0</v>
      </c>
      <c r="J143">
        <f>IF(BE143, AM143, AG143)</f>
        <v>0</v>
      </c>
      <c r="K143">
        <f>IF(BE143, AH143, AF143)</f>
        <v>0</v>
      </c>
      <c r="L143">
        <f>BG143 - IF(AT143&gt;1, K143*BA143*100.0/(AV143*BU143), 0)</f>
        <v>0</v>
      </c>
      <c r="M143">
        <f>((S143-I143/2)*L143-K143)/(S143+I143/2)</f>
        <v>0</v>
      </c>
      <c r="N143">
        <f>M143*(BN143+BO143)/1000.0</f>
        <v>0</v>
      </c>
      <c r="O143">
        <f>(BG143 - IF(AT143&gt;1, K143*BA143*100.0/(AV143*BU143), 0))*(BN143+BO143)/1000.0</f>
        <v>0</v>
      </c>
      <c r="P143">
        <f>2.0/((1/R143-1/Q143)+SIGN(R143)*SQRT((1/R143-1/Q143)*(1/R143-1/Q143) + 4*BB143/((BB143+1)*(BB143+1))*(2*1/R143*1/Q143-1/Q143*1/Q143)))</f>
        <v>0</v>
      </c>
      <c r="Q143">
        <f>IF(LEFT(BC143,1)&lt;&gt;"0",IF(LEFT(BC143,1)="1",3.0,BD143),$D$5+$E$5*(BU143*BN143/($K$5*1000))+$F$5*(BU143*BN143/($K$5*1000))*MAX(MIN(BA143,$J$5),$I$5)*MAX(MIN(BA143,$J$5),$I$5)+$G$5*MAX(MIN(BA143,$J$5),$I$5)*(BU143*BN143/($K$5*1000))+$H$5*(BU143*BN143/($K$5*1000))*(BU143*BN143/($K$5*1000)))</f>
        <v>0</v>
      </c>
      <c r="R143">
        <f>I143*(1000-(1000*0.61365*exp(17.502*V143/(240.97+V143))/(BN143+BO143)+BI143)/2)/(1000*0.61365*exp(17.502*V143/(240.97+V143))/(BN143+BO143)-BI143)</f>
        <v>0</v>
      </c>
      <c r="S143">
        <f>1/((BB143+1)/(P143/1.6)+1/(Q143/1.37)) + BB143/((BB143+1)/(P143/1.6) + BB143/(Q143/1.37))</f>
        <v>0</v>
      </c>
      <c r="T143">
        <f>(AW143*AZ143)</f>
        <v>0</v>
      </c>
      <c r="U143">
        <f>(BP143+(T143+2*0.95*5.67E-8*(((BP143+$B$7)+273)^4-(BP143+273)^4)-44100*I143)/(1.84*29.3*Q143+8*0.95*5.67E-8*(BP143+273)^3))</f>
        <v>0</v>
      </c>
      <c r="V143">
        <f>($C$7*BQ143+$D$7*BR143+$E$7*U143)</f>
        <v>0</v>
      </c>
      <c r="W143">
        <f>0.61365*exp(17.502*V143/(240.97+V143))</f>
        <v>0</v>
      </c>
      <c r="X143">
        <f>(Y143/Z143*100)</f>
        <v>0</v>
      </c>
      <c r="Y143">
        <f>BI143*(BN143+BO143)/1000</f>
        <v>0</v>
      </c>
      <c r="Z143">
        <f>0.61365*exp(17.502*BP143/(240.97+BP143))</f>
        <v>0</v>
      </c>
      <c r="AA143">
        <f>(W143-BI143*(BN143+BO143)/1000)</f>
        <v>0</v>
      </c>
      <c r="AB143">
        <f>(-I143*44100)</f>
        <v>0</v>
      </c>
      <c r="AC143">
        <f>2*29.3*Q143*0.92*(BP143-V143)</f>
        <v>0</v>
      </c>
      <c r="AD143">
        <f>2*0.95*5.67E-8*(((BP143+$B$7)+273)^4-(V143+273)^4)</f>
        <v>0</v>
      </c>
      <c r="AE143">
        <f>T143+AD143+AB143+AC143</f>
        <v>0</v>
      </c>
      <c r="AF143">
        <f>BM143*AT143*(BH143-BG143*(1000-AT143*BJ143)/(1000-AT143*BI143))/(100*BA143)</f>
        <v>0</v>
      </c>
      <c r="AG143">
        <f>1000*BM143*AT143*(BI143-BJ143)/(100*BA143*(1000-AT143*BI143))</f>
        <v>0</v>
      </c>
      <c r="AH143">
        <f>(AI143 - AJ143 - BN143*1E3/(8.314*(BP143+273.15)) * AL143/BM143 * AK143) * BM143/(100*BA143) * (1000 - BJ143)/1000</f>
        <v>0</v>
      </c>
      <c r="AI143">
        <v>426.7938210963828</v>
      </c>
      <c r="AJ143">
        <v>426.3924303030304</v>
      </c>
      <c r="AK143">
        <v>-0.0001184203681557696</v>
      </c>
      <c r="AL143">
        <v>67.19055496970633</v>
      </c>
      <c r="AM143">
        <f>(AO143 - AN143 + BN143*1E3/(8.314*(BP143+273.15)) * AQ143/BM143 * AP143) * BM143/(100*BA143) * 1000/(1000 - AO143)</f>
        <v>0</v>
      </c>
      <c r="AN143">
        <v>15.94961997762656</v>
      </c>
      <c r="AO143">
        <v>16.1639903030303</v>
      </c>
      <c r="AP143">
        <v>-1.32399290958603E-05</v>
      </c>
      <c r="AQ143">
        <v>78.54685458911356</v>
      </c>
      <c r="AR143">
        <v>1</v>
      </c>
      <c r="AS143">
        <v>0</v>
      </c>
      <c r="AT143">
        <f>IF(AR143*$H$13&gt;=AV143,1.0,(AV143/(AV143-AR143*$H$13)))</f>
        <v>0</v>
      </c>
      <c r="AU143">
        <f>(AT143-1)*100</f>
        <v>0</v>
      </c>
      <c r="AV143">
        <f>MAX(0,($B$13+$C$13*BU143)/(1+$D$13*BU143)*BN143/(BP143+273)*$E$13)</f>
        <v>0</v>
      </c>
      <c r="AW143">
        <f>$B$11*BV143+$C$11*BW143+$F$11*CH143*(1-CK143)</f>
        <v>0</v>
      </c>
      <c r="AX143">
        <f>AW143*AY143</f>
        <v>0</v>
      </c>
      <c r="AY143">
        <f>($B$11*$D$9+$C$11*$D$9+$F$11*((CU143+CM143)/MAX(CU143+CM143+CV143, 0.1)*$I$9+CV143/MAX(CU143+CM143+CV143, 0.1)*$J$9))/($B$11+$C$11+$F$11)</f>
        <v>0</v>
      </c>
      <c r="AZ143">
        <f>($B$11*$K$9+$C$11*$K$9+$F$11*((CU143+CM143)/MAX(CU143+CM143+CV143, 0.1)*$P$9+CV143/MAX(CU143+CM143+CV143, 0.1)*$Q$9))/($B$11+$C$11+$F$11)</f>
        <v>0</v>
      </c>
      <c r="BA143">
        <v>6</v>
      </c>
      <c r="BB143">
        <v>0.5</v>
      </c>
      <c r="BC143" t="s">
        <v>355</v>
      </c>
      <c r="BD143">
        <v>2</v>
      </c>
      <c r="BE143" t="b">
        <v>1</v>
      </c>
      <c r="BF143">
        <v>1714261265.066667</v>
      </c>
      <c r="BG143">
        <v>419.5046666666667</v>
      </c>
      <c r="BH143">
        <v>420.0035</v>
      </c>
      <c r="BI143">
        <v>16.16860666666667</v>
      </c>
      <c r="BJ143">
        <v>15.9634</v>
      </c>
      <c r="BK143">
        <v>422.4122666666666</v>
      </c>
      <c r="BL143">
        <v>16.22005</v>
      </c>
      <c r="BM143">
        <v>600.0047666666667</v>
      </c>
      <c r="BN143">
        <v>101.4025</v>
      </c>
      <c r="BO143">
        <v>0.09991545666666667</v>
      </c>
      <c r="BP143">
        <v>26.66556333333333</v>
      </c>
      <c r="BQ143">
        <v>26.82513666666666</v>
      </c>
      <c r="BR143">
        <v>999.9000000000002</v>
      </c>
      <c r="BS143">
        <v>0</v>
      </c>
      <c r="BT143">
        <v>0</v>
      </c>
      <c r="BU143">
        <v>10005.24833333333</v>
      </c>
      <c r="BV143">
        <v>0</v>
      </c>
      <c r="BW143">
        <v>129.0213666666667</v>
      </c>
      <c r="BX143">
        <v>-0.4989318666666666</v>
      </c>
      <c r="BY143">
        <v>426.3989666666667</v>
      </c>
      <c r="BZ143">
        <v>426.8169333333333</v>
      </c>
      <c r="CA143">
        <v>0.2052143666666666</v>
      </c>
      <c r="CB143">
        <v>420.0035</v>
      </c>
      <c r="CC143">
        <v>15.9634</v>
      </c>
      <c r="CD143">
        <v>1.639538333333333</v>
      </c>
      <c r="CE143">
        <v>1.618729333333333</v>
      </c>
      <c r="CF143">
        <v>14.33551333333333</v>
      </c>
      <c r="CG143">
        <v>14.13826</v>
      </c>
      <c r="CH143">
        <v>400.0203333333334</v>
      </c>
      <c r="CI143">
        <v>0.8999935000000002</v>
      </c>
      <c r="CJ143">
        <v>0.10000646</v>
      </c>
      <c r="CK143">
        <v>0</v>
      </c>
      <c r="CL143">
        <v>2.08456</v>
      </c>
      <c r="CM143">
        <v>0</v>
      </c>
      <c r="CN143">
        <v>847.7697666666668</v>
      </c>
      <c r="CO143">
        <v>3702.387666666667</v>
      </c>
      <c r="CP143">
        <v>35.63926666666666</v>
      </c>
      <c r="CQ143">
        <v>39.76433333333333</v>
      </c>
      <c r="CR143">
        <v>37.6665</v>
      </c>
      <c r="CS143">
        <v>38.40189999999999</v>
      </c>
      <c r="CT143">
        <v>36.29563333333333</v>
      </c>
      <c r="CU143">
        <v>360.0156666666666</v>
      </c>
      <c r="CV143">
        <v>40.00466666666667</v>
      </c>
      <c r="CW143">
        <v>0</v>
      </c>
      <c r="CX143">
        <v>1714261360.2</v>
      </c>
      <c r="CY143">
        <v>0</v>
      </c>
      <c r="CZ143">
        <v>1714260207.1</v>
      </c>
      <c r="DA143" t="s">
        <v>565</v>
      </c>
      <c r="DB143">
        <v>1714260192.6</v>
      </c>
      <c r="DC143">
        <v>1714260207.1</v>
      </c>
      <c r="DD143">
        <v>4</v>
      </c>
      <c r="DE143">
        <v>0.059</v>
      </c>
      <c r="DF143">
        <v>-0.002</v>
      </c>
      <c r="DG143">
        <v>-2.911</v>
      </c>
      <c r="DH143">
        <v>-0.054</v>
      </c>
      <c r="DI143">
        <v>420</v>
      </c>
      <c r="DJ143">
        <v>15</v>
      </c>
      <c r="DK143">
        <v>0.52</v>
      </c>
      <c r="DL143">
        <v>0.05</v>
      </c>
      <c r="DM143">
        <v>-0.49120635</v>
      </c>
      <c r="DN143">
        <v>-0.09684378236397563</v>
      </c>
      <c r="DO143">
        <v>0.04196588245977321</v>
      </c>
      <c r="DP143">
        <v>1</v>
      </c>
      <c r="DQ143">
        <v>0.201786225</v>
      </c>
      <c r="DR143">
        <v>0.05550410881801039</v>
      </c>
      <c r="DS143">
        <v>0.007888055310047907</v>
      </c>
      <c r="DT143">
        <v>1</v>
      </c>
      <c r="DU143">
        <v>2</v>
      </c>
      <c r="DV143">
        <v>2</v>
      </c>
      <c r="DW143" t="s">
        <v>394</v>
      </c>
      <c r="DX143">
        <v>3.2289</v>
      </c>
      <c r="DY143">
        <v>2.70442</v>
      </c>
      <c r="DZ143">
        <v>0.106033</v>
      </c>
      <c r="EA143">
        <v>0.105903</v>
      </c>
      <c r="EB143">
        <v>0.0875605</v>
      </c>
      <c r="EC143">
        <v>0.0869804</v>
      </c>
      <c r="ED143">
        <v>29155.6</v>
      </c>
      <c r="EE143">
        <v>28487.8</v>
      </c>
      <c r="EF143">
        <v>31235.7</v>
      </c>
      <c r="EG143">
        <v>30208.3</v>
      </c>
      <c r="EH143">
        <v>38172.7</v>
      </c>
      <c r="EI143">
        <v>36476.3</v>
      </c>
      <c r="EJ143">
        <v>43771.6</v>
      </c>
      <c r="EK143">
        <v>42190.2</v>
      </c>
      <c r="EL143">
        <v>2.11543</v>
      </c>
      <c r="EM143">
        <v>1.90618</v>
      </c>
      <c r="EN143">
        <v>0.0753552</v>
      </c>
      <c r="EO143">
        <v>0</v>
      </c>
      <c r="EP143">
        <v>25.594</v>
      </c>
      <c r="EQ143">
        <v>999.9</v>
      </c>
      <c r="ER143">
        <v>53</v>
      </c>
      <c r="ES143">
        <v>28.5</v>
      </c>
      <c r="ET143">
        <v>20.4198</v>
      </c>
      <c r="EU143">
        <v>61.6672</v>
      </c>
      <c r="EV143">
        <v>22.5681</v>
      </c>
      <c r="EW143">
        <v>1</v>
      </c>
      <c r="EX143">
        <v>-0.0280767</v>
      </c>
      <c r="EY143">
        <v>-0.310553</v>
      </c>
      <c r="EZ143">
        <v>20.2105</v>
      </c>
      <c r="FA143">
        <v>5.22882</v>
      </c>
      <c r="FB143">
        <v>11.998</v>
      </c>
      <c r="FC143">
        <v>4.9673</v>
      </c>
      <c r="FD143">
        <v>3.297</v>
      </c>
      <c r="FE143">
        <v>9999</v>
      </c>
      <c r="FF143">
        <v>9999</v>
      </c>
      <c r="FG143">
        <v>9999</v>
      </c>
      <c r="FH143">
        <v>33.6</v>
      </c>
      <c r="FI143">
        <v>4.97106</v>
      </c>
      <c r="FJ143">
        <v>1.86777</v>
      </c>
      <c r="FK143">
        <v>1.85898</v>
      </c>
      <c r="FL143">
        <v>1.8651</v>
      </c>
      <c r="FM143">
        <v>1.8631</v>
      </c>
      <c r="FN143">
        <v>1.86445</v>
      </c>
      <c r="FO143">
        <v>1.85989</v>
      </c>
      <c r="FP143">
        <v>1.86401</v>
      </c>
      <c r="FQ143">
        <v>0</v>
      </c>
      <c r="FR143">
        <v>0</v>
      </c>
      <c r="FS143">
        <v>0</v>
      </c>
      <c r="FT143">
        <v>0</v>
      </c>
      <c r="FU143" t="s">
        <v>358</v>
      </c>
      <c r="FV143" t="s">
        <v>359</v>
      </c>
      <c r="FW143" t="s">
        <v>360</v>
      </c>
      <c r="FX143" t="s">
        <v>360</v>
      </c>
      <c r="FY143" t="s">
        <v>360</v>
      </c>
      <c r="FZ143" t="s">
        <v>360</v>
      </c>
      <c r="GA143">
        <v>0</v>
      </c>
      <c r="GB143">
        <v>100</v>
      </c>
      <c r="GC143">
        <v>100</v>
      </c>
      <c r="GD143">
        <v>-2.908</v>
      </c>
      <c r="GE143">
        <v>-0.0515</v>
      </c>
      <c r="GF143">
        <v>-1.051159186762424</v>
      </c>
      <c r="GG143">
        <v>-0.004200780211792431</v>
      </c>
      <c r="GH143">
        <v>-6.086107273994438E-07</v>
      </c>
      <c r="GI143">
        <v>3.538391214060535E-10</v>
      </c>
      <c r="GJ143">
        <v>-0.07771931300603285</v>
      </c>
      <c r="GK143">
        <v>0.006682484536868237</v>
      </c>
      <c r="GL143">
        <v>-0.0007200357986506558</v>
      </c>
      <c r="GM143">
        <v>2.515042002614049E-05</v>
      </c>
      <c r="GN143">
        <v>15</v>
      </c>
      <c r="GO143">
        <v>1944</v>
      </c>
      <c r="GP143">
        <v>3</v>
      </c>
      <c r="GQ143">
        <v>20</v>
      </c>
      <c r="GR143">
        <v>18</v>
      </c>
      <c r="GS143">
        <v>17.8</v>
      </c>
      <c r="GT143">
        <v>1.13403</v>
      </c>
      <c r="GU143">
        <v>2.41699</v>
      </c>
      <c r="GV143">
        <v>1.44775</v>
      </c>
      <c r="GW143">
        <v>2.29126</v>
      </c>
      <c r="GX143">
        <v>1.55151</v>
      </c>
      <c r="GY143">
        <v>2.39624</v>
      </c>
      <c r="GZ143">
        <v>33.2887</v>
      </c>
      <c r="HA143">
        <v>13.7293</v>
      </c>
      <c r="HB143">
        <v>18</v>
      </c>
      <c r="HC143">
        <v>591.246</v>
      </c>
      <c r="HD143">
        <v>459.546</v>
      </c>
      <c r="HE143">
        <v>26.0004</v>
      </c>
      <c r="HF143">
        <v>26.7145</v>
      </c>
      <c r="HG143">
        <v>30.0003</v>
      </c>
      <c r="HH143">
        <v>26.7598</v>
      </c>
      <c r="HI143">
        <v>26.7216</v>
      </c>
      <c r="HJ143">
        <v>22.7219</v>
      </c>
      <c r="HK143">
        <v>32.0504</v>
      </c>
      <c r="HL143">
        <v>58.8775</v>
      </c>
      <c r="HM143">
        <v>26</v>
      </c>
      <c r="HN143">
        <v>420</v>
      </c>
      <c r="HO143">
        <v>16.008</v>
      </c>
      <c r="HP143">
        <v>99.1195</v>
      </c>
      <c r="HQ143">
        <v>100.806</v>
      </c>
    </row>
    <row r="144" spans="1:225">
      <c r="A144">
        <v>128</v>
      </c>
      <c r="B144">
        <v>1714261283</v>
      </c>
      <c r="C144">
        <v>4144.900000095367</v>
      </c>
      <c r="D144" t="s">
        <v>633</v>
      </c>
      <c r="E144" t="s">
        <v>634</v>
      </c>
      <c r="F144">
        <v>5</v>
      </c>
      <c r="G144" t="s">
        <v>622</v>
      </c>
      <c r="H144">
        <v>1714261275.066667</v>
      </c>
      <c r="I144">
        <f>(J144)/1000</f>
        <v>0</v>
      </c>
      <c r="J144">
        <f>IF(BE144, AM144, AG144)</f>
        <v>0</v>
      </c>
      <c r="K144">
        <f>IF(BE144, AH144, AF144)</f>
        <v>0</v>
      </c>
      <c r="L144">
        <f>BG144 - IF(AT144&gt;1, K144*BA144*100.0/(AV144*BU144), 0)</f>
        <v>0</v>
      </c>
      <c r="M144">
        <f>((S144-I144/2)*L144-K144)/(S144+I144/2)</f>
        <v>0</v>
      </c>
      <c r="N144">
        <f>M144*(BN144+BO144)/1000.0</f>
        <v>0</v>
      </c>
      <c r="O144">
        <f>(BG144 - IF(AT144&gt;1, K144*BA144*100.0/(AV144*BU144), 0))*(BN144+BO144)/1000.0</f>
        <v>0</v>
      </c>
      <c r="P144">
        <f>2.0/((1/R144-1/Q144)+SIGN(R144)*SQRT((1/R144-1/Q144)*(1/R144-1/Q144) + 4*BB144/((BB144+1)*(BB144+1))*(2*1/R144*1/Q144-1/Q144*1/Q144)))</f>
        <v>0</v>
      </c>
      <c r="Q144">
        <f>IF(LEFT(BC144,1)&lt;&gt;"0",IF(LEFT(BC144,1)="1",3.0,BD144),$D$5+$E$5*(BU144*BN144/($K$5*1000))+$F$5*(BU144*BN144/($K$5*1000))*MAX(MIN(BA144,$J$5),$I$5)*MAX(MIN(BA144,$J$5),$I$5)+$G$5*MAX(MIN(BA144,$J$5),$I$5)*(BU144*BN144/($K$5*1000))+$H$5*(BU144*BN144/($K$5*1000))*(BU144*BN144/($K$5*1000)))</f>
        <v>0</v>
      </c>
      <c r="R144">
        <f>I144*(1000-(1000*0.61365*exp(17.502*V144/(240.97+V144))/(BN144+BO144)+BI144)/2)/(1000*0.61365*exp(17.502*V144/(240.97+V144))/(BN144+BO144)-BI144)</f>
        <v>0</v>
      </c>
      <c r="S144">
        <f>1/((BB144+1)/(P144/1.6)+1/(Q144/1.37)) + BB144/((BB144+1)/(P144/1.6) + BB144/(Q144/1.37))</f>
        <v>0</v>
      </c>
      <c r="T144">
        <f>(AW144*AZ144)</f>
        <v>0</v>
      </c>
      <c r="U144">
        <f>(BP144+(T144+2*0.95*5.67E-8*(((BP144+$B$7)+273)^4-(BP144+273)^4)-44100*I144)/(1.84*29.3*Q144+8*0.95*5.67E-8*(BP144+273)^3))</f>
        <v>0</v>
      </c>
      <c r="V144">
        <f>($C$7*BQ144+$D$7*BR144+$E$7*U144)</f>
        <v>0</v>
      </c>
      <c r="W144">
        <f>0.61365*exp(17.502*V144/(240.97+V144))</f>
        <v>0</v>
      </c>
      <c r="X144">
        <f>(Y144/Z144*100)</f>
        <v>0</v>
      </c>
      <c r="Y144">
        <f>BI144*(BN144+BO144)/1000</f>
        <v>0</v>
      </c>
      <c r="Z144">
        <f>0.61365*exp(17.502*BP144/(240.97+BP144))</f>
        <v>0</v>
      </c>
      <c r="AA144">
        <f>(W144-BI144*(BN144+BO144)/1000)</f>
        <v>0</v>
      </c>
      <c r="AB144">
        <f>(-I144*44100)</f>
        <v>0</v>
      </c>
      <c r="AC144">
        <f>2*29.3*Q144*0.92*(BP144-V144)</f>
        <v>0</v>
      </c>
      <c r="AD144">
        <f>2*0.95*5.67E-8*(((BP144+$B$7)+273)^4-(V144+273)^4)</f>
        <v>0</v>
      </c>
      <c r="AE144">
        <f>T144+AD144+AB144+AC144</f>
        <v>0</v>
      </c>
      <c r="AF144">
        <f>BM144*AT144*(BH144-BG144*(1000-AT144*BJ144)/(1000-AT144*BI144))/(100*BA144)</f>
        <v>0</v>
      </c>
      <c r="AG144">
        <f>1000*BM144*AT144*(BI144-BJ144)/(100*BA144*(1000-AT144*BI144))</f>
        <v>0</v>
      </c>
      <c r="AH144">
        <f>(AI144 - AJ144 - BN144*1E3/(8.314*(BP144+273.15)) * AL144/BM144 * AK144) * BM144/(100*BA144) * (1000 - BJ144)/1000</f>
        <v>0</v>
      </c>
      <c r="AI144">
        <v>426.7644390040092</v>
      </c>
      <c r="AJ144">
        <v>426.3868121212119</v>
      </c>
      <c r="AK144">
        <v>-0.0002286710897011744</v>
      </c>
      <c r="AL144">
        <v>67.19055496970633</v>
      </c>
      <c r="AM144">
        <f>(AO144 - AN144 + BN144*1E3/(8.314*(BP144+273.15)) * AQ144/BM144 * AP144) * BM144/(100*BA144) * 1000/(1000 - AO144)</f>
        <v>0</v>
      </c>
      <c r="AN144">
        <v>15.94439082020947</v>
      </c>
      <c r="AO144">
        <v>16.14584484848484</v>
      </c>
      <c r="AP144">
        <v>-4.043319532131057E-05</v>
      </c>
      <c r="AQ144">
        <v>78.54685458911356</v>
      </c>
      <c r="AR144">
        <v>1</v>
      </c>
      <c r="AS144">
        <v>0</v>
      </c>
      <c r="AT144">
        <f>IF(AR144*$H$13&gt;=AV144,1.0,(AV144/(AV144-AR144*$H$13)))</f>
        <v>0</v>
      </c>
      <c r="AU144">
        <f>(AT144-1)*100</f>
        <v>0</v>
      </c>
      <c r="AV144">
        <f>MAX(0,($B$13+$C$13*BU144)/(1+$D$13*BU144)*BN144/(BP144+273)*$E$13)</f>
        <v>0</v>
      </c>
      <c r="AW144">
        <f>$B$11*BV144+$C$11*BW144+$F$11*CH144*(1-CK144)</f>
        <v>0</v>
      </c>
      <c r="AX144">
        <f>AW144*AY144</f>
        <v>0</v>
      </c>
      <c r="AY144">
        <f>($B$11*$D$9+$C$11*$D$9+$F$11*((CU144+CM144)/MAX(CU144+CM144+CV144, 0.1)*$I$9+CV144/MAX(CU144+CM144+CV144, 0.1)*$J$9))/($B$11+$C$11+$F$11)</f>
        <v>0</v>
      </c>
      <c r="AZ144">
        <f>($B$11*$K$9+$C$11*$K$9+$F$11*((CU144+CM144)/MAX(CU144+CM144+CV144, 0.1)*$P$9+CV144/MAX(CU144+CM144+CV144, 0.1)*$Q$9))/($B$11+$C$11+$F$11)</f>
        <v>0</v>
      </c>
      <c r="BA144">
        <v>6</v>
      </c>
      <c r="BB144">
        <v>0.5</v>
      </c>
      <c r="BC144" t="s">
        <v>355</v>
      </c>
      <c r="BD144">
        <v>2</v>
      </c>
      <c r="BE144" t="b">
        <v>1</v>
      </c>
      <c r="BF144">
        <v>1714261275.066667</v>
      </c>
      <c r="BG144">
        <v>419.5078666666667</v>
      </c>
      <c r="BH144">
        <v>419.9932666666667</v>
      </c>
      <c r="BI144">
        <v>16.15632666666666</v>
      </c>
      <c r="BJ144">
        <v>15.94236333333333</v>
      </c>
      <c r="BK144">
        <v>422.4155666666667</v>
      </c>
      <c r="BL144">
        <v>16.20780666666667</v>
      </c>
      <c r="BM144">
        <v>599.9898000000001</v>
      </c>
      <c r="BN144">
        <v>101.4035333333334</v>
      </c>
      <c r="BO144">
        <v>0.09999354333333334</v>
      </c>
      <c r="BP144">
        <v>26.6727</v>
      </c>
      <c r="BQ144">
        <v>26.82809333333334</v>
      </c>
      <c r="BR144">
        <v>999.9000000000002</v>
      </c>
      <c r="BS144">
        <v>0</v>
      </c>
      <c r="BT144">
        <v>0</v>
      </c>
      <c r="BU144">
        <v>10000.19333333333</v>
      </c>
      <c r="BV144">
        <v>0</v>
      </c>
      <c r="BW144">
        <v>128.3180333333333</v>
      </c>
      <c r="BX144">
        <v>-0.4854126000000001</v>
      </c>
      <c r="BY144">
        <v>426.3969333333334</v>
      </c>
      <c r="BZ144">
        <v>426.7973666666666</v>
      </c>
      <c r="CA144">
        <v>0.2139755666666666</v>
      </c>
      <c r="CB144">
        <v>419.9932666666667</v>
      </c>
      <c r="CC144">
        <v>15.94236333333333</v>
      </c>
      <c r="CD144">
        <v>1.638309666666667</v>
      </c>
      <c r="CE144">
        <v>1.616611</v>
      </c>
      <c r="CF144">
        <v>14.32391666666667</v>
      </c>
      <c r="CG144">
        <v>14.11805666666667</v>
      </c>
      <c r="CH144">
        <v>400.0114</v>
      </c>
      <c r="CI144">
        <v>0.8999890666666669</v>
      </c>
      <c r="CJ144">
        <v>0.1000108933333333</v>
      </c>
      <c r="CK144">
        <v>0</v>
      </c>
      <c r="CL144">
        <v>2.128336666666666</v>
      </c>
      <c r="CM144">
        <v>0</v>
      </c>
      <c r="CN144">
        <v>834.1924999999999</v>
      </c>
      <c r="CO144">
        <v>3702.300333333334</v>
      </c>
      <c r="CP144">
        <v>35.7143</v>
      </c>
      <c r="CQ144">
        <v>39.93096666666666</v>
      </c>
      <c r="CR144">
        <v>37.75186666666666</v>
      </c>
      <c r="CS144">
        <v>38.62486666666666</v>
      </c>
      <c r="CT144">
        <v>36.38926666666666</v>
      </c>
      <c r="CU144">
        <v>360.0053333333332</v>
      </c>
      <c r="CV144">
        <v>40.00333333333333</v>
      </c>
      <c r="CW144">
        <v>0</v>
      </c>
      <c r="CX144">
        <v>1714261370.4</v>
      </c>
      <c r="CY144">
        <v>0</v>
      </c>
      <c r="CZ144">
        <v>1714260207.1</v>
      </c>
      <c r="DA144" t="s">
        <v>565</v>
      </c>
      <c r="DB144">
        <v>1714260192.6</v>
      </c>
      <c r="DC144">
        <v>1714260207.1</v>
      </c>
      <c r="DD144">
        <v>4</v>
      </c>
      <c r="DE144">
        <v>0.059</v>
      </c>
      <c r="DF144">
        <v>-0.002</v>
      </c>
      <c r="DG144">
        <v>-2.911</v>
      </c>
      <c r="DH144">
        <v>-0.054</v>
      </c>
      <c r="DI144">
        <v>420</v>
      </c>
      <c r="DJ144">
        <v>15</v>
      </c>
      <c r="DK144">
        <v>0.52</v>
      </c>
      <c r="DL144">
        <v>0.05</v>
      </c>
      <c r="DM144">
        <v>-0.4937507500000001</v>
      </c>
      <c r="DN144">
        <v>0.09194057786116398</v>
      </c>
      <c r="DO144">
        <v>0.04332138628307617</v>
      </c>
      <c r="DP144">
        <v>1</v>
      </c>
      <c r="DQ144">
        <v>0.211787275</v>
      </c>
      <c r="DR144">
        <v>0.04410847654784211</v>
      </c>
      <c r="DS144">
        <v>0.01257957855809864</v>
      </c>
      <c r="DT144">
        <v>1</v>
      </c>
      <c r="DU144">
        <v>2</v>
      </c>
      <c r="DV144">
        <v>2</v>
      </c>
      <c r="DW144" t="s">
        <v>394</v>
      </c>
      <c r="DX144">
        <v>3.22918</v>
      </c>
      <c r="DY144">
        <v>2.70412</v>
      </c>
      <c r="DZ144">
        <v>0.106033</v>
      </c>
      <c r="EA144">
        <v>0.105914</v>
      </c>
      <c r="EB144">
        <v>0.0875026</v>
      </c>
      <c r="EC144">
        <v>0.08709749999999999</v>
      </c>
      <c r="ED144">
        <v>29154.4</v>
      </c>
      <c r="EE144">
        <v>28487.3</v>
      </c>
      <c r="EF144">
        <v>31234.4</v>
      </c>
      <c r="EG144">
        <v>30208.1</v>
      </c>
      <c r="EH144">
        <v>38173.7</v>
      </c>
      <c r="EI144">
        <v>36471.5</v>
      </c>
      <c r="EJ144">
        <v>43770</v>
      </c>
      <c r="EK144">
        <v>42190</v>
      </c>
      <c r="EL144">
        <v>2.11543</v>
      </c>
      <c r="EM144">
        <v>1.906</v>
      </c>
      <c r="EN144">
        <v>0.0734851</v>
      </c>
      <c r="EO144">
        <v>0</v>
      </c>
      <c r="EP144">
        <v>25.6237</v>
      </c>
      <c r="EQ144">
        <v>999.9</v>
      </c>
      <c r="ER144">
        <v>53</v>
      </c>
      <c r="ES144">
        <v>28.5</v>
      </c>
      <c r="ET144">
        <v>20.4211</v>
      </c>
      <c r="EU144">
        <v>61.8372</v>
      </c>
      <c r="EV144">
        <v>22.0913</v>
      </c>
      <c r="EW144">
        <v>1</v>
      </c>
      <c r="EX144">
        <v>-0.0275737</v>
      </c>
      <c r="EY144">
        <v>-0.307105</v>
      </c>
      <c r="EZ144">
        <v>20.2106</v>
      </c>
      <c r="FA144">
        <v>5.22882</v>
      </c>
      <c r="FB144">
        <v>11.998</v>
      </c>
      <c r="FC144">
        <v>4.96725</v>
      </c>
      <c r="FD144">
        <v>3.297</v>
      </c>
      <c r="FE144">
        <v>9999</v>
      </c>
      <c r="FF144">
        <v>9999</v>
      </c>
      <c r="FG144">
        <v>9999</v>
      </c>
      <c r="FH144">
        <v>33.6</v>
      </c>
      <c r="FI144">
        <v>4.97103</v>
      </c>
      <c r="FJ144">
        <v>1.86777</v>
      </c>
      <c r="FK144">
        <v>1.85898</v>
      </c>
      <c r="FL144">
        <v>1.86508</v>
      </c>
      <c r="FM144">
        <v>1.8631</v>
      </c>
      <c r="FN144">
        <v>1.86444</v>
      </c>
      <c r="FO144">
        <v>1.85989</v>
      </c>
      <c r="FP144">
        <v>1.86401</v>
      </c>
      <c r="FQ144">
        <v>0</v>
      </c>
      <c r="FR144">
        <v>0</v>
      </c>
      <c r="FS144">
        <v>0</v>
      </c>
      <c r="FT144">
        <v>0</v>
      </c>
      <c r="FU144" t="s">
        <v>358</v>
      </c>
      <c r="FV144" t="s">
        <v>359</v>
      </c>
      <c r="FW144" t="s">
        <v>360</v>
      </c>
      <c r="FX144" t="s">
        <v>360</v>
      </c>
      <c r="FY144" t="s">
        <v>360</v>
      </c>
      <c r="FZ144" t="s">
        <v>360</v>
      </c>
      <c r="GA144">
        <v>0</v>
      </c>
      <c r="GB144">
        <v>100</v>
      </c>
      <c r="GC144">
        <v>100</v>
      </c>
      <c r="GD144">
        <v>-2.907</v>
      </c>
      <c r="GE144">
        <v>-0.0515</v>
      </c>
      <c r="GF144">
        <v>-1.051159186762424</v>
      </c>
      <c r="GG144">
        <v>-0.004200780211792431</v>
      </c>
      <c r="GH144">
        <v>-6.086107273994438E-07</v>
      </c>
      <c r="GI144">
        <v>3.538391214060535E-10</v>
      </c>
      <c r="GJ144">
        <v>-0.07771931300603285</v>
      </c>
      <c r="GK144">
        <v>0.006682484536868237</v>
      </c>
      <c r="GL144">
        <v>-0.0007200357986506558</v>
      </c>
      <c r="GM144">
        <v>2.515042002614049E-05</v>
      </c>
      <c r="GN144">
        <v>15</v>
      </c>
      <c r="GO144">
        <v>1944</v>
      </c>
      <c r="GP144">
        <v>3</v>
      </c>
      <c r="GQ144">
        <v>20</v>
      </c>
      <c r="GR144">
        <v>18.2</v>
      </c>
      <c r="GS144">
        <v>17.9</v>
      </c>
      <c r="GT144">
        <v>1.13403</v>
      </c>
      <c r="GU144">
        <v>2.42432</v>
      </c>
      <c r="GV144">
        <v>1.44775</v>
      </c>
      <c r="GW144">
        <v>2.29248</v>
      </c>
      <c r="GX144">
        <v>1.55151</v>
      </c>
      <c r="GY144">
        <v>2.41821</v>
      </c>
      <c r="GZ144">
        <v>33.2887</v>
      </c>
      <c r="HA144">
        <v>13.738</v>
      </c>
      <c r="HB144">
        <v>18</v>
      </c>
      <c r="HC144">
        <v>591.269</v>
      </c>
      <c r="HD144">
        <v>459.455</v>
      </c>
      <c r="HE144">
        <v>26.0004</v>
      </c>
      <c r="HF144">
        <v>26.7184</v>
      </c>
      <c r="HG144">
        <v>30.0003</v>
      </c>
      <c r="HH144">
        <v>26.7622</v>
      </c>
      <c r="HI144">
        <v>26.7238</v>
      </c>
      <c r="HJ144">
        <v>22.717</v>
      </c>
      <c r="HK144">
        <v>31.7711</v>
      </c>
      <c r="HL144">
        <v>58.8775</v>
      </c>
      <c r="HM144">
        <v>26</v>
      </c>
      <c r="HN144">
        <v>420</v>
      </c>
      <c r="HO144">
        <v>16.0169</v>
      </c>
      <c r="HP144">
        <v>99.1157</v>
      </c>
      <c r="HQ144">
        <v>100.806</v>
      </c>
    </row>
    <row r="145" spans="1:225">
      <c r="A145">
        <v>129</v>
      </c>
      <c r="B145">
        <v>1714261379.5</v>
      </c>
      <c r="C145">
        <v>4241.400000095367</v>
      </c>
      <c r="D145" t="s">
        <v>635</v>
      </c>
      <c r="E145" t="s">
        <v>636</v>
      </c>
      <c r="F145">
        <v>5</v>
      </c>
      <c r="G145" t="s">
        <v>637</v>
      </c>
      <c r="H145">
        <v>1714261371.75</v>
      </c>
      <c r="I145">
        <f>(J145)/1000</f>
        <v>0</v>
      </c>
      <c r="J145">
        <f>IF(BE145, AM145, AG145)</f>
        <v>0</v>
      </c>
      <c r="K145">
        <f>IF(BE145, AH145, AF145)</f>
        <v>0</v>
      </c>
      <c r="L145">
        <f>BG145 - IF(AT145&gt;1, K145*BA145*100.0/(AV145*BU145), 0)</f>
        <v>0</v>
      </c>
      <c r="M145">
        <f>((S145-I145/2)*L145-K145)/(S145+I145/2)</f>
        <v>0</v>
      </c>
      <c r="N145">
        <f>M145*(BN145+BO145)/1000.0</f>
        <v>0</v>
      </c>
      <c r="O145">
        <f>(BG145 - IF(AT145&gt;1, K145*BA145*100.0/(AV145*BU145), 0))*(BN145+BO145)/1000.0</f>
        <v>0</v>
      </c>
      <c r="P145">
        <f>2.0/((1/R145-1/Q145)+SIGN(R145)*SQRT((1/R145-1/Q145)*(1/R145-1/Q145) + 4*BB145/((BB145+1)*(BB145+1))*(2*1/R145*1/Q145-1/Q145*1/Q145)))</f>
        <v>0</v>
      </c>
      <c r="Q145">
        <f>IF(LEFT(BC145,1)&lt;&gt;"0",IF(LEFT(BC145,1)="1",3.0,BD145),$D$5+$E$5*(BU145*BN145/($K$5*1000))+$F$5*(BU145*BN145/($K$5*1000))*MAX(MIN(BA145,$J$5),$I$5)*MAX(MIN(BA145,$J$5),$I$5)+$G$5*MAX(MIN(BA145,$J$5),$I$5)*(BU145*BN145/($K$5*1000))+$H$5*(BU145*BN145/($K$5*1000))*(BU145*BN145/($K$5*1000)))</f>
        <v>0</v>
      </c>
      <c r="R145">
        <f>I145*(1000-(1000*0.61365*exp(17.502*V145/(240.97+V145))/(BN145+BO145)+BI145)/2)/(1000*0.61365*exp(17.502*V145/(240.97+V145))/(BN145+BO145)-BI145)</f>
        <v>0</v>
      </c>
      <c r="S145">
        <f>1/((BB145+1)/(P145/1.6)+1/(Q145/1.37)) + BB145/((BB145+1)/(P145/1.6) + BB145/(Q145/1.37))</f>
        <v>0</v>
      </c>
      <c r="T145">
        <f>(AW145*AZ145)</f>
        <v>0</v>
      </c>
      <c r="U145">
        <f>(BP145+(T145+2*0.95*5.67E-8*(((BP145+$B$7)+273)^4-(BP145+273)^4)-44100*I145)/(1.84*29.3*Q145+8*0.95*5.67E-8*(BP145+273)^3))</f>
        <v>0</v>
      </c>
      <c r="V145">
        <f>($C$7*BQ145+$D$7*BR145+$E$7*U145)</f>
        <v>0</v>
      </c>
      <c r="W145">
        <f>0.61365*exp(17.502*V145/(240.97+V145))</f>
        <v>0</v>
      </c>
      <c r="X145">
        <f>(Y145/Z145*100)</f>
        <v>0</v>
      </c>
      <c r="Y145">
        <f>BI145*(BN145+BO145)/1000</f>
        <v>0</v>
      </c>
      <c r="Z145">
        <f>0.61365*exp(17.502*BP145/(240.97+BP145))</f>
        <v>0</v>
      </c>
      <c r="AA145">
        <f>(W145-BI145*(BN145+BO145)/1000)</f>
        <v>0</v>
      </c>
      <c r="AB145">
        <f>(-I145*44100)</f>
        <v>0</v>
      </c>
      <c r="AC145">
        <f>2*29.3*Q145*0.92*(BP145-V145)</f>
        <v>0</v>
      </c>
      <c r="AD145">
        <f>2*0.95*5.67E-8*(((BP145+$B$7)+273)^4-(V145+273)^4)</f>
        <v>0</v>
      </c>
      <c r="AE145">
        <f>T145+AD145+AB145+AC145</f>
        <v>0</v>
      </c>
      <c r="AF145">
        <f>BM145*AT145*(BH145-BG145*(1000-AT145*BJ145)/(1000-AT145*BI145))/(100*BA145)</f>
        <v>0</v>
      </c>
      <c r="AG145">
        <f>1000*BM145*AT145*(BI145-BJ145)/(100*BA145*(1000-AT145*BI145))</f>
        <v>0</v>
      </c>
      <c r="AH145">
        <f>(AI145 - AJ145 - BN145*1E3/(8.314*(BP145+273.15)) * AL145/BM145 * AK145) * BM145/(100*BA145) * (1000 - BJ145)/1000</f>
        <v>0</v>
      </c>
      <c r="AI145">
        <v>426.9636699705654</v>
      </c>
      <c r="AJ145">
        <v>426.9152848484848</v>
      </c>
      <c r="AK145">
        <v>9.897260874456515E-05</v>
      </c>
      <c r="AL145">
        <v>67.19812825864433</v>
      </c>
      <c r="AM145">
        <f>(AO145 - AN145 + BN145*1E3/(8.314*(BP145+273.15)) * AQ145/BM145 * AP145) * BM145/(100*BA145) * 1000/(1000 - AO145)</f>
        <v>0</v>
      </c>
      <c r="AN145">
        <v>16.27711156297634</v>
      </c>
      <c r="AO145">
        <v>16.26125636363636</v>
      </c>
      <c r="AP145">
        <v>0.0008409786406945027</v>
      </c>
      <c r="AQ145">
        <v>78.54336457501874</v>
      </c>
      <c r="AR145">
        <v>0</v>
      </c>
      <c r="AS145">
        <v>0</v>
      </c>
      <c r="AT145">
        <f>IF(AR145*$H$13&gt;=AV145,1.0,(AV145/(AV145-AR145*$H$13)))</f>
        <v>0</v>
      </c>
      <c r="AU145">
        <f>(AT145-1)*100</f>
        <v>0</v>
      </c>
      <c r="AV145">
        <f>MAX(0,($B$13+$C$13*BU145)/(1+$D$13*BU145)*BN145/(BP145+273)*$E$13)</f>
        <v>0</v>
      </c>
      <c r="AW145">
        <f>$B$11*BV145+$C$11*BW145+$F$11*CH145*(1-CK145)</f>
        <v>0</v>
      </c>
      <c r="AX145">
        <f>AW145*AY145</f>
        <v>0</v>
      </c>
      <c r="AY145">
        <f>($B$11*$D$9+$C$11*$D$9+$F$11*((CU145+CM145)/MAX(CU145+CM145+CV145, 0.1)*$I$9+CV145/MAX(CU145+CM145+CV145, 0.1)*$J$9))/($B$11+$C$11+$F$11)</f>
        <v>0</v>
      </c>
      <c r="AZ145">
        <f>($B$11*$K$9+$C$11*$K$9+$F$11*((CU145+CM145)/MAX(CU145+CM145+CV145, 0.1)*$P$9+CV145/MAX(CU145+CM145+CV145, 0.1)*$Q$9))/($B$11+$C$11+$F$11)</f>
        <v>0</v>
      </c>
      <c r="BA145">
        <v>6</v>
      </c>
      <c r="BB145">
        <v>0.5</v>
      </c>
      <c r="BC145" t="s">
        <v>355</v>
      </c>
      <c r="BD145">
        <v>2</v>
      </c>
      <c r="BE145" t="b">
        <v>1</v>
      </c>
      <c r="BF145">
        <v>1714261371.75</v>
      </c>
      <c r="BG145">
        <v>419.9947333333333</v>
      </c>
      <c r="BH145">
        <v>420.0121333333334</v>
      </c>
      <c r="BI145">
        <v>16.2346</v>
      </c>
      <c r="BJ145">
        <v>16.27982666666666</v>
      </c>
      <c r="BK145">
        <v>422.9044666666667</v>
      </c>
      <c r="BL145">
        <v>16.28582666666667</v>
      </c>
      <c r="BM145">
        <v>599.9254666666668</v>
      </c>
      <c r="BN145">
        <v>101.4054</v>
      </c>
      <c r="BO145">
        <v>0.09981516666666668</v>
      </c>
      <c r="BP145">
        <v>26.47186666666666</v>
      </c>
      <c r="BQ145">
        <v>26.57865</v>
      </c>
      <c r="BR145">
        <v>999.9000000000002</v>
      </c>
      <c r="BS145">
        <v>0</v>
      </c>
      <c r="BT145">
        <v>0</v>
      </c>
      <c r="BU145">
        <v>10011.28</v>
      </c>
      <c r="BV145">
        <v>0</v>
      </c>
      <c r="BW145">
        <v>140.9658666666666</v>
      </c>
      <c r="BX145">
        <v>-0.01740315633333333</v>
      </c>
      <c r="BY145">
        <v>426.9256666666667</v>
      </c>
      <c r="BZ145">
        <v>426.9631333333334</v>
      </c>
      <c r="CA145">
        <v>-0.04522246699999999</v>
      </c>
      <c r="CB145">
        <v>420.0121333333334</v>
      </c>
      <c r="CC145">
        <v>16.27982666666666</v>
      </c>
      <c r="CD145">
        <v>1.646276666666667</v>
      </c>
      <c r="CE145">
        <v>1.650862666666667</v>
      </c>
      <c r="CF145">
        <v>14.39890333333333</v>
      </c>
      <c r="CG145">
        <v>14.44193333333333</v>
      </c>
      <c r="CH145">
        <v>399.9832333333334</v>
      </c>
      <c r="CI145">
        <v>0.8999961000000004</v>
      </c>
      <c r="CJ145">
        <v>0.10000386</v>
      </c>
      <c r="CK145">
        <v>0</v>
      </c>
      <c r="CL145">
        <v>2.070796666666666</v>
      </c>
      <c r="CM145">
        <v>0</v>
      </c>
      <c r="CN145">
        <v>1026.756833333333</v>
      </c>
      <c r="CO145">
        <v>3702.048333333333</v>
      </c>
      <c r="CP145">
        <v>36.28719999999999</v>
      </c>
      <c r="CQ145">
        <v>41.04139999999998</v>
      </c>
      <c r="CR145">
        <v>38.2038</v>
      </c>
      <c r="CS145">
        <v>40.25806666666666</v>
      </c>
      <c r="CT145">
        <v>37.16633333333333</v>
      </c>
      <c r="CU145">
        <v>359.9833333333332</v>
      </c>
      <c r="CV145">
        <v>40.001</v>
      </c>
      <c r="CW145">
        <v>0</v>
      </c>
      <c r="CX145">
        <v>1714261467</v>
      </c>
      <c r="CY145">
        <v>0</v>
      </c>
      <c r="CZ145">
        <v>1714260207.1</v>
      </c>
      <c r="DA145" t="s">
        <v>565</v>
      </c>
      <c r="DB145">
        <v>1714260192.6</v>
      </c>
      <c r="DC145">
        <v>1714260207.1</v>
      </c>
      <c r="DD145">
        <v>4</v>
      </c>
      <c r="DE145">
        <v>0.059</v>
      </c>
      <c r="DF145">
        <v>-0.002</v>
      </c>
      <c r="DG145">
        <v>-2.911</v>
      </c>
      <c r="DH145">
        <v>-0.054</v>
      </c>
      <c r="DI145">
        <v>420</v>
      </c>
      <c r="DJ145">
        <v>15</v>
      </c>
      <c r="DK145">
        <v>0.52</v>
      </c>
      <c r="DL145">
        <v>0.05</v>
      </c>
      <c r="DM145">
        <v>0.0009051075609756106</v>
      </c>
      <c r="DN145">
        <v>-0.331323930522648</v>
      </c>
      <c r="DO145">
        <v>0.0562774882018821</v>
      </c>
      <c r="DP145">
        <v>0</v>
      </c>
      <c r="DQ145">
        <v>-0.06912319536585367</v>
      </c>
      <c r="DR145">
        <v>0.4710231451567943</v>
      </c>
      <c r="DS145">
        <v>0.04752513342841886</v>
      </c>
      <c r="DT145">
        <v>0</v>
      </c>
      <c r="DU145">
        <v>0</v>
      </c>
      <c r="DV145">
        <v>2</v>
      </c>
      <c r="DW145" t="s">
        <v>363</v>
      </c>
      <c r="DX145">
        <v>3.22937</v>
      </c>
      <c r="DY145">
        <v>2.70464</v>
      </c>
      <c r="DZ145">
        <v>0.106117</v>
      </c>
      <c r="EA145">
        <v>0.10591</v>
      </c>
      <c r="EB145">
        <v>0.08794250000000001</v>
      </c>
      <c r="EC145">
        <v>0.0881782</v>
      </c>
      <c r="ED145">
        <v>29148.8</v>
      </c>
      <c r="EE145">
        <v>28481.8</v>
      </c>
      <c r="EF145">
        <v>31231.7</v>
      </c>
      <c r="EG145">
        <v>30202.5</v>
      </c>
      <c r="EH145">
        <v>38151.4</v>
      </c>
      <c r="EI145">
        <v>36421.8</v>
      </c>
      <c r="EJ145">
        <v>43765.6</v>
      </c>
      <c r="EK145">
        <v>42182.7</v>
      </c>
      <c r="EL145">
        <v>2.1214</v>
      </c>
      <c r="EM145">
        <v>1.90537</v>
      </c>
      <c r="EN145">
        <v>0.0611246</v>
      </c>
      <c r="EO145">
        <v>0</v>
      </c>
      <c r="EP145">
        <v>25.5301</v>
      </c>
      <c r="EQ145">
        <v>999.9</v>
      </c>
      <c r="ER145">
        <v>52.8</v>
      </c>
      <c r="ES145">
        <v>28.6</v>
      </c>
      <c r="ET145">
        <v>20.4611</v>
      </c>
      <c r="EU145">
        <v>61.3572</v>
      </c>
      <c r="EV145">
        <v>22.3317</v>
      </c>
      <c r="EW145">
        <v>1</v>
      </c>
      <c r="EX145">
        <v>-0.0223679</v>
      </c>
      <c r="EY145">
        <v>-0.344513</v>
      </c>
      <c r="EZ145">
        <v>20.2098</v>
      </c>
      <c r="FA145">
        <v>5.22058</v>
      </c>
      <c r="FB145">
        <v>11.998</v>
      </c>
      <c r="FC145">
        <v>4.9651</v>
      </c>
      <c r="FD145">
        <v>3.29633</v>
      </c>
      <c r="FE145">
        <v>9999</v>
      </c>
      <c r="FF145">
        <v>9999</v>
      </c>
      <c r="FG145">
        <v>9999</v>
      </c>
      <c r="FH145">
        <v>33.7</v>
      </c>
      <c r="FI145">
        <v>4.97107</v>
      </c>
      <c r="FJ145">
        <v>1.8678</v>
      </c>
      <c r="FK145">
        <v>1.85898</v>
      </c>
      <c r="FL145">
        <v>1.86511</v>
      </c>
      <c r="FM145">
        <v>1.8631</v>
      </c>
      <c r="FN145">
        <v>1.86447</v>
      </c>
      <c r="FO145">
        <v>1.85989</v>
      </c>
      <c r="FP145">
        <v>1.86401</v>
      </c>
      <c r="FQ145">
        <v>0</v>
      </c>
      <c r="FR145">
        <v>0</v>
      </c>
      <c r="FS145">
        <v>0</v>
      </c>
      <c r="FT145">
        <v>0</v>
      </c>
      <c r="FU145" t="s">
        <v>358</v>
      </c>
      <c r="FV145" t="s">
        <v>359</v>
      </c>
      <c r="FW145" t="s">
        <v>360</v>
      </c>
      <c r="FX145" t="s">
        <v>360</v>
      </c>
      <c r="FY145" t="s">
        <v>360</v>
      </c>
      <c r="FZ145" t="s">
        <v>360</v>
      </c>
      <c r="GA145">
        <v>0</v>
      </c>
      <c r="GB145">
        <v>100</v>
      </c>
      <c r="GC145">
        <v>100</v>
      </c>
      <c r="GD145">
        <v>-2.91</v>
      </c>
      <c r="GE145">
        <v>-0.0512</v>
      </c>
      <c r="GF145">
        <v>-1.051159186762424</v>
      </c>
      <c r="GG145">
        <v>-0.004200780211792431</v>
      </c>
      <c r="GH145">
        <v>-6.086107273994438E-07</v>
      </c>
      <c r="GI145">
        <v>3.538391214060535E-10</v>
      </c>
      <c r="GJ145">
        <v>-0.07771931300603285</v>
      </c>
      <c r="GK145">
        <v>0.006682484536868237</v>
      </c>
      <c r="GL145">
        <v>-0.0007200357986506558</v>
      </c>
      <c r="GM145">
        <v>2.515042002614049E-05</v>
      </c>
      <c r="GN145">
        <v>15</v>
      </c>
      <c r="GO145">
        <v>1944</v>
      </c>
      <c r="GP145">
        <v>3</v>
      </c>
      <c r="GQ145">
        <v>20</v>
      </c>
      <c r="GR145">
        <v>19.8</v>
      </c>
      <c r="GS145">
        <v>19.5</v>
      </c>
      <c r="GT145">
        <v>1.13525</v>
      </c>
      <c r="GU145">
        <v>2.42676</v>
      </c>
      <c r="GV145">
        <v>1.44775</v>
      </c>
      <c r="GW145">
        <v>2.29126</v>
      </c>
      <c r="GX145">
        <v>1.55151</v>
      </c>
      <c r="GY145">
        <v>2.44019</v>
      </c>
      <c r="GZ145">
        <v>33.3335</v>
      </c>
      <c r="HA145">
        <v>13.7118</v>
      </c>
      <c r="HB145">
        <v>18</v>
      </c>
      <c r="HC145">
        <v>595.809</v>
      </c>
      <c r="HD145">
        <v>459.306</v>
      </c>
      <c r="HE145">
        <v>25.998</v>
      </c>
      <c r="HF145">
        <v>26.7617</v>
      </c>
      <c r="HG145">
        <v>30.0001</v>
      </c>
      <c r="HH145">
        <v>26.7981</v>
      </c>
      <c r="HI145">
        <v>26.7529</v>
      </c>
      <c r="HJ145">
        <v>22.7171</v>
      </c>
      <c r="HK145">
        <v>31.0714</v>
      </c>
      <c r="HL145">
        <v>58.5055</v>
      </c>
      <c r="HM145">
        <v>26</v>
      </c>
      <c r="HN145">
        <v>420</v>
      </c>
      <c r="HO145">
        <v>16.0569</v>
      </c>
      <c r="HP145">
        <v>99.1063</v>
      </c>
      <c r="HQ145">
        <v>100.788</v>
      </c>
    </row>
    <row r="146" spans="1:225">
      <c r="A146">
        <v>130</v>
      </c>
      <c r="B146">
        <v>1714261410.5</v>
      </c>
      <c r="C146">
        <v>4272.400000095367</v>
      </c>
      <c r="D146" t="s">
        <v>638</v>
      </c>
      <c r="E146" t="s">
        <v>639</v>
      </c>
      <c r="F146">
        <v>5</v>
      </c>
      <c r="G146" t="s">
        <v>637</v>
      </c>
      <c r="H146">
        <v>1714261402.75</v>
      </c>
      <c r="I146">
        <f>(J146)/1000</f>
        <v>0</v>
      </c>
      <c r="J146">
        <f>IF(BE146, AM146, AG146)</f>
        <v>0</v>
      </c>
      <c r="K146">
        <f>IF(BE146, AH146, AF146)</f>
        <v>0</v>
      </c>
      <c r="L146">
        <f>BG146 - IF(AT146&gt;1, K146*BA146*100.0/(AV146*BU146), 0)</f>
        <v>0</v>
      </c>
      <c r="M146">
        <f>((S146-I146/2)*L146-K146)/(S146+I146/2)</f>
        <v>0</v>
      </c>
      <c r="N146">
        <f>M146*(BN146+BO146)/1000.0</f>
        <v>0</v>
      </c>
      <c r="O146">
        <f>(BG146 - IF(AT146&gt;1, K146*BA146*100.0/(AV146*BU146), 0))*(BN146+BO146)/1000.0</f>
        <v>0</v>
      </c>
      <c r="P146">
        <f>2.0/((1/R146-1/Q146)+SIGN(R146)*SQRT((1/R146-1/Q146)*(1/R146-1/Q146) + 4*BB146/((BB146+1)*(BB146+1))*(2*1/R146*1/Q146-1/Q146*1/Q146)))</f>
        <v>0</v>
      </c>
      <c r="Q146">
        <f>IF(LEFT(BC146,1)&lt;&gt;"0",IF(LEFT(BC146,1)="1",3.0,BD146),$D$5+$E$5*(BU146*BN146/($K$5*1000))+$F$5*(BU146*BN146/($K$5*1000))*MAX(MIN(BA146,$J$5),$I$5)*MAX(MIN(BA146,$J$5),$I$5)+$G$5*MAX(MIN(BA146,$J$5),$I$5)*(BU146*BN146/($K$5*1000))+$H$5*(BU146*BN146/($K$5*1000))*(BU146*BN146/($K$5*1000)))</f>
        <v>0</v>
      </c>
      <c r="R146">
        <f>I146*(1000-(1000*0.61365*exp(17.502*V146/(240.97+V146))/(BN146+BO146)+BI146)/2)/(1000*0.61365*exp(17.502*V146/(240.97+V146))/(BN146+BO146)-BI146)</f>
        <v>0</v>
      </c>
      <c r="S146">
        <f>1/((BB146+1)/(P146/1.6)+1/(Q146/1.37)) + BB146/((BB146+1)/(P146/1.6) + BB146/(Q146/1.37))</f>
        <v>0</v>
      </c>
      <c r="T146">
        <f>(AW146*AZ146)</f>
        <v>0</v>
      </c>
      <c r="U146">
        <f>(BP146+(T146+2*0.95*5.67E-8*(((BP146+$B$7)+273)^4-(BP146+273)^4)-44100*I146)/(1.84*29.3*Q146+8*0.95*5.67E-8*(BP146+273)^3))</f>
        <v>0</v>
      </c>
      <c r="V146">
        <f>($C$7*BQ146+$D$7*BR146+$E$7*U146)</f>
        <v>0</v>
      </c>
      <c r="W146">
        <f>0.61365*exp(17.502*V146/(240.97+V146))</f>
        <v>0</v>
      </c>
      <c r="X146">
        <f>(Y146/Z146*100)</f>
        <v>0</v>
      </c>
      <c r="Y146">
        <f>BI146*(BN146+BO146)/1000</f>
        <v>0</v>
      </c>
      <c r="Z146">
        <f>0.61365*exp(17.502*BP146/(240.97+BP146))</f>
        <v>0</v>
      </c>
      <c r="AA146">
        <f>(W146-BI146*(BN146+BO146)/1000)</f>
        <v>0</v>
      </c>
      <c r="AB146">
        <f>(-I146*44100)</f>
        <v>0</v>
      </c>
      <c r="AC146">
        <f>2*29.3*Q146*0.92*(BP146-V146)</f>
        <v>0</v>
      </c>
      <c r="AD146">
        <f>2*0.95*5.67E-8*(((BP146+$B$7)+273)^4-(V146+273)^4)</f>
        <v>0</v>
      </c>
      <c r="AE146">
        <f>T146+AD146+AB146+AC146</f>
        <v>0</v>
      </c>
      <c r="AF146">
        <f>BM146*AT146*(BH146-BG146*(1000-AT146*BJ146)/(1000-AT146*BI146))/(100*BA146)</f>
        <v>0</v>
      </c>
      <c r="AG146">
        <f>1000*BM146*AT146*(BI146-BJ146)/(100*BA146*(1000-AT146*BI146))</f>
        <v>0</v>
      </c>
      <c r="AH146">
        <f>(AI146 - AJ146 - BN146*1E3/(8.314*(BP146+273.15)) * AL146/BM146 * AK146) * BM146/(100*BA146) * (1000 - BJ146)/1000</f>
        <v>0</v>
      </c>
      <c r="AI146">
        <v>426.8356423188786</v>
      </c>
      <c r="AJ146">
        <v>426.8086060606062</v>
      </c>
      <c r="AK146">
        <v>-0.0004738408247114367</v>
      </c>
      <c r="AL146">
        <v>67.19812825864433</v>
      </c>
      <c r="AM146">
        <f>(AO146 - AN146 + BN146*1E3/(8.314*(BP146+273.15)) * AQ146/BM146 * AP146) * BM146/(100*BA146) * 1000/(1000 - AO146)</f>
        <v>0</v>
      </c>
      <c r="AN146">
        <v>16.03332586204159</v>
      </c>
      <c r="AO146">
        <v>16.08334</v>
      </c>
      <c r="AP146">
        <v>-0.0003289222926930696</v>
      </c>
      <c r="AQ146">
        <v>78.54336457501874</v>
      </c>
      <c r="AR146">
        <v>0</v>
      </c>
      <c r="AS146">
        <v>0</v>
      </c>
      <c r="AT146">
        <f>IF(AR146*$H$13&gt;=AV146,1.0,(AV146/(AV146-AR146*$H$13)))</f>
        <v>0</v>
      </c>
      <c r="AU146">
        <f>(AT146-1)*100</f>
        <v>0</v>
      </c>
      <c r="AV146">
        <f>MAX(0,($B$13+$C$13*BU146)/(1+$D$13*BU146)*BN146/(BP146+273)*$E$13)</f>
        <v>0</v>
      </c>
      <c r="AW146">
        <f>$B$11*BV146+$C$11*BW146+$F$11*CH146*(1-CK146)</f>
        <v>0</v>
      </c>
      <c r="AX146">
        <f>AW146*AY146</f>
        <v>0</v>
      </c>
      <c r="AY146">
        <f>($B$11*$D$9+$C$11*$D$9+$F$11*((CU146+CM146)/MAX(CU146+CM146+CV146, 0.1)*$I$9+CV146/MAX(CU146+CM146+CV146, 0.1)*$J$9))/($B$11+$C$11+$F$11)</f>
        <v>0</v>
      </c>
      <c r="AZ146">
        <f>($B$11*$K$9+$C$11*$K$9+$F$11*((CU146+CM146)/MAX(CU146+CM146+CV146, 0.1)*$P$9+CV146/MAX(CU146+CM146+CV146, 0.1)*$Q$9))/($B$11+$C$11+$F$11)</f>
        <v>0</v>
      </c>
      <c r="BA146">
        <v>6</v>
      </c>
      <c r="BB146">
        <v>0.5</v>
      </c>
      <c r="BC146" t="s">
        <v>355</v>
      </c>
      <c r="BD146">
        <v>2</v>
      </c>
      <c r="BE146" t="b">
        <v>1</v>
      </c>
      <c r="BF146">
        <v>1714261402.75</v>
      </c>
      <c r="BG146">
        <v>419.9601333333333</v>
      </c>
      <c r="BH146">
        <v>419.9967333333334</v>
      </c>
      <c r="BI146">
        <v>16.10205666666667</v>
      </c>
      <c r="BJ146">
        <v>16.03446666666667</v>
      </c>
      <c r="BK146">
        <v>422.8696333333334</v>
      </c>
      <c r="BL146">
        <v>16.15371333333333</v>
      </c>
      <c r="BM146">
        <v>600.0055333333333</v>
      </c>
      <c r="BN146">
        <v>101.4076333333333</v>
      </c>
      <c r="BO146">
        <v>0.10005084</v>
      </c>
      <c r="BP146">
        <v>26.40468</v>
      </c>
      <c r="BQ146">
        <v>26.49152333333334</v>
      </c>
      <c r="BR146">
        <v>999.9000000000002</v>
      </c>
      <c r="BS146">
        <v>0</v>
      </c>
      <c r="BT146">
        <v>0</v>
      </c>
      <c r="BU146">
        <v>9995.581666666667</v>
      </c>
      <c r="BV146">
        <v>0</v>
      </c>
      <c r="BW146">
        <v>141.8077</v>
      </c>
      <c r="BX146">
        <v>-0.03663431</v>
      </c>
      <c r="BY146">
        <v>426.8329666666667</v>
      </c>
      <c r="BZ146">
        <v>426.8408333333334</v>
      </c>
      <c r="CA146">
        <v>0.06757914333333333</v>
      </c>
      <c r="CB146">
        <v>419.9967333333334</v>
      </c>
      <c r="CC146">
        <v>16.03446666666667</v>
      </c>
      <c r="CD146">
        <v>1.632870333333333</v>
      </c>
      <c r="CE146">
        <v>1.626016666666667</v>
      </c>
      <c r="CF146">
        <v>14.27254333333333</v>
      </c>
      <c r="CG146">
        <v>14.20759333333333</v>
      </c>
      <c r="CH146">
        <v>400.0009666666666</v>
      </c>
      <c r="CI146">
        <v>0.8999937333333335</v>
      </c>
      <c r="CJ146">
        <v>0.10000624</v>
      </c>
      <c r="CK146">
        <v>0</v>
      </c>
      <c r="CL146">
        <v>2.200606666666666</v>
      </c>
      <c r="CM146">
        <v>0</v>
      </c>
      <c r="CN146">
        <v>1027.373666666666</v>
      </c>
      <c r="CO146">
        <v>3702.208666666666</v>
      </c>
      <c r="CP146">
        <v>36.433</v>
      </c>
      <c r="CQ146">
        <v>41.24573333333333</v>
      </c>
      <c r="CR146">
        <v>38.45806666666667</v>
      </c>
      <c r="CS146">
        <v>40.65806666666666</v>
      </c>
      <c r="CT146">
        <v>37.29959999999999</v>
      </c>
      <c r="CU146">
        <v>359.9983333333332</v>
      </c>
      <c r="CV146">
        <v>40.001</v>
      </c>
      <c r="CW146">
        <v>0</v>
      </c>
      <c r="CX146">
        <v>1714261498.2</v>
      </c>
      <c r="CY146">
        <v>0</v>
      </c>
      <c r="CZ146">
        <v>1714260207.1</v>
      </c>
      <c r="DA146" t="s">
        <v>565</v>
      </c>
      <c r="DB146">
        <v>1714260192.6</v>
      </c>
      <c r="DC146">
        <v>1714260207.1</v>
      </c>
      <c r="DD146">
        <v>4</v>
      </c>
      <c r="DE146">
        <v>0.059</v>
      </c>
      <c r="DF146">
        <v>-0.002</v>
      </c>
      <c r="DG146">
        <v>-2.911</v>
      </c>
      <c r="DH146">
        <v>-0.054</v>
      </c>
      <c r="DI146">
        <v>420</v>
      </c>
      <c r="DJ146">
        <v>15</v>
      </c>
      <c r="DK146">
        <v>0.52</v>
      </c>
      <c r="DL146">
        <v>0.05</v>
      </c>
      <c r="DM146">
        <v>-0.04169073292682927</v>
      </c>
      <c r="DN146">
        <v>0.06250413470383279</v>
      </c>
      <c r="DO146">
        <v>0.03949477167984923</v>
      </c>
      <c r="DP146">
        <v>1</v>
      </c>
      <c r="DQ146">
        <v>0.07453392682926829</v>
      </c>
      <c r="DR146">
        <v>-0.1332960167247385</v>
      </c>
      <c r="DS146">
        <v>0.01402827579901332</v>
      </c>
      <c r="DT146">
        <v>0</v>
      </c>
      <c r="DU146">
        <v>1</v>
      </c>
      <c r="DV146">
        <v>2</v>
      </c>
      <c r="DW146" t="s">
        <v>357</v>
      </c>
      <c r="DX146">
        <v>3.22919</v>
      </c>
      <c r="DY146">
        <v>2.70424</v>
      </c>
      <c r="DZ146">
        <v>0.106112</v>
      </c>
      <c r="EA146">
        <v>0.10591</v>
      </c>
      <c r="EB146">
        <v>0.08724750000000001</v>
      </c>
      <c r="EC146">
        <v>0.0873858</v>
      </c>
      <c r="ED146">
        <v>29148.1</v>
      </c>
      <c r="EE146">
        <v>28481.2</v>
      </c>
      <c r="EF146">
        <v>31230.7</v>
      </c>
      <c r="EG146">
        <v>30201.8</v>
      </c>
      <c r="EH146">
        <v>38179.4</v>
      </c>
      <c r="EI146">
        <v>36452.7</v>
      </c>
      <c r="EJ146">
        <v>43764.2</v>
      </c>
      <c r="EK146">
        <v>42181.6</v>
      </c>
      <c r="EL146">
        <v>2.12302</v>
      </c>
      <c r="EM146">
        <v>1.90517</v>
      </c>
      <c r="EN146">
        <v>0.06620959999999999</v>
      </c>
      <c r="EO146">
        <v>0</v>
      </c>
      <c r="EP146">
        <v>25.4099</v>
      </c>
      <c r="EQ146">
        <v>999.9</v>
      </c>
      <c r="ER146">
        <v>52.6</v>
      </c>
      <c r="ES146">
        <v>28.6</v>
      </c>
      <c r="ET146">
        <v>20.3809</v>
      </c>
      <c r="EU146">
        <v>61.7072</v>
      </c>
      <c r="EV146">
        <v>22.6202</v>
      </c>
      <c r="EW146">
        <v>1</v>
      </c>
      <c r="EX146">
        <v>-0.0218089</v>
      </c>
      <c r="EY146">
        <v>-0.385379</v>
      </c>
      <c r="EZ146">
        <v>20.2106</v>
      </c>
      <c r="FA146">
        <v>5.22882</v>
      </c>
      <c r="FB146">
        <v>11.998</v>
      </c>
      <c r="FC146">
        <v>4.9661</v>
      </c>
      <c r="FD146">
        <v>3.297</v>
      </c>
      <c r="FE146">
        <v>9999</v>
      </c>
      <c r="FF146">
        <v>9999</v>
      </c>
      <c r="FG146">
        <v>9999</v>
      </c>
      <c r="FH146">
        <v>33.7</v>
      </c>
      <c r="FI146">
        <v>4.97105</v>
      </c>
      <c r="FJ146">
        <v>1.86779</v>
      </c>
      <c r="FK146">
        <v>1.85898</v>
      </c>
      <c r="FL146">
        <v>1.86509</v>
      </c>
      <c r="FM146">
        <v>1.8631</v>
      </c>
      <c r="FN146">
        <v>1.86447</v>
      </c>
      <c r="FO146">
        <v>1.85989</v>
      </c>
      <c r="FP146">
        <v>1.86401</v>
      </c>
      <c r="FQ146">
        <v>0</v>
      </c>
      <c r="FR146">
        <v>0</v>
      </c>
      <c r="FS146">
        <v>0</v>
      </c>
      <c r="FT146">
        <v>0</v>
      </c>
      <c r="FU146" t="s">
        <v>358</v>
      </c>
      <c r="FV146" t="s">
        <v>359</v>
      </c>
      <c r="FW146" t="s">
        <v>360</v>
      </c>
      <c r="FX146" t="s">
        <v>360</v>
      </c>
      <c r="FY146" t="s">
        <v>360</v>
      </c>
      <c r="FZ146" t="s">
        <v>360</v>
      </c>
      <c r="GA146">
        <v>0</v>
      </c>
      <c r="GB146">
        <v>100</v>
      </c>
      <c r="GC146">
        <v>100</v>
      </c>
      <c r="GD146">
        <v>-2.91</v>
      </c>
      <c r="GE146">
        <v>-0.0517</v>
      </c>
      <c r="GF146">
        <v>-1.051159186762424</v>
      </c>
      <c r="GG146">
        <v>-0.004200780211792431</v>
      </c>
      <c r="GH146">
        <v>-6.086107273994438E-07</v>
      </c>
      <c r="GI146">
        <v>3.538391214060535E-10</v>
      </c>
      <c r="GJ146">
        <v>-0.07771931300603285</v>
      </c>
      <c r="GK146">
        <v>0.006682484536868237</v>
      </c>
      <c r="GL146">
        <v>-0.0007200357986506558</v>
      </c>
      <c r="GM146">
        <v>2.515042002614049E-05</v>
      </c>
      <c r="GN146">
        <v>15</v>
      </c>
      <c r="GO146">
        <v>1944</v>
      </c>
      <c r="GP146">
        <v>3</v>
      </c>
      <c r="GQ146">
        <v>20</v>
      </c>
      <c r="GR146">
        <v>20.3</v>
      </c>
      <c r="GS146">
        <v>20.1</v>
      </c>
      <c r="GT146">
        <v>1.13525</v>
      </c>
      <c r="GU146">
        <v>2.43042</v>
      </c>
      <c r="GV146">
        <v>1.44897</v>
      </c>
      <c r="GW146">
        <v>2.29126</v>
      </c>
      <c r="GX146">
        <v>1.55151</v>
      </c>
      <c r="GY146">
        <v>2.31445</v>
      </c>
      <c r="GZ146">
        <v>33.3335</v>
      </c>
      <c r="HA146">
        <v>13.703</v>
      </c>
      <c r="HB146">
        <v>18</v>
      </c>
      <c r="HC146">
        <v>596.971</v>
      </c>
      <c r="HD146">
        <v>459.182</v>
      </c>
      <c r="HE146">
        <v>25.9996</v>
      </c>
      <c r="HF146">
        <v>26.7613</v>
      </c>
      <c r="HG146">
        <v>30.0001</v>
      </c>
      <c r="HH146">
        <v>26.8003</v>
      </c>
      <c r="HI146">
        <v>26.7529</v>
      </c>
      <c r="HJ146">
        <v>22.7133</v>
      </c>
      <c r="HK146">
        <v>31.3688</v>
      </c>
      <c r="HL146">
        <v>58.1346</v>
      </c>
      <c r="HM146">
        <v>26</v>
      </c>
      <c r="HN146">
        <v>420</v>
      </c>
      <c r="HO146">
        <v>16.0419</v>
      </c>
      <c r="HP146">
        <v>99.1031</v>
      </c>
      <c r="HQ146">
        <v>100.785</v>
      </c>
    </row>
    <row r="147" spans="1:225">
      <c r="A147">
        <v>131</v>
      </c>
      <c r="B147">
        <v>1714261420.5</v>
      </c>
      <c r="C147">
        <v>4282.400000095367</v>
      </c>
      <c r="D147" t="s">
        <v>640</v>
      </c>
      <c r="E147" t="s">
        <v>641</v>
      </c>
      <c r="F147">
        <v>5</v>
      </c>
      <c r="G147" t="s">
        <v>637</v>
      </c>
      <c r="H147">
        <v>1714261412.827586</v>
      </c>
      <c r="I147">
        <f>(J147)/1000</f>
        <v>0</v>
      </c>
      <c r="J147">
        <f>IF(BE147, AM147, AG147)</f>
        <v>0</v>
      </c>
      <c r="K147">
        <f>IF(BE147, AH147, AF147)</f>
        <v>0</v>
      </c>
      <c r="L147">
        <f>BG147 - IF(AT147&gt;1, K147*BA147*100.0/(AV147*BU147), 0)</f>
        <v>0</v>
      </c>
      <c r="M147">
        <f>((S147-I147/2)*L147-K147)/(S147+I147/2)</f>
        <v>0</v>
      </c>
      <c r="N147">
        <f>M147*(BN147+BO147)/1000.0</f>
        <v>0</v>
      </c>
      <c r="O147">
        <f>(BG147 - IF(AT147&gt;1, K147*BA147*100.0/(AV147*BU147), 0))*(BN147+BO147)/1000.0</f>
        <v>0</v>
      </c>
      <c r="P147">
        <f>2.0/((1/R147-1/Q147)+SIGN(R147)*SQRT((1/R147-1/Q147)*(1/R147-1/Q147) + 4*BB147/((BB147+1)*(BB147+1))*(2*1/R147*1/Q147-1/Q147*1/Q147)))</f>
        <v>0</v>
      </c>
      <c r="Q147">
        <f>IF(LEFT(BC147,1)&lt;&gt;"0",IF(LEFT(BC147,1)="1",3.0,BD147),$D$5+$E$5*(BU147*BN147/($K$5*1000))+$F$5*(BU147*BN147/($K$5*1000))*MAX(MIN(BA147,$J$5),$I$5)*MAX(MIN(BA147,$J$5),$I$5)+$G$5*MAX(MIN(BA147,$J$5),$I$5)*(BU147*BN147/($K$5*1000))+$H$5*(BU147*BN147/($K$5*1000))*(BU147*BN147/($K$5*1000)))</f>
        <v>0</v>
      </c>
      <c r="R147">
        <f>I147*(1000-(1000*0.61365*exp(17.502*V147/(240.97+V147))/(BN147+BO147)+BI147)/2)/(1000*0.61365*exp(17.502*V147/(240.97+V147))/(BN147+BO147)-BI147)</f>
        <v>0</v>
      </c>
      <c r="S147">
        <f>1/((BB147+1)/(P147/1.6)+1/(Q147/1.37)) + BB147/((BB147+1)/(P147/1.6) + BB147/(Q147/1.37))</f>
        <v>0</v>
      </c>
      <c r="T147">
        <f>(AW147*AZ147)</f>
        <v>0</v>
      </c>
      <c r="U147">
        <f>(BP147+(T147+2*0.95*5.67E-8*(((BP147+$B$7)+273)^4-(BP147+273)^4)-44100*I147)/(1.84*29.3*Q147+8*0.95*5.67E-8*(BP147+273)^3))</f>
        <v>0</v>
      </c>
      <c r="V147">
        <f>($C$7*BQ147+$D$7*BR147+$E$7*U147)</f>
        <v>0</v>
      </c>
      <c r="W147">
        <f>0.61365*exp(17.502*V147/(240.97+V147))</f>
        <v>0</v>
      </c>
      <c r="X147">
        <f>(Y147/Z147*100)</f>
        <v>0</v>
      </c>
      <c r="Y147">
        <f>BI147*(BN147+BO147)/1000</f>
        <v>0</v>
      </c>
      <c r="Z147">
        <f>0.61365*exp(17.502*BP147/(240.97+BP147))</f>
        <v>0</v>
      </c>
      <c r="AA147">
        <f>(W147-BI147*(BN147+BO147)/1000)</f>
        <v>0</v>
      </c>
      <c r="AB147">
        <f>(-I147*44100)</f>
        <v>0</v>
      </c>
      <c r="AC147">
        <f>2*29.3*Q147*0.92*(BP147-V147)</f>
        <v>0</v>
      </c>
      <c r="AD147">
        <f>2*0.95*5.67E-8*(((BP147+$B$7)+273)^4-(V147+273)^4)</f>
        <v>0</v>
      </c>
      <c r="AE147">
        <f>T147+AD147+AB147+AC147</f>
        <v>0</v>
      </c>
      <c r="AF147">
        <f>BM147*AT147*(BH147-BG147*(1000-AT147*BJ147)/(1000-AT147*BI147))/(100*BA147)</f>
        <v>0</v>
      </c>
      <c r="AG147">
        <f>1000*BM147*AT147*(BI147-BJ147)/(100*BA147*(1000-AT147*BI147))</f>
        <v>0</v>
      </c>
      <c r="AH147">
        <f>(AI147 - AJ147 - BN147*1E3/(8.314*(BP147+273.15)) * AL147/BM147 * AK147) * BM147/(100*BA147) * (1000 - BJ147)/1000</f>
        <v>0</v>
      </c>
      <c r="AI147">
        <v>426.8428570383722</v>
      </c>
      <c r="AJ147">
        <v>426.8252242424241</v>
      </c>
      <c r="AK147">
        <v>0.001412532370787943</v>
      </c>
      <c r="AL147">
        <v>67.19812825864433</v>
      </c>
      <c r="AM147">
        <f>(AO147 - AN147 + BN147*1E3/(8.314*(BP147+273.15)) * AQ147/BM147 * AP147) * BM147/(100*BA147) * 1000/(1000 - AO147)</f>
        <v>0</v>
      </c>
      <c r="AN147">
        <v>16.03385591782022</v>
      </c>
      <c r="AO147">
        <v>16.08183272727273</v>
      </c>
      <c r="AP147">
        <v>-4.512249566000974E-05</v>
      </c>
      <c r="AQ147">
        <v>78.54336457501874</v>
      </c>
      <c r="AR147">
        <v>0</v>
      </c>
      <c r="AS147">
        <v>0</v>
      </c>
      <c r="AT147">
        <f>IF(AR147*$H$13&gt;=AV147,1.0,(AV147/(AV147-AR147*$H$13)))</f>
        <v>0</v>
      </c>
      <c r="AU147">
        <f>(AT147-1)*100</f>
        <v>0</v>
      </c>
      <c r="AV147">
        <f>MAX(0,($B$13+$C$13*BU147)/(1+$D$13*BU147)*BN147/(BP147+273)*$E$13)</f>
        <v>0</v>
      </c>
      <c r="AW147">
        <f>$B$11*BV147+$C$11*BW147+$F$11*CH147*(1-CK147)</f>
        <v>0</v>
      </c>
      <c r="AX147">
        <f>AW147*AY147</f>
        <v>0</v>
      </c>
      <c r="AY147">
        <f>($B$11*$D$9+$C$11*$D$9+$F$11*((CU147+CM147)/MAX(CU147+CM147+CV147, 0.1)*$I$9+CV147/MAX(CU147+CM147+CV147, 0.1)*$J$9))/($B$11+$C$11+$F$11)</f>
        <v>0</v>
      </c>
      <c r="AZ147">
        <f>($B$11*$K$9+$C$11*$K$9+$F$11*((CU147+CM147)/MAX(CU147+CM147+CV147, 0.1)*$P$9+CV147/MAX(CU147+CM147+CV147, 0.1)*$Q$9))/($B$11+$C$11+$F$11)</f>
        <v>0</v>
      </c>
      <c r="BA147">
        <v>6</v>
      </c>
      <c r="BB147">
        <v>0.5</v>
      </c>
      <c r="BC147" t="s">
        <v>355</v>
      </c>
      <c r="BD147">
        <v>2</v>
      </c>
      <c r="BE147" t="b">
        <v>1</v>
      </c>
      <c r="BF147">
        <v>1714261412.827586</v>
      </c>
      <c r="BG147">
        <v>419.9539655172414</v>
      </c>
      <c r="BH147">
        <v>420.010448275862</v>
      </c>
      <c r="BI147">
        <v>16.08328620689655</v>
      </c>
      <c r="BJ147">
        <v>16.03357241379311</v>
      </c>
      <c r="BK147">
        <v>422.8635517241378</v>
      </c>
      <c r="BL147">
        <v>16.135</v>
      </c>
      <c r="BM147">
        <v>600.0293103448276</v>
      </c>
      <c r="BN147">
        <v>101.4088965517241</v>
      </c>
      <c r="BO147">
        <v>0.1000065034482759</v>
      </c>
      <c r="BP147">
        <v>26.41588965517241</v>
      </c>
      <c r="BQ147">
        <v>26.49906206896551</v>
      </c>
      <c r="BR147">
        <v>999.9000000000002</v>
      </c>
      <c r="BS147">
        <v>0</v>
      </c>
      <c r="BT147">
        <v>0</v>
      </c>
      <c r="BU147">
        <v>9996.818965517241</v>
      </c>
      <c r="BV147">
        <v>0</v>
      </c>
      <c r="BW147">
        <v>143.5726551724138</v>
      </c>
      <c r="BX147">
        <v>-0.05646172068965517</v>
      </c>
      <c r="BY147">
        <v>426.8186896551724</v>
      </c>
      <c r="BZ147">
        <v>426.8544137931034</v>
      </c>
      <c r="CA147">
        <v>0.04969872413793103</v>
      </c>
      <c r="CB147">
        <v>420.010448275862</v>
      </c>
      <c r="CC147">
        <v>16.03357241379311</v>
      </c>
      <c r="CD147">
        <v>1.630988275862069</v>
      </c>
      <c r="CE147">
        <v>1.625948620689655</v>
      </c>
      <c r="CF147">
        <v>14.25473793103449</v>
      </c>
      <c r="CG147">
        <v>14.20696551724138</v>
      </c>
      <c r="CH147">
        <v>399.9921034482758</v>
      </c>
      <c r="CI147">
        <v>0.8999938965517242</v>
      </c>
      <c r="CJ147">
        <v>0.1000060758620689</v>
      </c>
      <c r="CK147">
        <v>0</v>
      </c>
      <c r="CL147">
        <v>2.162227586206896</v>
      </c>
      <c r="CM147">
        <v>0</v>
      </c>
      <c r="CN147">
        <v>1028.497586206897</v>
      </c>
      <c r="CO147">
        <v>3702.126206896551</v>
      </c>
      <c r="CP147">
        <v>36.48696551724138</v>
      </c>
      <c r="CQ147">
        <v>41.29924137931033</v>
      </c>
      <c r="CR147">
        <v>38.54931034482758</v>
      </c>
      <c r="CS147">
        <v>40.76696551724137</v>
      </c>
      <c r="CT147">
        <v>37.34675862068966</v>
      </c>
      <c r="CU147">
        <v>359.9906896551723</v>
      </c>
      <c r="CV147">
        <v>40</v>
      </c>
      <c r="CW147">
        <v>0</v>
      </c>
      <c r="CX147">
        <v>1714261507.8</v>
      </c>
      <c r="CY147">
        <v>0</v>
      </c>
      <c r="CZ147">
        <v>1714260207.1</v>
      </c>
      <c r="DA147" t="s">
        <v>565</v>
      </c>
      <c r="DB147">
        <v>1714260192.6</v>
      </c>
      <c r="DC147">
        <v>1714260207.1</v>
      </c>
      <c r="DD147">
        <v>4</v>
      </c>
      <c r="DE147">
        <v>0.059</v>
      </c>
      <c r="DF147">
        <v>-0.002</v>
      </c>
      <c r="DG147">
        <v>-2.911</v>
      </c>
      <c r="DH147">
        <v>-0.054</v>
      </c>
      <c r="DI147">
        <v>420</v>
      </c>
      <c r="DJ147">
        <v>15</v>
      </c>
      <c r="DK147">
        <v>0.52</v>
      </c>
      <c r="DL147">
        <v>0.05</v>
      </c>
      <c r="DM147">
        <v>-0.05362458780487805</v>
      </c>
      <c r="DN147">
        <v>-0.1530595536585367</v>
      </c>
      <c r="DO147">
        <v>0.03077002654133343</v>
      </c>
      <c r="DP147">
        <v>0</v>
      </c>
      <c r="DQ147">
        <v>0.0556023756097561</v>
      </c>
      <c r="DR147">
        <v>-0.08692730383275256</v>
      </c>
      <c r="DS147">
        <v>0.009442766732519181</v>
      </c>
      <c r="DT147">
        <v>1</v>
      </c>
      <c r="DU147">
        <v>1</v>
      </c>
      <c r="DV147">
        <v>2</v>
      </c>
      <c r="DW147" t="s">
        <v>357</v>
      </c>
      <c r="DX147">
        <v>3.22884</v>
      </c>
      <c r="DY147">
        <v>2.70431</v>
      </c>
      <c r="DZ147">
        <v>0.106113</v>
      </c>
      <c r="EA147">
        <v>0.105903</v>
      </c>
      <c r="EB147">
        <v>0.08724270000000001</v>
      </c>
      <c r="EC147">
        <v>0.0873912</v>
      </c>
      <c r="ED147">
        <v>29147.9</v>
      </c>
      <c r="EE147">
        <v>28481.2</v>
      </c>
      <c r="EF147">
        <v>31230.5</v>
      </c>
      <c r="EG147">
        <v>30201.6</v>
      </c>
      <c r="EH147">
        <v>38179.5</v>
      </c>
      <c r="EI147">
        <v>36452.1</v>
      </c>
      <c r="EJ147">
        <v>43764</v>
      </c>
      <c r="EK147">
        <v>42181.3</v>
      </c>
      <c r="EL147">
        <v>2.12332</v>
      </c>
      <c r="EM147">
        <v>1.90527</v>
      </c>
      <c r="EN147">
        <v>0.0680238</v>
      </c>
      <c r="EO147">
        <v>0</v>
      </c>
      <c r="EP147">
        <v>25.3925</v>
      </c>
      <c r="EQ147">
        <v>999.9</v>
      </c>
      <c r="ER147">
        <v>52.6</v>
      </c>
      <c r="ES147">
        <v>28.5</v>
      </c>
      <c r="ET147">
        <v>20.2636</v>
      </c>
      <c r="EU147">
        <v>61.4272</v>
      </c>
      <c r="EV147">
        <v>22.9287</v>
      </c>
      <c r="EW147">
        <v>1</v>
      </c>
      <c r="EX147">
        <v>-0.021687</v>
      </c>
      <c r="EY147">
        <v>-0.379562</v>
      </c>
      <c r="EZ147">
        <v>20.2105</v>
      </c>
      <c r="FA147">
        <v>5.22867</v>
      </c>
      <c r="FB147">
        <v>11.998</v>
      </c>
      <c r="FC147">
        <v>4.9658</v>
      </c>
      <c r="FD147">
        <v>3.297</v>
      </c>
      <c r="FE147">
        <v>9999</v>
      </c>
      <c r="FF147">
        <v>9999</v>
      </c>
      <c r="FG147">
        <v>9999</v>
      </c>
      <c r="FH147">
        <v>33.7</v>
      </c>
      <c r="FI147">
        <v>4.97104</v>
      </c>
      <c r="FJ147">
        <v>1.86777</v>
      </c>
      <c r="FK147">
        <v>1.85898</v>
      </c>
      <c r="FL147">
        <v>1.8651</v>
      </c>
      <c r="FM147">
        <v>1.8631</v>
      </c>
      <c r="FN147">
        <v>1.86447</v>
      </c>
      <c r="FO147">
        <v>1.85989</v>
      </c>
      <c r="FP147">
        <v>1.86401</v>
      </c>
      <c r="FQ147">
        <v>0</v>
      </c>
      <c r="FR147">
        <v>0</v>
      </c>
      <c r="FS147">
        <v>0</v>
      </c>
      <c r="FT147">
        <v>0</v>
      </c>
      <c r="FU147" t="s">
        <v>358</v>
      </c>
      <c r="FV147" t="s">
        <v>359</v>
      </c>
      <c r="FW147" t="s">
        <v>360</v>
      </c>
      <c r="FX147" t="s">
        <v>360</v>
      </c>
      <c r="FY147" t="s">
        <v>360</v>
      </c>
      <c r="FZ147" t="s">
        <v>360</v>
      </c>
      <c r="GA147">
        <v>0</v>
      </c>
      <c r="GB147">
        <v>100</v>
      </c>
      <c r="GC147">
        <v>100</v>
      </c>
      <c r="GD147">
        <v>-2.909</v>
      </c>
      <c r="GE147">
        <v>-0.0517</v>
      </c>
      <c r="GF147">
        <v>-1.051159186762424</v>
      </c>
      <c r="GG147">
        <v>-0.004200780211792431</v>
      </c>
      <c r="GH147">
        <v>-6.086107273994438E-07</v>
      </c>
      <c r="GI147">
        <v>3.538391214060535E-10</v>
      </c>
      <c r="GJ147">
        <v>-0.07771931300603285</v>
      </c>
      <c r="GK147">
        <v>0.006682484536868237</v>
      </c>
      <c r="GL147">
        <v>-0.0007200357986506558</v>
      </c>
      <c r="GM147">
        <v>2.515042002614049E-05</v>
      </c>
      <c r="GN147">
        <v>15</v>
      </c>
      <c r="GO147">
        <v>1944</v>
      </c>
      <c r="GP147">
        <v>3</v>
      </c>
      <c r="GQ147">
        <v>20</v>
      </c>
      <c r="GR147">
        <v>20.5</v>
      </c>
      <c r="GS147">
        <v>20.2</v>
      </c>
      <c r="GT147">
        <v>1.13403</v>
      </c>
      <c r="GU147">
        <v>2.42065</v>
      </c>
      <c r="GV147">
        <v>1.44775</v>
      </c>
      <c r="GW147">
        <v>2.29126</v>
      </c>
      <c r="GX147">
        <v>1.55151</v>
      </c>
      <c r="GY147">
        <v>2.38037</v>
      </c>
      <c r="GZ147">
        <v>33.3335</v>
      </c>
      <c r="HA147">
        <v>13.7118</v>
      </c>
      <c r="HB147">
        <v>18</v>
      </c>
      <c r="HC147">
        <v>597.182</v>
      </c>
      <c r="HD147">
        <v>459.263</v>
      </c>
      <c r="HE147">
        <v>26.0005</v>
      </c>
      <c r="HF147">
        <v>26.7613</v>
      </c>
      <c r="HG147">
        <v>30.0002</v>
      </c>
      <c r="HH147">
        <v>26.8003</v>
      </c>
      <c r="HI147">
        <v>26.7551</v>
      </c>
      <c r="HJ147">
        <v>22.7129</v>
      </c>
      <c r="HK147">
        <v>31.3688</v>
      </c>
      <c r="HL147">
        <v>58.1346</v>
      </c>
      <c r="HM147">
        <v>26</v>
      </c>
      <c r="HN147">
        <v>420</v>
      </c>
      <c r="HO147">
        <v>16.0419</v>
      </c>
      <c r="HP147">
        <v>99.1027</v>
      </c>
      <c r="HQ147">
        <v>100.784</v>
      </c>
    </row>
    <row r="148" spans="1:225">
      <c r="A148">
        <v>132</v>
      </c>
      <c r="B148">
        <v>1714261430.5</v>
      </c>
      <c r="C148">
        <v>4292.400000095367</v>
      </c>
      <c r="D148" t="s">
        <v>642</v>
      </c>
      <c r="E148" t="s">
        <v>643</v>
      </c>
      <c r="F148">
        <v>5</v>
      </c>
      <c r="G148" t="s">
        <v>637</v>
      </c>
      <c r="H148">
        <v>1714261422.566667</v>
      </c>
      <c r="I148">
        <f>(J148)/1000</f>
        <v>0</v>
      </c>
      <c r="J148">
        <f>IF(BE148, AM148, AG148)</f>
        <v>0</v>
      </c>
      <c r="K148">
        <f>IF(BE148, AH148, AF148)</f>
        <v>0</v>
      </c>
      <c r="L148">
        <f>BG148 - IF(AT148&gt;1, K148*BA148*100.0/(AV148*BU148), 0)</f>
        <v>0</v>
      </c>
      <c r="M148">
        <f>((S148-I148/2)*L148-K148)/(S148+I148/2)</f>
        <v>0</v>
      </c>
      <c r="N148">
        <f>M148*(BN148+BO148)/1000.0</f>
        <v>0</v>
      </c>
      <c r="O148">
        <f>(BG148 - IF(AT148&gt;1, K148*BA148*100.0/(AV148*BU148), 0))*(BN148+BO148)/1000.0</f>
        <v>0</v>
      </c>
      <c r="P148">
        <f>2.0/((1/R148-1/Q148)+SIGN(R148)*SQRT((1/R148-1/Q148)*(1/R148-1/Q148) + 4*BB148/((BB148+1)*(BB148+1))*(2*1/R148*1/Q148-1/Q148*1/Q148)))</f>
        <v>0</v>
      </c>
      <c r="Q148">
        <f>IF(LEFT(BC148,1)&lt;&gt;"0",IF(LEFT(BC148,1)="1",3.0,BD148),$D$5+$E$5*(BU148*BN148/($K$5*1000))+$F$5*(BU148*BN148/($K$5*1000))*MAX(MIN(BA148,$J$5),$I$5)*MAX(MIN(BA148,$J$5),$I$5)+$G$5*MAX(MIN(BA148,$J$5),$I$5)*(BU148*BN148/($K$5*1000))+$H$5*(BU148*BN148/($K$5*1000))*(BU148*BN148/($K$5*1000)))</f>
        <v>0</v>
      </c>
      <c r="R148">
        <f>I148*(1000-(1000*0.61365*exp(17.502*V148/(240.97+V148))/(BN148+BO148)+BI148)/2)/(1000*0.61365*exp(17.502*V148/(240.97+V148))/(BN148+BO148)-BI148)</f>
        <v>0</v>
      </c>
      <c r="S148">
        <f>1/((BB148+1)/(P148/1.6)+1/(Q148/1.37)) + BB148/((BB148+1)/(P148/1.6) + BB148/(Q148/1.37))</f>
        <v>0</v>
      </c>
      <c r="T148">
        <f>(AW148*AZ148)</f>
        <v>0</v>
      </c>
      <c r="U148">
        <f>(BP148+(T148+2*0.95*5.67E-8*(((BP148+$B$7)+273)^4-(BP148+273)^4)-44100*I148)/(1.84*29.3*Q148+8*0.95*5.67E-8*(BP148+273)^3))</f>
        <v>0</v>
      </c>
      <c r="V148">
        <f>($C$7*BQ148+$D$7*BR148+$E$7*U148)</f>
        <v>0</v>
      </c>
      <c r="W148">
        <f>0.61365*exp(17.502*V148/(240.97+V148))</f>
        <v>0</v>
      </c>
      <c r="X148">
        <f>(Y148/Z148*100)</f>
        <v>0</v>
      </c>
      <c r="Y148">
        <f>BI148*(BN148+BO148)/1000</f>
        <v>0</v>
      </c>
      <c r="Z148">
        <f>0.61365*exp(17.502*BP148/(240.97+BP148))</f>
        <v>0</v>
      </c>
      <c r="AA148">
        <f>(W148-BI148*(BN148+BO148)/1000)</f>
        <v>0</v>
      </c>
      <c r="AB148">
        <f>(-I148*44100)</f>
        <v>0</v>
      </c>
      <c r="AC148">
        <f>2*29.3*Q148*0.92*(BP148-V148)</f>
        <v>0</v>
      </c>
      <c r="AD148">
        <f>2*0.95*5.67E-8*(((BP148+$B$7)+273)^4-(V148+273)^4)</f>
        <v>0</v>
      </c>
      <c r="AE148">
        <f>T148+AD148+AB148+AC148</f>
        <v>0</v>
      </c>
      <c r="AF148">
        <f>BM148*AT148*(BH148-BG148*(1000-AT148*BJ148)/(1000-AT148*BI148))/(100*BA148)</f>
        <v>0</v>
      </c>
      <c r="AG148">
        <f>1000*BM148*AT148*(BI148-BJ148)/(100*BA148*(1000-AT148*BI148))</f>
        <v>0</v>
      </c>
      <c r="AH148">
        <f>(AI148 - AJ148 - BN148*1E3/(8.314*(BP148+273.15)) * AL148/BM148 * AK148) * BM148/(100*BA148) * (1000 - BJ148)/1000</f>
        <v>0</v>
      </c>
      <c r="AI148">
        <v>427.0211216803975</v>
      </c>
      <c r="AJ148">
        <v>426.9438424242424</v>
      </c>
      <c r="AK148">
        <v>0.01105662202942528</v>
      </c>
      <c r="AL148">
        <v>67.19812825864433</v>
      </c>
      <c r="AM148">
        <f>(AO148 - AN148 + BN148*1E3/(8.314*(BP148+273.15)) * AQ148/BM148 * AP148) * BM148/(100*BA148) * 1000/(1000 - AO148)</f>
        <v>0</v>
      </c>
      <c r="AN148">
        <v>16.0367704588568</v>
      </c>
      <c r="AO148">
        <v>16.08166</v>
      </c>
      <c r="AP148">
        <v>5.593804795841256E-06</v>
      </c>
      <c r="AQ148">
        <v>78.54336457501874</v>
      </c>
      <c r="AR148">
        <v>0</v>
      </c>
      <c r="AS148">
        <v>0</v>
      </c>
      <c r="AT148">
        <f>IF(AR148*$H$13&gt;=AV148,1.0,(AV148/(AV148-AR148*$H$13)))</f>
        <v>0</v>
      </c>
      <c r="AU148">
        <f>(AT148-1)*100</f>
        <v>0</v>
      </c>
      <c r="AV148">
        <f>MAX(0,($B$13+$C$13*BU148)/(1+$D$13*BU148)*BN148/(BP148+273)*$E$13)</f>
        <v>0</v>
      </c>
      <c r="AW148">
        <f>$B$11*BV148+$C$11*BW148+$F$11*CH148*(1-CK148)</f>
        <v>0</v>
      </c>
      <c r="AX148">
        <f>AW148*AY148</f>
        <v>0</v>
      </c>
      <c r="AY148">
        <f>($B$11*$D$9+$C$11*$D$9+$F$11*((CU148+CM148)/MAX(CU148+CM148+CV148, 0.1)*$I$9+CV148/MAX(CU148+CM148+CV148, 0.1)*$J$9))/($B$11+$C$11+$F$11)</f>
        <v>0</v>
      </c>
      <c r="AZ148">
        <f>($B$11*$K$9+$C$11*$K$9+$F$11*((CU148+CM148)/MAX(CU148+CM148+CV148, 0.1)*$P$9+CV148/MAX(CU148+CM148+CV148, 0.1)*$Q$9))/($B$11+$C$11+$F$11)</f>
        <v>0</v>
      </c>
      <c r="BA148">
        <v>6</v>
      </c>
      <c r="BB148">
        <v>0.5</v>
      </c>
      <c r="BC148" t="s">
        <v>355</v>
      </c>
      <c r="BD148">
        <v>2</v>
      </c>
      <c r="BE148" t="b">
        <v>1</v>
      </c>
      <c r="BF148">
        <v>1714261422.566667</v>
      </c>
      <c r="BG148">
        <v>419.9780000000001</v>
      </c>
      <c r="BH148">
        <v>420.0675</v>
      </c>
      <c r="BI148">
        <v>16.08185666666667</v>
      </c>
      <c r="BJ148">
        <v>16.03506666666667</v>
      </c>
      <c r="BK148">
        <v>422.8878333333334</v>
      </c>
      <c r="BL148">
        <v>16.13356666666667</v>
      </c>
      <c r="BM148">
        <v>599.9961333333333</v>
      </c>
      <c r="BN148">
        <v>101.409</v>
      </c>
      <c r="BO148">
        <v>0.09997382999999999</v>
      </c>
      <c r="BP148">
        <v>26.42959</v>
      </c>
      <c r="BQ148">
        <v>26.50408333333333</v>
      </c>
      <c r="BR148">
        <v>999.9000000000002</v>
      </c>
      <c r="BS148">
        <v>0</v>
      </c>
      <c r="BT148">
        <v>0</v>
      </c>
      <c r="BU148">
        <v>10002.681</v>
      </c>
      <c r="BV148">
        <v>0</v>
      </c>
      <c r="BW148">
        <v>144.1216333333333</v>
      </c>
      <c r="BX148">
        <v>-0.08937076699999999</v>
      </c>
      <c r="BY148">
        <v>426.8426333333334</v>
      </c>
      <c r="BZ148">
        <v>426.9130666666667</v>
      </c>
      <c r="CA148">
        <v>0.04680316333333333</v>
      </c>
      <c r="CB148">
        <v>420.0675</v>
      </c>
      <c r="CC148">
        <v>16.03506666666667</v>
      </c>
      <c r="CD148">
        <v>1.630846666666667</v>
      </c>
      <c r="CE148">
        <v>1.6261</v>
      </c>
      <c r="CF148">
        <v>14.2534</v>
      </c>
      <c r="CG148">
        <v>14.20839</v>
      </c>
      <c r="CH148">
        <v>399.9953333333333</v>
      </c>
      <c r="CI148">
        <v>0.8999961000000004</v>
      </c>
      <c r="CJ148">
        <v>0.10000386</v>
      </c>
      <c r="CK148">
        <v>0</v>
      </c>
      <c r="CL148">
        <v>2.07673</v>
      </c>
      <c r="CM148">
        <v>0</v>
      </c>
      <c r="CN148">
        <v>1025.391</v>
      </c>
      <c r="CO148">
        <v>3702.158666666668</v>
      </c>
      <c r="CP148">
        <v>36.54346666666666</v>
      </c>
      <c r="CQ148">
        <v>41.36023333333333</v>
      </c>
      <c r="CR148">
        <v>38.62683333333332</v>
      </c>
      <c r="CS148">
        <v>40.87466666666665</v>
      </c>
      <c r="CT148">
        <v>37.39566666666666</v>
      </c>
      <c r="CU148">
        <v>359.9933333333331</v>
      </c>
      <c r="CV148">
        <v>40</v>
      </c>
      <c r="CW148">
        <v>0</v>
      </c>
      <c r="CX148">
        <v>1714261518</v>
      </c>
      <c r="CY148">
        <v>0</v>
      </c>
      <c r="CZ148">
        <v>1714260207.1</v>
      </c>
      <c r="DA148" t="s">
        <v>565</v>
      </c>
      <c r="DB148">
        <v>1714260192.6</v>
      </c>
      <c r="DC148">
        <v>1714260207.1</v>
      </c>
      <c r="DD148">
        <v>4</v>
      </c>
      <c r="DE148">
        <v>0.059</v>
      </c>
      <c r="DF148">
        <v>-0.002</v>
      </c>
      <c r="DG148">
        <v>-2.911</v>
      </c>
      <c r="DH148">
        <v>-0.054</v>
      </c>
      <c r="DI148">
        <v>420</v>
      </c>
      <c r="DJ148">
        <v>15</v>
      </c>
      <c r="DK148">
        <v>0.52</v>
      </c>
      <c r="DL148">
        <v>0.05</v>
      </c>
      <c r="DM148">
        <v>-0.08194195634146341</v>
      </c>
      <c r="DN148">
        <v>-0.1554900729616725</v>
      </c>
      <c r="DO148">
        <v>0.06081536425585833</v>
      </c>
      <c r="DP148">
        <v>0</v>
      </c>
      <c r="DQ148">
        <v>0.04736472926829268</v>
      </c>
      <c r="DR148">
        <v>-0.0124850696864112</v>
      </c>
      <c r="DS148">
        <v>0.001360978864236864</v>
      </c>
      <c r="DT148">
        <v>1</v>
      </c>
      <c r="DU148">
        <v>1</v>
      </c>
      <c r="DV148">
        <v>2</v>
      </c>
      <c r="DW148" t="s">
        <v>357</v>
      </c>
      <c r="DX148">
        <v>3.22898</v>
      </c>
      <c r="DY148">
        <v>2.70449</v>
      </c>
      <c r="DZ148">
        <v>0.106133</v>
      </c>
      <c r="EA148">
        <v>0.105897</v>
      </c>
      <c r="EB148">
        <v>0.0872401</v>
      </c>
      <c r="EC148">
        <v>0.08739909999999999</v>
      </c>
      <c r="ED148">
        <v>29147.4</v>
      </c>
      <c r="EE148">
        <v>28480.9</v>
      </c>
      <c r="EF148">
        <v>31230.7</v>
      </c>
      <c r="EG148">
        <v>30201.1</v>
      </c>
      <c r="EH148">
        <v>38179.8</v>
      </c>
      <c r="EI148">
        <v>36451.2</v>
      </c>
      <c r="EJ148">
        <v>43764.3</v>
      </c>
      <c r="EK148">
        <v>42180.5</v>
      </c>
      <c r="EL148">
        <v>2.12308</v>
      </c>
      <c r="EM148">
        <v>1.90537</v>
      </c>
      <c r="EN148">
        <v>0.0689961</v>
      </c>
      <c r="EO148">
        <v>0</v>
      </c>
      <c r="EP148">
        <v>25.3858</v>
      </c>
      <c r="EQ148">
        <v>999.9</v>
      </c>
      <c r="ER148">
        <v>52.6</v>
      </c>
      <c r="ES148">
        <v>28.6</v>
      </c>
      <c r="ET148">
        <v>20.3816</v>
      </c>
      <c r="EU148">
        <v>61.5372</v>
      </c>
      <c r="EV148">
        <v>22.6603</v>
      </c>
      <c r="EW148">
        <v>1</v>
      </c>
      <c r="EX148">
        <v>-0.0214634</v>
      </c>
      <c r="EY148">
        <v>-0.373548</v>
      </c>
      <c r="EZ148">
        <v>20.2105</v>
      </c>
      <c r="FA148">
        <v>5.22822</v>
      </c>
      <c r="FB148">
        <v>11.998</v>
      </c>
      <c r="FC148">
        <v>4.9663</v>
      </c>
      <c r="FD148">
        <v>3.297</v>
      </c>
      <c r="FE148">
        <v>9999</v>
      </c>
      <c r="FF148">
        <v>9999</v>
      </c>
      <c r="FG148">
        <v>9999</v>
      </c>
      <c r="FH148">
        <v>33.7</v>
      </c>
      <c r="FI148">
        <v>4.97105</v>
      </c>
      <c r="FJ148">
        <v>1.86779</v>
      </c>
      <c r="FK148">
        <v>1.859</v>
      </c>
      <c r="FL148">
        <v>1.8651</v>
      </c>
      <c r="FM148">
        <v>1.8631</v>
      </c>
      <c r="FN148">
        <v>1.86447</v>
      </c>
      <c r="FO148">
        <v>1.85989</v>
      </c>
      <c r="FP148">
        <v>1.86401</v>
      </c>
      <c r="FQ148">
        <v>0</v>
      </c>
      <c r="FR148">
        <v>0</v>
      </c>
      <c r="FS148">
        <v>0</v>
      </c>
      <c r="FT148">
        <v>0</v>
      </c>
      <c r="FU148" t="s">
        <v>358</v>
      </c>
      <c r="FV148" t="s">
        <v>359</v>
      </c>
      <c r="FW148" t="s">
        <v>360</v>
      </c>
      <c r="FX148" t="s">
        <v>360</v>
      </c>
      <c r="FY148" t="s">
        <v>360</v>
      </c>
      <c r="FZ148" t="s">
        <v>360</v>
      </c>
      <c r="GA148">
        <v>0</v>
      </c>
      <c r="GB148">
        <v>100</v>
      </c>
      <c r="GC148">
        <v>100</v>
      </c>
      <c r="GD148">
        <v>-2.91</v>
      </c>
      <c r="GE148">
        <v>-0.0517</v>
      </c>
      <c r="GF148">
        <v>-1.051159186762424</v>
      </c>
      <c r="GG148">
        <v>-0.004200780211792431</v>
      </c>
      <c r="GH148">
        <v>-6.086107273994438E-07</v>
      </c>
      <c r="GI148">
        <v>3.538391214060535E-10</v>
      </c>
      <c r="GJ148">
        <v>-0.07771931300603285</v>
      </c>
      <c r="GK148">
        <v>0.006682484536868237</v>
      </c>
      <c r="GL148">
        <v>-0.0007200357986506558</v>
      </c>
      <c r="GM148">
        <v>2.515042002614049E-05</v>
      </c>
      <c r="GN148">
        <v>15</v>
      </c>
      <c r="GO148">
        <v>1944</v>
      </c>
      <c r="GP148">
        <v>3</v>
      </c>
      <c r="GQ148">
        <v>20</v>
      </c>
      <c r="GR148">
        <v>20.6</v>
      </c>
      <c r="GS148">
        <v>20.4</v>
      </c>
      <c r="GT148">
        <v>1.13403</v>
      </c>
      <c r="GU148">
        <v>2.41333</v>
      </c>
      <c r="GV148">
        <v>1.44775</v>
      </c>
      <c r="GW148">
        <v>2.29126</v>
      </c>
      <c r="GX148">
        <v>1.55151</v>
      </c>
      <c r="GY148">
        <v>2.41943</v>
      </c>
      <c r="GZ148">
        <v>33.3111</v>
      </c>
      <c r="HA148">
        <v>13.703</v>
      </c>
      <c r="HB148">
        <v>18</v>
      </c>
      <c r="HC148">
        <v>597.029</v>
      </c>
      <c r="HD148">
        <v>459.34</v>
      </c>
      <c r="HE148">
        <v>26.0005</v>
      </c>
      <c r="HF148">
        <v>26.7636</v>
      </c>
      <c r="HG148">
        <v>30.0003</v>
      </c>
      <c r="HH148">
        <v>26.8026</v>
      </c>
      <c r="HI148">
        <v>26.7571</v>
      </c>
      <c r="HJ148">
        <v>22.708</v>
      </c>
      <c r="HK148">
        <v>31.3688</v>
      </c>
      <c r="HL148">
        <v>58.1346</v>
      </c>
      <c r="HM148">
        <v>26</v>
      </c>
      <c r="HN148">
        <v>420</v>
      </c>
      <c r="HO148">
        <v>16.0419</v>
      </c>
      <c r="HP148">
        <v>99.1033</v>
      </c>
      <c r="HQ148">
        <v>100.783</v>
      </c>
    </row>
    <row r="149" spans="1:225">
      <c r="A149">
        <v>133</v>
      </c>
      <c r="B149">
        <v>1714261440.5</v>
      </c>
      <c r="C149">
        <v>4302.400000095367</v>
      </c>
      <c r="D149" t="s">
        <v>644</v>
      </c>
      <c r="E149" t="s">
        <v>645</v>
      </c>
      <c r="F149">
        <v>5</v>
      </c>
      <c r="G149" t="s">
        <v>637</v>
      </c>
      <c r="H149">
        <v>1714261432.566667</v>
      </c>
      <c r="I149">
        <f>(J149)/1000</f>
        <v>0</v>
      </c>
      <c r="J149">
        <f>IF(BE149, AM149, AG149)</f>
        <v>0</v>
      </c>
      <c r="K149">
        <f>IF(BE149, AH149, AF149)</f>
        <v>0</v>
      </c>
      <c r="L149">
        <f>BG149 - IF(AT149&gt;1, K149*BA149*100.0/(AV149*BU149), 0)</f>
        <v>0</v>
      </c>
      <c r="M149">
        <f>((S149-I149/2)*L149-K149)/(S149+I149/2)</f>
        <v>0</v>
      </c>
      <c r="N149">
        <f>M149*(BN149+BO149)/1000.0</f>
        <v>0</v>
      </c>
      <c r="O149">
        <f>(BG149 - IF(AT149&gt;1, K149*BA149*100.0/(AV149*BU149), 0))*(BN149+BO149)/1000.0</f>
        <v>0</v>
      </c>
      <c r="P149">
        <f>2.0/((1/R149-1/Q149)+SIGN(R149)*SQRT((1/R149-1/Q149)*(1/R149-1/Q149) + 4*BB149/((BB149+1)*(BB149+1))*(2*1/R149*1/Q149-1/Q149*1/Q149)))</f>
        <v>0</v>
      </c>
      <c r="Q149">
        <f>IF(LEFT(BC149,1)&lt;&gt;"0",IF(LEFT(BC149,1)="1",3.0,BD149),$D$5+$E$5*(BU149*BN149/($K$5*1000))+$F$5*(BU149*BN149/($K$5*1000))*MAX(MIN(BA149,$J$5),$I$5)*MAX(MIN(BA149,$J$5),$I$5)+$G$5*MAX(MIN(BA149,$J$5),$I$5)*(BU149*BN149/($K$5*1000))+$H$5*(BU149*BN149/($K$5*1000))*(BU149*BN149/($K$5*1000)))</f>
        <v>0</v>
      </c>
      <c r="R149">
        <f>I149*(1000-(1000*0.61365*exp(17.502*V149/(240.97+V149))/(BN149+BO149)+BI149)/2)/(1000*0.61365*exp(17.502*V149/(240.97+V149))/(BN149+BO149)-BI149)</f>
        <v>0</v>
      </c>
      <c r="S149">
        <f>1/((BB149+1)/(P149/1.6)+1/(Q149/1.37)) + BB149/((BB149+1)/(P149/1.6) + BB149/(Q149/1.37))</f>
        <v>0</v>
      </c>
      <c r="T149">
        <f>(AW149*AZ149)</f>
        <v>0</v>
      </c>
      <c r="U149">
        <f>(BP149+(T149+2*0.95*5.67E-8*(((BP149+$B$7)+273)^4-(BP149+273)^4)-44100*I149)/(1.84*29.3*Q149+8*0.95*5.67E-8*(BP149+273)^3))</f>
        <v>0</v>
      </c>
      <c r="V149">
        <f>($C$7*BQ149+$D$7*BR149+$E$7*U149)</f>
        <v>0</v>
      </c>
      <c r="W149">
        <f>0.61365*exp(17.502*V149/(240.97+V149))</f>
        <v>0</v>
      </c>
      <c r="X149">
        <f>(Y149/Z149*100)</f>
        <v>0</v>
      </c>
      <c r="Y149">
        <f>BI149*(BN149+BO149)/1000</f>
        <v>0</v>
      </c>
      <c r="Z149">
        <f>0.61365*exp(17.502*BP149/(240.97+BP149))</f>
        <v>0</v>
      </c>
      <c r="AA149">
        <f>(W149-BI149*(BN149+BO149)/1000)</f>
        <v>0</v>
      </c>
      <c r="AB149">
        <f>(-I149*44100)</f>
        <v>0</v>
      </c>
      <c r="AC149">
        <f>2*29.3*Q149*0.92*(BP149-V149)</f>
        <v>0</v>
      </c>
      <c r="AD149">
        <f>2*0.95*5.67E-8*(((BP149+$B$7)+273)^4-(V149+273)^4)</f>
        <v>0</v>
      </c>
      <c r="AE149">
        <f>T149+AD149+AB149+AC149</f>
        <v>0</v>
      </c>
      <c r="AF149">
        <f>BM149*AT149*(BH149-BG149*(1000-AT149*BJ149)/(1000-AT149*BI149))/(100*BA149)</f>
        <v>0</v>
      </c>
      <c r="AG149">
        <f>1000*BM149*AT149*(BI149-BJ149)/(100*BA149*(1000-AT149*BI149))</f>
        <v>0</v>
      </c>
      <c r="AH149">
        <f>(AI149 - AJ149 - BN149*1E3/(8.314*(BP149+273.15)) * AL149/BM149 * AK149) * BM149/(100*BA149) * (1000 - BJ149)/1000</f>
        <v>0</v>
      </c>
      <c r="AI149">
        <v>426.842162539655</v>
      </c>
      <c r="AJ149">
        <v>426.7876363636364</v>
      </c>
      <c r="AK149">
        <v>-0.0003598415903732688</v>
      </c>
      <c r="AL149">
        <v>67.19812825864433</v>
      </c>
      <c r="AM149">
        <f>(AO149 - AN149 + BN149*1E3/(8.314*(BP149+273.15)) * AQ149/BM149 * AP149) * BM149/(100*BA149) * 1000/(1000 - AO149)</f>
        <v>0</v>
      </c>
      <c r="AN149">
        <v>16.03949544382828</v>
      </c>
      <c r="AO149">
        <v>16.0858909090909</v>
      </c>
      <c r="AP149">
        <v>-1.017301484542585E-06</v>
      </c>
      <c r="AQ149">
        <v>78.54336457501874</v>
      </c>
      <c r="AR149">
        <v>0</v>
      </c>
      <c r="AS149">
        <v>0</v>
      </c>
      <c r="AT149">
        <f>IF(AR149*$H$13&gt;=AV149,1.0,(AV149/(AV149-AR149*$H$13)))</f>
        <v>0</v>
      </c>
      <c r="AU149">
        <f>(AT149-1)*100</f>
        <v>0</v>
      </c>
      <c r="AV149">
        <f>MAX(0,($B$13+$C$13*BU149)/(1+$D$13*BU149)*BN149/(BP149+273)*$E$13)</f>
        <v>0</v>
      </c>
      <c r="AW149">
        <f>$B$11*BV149+$C$11*BW149+$F$11*CH149*(1-CK149)</f>
        <v>0</v>
      </c>
      <c r="AX149">
        <f>AW149*AY149</f>
        <v>0</v>
      </c>
      <c r="AY149">
        <f>($B$11*$D$9+$C$11*$D$9+$F$11*((CU149+CM149)/MAX(CU149+CM149+CV149, 0.1)*$I$9+CV149/MAX(CU149+CM149+CV149, 0.1)*$J$9))/($B$11+$C$11+$F$11)</f>
        <v>0</v>
      </c>
      <c r="AZ149">
        <f>($B$11*$K$9+$C$11*$K$9+$F$11*((CU149+CM149)/MAX(CU149+CM149+CV149, 0.1)*$P$9+CV149/MAX(CU149+CM149+CV149, 0.1)*$Q$9))/($B$11+$C$11+$F$11)</f>
        <v>0</v>
      </c>
      <c r="BA149">
        <v>6</v>
      </c>
      <c r="BB149">
        <v>0.5</v>
      </c>
      <c r="BC149" t="s">
        <v>355</v>
      </c>
      <c r="BD149">
        <v>2</v>
      </c>
      <c r="BE149" t="b">
        <v>1</v>
      </c>
      <c r="BF149">
        <v>1714261432.566667</v>
      </c>
      <c r="BG149">
        <v>419.9826333333333</v>
      </c>
      <c r="BH149">
        <v>420.0032333333332</v>
      </c>
      <c r="BI149">
        <v>16.08373</v>
      </c>
      <c r="BJ149">
        <v>16.03748333333333</v>
      </c>
      <c r="BK149">
        <v>422.8922333333334</v>
      </c>
      <c r="BL149">
        <v>16.13543666666667</v>
      </c>
      <c r="BM149">
        <v>600.0158333333333</v>
      </c>
      <c r="BN149">
        <v>101.4092</v>
      </c>
      <c r="BO149">
        <v>0.1000392433333333</v>
      </c>
      <c r="BP149">
        <v>26.44487666666667</v>
      </c>
      <c r="BQ149">
        <v>26.51913</v>
      </c>
      <c r="BR149">
        <v>999.9000000000002</v>
      </c>
      <c r="BS149">
        <v>0</v>
      </c>
      <c r="BT149">
        <v>0</v>
      </c>
      <c r="BU149">
        <v>9996.388666666666</v>
      </c>
      <c r="BV149">
        <v>0</v>
      </c>
      <c r="BW149">
        <v>144.6777</v>
      </c>
      <c r="BX149">
        <v>-0.02067672366666667</v>
      </c>
      <c r="BY149">
        <v>426.8478666666667</v>
      </c>
      <c r="BZ149">
        <v>426.8488666666666</v>
      </c>
      <c r="CA149">
        <v>0.04626134666666665</v>
      </c>
      <c r="CB149">
        <v>420.0032333333332</v>
      </c>
      <c r="CC149">
        <v>16.03748333333333</v>
      </c>
      <c r="CD149">
        <v>1.63104</v>
      </c>
      <c r="CE149">
        <v>1.626349333333333</v>
      </c>
      <c r="CF149">
        <v>14.25524</v>
      </c>
      <c r="CG149">
        <v>14.21075</v>
      </c>
      <c r="CH149">
        <v>400.0345333333333</v>
      </c>
      <c r="CI149">
        <v>0.8999984666666669</v>
      </c>
      <c r="CJ149">
        <v>0.10000148</v>
      </c>
      <c r="CK149">
        <v>0</v>
      </c>
      <c r="CL149">
        <v>2.11506</v>
      </c>
      <c r="CM149">
        <v>0</v>
      </c>
      <c r="CN149">
        <v>1023.654333333333</v>
      </c>
      <c r="CO149">
        <v>3702.525</v>
      </c>
      <c r="CP149">
        <v>36.61436666666666</v>
      </c>
      <c r="CQ149">
        <v>41.41839999999998</v>
      </c>
      <c r="CR149">
        <v>38.69759999999999</v>
      </c>
      <c r="CS149">
        <v>40.98723333333331</v>
      </c>
      <c r="CT149">
        <v>37.45593333333333</v>
      </c>
      <c r="CU149">
        <v>360.0303333333332</v>
      </c>
      <c r="CV149">
        <v>40.003</v>
      </c>
      <c r="CW149">
        <v>0</v>
      </c>
      <c r="CX149">
        <v>1714261528.2</v>
      </c>
      <c r="CY149">
        <v>0</v>
      </c>
      <c r="CZ149">
        <v>1714260207.1</v>
      </c>
      <c r="DA149" t="s">
        <v>565</v>
      </c>
      <c r="DB149">
        <v>1714260192.6</v>
      </c>
      <c r="DC149">
        <v>1714260207.1</v>
      </c>
      <c r="DD149">
        <v>4</v>
      </c>
      <c r="DE149">
        <v>0.059</v>
      </c>
      <c r="DF149">
        <v>-0.002</v>
      </c>
      <c r="DG149">
        <v>-2.911</v>
      </c>
      <c r="DH149">
        <v>-0.054</v>
      </c>
      <c r="DI149">
        <v>420</v>
      </c>
      <c r="DJ149">
        <v>15</v>
      </c>
      <c r="DK149">
        <v>0.52</v>
      </c>
      <c r="DL149">
        <v>0.05</v>
      </c>
      <c r="DM149">
        <v>-0.02816180512195122</v>
      </c>
      <c r="DN149">
        <v>0.402428410662021</v>
      </c>
      <c r="DO149">
        <v>0.1074352714201625</v>
      </c>
      <c r="DP149">
        <v>0</v>
      </c>
      <c r="DQ149">
        <v>0.04651521463414634</v>
      </c>
      <c r="DR149">
        <v>-0.001486722648083675</v>
      </c>
      <c r="DS149">
        <v>0.0010033595412683</v>
      </c>
      <c r="DT149">
        <v>1</v>
      </c>
      <c r="DU149">
        <v>1</v>
      </c>
      <c r="DV149">
        <v>2</v>
      </c>
      <c r="DW149" t="s">
        <v>357</v>
      </c>
      <c r="DX149">
        <v>3.22926</v>
      </c>
      <c r="DY149">
        <v>2.70419</v>
      </c>
      <c r="DZ149">
        <v>0.106105</v>
      </c>
      <c r="EA149">
        <v>0.105903</v>
      </c>
      <c r="EB149">
        <v>0.0872604</v>
      </c>
      <c r="EC149">
        <v>0.0874139</v>
      </c>
      <c r="ED149">
        <v>29147.7</v>
      </c>
      <c r="EE149">
        <v>28480.5</v>
      </c>
      <c r="EF149">
        <v>31230.1</v>
      </c>
      <c r="EG149">
        <v>30200.8</v>
      </c>
      <c r="EH149">
        <v>38178.1</v>
      </c>
      <c r="EI149">
        <v>36450.4</v>
      </c>
      <c r="EJ149">
        <v>43763.4</v>
      </c>
      <c r="EK149">
        <v>42180.2</v>
      </c>
      <c r="EL149">
        <v>2.12345</v>
      </c>
      <c r="EM149">
        <v>1.90523</v>
      </c>
      <c r="EN149">
        <v>0.070896</v>
      </c>
      <c r="EO149">
        <v>0</v>
      </c>
      <c r="EP149">
        <v>25.3847</v>
      </c>
      <c r="EQ149">
        <v>999.9</v>
      </c>
      <c r="ER149">
        <v>52.6</v>
      </c>
      <c r="ES149">
        <v>28.6</v>
      </c>
      <c r="ET149">
        <v>20.3823</v>
      </c>
      <c r="EU149">
        <v>61.7372</v>
      </c>
      <c r="EV149">
        <v>22.2356</v>
      </c>
      <c r="EW149">
        <v>1</v>
      </c>
      <c r="EX149">
        <v>-0.0211484</v>
      </c>
      <c r="EY149">
        <v>-0.366792</v>
      </c>
      <c r="EZ149">
        <v>20.2103</v>
      </c>
      <c r="FA149">
        <v>5.22882</v>
      </c>
      <c r="FB149">
        <v>11.998</v>
      </c>
      <c r="FC149">
        <v>4.9673</v>
      </c>
      <c r="FD149">
        <v>3.297</v>
      </c>
      <c r="FE149">
        <v>9999</v>
      </c>
      <c r="FF149">
        <v>9999</v>
      </c>
      <c r="FG149">
        <v>9999</v>
      </c>
      <c r="FH149">
        <v>33.7</v>
      </c>
      <c r="FI149">
        <v>4.97104</v>
      </c>
      <c r="FJ149">
        <v>1.86778</v>
      </c>
      <c r="FK149">
        <v>1.85899</v>
      </c>
      <c r="FL149">
        <v>1.86509</v>
      </c>
      <c r="FM149">
        <v>1.8631</v>
      </c>
      <c r="FN149">
        <v>1.86447</v>
      </c>
      <c r="FO149">
        <v>1.85989</v>
      </c>
      <c r="FP149">
        <v>1.86401</v>
      </c>
      <c r="FQ149">
        <v>0</v>
      </c>
      <c r="FR149">
        <v>0</v>
      </c>
      <c r="FS149">
        <v>0</v>
      </c>
      <c r="FT149">
        <v>0</v>
      </c>
      <c r="FU149" t="s">
        <v>358</v>
      </c>
      <c r="FV149" t="s">
        <v>359</v>
      </c>
      <c r="FW149" t="s">
        <v>360</v>
      </c>
      <c r="FX149" t="s">
        <v>360</v>
      </c>
      <c r="FY149" t="s">
        <v>360</v>
      </c>
      <c r="FZ149" t="s">
        <v>360</v>
      </c>
      <c r="GA149">
        <v>0</v>
      </c>
      <c r="GB149">
        <v>100</v>
      </c>
      <c r="GC149">
        <v>100</v>
      </c>
      <c r="GD149">
        <v>-2.91</v>
      </c>
      <c r="GE149">
        <v>-0.0517</v>
      </c>
      <c r="GF149">
        <v>-1.051159186762424</v>
      </c>
      <c r="GG149">
        <v>-0.004200780211792431</v>
      </c>
      <c r="GH149">
        <v>-6.086107273994438E-07</v>
      </c>
      <c r="GI149">
        <v>3.538391214060535E-10</v>
      </c>
      <c r="GJ149">
        <v>-0.07771931300603285</v>
      </c>
      <c r="GK149">
        <v>0.006682484536868237</v>
      </c>
      <c r="GL149">
        <v>-0.0007200357986506558</v>
      </c>
      <c r="GM149">
        <v>2.515042002614049E-05</v>
      </c>
      <c r="GN149">
        <v>15</v>
      </c>
      <c r="GO149">
        <v>1944</v>
      </c>
      <c r="GP149">
        <v>3</v>
      </c>
      <c r="GQ149">
        <v>20</v>
      </c>
      <c r="GR149">
        <v>20.8</v>
      </c>
      <c r="GS149">
        <v>20.6</v>
      </c>
      <c r="GT149">
        <v>1.13403</v>
      </c>
      <c r="GU149">
        <v>2.42676</v>
      </c>
      <c r="GV149">
        <v>1.44775</v>
      </c>
      <c r="GW149">
        <v>2.29126</v>
      </c>
      <c r="GX149">
        <v>1.55151</v>
      </c>
      <c r="GY149">
        <v>2.44507</v>
      </c>
      <c r="GZ149">
        <v>33.3335</v>
      </c>
      <c r="HA149">
        <v>13.7118</v>
      </c>
      <c r="HB149">
        <v>18</v>
      </c>
      <c r="HC149">
        <v>597.3150000000001</v>
      </c>
      <c r="HD149">
        <v>459.266</v>
      </c>
      <c r="HE149">
        <v>26.0008</v>
      </c>
      <c r="HF149">
        <v>26.7658</v>
      </c>
      <c r="HG149">
        <v>30.0001</v>
      </c>
      <c r="HH149">
        <v>26.8048</v>
      </c>
      <c r="HI149">
        <v>26.7593</v>
      </c>
      <c r="HJ149">
        <v>22.714</v>
      </c>
      <c r="HK149">
        <v>31.3688</v>
      </c>
      <c r="HL149">
        <v>57.7624</v>
      </c>
      <c r="HM149">
        <v>26</v>
      </c>
      <c r="HN149">
        <v>420</v>
      </c>
      <c r="HO149">
        <v>16.0419</v>
      </c>
      <c r="HP149">
        <v>99.10120000000001</v>
      </c>
      <c r="HQ149">
        <v>100.782</v>
      </c>
    </row>
    <row r="150" spans="1:225">
      <c r="A150">
        <v>134</v>
      </c>
      <c r="B150">
        <v>1714261450.5</v>
      </c>
      <c r="C150">
        <v>4312.400000095367</v>
      </c>
      <c r="D150" t="s">
        <v>646</v>
      </c>
      <c r="E150" t="s">
        <v>647</v>
      </c>
      <c r="F150">
        <v>5</v>
      </c>
      <c r="G150" t="s">
        <v>637</v>
      </c>
      <c r="H150">
        <v>1714261442.566667</v>
      </c>
      <c r="I150">
        <f>(J150)/1000</f>
        <v>0</v>
      </c>
      <c r="J150">
        <f>IF(BE150, AM150, AG150)</f>
        <v>0</v>
      </c>
      <c r="K150">
        <f>IF(BE150, AH150, AF150)</f>
        <v>0</v>
      </c>
      <c r="L150">
        <f>BG150 - IF(AT150&gt;1, K150*BA150*100.0/(AV150*BU150), 0)</f>
        <v>0</v>
      </c>
      <c r="M150">
        <f>((S150-I150/2)*L150-K150)/(S150+I150/2)</f>
        <v>0</v>
      </c>
      <c r="N150">
        <f>M150*(BN150+BO150)/1000.0</f>
        <v>0</v>
      </c>
      <c r="O150">
        <f>(BG150 - IF(AT150&gt;1, K150*BA150*100.0/(AV150*BU150), 0))*(BN150+BO150)/1000.0</f>
        <v>0</v>
      </c>
      <c r="P150">
        <f>2.0/((1/R150-1/Q150)+SIGN(R150)*SQRT((1/R150-1/Q150)*(1/R150-1/Q150) + 4*BB150/((BB150+1)*(BB150+1))*(2*1/R150*1/Q150-1/Q150*1/Q150)))</f>
        <v>0</v>
      </c>
      <c r="Q150">
        <f>IF(LEFT(BC150,1)&lt;&gt;"0",IF(LEFT(BC150,1)="1",3.0,BD150),$D$5+$E$5*(BU150*BN150/($K$5*1000))+$F$5*(BU150*BN150/($K$5*1000))*MAX(MIN(BA150,$J$5),$I$5)*MAX(MIN(BA150,$J$5),$I$5)+$G$5*MAX(MIN(BA150,$J$5),$I$5)*(BU150*BN150/($K$5*1000))+$H$5*(BU150*BN150/($K$5*1000))*(BU150*BN150/($K$5*1000)))</f>
        <v>0</v>
      </c>
      <c r="R150">
        <f>I150*(1000-(1000*0.61365*exp(17.502*V150/(240.97+V150))/(BN150+BO150)+BI150)/2)/(1000*0.61365*exp(17.502*V150/(240.97+V150))/(BN150+BO150)-BI150)</f>
        <v>0</v>
      </c>
      <c r="S150">
        <f>1/((BB150+1)/(P150/1.6)+1/(Q150/1.37)) + BB150/((BB150+1)/(P150/1.6) + BB150/(Q150/1.37))</f>
        <v>0</v>
      </c>
      <c r="T150">
        <f>(AW150*AZ150)</f>
        <v>0</v>
      </c>
      <c r="U150">
        <f>(BP150+(T150+2*0.95*5.67E-8*(((BP150+$B$7)+273)^4-(BP150+273)^4)-44100*I150)/(1.84*29.3*Q150+8*0.95*5.67E-8*(BP150+273)^3))</f>
        <v>0</v>
      </c>
      <c r="V150">
        <f>($C$7*BQ150+$D$7*BR150+$E$7*U150)</f>
        <v>0</v>
      </c>
      <c r="W150">
        <f>0.61365*exp(17.502*V150/(240.97+V150))</f>
        <v>0</v>
      </c>
      <c r="X150">
        <f>(Y150/Z150*100)</f>
        <v>0</v>
      </c>
      <c r="Y150">
        <f>BI150*(BN150+BO150)/1000</f>
        <v>0</v>
      </c>
      <c r="Z150">
        <f>0.61365*exp(17.502*BP150/(240.97+BP150))</f>
        <v>0</v>
      </c>
      <c r="AA150">
        <f>(W150-BI150*(BN150+BO150)/1000)</f>
        <v>0</v>
      </c>
      <c r="AB150">
        <f>(-I150*44100)</f>
        <v>0</v>
      </c>
      <c r="AC150">
        <f>2*29.3*Q150*0.92*(BP150-V150)</f>
        <v>0</v>
      </c>
      <c r="AD150">
        <f>2*0.95*5.67E-8*(((BP150+$B$7)+273)^4-(V150+273)^4)</f>
        <v>0</v>
      </c>
      <c r="AE150">
        <f>T150+AD150+AB150+AC150</f>
        <v>0</v>
      </c>
      <c r="AF150">
        <f>BM150*AT150*(BH150-BG150*(1000-AT150*BJ150)/(1000-AT150*BI150))/(100*BA150)</f>
        <v>0</v>
      </c>
      <c r="AG150">
        <f>1000*BM150*AT150*(BI150-BJ150)/(100*BA150*(1000-AT150*BI150))</f>
        <v>0</v>
      </c>
      <c r="AH150">
        <f>(AI150 - AJ150 - BN150*1E3/(8.314*(BP150+273.15)) * AL150/BM150 * AK150) * BM150/(100*BA150) * (1000 - BJ150)/1000</f>
        <v>0</v>
      </c>
      <c r="AI150">
        <v>426.8430413369101</v>
      </c>
      <c r="AJ150">
        <v>426.8229757575757</v>
      </c>
      <c r="AK150">
        <v>0.02206968433022385</v>
      </c>
      <c r="AL150">
        <v>67.19812825864433</v>
      </c>
      <c r="AM150">
        <f>(AO150 - AN150 + BN150*1E3/(8.314*(BP150+273.15)) * AQ150/BM150 * AP150) * BM150/(100*BA150) * 1000/(1000 - AO150)</f>
        <v>0</v>
      </c>
      <c r="AN150">
        <v>16.002759532231</v>
      </c>
      <c r="AO150">
        <v>16.07640181818181</v>
      </c>
      <c r="AP150">
        <v>-0.0001278538907484242</v>
      </c>
      <c r="AQ150">
        <v>78.54336457501874</v>
      </c>
      <c r="AR150">
        <v>0</v>
      </c>
      <c r="AS150">
        <v>0</v>
      </c>
      <c r="AT150">
        <f>IF(AR150*$H$13&gt;=AV150,1.0,(AV150/(AV150-AR150*$H$13)))</f>
        <v>0</v>
      </c>
      <c r="AU150">
        <f>(AT150-1)*100</f>
        <v>0</v>
      </c>
      <c r="AV150">
        <f>MAX(0,($B$13+$C$13*BU150)/(1+$D$13*BU150)*BN150/(BP150+273)*$E$13)</f>
        <v>0</v>
      </c>
      <c r="AW150">
        <f>$B$11*BV150+$C$11*BW150+$F$11*CH150*(1-CK150)</f>
        <v>0</v>
      </c>
      <c r="AX150">
        <f>AW150*AY150</f>
        <v>0</v>
      </c>
      <c r="AY150">
        <f>($B$11*$D$9+$C$11*$D$9+$F$11*((CU150+CM150)/MAX(CU150+CM150+CV150, 0.1)*$I$9+CV150/MAX(CU150+CM150+CV150, 0.1)*$J$9))/($B$11+$C$11+$F$11)</f>
        <v>0</v>
      </c>
      <c r="AZ150">
        <f>($B$11*$K$9+$C$11*$K$9+$F$11*((CU150+CM150)/MAX(CU150+CM150+CV150, 0.1)*$P$9+CV150/MAX(CU150+CM150+CV150, 0.1)*$Q$9))/($B$11+$C$11+$F$11)</f>
        <v>0</v>
      </c>
      <c r="BA150">
        <v>6</v>
      </c>
      <c r="BB150">
        <v>0.5</v>
      </c>
      <c r="BC150" t="s">
        <v>355</v>
      </c>
      <c r="BD150">
        <v>2</v>
      </c>
      <c r="BE150" t="b">
        <v>1</v>
      </c>
      <c r="BF150">
        <v>1714261442.566667</v>
      </c>
      <c r="BG150">
        <v>419.9123666666667</v>
      </c>
      <c r="BH150">
        <v>419.9693666666668</v>
      </c>
      <c r="BI150">
        <v>16.08612666666667</v>
      </c>
      <c r="BJ150">
        <v>16.02658</v>
      </c>
      <c r="BK150">
        <v>422.8217666666667</v>
      </c>
      <c r="BL150">
        <v>16.13781333333333</v>
      </c>
      <c r="BM150">
        <v>599.9955666666667</v>
      </c>
      <c r="BN150">
        <v>101.4099333333333</v>
      </c>
      <c r="BO150">
        <v>0.1000158966666666</v>
      </c>
      <c r="BP150">
        <v>26.46731</v>
      </c>
      <c r="BQ150">
        <v>26.5481</v>
      </c>
      <c r="BR150">
        <v>999.9000000000002</v>
      </c>
      <c r="BS150">
        <v>0</v>
      </c>
      <c r="BT150">
        <v>0</v>
      </c>
      <c r="BU150">
        <v>9990.915000000001</v>
      </c>
      <c r="BV150">
        <v>0</v>
      </c>
      <c r="BW150">
        <v>145.2983</v>
      </c>
      <c r="BX150">
        <v>-0.05698959666666666</v>
      </c>
      <c r="BY150">
        <v>426.7774666666667</v>
      </c>
      <c r="BZ150">
        <v>426.8096333333334</v>
      </c>
      <c r="CA150">
        <v>0.05954863666666668</v>
      </c>
      <c r="CB150">
        <v>419.9693666666668</v>
      </c>
      <c r="CC150">
        <v>16.02658</v>
      </c>
      <c r="CD150">
        <v>1.631292</v>
      </c>
      <c r="CE150">
        <v>1.625253666666667</v>
      </c>
      <c r="CF150">
        <v>14.25761333333333</v>
      </c>
      <c r="CG150">
        <v>14.20034666666667</v>
      </c>
      <c r="CH150">
        <v>399.9914333333333</v>
      </c>
      <c r="CI150">
        <v>0.8999937333333337</v>
      </c>
      <c r="CJ150">
        <v>0.10000624</v>
      </c>
      <c r="CK150">
        <v>0</v>
      </c>
      <c r="CL150">
        <v>2.089576666666667</v>
      </c>
      <c r="CM150">
        <v>0</v>
      </c>
      <c r="CN150">
        <v>1019.776333333333</v>
      </c>
      <c r="CO150">
        <v>3702.12</v>
      </c>
      <c r="CP150">
        <v>36.68513333333333</v>
      </c>
      <c r="CQ150">
        <v>41.47479999999999</v>
      </c>
      <c r="CR150">
        <v>38.76436666666665</v>
      </c>
      <c r="CS150">
        <v>41.09353333333332</v>
      </c>
      <c r="CT150">
        <v>37.52269999999999</v>
      </c>
      <c r="CU150">
        <v>359.9893333333331</v>
      </c>
      <c r="CV150">
        <v>40.001</v>
      </c>
      <c r="CW150">
        <v>0</v>
      </c>
      <c r="CX150">
        <v>1714261537.8</v>
      </c>
      <c r="CY150">
        <v>0</v>
      </c>
      <c r="CZ150">
        <v>1714260207.1</v>
      </c>
      <c r="DA150" t="s">
        <v>565</v>
      </c>
      <c r="DB150">
        <v>1714260192.6</v>
      </c>
      <c r="DC150">
        <v>1714260207.1</v>
      </c>
      <c r="DD150">
        <v>4</v>
      </c>
      <c r="DE150">
        <v>0.059</v>
      </c>
      <c r="DF150">
        <v>-0.002</v>
      </c>
      <c r="DG150">
        <v>-2.911</v>
      </c>
      <c r="DH150">
        <v>-0.054</v>
      </c>
      <c r="DI150">
        <v>420</v>
      </c>
      <c r="DJ150">
        <v>15</v>
      </c>
      <c r="DK150">
        <v>0.52</v>
      </c>
      <c r="DL150">
        <v>0.05</v>
      </c>
      <c r="DM150">
        <v>-0.01256807585365854</v>
      </c>
      <c r="DN150">
        <v>-0.6959203758188149</v>
      </c>
      <c r="DO150">
        <v>0.0855643686030003</v>
      </c>
      <c r="DP150">
        <v>0</v>
      </c>
      <c r="DQ150">
        <v>0.05442679756097561</v>
      </c>
      <c r="DR150">
        <v>0.1068138668989548</v>
      </c>
      <c r="DS150">
        <v>0.01297139841336649</v>
      </c>
      <c r="DT150">
        <v>0</v>
      </c>
      <c r="DU150">
        <v>0</v>
      </c>
      <c r="DV150">
        <v>2</v>
      </c>
      <c r="DW150" t="s">
        <v>363</v>
      </c>
      <c r="DX150">
        <v>3.22915</v>
      </c>
      <c r="DY150">
        <v>2.70414</v>
      </c>
      <c r="DZ150">
        <v>0.106113</v>
      </c>
      <c r="EA150">
        <v>0.1059</v>
      </c>
      <c r="EB150">
        <v>0.087218</v>
      </c>
      <c r="EC150">
        <v>0.0872595</v>
      </c>
      <c r="ED150">
        <v>29147.5</v>
      </c>
      <c r="EE150">
        <v>28480.3</v>
      </c>
      <c r="EF150">
        <v>31230.1</v>
      </c>
      <c r="EG150">
        <v>30200.6</v>
      </c>
      <c r="EH150">
        <v>38179.8</v>
      </c>
      <c r="EI150">
        <v>36456.3</v>
      </c>
      <c r="EJ150">
        <v>43763.3</v>
      </c>
      <c r="EK150">
        <v>42180</v>
      </c>
      <c r="EL150">
        <v>2.12353</v>
      </c>
      <c r="EM150">
        <v>1.9051</v>
      </c>
      <c r="EN150">
        <v>0.0713319</v>
      </c>
      <c r="EO150">
        <v>0</v>
      </c>
      <c r="EP150">
        <v>25.3917</v>
      </c>
      <c r="EQ150">
        <v>999.9</v>
      </c>
      <c r="ER150">
        <v>52.5</v>
      </c>
      <c r="ES150">
        <v>28.6</v>
      </c>
      <c r="ET150">
        <v>20.344</v>
      </c>
      <c r="EU150">
        <v>61.5172</v>
      </c>
      <c r="EV150">
        <v>22.4599</v>
      </c>
      <c r="EW150">
        <v>1</v>
      </c>
      <c r="EX150">
        <v>-0.0208689</v>
      </c>
      <c r="EY150">
        <v>-0.354385</v>
      </c>
      <c r="EZ150">
        <v>20.2105</v>
      </c>
      <c r="FA150">
        <v>5.22852</v>
      </c>
      <c r="FB150">
        <v>11.998</v>
      </c>
      <c r="FC150">
        <v>4.9674</v>
      </c>
      <c r="FD150">
        <v>3.297</v>
      </c>
      <c r="FE150">
        <v>9999</v>
      </c>
      <c r="FF150">
        <v>9999</v>
      </c>
      <c r="FG150">
        <v>9999</v>
      </c>
      <c r="FH150">
        <v>33.7</v>
      </c>
      <c r="FI150">
        <v>4.97105</v>
      </c>
      <c r="FJ150">
        <v>1.86777</v>
      </c>
      <c r="FK150">
        <v>1.85898</v>
      </c>
      <c r="FL150">
        <v>1.86508</v>
      </c>
      <c r="FM150">
        <v>1.8631</v>
      </c>
      <c r="FN150">
        <v>1.86446</v>
      </c>
      <c r="FO150">
        <v>1.85989</v>
      </c>
      <c r="FP150">
        <v>1.86401</v>
      </c>
      <c r="FQ150">
        <v>0</v>
      </c>
      <c r="FR150">
        <v>0</v>
      </c>
      <c r="FS150">
        <v>0</v>
      </c>
      <c r="FT150">
        <v>0</v>
      </c>
      <c r="FU150" t="s">
        <v>358</v>
      </c>
      <c r="FV150" t="s">
        <v>359</v>
      </c>
      <c r="FW150" t="s">
        <v>360</v>
      </c>
      <c r="FX150" t="s">
        <v>360</v>
      </c>
      <c r="FY150" t="s">
        <v>360</v>
      </c>
      <c r="FZ150" t="s">
        <v>360</v>
      </c>
      <c r="GA150">
        <v>0</v>
      </c>
      <c r="GB150">
        <v>100</v>
      </c>
      <c r="GC150">
        <v>100</v>
      </c>
      <c r="GD150">
        <v>-2.91</v>
      </c>
      <c r="GE150">
        <v>-0.0517</v>
      </c>
      <c r="GF150">
        <v>-1.051159186762424</v>
      </c>
      <c r="GG150">
        <v>-0.004200780211792431</v>
      </c>
      <c r="GH150">
        <v>-6.086107273994438E-07</v>
      </c>
      <c r="GI150">
        <v>3.538391214060535E-10</v>
      </c>
      <c r="GJ150">
        <v>-0.07771931300603285</v>
      </c>
      <c r="GK150">
        <v>0.006682484536868237</v>
      </c>
      <c r="GL150">
        <v>-0.0007200357986506558</v>
      </c>
      <c r="GM150">
        <v>2.515042002614049E-05</v>
      </c>
      <c r="GN150">
        <v>15</v>
      </c>
      <c r="GO150">
        <v>1944</v>
      </c>
      <c r="GP150">
        <v>3</v>
      </c>
      <c r="GQ150">
        <v>20</v>
      </c>
      <c r="GR150">
        <v>21</v>
      </c>
      <c r="GS150">
        <v>20.7</v>
      </c>
      <c r="GT150">
        <v>1.13403</v>
      </c>
      <c r="GU150">
        <v>2.43286</v>
      </c>
      <c r="GV150">
        <v>1.44897</v>
      </c>
      <c r="GW150">
        <v>2.29126</v>
      </c>
      <c r="GX150">
        <v>1.55151</v>
      </c>
      <c r="GY150">
        <v>2.28516</v>
      </c>
      <c r="GZ150">
        <v>33.3111</v>
      </c>
      <c r="HA150">
        <v>13.6942</v>
      </c>
      <c r="HB150">
        <v>18</v>
      </c>
      <c r="HC150">
        <v>597.391</v>
      </c>
      <c r="HD150">
        <v>459.207</v>
      </c>
      <c r="HE150">
        <v>26.0012</v>
      </c>
      <c r="HF150">
        <v>26.7691</v>
      </c>
      <c r="HG150">
        <v>30.0003</v>
      </c>
      <c r="HH150">
        <v>26.8071</v>
      </c>
      <c r="HI150">
        <v>26.7616</v>
      </c>
      <c r="HJ150">
        <v>22.7154</v>
      </c>
      <c r="HK150">
        <v>31.3688</v>
      </c>
      <c r="HL150">
        <v>57.7624</v>
      </c>
      <c r="HM150">
        <v>26</v>
      </c>
      <c r="HN150">
        <v>420</v>
      </c>
      <c r="HO150">
        <v>16.0419</v>
      </c>
      <c r="HP150">
        <v>99.1011</v>
      </c>
      <c r="HQ150">
        <v>100.781</v>
      </c>
    </row>
    <row r="151" spans="1:225">
      <c r="A151">
        <v>135</v>
      </c>
      <c r="B151">
        <v>1714261460.5</v>
      </c>
      <c r="C151">
        <v>4322.400000095367</v>
      </c>
      <c r="D151" t="s">
        <v>648</v>
      </c>
      <c r="E151" t="s">
        <v>649</v>
      </c>
      <c r="F151">
        <v>5</v>
      </c>
      <c r="G151" t="s">
        <v>637</v>
      </c>
      <c r="H151">
        <v>1714261452.566667</v>
      </c>
      <c r="I151">
        <f>(J151)/1000</f>
        <v>0</v>
      </c>
      <c r="J151">
        <f>IF(BE151, AM151, AG151)</f>
        <v>0</v>
      </c>
      <c r="K151">
        <f>IF(BE151, AH151, AF151)</f>
        <v>0</v>
      </c>
      <c r="L151">
        <f>BG151 - IF(AT151&gt;1, K151*BA151*100.0/(AV151*BU151), 0)</f>
        <v>0</v>
      </c>
      <c r="M151">
        <f>((S151-I151/2)*L151-K151)/(S151+I151/2)</f>
        <v>0</v>
      </c>
      <c r="N151">
        <f>M151*(BN151+BO151)/1000.0</f>
        <v>0</v>
      </c>
      <c r="O151">
        <f>(BG151 - IF(AT151&gt;1, K151*BA151*100.0/(AV151*BU151), 0))*(BN151+BO151)/1000.0</f>
        <v>0</v>
      </c>
      <c r="P151">
        <f>2.0/((1/R151-1/Q151)+SIGN(R151)*SQRT((1/R151-1/Q151)*(1/R151-1/Q151) + 4*BB151/((BB151+1)*(BB151+1))*(2*1/R151*1/Q151-1/Q151*1/Q151)))</f>
        <v>0</v>
      </c>
      <c r="Q151">
        <f>IF(LEFT(BC151,1)&lt;&gt;"0",IF(LEFT(BC151,1)="1",3.0,BD151),$D$5+$E$5*(BU151*BN151/($K$5*1000))+$F$5*(BU151*BN151/($K$5*1000))*MAX(MIN(BA151,$J$5),$I$5)*MAX(MIN(BA151,$J$5),$I$5)+$G$5*MAX(MIN(BA151,$J$5),$I$5)*(BU151*BN151/($K$5*1000))+$H$5*(BU151*BN151/($K$5*1000))*(BU151*BN151/($K$5*1000)))</f>
        <v>0</v>
      </c>
      <c r="R151">
        <f>I151*(1000-(1000*0.61365*exp(17.502*V151/(240.97+V151))/(BN151+BO151)+BI151)/2)/(1000*0.61365*exp(17.502*V151/(240.97+V151))/(BN151+BO151)-BI151)</f>
        <v>0</v>
      </c>
      <c r="S151">
        <f>1/((BB151+1)/(P151/1.6)+1/(Q151/1.37)) + BB151/((BB151+1)/(P151/1.6) + BB151/(Q151/1.37))</f>
        <v>0</v>
      </c>
      <c r="T151">
        <f>(AW151*AZ151)</f>
        <v>0</v>
      </c>
      <c r="U151">
        <f>(BP151+(T151+2*0.95*5.67E-8*(((BP151+$B$7)+273)^4-(BP151+273)^4)-44100*I151)/(1.84*29.3*Q151+8*0.95*5.67E-8*(BP151+273)^3))</f>
        <v>0</v>
      </c>
      <c r="V151">
        <f>($C$7*BQ151+$D$7*BR151+$E$7*U151)</f>
        <v>0</v>
      </c>
      <c r="W151">
        <f>0.61365*exp(17.502*V151/(240.97+V151))</f>
        <v>0</v>
      </c>
      <c r="X151">
        <f>(Y151/Z151*100)</f>
        <v>0</v>
      </c>
      <c r="Y151">
        <f>BI151*(BN151+BO151)/1000</f>
        <v>0</v>
      </c>
      <c r="Z151">
        <f>0.61365*exp(17.502*BP151/(240.97+BP151))</f>
        <v>0</v>
      </c>
      <c r="AA151">
        <f>(W151-BI151*(BN151+BO151)/1000)</f>
        <v>0</v>
      </c>
      <c r="AB151">
        <f>(-I151*44100)</f>
        <v>0</v>
      </c>
      <c r="AC151">
        <f>2*29.3*Q151*0.92*(BP151-V151)</f>
        <v>0</v>
      </c>
      <c r="AD151">
        <f>2*0.95*5.67E-8*(((BP151+$B$7)+273)^4-(V151+273)^4)</f>
        <v>0</v>
      </c>
      <c r="AE151">
        <f>T151+AD151+AB151+AC151</f>
        <v>0</v>
      </c>
      <c r="AF151">
        <f>BM151*AT151*(BH151-BG151*(1000-AT151*BJ151)/(1000-AT151*BI151))/(100*BA151)</f>
        <v>0</v>
      </c>
      <c r="AG151">
        <f>1000*BM151*AT151*(BI151-BJ151)/(100*BA151*(1000-AT151*BI151))</f>
        <v>0</v>
      </c>
      <c r="AH151">
        <f>(AI151 - AJ151 - BN151*1E3/(8.314*(BP151+273.15)) * AL151/BM151 * AK151) * BM151/(100*BA151) * (1000 - BJ151)/1000</f>
        <v>0</v>
      </c>
      <c r="AI151">
        <v>426.7912140803851</v>
      </c>
      <c r="AJ151">
        <v>426.8159151515153</v>
      </c>
      <c r="AK151">
        <v>0.0002039471234806872</v>
      </c>
      <c r="AL151">
        <v>67.19812825864433</v>
      </c>
      <c r="AM151">
        <f>(AO151 - AN151 + BN151*1E3/(8.314*(BP151+273.15)) * AQ151/BM151 * AP151) * BM151/(100*BA151) * 1000/(1000 - AO151)</f>
        <v>0</v>
      </c>
      <c r="AN151">
        <v>16.00174732521626</v>
      </c>
      <c r="AO151">
        <v>16.06088727272727</v>
      </c>
      <c r="AP151">
        <v>-4.943033332904919E-05</v>
      </c>
      <c r="AQ151">
        <v>78.54336457501874</v>
      </c>
      <c r="AR151">
        <v>0</v>
      </c>
      <c r="AS151">
        <v>0</v>
      </c>
      <c r="AT151">
        <f>IF(AR151*$H$13&gt;=AV151,1.0,(AV151/(AV151-AR151*$H$13)))</f>
        <v>0</v>
      </c>
      <c r="AU151">
        <f>(AT151-1)*100</f>
        <v>0</v>
      </c>
      <c r="AV151">
        <f>MAX(0,($B$13+$C$13*BU151)/(1+$D$13*BU151)*BN151/(BP151+273)*$E$13)</f>
        <v>0</v>
      </c>
      <c r="AW151">
        <f>$B$11*BV151+$C$11*BW151+$F$11*CH151*(1-CK151)</f>
        <v>0</v>
      </c>
      <c r="AX151">
        <f>AW151*AY151</f>
        <v>0</v>
      </c>
      <c r="AY151">
        <f>($B$11*$D$9+$C$11*$D$9+$F$11*((CU151+CM151)/MAX(CU151+CM151+CV151, 0.1)*$I$9+CV151/MAX(CU151+CM151+CV151, 0.1)*$J$9))/($B$11+$C$11+$F$11)</f>
        <v>0</v>
      </c>
      <c r="AZ151">
        <f>($B$11*$K$9+$C$11*$K$9+$F$11*((CU151+CM151)/MAX(CU151+CM151+CV151, 0.1)*$P$9+CV151/MAX(CU151+CM151+CV151, 0.1)*$Q$9))/($B$11+$C$11+$F$11)</f>
        <v>0</v>
      </c>
      <c r="BA151">
        <v>6</v>
      </c>
      <c r="BB151">
        <v>0.5</v>
      </c>
      <c r="BC151" t="s">
        <v>355</v>
      </c>
      <c r="BD151">
        <v>2</v>
      </c>
      <c r="BE151" t="b">
        <v>1</v>
      </c>
      <c r="BF151">
        <v>1714261452.566667</v>
      </c>
      <c r="BG151">
        <v>419.9304333333333</v>
      </c>
      <c r="BH151">
        <v>420.0005</v>
      </c>
      <c r="BI151">
        <v>16.07328</v>
      </c>
      <c r="BJ151">
        <v>16.00346333333333</v>
      </c>
      <c r="BK151">
        <v>422.8398333333333</v>
      </c>
      <c r="BL151">
        <v>16.12501</v>
      </c>
      <c r="BM151">
        <v>599.9992333333333</v>
      </c>
      <c r="BN151">
        <v>101.4108</v>
      </c>
      <c r="BO151">
        <v>0.09996204666666667</v>
      </c>
      <c r="BP151">
        <v>26.48718666666667</v>
      </c>
      <c r="BQ151">
        <v>26.56316</v>
      </c>
      <c r="BR151">
        <v>999.9000000000002</v>
      </c>
      <c r="BS151">
        <v>0</v>
      </c>
      <c r="BT151">
        <v>0</v>
      </c>
      <c r="BU151">
        <v>9996.041999999998</v>
      </c>
      <c r="BV151">
        <v>0</v>
      </c>
      <c r="BW151">
        <v>145.9177333333334</v>
      </c>
      <c r="BX151">
        <v>-0.07007143</v>
      </c>
      <c r="BY151">
        <v>426.7902333333333</v>
      </c>
      <c r="BZ151">
        <v>426.8312666666666</v>
      </c>
      <c r="CA151">
        <v>0.06981042999999999</v>
      </c>
      <c r="CB151">
        <v>420.0005</v>
      </c>
      <c r="CC151">
        <v>16.00346333333333</v>
      </c>
      <c r="CD151">
        <v>1.630004333333333</v>
      </c>
      <c r="CE151">
        <v>1.622923666666667</v>
      </c>
      <c r="CF151">
        <v>14.24541333333333</v>
      </c>
      <c r="CG151">
        <v>14.17820666666666</v>
      </c>
      <c r="CH151">
        <v>400.0202999999999</v>
      </c>
      <c r="CI151">
        <v>0.8999984666666669</v>
      </c>
      <c r="CJ151">
        <v>0.10000148</v>
      </c>
      <c r="CK151">
        <v>0</v>
      </c>
      <c r="CL151">
        <v>2.08909</v>
      </c>
      <c r="CM151">
        <v>0</v>
      </c>
      <c r="CN151">
        <v>1014.458333333333</v>
      </c>
      <c r="CO151">
        <v>3702.393</v>
      </c>
      <c r="CP151">
        <v>36.7395</v>
      </c>
      <c r="CQ151">
        <v>41.53306666666664</v>
      </c>
      <c r="CR151">
        <v>38.83513333333334</v>
      </c>
      <c r="CS151">
        <v>41.19353333333333</v>
      </c>
      <c r="CT151">
        <v>37.5788</v>
      </c>
      <c r="CU151">
        <v>360.0173333333334</v>
      </c>
      <c r="CV151">
        <v>40.003</v>
      </c>
      <c r="CW151">
        <v>0</v>
      </c>
      <c r="CX151">
        <v>1714261548</v>
      </c>
      <c r="CY151">
        <v>0</v>
      </c>
      <c r="CZ151">
        <v>1714260207.1</v>
      </c>
      <c r="DA151" t="s">
        <v>565</v>
      </c>
      <c r="DB151">
        <v>1714260192.6</v>
      </c>
      <c r="DC151">
        <v>1714260207.1</v>
      </c>
      <c r="DD151">
        <v>4</v>
      </c>
      <c r="DE151">
        <v>0.059</v>
      </c>
      <c r="DF151">
        <v>-0.002</v>
      </c>
      <c r="DG151">
        <v>-2.911</v>
      </c>
      <c r="DH151">
        <v>-0.054</v>
      </c>
      <c r="DI151">
        <v>420</v>
      </c>
      <c r="DJ151">
        <v>15</v>
      </c>
      <c r="DK151">
        <v>0.52</v>
      </c>
      <c r="DL151">
        <v>0.05</v>
      </c>
      <c r="DM151">
        <v>-0.06729725121951219</v>
      </c>
      <c r="DN151">
        <v>0.1172241783972124</v>
      </c>
      <c r="DO151">
        <v>0.04575293731848087</v>
      </c>
      <c r="DP151">
        <v>0</v>
      </c>
      <c r="DQ151">
        <v>0.06538196097560975</v>
      </c>
      <c r="DR151">
        <v>0.0271107156794426</v>
      </c>
      <c r="DS151">
        <v>0.01056586415769978</v>
      </c>
      <c r="DT151">
        <v>1</v>
      </c>
      <c r="DU151">
        <v>1</v>
      </c>
      <c r="DV151">
        <v>2</v>
      </c>
      <c r="DW151" t="s">
        <v>357</v>
      </c>
      <c r="DX151">
        <v>3.22886</v>
      </c>
      <c r="DY151">
        <v>2.70438</v>
      </c>
      <c r="DZ151">
        <v>0.106114</v>
      </c>
      <c r="EA151">
        <v>0.105894</v>
      </c>
      <c r="EB151">
        <v>0.0871585</v>
      </c>
      <c r="EC151">
        <v>0.0872641</v>
      </c>
      <c r="ED151">
        <v>29146.7</v>
      </c>
      <c r="EE151">
        <v>28480.5</v>
      </c>
      <c r="EF151">
        <v>31229.3</v>
      </c>
      <c r="EG151">
        <v>30200.5</v>
      </c>
      <c r="EH151">
        <v>38181.4</v>
      </c>
      <c r="EI151">
        <v>36456.2</v>
      </c>
      <c r="EJ151">
        <v>43762.2</v>
      </c>
      <c r="EK151">
        <v>42180</v>
      </c>
      <c r="EL151">
        <v>2.12325</v>
      </c>
      <c r="EM151">
        <v>1.90513</v>
      </c>
      <c r="EN151">
        <v>0.0711903</v>
      </c>
      <c r="EO151">
        <v>0</v>
      </c>
      <c r="EP151">
        <v>25.3954</v>
      </c>
      <c r="EQ151">
        <v>999.9</v>
      </c>
      <c r="ER151">
        <v>52.5</v>
      </c>
      <c r="ES151">
        <v>28.6</v>
      </c>
      <c r="ET151">
        <v>20.3426</v>
      </c>
      <c r="EU151">
        <v>61.7772</v>
      </c>
      <c r="EV151">
        <v>22.9127</v>
      </c>
      <c r="EW151">
        <v>1</v>
      </c>
      <c r="EX151">
        <v>-0.0205971</v>
      </c>
      <c r="EY151">
        <v>-0.349071</v>
      </c>
      <c r="EZ151">
        <v>20.2106</v>
      </c>
      <c r="FA151">
        <v>5.22852</v>
      </c>
      <c r="FB151">
        <v>11.998</v>
      </c>
      <c r="FC151">
        <v>4.96715</v>
      </c>
      <c r="FD151">
        <v>3.297</v>
      </c>
      <c r="FE151">
        <v>9999</v>
      </c>
      <c r="FF151">
        <v>9999</v>
      </c>
      <c r="FG151">
        <v>9999</v>
      </c>
      <c r="FH151">
        <v>33.7</v>
      </c>
      <c r="FI151">
        <v>4.97105</v>
      </c>
      <c r="FJ151">
        <v>1.86778</v>
      </c>
      <c r="FK151">
        <v>1.85899</v>
      </c>
      <c r="FL151">
        <v>1.86509</v>
      </c>
      <c r="FM151">
        <v>1.8631</v>
      </c>
      <c r="FN151">
        <v>1.86447</v>
      </c>
      <c r="FO151">
        <v>1.85989</v>
      </c>
      <c r="FP151">
        <v>1.864</v>
      </c>
      <c r="FQ151">
        <v>0</v>
      </c>
      <c r="FR151">
        <v>0</v>
      </c>
      <c r="FS151">
        <v>0</v>
      </c>
      <c r="FT151">
        <v>0</v>
      </c>
      <c r="FU151" t="s">
        <v>358</v>
      </c>
      <c r="FV151" t="s">
        <v>359</v>
      </c>
      <c r="FW151" t="s">
        <v>360</v>
      </c>
      <c r="FX151" t="s">
        <v>360</v>
      </c>
      <c r="FY151" t="s">
        <v>360</v>
      </c>
      <c r="FZ151" t="s">
        <v>360</v>
      </c>
      <c r="GA151">
        <v>0</v>
      </c>
      <c r="GB151">
        <v>100</v>
      </c>
      <c r="GC151">
        <v>100</v>
      </c>
      <c r="GD151">
        <v>-2.91</v>
      </c>
      <c r="GE151">
        <v>-0.0517</v>
      </c>
      <c r="GF151">
        <v>-1.051159186762424</v>
      </c>
      <c r="GG151">
        <v>-0.004200780211792431</v>
      </c>
      <c r="GH151">
        <v>-6.086107273994438E-07</v>
      </c>
      <c r="GI151">
        <v>3.538391214060535E-10</v>
      </c>
      <c r="GJ151">
        <v>-0.07771931300603285</v>
      </c>
      <c r="GK151">
        <v>0.006682484536868237</v>
      </c>
      <c r="GL151">
        <v>-0.0007200357986506558</v>
      </c>
      <c r="GM151">
        <v>2.515042002614049E-05</v>
      </c>
      <c r="GN151">
        <v>15</v>
      </c>
      <c r="GO151">
        <v>1944</v>
      </c>
      <c r="GP151">
        <v>3</v>
      </c>
      <c r="GQ151">
        <v>20</v>
      </c>
      <c r="GR151">
        <v>21.1</v>
      </c>
      <c r="GS151">
        <v>20.9</v>
      </c>
      <c r="GT151">
        <v>1.13403</v>
      </c>
      <c r="GU151">
        <v>2.43286</v>
      </c>
      <c r="GV151">
        <v>1.44775</v>
      </c>
      <c r="GW151">
        <v>2.29126</v>
      </c>
      <c r="GX151">
        <v>1.55151</v>
      </c>
      <c r="GY151">
        <v>2.26196</v>
      </c>
      <c r="GZ151">
        <v>33.3111</v>
      </c>
      <c r="HA151">
        <v>13.6855</v>
      </c>
      <c r="HB151">
        <v>18</v>
      </c>
      <c r="HC151">
        <v>597.221</v>
      </c>
      <c r="HD151">
        <v>459.243</v>
      </c>
      <c r="HE151">
        <v>26.0005</v>
      </c>
      <c r="HF151">
        <v>26.773</v>
      </c>
      <c r="HG151">
        <v>30.0001</v>
      </c>
      <c r="HH151">
        <v>26.8093</v>
      </c>
      <c r="HI151">
        <v>26.7641</v>
      </c>
      <c r="HJ151">
        <v>22.7122</v>
      </c>
      <c r="HK151">
        <v>31.3688</v>
      </c>
      <c r="HL151">
        <v>57.7624</v>
      </c>
      <c r="HM151">
        <v>26</v>
      </c>
      <c r="HN151">
        <v>420</v>
      </c>
      <c r="HO151">
        <v>16.0419</v>
      </c>
      <c r="HP151">
        <v>99.09869999999999</v>
      </c>
      <c r="HQ151">
        <v>100.781</v>
      </c>
    </row>
    <row r="152" spans="1:225">
      <c r="A152">
        <v>136</v>
      </c>
      <c r="B152">
        <v>1714261602</v>
      </c>
      <c r="C152">
        <v>4463.900000095367</v>
      </c>
      <c r="D152" t="s">
        <v>650</v>
      </c>
      <c r="E152" t="s">
        <v>651</v>
      </c>
      <c r="F152">
        <v>5</v>
      </c>
      <c r="G152" t="s">
        <v>652</v>
      </c>
      <c r="H152">
        <v>1714261594.25</v>
      </c>
      <c r="I152">
        <f>(J152)/1000</f>
        <v>0</v>
      </c>
      <c r="J152">
        <f>IF(BE152, AM152, AG152)</f>
        <v>0</v>
      </c>
      <c r="K152">
        <f>IF(BE152, AH152, AF152)</f>
        <v>0</v>
      </c>
      <c r="L152">
        <f>BG152 - IF(AT152&gt;1, K152*BA152*100.0/(AV152*BU152), 0)</f>
        <v>0</v>
      </c>
      <c r="M152">
        <f>((S152-I152/2)*L152-K152)/(S152+I152/2)</f>
        <v>0</v>
      </c>
      <c r="N152">
        <f>M152*(BN152+BO152)/1000.0</f>
        <v>0</v>
      </c>
      <c r="O152">
        <f>(BG152 - IF(AT152&gt;1, K152*BA152*100.0/(AV152*BU152), 0))*(BN152+BO152)/1000.0</f>
        <v>0</v>
      </c>
      <c r="P152">
        <f>2.0/((1/R152-1/Q152)+SIGN(R152)*SQRT((1/R152-1/Q152)*(1/R152-1/Q152) + 4*BB152/((BB152+1)*(BB152+1))*(2*1/R152*1/Q152-1/Q152*1/Q152)))</f>
        <v>0</v>
      </c>
      <c r="Q152">
        <f>IF(LEFT(BC152,1)&lt;&gt;"0",IF(LEFT(BC152,1)="1",3.0,BD152),$D$5+$E$5*(BU152*BN152/($K$5*1000))+$F$5*(BU152*BN152/($K$5*1000))*MAX(MIN(BA152,$J$5),$I$5)*MAX(MIN(BA152,$J$5),$I$5)+$G$5*MAX(MIN(BA152,$J$5),$I$5)*(BU152*BN152/($K$5*1000))+$H$5*(BU152*BN152/($K$5*1000))*(BU152*BN152/($K$5*1000)))</f>
        <v>0</v>
      </c>
      <c r="R152">
        <f>I152*(1000-(1000*0.61365*exp(17.502*V152/(240.97+V152))/(BN152+BO152)+BI152)/2)/(1000*0.61365*exp(17.502*V152/(240.97+V152))/(BN152+BO152)-BI152)</f>
        <v>0</v>
      </c>
      <c r="S152">
        <f>1/((BB152+1)/(P152/1.6)+1/(Q152/1.37)) + BB152/((BB152+1)/(P152/1.6) + BB152/(Q152/1.37))</f>
        <v>0</v>
      </c>
      <c r="T152">
        <f>(AW152*AZ152)</f>
        <v>0</v>
      </c>
      <c r="U152">
        <f>(BP152+(T152+2*0.95*5.67E-8*(((BP152+$B$7)+273)^4-(BP152+273)^4)-44100*I152)/(1.84*29.3*Q152+8*0.95*5.67E-8*(BP152+273)^3))</f>
        <v>0</v>
      </c>
      <c r="V152">
        <f>($C$7*BQ152+$D$7*BR152+$E$7*U152)</f>
        <v>0</v>
      </c>
      <c r="W152">
        <f>0.61365*exp(17.502*V152/(240.97+V152))</f>
        <v>0</v>
      </c>
      <c r="X152">
        <f>(Y152/Z152*100)</f>
        <v>0</v>
      </c>
      <c r="Y152">
        <f>BI152*(BN152+BO152)/1000</f>
        <v>0</v>
      </c>
      <c r="Z152">
        <f>0.61365*exp(17.502*BP152/(240.97+BP152))</f>
        <v>0</v>
      </c>
      <c r="AA152">
        <f>(W152-BI152*(BN152+BO152)/1000)</f>
        <v>0</v>
      </c>
      <c r="AB152">
        <f>(-I152*44100)</f>
        <v>0</v>
      </c>
      <c r="AC152">
        <f>2*29.3*Q152*0.92*(BP152-V152)</f>
        <v>0</v>
      </c>
      <c r="AD152">
        <f>2*0.95*5.67E-8*(((BP152+$B$7)+273)^4-(V152+273)^4)</f>
        <v>0</v>
      </c>
      <c r="AE152">
        <f>T152+AD152+AB152+AC152</f>
        <v>0</v>
      </c>
      <c r="AF152">
        <f>BM152*AT152*(BH152-BG152*(1000-AT152*BJ152)/(1000-AT152*BI152))/(100*BA152)</f>
        <v>0</v>
      </c>
      <c r="AG152">
        <f>1000*BM152*AT152*(BI152-BJ152)/(100*BA152*(1000-AT152*BI152))</f>
        <v>0</v>
      </c>
      <c r="AH152">
        <f>(AI152 - AJ152 - BN152*1E3/(8.314*(BP152+273.15)) * AL152/BM152 * AK152) * BM152/(100*BA152) * (1000 - BJ152)/1000</f>
        <v>0</v>
      </c>
      <c r="AI152">
        <v>426.7263882960538</v>
      </c>
      <c r="AJ152">
        <v>426.0464424242423</v>
      </c>
      <c r="AK152">
        <v>-0.001157948687074275</v>
      </c>
      <c r="AL152">
        <v>67.19762715972703</v>
      </c>
      <c r="AM152">
        <f>(AO152 - AN152 + BN152*1E3/(8.314*(BP152+273.15)) * AQ152/BM152 * AP152) * BM152/(100*BA152) * 1000/(1000 - AO152)</f>
        <v>0</v>
      </c>
      <c r="AN152">
        <v>15.71942299319603</v>
      </c>
      <c r="AO152">
        <v>15.94951272727273</v>
      </c>
      <c r="AP152">
        <v>-0.0002612474427333314</v>
      </c>
      <c r="AQ152">
        <v>78.54384865305343</v>
      </c>
      <c r="AR152">
        <v>2</v>
      </c>
      <c r="AS152">
        <v>0</v>
      </c>
      <c r="AT152">
        <f>IF(AR152*$H$13&gt;=AV152,1.0,(AV152/(AV152-AR152*$H$13)))</f>
        <v>0</v>
      </c>
      <c r="AU152">
        <f>(AT152-1)*100</f>
        <v>0</v>
      </c>
      <c r="AV152">
        <f>MAX(0,($B$13+$C$13*BU152)/(1+$D$13*BU152)*BN152/(BP152+273)*$E$13)</f>
        <v>0</v>
      </c>
      <c r="AW152">
        <f>$B$11*BV152+$C$11*BW152+$F$11*CH152*(1-CK152)</f>
        <v>0</v>
      </c>
      <c r="AX152">
        <f>AW152*AY152</f>
        <v>0</v>
      </c>
      <c r="AY152">
        <f>($B$11*$D$9+$C$11*$D$9+$F$11*((CU152+CM152)/MAX(CU152+CM152+CV152, 0.1)*$I$9+CV152/MAX(CU152+CM152+CV152, 0.1)*$J$9))/($B$11+$C$11+$F$11)</f>
        <v>0</v>
      </c>
      <c r="AZ152">
        <f>($B$11*$K$9+$C$11*$K$9+$F$11*((CU152+CM152)/MAX(CU152+CM152+CV152, 0.1)*$P$9+CV152/MAX(CU152+CM152+CV152, 0.1)*$Q$9))/($B$11+$C$11+$F$11)</f>
        <v>0</v>
      </c>
      <c r="BA152">
        <v>6</v>
      </c>
      <c r="BB152">
        <v>0.5</v>
      </c>
      <c r="BC152" t="s">
        <v>355</v>
      </c>
      <c r="BD152">
        <v>2</v>
      </c>
      <c r="BE152" t="b">
        <v>1</v>
      </c>
      <c r="BF152">
        <v>1714261594.25</v>
      </c>
      <c r="BG152">
        <v>419.2501333333333</v>
      </c>
      <c r="BH152">
        <v>420.0088333333333</v>
      </c>
      <c r="BI152">
        <v>15.9687</v>
      </c>
      <c r="BJ152">
        <v>15.73947333333333</v>
      </c>
      <c r="BK152">
        <v>422.1564333333333</v>
      </c>
      <c r="BL152">
        <v>16.02075</v>
      </c>
      <c r="BM152">
        <v>599.9971</v>
      </c>
      <c r="BN152">
        <v>101.4137333333334</v>
      </c>
      <c r="BO152">
        <v>0.09992946999999999</v>
      </c>
      <c r="BP152">
        <v>26.39785333333333</v>
      </c>
      <c r="BQ152">
        <v>26.45141</v>
      </c>
      <c r="BR152">
        <v>999.9000000000002</v>
      </c>
      <c r="BS152">
        <v>0</v>
      </c>
      <c r="BT152">
        <v>0</v>
      </c>
      <c r="BU152">
        <v>9998.143666666667</v>
      </c>
      <c r="BV152">
        <v>0</v>
      </c>
      <c r="BW152">
        <v>147.8744</v>
      </c>
      <c r="BX152">
        <v>-0.7587341666666666</v>
      </c>
      <c r="BY152">
        <v>426.0535666666666</v>
      </c>
      <c r="BZ152">
        <v>426.7252333333333</v>
      </c>
      <c r="CA152">
        <v>0.2292290666666666</v>
      </c>
      <c r="CB152">
        <v>420.0088333333333</v>
      </c>
      <c r="CC152">
        <v>15.73947333333333</v>
      </c>
      <c r="CD152">
        <v>1.619444</v>
      </c>
      <c r="CE152">
        <v>1.596198</v>
      </c>
      <c r="CF152">
        <v>14.14508333333333</v>
      </c>
      <c r="CG152">
        <v>13.92213333333333</v>
      </c>
      <c r="CH152">
        <v>400.0058666666666</v>
      </c>
      <c r="CI152">
        <v>0.9000051333333334</v>
      </c>
      <c r="CJ152">
        <v>0.09999513666666668</v>
      </c>
      <c r="CK152">
        <v>0</v>
      </c>
      <c r="CL152">
        <v>2.13525</v>
      </c>
      <c r="CM152">
        <v>0</v>
      </c>
      <c r="CN152">
        <v>1230.483333333333</v>
      </c>
      <c r="CO152">
        <v>3702.267999999999</v>
      </c>
      <c r="CP152">
        <v>36.73726666666666</v>
      </c>
      <c r="CQ152">
        <v>39.94139999999999</v>
      </c>
      <c r="CR152">
        <v>38.61016666666666</v>
      </c>
      <c r="CS152">
        <v>39.39353333333332</v>
      </c>
      <c r="CT152">
        <v>37.04346666666666</v>
      </c>
      <c r="CU152">
        <v>360.0069999999999</v>
      </c>
      <c r="CV152">
        <v>39.998</v>
      </c>
      <c r="CW152">
        <v>0</v>
      </c>
      <c r="CX152">
        <v>1714261689.6</v>
      </c>
      <c r="CY152">
        <v>0</v>
      </c>
      <c r="CZ152">
        <v>1714260207.1</v>
      </c>
      <c r="DA152" t="s">
        <v>565</v>
      </c>
      <c r="DB152">
        <v>1714260192.6</v>
      </c>
      <c r="DC152">
        <v>1714260207.1</v>
      </c>
      <c r="DD152">
        <v>4</v>
      </c>
      <c r="DE152">
        <v>0.059</v>
      </c>
      <c r="DF152">
        <v>-0.002</v>
      </c>
      <c r="DG152">
        <v>-2.911</v>
      </c>
      <c r="DH152">
        <v>-0.054</v>
      </c>
      <c r="DI152">
        <v>420</v>
      </c>
      <c r="DJ152">
        <v>15</v>
      </c>
      <c r="DK152">
        <v>0.52</v>
      </c>
      <c r="DL152">
        <v>0.05</v>
      </c>
      <c r="DM152">
        <v>-0.7439537749999999</v>
      </c>
      <c r="DN152">
        <v>-0.318496761726078</v>
      </c>
      <c r="DO152">
        <v>0.04699375511304001</v>
      </c>
      <c r="DP152">
        <v>0</v>
      </c>
      <c r="DQ152">
        <v>0.227051525</v>
      </c>
      <c r="DR152">
        <v>0.06867517823639738</v>
      </c>
      <c r="DS152">
        <v>0.01001581711840701</v>
      </c>
      <c r="DT152">
        <v>1</v>
      </c>
      <c r="DU152">
        <v>1</v>
      </c>
      <c r="DV152">
        <v>2</v>
      </c>
      <c r="DW152" t="s">
        <v>357</v>
      </c>
      <c r="DX152">
        <v>3.2289</v>
      </c>
      <c r="DY152">
        <v>2.70444</v>
      </c>
      <c r="DZ152">
        <v>0.105976</v>
      </c>
      <c r="EA152">
        <v>0.105905</v>
      </c>
      <c r="EB152">
        <v>0.0867153</v>
      </c>
      <c r="EC152">
        <v>0.0861333</v>
      </c>
      <c r="ED152">
        <v>29153.6</v>
      </c>
      <c r="EE152">
        <v>28481.6</v>
      </c>
      <c r="EF152">
        <v>31231.8</v>
      </c>
      <c r="EG152">
        <v>30202</v>
      </c>
      <c r="EH152">
        <v>38203.4</v>
      </c>
      <c r="EI152">
        <v>36503.5</v>
      </c>
      <c r="EJ152">
        <v>43766.1</v>
      </c>
      <c r="EK152">
        <v>42182.2</v>
      </c>
      <c r="EL152">
        <v>2.11247</v>
      </c>
      <c r="EM152">
        <v>1.90373</v>
      </c>
      <c r="EN152">
        <v>0.08068980000000001</v>
      </c>
      <c r="EO152">
        <v>0</v>
      </c>
      <c r="EP152">
        <v>25.1201</v>
      </c>
      <c r="EQ152">
        <v>999.9</v>
      </c>
      <c r="ER152">
        <v>52.1</v>
      </c>
      <c r="ES152">
        <v>28.6</v>
      </c>
      <c r="ET152">
        <v>20.1877</v>
      </c>
      <c r="EU152">
        <v>61.4972</v>
      </c>
      <c r="EV152">
        <v>22.2917</v>
      </c>
      <c r="EW152">
        <v>1</v>
      </c>
      <c r="EX152">
        <v>-0.0225838</v>
      </c>
      <c r="EY152">
        <v>-0.508099</v>
      </c>
      <c r="EZ152">
        <v>20.2078</v>
      </c>
      <c r="FA152">
        <v>5.22448</v>
      </c>
      <c r="FB152">
        <v>11.998</v>
      </c>
      <c r="FC152">
        <v>4.96715</v>
      </c>
      <c r="FD152">
        <v>3.297</v>
      </c>
      <c r="FE152">
        <v>9999</v>
      </c>
      <c r="FF152">
        <v>9999</v>
      </c>
      <c r="FG152">
        <v>9999</v>
      </c>
      <c r="FH152">
        <v>33.7</v>
      </c>
      <c r="FI152">
        <v>4.97105</v>
      </c>
      <c r="FJ152">
        <v>1.8678</v>
      </c>
      <c r="FK152">
        <v>1.85899</v>
      </c>
      <c r="FL152">
        <v>1.86509</v>
      </c>
      <c r="FM152">
        <v>1.8631</v>
      </c>
      <c r="FN152">
        <v>1.86446</v>
      </c>
      <c r="FO152">
        <v>1.85989</v>
      </c>
      <c r="FP152">
        <v>1.864</v>
      </c>
      <c r="FQ152">
        <v>0</v>
      </c>
      <c r="FR152">
        <v>0</v>
      </c>
      <c r="FS152">
        <v>0</v>
      </c>
      <c r="FT152">
        <v>0</v>
      </c>
      <c r="FU152" t="s">
        <v>358</v>
      </c>
      <c r="FV152" t="s">
        <v>359</v>
      </c>
      <c r="FW152" t="s">
        <v>360</v>
      </c>
      <c r="FX152" t="s">
        <v>360</v>
      </c>
      <c r="FY152" t="s">
        <v>360</v>
      </c>
      <c r="FZ152" t="s">
        <v>360</v>
      </c>
      <c r="GA152">
        <v>0</v>
      </c>
      <c r="GB152">
        <v>100</v>
      </c>
      <c r="GC152">
        <v>100</v>
      </c>
      <c r="GD152">
        <v>-2.906</v>
      </c>
      <c r="GE152">
        <v>-0.0521</v>
      </c>
      <c r="GF152">
        <v>-1.051159186762424</v>
      </c>
      <c r="GG152">
        <v>-0.004200780211792431</v>
      </c>
      <c r="GH152">
        <v>-6.086107273994438E-07</v>
      </c>
      <c r="GI152">
        <v>3.538391214060535E-10</v>
      </c>
      <c r="GJ152">
        <v>-0.07771931300603285</v>
      </c>
      <c r="GK152">
        <v>0.006682484536868237</v>
      </c>
      <c r="GL152">
        <v>-0.0007200357986506558</v>
      </c>
      <c r="GM152">
        <v>2.515042002614049E-05</v>
      </c>
      <c r="GN152">
        <v>15</v>
      </c>
      <c r="GO152">
        <v>1944</v>
      </c>
      <c r="GP152">
        <v>3</v>
      </c>
      <c r="GQ152">
        <v>20</v>
      </c>
      <c r="GR152">
        <v>23.5</v>
      </c>
      <c r="GS152">
        <v>23.2</v>
      </c>
      <c r="GT152">
        <v>1.13403</v>
      </c>
      <c r="GU152">
        <v>2.42676</v>
      </c>
      <c r="GV152">
        <v>1.44775</v>
      </c>
      <c r="GW152">
        <v>2.29126</v>
      </c>
      <c r="GX152">
        <v>1.55151</v>
      </c>
      <c r="GY152">
        <v>2.4353</v>
      </c>
      <c r="GZ152">
        <v>33.3111</v>
      </c>
      <c r="HA152">
        <v>13.6592</v>
      </c>
      <c r="HB152">
        <v>18</v>
      </c>
      <c r="HC152">
        <v>589.654</v>
      </c>
      <c r="HD152">
        <v>458.326</v>
      </c>
      <c r="HE152">
        <v>25.9981</v>
      </c>
      <c r="HF152">
        <v>26.7578</v>
      </c>
      <c r="HG152">
        <v>29.9999</v>
      </c>
      <c r="HH152">
        <v>26.8053</v>
      </c>
      <c r="HI152">
        <v>26.7579</v>
      </c>
      <c r="HJ152">
        <v>22.703</v>
      </c>
      <c r="HK152">
        <v>32.2558</v>
      </c>
      <c r="HL152">
        <v>56.6446</v>
      </c>
      <c r="HM152">
        <v>26</v>
      </c>
      <c r="HN152">
        <v>420</v>
      </c>
      <c r="HO152">
        <v>15.7622</v>
      </c>
      <c r="HP152">
        <v>99.107</v>
      </c>
      <c r="HQ152">
        <v>100.786</v>
      </c>
    </row>
    <row r="153" spans="1:225">
      <c r="A153">
        <v>137</v>
      </c>
      <c r="B153">
        <v>1714261630</v>
      </c>
      <c r="C153">
        <v>4491.900000095367</v>
      </c>
      <c r="D153" t="s">
        <v>653</v>
      </c>
      <c r="E153" t="s">
        <v>654</v>
      </c>
      <c r="F153">
        <v>5</v>
      </c>
      <c r="G153" t="s">
        <v>652</v>
      </c>
      <c r="H153">
        <v>1714261622.25</v>
      </c>
      <c r="I153">
        <f>(J153)/1000</f>
        <v>0</v>
      </c>
      <c r="J153">
        <f>IF(BE153, AM153, AG153)</f>
        <v>0</v>
      </c>
      <c r="K153">
        <f>IF(BE153, AH153, AF153)</f>
        <v>0</v>
      </c>
      <c r="L153">
        <f>BG153 - IF(AT153&gt;1, K153*BA153*100.0/(AV153*BU153), 0)</f>
        <v>0</v>
      </c>
      <c r="M153">
        <f>((S153-I153/2)*L153-K153)/(S153+I153/2)</f>
        <v>0</v>
      </c>
      <c r="N153">
        <f>M153*(BN153+BO153)/1000.0</f>
        <v>0</v>
      </c>
      <c r="O153">
        <f>(BG153 - IF(AT153&gt;1, K153*BA153*100.0/(AV153*BU153), 0))*(BN153+BO153)/1000.0</f>
        <v>0</v>
      </c>
      <c r="P153">
        <f>2.0/((1/R153-1/Q153)+SIGN(R153)*SQRT((1/R153-1/Q153)*(1/R153-1/Q153) + 4*BB153/((BB153+1)*(BB153+1))*(2*1/R153*1/Q153-1/Q153*1/Q153)))</f>
        <v>0</v>
      </c>
      <c r="Q153">
        <f>IF(LEFT(BC153,1)&lt;&gt;"0",IF(LEFT(BC153,1)="1",3.0,BD153),$D$5+$E$5*(BU153*BN153/($K$5*1000))+$F$5*(BU153*BN153/($K$5*1000))*MAX(MIN(BA153,$J$5),$I$5)*MAX(MIN(BA153,$J$5),$I$5)+$G$5*MAX(MIN(BA153,$J$5),$I$5)*(BU153*BN153/($K$5*1000))+$H$5*(BU153*BN153/($K$5*1000))*(BU153*BN153/($K$5*1000)))</f>
        <v>0</v>
      </c>
      <c r="R153">
        <f>I153*(1000-(1000*0.61365*exp(17.502*V153/(240.97+V153))/(BN153+BO153)+BI153)/2)/(1000*0.61365*exp(17.502*V153/(240.97+V153))/(BN153+BO153)-BI153)</f>
        <v>0</v>
      </c>
      <c r="S153">
        <f>1/((BB153+1)/(P153/1.6)+1/(Q153/1.37)) + BB153/((BB153+1)/(P153/1.6) + BB153/(Q153/1.37))</f>
        <v>0</v>
      </c>
      <c r="T153">
        <f>(AW153*AZ153)</f>
        <v>0</v>
      </c>
      <c r="U153">
        <f>(BP153+(T153+2*0.95*5.67E-8*(((BP153+$B$7)+273)^4-(BP153+273)^4)-44100*I153)/(1.84*29.3*Q153+8*0.95*5.67E-8*(BP153+273)^3))</f>
        <v>0</v>
      </c>
      <c r="V153">
        <f>($C$7*BQ153+$D$7*BR153+$E$7*U153)</f>
        <v>0</v>
      </c>
      <c r="W153">
        <f>0.61365*exp(17.502*V153/(240.97+V153))</f>
        <v>0</v>
      </c>
      <c r="X153">
        <f>(Y153/Z153*100)</f>
        <v>0</v>
      </c>
      <c r="Y153">
        <f>BI153*(BN153+BO153)/1000</f>
        <v>0</v>
      </c>
      <c r="Z153">
        <f>0.61365*exp(17.502*BP153/(240.97+BP153))</f>
        <v>0</v>
      </c>
      <c r="AA153">
        <f>(W153-BI153*(BN153+BO153)/1000)</f>
        <v>0</v>
      </c>
      <c r="AB153">
        <f>(-I153*44100)</f>
        <v>0</v>
      </c>
      <c r="AC153">
        <f>2*29.3*Q153*0.92*(BP153-V153)</f>
        <v>0</v>
      </c>
      <c r="AD153">
        <f>2*0.95*5.67E-8*(((BP153+$B$7)+273)^4-(V153+273)^4)</f>
        <v>0</v>
      </c>
      <c r="AE153">
        <f>T153+AD153+AB153+AC153</f>
        <v>0</v>
      </c>
      <c r="AF153">
        <f>BM153*AT153*(BH153-BG153*(1000-AT153*BJ153)/(1000-AT153*BI153))/(100*BA153)</f>
        <v>0</v>
      </c>
      <c r="AG153">
        <f>1000*BM153*AT153*(BI153-BJ153)/(100*BA153*(1000-AT153*BI153))</f>
        <v>0</v>
      </c>
      <c r="AH153">
        <f>(AI153 - AJ153 - BN153*1E3/(8.314*(BP153+273.15)) * AL153/BM153 * AK153) * BM153/(100*BA153) * (1000 - BJ153)/1000</f>
        <v>0</v>
      </c>
      <c r="AI153">
        <v>426.6853661330343</v>
      </c>
      <c r="AJ153">
        <v>426.0051575757575</v>
      </c>
      <c r="AK153">
        <v>0.0001791109220707745</v>
      </c>
      <c r="AL153">
        <v>67.19762715972703</v>
      </c>
      <c r="AM153">
        <f>(AO153 - AN153 + BN153*1E3/(8.314*(BP153+273.15)) * AQ153/BM153 * AP153) * BM153/(100*BA153) * 1000/(1000 - AO153)</f>
        <v>0</v>
      </c>
      <c r="AN153">
        <v>15.71095316264798</v>
      </c>
      <c r="AO153">
        <v>15.92433212121212</v>
      </c>
      <c r="AP153">
        <v>3.854072961408386E-06</v>
      </c>
      <c r="AQ153">
        <v>78.54384865305343</v>
      </c>
      <c r="AR153">
        <v>2</v>
      </c>
      <c r="AS153">
        <v>0</v>
      </c>
      <c r="AT153">
        <f>IF(AR153*$H$13&gt;=AV153,1.0,(AV153/(AV153-AR153*$H$13)))</f>
        <v>0</v>
      </c>
      <c r="AU153">
        <f>(AT153-1)*100</f>
        <v>0</v>
      </c>
      <c r="AV153">
        <f>MAX(0,($B$13+$C$13*BU153)/(1+$D$13*BU153)*BN153/(BP153+273)*$E$13)</f>
        <v>0</v>
      </c>
      <c r="AW153">
        <f>$B$11*BV153+$C$11*BW153+$F$11*CH153*(1-CK153)</f>
        <v>0</v>
      </c>
      <c r="AX153">
        <f>AW153*AY153</f>
        <v>0</v>
      </c>
      <c r="AY153">
        <f>($B$11*$D$9+$C$11*$D$9+$F$11*((CU153+CM153)/MAX(CU153+CM153+CV153, 0.1)*$I$9+CV153/MAX(CU153+CM153+CV153, 0.1)*$J$9))/($B$11+$C$11+$F$11)</f>
        <v>0</v>
      </c>
      <c r="AZ153">
        <f>($B$11*$K$9+$C$11*$K$9+$F$11*((CU153+CM153)/MAX(CU153+CM153+CV153, 0.1)*$P$9+CV153/MAX(CU153+CM153+CV153, 0.1)*$Q$9))/($B$11+$C$11+$F$11)</f>
        <v>0</v>
      </c>
      <c r="BA153">
        <v>6</v>
      </c>
      <c r="BB153">
        <v>0.5</v>
      </c>
      <c r="BC153" t="s">
        <v>355</v>
      </c>
      <c r="BD153">
        <v>2</v>
      </c>
      <c r="BE153" t="b">
        <v>1</v>
      </c>
      <c r="BF153">
        <v>1714261622.25</v>
      </c>
      <c r="BG153">
        <v>419.2300000000001</v>
      </c>
      <c r="BH153">
        <v>419.9737333333333</v>
      </c>
      <c r="BI153">
        <v>15.92434666666667</v>
      </c>
      <c r="BJ153">
        <v>15.71347666666667</v>
      </c>
      <c r="BK153">
        <v>422.1364333333333</v>
      </c>
      <c r="BL153">
        <v>15.97654</v>
      </c>
      <c r="BM153">
        <v>600.0069333333334</v>
      </c>
      <c r="BN153">
        <v>101.4119666666666</v>
      </c>
      <c r="BO153">
        <v>0.1000315533333333</v>
      </c>
      <c r="BP153">
        <v>26.32998333333333</v>
      </c>
      <c r="BQ153">
        <v>26.39265666666667</v>
      </c>
      <c r="BR153">
        <v>999.9000000000002</v>
      </c>
      <c r="BS153">
        <v>0</v>
      </c>
      <c r="BT153">
        <v>0</v>
      </c>
      <c r="BU153">
        <v>9996.951666666666</v>
      </c>
      <c r="BV153">
        <v>0</v>
      </c>
      <c r="BW153">
        <v>146.1782333333334</v>
      </c>
      <c r="BX153">
        <v>-0.7437602333333333</v>
      </c>
      <c r="BY153">
        <v>426.0140666666666</v>
      </c>
      <c r="BZ153">
        <v>426.6784666666666</v>
      </c>
      <c r="CA153">
        <v>0.2108794666666667</v>
      </c>
      <c r="CB153">
        <v>419.9737333333333</v>
      </c>
      <c r="CC153">
        <v>15.71347666666667</v>
      </c>
      <c r="CD153">
        <v>1.614919333333333</v>
      </c>
      <c r="CE153">
        <v>1.593534</v>
      </c>
      <c r="CF153">
        <v>14.1019</v>
      </c>
      <c r="CG153">
        <v>13.89641666666667</v>
      </c>
      <c r="CH153">
        <v>400.0026</v>
      </c>
      <c r="CI153">
        <v>0.8999982333333334</v>
      </c>
      <c r="CJ153">
        <v>0.1000019366666667</v>
      </c>
      <c r="CK153">
        <v>0</v>
      </c>
      <c r="CL153">
        <v>2.135756666666667</v>
      </c>
      <c r="CM153">
        <v>0</v>
      </c>
      <c r="CN153">
        <v>1209.679666666667</v>
      </c>
      <c r="CO153">
        <v>3702.229000000001</v>
      </c>
      <c r="CP153">
        <v>36.33306666666666</v>
      </c>
      <c r="CQ153">
        <v>39.16643333333333</v>
      </c>
      <c r="CR153">
        <v>38.12893333333333</v>
      </c>
      <c r="CS153">
        <v>38.28726666666666</v>
      </c>
      <c r="CT153">
        <v>36.54973333333333</v>
      </c>
      <c r="CU153">
        <v>360.001</v>
      </c>
      <c r="CV153">
        <v>40</v>
      </c>
      <c r="CW153">
        <v>0</v>
      </c>
      <c r="CX153">
        <v>1714261717.2</v>
      </c>
      <c r="CY153">
        <v>0</v>
      </c>
      <c r="CZ153">
        <v>1714260207.1</v>
      </c>
      <c r="DA153" t="s">
        <v>565</v>
      </c>
      <c r="DB153">
        <v>1714260192.6</v>
      </c>
      <c r="DC153">
        <v>1714260207.1</v>
      </c>
      <c r="DD153">
        <v>4</v>
      </c>
      <c r="DE153">
        <v>0.059</v>
      </c>
      <c r="DF153">
        <v>-0.002</v>
      </c>
      <c r="DG153">
        <v>-2.911</v>
      </c>
      <c r="DH153">
        <v>-0.054</v>
      </c>
      <c r="DI153">
        <v>420</v>
      </c>
      <c r="DJ153">
        <v>15</v>
      </c>
      <c r="DK153">
        <v>0.52</v>
      </c>
      <c r="DL153">
        <v>0.05</v>
      </c>
      <c r="DM153">
        <v>-0.7660068536585366</v>
      </c>
      <c r="DN153">
        <v>0.1934444947735187</v>
      </c>
      <c r="DO153">
        <v>0.07052776755277729</v>
      </c>
      <c r="DP153">
        <v>0</v>
      </c>
      <c r="DQ153">
        <v>0.2112287804878049</v>
      </c>
      <c r="DR153">
        <v>0.001485700348432413</v>
      </c>
      <c r="DS153">
        <v>0.002071737970909227</v>
      </c>
      <c r="DT153">
        <v>1</v>
      </c>
      <c r="DU153">
        <v>1</v>
      </c>
      <c r="DV153">
        <v>2</v>
      </c>
      <c r="DW153" t="s">
        <v>357</v>
      </c>
      <c r="DX153">
        <v>3.22912</v>
      </c>
      <c r="DY153">
        <v>2.70432</v>
      </c>
      <c r="DZ153">
        <v>0.105976</v>
      </c>
      <c r="EA153">
        <v>0.105888</v>
      </c>
      <c r="EB153">
        <v>0.08662549999999999</v>
      </c>
      <c r="EC153">
        <v>0.0860991</v>
      </c>
      <c r="ED153">
        <v>29154.6</v>
      </c>
      <c r="EE153">
        <v>28483.8</v>
      </c>
      <c r="EF153">
        <v>31232.7</v>
      </c>
      <c r="EG153">
        <v>30203.6</v>
      </c>
      <c r="EH153">
        <v>38208.2</v>
      </c>
      <c r="EI153">
        <v>36507</v>
      </c>
      <c r="EJ153">
        <v>43767.2</v>
      </c>
      <c r="EK153">
        <v>42184.7</v>
      </c>
      <c r="EL153">
        <v>2.11335</v>
      </c>
      <c r="EM153">
        <v>1.904</v>
      </c>
      <c r="EN153">
        <v>0.0822693</v>
      </c>
      <c r="EO153">
        <v>0</v>
      </c>
      <c r="EP153">
        <v>25.0488</v>
      </c>
      <c r="EQ153">
        <v>999.9</v>
      </c>
      <c r="ER153">
        <v>52</v>
      </c>
      <c r="ES153">
        <v>28.6</v>
      </c>
      <c r="ET153">
        <v>20.1472</v>
      </c>
      <c r="EU153">
        <v>61.6072</v>
      </c>
      <c r="EV153">
        <v>22.1114</v>
      </c>
      <c r="EW153">
        <v>1</v>
      </c>
      <c r="EX153">
        <v>-0.0246748</v>
      </c>
      <c r="EY153">
        <v>-0.553216</v>
      </c>
      <c r="EZ153">
        <v>20.2078</v>
      </c>
      <c r="FA153">
        <v>5.22687</v>
      </c>
      <c r="FB153">
        <v>11.998</v>
      </c>
      <c r="FC153">
        <v>4.9666</v>
      </c>
      <c r="FD153">
        <v>3.297</v>
      </c>
      <c r="FE153">
        <v>9999</v>
      </c>
      <c r="FF153">
        <v>9999</v>
      </c>
      <c r="FG153">
        <v>9999</v>
      </c>
      <c r="FH153">
        <v>33.7</v>
      </c>
      <c r="FI153">
        <v>4.97105</v>
      </c>
      <c r="FJ153">
        <v>1.86777</v>
      </c>
      <c r="FK153">
        <v>1.85898</v>
      </c>
      <c r="FL153">
        <v>1.86509</v>
      </c>
      <c r="FM153">
        <v>1.8631</v>
      </c>
      <c r="FN153">
        <v>1.86446</v>
      </c>
      <c r="FO153">
        <v>1.85989</v>
      </c>
      <c r="FP153">
        <v>1.86399</v>
      </c>
      <c r="FQ153">
        <v>0</v>
      </c>
      <c r="FR153">
        <v>0</v>
      </c>
      <c r="FS153">
        <v>0</v>
      </c>
      <c r="FT153">
        <v>0</v>
      </c>
      <c r="FU153" t="s">
        <v>358</v>
      </c>
      <c r="FV153" t="s">
        <v>359</v>
      </c>
      <c r="FW153" t="s">
        <v>360</v>
      </c>
      <c r="FX153" t="s">
        <v>360</v>
      </c>
      <c r="FY153" t="s">
        <v>360</v>
      </c>
      <c r="FZ153" t="s">
        <v>360</v>
      </c>
      <c r="GA153">
        <v>0</v>
      </c>
      <c r="GB153">
        <v>100</v>
      </c>
      <c r="GC153">
        <v>100</v>
      </c>
      <c r="GD153">
        <v>-2.907</v>
      </c>
      <c r="GE153">
        <v>-0.0522</v>
      </c>
      <c r="GF153">
        <v>-1.051159186762424</v>
      </c>
      <c r="GG153">
        <v>-0.004200780211792431</v>
      </c>
      <c r="GH153">
        <v>-6.086107273994438E-07</v>
      </c>
      <c r="GI153">
        <v>3.538391214060535E-10</v>
      </c>
      <c r="GJ153">
        <v>-0.07771931300603285</v>
      </c>
      <c r="GK153">
        <v>0.006682484536868237</v>
      </c>
      <c r="GL153">
        <v>-0.0007200357986506558</v>
      </c>
      <c r="GM153">
        <v>2.515042002614049E-05</v>
      </c>
      <c r="GN153">
        <v>15</v>
      </c>
      <c r="GO153">
        <v>1944</v>
      </c>
      <c r="GP153">
        <v>3</v>
      </c>
      <c r="GQ153">
        <v>20</v>
      </c>
      <c r="GR153">
        <v>24</v>
      </c>
      <c r="GS153">
        <v>23.7</v>
      </c>
      <c r="GT153">
        <v>1.13403</v>
      </c>
      <c r="GU153">
        <v>2.4292</v>
      </c>
      <c r="GV153">
        <v>1.44775</v>
      </c>
      <c r="GW153">
        <v>2.29126</v>
      </c>
      <c r="GX153">
        <v>1.55151</v>
      </c>
      <c r="GY153">
        <v>2.44385</v>
      </c>
      <c r="GZ153">
        <v>33.2887</v>
      </c>
      <c r="HA153">
        <v>13.668</v>
      </c>
      <c r="HB153">
        <v>18</v>
      </c>
      <c r="HC153">
        <v>590.081</v>
      </c>
      <c r="HD153">
        <v>458.35</v>
      </c>
      <c r="HE153">
        <v>25.999</v>
      </c>
      <c r="HF153">
        <v>26.7307</v>
      </c>
      <c r="HG153">
        <v>29.9997</v>
      </c>
      <c r="HH153">
        <v>26.7873</v>
      </c>
      <c r="HI153">
        <v>26.7401</v>
      </c>
      <c r="HJ153">
        <v>22.7035</v>
      </c>
      <c r="HK153">
        <v>32.2558</v>
      </c>
      <c r="HL153">
        <v>56.6446</v>
      </c>
      <c r="HM153">
        <v>26</v>
      </c>
      <c r="HN153">
        <v>420</v>
      </c>
      <c r="HO153">
        <v>15.7631</v>
      </c>
      <c r="HP153">
        <v>99.10980000000001</v>
      </c>
      <c r="HQ153">
        <v>100.792</v>
      </c>
    </row>
    <row r="154" spans="1:225">
      <c r="A154">
        <v>138</v>
      </c>
      <c r="B154">
        <v>1714261640</v>
      </c>
      <c r="C154">
        <v>4501.900000095367</v>
      </c>
      <c r="D154" t="s">
        <v>655</v>
      </c>
      <c r="E154" t="s">
        <v>656</v>
      </c>
      <c r="F154">
        <v>5</v>
      </c>
      <c r="G154" t="s">
        <v>652</v>
      </c>
      <c r="H154">
        <v>1714261632.327586</v>
      </c>
      <c r="I154">
        <f>(J154)/1000</f>
        <v>0</v>
      </c>
      <c r="J154">
        <f>IF(BE154, AM154, AG154)</f>
        <v>0</v>
      </c>
      <c r="K154">
        <f>IF(BE154, AH154, AF154)</f>
        <v>0</v>
      </c>
      <c r="L154">
        <f>BG154 - IF(AT154&gt;1, K154*BA154*100.0/(AV154*BU154), 0)</f>
        <v>0</v>
      </c>
      <c r="M154">
        <f>((S154-I154/2)*L154-K154)/(S154+I154/2)</f>
        <v>0</v>
      </c>
      <c r="N154">
        <f>M154*(BN154+BO154)/1000.0</f>
        <v>0</v>
      </c>
      <c r="O154">
        <f>(BG154 - IF(AT154&gt;1, K154*BA154*100.0/(AV154*BU154), 0))*(BN154+BO154)/1000.0</f>
        <v>0</v>
      </c>
      <c r="P154">
        <f>2.0/((1/R154-1/Q154)+SIGN(R154)*SQRT((1/R154-1/Q154)*(1/R154-1/Q154) + 4*BB154/((BB154+1)*(BB154+1))*(2*1/R154*1/Q154-1/Q154*1/Q154)))</f>
        <v>0</v>
      </c>
      <c r="Q154">
        <f>IF(LEFT(BC154,1)&lt;&gt;"0",IF(LEFT(BC154,1)="1",3.0,BD154),$D$5+$E$5*(BU154*BN154/($K$5*1000))+$F$5*(BU154*BN154/($K$5*1000))*MAX(MIN(BA154,$J$5),$I$5)*MAX(MIN(BA154,$J$5),$I$5)+$G$5*MAX(MIN(BA154,$J$5),$I$5)*(BU154*BN154/($K$5*1000))+$H$5*(BU154*BN154/($K$5*1000))*(BU154*BN154/($K$5*1000)))</f>
        <v>0</v>
      </c>
      <c r="R154">
        <f>I154*(1000-(1000*0.61365*exp(17.502*V154/(240.97+V154))/(BN154+BO154)+BI154)/2)/(1000*0.61365*exp(17.502*V154/(240.97+V154))/(BN154+BO154)-BI154)</f>
        <v>0</v>
      </c>
      <c r="S154">
        <f>1/((BB154+1)/(P154/1.6)+1/(Q154/1.37)) + BB154/((BB154+1)/(P154/1.6) + BB154/(Q154/1.37))</f>
        <v>0</v>
      </c>
      <c r="T154">
        <f>(AW154*AZ154)</f>
        <v>0</v>
      </c>
      <c r="U154">
        <f>(BP154+(T154+2*0.95*5.67E-8*(((BP154+$B$7)+273)^4-(BP154+273)^4)-44100*I154)/(1.84*29.3*Q154+8*0.95*5.67E-8*(BP154+273)^3))</f>
        <v>0</v>
      </c>
      <c r="V154">
        <f>($C$7*BQ154+$D$7*BR154+$E$7*U154)</f>
        <v>0</v>
      </c>
      <c r="W154">
        <f>0.61365*exp(17.502*V154/(240.97+V154))</f>
        <v>0</v>
      </c>
      <c r="X154">
        <f>(Y154/Z154*100)</f>
        <v>0</v>
      </c>
      <c r="Y154">
        <f>BI154*(BN154+BO154)/1000</f>
        <v>0</v>
      </c>
      <c r="Z154">
        <f>0.61365*exp(17.502*BP154/(240.97+BP154))</f>
        <v>0</v>
      </c>
      <c r="AA154">
        <f>(W154-BI154*(BN154+BO154)/1000)</f>
        <v>0</v>
      </c>
      <c r="AB154">
        <f>(-I154*44100)</f>
        <v>0</v>
      </c>
      <c r="AC154">
        <f>2*29.3*Q154*0.92*(BP154-V154)</f>
        <v>0</v>
      </c>
      <c r="AD154">
        <f>2*0.95*5.67E-8*(((BP154+$B$7)+273)^4-(V154+273)^4)</f>
        <v>0</v>
      </c>
      <c r="AE154">
        <f>T154+AD154+AB154+AC154</f>
        <v>0</v>
      </c>
      <c r="AF154">
        <f>BM154*AT154*(BH154-BG154*(1000-AT154*BJ154)/(1000-AT154*BI154))/(100*BA154)</f>
        <v>0</v>
      </c>
      <c r="AG154">
        <f>1000*BM154*AT154*(BI154-BJ154)/(100*BA154*(1000-AT154*BI154))</f>
        <v>0</v>
      </c>
      <c r="AH154">
        <f>(AI154 - AJ154 - BN154*1E3/(8.314*(BP154+273.15)) * AL154/BM154 * AK154) * BM154/(100*BA154) * (1000 - BJ154)/1000</f>
        <v>0</v>
      </c>
      <c r="AI154">
        <v>426.7031399754473</v>
      </c>
      <c r="AJ154">
        <v>426.0023151515153</v>
      </c>
      <c r="AK154">
        <v>0.0003400590181307774</v>
      </c>
      <c r="AL154">
        <v>67.19762715972703</v>
      </c>
      <c r="AM154">
        <f>(AO154 - AN154 + BN154*1E3/(8.314*(BP154+273.15)) * AQ154/BM154 * AP154) * BM154/(100*BA154) * 1000/(1000 - AO154)</f>
        <v>0</v>
      </c>
      <c r="AN154">
        <v>15.70356248773683</v>
      </c>
      <c r="AO154">
        <v>15.92030727272727</v>
      </c>
      <c r="AP154">
        <v>-9.446122172667869E-06</v>
      </c>
      <c r="AQ154">
        <v>78.54384865305343</v>
      </c>
      <c r="AR154">
        <v>2</v>
      </c>
      <c r="AS154">
        <v>0</v>
      </c>
      <c r="AT154">
        <f>IF(AR154*$H$13&gt;=AV154,1.0,(AV154/(AV154-AR154*$H$13)))</f>
        <v>0</v>
      </c>
      <c r="AU154">
        <f>(AT154-1)*100</f>
        <v>0</v>
      </c>
      <c r="AV154">
        <f>MAX(0,($B$13+$C$13*BU154)/(1+$D$13*BU154)*BN154/(BP154+273)*$E$13)</f>
        <v>0</v>
      </c>
      <c r="AW154">
        <f>$B$11*BV154+$C$11*BW154+$F$11*CH154*(1-CK154)</f>
        <v>0</v>
      </c>
      <c r="AX154">
        <f>AW154*AY154</f>
        <v>0</v>
      </c>
      <c r="AY154">
        <f>($B$11*$D$9+$C$11*$D$9+$F$11*((CU154+CM154)/MAX(CU154+CM154+CV154, 0.1)*$I$9+CV154/MAX(CU154+CM154+CV154, 0.1)*$J$9))/($B$11+$C$11+$F$11)</f>
        <v>0</v>
      </c>
      <c r="AZ154">
        <f>($B$11*$K$9+$C$11*$K$9+$F$11*((CU154+CM154)/MAX(CU154+CM154+CV154, 0.1)*$P$9+CV154/MAX(CU154+CM154+CV154, 0.1)*$Q$9))/($B$11+$C$11+$F$11)</f>
        <v>0</v>
      </c>
      <c r="BA154">
        <v>6</v>
      </c>
      <c r="BB154">
        <v>0.5</v>
      </c>
      <c r="BC154" t="s">
        <v>355</v>
      </c>
      <c r="BD154">
        <v>2</v>
      </c>
      <c r="BE154" t="b">
        <v>1</v>
      </c>
      <c r="BF154">
        <v>1714261632.327586</v>
      </c>
      <c r="BG154">
        <v>419.1994482758621</v>
      </c>
      <c r="BH154">
        <v>419.9787241379311</v>
      </c>
      <c r="BI154">
        <v>15.92332068965517</v>
      </c>
      <c r="BJ154">
        <v>15.70648965517241</v>
      </c>
      <c r="BK154">
        <v>422.1055172413792</v>
      </c>
      <c r="BL154">
        <v>15.97550689655172</v>
      </c>
      <c r="BM154">
        <v>599.9947241379309</v>
      </c>
      <c r="BN154">
        <v>101.412</v>
      </c>
      <c r="BO154">
        <v>0.09997603103448278</v>
      </c>
      <c r="BP154">
        <v>26.33576551724137</v>
      </c>
      <c r="BQ154">
        <v>26.40544137931035</v>
      </c>
      <c r="BR154">
        <v>999.9000000000002</v>
      </c>
      <c r="BS154">
        <v>0</v>
      </c>
      <c r="BT154">
        <v>0</v>
      </c>
      <c r="BU154">
        <v>10005.0175862069</v>
      </c>
      <c r="BV154">
        <v>0</v>
      </c>
      <c r="BW154">
        <v>147.7675172413793</v>
      </c>
      <c r="BX154">
        <v>-0.7793556896551723</v>
      </c>
      <c r="BY154">
        <v>425.9823448275862</v>
      </c>
      <c r="BZ154">
        <v>426.6803793103448</v>
      </c>
      <c r="CA154">
        <v>0.2168292413793103</v>
      </c>
      <c r="CB154">
        <v>419.9787241379311</v>
      </c>
      <c r="CC154">
        <v>15.70648965517241</v>
      </c>
      <c r="CD154">
        <v>1.614814137931035</v>
      </c>
      <c r="CE154">
        <v>1.592825172413793</v>
      </c>
      <c r="CF154">
        <v>14.1009</v>
      </c>
      <c r="CG154">
        <v>13.88956896551724</v>
      </c>
      <c r="CH154">
        <v>399.991</v>
      </c>
      <c r="CI154">
        <v>0.8999970689655173</v>
      </c>
      <c r="CJ154">
        <v>0.1000030655172414</v>
      </c>
      <c r="CK154">
        <v>0</v>
      </c>
      <c r="CL154">
        <v>2.137220689655172</v>
      </c>
      <c r="CM154">
        <v>0</v>
      </c>
      <c r="CN154">
        <v>1217.228965517241</v>
      </c>
      <c r="CO154">
        <v>3702.119310344828</v>
      </c>
      <c r="CP154">
        <v>36.18299999999999</v>
      </c>
      <c r="CQ154">
        <v>38.9393448275862</v>
      </c>
      <c r="CR154">
        <v>37.9673448275862</v>
      </c>
      <c r="CS154">
        <v>37.96962068965517</v>
      </c>
      <c r="CT154">
        <v>36.3898275862069</v>
      </c>
      <c r="CU154">
        <v>359.9910344827586</v>
      </c>
      <c r="CV154">
        <v>39.99793103448276</v>
      </c>
      <c r="CW154">
        <v>0</v>
      </c>
      <c r="CX154">
        <v>1714261727.4</v>
      </c>
      <c r="CY154">
        <v>0</v>
      </c>
      <c r="CZ154">
        <v>1714260207.1</v>
      </c>
      <c r="DA154" t="s">
        <v>565</v>
      </c>
      <c r="DB154">
        <v>1714260192.6</v>
      </c>
      <c r="DC154">
        <v>1714260207.1</v>
      </c>
      <c r="DD154">
        <v>4</v>
      </c>
      <c r="DE154">
        <v>0.059</v>
      </c>
      <c r="DF154">
        <v>-0.002</v>
      </c>
      <c r="DG154">
        <v>-2.911</v>
      </c>
      <c r="DH154">
        <v>-0.054</v>
      </c>
      <c r="DI154">
        <v>420</v>
      </c>
      <c r="DJ154">
        <v>15</v>
      </c>
      <c r="DK154">
        <v>0.52</v>
      </c>
      <c r="DL154">
        <v>0.05</v>
      </c>
      <c r="DM154">
        <v>-0.76359935</v>
      </c>
      <c r="DN154">
        <v>-0.155322596622885</v>
      </c>
      <c r="DO154">
        <v>0.03866677576456951</v>
      </c>
      <c r="DP154">
        <v>0</v>
      </c>
      <c r="DQ154">
        <v>0.214151475</v>
      </c>
      <c r="DR154">
        <v>0.03161962851782356</v>
      </c>
      <c r="DS154">
        <v>0.00347666857772998</v>
      </c>
      <c r="DT154">
        <v>1</v>
      </c>
      <c r="DU154">
        <v>1</v>
      </c>
      <c r="DV154">
        <v>2</v>
      </c>
      <c r="DW154" t="s">
        <v>357</v>
      </c>
      <c r="DX154">
        <v>3.22906</v>
      </c>
      <c r="DY154">
        <v>2.70442</v>
      </c>
      <c r="DZ154">
        <v>0.105979</v>
      </c>
      <c r="EA154">
        <v>0.105909</v>
      </c>
      <c r="EB154">
        <v>0.08660900000000001</v>
      </c>
      <c r="EC154">
        <v>0.0859882</v>
      </c>
      <c r="ED154">
        <v>29155.8</v>
      </c>
      <c r="EE154">
        <v>28483.9</v>
      </c>
      <c r="EF154">
        <v>31234.1</v>
      </c>
      <c r="EG154">
        <v>30204.4</v>
      </c>
      <c r="EH154">
        <v>38210.6</v>
      </c>
      <c r="EI154">
        <v>36512.2</v>
      </c>
      <c r="EJ154">
        <v>43769.2</v>
      </c>
      <c r="EK154">
        <v>42185.5</v>
      </c>
      <c r="EL154">
        <v>2.11338</v>
      </c>
      <c r="EM154">
        <v>1.9042</v>
      </c>
      <c r="EN154">
        <v>0.08402759999999999</v>
      </c>
      <c r="EO154">
        <v>0</v>
      </c>
      <c r="EP154">
        <v>25.0246</v>
      </c>
      <c r="EQ154">
        <v>999.9</v>
      </c>
      <c r="ER154">
        <v>52</v>
      </c>
      <c r="ES154">
        <v>28.6</v>
      </c>
      <c r="ET154">
        <v>20.1508</v>
      </c>
      <c r="EU154">
        <v>61.5972</v>
      </c>
      <c r="EV154">
        <v>22.2556</v>
      </c>
      <c r="EW154">
        <v>1</v>
      </c>
      <c r="EX154">
        <v>-0.0257952</v>
      </c>
      <c r="EY154">
        <v>-0.556517</v>
      </c>
      <c r="EZ154">
        <v>20.2077</v>
      </c>
      <c r="FA154">
        <v>5.22747</v>
      </c>
      <c r="FB154">
        <v>11.998</v>
      </c>
      <c r="FC154">
        <v>4.96725</v>
      </c>
      <c r="FD154">
        <v>3.297</v>
      </c>
      <c r="FE154">
        <v>9999</v>
      </c>
      <c r="FF154">
        <v>9999</v>
      </c>
      <c r="FG154">
        <v>9999</v>
      </c>
      <c r="FH154">
        <v>33.7</v>
      </c>
      <c r="FI154">
        <v>4.97105</v>
      </c>
      <c r="FJ154">
        <v>1.86779</v>
      </c>
      <c r="FK154">
        <v>1.85899</v>
      </c>
      <c r="FL154">
        <v>1.86511</v>
      </c>
      <c r="FM154">
        <v>1.8631</v>
      </c>
      <c r="FN154">
        <v>1.86447</v>
      </c>
      <c r="FO154">
        <v>1.85989</v>
      </c>
      <c r="FP154">
        <v>1.86401</v>
      </c>
      <c r="FQ154">
        <v>0</v>
      </c>
      <c r="FR154">
        <v>0</v>
      </c>
      <c r="FS154">
        <v>0</v>
      </c>
      <c r="FT154">
        <v>0</v>
      </c>
      <c r="FU154" t="s">
        <v>358</v>
      </c>
      <c r="FV154" t="s">
        <v>359</v>
      </c>
      <c r="FW154" t="s">
        <v>360</v>
      </c>
      <c r="FX154" t="s">
        <v>360</v>
      </c>
      <c r="FY154" t="s">
        <v>360</v>
      </c>
      <c r="FZ154" t="s">
        <v>360</v>
      </c>
      <c r="GA154">
        <v>0</v>
      </c>
      <c r="GB154">
        <v>100</v>
      </c>
      <c r="GC154">
        <v>100</v>
      </c>
      <c r="GD154">
        <v>-2.907</v>
      </c>
      <c r="GE154">
        <v>-0.0522</v>
      </c>
      <c r="GF154">
        <v>-1.051159186762424</v>
      </c>
      <c r="GG154">
        <v>-0.004200780211792431</v>
      </c>
      <c r="GH154">
        <v>-6.086107273994438E-07</v>
      </c>
      <c r="GI154">
        <v>3.538391214060535E-10</v>
      </c>
      <c r="GJ154">
        <v>-0.07771931300603285</v>
      </c>
      <c r="GK154">
        <v>0.006682484536868237</v>
      </c>
      <c r="GL154">
        <v>-0.0007200357986506558</v>
      </c>
      <c r="GM154">
        <v>2.515042002614049E-05</v>
      </c>
      <c r="GN154">
        <v>15</v>
      </c>
      <c r="GO154">
        <v>1944</v>
      </c>
      <c r="GP154">
        <v>3</v>
      </c>
      <c r="GQ154">
        <v>20</v>
      </c>
      <c r="GR154">
        <v>24.1</v>
      </c>
      <c r="GS154">
        <v>23.9</v>
      </c>
      <c r="GT154">
        <v>1.13403</v>
      </c>
      <c r="GU154">
        <v>2.42798</v>
      </c>
      <c r="GV154">
        <v>1.44775</v>
      </c>
      <c r="GW154">
        <v>2.29126</v>
      </c>
      <c r="GX154">
        <v>1.55151</v>
      </c>
      <c r="GY154">
        <v>2.38159</v>
      </c>
      <c r="GZ154">
        <v>33.2887</v>
      </c>
      <c r="HA154">
        <v>13.6592</v>
      </c>
      <c r="HB154">
        <v>18</v>
      </c>
      <c r="HC154">
        <v>590.029</v>
      </c>
      <c r="HD154">
        <v>458.423</v>
      </c>
      <c r="HE154">
        <v>25.9995</v>
      </c>
      <c r="HF154">
        <v>26.7215</v>
      </c>
      <c r="HG154">
        <v>29.9997</v>
      </c>
      <c r="HH154">
        <v>26.7804</v>
      </c>
      <c r="HI154">
        <v>26.7339</v>
      </c>
      <c r="HJ154">
        <v>22.7046</v>
      </c>
      <c r="HK154">
        <v>31.9759</v>
      </c>
      <c r="HL154">
        <v>56.2717</v>
      </c>
      <c r="HM154">
        <v>26</v>
      </c>
      <c r="HN154">
        <v>420</v>
      </c>
      <c r="HO154">
        <v>15.7689</v>
      </c>
      <c r="HP154">
        <v>99.1142</v>
      </c>
      <c r="HQ154">
        <v>100.794</v>
      </c>
    </row>
    <row r="155" spans="1:225">
      <c r="A155">
        <v>139</v>
      </c>
      <c r="B155">
        <v>1714261650</v>
      </c>
      <c r="C155">
        <v>4511.900000095367</v>
      </c>
      <c r="D155" t="s">
        <v>657</v>
      </c>
      <c r="E155" t="s">
        <v>658</v>
      </c>
      <c r="F155">
        <v>5</v>
      </c>
      <c r="G155" t="s">
        <v>652</v>
      </c>
      <c r="H155">
        <v>1714261642.066667</v>
      </c>
      <c r="I155">
        <f>(J155)/1000</f>
        <v>0</v>
      </c>
      <c r="J155">
        <f>IF(BE155, AM155, AG155)</f>
        <v>0</v>
      </c>
      <c r="K155">
        <f>IF(BE155, AH155, AF155)</f>
        <v>0</v>
      </c>
      <c r="L155">
        <f>BG155 - IF(AT155&gt;1, K155*BA155*100.0/(AV155*BU155), 0)</f>
        <v>0</v>
      </c>
      <c r="M155">
        <f>((S155-I155/2)*L155-K155)/(S155+I155/2)</f>
        <v>0</v>
      </c>
      <c r="N155">
        <f>M155*(BN155+BO155)/1000.0</f>
        <v>0</v>
      </c>
      <c r="O155">
        <f>(BG155 - IF(AT155&gt;1, K155*BA155*100.0/(AV155*BU155), 0))*(BN155+BO155)/1000.0</f>
        <v>0</v>
      </c>
      <c r="P155">
        <f>2.0/((1/R155-1/Q155)+SIGN(R155)*SQRT((1/R155-1/Q155)*(1/R155-1/Q155) + 4*BB155/((BB155+1)*(BB155+1))*(2*1/R155*1/Q155-1/Q155*1/Q155)))</f>
        <v>0</v>
      </c>
      <c r="Q155">
        <f>IF(LEFT(BC155,1)&lt;&gt;"0",IF(LEFT(BC155,1)="1",3.0,BD155),$D$5+$E$5*(BU155*BN155/($K$5*1000))+$F$5*(BU155*BN155/($K$5*1000))*MAX(MIN(BA155,$J$5),$I$5)*MAX(MIN(BA155,$J$5),$I$5)+$G$5*MAX(MIN(BA155,$J$5),$I$5)*(BU155*BN155/($K$5*1000))+$H$5*(BU155*BN155/($K$5*1000))*(BU155*BN155/($K$5*1000)))</f>
        <v>0</v>
      </c>
      <c r="R155">
        <f>I155*(1000-(1000*0.61365*exp(17.502*V155/(240.97+V155))/(BN155+BO155)+BI155)/2)/(1000*0.61365*exp(17.502*V155/(240.97+V155))/(BN155+BO155)-BI155)</f>
        <v>0</v>
      </c>
      <c r="S155">
        <f>1/((BB155+1)/(P155/1.6)+1/(Q155/1.37)) + BB155/((BB155+1)/(P155/1.6) + BB155/(Q155/1.37))</f>
        <v>0</v>
      </c>
      <c r="T155">
        <f>(AW155*AZ155)</f>
        <v>0</v>
      </c>
      <c r="U155">
        <f>(BP155+(T155+2*0.95*5.67E-8*(((BP155+$B$7)+273)^4-(BP155+273)^4)-44100*I155)/(1.84*29.3*Q155+8*0.95*5.67E-8*(BP155+273)^3))</f>
        <v>0</v>
      </c>
      <c r="V155">
        <f>($C$7*BQ155+$D$7*BR155+$E$7*U155)</f>
        <v>0</v>
      </c>
      <c r="W155">
        <f>0.61365*exp(17.502*V155/(240.97+V155))</f>
        <v>0</v>
      </c>
      <c r="X155">
        <f>(Y155/Z155*100)</f>
        <v>0</v>
      </c>
      <c r="Y155">
        <f>BI155*(BN155+BO155)/1000</f>
        <v>0</v>
      </c>
      <c r="Z155">
        <f>0.61365*exp(17.502*BP155/(240.97+BP155))</f>
        <v>0</v>
      </c>
      <c r="AA155">
        <f>(W155-BI155*(BN155+BO155)/1000)</f>
        <v>0</v>
      </c>
      <c r="AB155">
        <f>(-I155*44100)</f>
        <v>0</v>
      </c>
      <c r="AC155">
        <f>2*29.3*Q155*0.92*(BP155-V155)</f>
        <v>0</v>
      </c>
      <c r="AD155">
        <f>2*0.95*5.67E-8*(((BP155+$B$7)+273)^4-(V155+273)^4)</f>
        <v>0</v>
      </c>
      <c r="AE155">
        <f>T155+AD155+AB155+AC155</f>
        <v>0</v>
      </c>
      <c r="AF155">
        <f>BM155*AT155*(BH155-BG155*(1000-AT155*BJ155)/(1000-AT155*BI155))/(100*BA155)</f>
        <v>0</v>
      </c>
      <c r="AG155">
        <f>1000*BM155*AT155*(BI155-BJ155)/(100*BA155*(1000-AT155*BI155))</f>
        <v>0</v>
      </c>
      <c r="AH155">
        <f>(AI155 - AJ155 - BN155*1E3/(8.314*(BP155+273.15)) * AL155/BM155 * AK155) * BM155/(100*BA155) * (1000 - BJ155)/1000</f>
        <v>0</v>
      </c>
      <c r="AI155">
        <v>426.7579103934891</v>
      </c>
      <c r="AJ155">
        <v>425.9776424242426</v>
      </c>
      <c r="AK155">
        <v>0.0002271841796724005</v>
      </c>
      <c r="AL155">
        <v>67.19762715972703</v>
      </c>
      <c r="AM155">
        <f>(AO155 - AN155 + BN155*1E3/(8.314*(BP155+273.15)) * AQ155/BM155 * AP155) * BM155/(100*BA155) * 1000/(1000 - AO155)</f>
        <v>0</v>
      </c>
      <c r="AN155">
        <v>15.69393119193664</v>
      </c>
      <c r="AO155">
        <v>15.90656181818182</v>
      </c>
      <c r="AP155">
        <v>-4.081337038930365E-06</v>
      </c>
      <c r="AQ155">
        <v>78.54384865305343</v>
      </c>
      <c r="AR155">
        <v>2</v>
      </c>
      <c r="AS155">
        <v>0</v>
      </c>
      <c r="AT155">
        <f>IF(AR155*$H$13&gt;=AV155,1.0,(AV155/(AV155-AR155*$H$13)))</f>
        <v>0</v>
      </c>
      <c r="AU155">
        <f>(AT155-1)*100</f>
        <v>0</v>
      </c>
      <c r="AV155">
        <f>MAX(0,($B$13+$C$13*BU155)/(1+$D$13*BU155)*BN155/(BP155+273)*$E$13)</f>
        <v>0</v>
      </c>
      <c r="AW155">
        <f>$B$11*BV155+$C$11*BW155+$F$11*CH155*(1-CK155)</f>
        <v>0</v>
      </c>
      <c r="AX155">
        <f>AW155*AY155</f>
        <v>0</v>
      </c>
      <c r="AY155">
        <f>($B$11*$D$9+$C$11*$D$9+$F$11*((CU155+CM155)/MAX(CU155+CM155+CV155, 0.1)*$I$9+CV155/MAX(CU155+CM155+CV155, 0.1)*$J$9))/($B$11+$C$11+$F$11)</f>
        <v>0</v>
      </c>
      <c r="AZ155">
        <f>($B$11*$K$9+$C$11*$K$9+$F$11*((CU155+CM155)/MAX(CU155+CM155+CV155, 0.1)*$P$9+CV155/MAX(CU155+CM155+CV155, 0.1)*$Q$9))/($B$11+$C$11+$F$11)</f>
        <v>0</v>
      </c>
      <c r="BA155">
        <v>6</v>
      </c>
      <c r="BB155">
        <v>0.5</v>
      </c>
      <c r="BC155" t="s">
        <v>355</v>
      </c>
      <c r="BD155">
        <v>2</v>
      </c>
      <c r="BE155" t="b">
        <v>1</v>
      </c>
      <c r="BF155">
        <v>1714261642.066667</v>
      </c>
      <c r="BG155">
        <v>419.2080333333333</v>
      </c>
      <c r="BH155">
        <v>420.0102333333333</v>
      </c>
      <c r="BI155">
        <v>15.91383666666666</v>
      </c>
      <c r="BJ155">
        <v>15.69195666666667</v>
      </c>
      <c r="BK155">
        <v>422.1142</v>
      </c>
      <c r="BL155">
        <v>15.96605333333333</v>
      </c>
      <c r="BM155">
        <v>600.0068666666668</v>
      </c>
      <c r="BN155">
        <v>101.4103</v>
      </c>
      <c r="BO155">
        <v>0.10004769</v>
      </c>
      <c r="BP155">
        <v>26.3394</v>
      </c>
      <c r="BQ155">
        <v>26.40796333333333</v>
      </c>
      <c r="BR155">
        <v>999.9000000000002</v>
      </c>
      <c r="BS155">
        <v>0</v>
      </c>
      <c r="BT155">
        <v>0</v>
      </c>
      <c r="BU155">
        <v>9998.832333333332</v>
      </c>
      <c r="BV155">
        <v>0</v>
      </c>
      <c r="BW155">
        <v>149.3799666666667</v>
      </c>
      <c r="BX155">
        <v>-0.802243</v>
      </c>
      <c r="BY155">
        <v>425.9869666666667</v>
      </c>
      <c r="BZ155">
        <v>426.7060333333333</v>
      </c>
      <c r="CA155">
        <v>0.2218882333333333</v>
      </c>
      <c r="CB155">
        <v>420.0102333333333</v>
      </c>
      <c r="CC155">
        <v>15.69195666666667</v>
      </c>
      <c r="CD155">
        <v>1.613827666666667</v>
      </c>
      <c r="CE155">
        <v>1.591325333333334</v>
      </c>
      <c r="CF155">
        <v>14.09146333333333</v>
      </c>
      <c r="CG155">
        <v>13.87506333333333</v>
      </c>
      <c r="CH155">
        <v>399.9943</v>
      </c>
      <c r="CI155">
        <v>0.8999900000000001</v>
      </c>
      <c r="CJ155">
        <v>0.1000101</v>
      </c>
      <c r="CK155">
        <v>0</v>
      </c>
      <c r="CL155">
        <v>2.183566666666667</v>
      </c>
      <c r="CM155">
        <v>0</v>
      </c>
      <c r="CN155">
        <v>1220.749666666666</v>
      </c>
      <c r="CO155">
        <v>3702.142000000001</v>
      </c>
      <c r="CP155">
        <v>36.04563333333333</v>
      </c>
      <c r="CQ155">
        <v>38.74563333333333</v>
      </c>
      <c r="CR155">
        <v>37.81846666666665</v>
      </c>
      <c r="CS155">
        <v>37.69146666666667</v>
      </c>
      <c r="CT155">
        <v>36.23723333333333</v>
      </c>
      <c r="CU155">
        <v>359.9916666666667</v>
      </c>
      <c r="CV155">
        <v>40.00233333333333</v>
      </c>
      <c r="CW155">
        <v>0</v>
      </c>
      <c r="CX155">
        <v>1714261737.6</v>
      </c>
      <c r="CY155">
        <v>0</v>
      </c>
      <c r="CZ155">
        <v>1714260207.1</v>
      </c>
      <c r="DA155" t="s">
        <v>565</v>
      </c>
      <c r="DB155">
        <v>1714260192.6</v>
      </c>
      <c r="DC155">
        <v>1714260207.1</v>
      </c>
      <c r="DD155">
        <v>4</v>
      </c>
      <c r="DE155">
        <v>0.059</v>
      </c>
      <c r="DF155">
        <v>-0.002</v>
      </c>
      <c r="DG155">
        <v>-2.911</v>
      </c>
      <c r="DH155">
        <v>-0.054</v>
      </c>
      <c r="DI155">
        <v>420</v>
      </c>
      <c r="DJ155">
        <v>15</v>
      </c>
      <c r="DK155">
        <v>0.52</v>
      </c>
      <c r="DL155">
        <v>0.05</v>
      </c>
      <c r="DM155">
        <v>-0.7892455365853658</v>
      </c>
      <c r="DN155">
        <v>-0.3120047038327515</v>
      </c>
      <c r="DO155">
        <v>0.04104192359877502</v>
      </c>
      <c r="DP155">
        <v>0</v>
      </c>
      <c r="DQ155">
        <v>0.2211786585365854</v>
      </c>
      <c r="DR155">
        <v>0.01133885017421614</v>
      </c>
      <c r="DS155">
        <v>0.01042993963130521</v>
      </c>
      <c r="DT155">
        <v>1</v>
      </c>
      <c r="DU155">
        <v>1</v>
      </c>
      <c r="DV155">
        <v>2</v>
      </c>
      <c r="DW155" t="s">
        <v>357</v>
      </c>
      <c r="DX155">
        <v>3.229</v>
      </c>
      <c r="DY155">
        <v>2.70424</v>
      </c>
      <c r="DZ155">
        <v>0.105972</v>
      </c>
      <c r="EA155">
        <v>0.105904</v>
      </c>
      <c r="EB155">
        <v>0.0865578</v>
      </c>
      <c r="EC155">
        <v>0.0861171</v>
      </c>
      <c r="ED155">
        <v>29156.3</v>
      </c>
      <c r="EE155">
        <v>28484.4</v>
      </c>
      <c r="EF155">
        <v>31234.3</v>
      </c>
      <c r="EG155">
        <v>30204.6</v>
      </c>
      <c r="EH155">
        <v>38213.4</v>
      </c>
      <c r="EI155">
        <v>36507.5</v>
      </c>
      <c r="EJ155">
        <v>43769.8</v>
      </c>
      <c r="EK155">
        <v>42186.1</v>
      </c>
      <c r="EL155">
        <v>2.1139</v>
      </c>
      <c r="EM155">
        <v>1.90435</v>
      </c>
      <c r="EN155">
        <v>0.0852123</v>
      </c>
      <c r="EO155">
        <v>0</v>
      </c>
      <c r="EP155">
        <v>25.0098</v>
      </c>
      <c r="EQ155">
        <v>999.9</v>
      </c>
      <c r="ER155">
        <v>52</v>
      </c>
      <c r="ES155">
        <v>28.6</v>
      </c>
      <c r="ET155">
        <v>20.1504</v>
      </c>
      <c r="EU155">
        <v>61.7072</v>
      </c>
      <c r="EV155">
        <v>22.5401</v>
      </c>
      <c r="EW155">
        <v>1</v>
      </c>
      <c r="EX155">
        <v>-0.0266946</v>
      </c>
      <c r="EY155">
        <v>-0.5720420000000001</v>
      </c>
      <c r="EZ155">
        <v>20.2079</v>
      </c>
      <c r="FA155">
        <v>5.22777</v>
      </c>
      <c r="FB155">
        <v>11.998</v>
      </c>
      <c r="FC155">
        <v>4.96655</v>
      </c>
      <c r="FD155">
        <v>3.297</v>
      </c>
      <c r="FE155">
        <v>9999</v>
      </c>
      <c r="FF155">
        <v>9999</v>
      </c>
      <c r="FG155">
        <v>9999</v>
      </c>
      <c r="FH155">
        <v>33.7</v>
      </c>
      <c r="FI155">
        <v>4.97107</v>
      </c>
      <c r="FJ155">
        <v>1.86777</v>
      </c>
      <c r="FK155">
        <v>1.85899</v>
      </c>
      <c r="FL155">
        <v>1.86511</v>
      </c>
      <c r="FM155">
        <v>1.8631</v>
      </c>
      <c r="FN155">
        <v>1.86447</v>
      </c>
      <c r="FO155">
        <v>1.85989</v>
      </c>
      <c r="FP155">
        <v>1.86401</v>
      </c>
      <c r="FQ155">
        <v>0</v>
      </c>
      <c r="FR155">
        <v>0</v>
      </c>
      <c r="FS155">
        <v>0</v>
      </c>
      <c r="FT155">
        <v>0</v>
      </c>
      <c r="FU155" t="s">
        <v>358</v>
      </c>
      <c r="FV155" t="s">
        <v>359</v>
      </c>
      <c r="FW155" t="s">
        <v>360</v>
      </c>
      <c r="FX155" t="s">
        <v>360</v>
      </c>
      <c r="FY155" t="s">
        <v>360</v>
      </c>
      <c r="FZ155" t="s">
        <v>360</v>
      </c>
      <c r="GA155">
        <v>0</v>
      </c>
      <c r="GB155">
        <v>100</v>
      </c>
      <c r="GC155">
        <v>100</v>
      </c>
      <c r="GD155">
        <v>-2.906</v>
      </c>
      <c r="GE155">
        <v>-0.0522</v>
      </c>
      <c r="GF155">
        <v>-1.051159186762424</v>
      </c>
      <c r="GG155">
        <v>-0.004200780211792431</v>
      </c>
      <c r="GH155">
        <v>-6.086107273994438E-07</v>
      </c>
      <c r="GI155">
        <v>3.538391214060535E-10</v>
      </c>
      <c r="GJ155">
        <v>-0.07771931300603285</v>
      </c>
      <c r="GK155">
        <v>0.006682484536868237</v>
      </c>
      <c r="GL155">
        <v>-0.0007200357986506558</v>
      </c>
      <c r="GM155">
        <v>2.515042002614049E-05</v>
      </c>
      <c r="GN155">
        <v>15</v>
      </c>
      <c r="GO155">
        <v>1944</v>
      </c>
      <c r="GP155">
        <v>3</v>
      </c>
      <c r="GQ155">
        <v>20</v>
      </c>
      <c r="GR155">
        <v>24.3</v>
      </c>
      <c r="GS155">
        <v>24</v>
      </c>
      <c r="GT155">
        <v>1.13403</v>
      </c>
      <c r="GU155">
        <v>2.43286</v>
      </c>
      <c r="GV155">
        <v>1.44897</v>
      </c>
      <c r="GW155">
        <v>2.29126</v>
      </c>
      <c r="GX155">
        <v>1.55151</v>
      </c>
      <c r="GY155">
        <v>2.229</v>
      </c>
      <c r="GZ155">
        <v>33.2663</v>
      </c>
      <c r="HA155">
        <v>13.6417</v>
      </c>
      <c r="HB155">
        <v>18</v>
      </c>
      <c r="HC155">
        <v>590.3150000000001</v>
      </c>
      <c r="HD155">
        <v>458.461</v>
      </c>
      <c r="HE155">
        <v>25.9982</v>
      </c>
      <c r="HF155">
        <v>26.7114</v>
      </c>
      <c r="HG155">
        <v>29.9996</v>
      </c>
      <c r="HH155">
        <v>26.7727</v>
      </c>
      <c r="HI155">
        <v>26.7272</v>
      </c>
      <c r="HJ155">
        <v>22.7056</v>
      </c>
      <c r="HK155">
        <v>31.692</v>
      </c>
      <c r="HL155">
        <v>56.2717</v>
      </c>
      <c r="HM155">
        <v>26</v>
      </c>
      <c r="HN155">
        <v>420</v>
      </c>
      <c r="HO155">
        <v>15.7899</v>
      </c>
      <c r="HP155">
        <v>99.1153</v>
      </c>
      <c r="HQ155">
        <v>100.796</v>
      </c>
    </row>
    <row r="156" spans="1:225">
      <c r="A156">
        <v>140</v>
      </c>
      <c r="B156">
        <v>1714261660</v>
      </c>
      <c r="C156">
        <v>4521.900000095367</v>
      </c>
      <c r="D156" t="s">
        <v>659</v>
      </c>
      <c r="E156" t="s">
        <v>660</v>
      </c>
      <c r="F156">
        <v>5</v>
      </c>
      <c r="G156" t="s">
        <v>652</v>
      </c>
      <c r="H156">
        <v>1714261652.066667</v>
      </c>
      <c r="I156">
        <f>(J156)/1000</f>
        <v>0</v>
      </c>
      <c r="J156">
        <f>IF(BE156, AM156, AG156)</f>
        <v>0</v>
      </c>
      <c r="K156">
        <f>IF(BE156, AH156, AF156)</f>
        <v>0</v>
      </c>
      <c r="L156">
        <f>BG156 - IF(AT156&gt;1, K156*BA156*100.0/(AV156*BU156), 0)</f>
        <v>0</v>
      </c>
      <c r="M156">
        <f>((S156-I156/2)*L156-K156)/(S156+I156/2)</f>
        <v>0</v>
      </c>
      <c r="N156">
        <f>M156*(BN156+BO156)/1000.0</f>
        <v>0</v>
      </c>
      <c r="O156">
        <f>(BG156 - IF(AT156&gt;1, K156*BA156*100.0/(AV156*BU156), 0))*(BN156+BO156)/1000.0</f>
        <v>0</v>
      </c>
      <c r="P156">
        <f>2.0/((1/R156-1/Q156)+SIGN(R156)*SQRT((1/R156-1/Q156)*(1/R156-1/Q156) + 4*BB156/((BB156+1)*(BB156+1))*(2*1/R156*1/Q156-1/Q156*1/Q156)))</f>
        <v>0</v>
      </c>
      <c r="Q156">
        <f>IF(LEFT(BC156,1)&lt;&gt;"0",IF(LEFT(BC156,1)="1",3.0,BD156),$D$5+$E$5*(BU156*BN156/($K$5*1000))+$F$5*(BU156*BN156/($K$5*1000))*MAX(MIN(BA156,$J$5),$I$5)*MAX(MIN(BA156,$J$5),$I$5)+$G$5*MAX(MIN(BA156,$J$5),$I$5)*(BU156*BN156/($K$5*1000))+$H$5*(BU156*BN156/($K$5*1000))*(BU156*BN156/($K$5*1000)))</f>
        <v>0</v>
      </c>
      <c r="R156">
        <f>I156*(1000-(1000*0.61365*exp(17.502*V156/(240.97+V156))/(BN156+BO156)+BI156)/2)/(1000*0.61365*exp(17.502*V156/(240.97+V156))/(BN156+BO156)-BI156)</f>
        <v>0</v>
      </c>
      <c r="S156">
        <f>1/((BB156+1)/(P156/1.6)+1/(Q156/1.37)) + BB156/((BB156+1)/(P156/1.6) + BB156/(Q156/1.37))</f>
        <v>0</v>
      </c>
      <c r="T156">
        <f>(AW156*AZ156)</f>
        <v>0</v>
      </c>
      <c r="U156">
        <f>(BP156+(T156+2*0.95*5.67E-8*(((BP156+$B$7)+273)^4-(BP156+273)^4)-44100*I156)/(1.84*29.3*Q156+8*0.95*5.67E-8*(BP156+273)^3))</f>
        <v>0</v>
      </c>
      <c r="V156">
        <f>($C$7*BQ156+$D$7*BR156+$E$7*U156)</f>
        <v>0</v>
      </c>
      <c r="W156">
        <f>0.61365*exp(17.502*V156/(240.97+V156))</f>
        <v>0</v>
      </c>
      <c r="X156">
        <f>(Y156/Z156*100)</f>
        <v>0</v>
      </c>
      <c r="Y156">
        <f>BI156*(BN156+BO156)/1000</f>
        <v>0</v>
      </c>
      <c r="Z156">
        <f>0.61365*exp(17.502*BP156/(240.97+BP156))</f>
        <v>0</v>
      </c>
      <c r="AA156">
        <f>(W156-BI156*(BN156+BO156)/1000)</f>
        <v>0</v>
      </c>
      <c r="AB156">
        <f>(-I156*44100)</f>
        <v>0</v>
      </c>
      <c r="AC156">
        <f>2*29.3*Q156*0.92*(BP156-V156)</f>
        <v>0</v>
      </c>
      <c r="AD156">
        <f>2*0.95*5.67E-8*(((BP156+$B$7)+273)^4-(V156+273)^4)</f>
        <v>0</v>
      </c>
      <c r="AE156">
        <f>T156+AD156+AB156+AC156</f>
        <v>0</v>
      </c>
      <c r="AF156">
        <f>BM156*AT156*(BH156-BG156*(1000-AT156*BJ156)/(1000-AT156*BI156))/(100*BA156)</f>
        <v>0</v>
      </c>
      <c r="AG156">
        <f>1000*BM156*AT156*(BI156-BJ156)/(100*BA156*(1000-AT156*BI156))</f>
        <v>0</v>
      </c>
      <c r="AH156">
        <f>(AI156 - AJ156 - BN156*1E3/(8.314*(BP156+273.15)) * AL156/BM156 * AK156) * BM156/(100*BA156) * (1000 - BJ156)/1000</f>
        <v>0</v>
      </c>
      <c r="AI156">
        <v>426.7573661003499</v>
      </c>
      <c r="AJ156">
        <v>425.9897333333331</v>
      </c>
      <c r="AK156">
        <v>0.0002329595321466946</v>
      </c>
      <c r="AL156">
        <v>67.19762715972703</v>
      </c>
      <c r="AM156">
        <f>(AO156 - AN156 + BN156*1E3/(8.314*(BP156+273.15)) * AQ156/BM156 * AP156) * BM156/(100*BA156) * 1000/(1000 - AO156)</f>
        <v>0</v>
      </c>
      <c r="AN156">
        <v>15.75890979455194</v>
      </c>
      <c r="AO156">
        <v>15.94699333333333</v>
      </c>
      <c r="AP156">
        <v>0.003087230516402608</v>
      </c>
      <c r="AQ156">
        <v>78.54384865305343</v>
      </c>
      <c r="AR156">
        <v>2</v>
      </c>
      <c r="AS156">
        <v>0</v>
      </c>
      <c r="AT156">
        <f>IF(AR156*$H$13&gt;=AV156,1.0,(AV156/(AV156-AR156*$H$13)))</f>
        <v>0</v>
      </c>
      <c r="AU156">
        <f>(AT156-1)*100</f>
        <v>0</v>
      </c>
      <c r="AV156">
        <f>MAX(0,($B$13+$C$13*BU156)/(1+$D$13*BU156)*BN156/(BP156+273)*$E$13)</f>
        <v>0</v>
      </c>
      <c r="AW156">
        <f>$B$11*BV156+$C$11*BW156+$F$11*CH156*(1-CK156)</f>
        <v>0</v>
      </c>
      <c r="AX156">
        <f>AW156*AY156</f>
        <v>0</v>
      </c>
      <c r="AY156">
        <f>($B$11*$D$9+$C$11*$D$9+$F$11*((CU156+CM156)/MAX(CU156+CM156+CV156, 0.1)*$I$9+CV156/MAX(CU156+CM156+CV156, 0.1)*$J$9))/($B$11+$C$11+$F$11)</f>
        <v>0</v>
      </c>
      <c r="AZ156">
        <f>($B$11*$K$9+$C$11*$K$9+$F$11*((CU156+CM156)/MAX(CU156+CM156+CV156, 0.1)*$P$9+CV156/MAX(CU156+CM156+CV156, 0.1)*$Q$9))/($B$11+$C$11+$F$11)</f>
        <v>0</v>
      </c>
      <c r="BA156">
        <v>6</v>
      </c>
      <c r="BB156">
        <v>0.5</v>
      </c>
      <c r="BC156" t="s">
        <v>355</v>
      </c>
      <c r="BD156">
        <v>2</v>
      </c>
      <c r="BE156" t="b">
        <v>1</v>
      </c>
      <c r="BF156">
        <v>1714261652.066667</v>
      </c>
      <c r="BG156">
        <v>419.1917999999999</v>
      </c>
      <c r="BH156">
        <v>419.9996333333333</v>
      </c>
      <c r="BI156">
        <v>15.91923666666667</v>
      </c>
      <c r="BJ156">
        <v>15.73069666666667</v>
      </c>
      <c r="BK156">
        <v>422.0979333333333</v>
      </c>
      <c r="BL156">
        <v>15.97143333333333</v>
      </c>
      <c r="BM156">
        <v>599.9848999999999</v>
      </c>
      <c r="BN156">
        <v>101.4087666666667</v>
      </c>
      <c r="BO156">
        <v>0.1000250733333333</v>
      </c>
      <c r="BP156">
        <v>26.33271</v>
      </c>
      <c r="BQ156">
        <v>26.40099666666667</v>
      </c>
      <c r="BR156">
        <v>999.9000000000002</v>
      </c>
      <c r="BS156">
        <v>0</v>
      </c>
      <c r="BT156">
        <v>0</v>
      </c>
      <c r="BU156">
        <v>9993.544</v>
      </c>
      <c r="BV156">
        <v>0</v>
      </c>
      <c r="BW156">
        <v>149.4756</v>
      </c>
      <c r="BX156">
        <v>-0.8077789</v>
      </c>
      <c r="BY156">
        <v>425.9729333333333</v>
      </c>
      <c r="BZ156">
        <v>426.7120333333333</v>
      </c>
      <c r="CA156">
        <v>0.1885439666666667</v>
      </c>
      <c r="CB156">
        <v>419.9996333333333</v>
      </c>
      <c r="CC156">
        <v>15.73069666666667</v>
      </c>
      <c r="CD156">
        <v>1.614352333333333</v>
      </c>
      <c r="CE156">
        <v>1.595232</v>
      </c>
      <c r="CF156">
        <v>14.09648666666667</v>
      </c>
      <c r="CG156">
        <v>13.91280333333334</v>
      </c>
      <c r="CH156">
        <v>400.0111666666666</v>
      </c>
      <c r="CI156">
        <v>0.8999857000000001</v>
      </c>
      <c r="CJ156">
        <v>0.10001439</v>
      </c>
      <c r="CK156">
        <v>0</v>
      </c>
      <c r="CL156">
        <v>2.10218</v>
      </c>
      <c r="CM156">
        <v>0</v>
      </c>
      <c r="CN156">
        <v>1213.17</v>
      </c>
      <c r="CO156">
        <v>3702.293333333333</v>
      </c>
      <c r="CP156">
        <v>35.9081</v>
      </c>
      <c r="CQ156">
        <v>38.56013333333332</v>
      </c>
      <c r="CR156">
        <v>37.67063333333332</v>
      </c>
      <c r="CS156">
        <v>37.44553333333332</v>
      </c>
      <c r="CT156">
        <v>36.09143333333333</v>
      </c>
      <c r="CU156">
        <v>360.0036666666666</v>
      </c>
      <c r="CV156">
        <v>40.00599999999999</v>
      </c>
      <c r="CW156">
        <v>0</v>
      </c>
      <c r="CX156">
        <v>1714261747.2</v>
      </c>
      <c r="CY156">
        <v>0</v>
      </c>
      <c r="CZ156">
        <v>1714260207.1</v>
      </c>
      <c r="DA156" t="s">
        <v>565</v>
      </c>
      <c r="DB156">
        <v>1714260192.6</v>
      </c>
      <c r="DC156">
        <v>1714260207.1</v>
      </c>
      <c r="DD156">
        <v>4</v>
      </c>
      <c r="DE156">
        <v>0.059</v>
      </c>
      <c r="DF156">
        <v>-0.002</v>
      </c>
      <c r="DG156">
        <v>-2.911</v>
      </c>
      <c r="DH156">
        <v>-0.054</v>
      </c>
      <c r="DI156">
        <v>420</v>
      </c>
      <c r="DJ156">
        <v>15</v>
      </c>
      <c r="DK156">
        <v>0.52</v>
      </c>
      <c r="DL156">
        <v>0.05</v>
      </c>
      <c r="DM156">
        <v>-0.8026115609756098</v>
      </c>
      <c r="DN156">
        <v>-0.07811715679442588</v>
      </c>
      <c r="DO156">
        <v>0.03976833611761189</v>
      </c>
      <c r="DP156">
        <v>1</v>
      </c>
      <c r="DQ156">
        <v>0.2015966097560976</v>
      </c>
      <c r="DR156">
        <v>-0.2481464529616721</v>
      </c>
      <c r="DS156">
        <v>0.02689467836369742</v>
      </c>
      <c r="DT156">
        <v>0</v>
      </c>
      <c r="DU156">
        <v>1</v>
      </c>
      <c r="DV156">
        <v>2</v>
      </c>
      <c r="DW156" t="s">
        <v>357</v>
      </c>
      <c r="DX156">
        <v>3.22896</v>
      </c>
      <c r="DY156">
        <v>2.70427</v>
      </c>
      <c r="DZ156">
        <v>0.105974</v>
      </c>
      <c r="EA156">
        <v>0.105911</v>
      </c>
      <c r="EB156">
        <v>0.0867226</v>
      </c>
      <c r="EC156">
        <v>0.0863028</v>
      </c>
      <c r="ED156">
        <v>29157.2</v>
      </c>
      <c r="EE156">
        <v>28485.5</v>
      </c>
      <c r="EF156">
        <v>31235.3</v>
      </c>
      <c r="EG156">
        <v>30206</v>
      </c>
      <c r="EH156">
        <v>38207.6</v>
      </c>
      <c r="EI156">
        <v>36501.4</v>
      </c>
      <c r="EJ156">
        <v>43771.1</v>
      </c>
      <c r="EK156">
        <v>42187.7</v>
      </c>
      <c r="EL156">
        <v>2.11387</v>
      </c>
      <c r="EM156">
        <v>1.90433</v>
      </c>
      <c r="EN156">
        <v>0.0854805</v>
      </c>
      <c r="EO156">
        <v>0</v>
      </c>
      <c r="EP156">
        <v>24.9935</v>
      </c>
      <c r="EQ156">
        <v>999.9</v>
      </c>
      <c r="ER156">
        <v>51.9</v>
      </c>
      <c r="ES156">
        <v>28.6</v>
      </c>
      <c r="ET156">
        <v>20.1118</v>
      </c>
      <c r="EU156">
        <v>61.2772</v>
      </c>
      <c r="EV156">
        <v>22.7123</v>
      </c>
      <c r="EW156">
        <v>1</v>
      </c>
      <c r="EX156">
        <v>-0.0276092</v>
      </c>
      <c r="EY156">
        <v>-0.5839839999999999</v>
      </c>
      <c r="EZ156">
        <v>20.208</v>
      </c>
      <c r="FA156">
        <v>5.22717</v>
      </c>
      <c r="FB156">
        <v>11.998</v>
      </c>
      <c r="FC156">
        <v>4.966</v>
      </c>
      <c r="FD156">
        <v>3.297</v>
      </c>
      <c r="FE156">
        <v>9999</v>
      </c>
      <c r="FF156">
        <v>9999</v>
      </c>
      <c r="FG156">
        <v>9999</v>
      </c>
      <c r="FH156">
        <v>33.7</v>
      </c>
      <c r="FI156">
        <v>4.97106</v>
      </c>
      <c r="FJ156">
        <v>1.86775</v>
      </c>
      <c r="FK156">
        <v>1.85898</v>
      </c>
      <c r="FL156">
        <v>1.86512</v>
      </c>
      <c r="FM156">
        <v>1.8631</v>
      </c>
      <c r="FN156">
        <v>1.86447</v>
      </c>
      <c r="FO156">
        <v>1.85989</v>
      </c>
      <c r="FP156">
        <v>1.86401</v>
      </c>
      <c r="FQ156">
        <v>0</v>
      </c>
      <c r="FR156">
        <v>0</v>
      </c>
      <c r="FS156">
        <v>0</v>
      </c>
      <c r="FT156">
        <v>0</v>
      </c>
      <c r="FU156" t="s">
        <v>358</v>
      </c>
      <c r="FV156" t="s">
        <v>359</v>
      </c>
      <c r="FW156" t="s">
        <v>360</v>
      </c>
      <c r="FX156" t="s">
        <v>360</v>
      </c>
      <c r="FY156" t="s">
        <v>360</v>
      </c>
      <c r="FZ156" t="s">
        <v>360</v>
      </c>
      <c r="GA156">
        <v>0</v>
      </c>
      <c r="GB156">
        <v>100</v>
      </c>
      <c r="GC156">
        <v>100</v>
      </c>
      <c r="GD156">
        <v>-2.906</v>
      </c>
      <c r="GE156">
        <v>-0.0521</v>
      </c>
      <c r="GF156">
        <v>-1.051159186762424</v>
      </c>
      <c r="GG156">
        <v>-0.004200780211792431</v>
      </c>
      <c r="GH156">
        <v>-6.086107273994438E-07</v>
      </c>
      <c r="GI156">
        <v>3.538391214060535E-10</v>
      </c>
      <c r="GJ156">
        <v>-0.07771931300603285</v>
      </c>
      <c r="GK156">
        <v>0.006682484536868237</v>
      </c>
      <c r="GL156">
        <v>-0.0007200357986506558</v>
      </c>
      <c r="GM156">
        <v>2.515042002614049E-05</v>
      </c>
      <c r="GN156">
        <v>15</v>
      </c>
      <c r="GO156">
        <v>1944</v>
      </c>
      <c r="GP156">
        <v>3</v>
      </c>
      <c r="GQ156">
        <v>20</v>
      </c>
      <c r="GR156">
        <v>24.5</v>
      </c>
      <c r="GS156">
        <v>24.2</v>
      </c>
      <c r="GT156">
        <v>1.13403</v>
      </c>
      <c r="GU156">
        <v>2.42798</v>
      </c>
      <c r="GV156">
        <v>1.44897</v>
      </c>
      <c r="GW156">
        <v>2.29126</v>
      </c>
      <c r="GX156">
        <v>1.55151</v>
      </c>
      <c r="GY156">
        <v>2.24731</v>
      </c>
      <c r="GZ156">
        <v>33.2663</v>
      </c>
      <c r="HA156">
        <v>13.6417</v>
      </c>
      <c r="HB156">
        <v>18</v>
      </c>
      <c r="HC156">
        <v>590.217</v>
      </c>
      <c r="HD156">
        <v>458.386</v>
      </c>
      <c r="HE156">
        <v>25.9989</v>
      </c>
      <c r="HF156">
        <v>26.7012</v>
      </c>
      <c r="HG156">
        <v>29.9997</v>
      </c>
      <c r="HH156">
        <v>26.7647</v>
      </c>
      <c r="HI156">
        <v>26.7199</v>
      </c>
      <c r="HJ156">
        <v>22.7045</v>
      </c>
      <c r="HK156">
        <v>31.692</v>
      </c>
      <c r="HL156">
        <v>56.2717</v>
      </c>
      <c r="HM156">
        <v>26</v>
      </c>
      <c r="HN156">
        <v>420</v>
      </c>
      <c r="HO156">
        <v>15.78</v>
      </c>
      <c r="HP156">
        <v>99.1183</v>
      </c>
      <c r="HQ156">
        <v>100.8</v>
      </c>
    </row>
    <row r="157" spans="1:225">
      <c r="A157">
        <v>141</v>
      </c>
      <c r="B157">
        <v>1714261670</v>
      </c>
      <c r="C157">
        <v>4531.900000095367</v>
      </c>
      <c r="D157" t="s">
        <v>661</v>
      </c>
      <c r="E157" t="s">
        <v>662</v>
      </c>
      <c r="F157">
        <v>5</v>
      </c>
      <c r="G157" t="s">
        <v>652</v>
      </c>
      <c r="H157">
        <v>1714261662.066667</v>
      </c>
      <c r="I157">
        <f>(J157)/1000</f>
        <v>0</v>
      </c>
      <c r="J157">
        <f>IF(BE157, AM157, AG157)</f>
        <v>0</v>
      </c>
      <c r="K157">
        <f>IF(BE157, AH157, AF157)</f>
        <v>0</v>
      </c>
      <c r="L157">
        <f>BG157 - IF(AT157&gt;1, K157*BA157*100.0/(AV157*BU157), 0)</f>
        <v>0</v>
      </c>
      <c r="M157">
        <f>((S157-I157/2)*L157-K157)/(S157+I157/2)</f>
        <v>0</v>
      </c>
      <c r="N157">
        <f>M157*(BN157+BO157)/1000.0</f>
        <v>0</v>
      </c>
      <c r="O157">
        <f>(BG157 - IF(AT157&gt;1, K157*BA157*100.0/(AV157*BU157), 0))*(BN157+BO157)/1000.0</f>
        <v>0</v>
      </c>
      <c r="P157">
        <f>2.0/((1/R157-1/Q157)+SIGN(R157)*SQRT((1/R157-1/Q157)*(1/R157-1/Q157) + 4*BB157/((BB157+1)*(BB157+1))*(2*1/R157*1/Q157-1/Q157*1/Q157)))</f>
        <v>0</v>
      </c>
      <c r="Q157">
        <f>IF(LEFT(BC157,1)&lt;&gt;"0",IF(LEFT(BC157,1)="1",3.0,BD157),$D$5+$E$5*(BU157*BN157/($K$5*1000))+$F$5*(BU157*BN157/($K$5*1000))*MAX(MIN(BA157,$J$5),$I$5)*MAX(MIN(BA157,$J$5),$I$5)+$G$5*MAX(MIN(BA157,$J$5),$I$5)*(BU157*BN157/($K$5*1000))+$H$5*(BU157*BN157/($K$5*1000))*(BU157*BN157/($K$5*1000)))</f>
        <v>0</v>
      </c>
      <c r="R157">
        <f>I157*(1000-(1000*0.61365*exp(17.502*V157/(240.97+V157))/(BN157+BO157)+BI157)/2)/(1000*0.61365*exp(17.502*V157/(240.97+V157))/(BN157+BO157)-BI157)</f>
        <v>0</v>
      </c>
      <c r="S157">
        <f>1/((BB157+1)/(P157/1.6)+1/(Q157/1.37)) + BB157/((BB157+1)/(P157/1.6) + BB157/(Q157/1.37))</f>
        <v>0</v>
      </c>
      <c r="T157">
        <f>(AW157*AZ157)</f>
        <v>0</v>
      </c>
      <c r="U157">
        <f>(BP157+(T157+2*0.95*5.67E-8*(((BP157+$B$7)+273)^4-(BP157+273)^4)-44100*I157)/(1.84*29.3*Q157+8*0.95*5.67E-8*(BP157+273)^3))</f>
        <v>0</v>
      </c>
      <c r="V157">
        <f>($C$7*BQ157+$D$7*BR157+$E$7*U157)</f>
        <v>0</v>
      </c>
      <c r="W157">
        <f>0.61365*exp(17.502*V157/(240.97+V157))</f>
        <v>0</v>
      </c>
      <c r="X157">
        <f>(Y157/Z157*100)</f>
        <v>0</v>
      </c>
      <c r="Y157">
        <f>BI157*(BN157+BO157)/1000</f>
        <v>0</v>
      </c>
      <c r="Z157">
        <f>0.61365*exp(17.502*BP157/(240.97+BP157))</f>
        <v>0</v>
      </c>
      <c r="AA157">
        <f>(W157-BI157*(BN157+BO157)/1000)</f>
        <v>0</v>
      </c>
      <c r="AB157">
        <f>(-I157*44100)</f>
        <v>0</v>
      </c>
      <c r="AC157">
        <f>2*29.3*Q157*0.92*(BP157-V157)</f>
        <v>0</v>
      </c>
      <c r="AD157">
        <f>2*0.95*5.67E-8*(((BP157+$B$7)+273)^4-(V157+273)^4)</f>
        <v>0</v>
      </c>
      <c r="AE157">
        <f>T157+AD157+AB157+AC157</f>
        <v>0</v>
      </c>
      <c r="AF157">
        <f>BM157*AT157*(BH157-BG157*(1000-AT157*BJ157)/(1000-AT157*BI157))/(100*BA157)</f>
        <v>0</v>
      </c>
      <c r="AG157">
        <f>1000*BM157*AT157*(BI157-BJ157)/(100*BA157*(1000-AT157*BI157))</f>
        <v>0</v>
      </c>
      <c r="AH157">
        <f>(AI157 - AJ157 - BN157*1E3/(8.314*(BP157+273.15)) * AL157/BM157 * AK157) * BM157/(100*BA157) * (1000 - BJ157)/1000</f>
        <v>0</v>
      </c>
      <c r="AI157">
        <v>426.7488311894119</v>
      </c>
      <c r="AJ157">
        <v>425.9732424242425</v>
      </c>
      <c r="AK157">
        <v>-0.0002276621078105239</v>
      </c>
      <c r="AL157">
        <v>67.19762715972703</v>
      </c>
      <c r="AM157">
        <f>(AO157 - AN157 + BN157*1E3/(8.314*(BP157+273.15)) * AQ157/BM157 * AP157) * BM157/(100*BA157) * 1000/(1000 - AO157)</f>
        <v>0</v>
      </c>
      <c r="AN157">
        <v>15.75923681990725</v>
      </c>
      <c r="AO157">
        <v>15.96198787878788</v>
      </c>
      <c r="AP157">
        <v>0.0001131912198932882</v>
      </c>
      <c r="AQ157">
        <v>78.54384865305343</v>
      </c>
      <c r="AR157">
        <v>2</v>
      </c>
      <c r="AS157">
        <v>0</v>
      </c>
      <c r="AT157">
        <f>IF(AR157*$H$13&gt;=AV157,1.0,(AV157/(AV157-AR157*$H$13)))</f>
        <v>0</v>
      </c>
      <c r="AU157">
        <f>(AT157-1)*100</f>
        <v>0</v>
      </c>
      <c r="AV157">
        <f>MAX(0,($B$13+$C$13*BU157)/(1+$D$13*BU157)*BN157/(BP157+273)*$E$13)</f>
        <v>0</v>
      </c>
      <c r="AW157">
        <f>$B$11*BV157+$C$11*BW157+$F$11*CH157*(1-CK157)</f>
        <v>0</v>
      </c>
      <c r="AX157">
        <f>AW157*AY157</f>
        <v>0</v>
      </c>
      <c r="AY157">
        <f>($B$11*$D$9+$C$11*$D$9+$F$11*((CU157+CM157)/MAX(CU157+CM157+CV157, 0.1)*$I$9+CV157/MAX(CU157+CM157+CV157, 0.1)*$J$9))/($B$11+$C$11+$F$11)</f>
        <v>0</v>
      </c>
      <c r="AZ157">
        <f>($B$11*$K$9+$C$11*$K$9+$F$11*((CU157+CM157)/MAX(CU157+CM157+CV157, 0.1)*$P$9+CV157/MAX(CU157+CM157+CV157, 0.1)*$Q$9))/($B$11+$C$11+$F$11)</f>
        <v>0</v>
      </c>
      <c r="BA157">
        <v>6</v>
      </c>
      <c r="BB157">
        <v>0.5</v>
      </c>
      <c r="BC157" t="s">
        <v>355</v>
      </c>
      <c r="BD157">
        <v>2</v>
      </c>
      <c r="BE157" t="b">
        <v>1</v>
      </c>
      <c r="BF157">
        <v>1714261662.066667</v>
      </c>
      <c r="BG157">
        <v>419.1922666666667</v>
      </c>
      <c r="BH157">
        <v>420.0049333333333</v>
      </c>
      <c r="BI157">
        <v>15.94948333333334</v>
      </c>
      <c r="BJ157">
        <v>15.75902333333333</v>
      </c>
      <c r="BK157">
        <v>422.0983333333334</v>
      </c>
      <c r="BL157">
        <v>16.00159</v>
      </c>
      <c r="BM157">
        <v>599.9900666666667</v>
      </c>
      <c r="BN157">
        <v>101.4084333333333</v>
      </c>
      <c r="BO157">
        <v>0.09998086666666667</v>
      </c>
      <c r="BP157">
        <v>26.32627</v>
      </c>
      <c r="BQ157">
        <v>26.39280333333333</v>
      </c>
      <c r="BR157">
        <v>999.9000000000002</v>
      </c>
      <c r="BS157">
        <v>0</v>
      </c>
      <c r="BT157">
        <v>0</v>
      </c>
      <c r="BU157">
        <v>9997.502333333336</v>
      </c>
      <c r="BV157">
        <v>0</v>
      </c>
      <c r="BW157">
        <v>150.5687</v>
      </c>
      <c r="BX157">
        <v>-0.8126321333333334</v>
      </c>
      <c r="BY157">
        <v>425.9864666666667</v>
      </c>
      <c r="BZ157">
        <v>426.7298333333332</v>
      </c>
      <c r="CA157">
        <v>0.1904562</v>
      </c>
      <c r="CB157">
        <v>420.0049333333333</v>
      </c>
      <c r="CC157">
        <v>15.75902333333333</v>
      </c>
      <c r="CD157">
        <v>1.617411666666667</v>
      </c>
      <c r="CE157">
        <v>1.598098333333333</v>
      </c>
      <c r="CF157">
        <v>14.12570666666667</v>
      </c>
      <c r="CG157">
        <v>13.94047333333333</v>
      </c>
      <c r="CH157">
        <v>400.0041</v>
      </c>
      <c r="CI157">
        <v>0.8999945000000001</v>
      </c>
      <c r="CJ157">
        <v>0.10000561</v>
      </c>
      <c r="CK157">
        <v>0</v>
      </c>
      <c r="CL157">
        <v>2.163973333333333</v>
      </c>
      <c r="CM157">
        <v>0</v>
      </c>
      <c r="CN157">
        <v>1204.600333333333</v>
      </c>
      <c r="CO157">
        <v>3702.238333333333</v>
      </c>
      <c r="CP157">
        <v>35.77476666666666</v>
      </c>
      <c r="CQ157">
        <v>38.38523333333332</v>
      </c>
      <c r="CR157">
        <v>37.53309999999999</v>
      </c>
      <c r="CS157">
        <v>37.21846666666666</v>
      </c>
      <c r="CT157">
        <v>35.9623</v>
      </c>
      <c r="CU157">
        <v>360.001</v>
      </c>
      <c r="CV157">
        <v>40.00266666666666</v>
      </c>
      <c r="CW157">
        <v>0</v>
      </c>
      <c r="CX157">
        <v>1714261757.4</v>
      </c>
      <c r="CY157">
        <v>0</v>
      </c>
      <c r="CZ157">
        <v>1714260207.1</v>
      </c>
      <c r="DA157" t="s">
        <v>565</v>
      </c>
      <c r="DB157">
        <v>1714260192.6</v>
      </c>
      <c r="DC157">
        <v>1714260207.1</v>
      </c>
      <c r="DD157">
        <v>4</v>
      </c>
      <c r="DE157">
        <v>0.059</v>
      </c>
      <c r="DF157">
        <v>-0.002</v>
      </c>
      <c r="DG157">
        <v>-2.911</v>
      </c>
      <c r="DH157">
        <v>-0.054</v>
      </c>
      <c r="DI157">
        <v>420</v>
      </c>
      <c r="DJ157">
        <v>15</v>
      </c>
      <c r="DK157">
        <v>0.52</v>
      </c>
      <c r="DL157">
        <v>0.05</v>
      </c>
      <c r="DM157">
        <v>-0.7998786250000001</v>
      </c>
      <c r="DN157">
        <v>-0.1273272607879914</v>
      </c>
      <c r="DO157">
        <v>0.03273264881405681</v>
      </c>
      <c r="DP157">
        <v>0</v>
      </c>
      <c r="DQ157">
        <v>0.186616</v>
      </c>
      <c r="DR157">
        <v>0.08287434146341412</v>
      </c>
      <c r="DS157">
        <v>0.01244241474152023</v>
      </c>
      <c r="DT157">
        <v>1</v>
      </c>
      <c r="DU157">
        <v>1</v>
      </c>
      <c r="DV157">
        <v>2</v>
      </c>
      <c r="DW157" t="s">
        <v>357</v>
      </c>
      <c r="DX157">
        <v>3.22881</v>
      </c>
      <c r="DY157">
        <v>2.70441</v>
      </c>
      <c r="DZ157">
        <v>0.105976</v>
      </c>
      <c r="EA157">
        <v>0.105915</v>
      </c>
      <c r="EB157">
        <v>0.0867805</v>
      </c>
      <c r="EC157">
        <v>0.0862998</v>
      </c>
      <c r="ED157">
        <v>29157.2</v>
      </c>
      <c r="EE157">
        <v>28486.6</v>
      </c>
      <c r="EF157">
        <v>31235.3</v>
      </c>
      <c r="EG157">
        <v>30207.3</v>
      </c>
      <c r="EH157">
        <v>38205.2</v>
      </c>
      <c r="EI157">
        <v>36503</v>
      </c>
      <c r="EJ157">
        <v>43771.2</v>
      </c>
      <c r="EK157">
        <v>42189.3</v>
      </c>
      <c r="EL157">
        <v>2.11365</v>
      </c>
      <c r="EM157">
        <v>1.90475</v>
      </c>
      <c r="EN157">
        <v>0.0859946</v>
      </c>
      <c r="EO157">
        <v>0</v>
      </c>
      <c r="EP157">
        <v>24.9793</v>
      </c>
      <c r="EQ157">
        <v>999.9</v>
      </c>
      <c r="ER157">
        <v>51.9</v>
      </c>
      <c r="ES157">
        <v>28.6</v>
      </c>
      <c r="ET157">
        <v>20.1103</v>
      </c>
      <c r="EU157">
        <v>61.7772</v>
      </c>
      <c r="EV157">
        <v>22.7404</v>
      </c>
      <c r="EW157">
        <v>1</v>
      </c>
      <c r="EX157">
        <v>-0.0287246</v>
      </c>
      <c r="EY157">
        <v>-0.591672</v>
      </c>
      <c r="EZ157">
        <v>20.2079</v>
      </c>
      <c r="FA157">
        <v>5.22777</v>
      </c>
      <c r="FB157">
        <v>11.998</v>
      </c>
      <c r="FC157">
        <v>4.9658</v>
      </c>
      <c r="FD157">
        <v>3.297</v>
      </c>
      <c r="FE157">
        <v>9999</v>
      </c>
      <c r="FF157">
        <v>9999</v>
      </c>
      <c r="FG157">
        <v>9999</v>
      </c>
      <c r="FH157">
        <v>33.7</v>
      </c>
      <c r="FI157">
        <v>4.97107</v>
      </c>
      <c r="FJ157">
        <v>1.86774</v>
      </c>
      <c r="FK157">
        <v>1.85898</v>
      </c>
      <c r="FL157">
        <v>1.86511</v>
      </c>
      <c r="FM157">
        <v>1.8631</v>
      </c>
      <c r="FN157">
        <v>1.86447</v>
      </c>
      <c r="FO157">
        <v>1.85989</v>
      </c>
      <c r="FP157">
        <v>1.86401</v>
      </c>
      <c r="FQ157">
        <v>0</v>
      </c>
      <c r="FR157">
        <v>0</v>
      </c>
      <c r="FS157">
        <v>0</v>
      </c>
      <c r="FT157">
        <v>0</v>
      </c>
      <c r="FU157" t="s">
        <v>358</v>
      </c>
      <c r="FV157" t="s">
        <v>359</v>
      </c>
      <c r="FW157" t="s">
        <v>360</v>
      </c>
      <c r="FX157" t="s">
        <v>360</v>
      </c>
      <c r="FY157" t="s">
        <v>360</v>
      </c>
      <c r="FZ157" t="s">
        <v>360</v>
      </c>
      <c r="GA157">
        <v>0</v>
      </c>
      <c r="GB157">
        <v>100</v>
      </c>
      <c r="GC157">
        <v>100</v>
      </c>
      <c r="GD157">
        <v>-2.906</v>
      </c>
      <c r="GE157">
        <v>-0.052</v>
      </c>
      <c r="GF157">
        <v>-1.051159186762424</v>
      </c>
      <c r="GG157">
        <v>-0.004200780211792431</v>
      </c>
      <c r="GH157">
        <v>-6.086107273994438E-07</v>
      </c>
      <c r="GI157">
        <v>3.538391214060535E-10</v>
      </c>
      <c r="GJ157">
        <v>-0.07771931300603285</v>
      </c>
      <c r="GK157">
        <v>0.006682484536868237</v>
      </c>
      <c r="GL157">
        <v>-0.0007200357986506558</v>
      </c>
      <c r="GM157">
        <v>2.515042002614049E-05</v>
      </c>
      <c r="GN157">
        <v>15</v>
      </c>
      <c r="GO157">
        <v>1944</v>
      </c>
      <c r="GP157">
        <v>3</v>
      </c>
      <c r="GQ157">
        <v>20</v>
      </c>
      <c r="GR157">
        <v>24.6</v>
      </c>
      <c r="GS157">
        <v>24.4</v>
      </c>
      <c r="GT157">
        <v>1.13403</v>
      </c>
      <c r="GU157">
        <v>2.43042</v>
      </c>
      <c r="GV157">
        <v>1.44897</v>
      </c>
      <c r="GW157">
        <v>2.29004</v>
      </c>
      <c r="GX157">
        <v>1.55151</v>
      </c>
      <c r="GY157">
        <v>2.2522</v>
      </c>
      <c r="GZ157">
        <v>33.2663</v>
      </c>
      <c r="HA157">
        <v>13.6329</v>
      </c>
      <c r="HB157">
        <v>18</v>
      </c>
      <c r="HC157">
        <v>589.982</v>
      </c>
      <c r="HD157">
        <v>458.595</v>
      </c>
      <c r="HE157">
        <v>25.9989</v>
      </c>
      <c r="HF157">
        <v>26.6899</v>
      </c>
      <c r="HG157">
        <v>29.9996</v>
      </c>
      <c r="HH157">
        <v>26.7569</v>
      </c>
      <c r="HI157">
        <v>26.7132</v>
      </c>
      <c r="HJ157">
        <v>22.7034</v>
      </c>
      <c r="HK157">
        <v>31.692</v>
      </c>
      <c r="HL157">
        <v>56.2717</v>
      </c>
      <c r="HM157">
        <v>26</v>
      </c>
      <c r="HN157">
        <v>420</v>
      </c>
      <c r="HO157">
        <v>15.78</v>
      </c>
      <c r="HP157">
        <v>99.1185</v>
      </c>
      <c r="HQ157">
        <v>100.804</v>
      </c>
    </row>
    <row r="158" spans="1:225">
      <c r="A158">
        <v>142</v>
      </c>
      <c r="B158">
        <v>1714261680</v>
      </c>
      <c r="C158">
        <v>4541.900000095367</v>
      </c>
      <c r="D158" t="s">
        <v>663</v>
      </c>
      <c r="E158" t="s">
        <v>664</v>
      </c>
      <c r="F158">
        <v>5</v>
      </c>
      <c r="G158" t="s">
        <v>652</v>
      </c>
      <c r="H158">
        <v>1714261672.066667</v>
      </c>
      <c r="I158">
        <f>(J158)/1000</f>
        <v>0</v>
      </c>
      <c r="J158">
        <f>IF(BE158, AM158, AG158)</f>
        <v>0</v>
      </c>
      <c r="K158">
        <f>IF(BE158, AH158, AF158)</f>
        <v>0</v>
      </c>
      <c r="L158">
        <f>BG158 - IF(AT158&gt;1, K158*BA158*100.0/(AV158*BU158), 0)</f>
        <v>0</v>
      </c>
      <c r="M158">
        <f>((S158-I158/2)*L158-K158)/(S158+I158/2)</f>
        <v>0</v>
      </c>
      <c r="N158">
        <f>M158*(BN158+BO158)/1000.0</f>
        <v>0</v>
      </c>
      <c r="O158">
        <f>(BG158 - IF(AT158&gt;1, K158*BA158*100.0/(AV158*BU158), 0))*(BN158+BO158)/1000.0</f>
        <v>0</v>
      </c>
      <c r="P158">
        <f>2.0/((1/R158-1/Q158)+SIGN(R158)*SQRT((1/R158-1/Q158)*(1/R158-1/Q158) + 4*BB158/((BB158+1)*(BB158+1))*(2*1/R158*1/Q158-1/Q158*1/Q158)))</f>
        <v>0</v>
      </c>
      <c r="Q158">
        <f>IF(LEFT(BC158,1)&lt;&gt;"0",IF(LEFT(BC158,1)="1",3.0,BD158),$D$5+$E$5*(BU158*BN158/($K$5*1000))+$F$5*(BU158*BN158/($K$5*1000))*MAX(MIN(BA158,$J$5),$I$5)*MAX(MIN(BA158,$J$5),$I$5)+$G$5*MAX(MIN(BA158,$J$5),$I$5)*(BU158*BN158/($K$5*1000))+$H$5*(BU158*BN158/($K$5*1000))*(BU158*BN158/($K$5*1000)))</f>
        <v>0</v>
      </c>
      <c r="R158">
        <f>I158*(1000-(1000*0.61365*exp(17.502*V158/(240.97+V158))/(BN158+BO158)+BI158)/2)/(1000*0.61365*exp(17.502*V158/(240.97+V158))/(BN158+BO158)-BI158)</f>
        <v>0</v>
      </c>
      <c r="S158">
        <f>1/((BB158+1)/(P158/1.6)+1/(Q158/1.37)) + BB158/((BB158+1)/(P158/1.6) + BB158/(Q158/1.37))</f>
        <v>0</v>
      </c>
      <c r="T158">
        <f>(AW158*AZ158)</f>
        <v>0</v>
      </c>
      <c r="U158">
        <f>(BP158+(T158+2*0.95*5.67E-8*(((BP158+$B$7)+273)^4-(BP158+273)^4)-44100*I158)/(1.84*29.3*Q158+8*0.95*5.67E-8*(BP158+273)^3))</f>
        <v>0</v>
      </c>
      <c r="V158">
        <f>($C$7*BQ158+$D$7*BR158+$E$7*U158)</f>
        <v>0</v>
      </c>
      <c r="W158">
        <f>0.61365*exp(17.502*V158/(240.97+V158))</f>
        <v>0</v>
      </c>
      <c r="X158">
        <f>(Y158/Z158*100)</f>
        <v>0</v>
      </c>
      <c r="Y158">
        <f>BI158*(BN158+BO158)/1000</f>
        <v>0</v>
      </c>
      <c r="Z158">
        <f>0.61365*exp(17.502*BP158/(240.97+BP158))</f>
        <v>0</v>
      </c>
      <c r="AA158">
        <f>(W158-BI158*(BN158+BO158)/1000)</f>
        <v>0</v>
      </c>
      <c r="AB158">
        <f>(-I158*44100)</f>
        <v>0</v>
      </c>
      <c r="AC158">
        <f>2*29.3*Q158*0.92*(BP158-V158)</f>
        <v>0</v>
      </c>
      <c r="AD158">
        <f>2*0.95*5.67E-8*(((BP158+$B$7)+273)^4-(V158+273)^4)</f>
        <v>0</v>
      </c>
      <c r="AE158">
        <f>T158+AD158+AB158+AC158</f>
        <v>0</v>
      </c>
      <c r="AF158">
        <f>BM158*AT158*(BH158-BG158*(1000-AT158*BJ158)/(1000-AT158*BI158))/(100*BA158)</f>
        <v>0</v>
      </c>
      <c r="AG158">
        <f>1000*BM158*AT158*(BI158-BJ158)/(100*BA158*(1000-AT158*BI158))</f>
        <v>0</v>
      </c>
      <c r="AH158">
        <f>(AI158 - AJ158 - BN158*1E3/(8.314*(BP158+273.15)) * AL158/BM158 * AK158) * BM158/(100*BA158) * (1000 - BJ158)/1000</f>
        <v>0</v>
      </c>
      <c r="AI158">
        <v>426.736862054767</v>
      </c>
      <c r="AJ158">
        <v>426.0136787878784</v>
      </c>
      <c r="AK158">
        <v>0.000277970546636722</v>
      </c>
      <c r="AL158">
        <v>67.19762715972703</v>
      </c>
      <c r="AM158">
        <f>(AO158 - AN158 + BN158*1E3/(8.314*(BP158+273.15)) * AQ158/BM158 * AP158) * BM158/(100*BA158) * 1000/(1000 - AO158)</f>
        <v>0</v>
      </c>
      <c r="AN158">
        <v>15.7589654023294</v>
      </c>
      <c r="AO158">
        <v>15.9678309090909</v>
      </c>
      <c r="AP158">
        <v>4.612832705309694E-05</v>
      </c>
      <c r="AQ158">
        <v>78.54384865305343</v>
      </c>
      <c r="AR158">
        <v>2</v>
      </c>
      <c r="AS158">
        <v>0</v>
      </c>
      <c r="AT158">
        <f>IF(AR158*$H$13&gt;=AV158,1.0,(AV158/(AV158-AR158*$H$13)))</f>
        <v>0</v>
      </c>
      <c r="AU158">
        <f>(AT158-1)*100</f>
        <v>0</v>
      </c>
      <c r="AV158">
        <f>MAX(0,($B$13+$C$13*BU158)/(1+$D$13*BU158)*BN158/(BP158+273)*$E$13)</f>
        <v>0</v>
      </c>
      <c r="AW158">
        <f>$B$11*BV158+$C$11*BW158+$F$11*CH158*(1-CK158)</f>
        <v>0</v>
      </c>
      <c r="AX158">
        <f>AW158*AY158</f>
        <v>0</v>
      </c>
      <c r="AY158">
        <f>($B$11*$D$9+$C$11*$D$9+$F$11*((CU158+CM158)/MAX(CU158+CM158+CV158, 0.1)*$I$9+CV158/MAX(CU158+CM158+CV158, 0.1)*$J$9))/($B$11+$C$11+$F$11)</f>
        <v>0</v>
      </c>
      <c r="AZ158">
        <f>($B$11*$K$9+$C$11*$K$9+$F$11*((CU158+CM158)/MAX(CU158+CM158+CV158, 0.1)*$P$9+CV158/MAX(CU158+CM158+CV158, 0.1)*$Q$9))/($B$11+$C$11+$F$11)</f>
        <v>0</v>
      </c>
      <c r="BA158">
        <v>6</v>
      </c>
      <c r="BB158">
        <v>0.5</v>
      </c>
      <c r="BC158" t="s">
        <v>355</v>
      </c>
      <c r="BD158">
        <v>2</v>
      </c>
      <c r="BE158" t="b">
        <v>1</v>
      </c>
      <c r="BF158">
        <v>1714261672.066667</v>
      </c>
      <c r="BG158">
        <v>419.1973666666667</v>
      </c>
      <c r="BH158">
        <v>420.0035</v>
      </c>
      <c r="BI158">
        <v>15.96361</v>
      </c>
      <c r="BJ158">
        <v>15.75902333333333</v>
      </c>
      <c r="BK158">
        <v>422.1034666666666</v>
      </c>
      <c r="BL158">
        <v>16.01566333333333</v>
      </c>
      <c r="BM158">
        <v>599.9878000000001</v>
      </c>
      <c r="BN158">
        <v>101.4079</v>
      </c>
      <c r="BO158">
        <v>0.09994392333333334</v>
      </c>
      <c r="BP158">
        <v>26.32687333333333</v>
      </c>
      <c r="BQ158">
        <v>26.39130666666667</v>
      </c>
      <c r="BR158">
        <v>999.9000000000002</v>
      </c>
      <c r="BS158">
        <v>0</v>
      </c>
      <c r="BT158">
        <v>0</v>
      </c>
      <c r="BU158">
        <v>10007.937</v>
      </c>
      <c r="BV158">
        <v>0</v>
      </c>
      <c r="BW158">
        <v>151.0685</v>
      </c>
      <c r="BX158">
        <v>-0.8061014999999999</v>
      </c>
      <c r="BY158">
        <v>425.9978333333333</v>
      </c>
      <c r="BZ158">
        <v>426.7283333333334</v>
      </c>
      <c r="CA158">
        <v>0.2045874666666667</v>
      </c>
      <c r="CB158">
        <v>420.0035</v>
      </c>
      <c r="CC158">
        <v>15.75902333333333</v>
      </c>
      <c r="CD158">
        <v>1.618834333333333</v>
      </c>
      <c r="CE158">
        <v>1.598087666666667</v>
      </c>
      <c r="CF158">
        <v>14.13927</v>
      </c>
      <c r="CG158">
        <v>13.94037333333333</v>
      </c>
      <c r="CH158">
        <v>399.9881666666667</v>
      </c>
      <c r="CI158">
        <v>0.8999936666666667</v>
      </c>
      <c r="CJ158">
        <v>0.1000064133333333</v>
      </c>
      <c r="CK158">
        <v>0</v>
      </c>
      <c r="CL158">
        <v>2.173683333333333</v>
      </c>
      <c r="CM158">
        <v>0</v>
      </c>
      <c r="CN158">
        <v>1204.408</v>
      </c>
      <c r="CO158">
        <v>3702.088333333334</v>
      </c>
      <c r="CP158">
        <v>35.6393</v>
      </c>
      <c r="CQ158">
        <v>38.21643333333333</v>
      </c>
      <c r="CR158">
        <v>37.37683333333333</v>
      </c>
      <c r="CS158">
        <v>37.00596666666667</v>
      </c>
      <c r="CT158">
        <v>35.82476666666666</v>
      </c>
      <c r="CU158">
        <v>359.9870000000001</v>
      </c>
      <c r="CV158">
        <v>40.00166666666667</v>
      </c>
      <c r="CW158">
        <v>0</v>
      </c>
      <c r="CX158">
        <v>1714261767.6</v>
      </c>
      <c r="CY158">
        <v>0</v>
      </c>
      <c r="CZ158">
        <v>1714260207.1</v>
      </c>
      <c r="DA158" t="s">
        <v>565</v>
      </c>
      <c r="DB158">
        <v>1714260192.6</v>
      </c>
      <c r="DC158">
        <v>1714260207.1</v>
      </c>
      <c r="DD158">
        <v>4</v>
      </c>
      <c r="DE158">
        <v>0.059</v>
      </c>
      <c r="DF158">
        <v>-0.002</v>
      </c>
      <c r="DG158">
        <v>-2.911</v>
      </c>
      <c r="DH158">
        <v>-0.054</v>
      </c>
      <c r="DI158">
        <v>420</v>
      </c>
      <c r="DJ158">
        <v>15</v>
      </c>
      <c r="DK158">
        <v>0.52</v>
      </c>
      <c r="DL158">
        <v>0.05</v>
      </c>
      <c r="DM158">
        <v>-0.8041999512195122</v>
      </c>
      <c r="DN158">
        <v>-0.006101560975610539</v>
      </c>
      <c r="DO158">
        <v>0.02507483419389406</v>
      </c>
      <c r="DP158">
        <v>1</v>
      </c>
      <c r="DQ158">
        <v>0.2011593170731707</v>
      </c>
      <c r="DR158">
        <v>0.06291752613240427</v>
      </c>
      <c r="DS158">
        <v>0.006455806864003772</v>
      </c>
      <c r="DT158">
        <v>1</v>
      </c>
      <c r="DU158">
        <v>2</v>
      </c>
      <c r="DV158">
        <v>2</v>
      </c>
      <c r="DW158" t="s">
        <v>394</v>
      </c>
      <c r="DX158">
        <v>3.22891</v>
      </c>
      <c r="DY158">
        <v>2.70438</v>
      </c>
      <c r="DZ158">
        <v>0.105983</v>
      </c>
      <c r="EA158">
        <v>0.105913</v>
      </c>
      <c r="EB158">
        <v>0.0868014</v>
      </c>
      <c r="EC158">
        <v>0.0862996</v>
      </c>
      <c r="ED158">
        <v>29158.9</v>
      </c>
      <c r="EE158">
        <v>28487.3</v>
      </c>
      <c r="EF158">
        <v>31237.3</v>
      </c>
      <c r="EG158">
        <v>30207.8</v>
      </c>
      <c r="EH158">
        <v>38206.5</v>
      </c>
      <c r="EI158">
        <v>36503.9</v>
      </c>
      <c r="EJ158">
        <v>43773.8</v>
      </c>
      <c r="EK158">
        <v>42190.4</v>
      </c>
      <c r="EL158">
        <v>2.11425</v>
      </c>
      <c r="EM158">
        <v>1.9045</v>
      </c>
      <c r="EN158">
        <v>0.08682529999999999</v>
      </c>
      <c r="EO158">
        <v>0</v>
      </c>
      <c r="EP158">
        <v>24.972</v>
      </c>
      <c r="EQ158">
        <v>999.9</v>
      </c>
      <c r="ER158">
        <v>51.9</v>
      </c>
      <c r="ES158">
        <v>28.6</v>
      </c>
      <c r="ET158">
        <v>20.1116</v>
      </c>
      <c r="EU158">
        <v>62.0072</v>
      </c>
      <c r="EV158">
        <v>22.5401</v>
      </c>
      <c r="EW158">
        <v>1</v>
      </c>
      <c r="EX158">
        <v>-0.0296596</v>
      </c>
      <c r="EY158">
        <v>-0.61189</v>
      </c>
      <c r="EZ158">
        <v>20.2079</v>
      </c>
      <c r="FA158">
        <v>5.22822</v>
      </c>
      <c r="FB158">
        <v>11.998</v>
      </c>
      <c r="FC158">
        <v>4.96715</v>
      </c>
      <c r="FD158">
        <v>3.297</v>
      </c>
      <c r="FE158">
        <v>9999</v>
      </c>
      <c r="FF158">
        <v>9999</v>
      </c>
      <c r="FG158">
        <v>9999</v>
      </c>
      <c r="FH158">
        <v>33.7</v>
      </c>
      <c r="FI158">
        <v>4.97108</v>
      </c>
      <c r="FJ158">
        <v>1.86777</v>
      </c>
      <c r="FK158">
        <v>1.859</v>
      </c>
      <c r="FL158">
        <v>1.86509</v>
      </c>
      <c r="FM158">
        <v>1.8631</v>
      </c>
      <c r="FN158">
        <v>1.86447</v>
      </c>
      <c r="FO158">
        <v>1.85989</v>
      </c>
      <c r="FP158">
        <v>1.86401</v>
      </c>
      <c r="FQ158">
        <v>0</v>
      </c>
      <c r="FR158">
        <v>0</v>
      </c>
      <c r="FS158">
        <v>0</v>
      </c>
      <c r="FT158">
        <v>0</v>
      </c>
      <c r="FU158" t="s">
        <v>358</v>
      </c>
      <c r="FV158" t="s">
        <v>359</v>
      </c>
      <c r="FW158" t="s">
        <v>360</v>
      </c>
      <c r="FX158" t="s">
        <v>360</v>
      </c>
      <c r="FY158" t="s">
        <v>360</v>
      </c>
      <c r="FZ158" t="s">
        <v>360</v>
      </c>
      <c r="GA158">
        <v>0</v>
      </c>
      <c r="GB158">
        <v>100</v>
      </c>
      <c r="GC158">
        <v>100</v>
      </c>
      <c r="GD158">
        <v>-2.906</v>
      </c>
      <c r="GE158">
        <v>-0.052</v>
      </c>
      <c r="GF158">
        <v>-1.051159186762424</v>
      </c>
      <c r="GG158">
        <v>-0.004200780211792431</v>
      </c>
      <c r="GH158">
        <v>-6.086107273994438E-07</v>
      </c>
      <c r="GI158">
        <v>3.538391214060535E-10</v>
      </c>
      <c r="GJ158">
        <v>-0.07771931300603285</v>
      </c>
      <c r="GK158">
        <v>0.006682484536868237</v>
      </c>
      <c r="GL158">
        <v>-0.0007200357986506558</v>
      </c>
      <c r="GM158">
        <v>2.515042002614049E-05</v>
      </c>
      <c r="GN158">
        <v>15</v>
      </c>
      <c r="GO158">
        <v>1944</v>
      </c>
      <c r="GP158">
        <v>3</v>
      </c>
      <c r="GQ158">
        <v>20</v>
      </c>
      <c r="GR158">
        <v>24.8</v>
      </c>
      <c r="GS158">
        <v>24.5</v>
      </c>
      <c r="GT158">
        <v>1.13403</v>
      </c>
      <c r="GU158">
        <v>2.41943</v>
      </c>
      <c r="GV158">
        <v>1.44775</v>
      </c>
      <c r="GW158">
        <v>2.29126</v>
      </c>
      <c r="GX158">
        <v>1.55151</v>
      </c>
      <c r="GY158">
        <v>2.4585</v>
      </c>
      <c r="GZ158">
        <v>33.2663</v>
      </c>
      <c r="HA158">
        <v>13.6592</v>
      </c>
      <c r="HB158">
        <v>18</v>
      </c>
      <c r="HC158">
        <v>590.303</v>
      </c>
      <c r="HD158">
        <v>458.367</v>
      </c>
      <c r="HE158">
        <v>25.9981</v>
      </c>
      <c r="HF158">
        <v>26.6776</v>
      </c>
      <c r="HG158">
        <v>29.9996</v>
      </c>
      <c r="HH158">
        <v>26.7474</v>
      </c>
      <c r="HI158">
        <v>26.7044</v>
      </c>
      <c r="HJ158">
        <v>22.7054</v>
      </c>
      <c r="HK158">
        <v>31.692</v>
      </c>
      <c r="HL158">
        <v>56.2717</v>
      </c>
      <c r="HM158">
        <v>26</v>
      </c>
      <c r="HN158">
        <v>420</v>
      </c>
      <c r="HO158">
        <v>15.78</v>
      </c>
      <c r="HP158">
        <v>99.1245</v>
      </c>
      <c r="HQ158">
        <v>100.806</v>
      </c>
    </row>
    <row r="159" spans="1:225">
      <c r="A159">
        <v>143</v>
      </c>
      <c r="B159">
        <v>1714261940.5</v>
      </c>
      <c r="C159">
        <v>4802.400000095367</v>
      </c>
      <c r="D159" t="s">
        <v>665</v>
      </c>
      <c r="E159" t="s">
        <v>666</v>
      </c>
      <c r="F159">
        <v>5</v>
      </c>
      <c r="G159" t="s">
        <v>667</v>
      </c>
      <c r="H159">
        <v>1714261932.5</v>
      </c>
      <c r="I159">
        <f>(J159)/1000</f>
        <v>0</v>
      </c>
      <c r="J159">
        <f>IF(BE159, AM159, AG159)</f>
        <v>0</v>
      </c>
      <c r="K159">
        <f>IF(BE159, AH159, AF159)</f>
        <v>0</v>
      </c>
      <c r="L159">
        <f>BG159 - IF(AT159&gt;1, K159*BA159*100.0/(AV159*BU159), 0)</f>
        <v>0</v>
      </c>
      <c r="M159">
        <f>((S159-I159/2)*L159-K159)/(S159+I159/2)</f>
        <v>0</v>
      </c>
      <c r="N159">
        <f>M159*(BN159+BO159)/1000.0</f>
        <v>0</v>
      </c>
      <c r="O159">
        <f>(BG159 - IF(AT159&gt;1, K159*BA159*100.0/(AV159*BU159), 0))*(BN159+BO159)/1000.0</f>
        <v>0</v>
      </c>
      <c r="P159">
        <f>2.0/((1/R159-1/Q159)+SIGN(R159)*SQRT((1/R159-1/Q159)*(1/R159-1/Q159) + 4*BB159/((BB159+1)*(BB159+1))*(2*1/R159*1/Q159-1/Q159*1/Q159)))</f>
        <v>0</v>
      </c>
      <c r="Q159">
        <f>IF(LEFT(BC159,1)&lt;&gt;"0",IF(LEFT(BC159,1)="1",3.0,BD159),$D$5+$E$5*(BU159*BN159/($K$5*1000))+$F$5*(BU159*BN159/($K$5*1000))*MAX(MIN(BA159,$J$5),$I$5)*MAX(MIN(BA159,$J$5),$I$5)+$G$5*MAX(MIN(BA159,$J$5),$I$5)*(BU159*BN159/($K$5*1000))+$H$5*(BU159*BN159/($K$5*1000))*(BU159*BN159/($K$5*1000)))</f>
        <v>0</v>
      </c>
      <c r="R159">
        <f>I159*(1000-(1000*0.61365*exp(17.502*V159/(240.97+V159))/(BN159+BO159)+BI159)/2)/(1000*0.61365*exp(17.502*V159/(240.97+V159))/(BN159+BO159)-BI159)</f>
        <v>0</v>
      </c>
      <c r="S159">
        <f>1/((BB159+1)/(P159/1.6)+1/(Q159/1.37)) + BB159/((BB159+1)/(P159/1.6) + BB159/(Q159/1.37))</f>
        <v>0</v>
      </c>
      <c r="T159">
        <f>(AW159*AZ159)</f>
        <v>0</v>
      </c>
      <c r="U159">
        <f>(BP159+(T159+2*0.95*5.67E-8*(((BP159+$B$7)+273)^4-(BP159+273)^4)-44100*I159)/(1.84*29.3*Q159+8*0.95*5.67E-8*(BP159+273)^3))</f>
        <v>0</v>
      </c>
      <c r="V159">
        <f>($C$7*BQ159+$D$7*BR159+$E$7*U159)</f>
        <v>0</v>
      </c>
      <c r="W159">
        <f>0.61365*exp(17.502*V159/(240.97+V159))</f>
        <v>0</v>
      </c>
      <c r="X159">
        <f>(Y159/Z159*100)</f>
        <v>0</v>
      </c>
      <c r="Y159">
        <f>BI159*(BN159+BO159)/1000</f>
        <v>0</v>
      </c>
      <c r="Z159">
        <f>0.61365*exp(17.502*BP159/(240.97+BP159))</f>
        <v>0</v>
      </c>
      <c r="AA159">
        <f>(W159-BI159*(BN159+BO159)/1000)</f>
        <v>0</v>
      </c>
      <c r="AB159">
        <f>(-I159*44100)</f>
        <v>0</v>
      </c>
      <c r="AC159">
        <f>2*29.3*Q159*0.92*(BP159-V159)</f>
        <v>0</v>
      </c>
      <c r="AD159">
        <f>2*0.95*5.67E-8*(((BP159+$B$7)+273)^4-(V159+273)^4)</f>
        <v>0</v>
      </c>
      <c r="AE159">
        <f>T159+AD159+AB159+AC159</f>
        <v>0</v>
      </c>
      <c r="AF159">
        <f>BM159*AT159*(BH159-BG159*(1000-AT159*BJ159)/(1000-AT159*BI159))/(100*BA159)</f>
        <v>0</v>
      </c>
      <c r="AG159">
        <f>1000*BM159*AT159*(BI159-BJ159)/(100*BA159*(1000-AT159*BI159))</f>
        <v>0</v>
      </c>
      <c r="AH159">
        <f>(AI159 - AJ159 - BN159*1E3/(8.314*(BP159+273.15)) * AL159/BM159 * AK159) * BM159/(100*BA159) * (1000 - BJ159)/1000</f>
        <v>0</v>
      </c>
      <c r="AI159">
        <v>426.3252519461846</v>
      </c>
      <c r="AJ159">
        <v>424.1141212121215</v>
      </c>
      <c r="AK159">
        <v>0.0006409168902025906</v>
      </c>
      <c r="AL159">
        <v>67.19966670100258</v>
      </c>
      <c r="AM159">
        <f>(AO159 - AN159 + BN159*1E3/(8.314*(BP159+273.15)) * AQ159/BM159 * AP159) * BM159/(100*BA159) * 1000/(1000 - AO159)</f>
        <v>0</v>
      </c>
      <c r="AN159">
        <v>14.80693170196955</v>
      </c>
      <c r="AO159">
        <v>15.34666242424242</v>
      </c>
      <c r="AP159">
        <v>-0.0001970050223465399</v>
      </c>
      <c r="AQ159">
        <v>78.54257675184357</v>
      </c>
      <c r="AR159">
        <v>9</v>
      </c>
      <c r="AS159">
        <v>2</v>
      </c>
      <c r="AT159">
        <f>IF(AR159*$H$13&gt;=AV159,1.0,(AV159/(AV159-AR159*$H$13)))</f>
        <v>0</v>
      </c>
      <c r="AU159">
        <f>(AT159-1)*100</f>
        <v>0</v>
      </c>
      <c r="AV159">
        <f>MAX(0,($B$13+$C$13*BU159)/(1+$D$13*BU159)*BN159/(BP159+273)*$E$13)</f>
        <v>0</v>
      </c>
      <c r="AW159">
        <f>$B$11*BV159+$C$11*BW159+$F$11*CH159*(1-CK159)</f>
        <v>0</v>
      </c>
      <c r="AX159">
        <f>AW159*AY159</f>
        <v>0</v>
      </c>
      <c r="AY159">
        <f>($B$11*$D$9+$C$11*$D$9+$F$11*((CU159+CM159)/MAX(CU159+CM159+CV159, 0.1)*$I$9+CV159/MAX(CU159+CM159+CV159, 0.1)*$J$9))/($B$11+$C$11+$F$11)</f>
        <v>0</v>
      </c>
      <c r="AZ159">
        <f>($B$11*$K$9+$C$11*$K$9+$F$11*((CU159+CM159)/MAX(CU159+CM159+CV159, 0.1)*$P$9+CV159/MAX(CU159+CM159+CV159, 0.1)*$Q$9))/($B$11+$C$11+$F$11)</f>
        <v>0</v>
      </c>
      <c r="BA159">
        <v>6</v>
      </c>
      <c r="BB159">
        <v>0.5</v>
      </c>
      <c r="BC159" t="s">
        <v>355</v>
      </c>
      <c r="BD159">
        <v>2</v>
      </c>
      <c r="BE159" t="b">
        <v>1</v>
      </c>
      <c r="BF159">
        <v>1714261932.5</v>
      </c>
      <c r="BG159">
        <v>417.5990322580645</v>
      </c>
      <c r="BH159">
        <v>419.9993548387097</v>
      </c>
      <c r="BI159">
        <v>15.35990322580645</v>
      </c>
      <c r="BJ159">
        <v>14.81895806451613</v>
      </c>
      <c r="BK159">
        <v>420.4091290322581</v>
      </c>
      <c r="BL159">
        <v>15.40080967741936</v>
      </c>
      <c r="BM159">
        <v>599.9930967741936</v>
      </c>
      <c r="BN159">
        <v>101.4003870967742</v>
      </c>
      <c r="BO159">
        <v>0.1000063677419355</v>
      </c>
      <c r="BP159">
        <v>26.5337806451613</v>
      </c>
      <c r="BQ159">
        <v>26.6226935483871</v>
      </c>
      <c r="BR159">
        <v>999.9000000000003</v>
      </c>
      <c r="BS159">
        <v>0</v>
      </c>
      <c r="BT159">
        <v>0</v>
      </c>
      <c r="BU159">
        <v>9995.219999999999</v>
      </c>
      <c r="BV159">
        <v>0</v>
      </c>
      <c r="BW159">
        <v>174.9472580645161</v>
      </c>
      <c r="BX159">
        <v>-2.400322903225807</v>
      </c>
      <c r="BY159">
        <v>424.1133548387097</v>
      </c>
      <c r="BZ159">
        <v>426.3169032258066</v>
      </c>
      <c r="CA159">
        <v>0.5409510322580646</v>
      </c>
      <c r="CB159">
        <v>419.9993548387097</v>
      </c>
      <c r="CC159">
        <v>14.81895806451613</v>
      </c>
      <c r="CD159">
        <v>1.55750064516129</v>
      </c>
      <c r="CE159">
        <v>1.502647741935484</v>
      </c>
      <c r="CF159">
        <v>13.54461935483871</v>
      </c>
      <c r="CG159">
        <v>12.99511612903226</v>
      </c>
      <c r="CH159">
        <v>399.9721612903226</v>
      </c>
      <c r="CI159">
        <v>0.8999773548387096</v>
      </c>
      <c r="CJ159">
        <v>0.1000226935483871</v>
      </c>
      <c r="CK159">
        <v>0</v>
      </c>
      <c r="CL159">
        <v>2.127416129032258</v>
      </c>
      <c r="CM159">
        <v>0</v>
      </c>
      <c r="CN159">
        <v>1178.673548387097</v>
      </c>
      <c r="CO159">
        <v>3701.920967741936</v>
      </c>
      <c r="CP159">
        <v>36.82838709677419</v>
      </c>
      <c r="CQ159">
        <v>41.16499999999998</v>
      </c>
      <c r="CR159">
        <v>38.75596774193546</v>
      </c>
      <c r="CS159">
        <v>40.94738709677419</v>
      </c>
      <c r="CT159">
        <v>37.57625806451613</v>
      </c>
      <c r="CU159">
        <v>359.9670967741935</v>
      </c>
      <c r="CV159">
        <v>40.00677419354839</v>
      </c>
      <c r="CW159">
        <v>0</v>
      </c>
      <c r="CX159">
        <v>1714262028</v>
      </c>
      <c r="CY159">
        <v>0</v>
      </c>
      <c r="CZ159">
        <v>1714261835</v>
      </c>
      <c r="DA159" t="s">
        <v>668</v>
      </c>
      <c r="DB159">
        <v>1714261835</v>
      </c>
      <c r="DC159">
        <v>1714261830</v>
      </c>
      <c r="DD159">
        <v>5</v>
      </c>
      <c r="DE159">
        <v>0.08799999999999999</v>
      </c>
      <c r="DF159">
        <v>0.013</v>
      </c>
      <c r="DG159">
        <v>-2.821</v>
      </c>
      <c r="DH159">
        <v>-0.042</v>
      </c>
      <c r="DI159">
        <v>420</v>
      </c>
      <c r="DJ159">
        <v>15</v>
      </c>
      <c r="DK159">
        <v>0.27</v>
      </c>
      <c r="DL159">
        <v>0.16</v>
      </c>
      <c r="DM159">
        <v>-2.4060835</v>
      </c>
      <c r="DN159">
        <v>0.1357591744840554</v>
      </c>
      <c r="DO159">
        <v>0.04874981013039952</v>
      </c>
      <c r="DP159">
        <v>0</v>
      </c>
      <c r="DQ159">
        <v>0.543497575</v>
      </c>
      <c r="DR159">
        <v>-0.03586717823639778</v>
      </c>
      <c r="DS159">
        <v>0.006741561239384769</v>
      </c>
      <c r="DT159">
        <v>1</v>
      </c>
      <c r="DU159">
        <v>1</v>
      </c>
      <c r="DV159">
        <v>2</v>
      </c>
      <c r="DW159" t="s">
        <v>357</v>
      </c>
      <c r="DX159">
        <v>3.22868</v>
      </c>
      <c r="DY159">
        <v>2.7043</v>
      </c>
      <c r="DZ159">
        <v>0.105736</v>
      </c>
      <c r="EA159">
        <v>0.105982</v>
      </c>
      <c r="EB159">
        <v>0.0843354</v>
      </c>
      <c r="EC159">
        <v>0.0824493</v>
      </c>
      <c r="ED159">
        <v>29193.1</v>
      </c>
      <c r="EE159">
        <v>28515.5</v>
      </c>
      <c r="EF159">
        <v>31262.8</v>
      </c>
      <c r="EG159">
        <v>30237.2</v>
      </c>
      <c r="EH159">
        <v>38343.8</v>
      </c>
      <c r="EI159">
        <v>36693.7</v>
      </c>
      <c r="EJ159">
        <v>43811.8</v>
      </c>
      <c r="EK159">
        <v>42231.1</v>
      </c>
      <c r="EL159">
        <v>2.10585</v>
      </c>
      <c r="EM159">
        <v>1.9094</v>
      </c>
      <c r="EN159">
        <v>0.122741</v>
      </c>
      <c r="EO159">
        <v>0</v>
      </c>
      <c r="EP159">
        <v>24.6233</v>
      </c>
      <c r="EQ159">
        <v>999.9</v>
      </c>
      <c r="ER159">
        <v>51.2</v>
      </c>
      <c r="ES159">
        <v>28.6</v>
      </c>
      <c r="ET159">
        <v>19.8425</v>
      </c>
      <c r="EU159">
        <v>61.4172</v>
      </c>
      <c r="EV159">
        <v>23.109</v>
      </c>
      <c r="EW159">
        <v>1</v>
      </c>
      <c r="EX159">
        <v>-0.0655843</v>
      </c>
      <c r="EY159">
        <v>-1.74767</v>
      </c>
      <c r="EZ159">
        <v>20.2021</v>
      </c>
      <c r="FA159">
        <v>5.22762</v>
      </c>
      <c r="FB159">
        <v>11.998</v>
      </c>
      <c r="FC159">
        <v>4.96725</v>
      </c>
      <c r="FD159">
        <v>3.297</v>
      </c>
      <c r="FE159">
        <v>9999</v>
      </c>
      <c r="FF159">
        <v>9999</v>
      </c>
      <c r="FG159">
        <v>9999</v>
      </c>
      <c r="FH159">
        <v>33.8</v>
      </c>
      <c r="FI159">
        <v>4.97102</v>
      </c>
      <c r="FJ159">
        <v>1.86777</v>
      </c>
      <c r="FK159">
        <v>1.85899</v>
      </c>
      <c r="FL159">
        <v>1.86514</v>
      </c>
      <c r="FM159">
        <v>1.86311</v>
      </c>
      <c r="FN159">
        <v>1.86447</v>
      </c>
      <c r="FO159">
        <v>1.85989</v>
      </c>
      <c r="FP159">
        <v>1.86401</v>
      </c>
      <c r="FQ159">
        <v>0</v>
      </c>
      <c r="FR159">
        <v>0</v>
      </c>
      <c r="FS159">
        <v>0</v>
      </c>
      <c r="FT159">
        <v>0</v>
      </c>
      <c r="FU159" t="s">
        <v>358</v>
      </c>
      <c r="FV159" t="s">
        <v>359</v>
      </c>
      <c r="FW159" t="s">
        <v>360</v>
      </c>
      <c r="FX159" t="s">
        <v>360</v>
      </c>
      <c r="FY159" t="s">
        <v>360</v>
      </c>
      <c r="FZ159" t="s">
        <v>360</v>
      </c>
      <c r="GA159">
        <v>0</v>
      </c>
      <c r="GB159">
        <v>100</v>
      </c>
      <c r="GC159">
        <v>100</v>
      </c>
      <c r="GD159">
        <v>-2.81</v>
      </c>
      <c r="GE159">
        <v>-0.041</v>
      </c>
      <c r="GF159">
        <v>-0.9628116313488231</v>
      </c>
      <c r="GG159">
        <v>-0.004200780211792431</v>
      </c>
      <c r="GH159">
        <v>-6.086107273994438E-07</v>
      </c>
      <c r="GI159">
        <v>3.538391214060535E-10</v>
      </c>
      <c r="GJ159">
        <v>-0.06491111787149924</v>
      </c>
      <c r="GK159">
        <v>0.006682484536868237</v>
      </c>
      <c r="GL159">
        <v>-0.0007200357986506558</v>
      </c>
      <c r="GM159">
        <v>2.515042002614049E-05</v>
      </c>
      <c r="GN159">
        <v>15</v>
      </c>
      <c r="GO159">
        <v>1944</v>
      </c>
      <c r="GP159">
        <v>3</v>
      </c>
      <c r="GQ159">
        <v>20</v>
      </c>
      <c r="GR159">
        <v>1.8</v>
      </c>
      <c r="GS159">
        <v>1.8</v>
      </c>
      <c r="GT159">
        <v>1.13281</v>
      </c>
      <c r="GU159">
        <v>2.43286</v>
      </c>
      <c r="GV159">
        <v>1.44897</v>
      </c>
      <c r="GW159">
        <v>2.29126</v>
      </c>
      <c r="GX159">
        <v>1.55151</v>
      </c>
      <c r="GY159">
        <v>2.25464</v>
      </c>
      <c r="GZ159">
        <v>33.1099</v>
      </c>
      <c r="HA159">
        <v>13.5541</v>
      </c>
      <c r="HB159">
        <v>18</v>
      </c>
      <c r="HC159">
        <v>580.992</v>
      </c>
      <c r="HD159">
        <v>458.721</v>
      </c>
      <c r="HE159">
        <v>27.9997</v>
      </c>
      <c r="HF159">
        <v>26.233</v>
      </c>
      <c r="HG159">
        <v>29.9994</v>
      </c>
      <c r="HH159">
        <v>26.3986</v>
      </c>
      <c r="HI159">
        <v>26.3787</v>
      </c>
      <c r="HJ159">
        <v>22.6788</v>
      </c>
      <c r="HK159">
        <v>35.6084</v>
      </c>
      <c r="HL159">
        <v>53.6584</v>
      </c>
      <c r="HM159">
        <v>28</v>
      </c>
      <c r="HN159">
        <v>420</v>
      </c>
      <c r="HO159">
        <v>14.912</v>
      </c>
      <c r="HP159">
        <v>99.2084</v>
      </c>
      <c r="HQ159">
        <v>100.904</v>
      </c>
    </row>
    <row r="160" spans="1:225">
      <c r="A160">
        <v>144</v>
      </c>
      <c r="B160">
        <v>1714261968.5</v>
      </c>
      <c r="C160">
        <v>4830.400000095367</v>
      </c>
      <c r="D160" t="s">
        <v>669</v>
      </c>
      <c r="E160" t="s">
        <v>670</v>
      </c>
      <c r="F160">
        <v>5</v>
      </c>
      <c r="G160" t="s">
        <v>667</v>
      </c>
      <c r="H160">
        <v>1714261961.5</v>
      </c>
      <c r="I160">
        <f>(J160)/1000</f>
        <v>0</v>
      </c>
      <c r="J160">
        <f>IF(BE160, AM160, AG160)</f>
        <v>0</v>
      </c>
      <c r="K160">
        <f>IF(BE160, AH160, AF160)</f>
        <v>0</v>
      </c>
      <c r="L160">
        <f>BG160 - IF(AT160&gt;1, K160*BA160*100.0/(AV160*BU160), 0)</f>
        <v>0</v>
      </c>
      <c r="M160">
        <f>((S160-I160/2)*L160-K160)/(S160+I160/2)</f>
        <v>0</v>
      </c>
      <c r="N160">
        <f>M160*(BN160+BO160)/1000.0</f>
        <v>0</v>
      </c>
      <c r="O160">
        <f>(BG160 - IF(AT160&gt;1, K160*BA160*100.0/(AV160*BU160), 0))*(BN160+BO160)/1000.0</f>
        <v>0</v>
      </c>
      <c r="P160">
        <f>2.0/((1/R160-1/Q160)+SIGN(R160)*SQRT((1/R160-1/Q160)*(1/R160-1/Q160) + 4*BB160/((BB160+1)*(BB160+1))*(2*1/R160*1/Q160-1/Q160*1/Q160)))</f>
        <v>0</v>
      </c>
      <c r="Q160">
        <f>IF(LEFT(BC160,1)&lt;&gt;"0",IF(LEFT(BC160,1)="1",3.0,BD160),$D$5+$E$5*(BU160*BN160/($K$5*1000))+$F$5*(BU160*BN160/($K$5*1000))*MAX(MIN(BA160,$J$5),$I$5)*MAX(MIN(BA160,$J$5),$I$5)+$G$5*MAX(MIN(BA160,$J$5),$I$5)*(BU160*BN160/($K$5*1000))+$H$5*(BU160*BN160/($K$5*1000))*(BU160*BN160/($K$5*1000)))</f>
        <v>0</v>
      </c>
      <c r="R160">
        <f>I160*(1000-(1000*0.61365*exp(17.502*V160/(240.97+V160))/(BN160+BO160)+BI160)/2)/(1000*0.61365*exp(17.502*V160/(240.97+V160))/(BN160+BO160)-BI160)</f>
        <v>0</v>
      </c>
      <c r="S160">
        <f>1/((BB160+1)/(P160/1.6)+1/(Q160/1.37)) + BB160/((BB160+1)/(P160/1.6) + BB160/(Q160/1.37))</f>
        <v>0</v>
      </c>
      <c r="T160">
        <f>(AW160*AZ160)</f>
        <v>0</v>
      </c>
      <c r="U160">
        <f>(BP160+(T160+2*0.95*5.67E-8*(((BP160+$B$7)+273)^4-(BP160+273)^4)-44100*I160)/(1.84*29.3*Q160+8*0.95*5.67E-8*(BP160+273)^3))</f>
        <v>0</v>
      </c>
      <c r="V160">
        <f>($C$7*BQ160+$D$7*BR160+$E$7*U160)</f>
        <v>0</v>
      </c>
      <c r="W160">
        <f>0.61365*exp(17.502*V160/(240.97+V160))</f>
        <v>0</v>
      </c>
      <c r="X160">
        <f>(Y160/Z160*100)</f>
        <v>0</v>
      </c>
      <c r="Y160">
        <f>BI160*(BN160+BO160)/1000</f>
        <v>0</v>
      </c>
      <c r="Z160">
        <f>0.61365*exp(17.502*BP160/(240.97+BP160))</f>
        <v>0</v>
      </c>
      <c r="AA160">
        <f>(W160-BI160*(BN160+BO160)/1000)</f>
        <v>0</v>
      </c>
      <c r="AB160">
        <f>(-I160*44100)</f>
        <v>0</v>
      </c>
      <c r="AC160">
        <f>2*29.3*Q160*0.92*(BP160-V160)</f>
        <v>0</v>
      </c>
      <c r="AD160">
        <f>2*0.95*5.67E-8*(((BP160+$B$7)+273)^4-(V160+273)^4)</f>
        <v>0</v>
      </c>
      <c r="AE160">
        <f>T160+AD160+AB160+AC160</f>
        <v>0</v>
      </c>
      <c r="AF160">
        <f>BM160*AT160*(BH160-BG160*(1000-AT160*BJ160)/(1000-AT160*BI160))/(100*BA160)</f>
        <v>0</v>
      </c>
      <c r="AG160">
        <f>1000*BM160*AT160*(BI160-BJ160)/(100*BA160*(1000-AT160*BI160))</f>
        <v>0</v>
      </c>
      <c r="AH160">
        <f>(AI160 - AJ160 - BN160*1E3/(8.314*(BP160+273.15)) * AL160/BM160 * AK160) * BM160/(100*BA160) * (1000 - BJ160)/1000</f>
        <v>0</v>
      </c>
      <c r="AI160">
        <v>426.3583624182685</v>
      </c>
      <c r="AJ160">
        <v>424.057915151515</v>
      </c>
      <c r="AK160">
        <v>-0.003861626067079239</v>
      </c>
      <c r="AL160">
        <v>67.19966670100258</v>
      </c>
      <c r="AM160">
        <f>(AO160 - AN160 + BN160*1E3/(8.314*(BP160+273.15)) * AQ160/BM160 * AP160) * BM160/(100*BA160) * 1000/(1000 - AO160)</f>
        <v>0</v>
      </c>
      <c r="AN160">
        <v>14.8972764641287</v>
      </c>
      <c r="AO160">
        <v>15.40626181818182</v>
      </c>
      <c r="AP160">
        <v>0.0003827611316292362</v>
      </c>
      <c r="AQ160">
        <v>78.54257675184357</v>
      </c>
      <c r="AR160">
        <v>9</v>
      </c>
      <c r="AS160">
        <v>2</v>
      </c>
      <c r="AT160">
        <f>IF(AR160*$H$13&gt;=AV160,1.0,(AV160/(AV160-AR160*$H$13)))</f>
        <v>0</v>
      </c>
      <c r="AU160">
        <f>(AT160-1)*100</f>
        <v>0</v>
      </c>
      <c r="AV160">
        <f>MAX(0,($B$13+$C$13*BU160)/(1+$D$13*BU160)*BN160/(BP160+273)*$E$13)</f>
        <v>0</v>
      </c>
      <c r="AW160">
        <f>$B$11*BV160+$C$11*BW160+$F$11*CH160*(1-CK160)</f>
        <v>0</v>
      </c>
      <c r="AX160">
        <f>AW160*AY160</f>
        <v>0</v>
      </c>
      <c r="AY160">
        <f>($B$11*$D$9+$C$11*$D$9+$F$11*((CU160+CM160)/MAX(CU160+CM160+CV160, 0.1)*$I$9+CV160/MAX(CU160+CM160+CV160, 0.1)*$J$9))/($B$11+$C$11+$F$11)</f>
        <v>0</v>
      </c>
      <c r="AZ160">
        <f>($B$11*$K$9+$C$11*$K$9+$F$11*((CU160+CM160)/MAX(CU160+CM160+CV160, 0.1)*$P$9+CV160/MAX(CU160+CM160+CV160, 0.1)*$Q$9))/($B$11+$C$11+$F$11)</f>
        <v>0</v>
      </c>
      <c r="BA160">
        <v>6</v>
      </c>
      <c r="BB160">
        <v>0.5</v>
      </c>
      <c r="BC160" t="s">
        <v>355</v>
      </c>
      <c r="BD160">
        <v>2</v>
      </c>
      <c r="BE160" t="b">
        <v>1</v>
      </c>
      <c r="BF160">
        <v>1714261961.5</v>
      </c>
      <c r="BG160">
        <v>417.572</v>
      </c>
      <c r="BH160">
        <v>419.9911851851851</v>
      </c>
      <c r="BI160">
        <v>15.39201481481481</v>
      </c>
      <c r="BJ160">
        <v>14.90018888888889</v>
      </c>
      <c r="BK160">
        <v>420.3820370370369</v>
      </c>
      <c r="BL160">
        <v>15.43284444444445</v>
      </c>
      <c r="BM160">
        <v>599.9623703703702</v>
      </c>
      <c r="BN160">
        <v>101.400962962963</v>
      </c>
      <c r="BO160">
        <v>0.09997659259259259</v>
      </c>
      <c r="BP160">
        <v>26.56028148148148</v>
      </c>
      <c r="BQ160">
        <v>26.65578888888889</v>
      </c>
      <c r="BR160">
        <v>999.9000000000001</v>
      </c>
      <c r="BS160">
        <v>0</v>
      </c>
      <c r="BT160">
        <v>0</v>
      </c>
      <c r="BU160">
        <v>10001.17925925926</v>
      </c>
      <c r="BV160">
        <v>0</v>
      </c>
      <c r="BW160">
        <v>176.4264074074074</v>
      </c>
      <c r="BX160">
        <v>-2.419112222222222</v>
      </c>
      <c r="BY160">
        <v>424.0998148148148</v>
      </c>
      <c r="BZ160">
        <v>426.3438148148148</v>
      </c>
      <c r="CA160">
        <v>0.4918256666666667</v>
      </c>
      <c r="CB160">
        <v>419.9911851851851</v>
      </c>
      <c r="CC160">
        <v>14.90018888888889</v>
      </c>
      <c r="CD160">
        <v>1.560764074074074</v>
      </c>
      <c r="CE160">
        <v>1.510892592592592</v>
      </c>
      <c r="CF160">
        <v>13.57678518518519</v>
      </c>
      <c r="CG160">
        <v>13.07884444444444</v>
      </c>
      <c r="CH160">
        <v>400.0112592592593</v>
      </c>
      <c r="CI160">
        <v>0.9000008518518517</v>
      </c>
      <c r="CJ160">
        <v>0.09999922962962964</v>
      </c>
      <c r="CK160">
        <v>0</v>
      </c>
      <c r="CL160">
        <v>2.086137037037037</v>
      </c>
      <c r="CM160">
        <v>0</v>
      </c>
      <c r="CN160">
        <v>1153.66962962963</v>
      </c>
      <c r="CO160">
        <v>3702.312962962963</v>
      </c>
      <c r="CP160">
        <v>36.94633333333333</v>
      </c>
      <c r="CQ160">
        <v>41.27755555555554</v>
      </c>
      <c r="CR160">
        <v>38.78674074074074</v>
      </c>
      <c r="CS160">
        <v>41.19885185185185</v>
      </c>
      <c r="CT160">
        <v>37.715</v>
      </c>
      <c r="CU160">
        <v>360.0114814814816</v>
      </c>
      <c r="CV160">
        <v>40.00111111111111</v>
      </c>
      <c r="CW160">
        <v>0</v>
      </c>
      <c r="CX160">
        <v>1714262056.2</v>
      </c>
      <c r="CY160">
        <v>0</v>
      </c>
      <c r="CZ160">
        <v>1714261835</v>
      </c>
      <c r="DA160" t="s">
        <v>668</v>
      </c>
      <c r="DB160">
        <v>1714261835</v>
      </c>
      <c r="DC160">
        <v>1714261830</v>
      </c>
      <c r="DD160">
        <v>5</v>
      </c>
      <c r="DE160">
        <v>0.08799999999999999</v>
      </c>
      <c r="DF160">
        <v>0.013</v>
      </c>
      <c r="DG160">
        <v>-2.821</v>
      </c>
      <c r="DH160">
        <v>-0.042</v>
      </c>
      <c r="DI160">
        <v>420</v>
      </c>
      <c r="DJ160">
        <v>15</v>
      </c>
      <c r="DK160">
        <v>0.27</v>
      </c>
      <c r="DL160">
        <v>0.16</v>
      </c>
      <c r="DM160">
        <v>-2.424983414634146</v>
      </c>
      <c r="DN160">
        <v>0.04164020905923264</v>
      </c>
      <c r="DO160">
        <v>0.04217547105927781</v>
      </c>
      <c r="DP160">
        <v>1</v>
      </c>
      <c r="DQ160">
        <v>0.4906538048780487</v>
      </c>
      <c r="DR160">
        <v>0.07169508710801446</v>
      </c>
      <c r="DS160">
        <v>0.01521261270871451</v>
      </c>
      <c r="DT160">
        <v>1</v>
      </c>
      <c r="DU160">
        <v>2</v>
      </c>
      <c r="DV160">
        <v>2</v>
      </c>
      <c r="DW160" t="s">
        <v>394</v>
      </c>
      <c r="DX160">
        <v>3.22876</v>
      </c>
      <c r="DY160">
        <v>2.70412</v>
      </c>
      <c r="DZ160">
        <v>0.105737</v>
      </c>
      <c r="EA160">
        <v>0.106</v>
      </c>
      <c r="EB160">
        <v>0.08459410000000001</v>
      </c>
      <c r="EC160">
        <v>0.0828105</v>
      </c>
      <c r="ED160">
        <v>29195.1</v>
      </c>
      <c r="EE160">
        <v>28518.4</v>
      </c>
      <c r="EF160">
        <v>31264.6</v>
      </c>
      <c r="EG160">
        <v>30240.6</v>
      </c>
      <c r="EH160">
        <v>38335.4</v>
      </c>
      <c r="EI160">
        <v>36682.8</v>
      </c>
      <c r="EJ160">
        <v>43814.6</v>
      </c>
      <c r="EK160">
        <v>42235.4</v>
      </c>
      <c r="EL160">
        <v>2.10632</v>
      </c>
      <c r="EM160">
        <v>1.91013</v>
      </c>
      <c r="EN160">
        <v>0.122815</v>
      </c>
      <c r="EO160">
        <v>0</v>
      </c>
      <c r="EP160">
        <v>24.6593</v>
      </c>
      <c r="EQ160">
        <v>999.9</v>
      </c>
      <c r="ER160">
        <v>51</v>
      </c>
      <c r="ES160">
        <v>28.6</v>
      </c>
      <c r="ET160">
        <v>19.763</v>
      </c>
      <c r="EU160">
        <v>61.4972</v>
      </c>
      <c r="EV160">
        <v>22.9888</v>
      </c>
      <c r="EW160">
        <v>1</v>
      </c>
      <c r="EX160">
        <v>-0.06969259999999999</v>
      </c>
      <c r="EY160">
        <v>-1.73156</v>
      </c>
      <c r="EZ160">
        <v>20.2019</v>
      </c>
      <c r="FA160">
        <v>5.22792</v>
      </c>
      <c r="FB160">
        <v>11.998</v>
      </c>
      <c r="FC160">
        <v>4.967</v>
      </c>
      <c r="FD160">
        <v>3.297</v>
      </c>
      <c r="FE160">
        <v>9999</v>
      </c>
      <c r="FF160">
        <v>9999</v>
      </c>
      <c r="FG160">
        <v>9999</v>
      </c>
      <c r="FH160">
        <v>33.8</v>
      </c>
      <c r="FI160">
        <v>4.97103</v>
      </c>
      <c r="FJ160">
        <v>1.86783</v>
      </c>
      <c r="FK160">
        <v>1.85899</v>
      </c>
      <c r="FL160">
        <v>1.86516</v>
      </c>
      <c r="FM160">
        <v>1.86312</v>
      </c>
      <c r="FN160">
        <v>1.86447</v>
      </c>
      <c r="FO160">
        <v>1.85989</v>
      </c>
      <c r="FP160">
        <v>1.86401</v>
      </c>
      <c r="FQ160">
        <v>0</v>
      </c>
      <c r="FR160">
        <v>0</v>
      </c>
      <c r="FS160">
        <v>0</v>
      </c>
      <c r="FT160">
        <v>0</v>
      </c>
      <c r="FU160" t="s">
        <v>358</v>
      </c>
      <c r="FV160" t="s">
        <v>359</v>
      </c>
      <c r="FW160" t="s">
        <v>360</v>
      </c>
      <c r="FX160" t="s">
        <v>360</v>
      </c>
      <c r="FY160" t="s">
        <v>360</v>
      </c>
      <c r="FZ160" t="s">
        <v>360</v>
      </c>
      <c r="GA160">
        <v>0</v>
      </c>
      <c r="GB160">
        <v>100</v>
      </c>
      <c r="GC160">
        <v>100</v>
      </c>
      <c r="GD160">
        <v>-2.81</v>
      </c>
      <c r="GE160">
        <v>-0.0408</v>
      </c>
      <c r="GF160">
        <v>-0.9628116313488231</v>
      </c>
      <c r="GG160">
        <v>-0.004200780211792431</v>
      </c>
      <c r="GH160">
        <v>-6.086107273994438E-07</v>
      </c>
      <c r="GI160">
        <v>3.538391214060535E-10</v>
      </c>
      <c r="GJ160">
        <v>-0.06491111787149924</v>
      </c>
      <c r="GK160">
        <v>0.006682484536868237</v>
      </c>
      <c r="GL160">
        <v>-0.0007200357986506558</v>
      </c>
      <c r="GM160">
        <v>2.515042002614049E-05</v>
      </c>
      <c r="GN160">
        <v>15</v>
      </c>
      <c r="GO160">
        <v>1944</v>
      </c>
      <c r="GP160">
        <v>3</v>
      </c>
      <c r="GQ160">
        <v>20</v>
      </c>
      <c r="GR160">
        <v>2.2</v>
      </c>
      <c r="GS160">
        <v>2.3</v>
      </c>
      <c r="GT160">
        <v>1.13281</v>
      </c>
      <c r="GU160">
        <v>2.43164</v>
      </c>
      <c r="GV160">
        <v>1.44775</v>
      </c>
      <c r="GW160">
        <v>2.29126</v>
      </c>
      <c r="GX160">
        <v>1.55151</v>
      </c>
      <c r="GY160">
        <v>2.30591</v>
      </c>
      <c r="GZ160">
        <v>33.0875</v>
      </c>
      <c r="HA160">
        <v>13.5629</v>
      </c>
      <c r="HB160">
        <v>18</v>
      </c>
      <c r="HC160">
        <v>580.857</v>
      </c>
      <c r="HD160">
        <v>458.81</v>
      </c>
      <c r="HE160">
        <v>28.0005</v>
      </c>
      <c r="HF160">
        <v>26.1803</v>
      </c>
      <c r="HG160">
        <v>29.9994</v>
      </c>
      <c r="HH160">
        <v>26.3527</v>
      </c>
      <c r="HI160">
        <v>26.3353</v>
      </c>
      <c r="HJ160">
        <v>22.6773</v>
      </c>
      <c r="HK160">
        <v>35.0527</v>
      </c>
      <c r="HL160">
        <v>53.2845</v>
      </c>
      <c r="HM160">
        <v>28</v>
      </c>
      <c r="HN160">
        <v>420</v>
      </c>
      <c r="HO160">
        <v>14.9287</v>
      </c>
      <c r="HP160">
        <v>99.2146</v>
      </c>
      <c r="HQ160">
        <v>100.914</v>
      </c>
    </row>
    <row r="161" spans="1:225">
      <c r="A161">
        <v>145</v>
      </c>
      <c r="B161">
        <v>1714261978.5</v>
      </c>
      <c r="C161">
        <v>4840.400000095367</v>
      </c>
      <c r="D161" t="s">
        <v>671</v>
      </c>
      <c r="E161" t="s">
        <v>672</v>
      </c>
      <c r="F161">
        <v>5</v>
      </c>
      <c r="G161" t="s">
        <v>667</v>
      </c>
      <c r="H161">
        <v>1714261970.566667</v>
      </c>
      <c r="I161">
        <f>(J161)/1000</f>
        <v>0</v>
      </c>
      <c r="J161">
        <f>IF(BE161, AM161, AG161)</f>
        <v>0</v>
      </c>
      <c r="K161">
        <f>IF(BE161, AH161, AF161)</f>
        <v>0</v>
      </c>
      <c r="L161">
        <f>BG161 - IF(AT161&gt;1, K161*BA161*100.0/(AV161*BU161), 0)</f>
        <v>0</v>
      </c>
      <c r="M161">
        <f>((S161-I161/2)*L161-K161)/(S161+I161/2)</f>
        <v>0</v>
      </c>
      <c r="N161">
        <f>M161*(BN161+BO161)/1000.0</f>
        <v>0</v>
      </c>
      <c r="O161">
        <f>(BG161 - IF(AT161&gt;1, K161*BA161*100.0/(AV161*BU161), 0))*(BN161+BO161)/1000.0</f>
        <v>0</v>
      </c>
      <c r="P161">
        <f>2.0/((1/R161-1/Q161)+SIGN(R161)*SQRT((1/R161-1/Q161)*(1/R161-1/Q161) + 4*BB161/((BB161+1)*(BB161+1))*(2*1/R161*1/Q161-1/Q161*1/Q161)))</f>
        <v>0</v>
      </c>
      <c r="Q161">
        <f>IF(LEFT(BC161,1)&lt;&gt;"0",IF(LEFT(BC161,1)="1",3.0,BD161),$D$5+$E$5*(BU161*BN161/($K$5*1000))+$F$5*(BU161*BN161/($K$5*1000))*MAX(MIN(BA161,$J$5),$I$5)*MAX(MIN(BA161,$J$5),$I$5)+$G$5*MAX(MIN(BA161,$J$5),$I$5)*(BU161*BN161/($K$5*1000))+$H$5*(BU161*BN161/($K$5*1000))*(BU161*BN161/($K$5*1000)))</f>
        <v>0</v>
      </c>
      <c r="R161">
        <f>I161*(1000-(1000*0.61365*exp(17.502*V161/(240.97+V161))/(BN161+BO161)+BI161)/2)/(1000*0.61365*exp(17.502*V161/(240.97+V161))/(BN161+BO161)-BI161)</f>
        <v>0</v>
      </c>
      <c r="S161">
        <f>1/((BB161+1)/(P161/1.6)+1/(Q161/1.37)) + BB161/((BB161+1)/(P161/1.6) + BB161/(Q161/1.37))</f>
        <v>0</v>
      </c>
      <c r="T161">
        <f>(AW161*AZ161)</f>
        <v>0</v>
      </c>
      <c r="U161">
        <f>(BP161+(T161+2*0.95*5.67E-8*(((BP161+$B$7)+273)^4-(BP161+273)^4)-44100*I161)/(1.84*29.3*Q161+8*0.95*5.67E-8*(BP161+273)^3))</f>
        <v>0</v>
      </c>
      <c r="V161">
        <f>($C$7*BQ161+$D$7*BR161+$E$7*U161)</f>
        <v>0</v>
      </c>
      <c r="W161">
        <f>0.61365*exp(17.502*V161/(240.97+V161))</f>
        <v>0</v>
      </c>
      <c r="X161">
        <f>(Y161/Z161*100)</f>
        <v>0</v>
      </c>
      <c r="Y161">
        <f>BI161*(BN161+BO161)/1000</f>
        <v>0</v>
      </c>
      <c r="Z161">
        <f>0.61365*exp(17.502*BP161/(240.97+BP161))</f>
        <v>0</v>
      </c>
      <c r="AA161">
        <f>(W161-BI161*(BN161+BO161)/1000)</f>
        <v>0</v>
      </c>
      <c r="AB161">
        <f>(-I161*44100)</f>
        <v>0</v>
      </c>
      <c r="AC161">
        <f>2*29.3*Q161*0.92*(BP161-V161)</f>
        <v>0</v>
      </c>
      <c r="AD161">
        <f>2*0.95*5.67E-8*(((BP161+$B$7)+273)^4-(V161+273)^4)</f>
        <v>0</v>
      </c>
      <c r="AE161">
        <f>T161+AD161+AB161+AC161</f>
        <v>0</v>
      </c>
      <c r="AF161">
        <f>BM161*AT161*(BH161-BG161*(1000-AT161*BJ161)/(1000-AT161*BI161))/(100*BA161)</f>
        <v>0</v>
      </c>
      <c r="AG161">
        <f>1000*BM161*AT161*(BI161-BJ161)/(100*BA161*(1000-AT161*BI161))</f>
        <v>0</v>
      </c>
      <c r="AH161">
        <f>(AI161 - AJ161 - BN161*1E3/(8.314*(BP161+273.15)) * AL161/BM161 * AK161) * BM161/(100*BA161) * (1000 - BJ161)/1000</f>
        <v>0</v>
      </c>
      <c r="AI161">
        <v>426.2817111677963</v>
      </c>
      <c r="AJ161">
        <v>424.0510484848484</v>
      </c>
      <c r="AK161">
        <v>-0.001514605752358459</v>
      </c>
      <c r="AL161">
        <v>67.19966670100258</v>
      </c>
      <c r="AM161">
        <f>(AO161 - AN161 + BN161*1E3/(8.314*(BP161+273.15)) * AQ161/BM161 * AP161) * BM161/(100*BA161) * 1000/(1000 - AO161)</f>
        <v>0</v>
      </c>
      <c r="AN161">
        <v>14.86730767856728</v>
      </c>
      <c r="AO161">
        <v>15.39684909090909</v>
      </c>
      <c r="AP161">
        <v>-5.994589193228837E-05</v>
      </c>
      <c r="AQ161">
        <v>78.54257675184357</v>
      </c>
      <c r="AR161">
        <v>9</v>
      </c>
      <c r="AS161">
        <v>2</v>
      </c>
      <c r="AT161">
        <f>IF(AR161*$H$13&gt;=AV161,1.0,(AV161/(AV161-AR161*$H$13)))</f>
        <v>0</v>
      </c>
      <c r="AU161">
        <f>(AT161-1)*100</f>
        <v>0</v>
      </c>
      <c r="AV161">
        <f>MAX(0,($B$13+$C$13*BU161)/(1+$D$13*BU161)*BN161/(BP161+273)*$E$13)</f>
        <v>0</v>
      </c>
      <c r="AW161">
        <f>$B$11*BV161+$C$11*BW161+$F$11*CH161*(1-CK161)</f>
        <v>0</v>
      </c>
      <c r="AX161">
        <f>AW161*AY161</f>
        <v>0</v>
      </c>
      <c r="AY161">
        <f>($B$11*$D$9+$C$11*$D$9+$F$11*((CU161+CM161)/MAX(CU161+CM161+CV161, 0.1)*$I$9+CV161/MAX(CU161+CM161+CV161, 0.1)*$J$9))/($B$11+$C$11+$F$11)</f>
        <v>0</v>
      </c>
      <c r="AZ161">
        <f>($B$11*$K$9+$C$11*$K$9+$F$11*((CU161+CM161)/MAX(CU161+CM161+CV161, 0.1)*$P$9+CV161/MAX(CU161+CM161+CV161, 0.1)*$Q$9))/($B$11+$C$11+$F$11)</f>
        <v>0</v>
      </c>
      <c r="BA161">
        <v>6</v>
      </c>
      <c r="BB161">
        <v>0.5</v>
      </c>
      <c r="BC161" t="s">
        <v>355</v>
      </c>
      <c r="BD161">
        <v>2</v>
      </c>
      <c r="BE161" t="b">
        <v>1</v>
      </c>
      <c r="BF161">
        <v>1714261970.566667</v>
      </c>
      <c r="BG161">
        <v>417.5444666666667</v>
      </c>
      <c r="BH161">
        <v>419.9967666666667</v>
      </c>
      <c r="BI161">
        <v>15.40155333333333</v>
      </c>
      <c r="BJ161">
        <v>14.87976666666667</v>
      </c>
      <c r="BK161">
        <v>420.3543999999999</v>
      </c>
      <c r="BL161">
        <v>15.44236</v>
      </c>
      <c r="BM161">
        <v>599.9718666666666</v>
      </c>
      <c r="BN161">
        <v>101.4031666666667</v>
      </c>
      <c r="BO161">
        <v>0.09986410666666669</v>
      </c>
      <c r="BP161">
        <v>26.58793333333334</v>
      </c>
      <c r="BQ161">
        <v>26.68301</v>
      </c>
      <c r="BR161">
        <v>999.9000000000002</v>
      </c>
      <c r="BS161">
        <v>0</v>
      </c>
      <c r="BT161">
        <v>0</v>
      </c>
      <c r="BU161">
        <v>10010.29833333333</v>
      </c>
      <c r="BV161">
        <v>0</v>
      </c>
      <c r="BW161">
        <v>177.2877333333333</v>
      </c>
      <c r="BX161">
        <v>-2.452312666666666</v>
      </c>
      <c r="BY161">
        <v>424.0759666666667</v>
      </c>
      <c r="BZ161">
        <v>426.3407333333333</v>
      </c>
      <c r="CA161">
        <v>0.5217799666666666</v>
      </c>
      <c r="CB161">
        <v>419.9967666666667</v>
      </c>
      <c r="CC161">
        <v>14.87976666666667</v>
      </c>
      <c r="CD161">
        <v>1.561764666666666</v>
      </c>
      <c r="CE161">
        <v>1.508854666666667</v>
      </c>
      <c r="CF161">
        <v>13.58664</v>
      </c>
      <c r="CG161">
        <v>13.05818</v>
      </c>
      <c r="CH161">
        <v>400.0094333333333</v>
      </c>
      <c r="CI161">
        <v>0.8999927</v>
      </c>
      <c r="CJ161">
        <v>0.10000737</v>
      </c>
      <c r="CK161">
        <v>0</v>
      </c>
      <c r="CL161">
        <v>2.144196666666667</v>
      </c>
      <c r="CM161">
        <v>0</v>
      </c>
      <c r="CN161">
        <v>1177.709666666667</v>
      </c>
      <c r="CO161">
        <v>3702.286</v>
      </c>
      <c r="CP161">
        <v>36.9853</v>
      </c>
      <c r="CQ161">
        <v>41.3246</v>
      </c>
      <c r="CR161">
        <v>38.86429999999999</v>
      </c>
      <c r="CS161">
        <v>41.28509999999998</v>
      </c>
      <c r="CT161">
        <v>37.75413333333334</v>
      </c>
      <c r="CU161">
        <v>360.0053333333333</v>
      </c>
      <c r="CV161">
        <v>40.002</v>
      </c>
      <c r="CW161">
        <v>0</v>
      </c>
      <c r="CX161">
        <v>1714262065.8</v>
      </c>
      <c r="CY161">
        <v>0</v>
      </c>
      <c r="CZ161">
        <v>1714261835</v>
      </c>
      <c r="DA161" t="s">
        <v>668</v>
      </c>
      <c r="DB161">
        <v>1714261835</v>
      </c>
      <c r="DC161">
        <v>1714261830</v>
      </c>
      <c r="DD161">
        <v>5</v>
      </c>
      <c r="DE161">
        <v>0.08799999999999999</v>
      </c>
      <c r="DF161">
        <v>0.013</v>
      </c>
      <c r="DG161">
        <v>-2.821</v>
      </c>
      <c r="DH161">
        <v>-0.042</v>
      </c>
      <c r="DI161">
        <v>420</v>
      </c>
      <c r="DJ161">
        <v>15</v>
      </c>
      <c r="DK161">
        <v>0.27</v>
      </c>
      <c r="DL161">
        <v>0.16</v>
      </c>
      <c r="DM161">
        <v>-2.445591463414634</v>
      </c>
      <c r="DN161">
        <v>-0.1872240418118468</v>
      </c>
      <c r="DO161">
        <v>0.05741933011651344</v>
      </c>
      <c r="DP161">
        <v>0</v>
      </c>
      <c r="DQ161">
        <v>0.5107580975609756</v>
      </c>
      <c r="DR161">
        <v>0.1916974285714292</v>
      </c>
      <c r="DS161">
        <v>0.01992043245049846</v>
      </c>
      <c r="DT161">
        <v>0</v>
      </c>
      <c r="DU161">
        <v>0</v>
      </c>
      <c r="DV161">
        <v>2</v>
      </c>
      <c r="DW161" t="s">
        <v>363</v>
      </c>
      <c r="DX161">
        <v>3.2287</v>
      </c>
      <c r="DY161">
        <v>2.70446</v>
      </c>
      <c r="DZ161">
        <v>0.10574</v>
      </c>
      <c r="EA161">
        <v>0.105996</v>
      </c>
      <c r="EB161">
        <v>0.0845592</v>
      </c>
      <c r="EC161">
        <v>0.0827879</v>
      </c>
      <c r="ED161">
        <v>29196.6</v>
      </c>
      <c r="EE161">
        <v>28519.4</v>
      </c>
      <c r="EF161">
        <v>31266.3</v>
      </c>
      <c r="EG161">
        <v>30241.4</v>
      </c>
      <c r="EH161">
        <v>38338.8</v>
      </c>
      <c r="EI161">
        <v>36684.7</v>
      </c>
      <c r="EJ161">
        <v>43816.9</v>
      </c>
      <c r="EK161">
        <v>42236.5</v>
      </c>
      <c r="EL161">
        <v>2.10635</v>
      </c>
      <c r="EM161">
        <v>1.91048</v>
      </c>
      <c r="EN161">
        <v>0.124589</v>
      </c>
      <c r="EO161">
        <v>0</v>
      </c>
      <c r="EP161">
        <v>24.6664</v>
      </c>
      <c r="EQ161">
        <v>999.9</v>
      </c>
      <c r="ER161">
        <v>51</v>
      </c>
      <c r="ES161">
        <v>28.6</v>
      </c>
      <c r="ET161">
        <v>19.7639</v>
      </c>
      <c r="EU161">
        <v>61.5172</v>
      </c>
      <c r="EV161">
        <v>23.0609</v>
      </c>
      <c r="EW161">
        <v>1</v>
      </c>
      <c r="EX161">
        <v>-0.07124999999999999</v>
      </c>
      <c r="EY161">
        <v>-1.72605</v>
      </c>
      <c r="EZ161">
        <v>20.2014</v>
      </c>
      <c r="FA161">
        <v>5.22373</v>
      </c>
      <c r="FB161">
        <v>11.998</v>
      </c>
      <c r="FC161">
        <v>4.96615</v>
      </c>
      <c r="FD161">
        <v>3.29633</v>
      </c>
      <c r="FE161">
        <v>9999</v>
      </c>
      <c r="FF161">
        <v>9999</v>
      </c>
      <c r="FG161">
        <v>9999</v>
      </c>
      <c r="FH161">
        <v>33.8</v>
      </c>
      <c r="FI161">
        <v>4.97101</v>
      </c>
      <c r="FJ161">
        <v>1.8678</v>
      </c>
      <c r="FK161">
        <v>1.85898</v>
      </c>
      <c r="FL161">
        <v>1.86514</v>
      </c>
      <c r="FM161">
        <v>1.86312</v>
      </c>
      <c r="FN161">
        <v>1.86447</v>
      </c>
      <c r="FO161">
        <v>1.85989</v>
      </c>
      <c r="FP161">
        <v>1.86401</v>
      </c>
      <c r="FQ161">
        <v>0</v>
      </c>
      <c r="FR161">
        <v>0</v>
      </c>
      <c r="FS161">
        <v>0</v>
      </c>
      <c r="FT161">
        <v>0</v>
      </c>
      <c r="FU161" t="s">
        <v>358</v>
      </c>
      <c r="FV161" t="s">
        <v>359</v>
      </c>
      <c r="FW161" t="s">
        <v>360</v>
      </c>
      <c r="FX161" t="s">
        <v>360</v>
      </c>
      <c r="FY161" t="s">
        <v>360</v>
      </c>
      <c r="FZ161" t="s">
        <v>360</v>
      </c>
      <c r="GA161">
        <v>0</v>
      </c>
      <c r="GB161">
        <v>100</v>
      </c>
      <c r="GC161">
        <v>100</v>
      </c>
      <c r="GD161">
        <v>-2.81</v>
      </c>
      <c r="GE161">
        <v>-0.0408</v>
      </c>
      <c r="GF161">
        <v>-0.9628116313488231</v>
      </c>
      <c r="GG161">
        <v>-0.004200780211792431</v>
      </c>
      <c r="GH161">
        <v>-6.086107273994438E-07</v>
      </c>
      <c r="GI161">
        <v>3.538391214060535E-10</v>
      </c>
      <c r="GJ161">
        <v>-0.06491111787149924</v>
      </c>
      <c r="GK161">
        <v>0.006682484536868237</v>
      </c>
      <c r="GL161">
        <v>-0.0007200357986506558</v>
      </c>
      <c r="GM161">
        <v>2.515042002614049E-05</v>
      </c>
      <c r="GN161">
        <v>15</v>
      </c>
      <c r="GO161">
        <v>1944</v>
      </c>
      <c r="GP161">
        <v>3</v>
      </c>
      <c r="GQ161">
        <v>20</v>
      </c>
      <c r="GR161">
        <v>2.4</v>
      </c>
      <c r="GS161">
        <v>2.5</v>
      </c>
      <c r="GT161">
        <v>1.13281</v>
      </c>
      <c r="GU161">
        <v>2.43286</v>
      </c>
      <c r="GV161">
        <v>1.44897</v>
      </c>
      <c r="GW161">
        <v>2.29004</v>
      </c>
      <c r="GX161">
        <v>1.55151</v>
      </c>
      <c r="GY161">
        <v>2.28516</v>
      </c>
      <c r="GZ161">
        <v>33.0652</v>
      </c>
      <c r="HA161">
        <v>13.5541</v>
      </c>
      <c r="HB161">
        <v>18</v>
      </c>
      <c r="HC161">
        <v>580.708</v>
      </c>
      <c r="HD161">
        <v>458.9</v>
      </c>
      <c r="HE161">
        <v>28.0005</v>
      </c>
      <c r="HF161">
        <v>26.1623</v>
      </c>
      <c r="HG161">
        <v>29.9993</v>
      </c>
      <c r="HH161">
        <v>26.3361</v>
      </c>
      <c r="HI161">
        <v>26.3199</v>
      </c>
      <c r="HJ161">
        <v>22.6787</v>
      </c>
      <c r="HK161">
        <v>34.766</v>
      </c>
      <c r="HL161">
        <v>53.2845</v>
      </c>
      <c r="HM161">
        <v>28</v>
      </c>
      <c r="HN161">
        <v>420</v>
      </c>
      <c r="HO161">
        <v>15.008</v>
      </c>
      <c r="HP161">
        <v>99.2197</v>
      </c>
      <c r="HQ161">
        <v>100.917</v>
      </c>
    </row>
    <row r="162" spans="1:225">
      <c r="A162">
        <v>146</v>
      </c>
      <c r="B162">
        <v>1714261988.5</v>
      </c>
      <c r="C162">
        <v>4850.400000095367</v>
      </c>
      <c r="D162" t="s">
        <v>673</v>
      </c>
      <c r="E162" t="s">
        <v>674</v>
      </c>
      <c r="F162">
        <v>5</v>
      </c>
      <c r="G162" t="s">
        <v>667</v>
      </c>
      <c r="H162">
        <v>1714261980.566667</v>
      </c>
      <c r="I162">
        <f>(J162)/1000</f>
        <v>0</v>
      </c>
      <c r="J162">
        <f>IF(BE162, AM162, AG162)</f>
        <v>0</v>
      </c>
      <c r="K162">
        <f>IF(BE162, AH162, AF162)</f>
        <v>0</v>
      </c>
      <c r="L162">
        <f>BG162 - IF(AT162&gt;1, K162*BA162*100.0/(AV162*BU162), 0)</f>
        <v>0</v>
      </c>
      <c r="M162">
        <f>((S162-I162/2)*L162-K162)/(S162+I162/2)</f>
        <v>0</v>
      </c>
      <c r="N162">
        <f>M162*(BN162+BO162)/1000.0</f>
        <v>0</v>
      </c>
      <c r="O162">
        <f>(BG162 - IF(AT162&gt;1, K162*BA162*100.0/(AV162*BU162), 0))*(BN162+BO162)/1000.0</f>
        <v>0</v>
      </c>
      <c r="P162">
        <f>2.0/((1/R162-1/Q162)+SIGN(R162)*SQRT((1/R162-1/Q162)*(1/R162-1/Q162) + 4*BB162/((BB162+1)*(BB162+1))*(2*1/R162*1/Q162-1/Q162*1/Q162)))</f>
        <v>0</v>
      </c>
      <c r="Q162">
        <f>IF(LEFT(BC162,1)&lt;&gt;"0",IF(LEFT(BC162,1)="1",3.0,BD162),$D$5+$E$5*(BU162*BN162/($K$5*1000))+$F$5*(BU162*BN162/($K$5*1000))*MAX(MIN(BA162,$J$5),$I$5)*MAX(MIN(BA162,$J$5),$I$5)+$G$5*MAX(MIN(BA162,$J$5),$I$5)*(BU162*BN162/($K$5*1000))+$H$5*(BU162*BN162/($K$5*1000))*(BU162*BN162/($K$5*1000)))</f>
        <v>0</v>
      </c>
      <c r="R162">
        <f>I162*(1000-(1000*0.61365*exp(17.502*V162/(240.97+V162))/(BN162+BO162)+BI162)/2)/(1000*0.61365*exp(17.502*V162/(240.97+V162))/(BN162+BO162)-BI162)</f>
        <v>0</v>
      </c>
      <c r="S162">
        <f>1/((BB162+1)/(P162/1.6)+1/(Q162/1.37)) + BB162/((BB162+1)/(P162/1.6) + BB162/(Q162/1.37))</f>
        <v>0</v>
      </c>
      <c r="T162">
        <f>(AW162*AZ162)</f>
        <v>0</v>
      </c>
      <c r="U162">
        <f>(BP162+(T162+2*0.95*5.67E-8*(((BP162+$B$7)+273)^4-(BP162+273)^4)-44100*I162)/(1.84*29.3*Q162+8*0.95*5.67E-8*(BP162+273)^3))</f>
        <v>0</v>
      </c>
      <c r="V162">
        <f>($C$7*BQ162+$D$7*BR162+$E$7*U162)</f>
        <v>0</v>
      </c>
      <c r="W162">
        <f>0.61365*exp(17.502*V162/(240.97+V162))</f>
        <v>0</v>
      </c>
      <c r="X162">
        <f>(Y162/Z162*100)</f>
        <v>0</v>
      </c>
      <c r="Y162">
        <f>BI162*(BN162+BO162)/1000</f>
        <v>0</v>
      </c>
      <c r="Z162">
        <f>0.61365*exp(17.502*BP162/(240.97+BP162))</f>
        <v>0</v>
      </c>
      <c r="AA162">
        <f>(W162-BI162*(BN162+BO162)/1000)</f>
        <v>0</v>
      </c>
      <c r="AB162">
        <f>(-I162*44100)</f>
        <v>0</v>
      </c>
      <c r="AC162">
        <f>2*29.3*Q162*0.92*(BP162-V162)</f>
        <v>0</v>
      </c>
      <c r="AD162">
        <f>2*0.95*5.67E-8*(((BP162+$B$7)+273)^4-(V162+273)^4)</f>
        <v>0</v>
      </c>
      <c r="AE162">
        <f>T162+AD162+AB162+AC162</f>
        <v>0</v>
      </c>
      <c r="AF162">
        <f>BM162*AT162*(BH162-BG162*(1000-AT162*BJ162)/(1000-AT162*BI162))/(100*BA162)</f>
        <v>0</v>
      </c>
      <c r="AG162">
        <f>1000*BM162*AT162*(BI162-BJ162)/(100*BA162*(1000-AT162*BI162))</f>
        <v>0</v>
      </c>
      <c r="AH162">
        <f>(AI162 - AJ162 - BN162*1E3/(8.314*(BP162+273.15)) * AL162/BM162 * AK162) * BM162/(100*BA162) * (1000 - BJ162)/1000</f>
        <v>0</v>
      </c>
      <c r="AI162">
        <v>426.3196518568544</v>
      </c>
      <c r="AJ162">
        <v>424.0695151515151</v>
      </c>
      <c r="AK162">
        <v>-0.0001853315289083575</v>
      </c>
      <c r="AL162">
        <v>67.19966670100258</v>
      </c>
      <c r="AM162">
        <f>(AO162 - AN162 + BN162*1E3/(8.314*(BP162+273.15)) * AQ162/BM162 * AP162) * BM162/(100*BA162) * 1000/(1000 - AO162)</f>
        <v>0</v>
      </c>
      <c r="AN162">
        <v>14.94777502507334</v>
      </c>
      <c r="AO162">
        <v>15.43059696969697</v>
      </c>
      <c r="AP162">
        <v>0.005706847022708399</v>
      </c>
      <c r="AQ162">
        <v>78.54257675184357</v>
      </c>
      <c r="AR162">
        <v>9</v>
      </c>
      <c r="AS162">
        <v>2</v>
      </c>
      <c r="AT162">
        <f>IF(AR162*$H$13&gt;=AV162,1.0,(AV162/(AV162-AR162*$H$13)))</f>
        <v>0</v>
      </c>
      <c r="AU162">
        <f>(AT162-1)*100</f>
        <v>0</v>
      </c>
      <c r="AV162">
        <f>MAX(0,($B$13+$C$13*BU162)/(1+$D$13*BU162)*BN162/(BP162+273)*$E$13)</f>
        <v>0</v>
      </c>
      <c r="AW162">
        <f>$B$11*BV162+$C$11*BW162+$F$11*CH162*(1-CK162)</f>
        <v>0</v>
      </c>
      <c r="AX162">
        <f>AW162*AY162</f>
        <v>0</v>
      </c>
      <c r="AY162">
        <f>($B$11*$D$9+$C$11*$D$9+$F$11*((CU162+CM162)/MAX(CU162+CM162+CV162, 0.1)*$I$9+CV162/MAX(CU162+CM162+CV162, 0.1)*$J$9))/($B$11+$C$11+$F$11)</f>
        <v>0</v>
      </c>
      <c r="AZ162">
        <f>($B$11*$K$9+$C$11*$K$9+$F$11*((CU162+CM162)/MAX(CU162+CM162+CV162, 0.1)*$P$9+CV162/MAX(CU162+CM162+CV162, 0.1)*$Q$9))/($B$11+$C$11+$F$11)</f>
        <v>0</v>
      </c>
      <c r="BA162">
        <v>6</v>
      </c>
      <c r="BB162">
        <v>0.5</v>
      </c>
      <c r="BC162" t="s">
        <v>355</v>
      </c>
      <c r="BD162">
        <v>2</v>
      </c>
      <c r="BE162" t="b">
        <v>1</v>
      </c>
      <c r="BF162">
        <v>1714261980.566667</v>
      </c>
      <c r="BG162">
        <v>417.5444</v>
      </c>
      <c r="BH162">
        <v>419.9771666666667</v>
      </c>
      <c r="BI162">
        <v>15.40452</v>
      </c>
      <c r="BJ162">
        <v>14.90100333333333</v>
      </c>
      <c r="BK162">
        <v>420.3542999999999</v>
      </c>
      <c r="BL162">
        <v>15.44532666666667</v>
      </c>
      <c r="BM162">
        <v>600.0162</v>
      </c>
      <c r="BN162">
        <v>101.403</v>
      </c>
      <c r="BO162">
        <v>0.09997631999999999</v>
      </c>
      <c r="BP162">
        <v>26.62749</v>
      </c>
      <c r="BQ162">
        <v>26.7111</v>
      </c>
      <c r="BR162">
        <v>999.9000000000002</v>
      </c>
      <c r="BS162">
        <v>0</v>
      </c>
      <c r="BT162">
        <v>0</v>
      </c>
      <c r="BU162">
        <v>10006.98333333333</v>
      </c>
      <c r="BV162">
        <v>0</v>
      </c>
      <c r="BW162">
        <v>177.7107</v>
      </c>
      <c r="BX162">
        <v>-2.432730666666666</v>
      </c>
      <c r="BY162">
        <v>424.0770666666666</v>
      </c>
      <c r="BZ162">
        <v>426.3299333333333</v>
      </c>
      <c r="CA162">
        <v>0.5035084666666667</v>
      </c>
      <c r="CB162">
        <v>419.9771666666667</v>
      </c>
      <c r="CC162">
        <v>14.90100333333333</v>
      </c>
      <c r="CD162">
        <v>1.562064666666667</v>
      </c>
      <c r="CE162">
        <v>1.511007</v>
      </c>
      <c r="CF162">
        <v>13.58958</v>
      </c>
      <c r="CG162">
        <v>13.07997</v>
      </c>
      <c r="CH162">
        <v>400.0023</v>
      </c>
      <c r="CI162">
        <v>0.8999926999999998</v>
      </c>
      <c r="CJ162">
        <v>0.10000737</v>
      </c>
      <c r="CK162">
        <v>0</v>
      </c>
      <c r="CL162">
        <v>2.14537</v>
      </c>
      <c r="CM162">
        <v>0</v>
      </c>
      <c r="CN162">
        <v>1174.244</v>
      </c>
      <c r="CO162">
        <v>3702.218666666667</v>
      </c>
      <c r="CP162">
        <v>37.03306666666666</v>
      </c>
      <c r="CQ162">
        <v>41.3645</v>
      </c>
      <c r="CR162">
        <v>38.94346666666667</v>
      </c>
      <c r="CS162">
        <v>41.36429999999998</v>
      </c>
      <c r="CT162">
        <v>37.79339999999999</v>
      </c>
      <c r="CU162">
        <v>359.999</v>
      </c>
      <c r="CV162">
        <v>40.001</v>
      </c>
      <c r="CW162">
        <v>0</v>
      </c>
      <c r="CX162">
        <v>1714262076</v>
      </c>
      <c r="CY162">
        <v>0</v>
      </c>
      <c r="CZ162">
        <v>1714261835</v>
      </c>
      <c r="DA162" t="s">
        <v>668</v>
      </c>
      <c r="DB162">
        <v>1714261835</v>
      </c>
      <c r="DC162">
        <v>1714261830</v>
      </c>
      <c r="DD162">
        <v>5</v>
      </c>
      <c r="DE162">
        <v>0.08799999999999999</v>
      </c>
      <c r="DF162">
        <v>0.013</v>
      </c>
      <c r="DG162">
        <v>-2.821</v>
      </c>
      <c r="DH162">
        <v>-0.042</v>
      </c>
      <c r="DI162">
        <v>420</v>
      </c>
      <c r="DJ162">
        <v>15</v>
      </c>
      <c r="DK162">
        <v>0.27</v>
      </c>
      <c r="DL162">
        <v>0.16</v>
      </c>
      <c r="DM162">
        <v>-2.4498965</v>
      </c>
      <c r="DN162">
        <v>0.3216722701688615</v>
      </c>
      <c r="DO162">
        <v>0.04673241452942482</v>
      </c>
      <c r="DP162">
        <v>0</v>
      </c>
      <c r="DQ162">
        <v>0.5110298</v>
      </c>
      <c r="DR162">
        <v>-0.2153755272045041</v>
      </c>
      <c r="DS162">
        <v>0.02352229833285855</v>
      </c>
      <c r="DT162">
        <v>0</v>
      </c>
      <c r="DU162">
        <v>0</v>
      </c>
      <c r="DV162">
        <v>2</v>
      </c>
      <c r="DW162" t="s">
        <v>363</v>
      </c>
      <c r="DX162">
        <v>3.2288</v>
      </c>
      <c r="DY162">
        <v>2.70423</v>
      </c>
      <c r="DZ162">
        <v>0.105744</v>
      </c>
      <c r="EA162">
        <v>0.106013</v>
      </c>
      <c r="EB162">
        <v>0.0847094</v>
      </c>
      <c r="EC162">
        <v>0.0831144</v>
      </c>
      <c r="ED162">
        <v>29197</v>
      </c>
      <c r="EE162">
        <v>28520.1</v>
      </c>
      <c r="EF162">
        <v>31266.8</v>
      </c>
      <c r="EG162">
        <v>30242.6</v>
      </c>
      <c r="EH162">
        <v>38333.3</v>
      </c>
      <c r="EI162">
        <v>36672.7</v>
      </c>
      <c r="EJ162">
        <v>43817.8</v>
      </c>
      <c r="EK162">
        <v>42237.8</v>
      </c>
      <c r="EL162">
        <v>2.10675</v>
      </c>
      <c r="EM162">
        <v>1.91063</v>
      </c>
      <c r="EN162">
        <v>0.125334</v>
      </c>
      <c r="EO162">
        <v>0</v>
      </c>
      <c r="EP162">
        <v>24.6794</v>
      </c>
      <c r="EQ162">
        <v>999.9</v>
      </c>
      <c r="ER162">
        <v>51</v>
      </c>
      <c r="ES162">
        <v>28.6</v>
      </c>
      <c r="ET162">
        <v>19.7658</v>
      </c>
      <c r="EU162">
        <v>61.2972</v>
      </c>
      <c r="EV162">
        <v>23.0569</v>
      </c>
      <c r="EW162">
        <v>1</v>
      </c>
      <c r="EX162">
        <v>-0.0726372</v>
      </c>
      <c r="EY162">
        <v>-1.71675</v>
      </c>
      <c r="EZ162">
        <v>20.2021</v>
      </c>
      <c r="FA162">
        <v>5.22747</v>
      </c>
      <c r="FB162">
        <v>11.998</v>
      </c>
      <c r="FC162">
        <v>4.9672</v>
      </c>
      <c r="FD162">
        <v>3.297</v>
      </c>
      <c r="FE162">
        <v>9999</v>
      </c>
      <c r="FF162">
        <v>9999</v>
      </c>
      <c r="FG162">
        <v>9999</v>
      </c>
      <c r="FH162">
        <v>33.8</v>
      </c>
      <c r="FI162">
        <v>4.97102</v>
      </c>
      <c r="FJ162">
        <v>1.8678</v>
      </c>
      <c r="FK162">
        <v>1.85898</v>
      </c>
      <c r="FL162">
        <v>1.86514</v>
      </c>
      <c r="FM162">
        <v>1.86311</v>
      </c>
      <c r="FN162">
        <v>1.86447</v>
      </c>
      <c r="FO162">
        <v>1.85989</v>
      </c>
      <c r="FP162">
        <v>1.86401</v>
      </c>
      <c r="FQ162">
        <v>0</v>
      </c>
      <c r="FR162">
        <v>0</v>
      </c>
      <c r="FS162">
        <v>0</v>
      </c>
      <c r="FT162">
        <v>0</v>
      </c>
      <c r="FU162" t="s">
        <v>358</v>
      </c>
      <c r="FV162" t="s">
        <v>359</v>
      </c>
      <c r="FW162" t="s">
        <v>360</v>
      </c>
      <c r="FX162" t="s">
        <v>360</v>
      </c>
      <c r="FY162" t="s">
        <v>360</v>
      </c>
      <c r="FZ162" t="s">
        <v>360</v>
      </c>
      <c r="GA162">
        <v>0</v>
      </c>
      <c r="GB162">
        <v>100</v>
      </c>
      <c r="GC162">
        <v>100</v>
      </c>
      <c r="GD162">
        <v>-2.81</v>
      </c>
      <c r="GE162">
        <v>-0.0407</v>
      </c>
      <c r="GF162">
        <v>-0.9628116313488231</v>
      </c>
      <c r="GG162">
        <v>-0.004200780211792431</v>
      </c>
      <c r="GH162">
        <v>-6.086107273994438E-07</v>
      </c>
      <c r="GI162">
        <v>3.538391214060535E-10</v>
      </c>
      <c r="GJ162">
        <v>-0.06491111787149924</v>
      </c>
      <c r="GK162">
        <v>0.006682484536868237</v>
      </c>
      <c r="GL162">
        <v>-0.0007200357986506558</v>
      </c>
      <c r="GM162">
        <v>2.515042002614049E-05</v>
      </c>
      <c r="GN162">
        <v>15</v>
      </c>
      <c r="GO162">
        <v>1944</v>
      </c>
      <c r="GP162">
        <v>3</v>
      </c>
      <c r="GQ162">
        <v>20</v>
      </c>
      <c r="GR162">
        <v>2.6</v>
      </c>
      <c r="GS162">
        <v>2.6</v>
      </c>
      <c r="GT162">
        <v>1.13281</v>
      </c>
      <c r="GU162">
        <v>2.43042</v>
      </c>
      <c r="GV162">
        <v>1.44775</v>
      </c>
      <c r="GW162">
        <v>2.29126</v>
      </c>
      <c r="GX162">
        <v>1.55151</v>
      </c>
      <c r="GY162">
        <v>2.28271</v>
      </c>
      <c r="GZ162">
        <v>33.0652</v>
      </c>
      <c r="HA162">
        <v>13.5541</v>
      </c>
      <c r="HB162">
        <v>18</v>
      </c>
      <c r="HC162">
        <v>580.822</v>
      </c>
      <c r="HD162">
        <v>458.865</v>
      </c>
      <c r="HE162">
        <v>28.001</v>
      </c>
      <c r="HF162">
        <v>26.1455</v>
      </c>
      <c r="HG162">
        <v>29.9994</v>
      </c>
      <c r="HH162">
        <v>26.3201</v>
      </c>
      <c r="HI162">
        <v>26.3045</v>
      </c>
      <c r="HJ162">
        <v>22.6791</v>
      </c>
      <c r="HK162">
        <v>34.4912</v>
      </c>
      <c r="HL162">
        <v>53.2845</v>
      </c>
      <c r="HM162">
        <v>28</v>
      </c>
      <c r="HN162">
        <v>420</v>
      </c>
      <c r="HO162">
        <v>15.0199</v>
      </c>
      <c r="HP162">
        <v>99.2216</v>
      </c>
      <c r="HQ162">
        <v>100.92</v>
      </c>
    </row>
    <row r="163" spans="1:225">
      <c r="A163">
        <v>147</v>
      </c>
      <c r="B163">
        <v>1714261998.5</v>
      </c>
      <c r="C163">
        <v>4860.400000095367</v>
      </c>
      <c r="D163" t="s">
        <v>675</v>
      </c>
      <c r="E163" t="s">
        <v>676</v>
      </c>
      <c r="F163">
        <v>5</v>
      </c>
      <c r="G163" t="s">
        <v>667</v>
      </c>
      <c r="H163">
        <v>1714261990.566667</v>
      </c>
      <c r="I163">
        <f>(J163)/1000</f>
        <v>0</v>
      </c>
      <c r="J163">
        <f>IF(BE163, AM163, AG163)</f>
        <v>0</v>
      </c>
      <c r="K163">
        <f>IF(BE163, AH163, AF163)</f>
        <v>0</v>
      </c>
      <c r="L163">
        <f>BG163 - IF(AT163&gt;1, K163*BA163*100.0/(AV163*BU163), 0)</f>
        <v>0</v>
      </c>
      <c r="M163">
        <f>((S163-I163/2)*L163-K163)/(S163+I163/2)</f>
        <v>0</v>
      </c>
      <c r="N163">
        <f>M163*(BN163+BO163)/1000.0</f>
        <v>0</v>
      </c>
      <c r="O163">
        <f>(BG163 - IF(AT163&gt;1, K163*BA163*100.0/(AV163*BU163), 0))*(BN163+BO163)/1000.0</f>
        <v>0</v>
      </c>
      <c r="P163">
        <f>2.0/((1/R163-1/Q163)+SIGN(R163)*SQRT((1/R163-1/Q163)*(1/R163-1/Q163) + 4*BB163/((BB163+1)*(BB163+1))*(2*1/R163*1/Q163-1/Q163*1/Q163)))</f>
        <v>0</v>
      </c>
      <c r="Q163">
        <f>IF(LEFT(BC163,1)&lt;&gt;"0",IF(LEFT(BC163,1)="1",3.0,BD163),$D$5+$E$5*(BU163*BN163/($K$5*1000))+$F$5*(BU163*BN163/($K$5*1000))*MAX(MIN(BA163,$J$5),$I$5)*MAX(MIN(BA163,$J$5),$I$5)+$G$5*MAX(MIN(BA163,$J$5),$I$5)*(BU163*BN163/($K$5*1000))+$H$5*(BU163*BN163/($K$5*1000))*(BU163*BN163/($K$5*1000)))</f>
        <v>0</v>
      </c>
      <c r="R163">
        <f>I163*(1000-(1000*0.61365*exp(17.502*V163/(240.97+V163))/(BN163+BO163)+BI163)/2)/(1000*0.61365*exp(17.502*V163/(240.97+V163))/(BN163+BO163)-BI163)</f>
        <v>0</v>
      </c>
      <c r="S163">
        <f>1/((BB163+1)/(P163/1.6)+1/(Q163/1.37)) + BB163/((BB163+1)/(P163/1.6) + BB163/(Q163/1.37))</f>
        <v>0</v>
      </c>
      <c r="T163">
        <f>(AW163*AZ163)</f>
        <v>0</v>
      </c>
      <c r="U163">
        <f>(BP163+(T163+2*0.95*5.67E-8*(((BP163+$B$7)+273)^4-(BP163+273)^4)-44100*I163)/(1.84*29.3*Q163+8*0.95*5.67E-8*(BP163+273)^3))</f>
        <v>0</v>
      </c>
      <c r="V163">
        <f>($C$7*BQ163+$D$7*BR163+$E$7*U163)</f>
        <v>0</v>
      </c>
      <c r="W163">
        <f>0.61365*exp(17.502*V163/(240.97+V163))</f>
        <v>0</v>
      </c>
      <c r="X163">
        <f>(Y163/Z163*100)</f>
        <v>0</v>
      </c>
      <c r="Y163">
        <f>BI163*(BN163+BO163)/1000</f>
        <v>0</v>
      </c>
      <c r="Z163">
        <f>0.61365*exp(17.502*BP163/(240.97+BP163))</f>
        <v>0</v>
      </c>
      <c r="AA163">
        <f>(W163-BI163*(BN163+BO163)/1000)</f>
        <v>0</v>
      </c>
      <c r="AB163">
        <f>(-I163*44100)</f>
        <v>0</v>
      </c>
      <c r="AC163">
        <f>2*29.3*Q163*0.92*(BP163-V163)</f>
        <v>0</v>
      </c>
      <c r="AD163">
        <f>2*0.95*5.67E-8*(((BP163+$B$7)+273)^4-(V163+273)^4)</f>
        <v>0</v>
      </c>
      <c r="AE163">
        <f>T163+AD163+AB163+AC163</f>
        <v>0</v>
      </c>
      <c r="AF163">
        <f>BM163*AT163*(BH163-BG163*(1000-AT163*BJ163)/(1000-AT163*BI163))/(100*BA163)</f>
        <v>0</v>
      </c>
      <c r="AG163">
        <f>1000*BM163*AT163*(BI163-BJ163)/(100*BA163*(1000-AT163*BI163))</f>
        <v>0</v>
      </c>
      <c r="AH163">
        <f>(AI163 - AJ163 - BN163*1E3/(8.314*(BP163+273.15)) * AL163/BM163 * AK163) * BM163/(100*BA163) * (1000 - BJ163)/1000</f>
        <v>0</v>
      </c>
      <c r="AI163">
        <v>426.3277656559617</v>
      </c>
      <c r="AJ163">
        <v>424.0844060606061</v>
      </c>
      <c r="AK163">
        <v>-8.991545861029236E-05</v>
      </c>
      <c r="AL163">
        <v>67.19966670100258</v>
      </c>
      <c r="AM163">
        <f>(AO163 - AN163 + BN163*1E3/(8.314*(BP163+273.15)) * AQ163/BM163 * AP163) * BM163/(100*BA163) * 1000/(1000 - AO163)</f>
        <v>0</v>
      </c>
      <c r="AN163">
        <v>14.96729469244704</v>
      </c>
      <c r="AO163">
        <v>15.46638545454545</v>
      </c>
      <c r="AP163">
        <v>0.0008149766051542442</v>
      </c>
      <c r="AQ163">
        <v>78.54257675184357</v>
      </c>
      <c r="AR163">
        <v>9</v>
      </c>
      <c r="AS163">
        <v>2</v>
      </c>
      <c r="AT163">
        <f>IF(AR163*$H$13&gt;=AV163,1.0,(AV163/(AV163-AR163*$H$13)))</f>
        <v>0</v>
      </c>
      <c r="AU163">
        <f>(AT163-1)*100</f>
        <v>0</v>
      </c>
      <c r="AV163">
        <f>MAX(0,($B$13+$C$13*BU163)/(1+$D$13*BU163)*BN163/(BP163+273)*$E$13)</f>
        <v>0</v>
      </c>
      <c r="AW163">
        <f>$B$11*BV163+$C$11*BW163+$F$11*CH163*(1-CK163)</f>
        <v>0</v>
      </c>
      <c r="AX163">
        <f>AW163*AY163</f>
        <v>0</v>
      </c>
      <c r="AY163">
        <f>($B$11*$D$9+$C$11*$D$9+$F$11*((CU163+CM163)/MAX(CU163+CM163+CV163, 0.1)*$I$9+CV163/MAX(CU163+CM163+CV163, 0.1)*$J$9))/($B$11+$C$11+$F$11)</f>
        <v>0</v>
      </c>
      <c r="AZ163">
        <f>($B$11*$K$9+$C$11*$K$9+$F$11*((CU163+CM163)/MAX(CU163+CM163+CV163, 0.1)*$P$9+CV163/MAX(CU163+CM163+CV163, 0.1)*$Q$9))/($B$11+$C$11+$F$11)</f>
        <v>0</v>
      </c>
      <c r="BA163">
        <v>6</v>
      </c>
      <c r="BB163">
        <v>0.5</v>
      </c>
      <c r="BC163" t="s">
        <v>355</v>
      </c>
      <c r="BD163">
        <v>2</v>
      </c>
      <c r="BE163" t="b">
        <v>1</v>
      </c>
      <c r="BF163">
        <v>1714261990.566667</v>
      </c>
      <c r="BG163">
        <v>417.5318333333333</v>
      </c>
      <c r="BH163">
        <v>420.0045666666667</v>
      </c>
      <c r="BI163">
        <v>15.43805666666667</v>
      </c>
      <c r="BJ163">
        <v>14.95216</v>
      </c>
      <c r="BK163">
        <v>420.3416333333333</v>
      </c>
      <c r="BL163">
        <v>15.47877666666667</v>
      </c>
      <c r="BM163">
        <v>600.0201</v>
      </c>
      <c r="BN163">
        <v>101.4039333333333</v>
      </c>
      <c r="BO163">
        <v>0.1000256166666667</v>
      </c>
      <c r="BP163">
        <v>26.66326</v>
      </c>
      <c r="BQ163">
        <v>26.74694</v>
      </c>
      <c r="BR163">
        <v>999.9000000000002</v>
      </c>
      <c r="BS163">
        <v>0</v>
      </c>
      <c r="BT163">
        <v>0</v>
      </c>
      <c r="BU163">
        <v>9998.337333333333</v>
      </c>
      <c r="BV163">
        <v>0</v>
      </c>
      <c r="BW163">
        <v>178.0308666666666</v>
      </c>
      <c r="BX163">
        <v>-2.472736666666667</v>
      </c>
      <c r="BY163">
        <v>424.0786</v>
      </c>
      <c r="BZ163">
        <v>426.3798666666667</v>
      </c>
      <c r="CA163">
        <v>0.4858882333333334</v>
      </c>
      <c r="CB163">
        <v>420.0045666666667</v>
      </c>
      <c r="CC163">
        <v>14.95216</v>
      </c>
      <c r="CD163">
        <v>1.565479333333333</v>
      </c>
      <c r="CE163">
        <v>1.516207666666667</v>
      </c>
      <c r="CF163">
        <v>13.62311333333333</v>
      </c>
      <c r="CG163">
        <v>13.13259</v>
      </c>
      <c r="CH163">
        <v>400.0209666666667</v>
      </c>
      <c r="CI163">
        <v>0.8999974333333332</v>
      </c>
      <c r="CJ163">
        <v>0.1000026433333334</v>
      </c>
      <c r="CK163">
        <v>0</v>
      </c>
      <c r="CL163">
        <v>2.058636666666667</v>
      </c>
      <c r="CM163">
        <v>0</v>
      </c>
      <c r="CN163">
        <v>1163.265333333333</v>
      </c>
      <c r="CO163">
        <v>3702.397</v>
      </c>
      <c r="CP163">
        <v>37.0956</v>
      </c>
      <c r="CQ163">
        <v>41.39153333333331</v>
      </c>
      <c r="CR163">
        <v>39.01436666666665</v>
      </c>
      <c r="CS163">
        <v>41.44766666666666</v>
      </c>
      <c r="CT163">
        <v>37.84979999999999</v>
      </c>
      <c r="CU163">
        <v>360.018</v>
      </c>
      <c r="CV163">
        <v>40.002</v>
      </c>
      <c r="CW163">
        <v>0</v>
      </c>
      <c r="CX163">
        <v>1714262086.2</v>
      </c>
      <c r="CY163">
        <v>0</v>
      </c>
      <c r="CZ163">
        <v>1714261835</v>
      </c>
      <c r="DA163" t="s">
        <v>668</v>
      </c>
      <c r="DB163">
        <v>1714261835</v>
      </c>
      <c r="DC163">
        <v>1714261830</v>
      </c>
      <c r="DD163">
        <v>5</v>
      </c>
      <c r="DE163">
        <v>0.08799999999999999</v>
      </c>
      <c r="DF163">
        <v>0.013</v>
      </c>
      <c r="DG163">
        <v>-2.821</v>
      </c>
      <c r="DH163">
        <v>-0.042</v>
      </c>
      <c r="DI163">
        <v>420</v>
      </c>
      <c r="DJ163">
        <v>15</v>
      </c>
      <c r="DK163">
        <v>0.27</v>
      </c>
      <c r="DL163">
        <v>0.16</v>
      </c>
      <c r="DM163">
        <v>-2.470407073170731</v>
      </c>
      <c r="DN163">
        <v>-0.3087896864111511</v>
      </c>
      <c r="DO163">
        <v>0.07221195716283643</v>
      </c>
      <c r="DP163">
        <v>0</v>
      </c>
      <c r="DQ163">
        <v>0.4936512926829268</v>
      </c>
      <c r="DR163">
        <v>-0.07919385365853611</v>
      </c>
      <c r="DS163">
        <v>0.01689142840245645</v>
      </c>
      <c r="DT163">
        <v>1</v>
      </c>
      <c r="DU163">
        <v>1</v>
      </c>
      <c r="DV163">
        <v>2</v>
      </c>
      <c r="DW163" t="s">
        <v>357</v>
      </c>
      <c r="DX163">
        <v>3.22878</v>
      </c>
      <c r="DY163">
        <v>2.70431</v>
      </c>
      <c r="DZ163">
        <v>0.105748</v>
      </c>
      <c r="EA163">
        <v>0.105995</v>
      </c>
      <c r="EB163">
        <v>0.0848539</v>
      </c>
      <c r="EC163">
        <v>0.0831797</v>
      </c>
      <c r="ED163">
        <v>29198.9</v>
      </c>
      <c r="EE163">
        <v>28521.9</v>
      </c>
      <c r="EF163">
        <v>31268.8</v>
      </c>
      <c r="EG163">
        <v>30243.8</v>
      </c>
      <c r="EH163">
        <v>38329.8</v>
      </c>
      <c r="EI163">
        <v>36671.7</v>
      </c>
      <c r="EJ163">
        <v>43820.8</v>
      </c>
      <c r="EK163">
        <v>42239.7</v>
      </c>
      <c r="EL163">
        <v>2.10693</v>
      </c>
      <c r="EM163">
        <v>1.9111</v>
      </c>
      <c r="EN163">
        <v>0.1278</v>
      </c>
      <c r="EO163">
        <v>0</v>
      </c>
      <c r="EP163">
        <v>24.6866</v>
      </c>
      <c r="EQ163">
        <v>999.9</v>
      </c>
      <c r="ER163">
        <v>50.9</v>
      </c>
      <c r="ES163">
        <v>28.6</v>
      </c>
      <c r="ET163">
        <v>19.7248</v>
      </c>
      <c r="EU163">
        <v>61.2872</v>
      </c>
      <c r="EV163">
        <v>23.109</v>
      </c>
      <c r="EW163">
        <v>1</v>
      </c>
      <c r="EX163">
        <v>-0.0740523</v>
      </c>
      <c r="EY163">
        <v>-1.70483</v>
      </c>
      <c r="EZ163">
        <v>20.2022</v>
      </c>
      <c r="FA163">
        <v>5.22687</v>
      </c>
      <c r="FB163">
        <v>11.998</v>
      </c>
      <c r="FC163">
        <v>4.9671</v>
      </c>
      <c r="FD163">
        <v>3.297</v>
      </c>
      <c r="FE163">
        <v>9999</v>
      </c>
      <c r="FF163">
        <v>9999</v>
      </c>
      <c r="FG163">
        <v>9999</v>
      </c>
      <c r="FH163">
        <v>33.8</v>
      </c>
      <c r="FI163">
        <v>4.97104</v>
      </c>
      <c r="FJ163">
        <v>1.86782</v>
      </c>
      <c r="FK163">
        <v>1.85903</v>
      </c>
      <c r="FL163">
        <v>1.86516</v>
      </c>
      <c r="FM163">
        <v>1.86313</v>
      </c>
      <c r="FN163">
        <v>1.86447</v>
      </c>
      <c r="FO163">
        <v>1.85989</v>
      </c>
      <c r="FP163">
        <v>1.86401</v>
      </c>
      <c r="FQ163">
        <v>0</v>
      </c>
      <c r="FR163">
        <v>0</v>
      </c>
      <c r="FS163">
        <v>0</v>
      </c>
      <c r="FT163">
        <v>0</v>
      </c>
      <c r="FU163" t="s">
        <v>358</v>
      </c>
      <c r="FV163" t="s">
        <v>359</v>
      </c>
      <c r="FW163" t="s">
        <v>360</v>
      </c>
      <c r="FX163" t="s">
        <v>360</v>
      </c>
      <c r="FY163" t="s">
        <v>360</v>
      </c>
      <c r="FZ163" t="s">
        <v>360</v>
      </c>
      <c r="GA163">
        <v>0</v>
      </c>
      <c r="GB163">
        <v>100</v>
      </c>
      <c r="GC163">
        <v>100</v>
      </c>
      <c r="GD163">
        <v>-2.81</v>
      </c>
      <c r="GE163">
        <v>-0.0406</v>
      </c>
      <c r="GF163">
        <v>-0.9628116313488231</v>
      </c>
      <c r="GG163">
        <v>-0.004200780211792431</v>
      </c>
      <c r="GH163">
        <v>-6.086107273994438E-07</v>
      </c>
      <c r="GI163">
        <v>3.538391214060535E-10</v>
      </c>
      <c r="GJ163">
        <v>-0.06491111787149924</v>
      </c>
      <c r="GK163">
        <v>0.006682484536868237</v>
      </c>
      <c r="GL163">
        <v>-0.0007200357986506558</v>
      </c>
      <c r="GM163">
        <v>2.515042002614049E-05</v>
      </c>
      <c r="GN163">
        <v>15</v>
      </c>
      <c r="GO163">
        <v>1944</v>
      </c>
      <c r="GP163">
        <v>3</v>
      </c>
      <c r="GQ163">
        <v>20</v>
      </c>
      <c r="GR163">
        <v>2.7</v>
      </c>
      <c r="GS163">
        <v>2.8</v>
      </c>
      <c r="GT163">
        <v>1.13281</v>
      </c>
      <c r="GU163">
        <v>2.4292</v>
      </c>
      <c r="GV163">
        <v>1.44897</v>
      </c>
      <c r="GW163">
        <v>2.29126</v>
      </c>
      <c r="GX163">
        <v>1.55151</v>
      </c>
      <c r="GY163">
        <v>2.28271</v>
      </c>
      <c r="GZ163">
        <v>33.0652</v>
      </c>
      <c r="HA163">
        <v>13.5541</v>
      </c>
      <c r="HB163">
        <v>18</v>
      </c>
      <c r="HC163">
        <v>580.776</v>
      </c>
      <c r="HD163">
        <v>459.032</v>
      </c>
      <c r="HE163">
        <v>28.0011</v>
      </c>
      <c r="HF163">
        <v>26.1293</v>
      </c>
      <c r="HG163">
        <v>29.9994</v>
      </c>
      <c r="HH163">
        <v>26.3035</v>
      </c>
      <c r="HI163">
        <v>26.2892</v>
      </c>
      <c r="HJ163">
        <v>22.6771</v>
      </c>
      <c r="HK163">
        <v>34.2184</v>
      </c>
      <c r="HL163">
        <v>52.9137</v>
      </c>
      <c r="HM163">
        <v>28</v>
      </c>
      <c r="HN163">
        <v>420</v>
      </c>
      <c r="HO163">
        <v>15.0104</v>
      </c>
      <c r="HP163">
        <v>99.2283</v>
      </c>
      <c r="HQ163">
        <v>100.925</v>
      </c>
    </row>
    <row r="164" spans="1:225">
      <c r="A164">
        <v>148</v>
      </c>
      <c r="B164">
        <v>1714262008.5</v>
      </c>
      <c r="C164">
        <v>4870.400000095367</v>
      </c>
      <c r="D164" t="s">
        <v>677</v>
      </c>
      <c r="E164" t="s">
        <v>678</v>
      </c>
      <c r="F164">
        <v>5</v>
      </c>
      <c r="G164" t="s">
        <v>667</v>
      </c>
      <c r="H164">
        <v>1714262000.566667</v>
      </c>
      <c r="I164">
        <f>(J164)/1000</f>
        <v>0</v>
      </c>
      <c r="J164">
        <f>IF(BE164, AM164, AG164)</f>
        <v>0</v>
      </c>
      <c r="K164">
        <f>IF(BE164, AH164, AF164)</f>
        <v>0</v>
      </c>
      <c r="L164">
        <f>BG164 - IF(AT164&gt;1, K164*BA164*100.0/(AV164*BU164), 0)</f>
        <v>0</v>
      </c>
      <c r="M164">
        <f>((S164-I164/2)*L164-K164)/(S164+I164/2)</f>
        <v>0</v>
      </c>
      <c r="N164">
        <f>M164*(BN164+BO164)/1000.0</f>
        <v>0</v>
      </c>
      <c r="O164">
        <f>(BG164 - IF(AT164&gt;1, K164*BA164*100.0/(AV164*BU164), 0))*(BN164+BO164)/1000.0</f>
        <v>0</v>
      </c>
      <c r="P164">
        <f>2.0/((1/R164-1/Q164)+SIGN(R164)*SQRT((1/R164-1/Q164)*(1/R164-1/Q164) + 4*BB164/((BB164+1)*(BB164+1))*(2*1/R164*1/Q164-1/Q164*1/Q164)))</f>
        <v>0</v>
      </c>
      <c r="Q164">
        <f>IF(LEFT(BC164,1)&lt;&gt;"0",IF(LEFT(BC164,1)="1",3.0,BD164),$D$5+$E$5*(BU164*BN164/($K$5*1000))+$F$5*(BU164*BN164/($K$5*1000))*MAX(MIN(BA164,$J$5),$I$5)*MAX(MIN(BA164,$J$5),$I$5)+$G$5*MAX(MIN(BA164,$J$5),$I$5)*(BU164*BN164/($K$5*1000))+$H$5*(BU164*BN164/($K$5*1000))*(BU164*BN164/($K$5*1000)))</f>
        <v>0</v>
      </c>
      <c r="R164">
        <f>I164*(1000-(1000*0.61365*exp(17.502*V164/(240.97+V164))/(BN164+BO164)+BI164)/2)/(1000*0.61365*exp(17.502*V164/(240.97+V164))/(BN164+BO164)-BI164)</f>
        <v>0</v>
      </c>
      <c r="S164">
        <f>1/((BB164+1)/(P164/1.6)+1/(Q164/1.37)) + BB164/((BB164+1)/(P164/1.6) + BB164/(Q164/1.37))</f>
        <v>0</v>
      </c>
      <c r="T164">
        <f>(AW164*AZ164)</f>
        <v>0</v>
      </c>
      <c r="U164">
        <f>(BP164+(T164+2*0.95*5.67E-8*(((BP164+$B$7)+273)^4-(BP164+273)^4)-44100*I164)/(1.84*29.3*Q164+8*0.95*5.67E-8*(BP164+273)^3))</f>
        <v>0</v>
      </c>
      <c r="V164">
        <f>($C$7*BQ164+$D$7*BR164+$E$7*U164)</f>
        <v>0</v>
      </c>
      <c r="W164">
        <f>0.61365*exp(17.502*V164/(240.97+V164))</f>
        <v>0</v>
      </c>
      <c r="X164">
        <f>(Y164/Z164*100)</f>
        <v>0</v>
      </c>
      <c r="Y164">
        <f>BI164*(BN164+BO164)/1000</f>
        <v>0</v>
      </c>
      <c r="Z164">
        <f>0.61365*exp(17.502*BP164/(240.97+BP164))</f>
        <v>0</v>
      </c>
      <c r="AA164">
        <f>(W164-BI164*(BN164+BO164)/1000)</f>
        <v>0</v>
      </c>
      <c r="AB164">
        <f>(-I164*44100)</f>
        <v>0</v>
      </c>
      <c r="AC164">
        <f>2*29.3*Q164*0.92*(BP164-V164)</f>
        <v>0</v>
      </c>
      <c r="AD164">
        <f>2*0.95*5.67E-8*(((BP164+$B$7)+273)^4-(V164+273)^4)</f>
        <v>0</v>
      </c>
      <c r="AE164">
        <f>T164+AD164+AB164+AC164</f>
        <v>0</v>
      </c>
      <c r="AF164">
        <f>BM164*AT164*(BH164-BG164*(1000-AT164*BJ164)/(1000-AT164*BI164))/(100*BA164)</f>
        <v>0</v>
      </c>
      <c r="AG164">
        <f>1000*BM164*AT164*(BI164-BJ164)/(100*BA164*(1000-AT164*BI164))</f>
        <v>0</v>
      </c>
      <c r="AH164">
        <f>(AI164 - AJ164 - BN164*1E3/(8.314*(BP164+273.15)) * AL164/BM164 * AK164) * BM164/(100*BA164) * (1000 - BJ164)/1000</f>
        <v>0</v>
      </c>
      <c r="AI164">
        <v>426.4276119485746</v>
      </c>
      <c r="AJ164">
        <v>424.0291757575758</v>
      </c>
      <c r="AK164">
        <v>-3.946369378186245E-05</v>
      </c>
      <c r="AL164">
        <v>67.19966670100258</v>
      </c>
      <c r="AM164">
        <f>(AO164 - AN164 + BN164*1E3/(8.314*(BP164+273.15)) * AQ164/BM164 * AP164) * BM164/(100*BA164) * 1000/(1000 - AO164)</f>
        <v>0</v>
      </c>
      <c r="AN164">
        <v>14.95926802228468</v>
      </c>
      <c r="AO164">
        <v>15.47877393939394</v>
      </c>
      <c r="AP164">
        <v>2.033025706561391E-05</v>
      </c>
      <c r="AQ164">
        <v>78.54257675184357</v>
      </c>
      <c r="AR164">
        <v>9</v>
      </c>
      <c r="AS164">
        <v>2</v>
      </c>
      <c r="AT164">
        <f>IF(AR164*$H$13&gt;=AV164,1.0,(AV164/(AV164-AR164*$H$13)))</f>
        <v>0</v>
      </c>
      <c r="AU164">
        <f>(AT164-1)*100</f>
        <v>0</v>
      </c>
      <c r="AV164">
        <f>MAX(0,($B$13+$C$13*BU164)/(1+$D$13*BU164)*BN164/(BP164+273)*$E$13)</f>
        <v>0</v>
      </c>
      <c r="AW164">
        <f>$B$11*BV164+$C$11*BW164+$F$11*CH164*(1-CK164)</f>
        <v>0</v>
      </c>
      <c r="AX164">
        <f>AW164*AY164</f>
        <v>0</v>
      </c>
      <c r="AY164">
        <f>($B$11*$D$9+$C$11*$D$9+$F$11*((CU164+CM164)/MAX(CU164+CM164+CV164, 0.1)*$I$9+CV164/MAX(CU164+CM164+CV164, 0.1)*$J$9))/($B$11+$C$11+$F$11)</f>
        <v>0</v>
      </c>
      <c r="AZ164">
        <f>($B$11*$K$9+$C$11*$K$9+$F$11*((CU164+CM164)/MAX(CU164+CM164+CV164, 0.1)*$P$9+CV164/MAX(CU164+CM164+CV164, 0.1)*$Q$9))/($B$11+$C$11+$F$11)</f>
        <v>0</v>
      </c>
      <c r="BA164">
        <v>6</v>
      </c>
      <c r="BB164">
        <v>0.5</v>
      </c>
      <c r="BC164" t="s">
        <v>355</v>
      </c>
      <c r="BD164">
        <v>2</v>
      </c>
      <c r="BE164" t="b">
        <v>1</v>
      </c>
      <c r="BF164">
        <v>1714262000.566667</v>
      </c>
      <c r="BG164">
        <v>417.502</v>
      </c>
      <c r="BH164">
        <v>419.9840333333333</v>
      </c>
      <c r="BI164">
        <v>15.46700666666667</v>
      </c>
      <c r="BJ164">
        <v>14.96008</v>
      </c>
      <c r="BK164">
        <v>420.3116333333334</v>
      </c>
      <c r="BL164">
        <v>15.50764</v>
      </c>
      <c r="BM164">
        <v>599.9869333333334</v>
      </c>
      <c r="BN164">
        <v>101.4048</v>
      </c>
      <c r="BO164">
        <v>0.09995003666666666</v>
      </c>
      <c r="BP164">
        <v>26.70498666666667</v>
      </c>
      <c r="BQ164">
        <v>26.79142666666667</v>
      </c>
      <c r="BR164">
        <v>999.9000000000002</v>
      </c>
      <c r="BS164">
        <v>0</v>
      </c>
      <c r="BT164">
        <v>0</v>
      </c>
      <c r="BU164">
        <v>9994.566666666668</v>
      </c>
      <c r="BV164">
        <v>0</v>
      </c>
      <c r="BW164">
        <v>178.3575333333333</v>
      </c>
      <c r="BX164">
        <v>-2.482019333333334</v>
      </c>
      <c r="BY164">
        <v>424.0609</v>
      </c>
      <c r="BZ164">
        <v>426.3623666666667</v>
      </c>
      <c r="CA164">
        <v>0.5069163000000001</v>
      </c>
      <c r="CB164">
        <v>419.9840333333333</v>
      </c>
      <c r="CC164">
        <v>14.96008</v>
      </c>
      <c r="CD164">
        <v>1.568426333333333</v>
      </c>
      <c r="CE164">
        <v>1.517022666666666</v>
      </c>
      <c r="CF164">
        <v>13.65205</v>
      </c>
      <c r="CG164">
        <v>13.14081666666667</v>
      </c>
      <c r="CH164">
        <v>400.0073</v>
      </c>
      <c r="CI164">
        <v>0.8999926999999999</v>
      </c>
      <c r="CJ164">
        <v>0.10000737</v>
      </c>
      <c r="CK164">
        <v>0</v>
      </c>
      <c r="CL164">
        <v>2.14412</v>
      </c>
      <c r="CM164">
        <v>0</v>
      </c>
      <c r="CN164">
        <v>1161.459</v>
      </c>
      <c r="CO164">
        <v>3702.265333333333</v>
      </c>
      <c r="CP164">
        <v>37.14153333333333</v>
      </c>
      <c r="CQ164">
        <v>41.43079999999998</v>
      </c>
      <c r="CR164">
        <v>39.07673333333334</v>
      </c>
      <c r="CS164">
        <v>41.52269999999998</v>
      </c>
      <c r="CT164">
        <v>37.89566666666666</v>
      </c>
      <c r="CU164">
        <v>360.0036666666666</v>
      </c>
      <c r="CV164">
        <v>40.003</v>
      </c>
      <c r="CW164">
        <v>0</v>
      </c>
      <c r="CX164">
        <v>1714262095.8</v>
      </c>
      <c r="CY164">
        <v>0</v>
      </c>
      <c r="CZ164">
        <v>1714261835</v>
      </c>
      <c r="DA164" t="s">
        <v>668</v>
      </c>
      <c r="DB164">
        <v>1714261835</v>
      </c>
      <c r="DC164">
        <v>1714261830</v>
      </c>
      <c r="DD164">
        <v>5</v>
      </c>
      <c r="DE164">
        <v>0.08799999999999999</v>
      </c>
      <c r="DF164">
        <v>0.013</v>
      </c>
      <c r="DG164">
        <v>-2.821</v>
      </c>
      <c r="DH164">
        <v>-0.042</v>
      </c>
      <c r="DI164">
        <v>420</v>
      </c>
      <c r="DJ164">
        <v>15</v>
      </c>
      <c r="DK164">
        <v>0.27</v>
      </c>
      <c r="DL164">
        <v>0.16</v>
      </c>
      <c r="DM164">
        <v>-2.4952535</v>
      </c>
      <c r="DN164">
        <v>0.1269678799249589</v>
      </c>
      <c r="DO164">
        <v>0.07643149712487646</v>
      </c>
      <c r="DP164">
        <v>0</v>
      </c>
      <c r="DQ164">
        <v>0.503348025</v>
      </c>
      <c r="DR164">
        <v>0.1101777073170723</v>
      </c>
      <c r="DS164">
        <v>0.01681289098948706</v>
      </c>
      <c r="DT164">
        <v>0</v>
      </c>
      <c r="DU164">
        <v>0</v>
      </c>
      <c r="DV164">
        <v>2</v>
      </c>
      <c r="DW164" t="s">
        <v>363</v>
      </c>
      <c r="DX164">
        <v>3.22874</v>
      </c>
      <c r="DY164">
        <v>2.70443</v>
      </c>
      <c r="DZ164">
        <v>0.105745</v>
      </c>
      <c r="EA164">
        <v>0.106009</v>
      </c>
      <c r="EB164">
        <v>0.0849125</v>
      </c>
      <c r="EC164">
        <v>0.0833909</v>
      </c>
      <c r="ED164">
        <v>29199.1</v>
      </c>
      <c r="EE164">
        <v>28522.9</v>
      </c>
      <c r="EF164">
        <v>31268.9</v>
      </c>
      <c r="EG164">
        <v>30245.2</v>
      </c>
      <c r="EH164">
        <v>38327.6</v>
      </c>
      <c r="EI164">
        <v>36665</v>
      </c>
      <c r="EJ164">
        <v>43821.1</v>
      </c>
      <c r="EK164">
        <v>42241.8</v>
      </c>
      <c r="EL164">
        <v>2.10713</v>
      </c>
      <c r="EM164">
        <v>1.91155</v>
      </c>
      <c r="EN164">
        <v>0.130363</v>
      </c>
      <c r="EO164">
        <v>0</v>
      </c>
      <c r="EP164">
        <v>24.6935</v>
      </c>
      <c r="EQ164">
        <v>999.9</v>
      </c>
      <c r="ER164">
        <v>50.9</v>
      </c>
      <c r="ES164">
        <v>28.6</v>
      </c>
      <c r="ET164">
        <v>19.725</v>
      </c>
      <c r="EU164">
        <v>60.5272</v>
      </c>
      <c r="EV164">
        <v>23.113</v>
      </c>
      <c r="EW164">
        <v>1</v>
      </c>
      <c r="EX164">
        <v>-0.0756428</v>
      </c>
      <c r="EY164">
        <v>-1.69464</v>
      </c>
      <c r="EZ164">
        <v>20.2019</v>
      </c>
      <c r="FA164">
        <v>5.22388</v>
      </c>
      <c r="FB164">
        <v>11.998</v>
      </c>
      <c r="FC164">
        <v>4.96615</v>
      </c>
      <c r="FD164">
        <v>3.29638</v>
      </c>
      <c r="FE164">
        <v>9999</v>
      </c>
      <c r="FF164">
        <v>9999</v>
      </c>
      <c r="FG164">
        <v>9999</v>
      </c>
      <c r="FH164">
        <v>33.8</v>
      </c>
      <c r="FI164">
        <v>4.97103</v>
      </c>
      <c r="FJ164">
        <v>1.86778</v>
      </c>
      <c r="FK164">
        <v>1.85901</v>
      </c>
      <c r="FL164">
        <v>1.86519</v>
      </c>
      <c r="FM164">
        <v>1.86313</v>
      </c>
      <c r="FN164">
        <v>1.86447</v>
      </c>
      <c r="FO164">
        <v>1.8599</v>
      </c>
      <c r="FP164">
        <v>1.86401</v>
      </c>
      <c r="FQ164">
        <v>0</v>
      </c>
      <c r="FR164">
        <v>0</v>
      </c>
      <c r="FS164">
        <v>0</v>
      </c>
      <c r="FT164">
        <v>0</v>
      </c>
      <c r="FU164" t="s">
        <v>358</v>
      </c>
      <c r="FV164" t="s">
        <v>359</v>
      </c>
      <c r="FW164" t="s">
        <v>360</v>
      </c>
      <c r="FX164" t="s">
        <v>360</v>
      </c>
      <c r="FY164" t="s">
        <v>360</v>
      </c>
      <c r="FZ164" t="s">
        <v>360</v>
      </c>
      <c r="GA164">
        <v>0</v>
      </c>
      <c r="GB164">
        <v>100</v>
      </c>
      <c r="GC164">
        <v>100</v>
      </c>
      <c r="GD164">
        <v>-2.809</v>
      </c>
      <c r="GE164">
        <v>-0.0406</v>
      </c>
      <c r="GF164">
        <v>-0.9628116313488231</v>
      </c>
      <c r="GG164">
        <v>-0.004200780211792431</v>
      </c>
      <c r="GH164">
        <v>-6.086107273994438E-07</v>
      </c>
      <c r="GI164">
        <v>3.538391214060535E-10</v>
      </c>
      <c r="GJ164">
        <v>-0.06491111787149924</v>
      </c>
      <c r="GK164">
        <v>0.006682484536868237</v>
      </c>
      <c r="GL164">
        <v>-0.0007200357986506558</v>
      </c>
      <c r="GM164">
        <v>2.515042002614049E-05</v>
      </c>
      <c r="GN164">
        <v>15</v>
      </c>
      <c r="GO164">
        <v>1944</v>
      </c>
      <c r="GP164">
        <v>3</v>
      </c>
      <c r="GQ164">
        <v>20</v>
      </c>
      <c r="GR164">
        <v>2.9</v>
      </c>
      <c r="GS164">
        <v>3</v>
      </c>
      <c r="GT164">
        <v>1.13281</v>
      </c>
      <c r="GU164">
        <v>2.4353</v>
      </c>
      <c r="GV164">
        <v>1.44897</v>
      </c>
      <c r="GW164">
        <v>2.29004</v>
      </c>
      <c r="GX164">
        <v>1.55151</v>
      </c>
      <c r="GY164">
        <v>2.30103</v>
      </c>
      <c r="GZ164">
        <v>33.0652</v>
      </c>
      <c r="HA164">
        <v>13.5454</v>
      </c>
      <c r="HB164">
        <v>18</v>
      </c>
      <c r="HC164">
        <v>580.747</v>
      </c>
      <c r="HD164">
        <v>459.183</v>
      </c>
      <c r="HE164">
        <v>28.001</v>
      </c>
      <c r="HF164">
        <v>26.1136</v>
      </c>
      <c r="HG164">
        <v>29.9993</v>
      </c>
      <c r="HH164">
        <v>26.287</v>
      </c>
      <c r="HI164">
        <v>26.2738</v>
      </c>
      <c r="HJ164">
        <v>22.6825</v>
      </c>
      <c r="HK164">
        <v>33.6354</v>
      </c>
      <c r="HL164">
        <v>52.9137</v>
      </c>
      <c r="HM164">
        <v>28</v>
      </c>
      <c r="HN164">
        <v>420</v>
      </c>
      <c r="HO164">
        <v>15.1172</v>
      </c>
      <c r="HP164">
        <v>99.2287</v>
      </c>
      <c r="HQ164">
        <v>100.93</v>
      </c>
    </row>
    <row r="165" spans="1:225">
      <c r="A165">
        <v>149</v>
      </c>
      <c r="B165">
        <v>1714262018.5</v>
      </c>
      <c r="C165">
        <v>4880.400000095367</v>
      </c>
      <c r="D165" t="s">
        <v>679</v>
      </c>
      <c r="E165" t="s">
        <v>680</v>
      </c>
      <c r="F165">
        <v>5</v>
      </c>
      <c r="G165" t="s">
        <v>667</v>
      </c>
      <c r="H165">
        <v>1714262010.566667</v>
      </c>
      <c r="I165">
        <f>(J165)/1000</f>
        <v>0</v>
      </c>
      <c r="J165">
        <f>IF(BE165, AM165, AG165)</f>
        <v>0</v>
      </c>
      <c r="K165">
        <f>IF(BE165, AH165, AF165)</f>
        <v>0</v>
      </c>
      <c r="L165">
        <f>BG165 - IF(AT165&gt;1, K165*BA165*100.0/(AV165*BU165), 0)</f>
        <v>0</v>
      </c>
      <c r="M165">
        <f>((S165-I165/2)*L165-K165)/(S165+I165/2)</f>
        <v>0</v>
      </c>
      <c r="N165">
        <f>M165*(BN165+BO165)/1000.0</f>
        <v>0</v>
      </c>
      <c r="O165">
        <f>(BG165 - IF(AT165&gt;1, K165*BA165*100.0/(AV165*BU165), 0))*(BN165+BO165)/1000.0</f>
        <v>0</v>
      </c>
      <c r="P165">
        <f>2.0/((1/R165-1/Q165)+SIGN(R165)*SQRT((1/R165-1/Q165)*(1/R165-1/Q165) + 4*BB165/((BB165+1)*(BB165+1))*(2*1/R165*1/Q165-1/Q165*1/Q165)))</f>
        <v>0</v>
      </c>
      <c r="Q165">
        <f>IF(LEFT(BC165,1)&lt;&gt;"0",IF(LEFT(BC165,1)="1",3.0,BD165),$D$5+$E$5*(BU165*BN165/($K$5*1000))+$F$5*(BU165*BN165/($K$5*1000))*MAX(MIN(BA165,$J$5),$I$5)*MAX(MIN(BA165,$J$5),$I$5)+$G$5*MAX(MIN(BA165,$J$5),$I$5)*(BU165*BN165/($K$5*1000))+$H$5*(BU165*BN165/($K$5*1000))*(BU165*BN165/($K$5*1000)))</f>
        <v>0</v>
      </c>
      <c r="R165">
        <f>I165*(1000-(1000*0.61365*exp(17.502*V165/(240.97+V165))/(BN165+BO165)+BI165)/2)/(1000*0.61365*exp(17.502*V165/(240.97+V165))/(BN165+BO165)-BI165)</f>
        <v>0</v>
      </c>
      <c r="S165">
        <f>1/((BB165+1)/(P165/1.6)+1/(Q165/1.37)) + BB165/((BB165+1)/(P165/1.6) + BB165/(Q165/1.37))</f>
        <v>0</v>
      </c>
      <c r="T165">
        <f>(AW165*AZ165)</f>
        <v>0</v>
      </c>
      <c r="U165">
        <f>(BP165+(T165+2*0.95*5.67E-8*(((BP165+$B$7)+273)^4-(BP165+273)^4)-44100*I165)/(1.84*29.3*Q165+8*0.95*5.67E-8*(BP165+273)^3))</f>
        <v>0</v>
      </c>
      <c r="V165">
        <f>($C$7*BQ165+$D$7*BR165+$E$7*U165)</f>
        <v>0</v>
      </c>
      <c r="W165">
        <f>0.61365*exp(17.502*V165/(240.97+V165))</f>
        <v>0</v>
      </c>
      <c r="X165">
        <f>(Y165/Z165*100)</f>
        <v>0</v>
      </c>
      <c r="Y165">
        <f>BI165*(BN165+BO165)/1000</f>
        <v>0</v>
      </c>
      <c r="Z165">
        <f>0.61365*exp(17.502*BP165/(240.97+BP165))</f>
        <v>0</v>
      </c>
      <c r="AA165">
        <f>(W165-BI165*(BN165+BO165)/1000)</f>
        <v>0</v>
      </c>
      <c r="AB165">
        <f>(-I165*44100)</f>
        <v>0</v>
      </c>
      <c r="AC165">
        <f>2*29.3*Q165*0.92*(BP165-V165)</f>
        <v>0</v>
      </c>
      <c r="AD165">
        <f>2*0.95*5.67E-8*(((BP165+$B$7)+273)^4-(V165+273)^4)</f>
        <v>0</v>
      </c>
      <c r="AE165">
        <f>T165+AD165+AB165+AC165</f>
        <v>0</v>
      </c>
      <c r="AF165">
        <f>BM165*AT165*(BH165-BG165*(1000-AT165*BJ165)/(1000-AT165*BI165))/(100*BA165)</f>
        <v>0</v>
      </c>
      <c r="AG165">
        <f>1000*BM165*AT165*(BI165-BJ165)/(100*BA165*(1000-AT165*BI165))</f>
        <v>0</v>
      </c>
      <c r="AH165">
        <f>(AI165 - AJ165 - BN165*1E3/(8.314*(BP165+273.15)) * AL165/BM165 * AK165) * BM165/(100*BA165) * (1000 - BJ165)/1000</f>
        <v>0</v>
      </c>
      <c r="AI165">
        <v>426.4738750396056</v>
      </c>
      <c r="AJ165">
        <v>424.1340969696968</v>
      </c>
      <c r="AK165">
        <v>0.02289496000168913</v>
      </c>
      <c r="AL165">
        <v>67.19966670100258</v>
      </c>
      <c r="AM165">
        <f>(AO165 - AN165 + BN165*1E3/(8.314*(BP165+273.15)) * AQ165/BM165 * AP165) * BM165/(100*BA165) * 1000/(1000 - AO165)</f>
        <v>0</v>
      </c>
      <c r="AN165">
        <v>15.04150366776433</v>
      </c>
      <c r="AO165">
        <v>15.53571393939394</v>
      </c>
      <c r="AP165">
        <v>0.002213059065332327</v>
      </c>
      <c r="AQ165">
        <v>78.54257675184357</v>
      </c>
      <c r="AR165">
        <v>9</v>
      </c>
      <c r="AS165">
        <v>2</v>
      </c>
      <c r="AT165">
        <f>IF(AR165*$H$13&gt;=AV165,1.0,(AV165/(AV165-AR165*$H$13)))</f>
        <v>0</v>
      </c>
      <c r="AU165">
        <f>(AT165-1)*100</f>
        <v>0</v>
      </c>
      <c r="AV165">
        <f>MAX(0,($B$13+$C$13*BU165)/(1+$D$13*BU165)*BN165/(BP165+273)*$E$13)</f>
        <v>0</v>
      </c>
      <c r="AW165">
        <f>$B$11*BV165+$C$11*BW165+$F$11*CH165*(1-CK165)</f>
        <v>0</v>
      </c>
      <c r="AX165">
        <f>AW165*AY165</f>
        <v>0</v>
      </c>
      <c r="AY165">
        <f>($B$11*$D$9+$C$11*$D$9+$F$11*((CU165+CM165)/MAX(CU165+CM165+CV165, 0.1)*$I$9+CV165/MAX(CU165+CM165+CV165, 0.1)*$J$9))/($B$11+$C$11+$F$11)</f>
        <v>0</v>
      </c>
      <c r="AZ165">
        <f>($B$11*$K$9+$C$11*$K$9+$F$11*((CU165+CM165)/MAX(CU165+CM165+CV165, 0.1)*$P$9+CV165/MAX(CU165+CM165+CV165, 0.1)*$Q$9))/($B$11+$C$11+$F$11)</f>
        <v>0</v>
      </c>
      <c r="BA165">
        <v>6</v>
      </c>
      <c r="BB165">
        <v>0.5</v>
      </c>
      <c r="BC165" t="s">
        <v>355</v>
      </c>
      <c r="BD165">
        <v>2</v>
      </c>
      <c r="BE165" t="b">
        <v>1</v>
      </c>
      <c r="BF165">
        <v>1714262010.566667</v>
      </c>
      <c r="BG165">
        <v>417.4919333333333</v>
      </c>
      <c r="BH165">
        <v>419.9906333333333</v>
      </c>
      <c r="BI165">
        <v>15.50010666666667</v>
      </c>
      <c r="BJ165">
        <v>15.01103333333333</v>
      </c>
      <c r="BK165">
        <v>420.3016666666666</v>
      </c>
      <c r="BL165">
        <v>15.54066666666667</v>
      </c>
      <c r="BM165">
        <v>600.0092999999999</v>
      </c>
      <c r="BN165">
        <v>101.405</v>
      </c>
      <c r="BO165">
        <v>0.09999063999999998</v>
      </c>
      <c r="BP165">
        <v>26.74398333333334</v>
      </c>
      <c r="BQ165">
        <v>26.82881666666667</v>
      </c>
      <c r="BR165">
        <v>999.9000000000002</v>
      </c>
      <c r="BS165">
        <v>0</v>
      </c>
      <c r="BT165">
        <v>0</v>
      </c>
      <c r="BU165">
        <v>10003.91866666667</v>
      </c>
      <c r="BV165">
        <v>0</v>
      </c>
      <c r="BW165">
        <v>178.7104</v>
      </c>
      <c r="BX165">
        <v>-2.498543333333334</v>
      </c>
      <c r="BY165">
        <v>424.0650666666666</v>
      </c>
      <c r="BZ165">
        <v>426.3911666666667</v>
      </c>
      <c r="CA165">
        <v>0.4890751666666666</v>
      </c>
      <c r="CB165">
        <v>419.9906333333333</v>
      </c>
      <c r="CC165">
        <v>15.01103333333333</v>
      </c>
      <c r="CD165">
        <v>1.571788</v>
      </c>
      <c r="CE165">
        <v>1.522192666666667</v>
      </c>
      <c r="CF165">
        <v>13.68494333333333</v>
      </c>
      <c r="CG165">
        <v>13.19287333333333</v>
      </c>
      <c r="CH165">
        <v>400.0034333333334</v>
      </c>
      <c r="CI165">
        <v>0.899997433333333</v>
      </c>
      <c r="CJ165">
        <v>0.1000026433333334</v>
      </c>
      <c r="CK165">
        <v>0</v>
      </c>
      <c r="CL165">
        <v>2.142383333333333</v>
      </c>
      <c r="CM165">
        <v>0</v>
      </c>
      <c r="CN165">
        <v>1160.624666666667</v>
      </c>
      <c r="CO165">
        <v>3702.235666666667</v>
      </c>
      <c r="CP165">
        <v>37.185</v>
      </c>
      <c r="CQ165">
        <v>41.47479999999999</v>
      </c>
      <c r="CR165">
        <v>39.1187</v>
      </c>
      <c r="CS165">
        <v>41.5956</v>
      </c>
      <c r="CT165">
        <v>37.95593333333333</v>
      </c>
      <c r="CU165">
        <v>360.0013333333335</v>
      </c>
      <c r="CV165">
        <v>40.002</v>
      </c>
      <c r="CW165">
        <v>0</v>
      </c>
      <c r="CX165">
        <v>1714262106</v>
      </c>
      <c r="CY165">
        <v>0</v>
      </c>
      <c r="CZ165">
        <v>1714261835</v>
      </c>
      <c r="DA165" t="s">
        <v>668</v>
      </c>
      <c r="DB165">
        <v>1714261835</v>
      </c>
      <c r="DC165">
        <v>1714261830</v>
      </c>
      <c r="DD165">
        <v>5</v>
      </c>
      <c r="DE165">
        <v>0.08799999999999999</v>
      </c>
      <c r="DF165">
        <v>0.013</v>
      </c>
      <c r="DG165">
        <v>-2.821</v>
      </c>
      <c r="DH165">
        <v>-0.042</v>
      </c>
      <c r="DI165">
        <v>420</v>
      </c>
      <c r="DJ165">
        <v>15</v>
      </c>
      <c r="DK165">
        <v>0.27</v>
      </c>
      <c r="DL165">
        <v>0.16</v>
      </c>
      <c r="DM165">
        <v>-2.47974825</v>
      </c>
      <c r="DN165">
        <v>-0.2797079549718495</v>
      </c>
      <c r="DO165">
        <v>0.06266898997460786</v>
      </c>
      <c r="DP165">
        <v>0</v>
      </c>
      <c r="DQ165">
        <v>0.4952038</v>
      </c>
      <c r="DR165">
        <v>-0.1635899437148232</v>
      </c>
      <c r="DS165">
        <v>0.0244597590055585</v>
      </c>
      <c r="DT165">
        <v>0</v>
      </c>
      <c r="DU165">
        <v>0</v>
      </c>
      <c r="DV165">
        <v>2</v>
      </c>
      <c r="DW165" t="s">
        <v>363</v>
      </c>
      <c r="DX165">
        <v>3.2289</v>
      </c>
      <c r="DY165">
        <v>2.70419</v>
      </c>
      <c r="DZ165">
        <v>0.105766</v>
      </c>
      <c r="EA165">
        <v>0.106017</v>
      </c>
      <c r="EB165">
        <v>0.0851353</v>
      </c>
      <c r="EC165">
        <v>0.0834963</v>
      </c>
      <c r="ED165">
        <v>29199.6</v>
      </c>
      <c r="EE165">
        <v>28523.3</v>
      </c>
      <c r="EF165">
        <v>31270.1</v>
      </c>
      <c r="EG165">
        <v>30245.9</v>
      </c>
      <c r="EH165">
        <v>38319.7</v>
      </c>
      <c r="EI165">
        <v>36661.5</v>
      </c>
      <c r="EJ165">
        <v>43822.8</v>
      </c>
      <c r="EK165">
        <v>42242.7</v>
      </c>
      <c r="EL165">
        <v>2.10775</v>
      </c>
      <c r="EM165">
        <v>1.9118</v>
      </c>
      <c r="EN165">
        <v>0.128865</v>
      </c>
      <c r="EO165">
        <v>0</v>
      </c>
      <c r="EP165">
        <v>24.7134</v>
      </c>
      <c r="EQ165">
        <v>999.9</v>
      </c>
      <c r="ER165">
        <v>50.8</v>
      </c>
      <c r="ES165">
        <v>28.6</v>
      </c>
      <c r="ET165">
        <v>19.6879</v>
      </c>
      <c r="EU165">
        <v>61.4472</v>
      </c>
      <c r="EV165">
        <v>23.0008</v>
      </c>
      <c r="EW165">
        <v>1</v>
      </c>
      <c r="EX165">
        <v>-0.07703</v>
      </c>
      <c r="EY165">
        <v>-1.68729</v>
      </c>
      <c r="EZ165">
        <v>20.2024</v>
      </c>
      <c r="FA165">
        <v>5.22732</v>
      </c>
      <c r="FB165">
        <v>11.998</v>
      </c>
      <c r="FC165">
        <v>4.967</v>
      </c>
      <c r="FD165">
        <v>3.297</v>
      </c>
      <c r="FE165">
        <v>9999</v>
      </c>
      <c r="FF165">
        <v>9999</v>
      </c>
      <c r="FG165">
        <v>9999</v>
      </c>
      <c r="FH165">
        <v>33.8</v>
      </c>
      <c r="FI165">
        <v>4.97102</v>
      </c>
      <c r="FJ165">
        <v>1.86782</v>
      </c>
      <c r="FK165">
        <v>1.85902</v>
      </c>
      <c r="FL165">
        <v>1.86514</v>
      </c>
      <c r="FM165">
        <v>1.86312</v>
      </c>
      <c r="FN165">
        <v>1.86447</v>
      </c>
      <c r="FO165">
        <v>1.8599</v>
      </c>
      <c r="FP165">
        <v>1.86401</v>
      </c>
      <c r="FQ165">
        <v>0</v>
      </c>
      <c r="FR165">
        <v>0</v>
      </c>
      <c r="FS165">
        <v>0</v>
      </c>
      <c r="FT165">
        <v>0</v>
      </c>
      <c r="FU165" t="s">
        <v>358</v>
      </c>
      <c r="FV165" t="s">
        <v>359</v>
      </c>
      <c r="FW165" t="s">
        <v>360</v>
      </c>
      <c r="FX165" t="s">
        <v>360</v>
      </c>
      <c r="FY165" t="s">
        <v>360</v>
      </c>
      <c r="FZ165" t="s">
        <v>360</v>
      </c>
      <c r="GA165">
        <v>0</v>
      </c>
      <c r="GB165">
        <v>100</v>
      </c>
      <c r="GC165">
        <v>100</v>
      </c>
      <c r="GD165">
        <v>-2.81</v>
      </c>
      <c r="GE165">
        <v>-0.0404</v>
      </c>
      <c r="GF165">
        <v>-0.9628116313488231</v>
      </c>
      <c r="GG165">
        <v>-0.004200780211792431</v>
      </c>
      <c r="GH165">
        <v>-6.086107273994438E-07</v>
      </c>
      <c r="GI165">
        <v>3.538391214060535E-10</v>
      </c>
      <c r="GJ165">
        <v>-0.06491111787149924</v>
      </c>
      <c r="GK165">
        <v>0.006682484536868237</v>
      </c>
      <c r="GL165">
        <v>-0.0007200357986506558</v>
      </c>
      <c r="GM165">
        <v>2.515042002614049E-05</v>
      </c>
      <c r="GN165">
        <v>15</v>
      </c>
      <c r="GO165">
        <v>1944</v>
      </c>
      <c r="GP165">
        <v>3</v>
      </c>
      <c r="GQ165">
        <v>20</v>
      </c>
      <c r="GR165">
        <v>3.1</v>
      </c>
      <c r="GS165">
        <v>3.1</v>
      </c>
      <c r="GT165">
        <v>1.13281</v>
      </c>
      <c r="GU165">
        <v>2.43408</v>
      </c>
      <c r="GV165">
        <v>1.44897</v>
      </c>
      <c r="GW165">
        <v>2.29126</v>
      </c>
      <c r="GX165">
        <v>1.55151</v>
      </c>
      <c r="GY165">
        <v>2.28149</v>
      </c>
      <c r="GZ165">
        <v>33.0652</v>
      </c>
      <c r="HA165">
        <v>13.5454</v>
      </c>
      <c r="HB165">
        <v>18</v>
      </c>
      <c r="HC165">
        <v>581.029</v>
      </c>
      <c r="HD165">
        <v>459.216</v>
      </c>
      <c r="HE165">
        <v>28.0006</v>
      </c>
      <c r="HF165">
        <v>26.0985</v>
      </c>
      <c r="HG165">
        <v>29.9994</v>
      </c>
      <c r="HH165">
        <v>26.2725</v>
      </c>
      <c r="HI165">
        <v>26.2592</v>
      </c>
      <c r="HJ165">
        <v>22.6846</v>
      </c>
      <c r="HK165">
        <v>33.3592</v>
      </c>
      <c r="HL165">
        <v>52.9137</v>
      </c>
      <c r="HM165">
        <v>28</v>
      </c>
      <c r="HN165">
        <v>420</v>
      </c>
      <c r="HO165">
        <v>15.1178</v>
      </c>
      <c r="HP165">
        <v>99.23260000000001</v>
      </c>
      <c r="HQ165">
        <v>100.932</v>
      </c>
    </row>
    <row r="166" spans="1:225">
      <c r="A166">
        <v>150</v>
      </c>
      <c r="B166">
        <v>1714262154.1</v>
      </c>
      <c r="C166">
        <v>5016</v>
      </c>
      <c r="D166" t="s">
        <v>681</v>
      </c>
      <c r="E166" t="s">
        <v>682</v>
      </c>
      <c r="F166">
        <v>5</v>
      </c>
      <c r="G166" t="s">
        <v>683</v>
      </c>
      <c r="H166">
        <v>1714262146.099999</v>
      </c>
      <c r="I166">
        <f>(J166)/1000</f>
        <v>0</v>
      </c>
      <c r="J166">
        <f>IF(BE166, AM166, AG166)</f>
        <v>0</v>
      </c>
      <c r="K166">
        <f>IF(BE166, AH166, AF166)</f>
        <v>0</v>
      </c>
      <c r="L166">
        <f>BG166 - IF(AT166&gt;1, K166*BA166*100.0/(AV166*BU166), 0)</f>
        <v>0</v>
      </c>
      <c r="M166">
        <f>((S166-I166/2)*L166-K166)/(S166+I166/2)</f>
        <v>0</v>
      </c>
      <c r="N166">
        <f>M166*(BN166+BO166)/1000.0</f>
        <v>0</v>
      </c>
      <c r="O166">
        <f>(BG166 - IF(AT166&gt;1, K166*BA166*100.0/(AV166*BU166), 0))*(BN166+BO166)/1000.0</f>
        <v>0</v>
      </c>
      <c r="P166">
        <f>2.0/((1/R166-1/Q166)+SIGN(R166)*SQRT((1/R166-1/Q166)*(1/R166-1/Q166) + 4*BB166/((BB166+1)*(BB166+1))*(2*1/R166*1/Q166-1/Q166*1/Q166)))</f>
        <v>0</v>
      </c>
      <c r="Q166">
        <f>IF(LEFT(BC166,1)&lt;&gt;"0",IF(LEFT(BC166,1)="1",3.0,BD166),$D$5+$E$5*(BU166*BN166/($K$5*1000))+$F$5*(BU166*BN166/($K$5*1000))*MAX(MIN(BA166,$J$5),$I$5)*MAX(MIN(BA166,$J$5),$I$5)+$G$5*MAX(MIN(BA166,$J$5),$I$5)*(BU166*BN166/($K$5*1000))+$H$5*(BU166*BN166/($K$5*1000))*(BU166*BN166/($K$5*1000)))</f>
        <v>0</v>
      </c>
      <c r="R166">
        <f>I166*(1000-(1000*0.61365*exp(17.502*V166/(240.97+V166))/(BN166+BO166)+BI166)/2)/(1000*0.61365*exp(17.502*V166/(240.97+V166))/(BN166+BO166)-BI166)</f>
        <v>0</v>
      </c>
      <c r="S166">
        <f>1/((BB166+1)/(P166/1.6)+1/(Q166/1.37)) + BB166/((BB166+1)/(P166/1.6) + BB166/(Q166/1.37))</f>
        <v>0</v>
      </c>
      <c r="T166">
        <f>(AW166*AZ166)</f>
        <v>0</v>
      </c>
      <c r="U166">
        <f>(BP166+(T166+2*0.95*5.67E-8*(((BP166+$B$7)+273)^4-(BP166+273)^4)-44100*I166)/(1.84*29.3*Q166+8*0.95*5.67E-8*(BP166+273)^3))</f>
        <v>0</v>
      </c>
      <c r="V166">
        <f>($C$7*BQ166+$D$7*BR166+$E$7*U166)</f>
        <v>0</v>
      </c>
      <c r="W166">
        <f>0.61365*exp(17.502*V166/(240.97+V166))</f>
        <v>0</v>
      </c>
      <c r="X166">
        <f>(Y166/Z166*100)</f>
        <v>0</v>
      </c>
      <c r="Y166">
        <f>BI166*(BN166+BO166)/1000</f>
        <v>0</v>
      </c>
      <c r="Z166">
        <f>0.61365*exp(17.502*BP166/(240.97+BP166))</f>
        <v>0</v>
      </c>
      <c r="AA166">
        <f>(W166-BI166*(BN166+BO166)/1000)</f>
        <v>0</v>
      </c>
      <c r="AB166">
        <f>(-I166*44100)</f>
        <v>0</v>
      </c>
      <c r="AC166">
        <f>2*29.3*Q166*0.92*(BP166-V166)</f>
        <v>0</v>
      </c>
      <c r="AD166">
        <f>2*0.95*5.67E-8*(((BP166+$B$7)+273)^4-(V166+273)^4)</f>
        <v>0</v>
      </c>
      <c r="AE166">
        <f>T166+AD166+AB166+AC166</f>
        <v>0</v>
      </c>
      <c r="AF166">
        <f>BM166*AT166*(BH166-BG166*(1000-AT166*BJ166)/(1000-AT166*BI166))/(100*BA166)</f>
        <v>0</v>
      </c>
      <c r="AG166">
        <f>1000*BM166*AT166*(BI166-BJ166)/(100*BA166*(1000-AT166*BI166))</f>
        <v>0</v>
      </c>
      <c r="AH166">
        <f>(AI166 - AJ166 - BN166*1E3/(8.314*(BP166+273.15)) * AL166/BM166 * AK166) * BM166/(100*BA166) * (1000 - BJ166)/1000</f>
        <v>0</v>
      </c>
      <c r="AI166">
        <v>426.5600960723984</v>
      </c>
      <c r="AJ166">
        <v>424.8279454545453</v>
      </c>
      <c r="AK166">
        <v>-0.01033577957453691</v>
      </c>
      <c r="AL166">
        <v>67.19582398762589</v>
      </c>
      <c r="AM166">
        <f>(AO166 - AN166 + BN166*1E3/(8.314*(BP166+273.15)) * AQ166/BM166 * AP166) * BM166/(100*BA166) * 1000/(1000 - AO166)</f>
        <v>0</v>
      </c>
      <c r="AN166">
        <v>15.4450903427928</v>
      </c>
      <c r="AO166">
        <v>15.90393757575757</v>
      </c>
      <c r="AP166">
        <v>0.001028154426666624</v>
      </c>
      <c r="AQ166">
        <v>78.54456228288741</v>
      </c>
      <c r="AR166">
        <v>0</v>
      </c>
      <c r="AS166">
        <v>0</v>
      </c>
      <c r="AT166">
        <f>IF(AR166*$H$13&gt;=AV166,1.0,(AV166/(AV166-AR166*$H$13)))</f>
        <v>0</v>
      </c>
      <c r="AU166">
        <f>(AT166-1)*100</f>
        <v>0</v>
      </c>
      <c r="AV166">
        <f>MAX(0,($B$13+$C$13*BU166)/(1+$D$13*BU166)*BN166/(BP166+273)*$E$13)</f>
        <v>0</v>
      </c>
      <c r="AW166">
        <f>$B$11*BV166+$C$11*BW166+$F$11*CH166*(1-CK166)</f>
        <v>0</v>
      </c>
      <c r="AX166">
        <f>AW166*AY166</f>
        <v>0</v>
      </c>
      <c r="AY166">
        <f>($B$11*$D$9+$C$11*$D$9+$F$11*((CU166+CM166)/MAX(CU166+CM166+CV166, 0.1)*$I$9+CV166/MAX(CU166+CM166+CV166, 0.1)*$J$9))/($B$11+$C$11+$F$11)</f>
        <v>0</v>
      </c>
      <c r="AZ166">
        <f>($B$11*$K$9+$C$11*$K$9+$F$11*((CU166+CM166)/MAX(CU166+CM166+CV166, 0.1)*$P$9+CV166/MAX(CU166+CM166+CV166, 0.1)*$Q$9))/($B$11+$C$11+$F$11)</f>
        <v>0</v>
      </c>
      <c r="BA166">
        <v>6</v>
      </c>
      <c r="BB166">
        <v>0.5</v>
      </c>
      <c r="BC166" t="s">
        <v>355</v>
      </c>
      <c r="BD166">
        <v>2</v>
      </c>
      <c r="BE166" t="b">
        <v>1</v>
      </c>
      <c r="BF166">
        <v>1714262146.099999</v>
      </c>
      <c r="BG166">
        <v>418.3885483870968</v>
      </c>
      <c r="BH166">
        <v>420.0435161290322</v>
      </c>
      <c r="BI166">
        <v>15.83701612903226</v>
      </c>
      <c r="BJ166">
        <v>15.54071612903226</v>
      </c>
      <c r="BK166">
        <v>421.2023225806453</v>
      </c>
      <c r="BL166">
        <v>15.87666451612903</v>
      </c>
      <c r="BM166">
        <v>600.0065806451612</v>
      </c>
      <c r="BN166">
        <v>101.4101612903226</v>
      </c>
      <c r="BO166">
        <v>0.0999798064516129</v>
      </c>
      <c r="BP166">
        <v>26.71344193548387</v>
      </c>
      <c r="BQ166">
        <v>26.78186774193549</v>
      </c>
      <c r="BR166">
        <v>999.9000000000003</v>
      </c>
      <c r="BS166">
        <v>0</v>
      </c>
      <c r="BT166">
        <v>0</v>
      </c>
      <c r="BU166">
        <v>9996.134516129032</v>
      </c>
      <c r="BV166">
        <v>0</v>
      </c>
      <c r="BW166">
        <v>169.0108709677419</v>
      </c>
      <c r="BX166">
        <v>-1.654988774193548</v>
      </c>
      <c r="BY166">
        <v>425.1211935483872</v>
      </c>
      <c r="BZ166">
        <v>426.6743548387097</v>
      </c>
      <c r="CA166">
        <v>0.2963052354838709</v>
      </c>
      <c r="CB166">
        <v>420.0435161290322</v>
      </c>
      <c r="CC166">
        <v>15.54071612903226</v>
      </c>
      <c r="CD166">
        <v>1.606034193548388</v>
      </c>
      <c r="CE166">
        <v>1.575986451612903</v>
      </c>
      <c r="CF166">
        <v>14.01662258064516</v>
      </c>
      <c r="CG166">
        <v>13.72582903225806</v>
      </c>
      <c r="CH166">
        <v>399.9985483870968</v>
      </c>
      <c r="CI166">
        <v>0.899997</v>
      </c>
      <c r="CJ166">
        <v>0.1000030387096774</v>
      </c>
      <c r="CK166">
        <v>0</v>
      </c>
      <c r="CL166">
        <v>2.08768064516129</v>
      </c>
      <c r="CM166">
        <v>0</v>
      </c>
      <c r="CN166">
        <v>1548.932903225806</v>
      </c>
      <c r="CO166">
        <v>3702.190322580645</v>
      </c>
      <c r="CP166">
        <v>36.32435483870967</v>
      </c>
      <c r="CQ166">
        <v>38.95948387096774</v>
      </c>
      <c r="CR166">
        <v>38.11467741935483</v>
      </c>
      <c r="CS166">
        <v>38.21951612903225</v>
      </c>
      <c r="CT166">
        <v>36.59854838709676</v>
      </c>
      <c r="CU166">
        <v>359.9987096774195</v>
      </c>
      <c r="CV166">
        <v>40.00225806451613</v>
      </c>
      <c r="CW166">
        <v>0</v>
      </c>
      <c r="CX166">
        <v>1714262241.6</v>
      </c>
      <c r="CY166">
        <v>0</v>
      </c>
      <c r="CZ166">
        <v>1714261835</v>
      </c>
      <c r="DA166" t="s">
        <v>668</v>
      </c>
      <c r="DB166">
        <v>1714261835</v>
      </c>
      <c r="DC166">
        <v>1714261830</v>
      </c>
      <c r="DD166">
        <v>5</v>
      </c>
      <c r="DE166">
        <v>0.08799999999999999</v>
      </c>
      <c r="DF166">
        <v>0.013</v>
      </c>
      <c r="DG166">
        <v>-2.821</v>
      </c>
      <c r="DH166">
        <v>-0.042</v>
      </c>
      <c r="DI166">
        <v>420</v>
      </c>
      <c r="DJ166">
        <v>15</v>
      </c>
      <c r="DK166">
        <v>0.27</v>
      </c>
      <c r="DL166">
        <v>0.16</v>
      </c>
      <c r="DM166">
        <v>-1.29757844385</v>
      </c>
      <c r="DN166">
        <v>-6.506052322063789</v>
      </c>
      <c r="DO166">
        <v>0.6803225524558671</v>
      </c>
      <c r="DP166">
        <v>0</v>
      </c>
      <c r="DQ166">
        <v>0.180763995</v>
      </c>
      <c r="DR166">
        <v>2.33330779587242</v>
      </c>
      <c r="DS166">
        <v>0.2279649471281758</v>
      </c>
      <c r="DT166">
        <v>0</v>
      </c>
      <c r="DU166">
        <v>0</v>
      </c>
      <c r="DV166">
        <v>2</v>
      </c>
      <c r="DW166" t="s">
        <v>363</v>
      </c>
      <c r="DX166">
        <v>3.22922</v>
      </c>
      <c r="DY166">
        <v>2.70419</v>
      </c>
      <c r="DZ166">
        <v>0.105933</v>
      </c>
      <c r="EA166">
        <v>0.106077</v>
      </c>
      <c r="EB166">
        <v>0.0866228</v>
      </c>
      <c r="EC166">
        <v>0.084713</v>
      </c>
      <c r="ED166">
        <v>29208.6</v>
      </c>
      <c r="EE166">
        <v>28538.1</v>
      </c>
      <c r="EF166">
        <v>31284.2</v>
      </c>
      <c r="EG166">
        <v>30262.2</v>
      </c>
      <c r="EH166">
        <v>38275.4</v>
      </c>
      <c r="EI166">
        <v>36631.6</v>
      </c>
      <c r="EJ166">
        <v>43843.8</v>
      </c>
      <c r="EK166">
        <v>42264.8</v>
      </c>
      <c r="EL166">
        <v>2.1458</v>
      </c>
      <c r="EM166">
        <v>1.9153</v>
      </c>
      <c r="EN166">
        <v>0.142939</v>
      </c>
      <c r="EO166">
        <v>0</v>
      </c>
      <c r="EP166">
        <v>24.4921</v>
      </c>
      <c r="EQ166">
        <v>999.9</v>
      </c>
      <c r="ER166">
        <v>50.5</v>
      </c>
      <c r="ES166">
        <v>28.6</v>
      </c>
      <c r="ET166">
        <v>19.5694</v>
      </c>
      <c r="EU166">
        <v>60.979</v>
      </c>
      <c r="EV166">
        <v>22.4399</v>
      </c>
      <c r="EW166">
        <v>1</v>
      </c>
      <c r="EX166">
        <v>-0.09718499999999999</v>
      </c>
      <c r="EY166">
        <v>-1.75378</v>
      </c>
      <c r="EZ166">
        <v>20.1999</v>
      </c>
      <c r="FA166">
        <v>5.22642</v>
      </c>
      <c r="FB166">
        <v>11.998</v>
      </c>
      <c r="FC166">
        <v>4.9668</v>
      </c>
      <c r="FD166">
        <v>3.297</v>
      </c>
      <c r="FE166">
        <v>9999</v>
      </c>
      <c r="FF166">
        <v>9999</v>
      </c>
      <c r="FG166">
        <v>9999</v>
      </c>
      <c r="FH166">
        <v>33.9</v>
      </c>
      <c r="FI166">
        <v>4.97105</v>
      </c>
      <c r="FJ166">
        <v>1.86779</v>
      </c>
      <c r="FK166">
        <v>1.85903</v>
      </c>
      <c r="FL166">
        <v>1.86509</v>
      </c>
      <c r="FM166">
        <v>1.86313</v>
      </c>
      <c r="FN166">
        <v>1.86447</v>
      </c>
      <c r="FO166">
        <v>1.8599</v>
      </c>
      <c r="FP166">
        <v>1.86401</v>
      </c>
      <c r="FQ166">
        <v>0</v>
      </c>
      <c r="FR166">
        <v>0</v>
      </c>
      <c r="FS166">
        <v>0</v>
      </c>
      <c r="FT166">
        <v>0</v>
      </c>
      <c r="FU166" t="s">
        <v>358</v>
      </c>
      <c r="FV166" t="s">
        <v>359</v>
      </c>
      <c r="FW166" t="s">
        <v>360</v>
      </c>
      <c r="FX166" t="s">
        <v>360</v>
      </c>
      <c r="FY166" t="s">
        <v>360</v>
      </c>
      <c r="FZ166" t="s">
        <v>360</v>
      </c>
      <c r="GA166">
        <v>0</v>
      </c>
      <c r="GB166">
        <v>100</v>
      </c>
      <c r="GC166">
        <v>100</v>
      </c>
      <c r="GD166">
        <v>-2.812</v>
      </c>
      <c r="GE166">
        <v>-0.0395</v>
      </c>
      <c r="GF166">
        <v>-0.9628116313488231</v>
      </c>
      <c r="GG166">
        <v>-0.004200780211792431</v>
      </c>
      <c r="GH166">
        <v>-6.086107273994438E-07</v>
      </c>
      <c r="GI166">
        <v>3.538391214060535E-10</v>
      </c>
      <c r="GJ166">
        <v>-0.06491111787149924</v>
      </c>
      <c r="GK166">
        <v>0.006682484536868237</v>
      </c>
      <c r="GL166">
        <v>-0.0007200357986506558</v>
      </c>
      <c r="GM166">
        <v>2.515042002614049E-05</v>
      </c>
      <c r="GN166">
        <v>15</v>
      </c>
      <c r="GO166">
        <v>1944</v>
      </c>
      <c r="GP166">
        <v>3</v>
      </c>
      <c r="GQ166">
        <v>20</v>
      </c>
      <c r="GR166">
        <v>5.3</v>
      </c>
      <c r="GS166">
        <v>5.4</v>
      </c>
      <c r="GT166">
        <v>1.13281</v>
      </c>
      <c r="GU166">
        <v>2.43286</v>
      </c>
      <c r="GV166">
        <v>1.44897</v>
      </c>
      <c r="GW166">
        <v>2.29004</v>
      </c>
      <c r="GX166">
        <v>1.55151</v>
      </c>
      <c r="GY166">
        <v>2.2583</v>
      </c>
      <c r="GZ166">
        <v>32.9537</v>
      </c>
      <c r="HA166">
        <v>13.5016</v>
      </c>
      <c r="HB166">
        <v>18</v>
      </c>
      <c r="HC166">
        <v>605.216</v>
      </c>
      <c r="HD166">
        <v>459.544</v>
      </c>
      <c r="HE166">
        <v>28.0001</v>
      </c>
      <c r="HF166">
        <v>25.8634</v>
      </c>
      <c r="HG166">
        <v>29.9993</v>
      </c>
      <c r="HH166">
        <v>26.0497</v>
      </c>
      <c r="HI166">
        <v>26.0383</v>
      </c>
      <c r="HJ166">
        <v>22.6862</v>
      </c>
      <c r="HK166">
        <v>31.8637</v>
      </c>
      <c r="HL166">
        <v>51.7927</v>
      </c>
      <c r="HM166">
        <v>28</v>
      </c>
      <c r="HN166">
        <v>420</v>
      </c>
      <c r="HO166">
        <v>15.1367</v>
      </c>
      <c r="HP166">
        <v>99.279</v>
      </c>
      <c r="HQ166">
        <v>100.985</v>
      </c>
    </row>
    <row r="167" spans="1:225">
      <c r="A167">
        <v>151</v>
      </c>
      <c r="B167">
        <v>1714262223.1</v>
      </c>
      <c r="C167">
        <v>5085</v>
      </c>
      <c r="D167" t="s">
        <v>684</v>
      </c>
      <c r="E167" t="s">
        <v>685</v>
      </c>
      <c r="F167">
        <v>5</v>
      </c>
      <c r="G167" t="s">
        <v>683</v>
      </c>
      <c r="H167">
        <v>1714262215.099999</v>
      </c>
      <c r="I167">
        <f>(J167)/1000</f>
        <v>0</v>
      </c>
      <c r="J167">
        <f>IF(BE167, AM167, AG167)</f>
        <v>0</v>
      </c>
      <c r="K167">
        <f>IF(BE167, AH167, AF167)</f>
        <v>0</v>
      </c>
      <c r="L167">
        <f>BG167 - IF(AT167&gt;1, K167*BA167*100.0/(AV167*BU167), 0)</f>
        <v>0</v>
      </c>
      <c r="M167">
        <f>((S167-I167/2)*L167-K167)/(S167+I167/2)</f>
        <v>0</v>
      </c>
      <c r="N167">
        <f>M167*(BN167+BO167)/1000.0</f>
        <v>0</v>
      </c>
      <c r="O167">
        <f>(BG167 - IF(AT167&gt;1, K167*BA167*100.0/(AV167*BU167), 0))*(BN167+BO167)/1000.0</f>
        <v>0</v>
      </c>
      <c r="P167">
        <f>2.0/((1/R167-1/Q167)+SIGN(R167)*SQRT((1/R167-1/Q167)*(1/R167-1/Q167) + 4*BB167/((BB167+1)*(BB167+1))*(2*1/R167*1/Q167-1/Q167*1/Q167)))</f>
        <v>0</v>
      </c>
      <c r="Q167">
        <f>IF(LEFT(BC167,1)&lt;&gt;"0",IF(LEFT(BC167,1)="1",3.0,BD167),$D$5+$E$5*(BU167*BN167/($K$5*1000))+$F$5*(BU167*BN167/($K$5*1000))*MAX(MIN(BA167,$J$5),$I$5)*MAX(MIN(BA167,$J$5),$I$5)+$G$5*MAX(MIN(BA167,$J$5),$I$5)*(BU167*BN167/($K$5*1000))+$H$5*(BU167*BN167/($K$5*1000))*(BU167*BN167/($K$5*1000)))</f>
        <v>0</v>
      </c>
      <c r="R167">
        <f>I167*(1000-(1000*0.61365*exp(17.502*V167/(240.97+V167))/(BN167+BO167)+BI167)/2)/(1000*0.61365*exp(17.502*V167/(240.97+V167))/(BN167+BO167)-BI167)</f>
        <v>0</v>
      </c>
      <c r="S167">
        <f>1/((BB167+1)/(P167/1.6)+1/(Q167/1.37)) + BB167/((BB167+1)/(P167/1.6) + BB167/(Q167/1.37))</f>
        <v>0</v>
      </c>
      <c r="T167">
        <f>(AW167*AZ167)</f>
        <v>0</v>
      </c>
      <c r="U167">
        <f>(BP167+(T167+2*0.95*5.67E-8*(((BP167+$B$7)+273)^4-(BP167+273)^4)-44100*I167)/(1.84*29.3*Q167+8*0.95*5.67E-8*(BP167+273)^3))</f>
        <v>0</v>
      </c>
      <c r="V167">
        <f>($C$7*BQ167+$D$7*BR167+$E$7*U167)</f>
        <v>0</v>
      </c>
      <c r="W167">
        <f>0.61365*exp(17.502*V167/(240.97+V167))</f>
        <v>0</v>
      </c>
      <c r="X167">
        <f>(Y167/Z167*100)</f>
        <v>0</v>
      </c>
      <c r="Y167">
        <f>BI167*(BN167+BO167)/1000</f>
        <v>0</v>
      </c>
      <c r="Z167">
        <f>0.61365*exp(17.502*BP167/(240.97+BP167))</f>
        <v>0</v>
      </c>
      <c r="AA167">
        <f>(W167-BI167*(BN167+BO167)/1000)</f>
        <v>0</v>
      </c>
      <c r="AB167">
        <f>(-I167*44100)</f>
        <v>0</v>
      </c>
      <c r="AC167">
        <f>2*29.3*Q167*0.92*(BP167-V167)</f>
        <v>0</v>
      </c>
      <c r="AD167">
        <f>2*0.95*5.67E-8*(((BP167+$B$7)+273)^4-(V167+273)^4)</f>
        <v>0</v>
      </c>
      <c r="AE167">
        <f>T167+AD167+AB167+AC167</f>
        <v>0</v>
      </c>
      <c r="AF167">
        <f>BM167*AT167*(BH167-BG167*(1000-AT167*BJ167)/(1000-AT167*BI167))/(100*BA167)</f>
        <v>0</v>
      </c>
      <c r="AG167">
        <f>1000*BM167*AT167*(BI167-BJ167)/(100*BA167*(1000-AT167*BI167))</f>
        <v>0</v>
      </c>
      <c r="AH167">
        <f>(AI167 - AJ167 - BN167*1E3/(8.314*(BP167+273.15)) * AL167/BM167 * AK167) * BM167/(100*BA167) * (1000 - BJ167)/1000</f>
        <v>0</v>
      </c>
      <c r="AI167">
        <v>426.4306027734578</v>
      </c>
      <c r="AJ167">
        <v>424.3588727272725</v>
      </c>
      <c r="AK167">
        <v>-0.005635129340914781</v>
      </c>
      <c r="AL167">
        <v>67.19582398762589</v>
      </c>
      <c r="AM167">
        <f>(AO167 - AN167 + BN167*1E3/(8.314*(BP167+273.15)) * AQ167/BM167 * AP167) * BM167/(100*BA167) * 1000/(1000 - AO167)</f>
        <v>0</v>
      </c>
      <c r="AN167">
        <v>15.09694292955758</v>
      </c>
      <c r="AO167">
        <v>15.6129606060606</v>
      </c>
      <c r="AP167">
        <v>-1.338037381589762E-05</v>
      </c>
      <c r="AQ167">
        <v>78.54456228288741</v>
      </c>
      <c r="AR167">
        <v>0</v>
      </c>
      <c r="AS167">
        <v>0</v>
      </c>
      <c r="AT167">
        <f>IF(AR167*$H$13&gt;=AV167,1.0,(AV167/(AV167-AR167*$H$13)))</f>
        <v>0</v>
      </c>
      <c r="AU167">
        <f>(AT167-1)*100</f>
        <v>0</v>
      </c>
      <c r="AV167">
        <f>MAX(0,($B$13+$C$13*BU167)/(1+$D$13*BU167)*BN167/(BP167+273)*$E$13)</f>
        <v>0</v>
      </c>
      <c r="AW167">
        <f>$B$11*BV167+$C$11*BW167+$F$11*CH167*(1-CK167)</f>
        <v>0</v>
      </c>
      <c r="AX167">
        <f>AW167*AY167</f>
        <v>0</v>
      </c>
      <c r="AY167">
        <f>($B$11*$D$9+$C$11*$D$9+$F$11*((CU167+CM167)/MAX(CU167+CM167+CV167, 0.1)*$I$9+CV167/MAX(CU167+CM167+CV167, 0.1)*$J$9))/($B$11+$C$11+$F$11)</f>
        <v>0</v>
      </c>
      <c r="AZ167">
        <f>($B$11*$K$9+$C$11*$K$9+$F$11*((CU167+CM167)/MAX(CU167+CM167+CV167, 0.1)*$P$9+CV167/MAX(CU167+CM167+CV167, 0.1)*$Q$9))/($B$11+$C$11+$F$11)</f>
        <v>0</v>
      </c>
      <c r="BA167">
        <v>6</v>
      </c>
      <c r="BB167">
        <v>0.5</v>
      </c>
      <c r="BC167" t="s">
        <v>355</v>
      </c>
      <c r="BD167">
        <v>2</v>
      </c>
      <c r="BE167" t="b">
        <v>1</v>
      </c>
      <c r="BF167">
        <v>1714262215.099999</v>
      </c>
      <c r="BG167">
        <v>417.7783225806451</v>
      </c>
      <c r="BH167">
        <v>419.9940967741935</v>
      </c>
      <c r="BI167">
        <v>15.61422903225807</v>
      </c>
      <c r="BJ167">
        <v>15.09774516129032</v>
      </c>
      <c r="BK167">
        <v>420.5892903225807</v>
      </c>
      <c r="BL167">
        <v>15.65450322580645</v>
      </c>
      <c r="BM167">
        <v>599.9860322580644</v>
      </c>
      <c r="BN167">
        <v>101.409064516129</v>
      </c>
      <c r="BO167">
        <v>0.09997353870967744</v>
      </c>
      <c r="BP167">
        <v>26.79497741935484</v>
      </c>
      <c r="BQ167">
        <v>26.89541612903226</v>
      </c>
      <c r="BR167">
        <v>999.9000000000003</v>
      </c>
      <c r="BS167">
        <v>0</v>
      </c>
      <c r="BT167">
        <v>0</v>
      </c>
      <c r="BU167">
        <v>10005.64870967742</v>
      </c>
      <c r="BV167">
        <v>0</v>
      </c>
      <c r="BW167">
        <v>173.8792903225807</v>
      </c>
      <c r="BX167">
        <v>-2.215700967741936</v>
      </c>
      <c r="BY167">
        <v>424.4052580645161</v>
      </c>
      <c r="BZ167">
        <v>426.4322903225806</v>
      </c>
      <c r="CA167">
        <v>0.5164889677419355</v>
      </c>
      <c r="CB167">
        <v>419.9940967741935</v>
      </c>
      <c r="CC167">
        <v>15.09774516129032</v>
      </c>
      <c r="CD167">
        <v>1.583425806451613</v>
      </c>
      <c r="CE167">
        <v>1.531048387096774</v>
      </c>
      <c r="CF167">
        <v>13.79844193548387</v>
      </c>
      <c r="CG167">
        <v>13.2818064516129</v>
      </c>
      <c r="CH167">
        <v>399.968129032258</v>
      </c>
      <c r="CI167">
        <v>0.8999871935483873</v>
      </c>
      <c r="CJ167">
        <v>0.1000129290322581</v>
      </c>
      <c r="CK167">
        <v>0</v>
      </c>
      <c r="CL167">
        <v>2.151193548387096</v>
      </c>
      <c r="CM167">
        <v>0</v>
      </c>
      <c r="CN167">
        <v>1484.010967741935</v>
      </c>
      <c r="CO167">
        <v>3701.895806451613</v>
      </c>
      <c r="CP167">
        <v>35.59854838709677</v>
      </c>
      <c r="CQ167">
        <v>38.56832258064516</v>
      </c>
      <c r="CR167">
        <v>37.43722580645161</v>
      </c>
      <c r="CS167">
        <v>37.2053870967742</v>
      </c>
      <c r="CT167">
        <v>35.96554838709677</v>
      </c>
      <c r="CU167">
        <v>359.9654838709677</v>
      </c>
      <c r="CV167">
        <v>40.00129032258064</v>
      </c>
      <c r="CW167">
        <v>0</v>
      </c>
      <c r="CX167">
        <v>1714262310.6</v>
      </c>
      <c r="CY167">
        <v>0</v>
      </c>
      <c r="CZ167">
        <v>1714261835</v>
      </c>
      <c r="DA167" t="s">
        <v>668</v>
      </c>
      <c r="DB167">
        <v>1714261835</v>
      </c>
      <c r="DC167">
        <v>1714261830</v>
      </c>
      <c r="DD167">
        <v>5</v>
      </c>
      <c r="DE167">
        <v>0.08799999999999999</v>
      </c>
      <c r="DF167">
        <v>0.013</v>
      </c>
      <c r="DG167">
        <v>-2.821</v>
      </c>
      <c r="DH167">
        <v>-0.042</v>
      </c>
      <c r="DI167">
        <v>420</v>
      </c>
      <c r="DJ167">
        <v>15</v>
      </c>
      <c r="DK167">
        <v>0.27</v>
      </c>
      <c r="DL167">
        <v>0.16</v>
      </c>
      <c r="DM167">
        <v>-2.207640975609756</v>
      </c>
      <c r="DN167">
        <v>-0.1769195121951255</v>
      </c>
      <c r="DO167">
        <v>0.03976444261660358</v>
      </c>
      <c r="DP167">
        <v>0</v>
      </c>
      <c r="DQ167">
        <v>0.5159344390243903</v>
      </c>
      <c r="DR167">
        <v>0.01140984668989589</v>
      </c>
      <c r="DS167">
        <v>0.001317235076317804</v>
      </c>
      <c r="DT167">
        <v>1</v>
      </c>
      <c r="DU167">
        <v>1</v>
      </c>
      <c r="DV167">
        <v>2</v>
      </c>
      <c r="DW167" t="s">
        <v>357</v>
      </c>
      <c r="DX167">
        <v>3.22917</v>
      </c>
      <c r="DY167">
        <v>2.70447</v>
      </c>
      <c r="DZ167">
        <v>0.105901</v>
      </c>
      <c r="EA167">
        <v>0.106126</v>
      </c>
      <c r="EB167">
        <v>0.08551540000000001</v>
      </c>
      <c r="EC167">
        <v>0.0837856</v>
      </c>
      <c r="ED167">
        <v>29218.4</v>
      </c>
      <c r="EE167">
        <v>28545.7</v>
      </c>
      <c r="EF167">
        <v>31292.8</v>
      </c>
      <c r="EG167">
        <v>30270.9</v>
      </c>
      <c r="EH167">
        <v>38333.4</v>
      </c>
      <c r="EI167">
        <v>36679.5</v>
      </c>
      <c r="EJ167">
        <v>43856.7</v>
      </c>
      <c r="EK167">
        <v>42277.1</v>
      </c>
      <c r="EL167">
        <v>2.1491</v>
      </c>
      <c r="EM167">
        <v>1.91623</v>
      </c>
      <c r="EN167">
        <v>0.141919</v>
      </c>
      <c r="EO167">
        <v>0</v>
      </c>
      <c r="EP167">
        <v>24.5917</v>
      </c>
      <c r="EQ167">
        <v>999.9</v>
      </c>
      <c r="ER167">
        <v>50.2</v>
      </c>
      <c r="ES167">
        <v>28.6</v>
      </c>
      <c r="ET167">
        <v>19.4518</v>
      </c>
      <c r="EU167">
        <v>61.1891</v>
      </c>
      <c r="EV167">
        <v>22.8085</v>
      </c>
      <c r="EW167">
        <v>1</v>
      </c>
      <c r="EX167">
        <v>-0.108054</v>
      </c>
      <c r="EY167">
        <v>-1.73722</v>
      </c>
      <c r="EZ167">
        <v>20.2021</v>
      </c>
      <c r="FA167">
        <v>5.22717</v>
      </c>
      <c r="FB167">
        <v>11.998</v>
      </c>
      <c r="FC167">
        <v>4.96665</v>
      </c>
      <c r="FD167">
        <v>3.297</v>
      </c>
      <c r="FE167">
        <v>9999</v>
      </c>
      <c r="FF167">
        <v>9999</v>
      </c>
      <c r="FG167">
        <v>9999</v>
      </c>
      <c r="FH167">
        <v>33.9</v>
      </c>
      <c r="FI167">
        <v>4.97105</v>
      </c>
      <c r="FJ167">
        <v>1.86782</v>
      </c>
      <c r="FK167">
        <v>1.85899</v>
      </c>
      <c r="FL167">
        <v>1.86511</v>
      </c>
      <c r="FM167">
        <v>1.8631</v>
      </c>
      <c r="FN167">
        <v>1.86447</v>
      </c>
      <c r="FO167">
        <v>1.85989</v>
      </c>
      <c r="FP167">
        <v>1.86401</v>
      </c>
      <c r="FQ167">
        <v>0</v>
      </c>
      <c r="FR167">
        <v>0</v>
      </c>
      <c r="FS167">
        <v>0</v>
      </c>
      <c r="FT167">
        <v>0</v>
      </c>
      <c r="FU167" t="s">
        <v>358</v>
      </c>
      <c r="FV167" t="s">
        <v>359</v>
      </c>
      <c r="FW167" t="s">
        <v>360</v>
      </c>
      <c r="FX167" t="s">
        <v>360</v>
      </c>
      <c r="FY167" t="s">
        <v>360</v>
      </c>
      <c r="FZ167" t="s">
        <v>360</v>
      </c>
      <c r="GA167">
        <v>0</v>
      </c>
      <c r="GB167">
        <v>100</v>
      </c>
      <c r="GC167">
        <v>100</v>
      </c>
      <c r="GD167">
        <v>-2.811</v>
      </c>
      <c r="GE167">
        <v>-0.0403</v>
      </c>
      <c r="GF167">
        <v>-0.9628116313488231</v>
      </c>
      <c r="GG167">
        <v>-0.004200780211792431</v>
      </c>
      <c r="GH167">
        <v>-6.086107273994438E-07</v>
      </c>
      <c r="GI167">
        <v>3.538391214060535E-10</v>
      </c>
      <c r="GJ167">
        <v>-0.06491111787149924</v>
      </c>
      <c r="GK167">
        <v>0.006682484536868237</v>
      </c>
      <c r="GL167">
        <v>-0.0007200357986506558</v>
      </c>
      <c r="GM167">
        <v>2.515042002614049E-05</v>
      </c>
      <c r="GN167">
        <v>15</v>
      </c>
      <c r="GO167">
        <v>1944</v>
      </c>
      <c r="GP167">
        <v>3</v>
      </c>
      <c r="GQ167">
        <v>20</v>
      </c>
      <c r="GR167">
        <v>6.5</v>
      </c>
      <c r="GS167">
        <v>6.6</v>
      </c>
      <c r="GT167">
        <v>1.13281</v>
      </c>
      <c r="GU167">
        <v>2.42432</v>
      </c>
      <c r="GV167">
        <v>1.44775</v>
      </c>
      <c r="GW167">
        <v>2.29004</v>
      </c>
      <c r="GX167">
        <v>1.55151</v>
      </c>
      <c r="GY167">
        <v>2.37793</v>
      </c>
      <c r="GZ167">
        <v>32.8869</v>
      </c>
      <c r="HA167">
        <v>13.5016</v>
      </c>
      <c r="HB167">
        <v>18</v>
      </c>
      <c r="HC167">
        <v>606.25</v>
      </c>
      <c r="HD167">
        <v>459.119</v>
      </c>
      <c r="HE167">
        <v>28.0013</v>
      </c>
      <c r="HF167">
        <v>25.7357</v>
      </c>
      <c r="HG167">
        <v>29.9995</v>
      </c>
      <c r="HH167">
        <v>25.9268</v>
      </c>
      <c r="HI167">
        <v>25.9186</v>
      </c>
      <c r="HJ167">
        <v>22.6846</v>
      </c>
      <c r="HK167">
        <v>32.1357</v>
      </c>
      <c r="HL167">
        <v>51.4206</v>
      </c>
      <c r="HM167">
        <v>28</v>
      </c>
      <c r="HN167">
        <v>420</v>
      </c>
      <c r="HO167">
        <v>15.0976</v>
      </c>
      <c r="HP167">
        <v>99.3075</v>
      </c>
      <c r="HQ167">
        <v>101.015</v>
      </c>
    </row>
    <row r="168" spans="1:225">
      <c r="A168">
        <v>152</v>
      </c>
      <c r="B168">
        <v>1714262233.1</v>
      </c>
      <c r="C168">
        <v>5095</v>
      </c>
      <c r="D168" t="s">
        <v>686</v>
      </c>
      <c r="E168" t="s">
        <v>687</v>
      </c>
      <c r="F168">
        <v>5</v>
      </c>
      <c r="G168" t="s">
        <v>683</v>
      </c>
      <c r="H168">
        <v>1714262225.427586</v>
      </c>
      <c r="I168">
        <f>(J168)/1000</f>
        <v>0</v>
      </c>
      <c r="J168">
        <f>IF(BE168, AM168, AG168)</f>
        <v>0</v>
      </c>
      <c r="K168">
        <f>IF(BE168, AH168, AF168)</f>
        <v>0</v>
      </c>
      <c r="L168">
        <f>BG168 - IF(AT168&gt;1, K168*BA168*100.0/(AV168*BU168), 0)</f>
        <v>0</v>
      </c>
      <c r="M168">
        <f>((S168-I168/2)*L168-K168)/(S168+I168/2)</f>
        <v>0</v>
      </c>
      <c r="N168">
        <f>M168*(BN168+BO168)/1000.0</f>
        <v>0</v>
      </c>
      <c r="O168">
        <f>(BG168 - IF(AT168&gt;1, K168*BA168*100.0/(AV168*BU168), 0))*(BN168+BO168)/1000.0</f>
        <v>0</v>
      </c>
      <c r="P168">
        <f>2.0/((1/R168-1/Q168)+SIGN(R168)*SQRT((1/R168-1/Q168)*(1/R168-1/Q168) + 4*BB168/((BB168+1)*(BB168+1))*(2*1/R168*1/Q168-1/Q168*1/Q168)))</f>
        <v>0</v>
      </c>
      <c r="Q168">
        <f>IF(LEFT(BC168,1)&lt;&gt;"0",IF(LEFT(BC168,1)="1",3.0,BD168),$D$5+$E$5*(BU168*BN168/($K$5*1000))+$F$5*(BU168*BN168/($K$5*1000))*MAX(MIN(BA168,$J$5),$I$5)*MAX(MIN(BA168,$J$5),$I$5)+$G$5*MAX(MIN(BA168,$J$5),$I$5)*(BU168*BN168/($K$5*1000))+$H$5*(BU168*BN168/($K$5*1000))*(BU168*BN168/($K$5*1000)))</f>
        <v>0</v>
      </c>
      <c r="R168">
        <f>I168*(1000-(1000*0.61365*exp(17.502*V168/(240.97+V168))/(BN168+BO168)+BI168)/2)/(1000*0.61365*exp(17.502*V168/(240.97+V168))/(BN168+BO168)-BI168)</f>
        <v>0</v>
      </c>
      <c r="S168">
        <f>1/((BB168+1)/(P168/1.6)+1/(Q168/1.37)) + BB168/((BB168+1)/(P168/1.6) + BB168/(Q168/1.37))</f>
        <v>0</v>
      </c>
      <c r="T168">
        <f>(AW168*AZ168)</f>
        <v>0</v>
      </c>
      <c r="U168">
        <f>(BP168+(T168+2*0.95*5.67E-8*(((BP168+$B$7)+273)^4-(BP168+273)^4)-44100*I168)/(1.84*29.3*Q168+8*0.95*5.67E-8*(BP168+273)^3))</f>
        <v>0</v>
      </c>
      <c r="V168">
        <f>($C$7*BQ168+$D$7*BR168+$E$7*U168)</f>
        <v>0</v>
      </c>
      <c r="W168">
        <f>0.61365*exp(17.502*V168/(240.97+V168))</f>
        <v>0</v>
      </c>
      <c r="X168">
        <f>(Y168/Z168*100)</f>
        <v>0</v>
      </c>
      <c r="Y168">
        <f>BI168*(BN168+BO168)/1000</f>
        <v>0</v>
      </c>
      <c r="Z168">
        <f>0.61365*exp(17.502*BP168/(240.97+BP168))</f>
        <v>0</v>
      </c>
      <c r="AA168">
        <f>(W168-BI168*(BN168+BO168)/1000)</f>
        <v>0</v>
      </c>
      <c r="AB168">
        <f>(-I168*44100)</f>
        <v>0</v>
      </c>
      <c r="AC168">
        <f>2*29.3*Q168*0.92*(BP168-V168)</f>
        <v>0</v>
      </c>
      <c r="AD168">
        <f>2*0.95*5.67E-8*(((BP168+$B$7)+273)^4-(V168+273)^4)</f>
        <v>0</v>
      </c>
      <c r="AE168">
        <f>T168+AD168+AB168+AC168</f>
        <v>0</v>
      </c>
      <c r="AF168">
        <f>BM168*AT168*(BH168-BG168*(1000-AT168*BJ168)/(1000-AT168*BI168))/(100*BA168)</f>
        <v>0</v>
      </c>
      <c r="AG168">
        <f>1000*BM168*AT168*(BI168-BJ168)/(100*BA168*(1000-AT168*BI168))</f>
        <v>0</v>
      </c>
      <c r="AH168">
        <f>(AI168 - AJ168 - BN168*1E3/(8.314*(BP168+273.15)) * AL168/BM168 * AK168) * BM168/(100*BA168) * (1000 - BJ168)/1000</f>
        <v>0</v>
      </c>
      <c r="AI168">
        <v>426.3993137242816</v>
      </c>
      <c r="AJ168">
        <v>424.3636606060606</v>
      </c>
      <c r="AK168">
        <v>-0.0009794032279206413</v>
      </c>
      <c r="AL168">
        <v>67.19582398762589</v>
      </c>
      <c r="AM168">
        <f>(AO168 - AN168 + BN168*1E3/(8.314*(BP168+273.15)) * AQ168/BM168 * AP168) * BM168/(100*BA168) * 1000/(1000 - AO168)</f>
        <v>0</v>
      </c>
      <c r="AN168">
        <v>15.09270469390063</v>
      </c>
      <c r="AO168">
        <v>15.61132666666667</v>
      </c>
      <c r="AP168">
        <v>6.135560650434602E-06</v>
      </c>
      <c r="AQ168">
        <v>78.54456228288741</v>
      </c>
      <c r="AR168">
        <v>0</v>
      </c>
      <c r="AS168">
        <v>0</v>
      </c>
      <c r="AT168">
        <f>IF(AR168*$H$13&gt;=AV168,1.0,(AV168/(AV168-AR168*$H$13)))</f>
        <v>0</v>
      </c>
      <c r="AU168">
        <f>(AT168-1)*100</f>
        <v>0</v>
      </c>
      <c r="AV168">
        <f>MAX(0,($B$13+$C$13*BU168)/(1+$D$13*BU168)*BN168/(BP168+273)*$E$13)</f>
        <v>0</v>
      </c>
      <c r="AW168">
        <f>$B$11*BV168+$C$11*BW168+$F$11*CH168*(1-CK168)</f>
        <v>0</v>
      </c>
      <c r="AX168">
        <f>AW168*AY168</f>
        <v>0</v>
      </c>
      <c r="AY168">
        <f>($B$11*$D$9+$C$11*$D$9+$F$11*((CU168+CM168)/MAX(CU168+CM168+CV168, 0.1)*$I$9+CV168/MAX(CU168+CM168+CV168, 0.1)*$J$9))/($B$11+$C$11+$F$11)</f>
        <v>0</v>
      </c>
      <c r="AZ168">
        <f>($B$11*$K$9+$C$11*$K$9+$F$11*((CU168+CM168)/MAX(CU168+CM168+CV168, 0.1)*$P$9+CV168/MAX(CU168+CM168+CV168, 0.1)*$Q$9))/($B$11+$C$11+$F$11)</f>
        <v>0</v>
      </c>
      <c r="BA168">
        <v>6</v>
      </c>
      <c r="BB168">
        <v>0.5</v>
      </c>
      <c r="BC168" t="s">
        <v>355</v>
      </c>
      <c r="BD168">
        <v>2</v>
      </c>
      <c r="BE168" t="b">
        <v>1</v>
      </c>
      <c r="BF168">
        <v>1714262225.427586</v>
      </c>
      <c r="BG168">
        <v>417.7587931034483</v>
      </c>
      <c r="BH168">
        <v>419.985</v>
      </c>
      <c r="BI168">
        <v>15.61220344827586</v>
      </c>
      <c r="BJ168">
        <v>15.09461034482759</v>
      </c>
      <c r="BK168">
        <v>420.5696551724137</v>
      </c>
      <c r="BL168">
        <v>15.65247931034483</v>
      </c>
      <c r="BM168">
        <v>600.0187931034484</v>
      </c>
      <c r="BN168">
        <v>101.4102068965517</v>
      </c>
      <c r="BO168">
        <v>0.1000265689655172</v>
      </c>
      <c r="BP168">
        <v>26.81852758620689</v>
      </c>
      <c r="BQ168">
        <v>26.91937241379311</v>
      </c>
      <c r="BR168">
        <v>999.9000000000002</v>
      </c>
      <c r="BS168">
        <v>0</v>
      </c>
      <c r="BT168">
        <v>0</v>
      </c>
      <c r="BU168">
        <v>10005.39068965517</v>
      </c>
      <c r="BV168">
        <v>0</v>
      </c>
      <c r="BW168">
        <v>175.7421034482759</v>
      </c>
      <c r="BX168">
        <v>-2.226149655172413</v>
      </c>
      <c r="BY168">
        <v>424.3844482758621</v>
      </c>
      <c r="BZ168">
        <v>426.421724137931</v>
      </c>
      <c r="CA168">
        <v>0.5175984137931035</v>
      </c>
      <c r="CB168">
        <v>419.985</v>
      </c>
      <c r="CC168">
        <v>15.09461034482759</v>
      </c>
      <c r="CD168">
        <v>1.583237931034483</v>
      </c>
      <c r="CE168">
        <v>1.530747241379311</v>
      </c>
      <c r="CF168">
        <v>13.79662068965517</v>
      </c>
      <c r="CG168">
        <v>13.27880689655172</v>
      </c>
      <c r="CH168">
        <v>400.0143448275862</v>
      </c>
      <c r="CI168">
        <v>0.8999986896551725</v>
      </c>
      <c r="CJ168">
        <v>0.1000014206896552</v>
      </c>
      <c r="CK168">
        <v>0</v>
      </c>
      <c r="CL168">
        <v>2.191824137931035</v>
      </c>
      <c r="CM168">
        <v>0</v>
      </c>
      <c r="CN168">
        <v>1491.504137931035</v>
      </c>
      <c r="CO168">
        <v>3702.337586206897</v>
      </c>
      <c r="CP168">
        <v>35.67862068965517</v>
      </c>
      <c r="CQ168">
        <v>38.81872413793104</v>
      </c>
      <c r="CR168">
        <v>37.55579310344827</v>
      </c>
      <c r="CS168">
        <v>37.448</v>
      </c>
      <c r="CT168">
        <v>36.10320689655173</v>
      </c>
      <c r="CU168">
        <v>360.011724137931</v>
      </c>
      <c r="CV168">
        <v>40.00103448275862</v>
      </c>
      <c r="CW168">
        <v>0</v>
      </c>
      <c r="CX168">
        <v>1714262320.8</v>
      </c>
      <c r="CY168">
        <v>0</v>
      </c>
      <c r="CZ168">
        <v>1714261835</v>
      </c>
      <c r="DA168" t="s">
        <v>668</v>
      </c>
      <c r="DB168">
        <v>1714261835</v>
      </c>
      <c r="DC168">
        <v>1714261830</v>
      </c>
      <c r="DD168">
        <v>5</v>
      </c>
      <c r="DE168">
        <v>0.08799999999999999</v>
      </c>
      <c r="DF168">
        <v>0.013</v>
      </c>
      <c r="DG168">
        <v>-2.821</v>
      </c>
      <c r="DH168">
        <v>-0.042</v>
      </c>
      <c r="DI168">
        <v>420</v>
      </c>
      <c r="DJ168">
        <v>15</v>
      </c>
      <c r="DK168">
        <v>0.27</v>
      </c>
      <c r="DL168">
        <v>0.16</v>
      </c>
      <c r="DM168">
        <v>-2.224865365853659</v>
      </c>
      <c r="DN168">
        <v>-0.03155811846689875</v>
      </c>
      <c r="DO168">
        <v>0.03357519926007818</v>
      </c>
      <c r="DP168">
        <v>1</v>
      </c>
      <c r="DQ168">
        <v>0.5173717804878049</v>
      </c>
      <c r="DR168">
        <v>0.008210843205573949</v>
      </c>
      <c r="DS168">
        <v>0.001238452210884083</v>
      </c>
      <c r="DT168">
        <v>1</v>
      </c>
      <c r="DU168">
        <v>2</v>
      </c>
      <c r="DV168">
        <v>2</v>
      </c>
      <c r="DW168" t="s">
        <v>394</v>
      </c>
      <c r="DX168">
        <v>3.22903</v>
      </c>
      <c r="DY168">
        <v>2.70428</v>
      </c>
      <c r="DZ168">
        <v>0.105905</v>
      </c>
      <c r="EA168">
        <v>0.106128</v>
      </c>
      <c r="EB168">
        <v>0.0855133</v>
      </c>
      <c r="EC168">
        <v>0.0837649</v>
      </c>
      <c r="ED168">
        <v>29219.3</v>
      </c>
      <c r="EE168">
        <v>28546.2</v>
      </c>
      <c r="EF168">
        <v>31294</v>
      </c>
      <c r="EG168">
        <v>30271.4</v>
      </c>
      <c r="EH168">
        <v>38334.8</v>
      </c>
      <c r="EI168">
        <v>36681</v>
      </c>
      <c r="EJ168">
        <v>43858.2</v>
      </c>
      <c r="EK168">
        <v>42277.9</v>
      </c>
      <c r="EL168">
        <v>2.14935</v>
      </c>
      <c r="EM168">
        <v>1.91693</v>
      </c>
      <c r="EN168">
        <v>0.141457</v>
      </c>
      <c r="EO168">
        <v>0</v>
      </c>
      <c r="EP168">
        <v>24.6233</v>
      </c>
      <c r="EQ168">
        <v>999.9</v>
      </c>
      <c r="ER168">
        <v>50.2</v>
      </c>
      <c r="ES168">
        <v>28.6</v>
      </c>
      <c r="ET168">
        <v>19.4519</v>
      </c>
      <c r="EU168">
        <v>61.6591</v>
      </c>
      <c r="EV168">
        <v>23.0048</v>
      </c>
      <c r="EW168">
        <v>1</v>
      </c>
      <c r="EX168">
        <v>-0.109289</v>
      </c>
      <c r="EY168">
        <v>-1.72109</v>
      </c>
      <c r="EZ168">
        <v>20.2023</v>
      </c>
      <c r="FA168">
        <v>5.22762</v>
      </c>
      <c r="FB168">
        <v>11.998</v>
      </c>
      <c r="FC168">
        <v>4.967</v>
      </c>
      <c r="FD168">
        <v>3.297</v>
      </c>
      <c r="FE168">
        <v>9999</v>
      </c>
      <c r="FF168">
        <v>9999</v>
      </c>
      <c r="FG168">
        <v>9999</v>
      </c>
      <c r="FH168">
        <v>33.9</v>
      </c>
      <c r="FI168">
        <v>4.97105</v>
      </c>
      <c r="FJ168">
        <v>1.86781</v>
      </c>
      <c r="FK168">
        <v>1.85902</v>
      </c>
      <c r="FL168">
        <v>1.86509</v>
      </c>
      <c r="FM168">
        <v>1.86312</v>
      </c>
      <c r="FN168">
        <v>1.86447</v>
      </c>
      <c r="FO168">
        <v>1.8599</v>
      </c>
      <c r="FP168">
        <v>1.86401</v>
      </c>
      <c r="FQ168">
        <v>0</v>
      </c>
      <c r="FR168">
        <v>0</v>
      </c>
      <c r="FS168">
        <v>0</v>
      </c>
      <c r="FT168">
        <v>0</v>
      </c>
      <c r="FU168" t="s">
        <v>358</v>
      </c>
      <c r="FV168" t="s">
        <v>359</v>
      </c>
      <c r="FW168" t="s">
        <v>360</v>
      </c>
      <c r="FX168" t="s">
        <v>360</v>
      </c>
      <c r="FY168" t="s">
        <v>360</v>
      </c>
      <c r="FZ168" t="s">
        <v>360</v>
      </c>
      <c r="GA168">
        <v>0</v>
      </c>
      <c r="GB168">
        <v>100</v>
      </c>
      <c r="GC168">
        <v>100</v>
      </c>
      <c r="GD168">
        <v>-2.811</v>
      </c>
      <c r="GE168">
        <v>-0.0403</v>
      </c>
      <c r="GF168">
        <v>-0.9628116313488231</v>
      </c>
      <c r="GG168">
        <v>-0.004200780211792431</v>
      </c>
      <c r="GH168">
        <v>-6.086107273994438E-07</v>
      </c>
      <c r="GI168">
        <v>3.538391214060535E-10</v>
      </c>
      <c r="GJ168">
        <v>-0.06491111787149924</v>
      </c>
      <c r="GK168">
        <v>0.006682484536868237</v>
      </c>
      <c r="GL168">
        <v>-0.0007200357986506558</v>
      </c>
      <c r="GM168">
        <v>2.515042002614049E-05</v>
      </c>
      <c r="GN168">
        <v>15</v>
      </c>
      <c r="GO168">
        <v>1944</v>
      </c>
      <c r="GP168">
        <v>3</v>
      </c>
      <c r="GQ168">
        <v>20</v>
      </c>
      <c r="GR168">
        <v>6.6</v>
      </c>
      <c r="GS168">
        <v>6.7</v>
      </c>
      <c r="GT168">
        <v>1.13281</v>
      </c>
      <c r="GU168">
        <v>2.43164</v>
      </c>
      <c r="GV168">
        <v>1.44775</v>
      </c>
      <c r="GW168">
        <v>2.29126</v>
      </c>
      <c r="GX168">
        <v>1.55151</v>
      </c>
      <c r="GY168">
        <v>2.4292</v>
      </c>
      <c r="GZ168">
        <v>32.8869</v>
      </c>
      <c r="HA168">
        <v>13.5016</v>
      </c>
      <c r="HB168">
        <v>18</v>
      </c>
      <c r="HC168">
        <v>606.26</v>
      </c>
      <c r="HD168">
        <v>459.42</v>
      </c>
      <c r="HE168">
        <v>28.0015</v>
      </c>
      <c r="HF168">
        <v>25.7212</v>
      </c>
      <c r="HG168">
        <v>29.9995</v>
      </c>
      <c r="HH168">
        <v>25.911</v>
      </c>
      <c r="HI168">
        <v>25.9029</v>
      </c>
      <c r="HJ168">
        <v>22.6859</v>
      </c>
      <c r="HK168">
        <v>32.1357</v>
      </c>
      <c r="HL168">
        <v>51.0495</v>
      </c>
      <c r="HM168">
        <v>28</v>
      </c>
      <c r="HN168">
        <v>420</v>
      </c>
      <c r="HO168">
        <v>15.1123</v>
      </c>
      <c r="HP168">
        <v>99.31100000000001</v>
      </c>
      <c r="HQ168">
        <v>101.016</v>
      </c>
    </row>
    <row r="169" spans="1:225">
      <c r="A169">
        <v>153</v>
      </c>
      <c r="B169">
        <v>1714262243.1</v>
      </c>
      <c r="C169">
        <v>5105</v>
      </c>
      <c r="D169" t="s">
        <v>688</v>
      </c>
      <c r="E169" t="s">
        <v>689</v>
      </c>
      <c r="F169">
        <v>5</v>
      </c>
      <c r="G169" t="s">
        <v>683</v>
      </c>
      <c r="H169">
        <v>1714262235.166666</v>
      </c>
      <c r="I169">
        <f>(J169)/1000</f>
        <v>0</v>
      </c>
      <c r="J169">
        <f>IF(BE169, AM169, AG169)</f>
        <v>0</v>
      </c>
      <c r="K169">
        <f>IF(BE169, AH169, AF169)</f>
        <v>0</v>
      </c>
      <c r="L169">
        <f>BG169 - IF(AT169&gt;1, K169*BA169*100.0/(AV169*BU169), 0)</f>
        <v>0</v>
      </c>
      <c r="M169">
        <f>((S169-I169/2)*L169-K169)/(S169+I169/2)</f>
        <v>0</v>
      </c>
      <c r="N169">
        <f>M169*(BN169+BO169)/1000.0</f>
        <v>0</v>
      </c>
      <c r="O169">
        <f>(BG169 - IF(AT169&gt;1, K169*BA169*100.0/(AV169*BU169), 0))*(BN169+BO169)/1000.0</f>
        <v>0</v>
      </c>
      <c r="P169">
        <f>2.0/((1/R169-1/Q169)+SIGN(R169)*SQRT((1/R169-1/Q169)*(1/R169-1/Q169) + 4*BB169/((BB169+1)*(BB169+1))*(2*1/R169*1/Q169-1/Q169*1/Q169)))</f>
        <v>0</v>
      </c>
      <c r="Q169">
        <f>IF(LEFT(BC169,1)&lt;&gt;"0",IF(LEFT(BC169,1)="1",3.0,BD169),$D$5+$E$5*(BU169*BN169/($K$5*1000))+$F$5*(BU169*BN169/($K$5*1000))*MAX(MIN(BA169,$J$5),$I$5)*MAX(MIN(BA169,$J$5),$I$5)+$G$5*MAX(MIN(BA169,$J$5),$I$5)*(BU169*BN169/($K$5*1000))+$H$5*(BU169*BN169/($K$5*1000))*(BU169*BN169/($K$5*1000)))</f>
        <v>0</v>
      </c>
      <c r="R169">
        <f>I169*(1000-(1000*0.61365*exp(17.502*V169/(240.97+V169))/(BN169+BO169)+BI169)/2)/(1000*0.61365*exp(17.502*V169/(240.97+V169))/(BN169+BO169)-BI169)</f>
        <v>0</v>
      </c>
      <c r="S169">
        <f>1/((BB169+1)/(P169/1.6)+1/(Q169/1.37)) + BB169/((BB169+1)/(P169/1.6) + BB169/(Q169/1.37))</f>
        <v>0</v>
      </c>
      <c r="T169">
        <f>(AW169*AZ169)</f>
        <v>0</v>
      </c>
      <c r="U169">
        <f>(BP169+(T169+2*0.95*5.67E-8*(((BP169+$B$7)+273)^4-(BP169+273)^4)-44100*I169)/(1.84*29.3*Q169+8*0.95*5.67E-8*(BP169+273)^3))</f>
        <v>0</v>
      </c>
      <c r="V169">
        <f>($C$7*BQ169+$D$7*BR169+$E$7*U169)</f>
        <v>0</v>
      </c>
      <c r="W169">
        <f>0.61365*exp(17.502*V169/(240.97+V169))</f>
        <v>0</v>
      </c>
      <c r="X169">
        <f>(Y169/Z169*100)</f>
        <v>0</v>
      </c>
      <c r="Y169">
        <f>BI169*(BN169+BO169)/1000</f>
        <v>0</v>
      </c>
      <c r="Z169">
        <f>0.61365*exp(17.502*BP169/(240.97+BP169))</f>
        <v>0</v>
      </c>
      <c r="AA169">
        <f>(W169-BI169*(BN169+BO169)/1000)</f>
        <v>0</v>
      </c>
      <c r="AB169">
        <f>(-I169*44100)</f>
        <v>0</v>
      </c>
      <c r="AC169">
        <f>2*29.3*Q169*0.92*(BP169-V169)</f>
        <v>0</v>
      </c>
      <c r="AD169">
        <f>2*0.95*5.67E-8*(((BP169+$B$7)+273)^4-(V169+273)^4)</f>
        <v>0</v>
      </c>
      <c r="AE169">
        <f>T169+AD169+AB169+AC169</f>
        <v>0</v>
      </c>
      <c r="AF169">
        <f>BM169*AT169*(BH169-BG169*(1000-AT169*BJ169)/(1000-AT169*BI169))/(100*BA169)</f>
        <v>0</v>
      </c>
      <c r="AG169">
        <f>1000*BM169*AT169*(BI169-BJ169)/(100*BA169*(1000-AT169*BI169))</f>
        <v>0</v>
      </c>
      <c r="AH169">
        <f>(AI169 - AJ169 - BN169*1E3/(8.314*(BP169+273.15)) * AL169/BM169 * AK169) * BM169/(100*BA169) * (1000 - BJ169)/1000</f>
        <v>0</v>
      </c>
      <c r="AI169">
        <v>426.4643024801391</v>
      </c>
      <c r="AJ169">
        <v>424.3794848484847</v>
      </c>
      <c r="AK169">
        <v>-0.0003145718979270925</v>
      </c>
      <c r="AL169">
        <v>67.19582398762589</v>
      </c>
      <c r="AM169">
        <f>(AO169 - AN169 + BN169*1E3/(8.314*(BP169+273.15)) * AQ169/BM169 * AP169) * BM169/(100*BA169) * 1000/(1000 - AO169)</f>
        <v>0</v>
      </c>
      <c r="AN169">
        <v>15.05231240822627</v>
      </c>
      <c r="AO169">
        <v>15.59052787878787</v>
      </c>
      <c r="AP169">
        <v>-8.751466634902322E-05</v>
      </c>
      <c r="AQ169">
        <v>78.54456228288741</v>
      </c>
      <c r="AR169">
        <v>0</v>
      </c>
      <c r="AS169">
        <v>0</v>
      </c>
      <c r="AT169">
        <f>IF(AR169*$H$13&gt;=AV169,1.0,(AV169/(AV169-AR169*$H$13)))</f>
        <v>0</v>
      </c>
      <c r="AU169">
        <f>(AT169-1)*100</f>
        <v>0</v>
      </c>
      <c r="AV169">
        <f>MAX(0,($B$13+$C$13*BU169)/(1+$D$13*BU169)*BN169/(BP169+273)*$E$13)</f>
        <v>0</v>
      </c>
      <c r="AW169">
        <f>$B$11*BV169+$C$11*BW169+$F$11*CH169*(1-CK169)</f>
        <v>0</v>
      </c>
      <c r="AX169">
        <f>AW169*AY169</f>
        <v>0</v>
      </c>
      <c r="AY169">
        <f>($B$11*$D$9+$C$11*$D$9+$F$11*((CU169+CM169)/MAX(CU169+CM169+CV169, 0.1)*$I$9+CV169/MAX(CU169+CM169+CV169, 0.1)*$J$9))/($B$11+$C$11+$F$11)</f>
        <v>0</v>
      </c>
      <c r="AZ169">
        <f>($B$11*$K$9+$C$11*$K$9+$F$11*((CU169+CM169)/MAX(CU169+CM169+CV169, 0.1)*$P$9+CV169/MAX(CU169+CM169+CV169, 0.1)*$Q$9))/($B$11+$C$11+$F$11)</f>
        <v>0</v>
      </c>
      <c r="BA169">
        <v>6</v>
      </c>
      <c r="BB169">
        <v>0.5</v>
      </c>
      <c r="BC169" t="s">
        <v>355</v>
      </c>
      <c r="BD169">
        <v>2</v>
      </c>
      <c r="BE169" t="b">
        <v>1</v>
      </c>
      <c r="BF169">
        <v>1714262235.166666</v>
      </c>
      <c r="BG169">
        <v>417.7579</v>
      </c>
      <c r="BH169">
        <v>420.0034333333334</v>
      </c>
      <c r="BI169">
        <v>15.60578</v>
      </c>
      <c r="BJ169">
        <v>15.07219</v>
      </c>
      <c r="BK169">
        <v>420.5687666666666</v>
      </c>
      <c r="BL169">
        <v>15.64608</v>
      </c>
      <c r="BM169">
        <v>599.9654666666668</v>
      </c>
      <c r="BN169">
        <v>101.4112333333333</v>
      </c>
      <c r="BO169">
        <v>0.09990199</v>
      </c>
      <c r="BP169">
        <v>26.83966333333333</v>
      </c>
      <c r="BQ169">
        <v>26.94359333333334</v>
      </c>
      <c r="BR169">
        <v>999.9000000000002</v>
      </c>
      <c r="BS169">
        <v>0</v>
      </c>
      <c r="BT169">
        <v>0</v>
      </c>
      <c r="BU169">
        <v>9996.773333333334</v>
      </c>
      <c r="BV169">
        <v>0</v>
      </c>
      <c r="BW169">
        <v>176.4213666666667</v>
      </c>
      <c r="BX169">
        <v>-2.245367</v>
      </c>
      <c r="BY169">
        <v>424.3806999999999</v>
      </c>
      <c r="BZ169">
        <v>426.4305666666668</v>
      </c>
      <c r="CA169">
        <v>0.533599</v>
      </c>
      <c r="CB169">
        <v>420.0034333333334</v>
      </c>
      <c r="CC169">
        <v>15.07219</v>
      </c>
      <c r="CD169">
        <v>1.582603666666667</v>
      </c>
      <c r="CE169">
        <v>1.528489</v>
      </c>
      <c r="CF169">
        <v>13.79044666666667</v>
      </c>
      <c r="CG169">
        <v>13.25616666666667</v>
      </c>
      <c r="CH169">
        <v>400.0055</v>
      </c>
      <c r="CI169">
        <v>0.8999887333333331</v>
      </c>
      <c r="CJ169">
        <v>0.1000113566666667</v>
      </c>
      <c r="CK169">
        <v>0</v>
      </c>
      <c r="CL169">
        <v>2.149113333333333</v>
      </c>
      <c r="CM169">
        <v>0</v>
      </c>
      <c r="CN169">
        <v>1492.023</v>
      </c>
      <c r="CO169">
        <v>3702.244333333334</v>
      </c>
      <c r="CP169">
        <v>35.74773333333334</v>
      </c>
      <c r="CQ169">
        <v>39.0123</v>
      </c>
      <c r="CR169">
        <v>37.63933333333333</v>
      </c>
      <c r="CS169">
        <v>37.6706</v>
      </c>
      <c r="CT169">
        <v>36.22056666666666</v>
      </c>
      <c r="CU169">
        <v>360.0003333333335</v>
      </c>
      <c r="CV169">
        <v>40.007</v>
      </c>
      <c r="CW169">
        <v>0</v>
      </c>
      <c r="CX169">
        <v>1714262330.4</v>
      </c>
      <c r="CY169">
        <v>0</v>
      </c>
      <c r="CZ169">
        <v>1714261835</v>
      </c>
      <c r="DA169" t="s">
        <v>668</v>
      </c>
      <c r="DB169">
        <v>1714261835</v>
      </c>
      <c r="DC169">
        <v>1714261830</v>
      </c>
      <c r="DD169">
        <v>5</v>
      </c>
      <c r="DE169">
        <v>0.08799999999999999</v>
      </c>
      <c r="DF169">
        <v>0.013</v>
      </c>
      <c r="DG169">
        <v>-2.821</v>
      </c>
      <c r="DH169">
        <v>-0.042</v>
      </c>
      <c r="DI169">
        <v>420</v>
      </c>
      <c r="DJ169">
        <v>15</v>
      </c>
      <c r="DK169">
        <v>0.27</v>
      </c>
      <c r="DL169">
        <v>0.16</v>
      </c>
      <c r="DM169">
        <v>-2.248556097560976</v>
      </c>
      <c r="DN169">
        <v>-0.09442285714285763</v>
      </c>
      <c r="DO169">
        <v>0.03294137659673684</v>
      </c>
      <c r="DP169">
        <v>1</v>
      </c>
      <c r="DQ169">
        <v>0.5281143414634146</v>
      </c>
      <c r="DR169">
        <v>0.1140764947735203</v>
      </c>
      <c r="DS169">
        <v>0.01272486134403303</v>
      </c>
      <c r="DT169">
        <v>0</v>
      </c>
      <c r="DU169">
        <v>1</v>
      </c>
      <c r="DV169">
        <v>2</v>
      </c>
      <c r="DW169" t="s">
        <v>357</v>
      </c>
      <c r="DX169">
        <v>3.22904</v>
      </c>
      <c r="DY169">
        <v>2.70461</v>
      </c>
      <c r="DZ169">
        <v>0.105918</v>
      </c>
      <c r="EA169">
        <v>0.106126</v>
      </c>
      <c r="EB169">
        <v>0.08543240000000001</v>
      </c>
      <c r="EC169">
        <v>0.08360919999999999</v>
      </c>
      <c r="ED169">
        <v>29219</v>
      </c>
      <c r="EE169">
        <v>28547</v>
      </c>
      <c r="EF169">
        <v>31293.9</v>
      </c>
      <c r="EG169">
        <v>30272.2</v>
      </c>
      <c r="EH169">
        <v>38338.3</v>
      </c>
      <c r="EI169">
        <v>36688.2</v>
      </c>
      <c r="EJ169">
        <v>43858.3</v>
      </c>
      <c r="EK169">
        <v>42278.9</v>
      </c>
      <c r="EL169">
        <v>2.14953</v>
      </c>
      <c r="EM169">
        <v>1.917</v>
      </c>
      <c r="EN169">
        <v>0.140809</v>
      </c>
      <c r="EO169">
        <v>0</v>
      </c>
      <c r="EP169">
        <v>24.6544</v>
      </c>
      <c r="EQ169">
        <v>999.9</v>
      </c>
      <c r="ER169">
        <v>50.1</v>
      </c>
      <c r="ES169">
        <v>28.6</v>
      </c>
      <c r="ET169">
        <v>19.4144</v>
      </c>
      <c r="EU169">
        <v>61.5291</v>
      </c>
      <c r="EV169">
        <v>23.105</v>
      </c>
      <c r="EW169">
        <v>1</v>
      </c>
      <c r="EX169">
        <v>-0.110541</v>
      </c>
      <c r="EY169">
        <v>-1.71199</v>
      </c>
      <c r="EZ169">
        <v>20.2022</v>
      </c>
      <c r="FA169">
        <v>5.22732</v>
      </c>
      <c r="FB169">
        <v>11.998</v>
      </c>
      <c r="FC169">
        <v>4.967</v>
      </c>
      <c r="FD169">
        <v>3.29693</v>
      </c>
      <c r="FE169">
        <v>9999</v>
      </c>
      <c r="FF169">
        <v>9999</v>
      </c>
      <c r="FG169">
        <v>9999</v>
      </c>
      <c r="FH169">
        <v>33.9</v>
      </c>
      <c r="FI169">
        <v>4.97107</v>
      </c>
      <c r="FJ169">
        <v>1.86783</v>
      </c>
      <c r="FK169">
        <v>1.85899</v>
      </c>
      <c r="FL169">
        <v>1.8651</v>
      </c>
      <c r="FM169">
        <v>1.8631</v>
      </c>
      <c r="FN169">
        <v>1.86447</v>
      </c>
      <c r="FO169">
        <v>1.85989</v>
      </c>
      <c r="FP169">
        <v>1.86401</v>
      </c>
      <c r="FQ169">
        <v>0</v>
      </c>
      <c r="FR169">
        <v>0</v>
      </c>
      <c r="FS169">
        <v>0</v>
      </c>
      <c r="FT169">
        <v>0</v>
      </c>
      <c r="FU169" t="s">
        <v>358</v>
      </c>
      <c r="FV169" t="s">
        <v>359</v>
      </c>
      <c r="FW169" t="s">
        <v>360</v>
      </c>
      <c r="FX169" t="s">
        <v>360</v>
      </c>
      <c r="FY169" t="s">
        <v>360</v>
      </c>
      <c r="FZ169" t="s">
        <v>360</v>
      </c>
      <c r="GA169">
        <v>0</v>
      </c>
      <c r="GB169">
        <v>100</v>
      </c>
      <c r="GC169">
        <v>100</v>
      </c>
      <c r="GD169">
        <v>-2.811</v>
      </c>
      <c r="GE169">
        <v>-0.0404</v>
      </c>
      <c r="GF169">
        <v>-0.9628116313488231</v>
      </c>
      <c r="GG169">
        <v>-0.004200780211792431</v>
      </c>
      <c r="GH169">
        <v>-6.086107273994438E-07</v>
      </c>
      <c r="GI169">
        <v>3.538391214060535E-10</v>
      </c>
      <c r="GJ169">
        <v>-0.06491111787149924</v>
      </c>
      <c r="GK169">
        <v>0.006682484536868237</v>
      </c>
      <c r="GL169">
        <v>-0.0007200357986506558</v>
      </c>
      <c r="GM169">
        <v>2.515042002614049E-05</v>
      </c>
      <c r="GN169">
        <v>15</v>
      </c>
      <c r="GO169">
        <v>1944</v>
      </c>
      <c r="GP169">
        <v>3</v>
      </c>
      <c r="GQ169">
        <v>20</v>
      </c>
      <c r="GR169">
        <v>6.8</v>
      </c>
      <c r="GS169">
        <v>6.9</v>
      </c>
      <c r="GT169">
        <v>1.13281</v>
      </c>
      <c r="GU169">
        <v>2.4292</v>
      </c>
      <c r="GV169">
        <v>1.44775</v>
      </c>
      <c r="GW169">
        <v>2.29004</v>
      </c>
      <c r="GX169">
        <v>1.55151</v>
      </c>
      <c r="GY169">
        <v>2.42676</v>
      </c>
      <c r="GZ169">
        <v>32.8869</v>
      </c>
      <c r="HA169">
        <v>13.5016</v>
      </c>
      <c r="HB169">
        <v>18</v>
      </c>
      <c r="HC169">
        <v>606.218</v>
      </c>
      <c r="HD169">
        <v>459.345</v>
      </c>
      <c r="HE169">
        <v>28.001</v>
      </c>
      <c r="HF169">
        <v>25.7076</v>
      </c>
      <c r="HG169">
        <v>29.9994</v>
      </c>
      <c r="HH169">
        <v>25.8953</v>
      </c>
      <c r="HI169">
        <v>25.8884</v>
      </c>
      <c r="HJ169">
        <v>22.6837</v>
      </c>
      <c r="HK169">
        <v>32.1357</v>
      </c>
      <c r="HL169">
        <v>51.0495</v>
      </c>
      <c r="HM169">
        <v>28</v>
      </c>
      <c r="HN169">
        <v>420</v>
      </c>
      <c r="HO169">
        <v>15.1541</v>
      </c>
      <c r="HP169">
        <v>99.3111</v>
      </c>
      <c r="HQ169">
        <v>101.019</v>
      </c>
    </row>
    <row r="170" spans="1:225">
      <c r="A170">
        <v>154</v>
      </c>
      <c r="B170">
        <v>1714262253.1</v>
      </c>
      <c r="C170">
        <v>5115</v>
      </c>
      <c r="D170" t="s">
        <v>690</v>
      </c>
      <c r="E170" t="s">
        <v>691</v>
      </c>
      <c r="F170">
        <v>5</v>
      </c>
      <c r="G170" t="s">
        <v>683</v>
      </c>
      <c r="H170">
        <v>1714262245.166666</v>
      </c>
      <c r="I170">
        <f>(J170)/1000</f>
        <v>0</v>
      </c>
      <c r="J170">
        <f>IF(BE170, AM170, AG170)</f>
        <v>0</v>
      </c>
      <c r="K170">
        <f>IF(BE170, AH170, AF170)</f>
        <v>0</v>
      </c>
      <c r="L170">
        <f>BG170 - IF(AT170&gt;1, K170*BA170*100.0/(AV170*BU170), 0)</f>
        <v>0</v>
      </c>
      <c r="M170">
        <f>((S170-I170/2)*L170-K170)/(S170+I170/2)</f>
        <v>0</v>
      </c>
      <c r="N170">
        <f>M170*(BN170+BO170)/1000.0</f>
        <v>0</v>
      </c>
      <c r="O170">
        <f>(BG170 - IF(AT170&gt;1, K170*BA170*100.0/(AV170*BU170), 0))*(BN170+BO170)/1000.0</f>
        <v>0</v>
      </c>
      <c r="P170">
        <f>2.0/((1/R170-1/Q170)+SIGN(R170)*SQRT((1/R170-1/Q170)*(1/R170-1/Q170) + 4*BB170/((BB170+1)*(BB170+1))*(2*1/R170*1/Q170-1/Q170*1/Q170)))</f>
        <v>0</v>
      </c>
      <c r="Q170">
        <f>IF(LEFT(BC170,1)&lt;&gt;"0",IF(LEFT(BC170,1)="1",3.0,BD170),$D$5+$E$5*(BU170*BN170/($K$5*1000))+$F$5*(BU170*BN170/($K$5*1000))*MAX(MIN(BA170,$J$5),$I$5)*MAX(MIN(BA170,$J$5),$I$5)+$G$5*MAX(MIN(BA170,$J$5),$I$5)*(BU170*BN170/($K$5*1000))+$H$5*(BU170*BN170/($K$5*1000))*(BU170*BN170/($K$5*1000)))</f>
        <v>0</v>
      </c>
      <c r="R170">
        <f>I170*(1000-(1000*0.61365*exp(17.502*V170/(240.97+V170))/(BN170+BO170)+BI170)/2)/(1000*0.61365*exp(17.502*V170/(240.97+V170))/(BN170+BO170)-BI170)</f>
        <v>0</v>
      </c>
      <c r="S170">
        <f>1/((BB170+1)/(P170/1.6)+1/(Q170/1.37)) + BB170/((BB170+1)/(P170/1.6) + BB170/(Q170/1.37))</f>
        <v>0</v>
      </c>
      <c r="T170">
        <f>(AW170*AZ170)</f>
        <v>0</v>
      </c>
      <c r="U170">
        <f>(BP170+(T170+2*0.95*5.67E-8*(((BP170+$B$7)+273)^4-(BP170+273)^4)-44100*I170)/(1.84*29.3*Q170+8*0.95*5.67E-8*(BP170+273)^3))</f>
        <v>0</v>
      </c>
      <c r="V170">
        <f>($C$7*BQ170+$D$7*BR170+$E$7*U170)</f>
        <v>0</v>
      </c>
      <c r="W170">
        <f>0.61365*exp(17.502*V170/(240.97+V170))</f>
        <v>0</v>
      </c>
      <c r="X170">
        <f>(Y170/Z170*100)</f>
        <v>0</v>
      </c>
      <c r="Y170">
        <f>BI170*(BN170+BO170)/1000</f>
        <v>0</v>
      </c>
      <c r="Z170">
        <f>0.61365*exp(17.502*BP170/(240.97+BP170))</f>
        <v>0</v>
      </c>
      <c r="AA170">
        <f>(W170-BI170*(BN170+BO170)/1000)</f>
        <v>0</v>
      </c>
      <c r="AB170">
        <f>(-I170*44100)</f>
        <v>0</v>
      </c>
      <c r="AC170">
        <f>2*29.3*Q170*0.92*(BP170-V170)</f>
        <v>0</v>
      </c>
      <c r="AD170">
        <f>2*0.95*5.67E-8*(((BP170+$B$7)+273)^4-(V170+273)^4)</f>
        <v>0</v>
      </c>
      <c r="AE170">
        <f>T170+AD170+AB170+AC170</f>
        <v>0</v>
      </c>
      <c r="AF170">
        <f>BM170*AT170*(BH170-BG170*(1000-AT170*BJ170)/(1000-AT170*BI170))/(100*BA170)</f>
        <v>0</v>
      </c>
      <c r="AG170">
        <f>1000*BM170*AT170*(BI170-BJ170)/(100*BA170*(1000-AT170*BI170))</f>
        <v>0</v>
      </c>
      <c r="AH170">
        <f>(AI170 - AJ170 - BN170*1E3/(8.314*(BP170+273.15)) * AL170/BM170 * AK170) * BM170/(100*BA170) * (1000 - BJ170)/1000</f>
        <v>0</v>
      </c>
      <c r="AI170">
        <v>426.408438760925</v>
      </c>
      <c r="AJ170">
        <v>424.3655696969695</v>
      </c>
      <c r="AK170">
        <v>0.0002935246141062683</v>
      </c>
      <c r="AL170">
        <v>67.19582398762589</v>
      </c>
      <c r="AM170">
        <f>(AO170 - AN170 + BN170*1E3/(8.314*(BP170+273.15)) * AQ170/BM170 * AP170) * BM170/(100*BA170) * 1000/(1000 - AO170)</f>
        <v>0</v>
      </c>
      <c r="AN170">
        <v>15.07055133551514</v>
      </c>
      <c r="AO170">
        <v>15.58815454545454</v>
      </c>
      <c r="AP170">
        <v>2.715780675265567E-05</v>
      </c>
      <c r="AQ170">
        <v>78.54456228288741</v>
      </c>
      <c r="AR170">
        <v>0</v>
      </c>
      <c r="AS170">
        <v>0</v>
      </c>
      <c r="AT170">
        <f>IF(AR170*$H$13&gt;=AV170,1.0,(AV170/(AV170-AR170*$H$13)))</f>
        <v>0</v>
      </c>
      <c r="AU170">
        <f>(AT170-1)*100</f>
        <v>0</v>
      </c>
      <c r="AV170">
        <f>MAX(0,($B$13+$C$13*BU170)/(1+$D$13*BU170)*BN170/(BP170+273)*$E$13)</f>
        <v>0</v>
      </c>
      <c r="AW170">
        <f>$B$11*BV170+$C$11*BW170+$F$11*CH170*(1-CK170)</f>
        <v>0</v>
      </c>
      <c r="AX170">
        <f>AW170*AY170</f>
        <v>0</v>
      </c>
      <c r="AY170">
        <f>($B$11*$D$9+$C$11*$D$9+$F$11*((CU170+CM170)/MAX(CU170+CM170+CV170, 0.1)*$I$9+CV170/MAX(CU170+CM170+CV170, 0.1)*$J$9))/($B$11+$C$11+$F$11)</f>
        <v>0</v>
      </c>
      <c r="AZ170">
        <f>($B$11*$K$9+$C$11*$K$9+$F$11*((CU170+CM170)/MAX(CU170+CM170+CV170, 0.1)*$P$9+CV170/MAX(CU170+CM170+CV170, 0.1)*$Q$9))/($B$11+$C$11+$F$11)</f>
        <v>0</v>
      </c>
      <c r="BA170">
        <v>6</v>
      </c>
      <c r="BB170">
        <v>0.5</v>
      </c>
      <c r="BC170" t="s">
        <v>355</v>
      </c>
      <c r="BD170">
        <v>2</v>
      </c>
      <c r="BE170" t="b">
        <v>1</v>
      </c>
      <c r="BF170">
        <v>1714262245.166666</v>
      </c>
      <c r="BG170">
        <v>417.7586</v>
      </c>
      <c r="BH170">
        <v>420.0121666666666</v>
      </c>
      <c r="BI170">
        <v>15.58940333333333</v>
      </c>
      <c r="BJ170">
        <v>15.05822666666667</v>
      </c>
      <c r="BK170">
        <v>420.5693666666666</v>
      </c>
      <c r="BL170">
        <v>15.62975333333333</v>
      </c>
      <c r="BM170">
        <v>599.9819666666667</v>
      </c>
      <c r="BN170">
        <v>101.4125333333333</v>
      </c>
      <c r="BO170">
        <v>0.09984754333333332</v>
      </c>
      <c r="BP170">
        <v>26.85755000000001</v>
      </c>
      <c r="BQ170">
        <v>26.96343666666667</v>
      </c>
      <c r="BR170">
        <v>999.9000000000002</v>
      </c>
      <c r="BS170">
        <v>0</v>
      </c>
      <c r="BT170">
        <v>0</v>
      </c>
      <c r="BU170">
        <v>10007.255</v>
      </c>
      <c r="BV170">
        <v>0</v>
      </c>
      <c r="BW170">
        <v>174.8653666666666</v>
      </c>
      <c r="BX170">
        <v>-2.253445666666666</v>
      </c>
      <c r="BY170">
        <v>424.3743333333334</v>
      </c>
      <c r="BZ170">
        <v>426.4333999999999</v>
      </c>
      <c r="CA170">
        <v>0.5311834666666667</v>
      </c>
      <c r="CB170">
        <v>420.0121666666666</v>
      </c>
      <c r="CC170">
        <v>15.05822666666667</v>
      </c>
      <c r="CD170">
        <v>1.580962666666667</v>
      </c>
      <c r="CE170">
        <v>1.527092</v>
      </c>
      <c r="CF170">
        <v>13.77447666666667</v>
      </c>
      <c r="CG170">
        <v>13.24215</v>
      </c>
      <c r="CH170">
        <v>399.9752666666666</v>
      </c>
      <c r="CI170">
        <v>0.8999784999999999</v>
      </c>
      <c r="CJ170">
        <v>0.10002155</v>
      </c>
      <c r="CK170">
        <v>0</v>
      </c>
      <c r="CL170">
        <v>2.165863333333334</v>
      </c>
      <c r="CM170">
        <v>0</v>
      </c>
      <c r="CN170">
        <v>1491.035</v>
      </c>
      <c r="CO170">
        <v>3701.953333333333</v>
      </c>
      <c r="CP170">
        <v>35.82689999999999</v>
      </c>
      <c r="CQ170">
        <v>39.18516666666665</v>
      </c>
      <c r="CR170">
        <v>37.72263333333333</v>
      </c>
      <c r="CS170">
        <v>37.89769999999999</v>
      </c>
      <c r="CT170">
        <v>36.3227</v>
      </c>
      <c r="CU170">
        <v>359.9686666666666</v>
      </c>
      <c r="CV170">
        <v>40.00566666666667</v>
      </c>
      <c r="CW170">
        <v>0</v>
      </c>
      <c r="CX170">
        <v>1714262340.6</v>
      </c>
      <c r="CY170">
        <v>0</v>
      </c>
      <c r="CZ170">
        <v>1714261835</v>
      </c>
      <c r="DA170" t="s">
        <v>668</v>
      </c>
      <c r="DB170">
        <v>1714261835</v>
      </c>
      <c r="DC170">
        <v>1714261830</v>
      </c>
      <c r="DD170">
        <v>5</v>
      </c>
      <c r="DE170">
        <v>0.08799999999999999</v>
      </c>
      <c r="DF170">
        <v>0.013</v>
      </c>
      <c r="DG170">
        <v>-2.821</v>
      </c>
      <c r="DH170">
        <v>-0.042</v>
      </c>
      <c r="DI170">
        <v>420</v>
      </c>
      <c r="DJ170">
        <v>15</v>
      </c>
      <c r="DK170">
        <v>0.27</v>
      </c>
      <c r="DL170">
        <v>0.16</v>
      </c>
      <c r="DM170">
        <v>-2.252634146341463</v>
      </c>
      <c r="DN170">
        <v>0.1124805574912857</v>
      </c>
      <c r="DO170">
        <v>0.02782547481466417</v>
      </c>
      <c r="DP170">
        <v>0</v>
      </c>
      <c r="DQ170">
        <v>0.5323689024390243</v>
      </c>
      <c r="DR170">
        <v>-0.08638379790940731</v>
      </c>
      <c r="DS170">
        <v>0.01364278610914026</v>
      </c>
      <c r="DT170">
        <v>1</v>
      </c>
      <c r="DU170">
        <v>1</v>
      </c>
      <c r="DV170">
        <v>2</v>
      </c>
      <c r="DW170" t="s">
        <v>357</v>
      </c>
      <c r="DX170">
        <v>3.22891</v>
      </c>
      <c r="DY170">
        <v>2.70434</v>
      </c>
      <c r="DZ170">
        <v>0.105918</v>
      </c>
      <c r="EA170">
        <v>0.106116</v>
      </c>
      <c r="EB170">
        <v>0.0854367</v>
      </c>
      <c r="EC170">
        <v>0.0838101</v>
      </c>
      <c r="ED170">
        <v>29220.3</v>
      </c>
      <c r="EE170">
        <v>28548.6</v>
      </c>
      <c r="EF170">
        <v>31295.2</v>
      </c>
      <c r="EG170">
        <v>30273.5</v>
      </c>
      <c r="EH170">
        <v>38339.9</v>
      </c>
      <c r="EI170">
        <v>36681.5</v>
      </c>
      <c r="EJ170">
        <v>43860.3</v>
      </c>
      <c r="EK170">
        <v>42280.5</v>
      </c>
      <c r="EL170">
        <v>2.14937</v>
      </c>
      <c r="EM170">
        <v>1.91785</v>
      </c>
      <c r="EN170">
        <v>0.139974</v>
      </c>
      <c r="EO170">
        <v>0</v>
      </c>
      <c r="EP170">
        <v>24.685</v>
      </c>
      <c r="EQ170">
        <v>999.9</v>
      </c>
      <c r="ER170">
        <v>50.1</v>
      </c>
      <c r="ES170">
        <v>28.6</v>
      </c>
      <c r="ET170">
        <v>19.4123</v>
      </c>
      <c r="EU170">
        <v>60.5891</v>
      </c>
      <c r="EV170">
        <v>23.0809</v>
      </c>
      <c r="EW170">
        <v>1</v>
      </c>
      <c r="EX170">
        <v>-0.111667</v>
      </c>
      <c r="EY170">
        <v>-1.70237</v>
      </c>
      <c r="EZ170">
        <v>20.2023</v>
      </c>
      <c r="FA170">
        <v>5.22583</v>
      </c>
      <c r="FB170">
        <v>11.998</v>
      </c>
      <c r="FC170">
        <v>4.9666</v>
      </c>
      <c r="FD170">
        <v>3.29655</v>
      </c>
      <c r="FE170">
        <v>9999</v>
      </c>
      <c r="FF170">
        <v>9999</v>
      </c>
      <c r="FG170">
        <v>9999</v>
      </c>
      <c r="FH170">
        <v>33.9</v>
      </c>
      <c r="FI170">
        <v>4.97106</v>
      </c>
      <c r="FJ170">
        <v>1.86783</v>
      </c>
      <c r="FK170">
        <v>1.85899</v>
      </c>
      <c r="FL170">
        <v>1.86512</v>
      </c>
      <c r="FM170">
        <v>1.86313</v>
      </c>
      <c r="FN170">
        <v>1.86447</v>
      </c>
      <c r="FO170">
        <v>1.85989</v>
      </c>
      <c r="FP170">
        <v>1.86401</v>
      </c>
      <c r="FQ170">
        <v>0</v>
      </c>
      <c r="FR170">
        <v>0</v>
      </c>
      <c r="FS170">
        <v>0</v>
      </c>
      <c r="FT170">
        <v>0</v>
      </c>
      <c r="FU170" t="s">
        <v>358</v>
      </c>
      <c r="FV170" t="s">
        <v>359</v>
      </c>
      <c r="FW170" t="s">
        <v>360</v>
      </c>
      <c r="FX170" t="s">
        <v>360</v>
      </c>
      <c r="FY170" t="s">
        <v>360</v>
      </c>
      <c r="FZ170" t="s">
        <v>360</v>
      </c>
      <c r="GA170">
        <v>0</v>
      </c>
      <c r="GB170">
        <v>100</v>
      </c>
      <c r="GC170">
        <v>100</v>
      </c>
      <c r="GD170">
        <v>-2.811</v>
      </c>
      <c r="GE170">
        <v>-0.0403</v>
      </c>
      <c r="GF170">
        <v>-0.9628116313488231</v>
      </c>
      <c r="GG170">
        <v>-0.004200780211792431</v>
      </c>
      <c r="GH170">
        <v>-6.086107273994438E-07</v>
      </c>
      <c r="GI170">
        <v>3.538391214060535E-10</v>
      </c>
      <c r="GJ170">
        <v>-0.06491111787149924</v>
      </c>
      <c r="GK170">
        <v>0.006682484536868237</v>
      </c>
      <c r="GL170">
        <v>-0.0007200357986506558</v>
      </c>
      <c r="GM170">
        <v>2.515042002614049E-05</v>
      </c>
      <c r="GN170">
        <v>15</v>
      </c>
      <c r="GO170">
        <v>1944</v>
      </c>
      <c r="GP170">
        <v>3</v>
      </c>
      <c r="GQ170">
        <v>20</v>
      </c>
      <c r="GR170">
        <v>7</v>
      </c>
      <c r="GS170">
        <v>7.1</v>
      </c>
      <c r="GT170">
        <v>1.13281</v>
      </c>
      <c r="GU170">
        <v>2.42065</v>
      </c>
      <c r="GV170">
        <v>1.44775</v>
      </c>
      <c r="GW170">
        <v>2.29004</v>
      </c>
      <c r="GX170">
        <v>1.55151</v>
      </c>
      <c r="GY170">
        <v>2.45972</v>
      </c>
      <c r="GZ170">
        <v>32.8869</v>
      </c>
      <c r="HA170">
        <v>13.4929</v>
      </c>
      <c r="HB170">
        <v>18</v>
      </c>
      <c r="HC170">
        <v>605.957</v>
      </c>
      <c r="HD170">
        <v>459.748</v>
      </c>
      <c r="HE170">
        <v>28.0009</v>
      </c>
      <c r="HF170">
        <v>25.6946</v>
      </c>
      <c r="HG170">
        <v>29.9995</v>
      </c>
      <c r="HH170">
        <v>25.8807</v>
      </c>
      <c r="HI170">
        <v>25.8738</v>
      </c>
      <c r="HJ170">
        <v>22.6872</v>
      </c>
      <c r="HK170">
        <v>31.1371</v>
      </c>
      <c r="HL170">
        <v>51.0495</v>
      </c>
      <c r="HM170">
        <v>28</v>
      </c>
      <c r="HN170">
        <v>420</v>
      </c>
      <c r="HO170">
        <v>15.2681</v>
      </c>
      <c r="HP170">
        <v>99.31529999999999</v>
      </c>
      <c r="HQ170">
        <v>101.023</v>
      </c>
    </row>
    <row r="171" spans="1:225">
      <c r="A171">
        <v>155</v>
      </c>
      <c r="B171">
        <v>1714262263.1</v>
      </c>
      <c r="C171">
        <v>5125</v>
      </c>
      <c r="D171" t="s">
        <v>692</v>
      </c>
      <c r="E171" t="s">
        <v>693</v>
      </c>
      <c r="F171">
        <v>5</v>
      </c>
      <c r="G171" t="s">
        <v>683</v>
      </c>
      <c r="H171">
        <v>1714262255.166666</v>
      </c>
      <c r="I171">
        <f>(J171)/1000</f>
        <v>0</v>
      </c>
      <c r="J171">
        <f>IF(BE171, AM171, AG171)</f>
        <v>0</v>
      </c>
      <c r="K171">
        <f>IF(BE171, AH171, AF171)</f>
        <v>0</v>
      </c>
      <c r="L171">
        <f>BG171 - IF(AT171&gt;1, K171*BA171*100.0/(AV171*BU171), 0)</f>
        <v>0</v>
      </c>
      <c r="M171">
        <f>((S171-I171/2)*L171-K171)/(S171+I171/2)</f>
        <v>0</v>
      </c>
      <c r="N171">
        <f>M171*(BN171+BO171)/1000.0</f>
        <v>0</v>
      </c>
      <c r="O171">
        <f>(BG171 - IF(AT171&gt;1, K171*BA171*100.0/(AV171*BU171), 0))*(BN171+BO171)/1000.0</f>
        <v>0</v>
      </c>
      <c r="P171">
        <f>2.0/((1/R171-1/Q171)+SIGN(R171)*SQRT((1/R171-1/Q171)*(1/R171-1/Q171) + 4*BB171/((BB171+1)*(BB171+1))*(2*1/R171*1/Q171-1/Q171*1/Q171)))</f>
        <v>0</v>
      </c>
      <c r="Q171">
        <f>IF(LEFT(BC171,1)&lt;&gt;"0",IF(LEFT(BC171,1)="1",3.0,BD171),$D$5+$E$5*(BU171*BN171/($K$5*1000))+$F$5*(BU171*BN171/($K$5*1000))*MAX(MIN(BA171,$J$5),$I$5)*MAX(MIN(BA171,$J$5),$I$5)+$G$5*MAX(MIN(BA171,$J$5),$I$5)*(BU171*BN171/($K$5*1000))+$H$5*(BU171*BN171/($K$5*1000))*(BU171*BN171/($K$5*1000)))</f>
        <v>0</v>
      </c>
      <c r="R171">
        <f>I171*(1000-(1000*0.61365*exp(17.502*V171/(240.97+V171))/(BN171+BO171)+BI171)/2)/(1000*0.61365*exp(17.502*V171/(240.97+V171))/(BN171+BO171)-BI171)</f>
        <v>0</v>
      </c>
      <c r="S171">
        <f>1/((BB171+1)/(P171/1.6)+1/(Q171/1.37)) + BB171/((BB171+1)/(P171/1.6) + BB171/(Q171/1.37))</f>
        <v>0</v>
      </c>
      <c r="T171">
        <f>(AW171*AZ171)</f>
        <v>0</v>
      </c>
      <c r="U171">
        <f>(BP171+(T171+2*0.95*5.67E-8*(((BP171+$B$7)+273)^4-(BP171+273)^4)-44100*I171)/(1.84*29.3*Q171+8*0.95*5.67E-8*(BP171+273)^3))</f>
        <v>0</v>
      </c>
      <c r="V171">
        <f>($C$7*BQ171+$D$7*BR171+$E$7*U171)</f>
        <v>0</v>
      </c>
      <c r="W171">
        <f>0.61365*exp(17.502*V171/(240.97+V171))</f>
        <v>0</v>
      </c>
      <c r="X171">
        <f>(Y171/Z171*100)</f>
        <v>0</v>
      </c>
      <c r="Y171">
        <f>BI171*(BN171+BO171)/1000</f>
        <v>0</v>
      </c>
      <c r="Z171">
        <f>0.61365*exp(17.502*BP171/(240.97+BP171))</f>
        <v>0</v>
      </c>
      <c r="AA171">
        <f>(W171-BI171*(BN171+BO171)/1000)</f>
        <v>0</v>
      </c>
      <c r="AB171">
        <f>(-I171*44100)</f>
        <v>0</v>
      </c>
      <c r="AC171">
        <f>2*29.3*Q171*0.92*(BP171-V171)</f>
        <v>0</v>
      </c>
      <c r="AD171">
        <f>2*0.95*5.67E-8*(((BP171+$B$7)+273)^4-(V171+273)^4)</f>
        <v>0</v>
      </c>
      <c r="AE171">
        <f>T171+AD171+AB171+AC171</f>
        <v>0</v>
      </c>
      <c r="AF171">
        <f>BM171*AT171*(BH171-BG171*(1000-AT171*BJ171)/(1000-AT171*BI171))/(100*BA171)</f>
        <v>0</v>
      </c>
      <c r="AG171">
        <f>1000*BM171*AT171*(BI171-BJ171)/(100*BA171*(1000-AT171*BI171))</f>
        <v>0</v>
      </c>
      <c r="AH171">
        <f>(AI171 - AJ171 - BN171*1E3/(8.314*(BP171+273.15)) * AL171/BM171 * AK171) * BM171/(100*BA171) * (1000 - BJ171)/1000</f>
        <v>0</v>
      </c>
      <c r="AI171">
        <v>426.4388242453925</v>
      </c>
      <c r="AJ171">
        <v>424.3900181818182</v>
      </c>
      <c r="AK171">
        <v>0.00060116681405484</v>
      </c>
      <c r="AL171">
        <v>67.19582398762589</v>
      </c>
      <c r="AM171">
        <f>(AO171 - AN171 + BN171*1E3/(8.314*(BP171+273.15)) * AQ171/BM171 * AP171) * BM171/(100*BA171) * 1000/(1000 - AO171)</f>
        <v>0</v>
      </c>
      <c r="AN171">
        <v>15.20502702934731</v>
      </c>
      <c r="AO171">
        <v>15.67670727272727</v>
      </c>
      <c r="AP171">
        <v>0.01049235763419697</v>
      </c>
      <c r="AQ171">
        <v>78.54456228288741</v>
      </c>
      <c r="AR171">
        <v>0</v>
      </c>
      <c r="AS171">
        <v>0</v>
      </c>
      <c r="AT171">
        <f>IF(AR171*$H$13&gt;=AV171,1.0,(AV171/(AV171-AR171*$H$13)))</f>
        <v>0</v>
      </c>
      <c r="AU171">
        <f>(AT171-1)*100</f>
        <v>0</v>
      </c>
      <c r="AV171">
        <f>MAX(0,($B$13+$C$13*BU171)/(1+$D$13*BU171)*BN171/(BP171+273)*$E$13)</f>
        <v>0</v>
      </c>
      <c r="AW171">
        <f>$B$11*BV171+$C$11*BW171+$F$11*CH171*(1-CK171)</f>
        <v>0</v>
      </c>
      <c r="AX171">
        <f>AW171*AY171</f>
        <v>0</v>
      </c>
      <c r="AY171">
        <f>($B$11*$D$9+$C$11*$D$9+$F$11*((CU171+CM171)/MAX(CU171+CM171+CV171, 0.1)*$I$9+CV171/MAX(CU171+CM171+CV171, 0.1)*$J$9))/($B$11+$C$11+$F$11)</f>
        <v>0</v>
      </c>
      <c r="AZ171">
        <f>($B$11*$K$9+$C$11*$K$9+$F$11*((CU171+CM171)/MAX(CU171+CM171+CV171, 0.1)*$P$9+CV171/MAX(CU171+CM171+CV171, 0.1)*$Q$9))/($B$11+$C$11+$F$11)</f>
        <v>0</v>
      </c>
      <c r="BA171">
        <v>6</v>
      </c>
      <c r="BB171">
        <v>0.5</v>
      </c>
      <c r="BC171" t="s">
        <v>355</v>
      </c>
      <c r="BD171">
        <v>2</v>
      </c>
      <c r="BE171" t="b">
        <v>1</v>
      </c>
      <c r="BF171">
        <v>1714262255.166666</v>
      </c>
      <c r="BG171">
        <v>417.7313666666667</v>
      </c>
      <c r="BH171">
        <v>419.9684666666668</v>
      </c>
      <c r="BI171">
        <v>15.61524</v>
      </c>
      <c r="BJ171">
        <v>15.14147333333333</v>
      </c>
      <c r="BK171">
        <v>420.5421</v>
      </c>
      <c r="BL171">
        <v>15.65551</v>
      </c>
      <c r="BM171">
        <v>600.0008666666668</v>
      </c>
      <c r="BN171">
        <v>101.4123</v>
      </c>
      <c r="BO171">
        <v>0.09999117666666665</v>
      </c>
      <c r="BP171">
        <v>26.87574</v>
      </c>
      <c r="BQ171">
        <v>26.98244</v>
      </c>
      <c r="BR171">
        <v>999.9000000000002</v>
      </c>
      <c r="BS171">
        <v>0</v>
      </c>
      <c r="BT171">
        <v>0</v>
      </c>
      <c r="BU171">
        <v>9996.372999999998</v>
      </c>
      <c r="BV171">
        <v>0</v>
      </c>
      <c r="BW171">
        <v>172.812</v>
      </c>
      <c r="BX171">
        <v>-2.237035666666666</v>
      </c>
      <c r="BY171">
        <v>424.3579</v>
      </c>
      <c r="BZ171">
        <v>426.4251</v>
      </c>
      <c r="CA171">
        <v>0.4737800666666666</v>
      </c>
      <c r="CB171">
        <v>419.9684666666668</v>
      </c>
      <c r="CC171">
        <v>15.14147333333333</v>
      </c>
      <c r="CD171">
        <v>1.583579</v>
      </c>
      <c r="CE171">
        <v>1.535531666666667</v>
      </c>
      <c r="CF171">
        <v>13.7999</v>
      </c>
      <c r="CG171">
        <v>13.32651666666667</v>
      </c>
      <c r="CH171">
        <v>399.9585666666666</v>
      </c>
      <c r="CI171">
        <v>0.8999808666666667</v>
      </c>
      <c r="CJ171">
        <v>0.1000191866666667</v>
      </c>
      <c r="CK171">
        <v>0</v>
      </c>
      <c r="CL171">
        <v>2.077573333333333</v>
      </c>
      <c r="CM171">
        <v>0</v>
      </c>
      <c r="CN171">
        <v>1492.111</v>
      </c>
      <c r="CO171">
        <v>3701.801666666666</v>
      </c>
      <c r="CP171">
        <v>35.90186666666666</v>
      </c>
      <c r="CQ171">
        <v>39.3644</v>
      </c>
      <c r="CR171">
        <v>37.79549999999999</v>
      </c>
      <c r="CS171">
        <v>38.11653333333333</v>
      </c>
      <c r="CT171">
        <v>36.41643333333333</v>
      </c>
      <c r="CU171">
        <v>359.954</v>
      </c>
      <c r="CV171">
        <v>40</v>
      </c>
      <c r="CW171">
        <v>0</v>
      </c>
      <c r="CX171">
        <v>1714262350.8</v>
      </c>
      <c r="CY171">
        <v>0</v>
      </c>
      <c r="CZ171">
        <v>1714261835</v>
      </c>
      <c r="DA171" t="s">
        <v>668</v>
      </c>
      <c r="DB171">
        <v>1714261835</v>
      </c>
      <c r="DC171">
        <v>1714261830</v>
      </c>
      <c r="DD171">
        <v>5</v>
      </c>
      <c r="DE171">
        <v>0.08799999999999999</v>
      </c>
      <c r="DF171">
        <v>0.013</v>
      </c>
      <c r="DG171">
        <v>-2.821</v>
      </c>
      <c r="DH171">
        <v>-0.042</v>
      </c>
      <c r="DI171">
        <v>420</v>
      </c>
      <c r="DJ171">
        <v>15</v>
      </c>
      <c r="DK171">
        <v>0.27</v>
      </c>
      <c r="DL171">
        <v>0.16</v>
      </c>
      <c r="DM171">
        <v>-2.237506585365854</v>
      </c>
      <c r="DN171">
        <v>-0.04708641114982857</v>
      </c>
      <c r="DO171">
        <v>0.04781629478406769</v>
      </c>
      <c r="DP171">
        <v>1</v>
      </c>
      <c r="DQ171">
        <v>0.4897216097560976</v>
      </c>
      <c r="DR171">
        <v>-0.3550028153310097</v>
      </c>
      <c r="DS171">
        <v>0.03943119875569501</v>
      </c>
      <c r="DT171">
        <v>0</v>
      </c>
      <c r="DU171">
        <v>1</v>
      </c>
      <c r="DV171">
        <v>2</v>
      </c>
      <c r="DW171" t="s">
        <v>357</v>
      </c>
      <c r="DX171">
        <v>3.22901</v>
      </c>
      <c r="DY171">
        <v>2.70459</v>
      </c>
      <c r="DZ171">
        <v>0.10592</v>
      </c>
      <c r="EA171">
        <v>0.106137</v>
      </c>
      <c r="EB171">
        <v>0.0857998</v>
      </c>
      <c r="EC171">
        <v>0.08423410000000001</v>
      </c>
      <c r="ED171">
        <v>29220.5</v>
      </c>
      <c r="EE171">
        <v>28549.1</v>
      </c>
      <c r="EF171">
        <v>31295.5</v>
      </c>
      <c r="EG171">
        <v>30274.6</v>
      </c>
      <c r="EH171">
        <v>38324.7</v>
      </c>
      <c r="EI171">
        <v>36665.1</v>
      </c>
      <c r="EJ171">
        <v>43860.5</v>
      </c>
      <c r="EK171">
        <v>42281.4</v>
      </c>
      <c r="EL171">
        <v>2.1498</v>
      </c>
      <c r="EM171">
        <v>1.918</v>
      </c>
      <c r="EN171">
        <v>0.139825</v>
      </c>
      <c r="EO171">
        <v>0</v>
      </c>
      <c r="EP171">
        <v>24.7105</v>
      </c>
      <c r="EQ171">
        <v>999.9</v>
      </c>
      <c r="ER171">
        <v>50.1</v>
      </c>
      <c r="ES171">
        <v>28.6</v>
      </c>
      <c r="ET171">
        <v>19.4139</v>
      </c>
      <c r="EU171">
        <v>61.119</v>
      </c>
      <c r="EV171">
        <v>22.9127</v>
      </c>
      <c r="EW171">
        <v>1</v>
      </c>
      <c r="EX171">
        <v>-0.112846</v>
      </c>
      <c r="EY171">
        <v>-1.69268</v>
      </c>
      <c r="EZ171">
        <v>20.2025</v>
      </c>
      <c r="FA171">
        <v>5.22807</v>
      </c>
      <c r="FB171">
        <v>11.998</v>
      </c>
      <c r="FC171">
        <v>4.96725</v>
      </c>
      <c r="FD171">
        <v>3.297</v>
      </c>
      <c r="FE171">
        <v>9999</v>
      </c>
      <c r="FF171">
        <v>9999</v>
      </c>
      <c r="FG171">
        <v>9999</v>
      </c>
      <c r="FH171">
        <v>33.9</v>
      </c>
      <c r="FI171">
        <v>4.97104</v>
      </c>
      <c r="FJ171">
        <v>1.86783</v>
      </c>
      <c r="FK171">
        <v>1.85901</v>
      </c>
      <c r="FL171">
        <v>1.86512</v>
      </c>
      <c r="FM171">
        <v>1.86312</v>
      </c>
      <c r="FN171">
        <v>1.86447</v>
      </c>
      <c r="FO171">
        <v>1.85989</v>
      </c>
      <c r="FP171">
        <v>1.86401</v>
      </c>
      <c r="FQ171">
        <v>0</v>
      </c>
      <c r="FR171">
        <v>0</v>
      </c>
      <c r="FS171">
        <v>0</v>
      </c>
      <c r="FT171">
        <v>0</v>
      </c>
      <c r="FU171" t="s">
        <v>358</v>
      </c>
      <c r="FV171" t="s">
        <v>359</v>
      </c>
      <c r="FW171" t="s">
        <v>360</v>
      </c>
      <c r="FX171" t="s">
        <v>360</v>
      </c>
      <c r="FY171" t="s">
        <v>360</v>
      </c>
      <c r="FZ171" t="s">
        <v>360</v>
      </c>
      <c r="GA171">
        <v>0</v>
      </c>
      <c r="GB171">
        <v>100</v>
      </c>
      <c r="GC171">
        <v>100</v>
      </c>
      <c r="GD171">
        <v>-2.811</v>
      </c>
      <c r="GE171">
        <v>-0.0401</v>
      </c>
      <c r="GF171">
        <v>-0.9628116313488231</v>
      </c>
      <c r="GG171">
        <v>-0.004200780211792431</v>
      </c>
      <c r="GH171">
        <v>-6.086107273994438E-07</v>
      </c>
      <c r="GI171">
        <v>3.538391214060535E-10</v>
      </c>
      <c r="GJ171">
        <v>-0.06491111787149924</v>
      </c>
      <c r="GK171">
        <v>0.006682484536868237</v>
      </c>
      <c r="GL171">
        <v>-0.0007200357986506558</v>
      </c>
      <c r="GM171">
        <v>2.515042002614049E-05</v>
      </c>
      <c r="GN171">
        <v>15</v>
      </c>
      <c r="GO171">
        <v>1944</v>
      </c>
      <c r="GP171">
        <v>3</v>
      </c>
      <c r="GQ171">
        <v>20</v>
      </c>
      <c r="GR171">
        <v>7.1</v>
      </c>
      <c r="GS171">
        <v>7.2</v>
      </c>
      <c r="GT171">
        <v>1.13281</v>
      </c>
      <c r="GU171">
        <v>2.41577</v>
      </c>
      <c r="GV171">
        <v>1.44775</v>
      </c>
      <c r="GW171">
        <v>2.29004</v>
      </c>
      <c r="GX171">
        <v>1.55151</v>
      </c>
      <c r="GY171">
        <v>2.45483</v>
      </c>
      <c r="GZ171">
        <v>32.8869</v>
      </c>
      <c r="HA171">
        <v>13.4929</v>
      </c>
      <c r="HB171">
        <v>18</v>
      </c>
      <c r="HC171">
        <v>606.102</v>
      </c>
      <c r="HD171">
        <v>459.723</v>
      </c>
      <c r="HE171">
        <v>28.0009</v>
      </c>
      <c r="HF171">
        <v>25.6817</v>
      </c>
      <c r="HG171">
        <v>29.9995</v>
      </c>
      <c r="HH171">
        <v>25.866</v>
      </c>
      <c r="HI171">
        <v>25.8598</v>
      </c>
      <c r="HJ171">
        <v>22.6836</v>
      </c>
      <c r="HK171">
        <v>31.1371</v>
      </c>
      <c r="HL171">
        <v>51.0495</v>
      </c>
      <c r="HM171">
        <v>28</v>
      </c>
      <c r="HN171">
        <v>420</v>
      </c>
      <c r="HO171">
        <v>15.2475</v>
      </c>
      <c r="HP171">
        <v>99.316</v>
      </c>
      <c r="HQ171">
        <v>101.026</v>
      </c>
    </row>
    <row r="172" spans="1:225">
      <c r="A172">
        <v>156</v>
      </c>
      <c r="B172">
        <v>1714262273.1</v>
      </c>
      <c r="C172">
        <v>5135</v>
      </c>
      <c r="D172" t="s">
        <v>694</v>
      </c>
      <c r="E172" t="s">
        <v>695</v>
      </c>
      <c r="F172">
        <v>5</v>
      </c>
      <c r="G172" t="s">
        <v>683</v>
      </c>
      <c r="H172">
        <v>1714262265.166666</v>
      </c>
      <c r="I172">
        <f>(J172)/1000</f>
        <v>0</v>
      </c>
      <c r="J172">
        <f>IF(BE172, AM172, AG172)</f>
        <v>0</v>
      </c>
      <c r="K172">
        <f>IF(BE172, AH172, AF172)</f>
        <v>0</v>
      </c>
      <c r="L172">
        <f>BG172 - IF(AT172&gt;1, K172*BA172*100.0/(AV172*BU172), 0)</f>
        <v>0</v>
      </c>
      <c r="M172">
        <f>((S172-I172/2)*L172-K172)/(S172+I172/2)</f>
        <v>0</v>
      </c>
      <c r="N172">
        <f>M172*(BN172+BO172)/1000.0</f>
        <v>0</v>
      </c>
      <c r="O172">
        <f>(BG172 - IF(AT172&gt;1, K172*BA172*100.0/(AV172*BU172), 0))*(BN172+BO172)/1000.0</f>
        <v>0</v>
      </c>
      <c r="P172">
        <f>2.0/((1/R172-1/Q172)+SIGN(R172)*SQRT((1/R172-1/Q172)*(1/R172-1/Q172) + 4*BB172/((BB172+1)*(BB172+1))*(2*1/R172*1/Q172-1/Q172*1/Q172)))</f>
        <v>0</v>
      </c>
      <c r="Q172">
        <f>IF(LEFT(BC172,1)&lt;&gt;"0",IF(LEFT(BC172,1)="1",3.0,BD172),$D$5+$E$5*(BU172*BN172/($K$5*1000))+$F$5*(BU172*BN172/($K$5*1000))*MAX(MIN(BA172,$J$5),$I$5)*MAX(MIN(BA172,$J$5),$I$5)+$G$5*MAX(MIN(BA172,$J$5),$I$5)*(BU172*BN172/($K$5*1000))+$H$5*(BU172*BN172/($K$5*1000))*(BU172*BN172/($K$5*1000)))</f>
        <v>0</v>
      </c>
      <c r="R172">
        <f>I172*(1000-(1000*0.61365*exp(17.502*V172/(240.97+V172))/(BN172+BO172)+BI172)/2)/(1000*0.61365*exp(17.502*V172/(240.97+V172))/(BN172+BO172)-BI172)</f>
        <v>0</v>
      </c>
      <c r="S172">
        <f>1/((BB172+1)/(P172/1.6)+1/(Q172/1.37)) + BB172/((BB172+1)/(P172/1.6) + BB172/(Q172/1.37))</f>
        <v>0</v>
      </c>
      <c r="T172">
        <f>(AW172*AZ172)</f>
        <v>0</v>
      </c>
      <c r="U172">
        <f>(BP172+(T172+2*0.95*5.67E-8*(((BP172+$B$7)+273)^4-(BP172+273)^4)-44100*I172)/(1.84*29.3*Q172+8*0.95*5.67E-8*(BP172+273)^3))</f>
        <v>0</v>
      </c>
      <c r="V172">
        <f>($C$7*BQ172+$D$7*BR172+$E$7*U172)</f>
        <v>0</v>
      </c>
      <c r="W172">
        <f>0.61365*exp(17.502*V172/(240.97+V172))</f>
        <v>0</v>
      </c>
      <c r="X172">
        <f>(Y172/Z172*100)</f>
        <v>0</v>
      </c>
      <c r="Y172">
        <f>BI172*(BN172+BO172)/1000</f>
        <v>0</v>
      </c>
      <c r="Z172">
        <f>0.61365*exp(17.502*BP172/(240.97+BP172))</f>
        <v>0</v>
      </c>
      <c r="AA172">
        <f>(W172-BI172*(BN172+BO172)/1000)</f>
        <v>0</v>
      </c>
      <c r="AB172">
        <f>(-I172*44100)</f>
        <v>0</v>
      </c>
      <c r="AC172">
        <f>2*29.3*Q172*0.92*(BP172-V172)</f>
        <v>0</v>
      </c>
      <c r="AD172">
        <f>2*0.95*5.67E-8*(((BP172+$B$7)+273)^4-(V172+273)^4)</f>
        <v>0</v>
      </c>
      <c r="AE172">
        <f>T172+AD172+AB172+AC172</f>
        <v>0</v>
      </c>
      <c r="AF172">
        <f>BM172*AT172*(BH172-BG172*(1000-AT172*BJ172)/(1000-AT172*BI172))/(100*BA172)</f>
        <v>0</v>
      </c>
      <c r="AG172">
        <f>1000*BM172*AT172*(BI172-BJ172)/(100*BA172*(1000-AT172*BI172))</f>
        <v>0</v>
      </c>
      <c r="AH172">
        <f>(AI172 - AJ172 - BN172*1E3/(8.314*(BP172+273.15)) * AL172/BM172 * AK172) * BM172/(100*BA172) * (1000 - BJ172)/1000</f>
        <v>0</v>
      </c>
      <c r="AI172">
        <v>426.5498311837536</v>
      </c>
      <c r="AJ172">
        <v>424.4211454545454</v>
      </c>
      <c r="AK172">
        <v>0.0005481694912372729</v>
      </c>
      <c r="AL172">
        <v>67.19582398762589</v>
      </c>
      <c r="AM172">
        <f>(AO172 - AN172 + BN172*1E3/(8.314*(BP172+273.15)) * AQ172/BM172 * AP172) * BM172/(100*BA172) * 1000/(1000 - AO172)</f>
        <v>0</v>
      </c>
      <c r="AN172">
        <v>15.20667013603532</v>
      </c>
      <c r="AO172">
        <v>15.71183333333333</v>
      </c>
      <c r="AP172">
        <v>0.0005845473024170998</v>
      </c>
      <c r="AQ172">
        <v>78.54456228288741</v>
      </c>
      <c r="AR172">
        <v>0</v>
      </c>
      <c r="AS172">
        <v>0</v>
      </c>
      <c r="AT172">
        <f>IF(AR172*$H$13&gt;=AV172,1.0,(AV172/(AV172-AR172*$H$13)))</f>
        <v>0</v>
      </c>
      <c r="AU172">
        <f>(AT172-1)*100</f>
        <v>0</v>
      </c>
      <c r="AV172">
        <f>MAX(0,($B$13+$C$13*BU172)/(1+$D$13*BU172)*BN172/(BP172+273)*$E$13)</f>
        <v>0</v>
      </c>
      <c r="AW172">
        <f>$B$11*BV172+$C$11*BW172+$F$11*CH172*(1-CK172)</f>
        <v>0</v>
      </c>
      <c r="AX172">
        <f>AW172*AY172</f>
        <v>0</v>
      </c>
      <c r="AY172">
        <f>($B$11*$D$9+$C$11*$D$9+$F$11*((CU172+CM172)/MAX(CU172+CM172+CV172, 0.1)*$I$9+CV172/MAX(CU172+CM172+CV172, 0.1)*$J$9))/($B$11+$C$11+$F$11)</f>
        <v>0</v>
      </c>
      <c r="AZ172">
        <f>($B$11*$K$9+$C$11*$K$9+$F$11*((CU172+CM172)/MAX(CU172+CM172+CV172, 0.1)*$P$9+CV172/MAX(CU172+CM172+CV172, 0.1)*$Q$9))/($B$11+$C$11+$F$11)</f>
        <v>0</v>
      </c>
      <c r="BA172">
        <v>6</v>
      </c>
      <c r="BB172">
        <v>0.5</v>
      </c>
      <c r="BC172" t="s">
        <v>355</v>
      </c>
      <c r="BD172">
        <v>2</v>
      </c>
      <c r="BE172" t="b">
        <v>1</v>
      </c>
      <c r="BF172">
        <v>1714262265.166666</v>
      </c>
      <c r="BG172">
        <v>417.722</v>
      </c>
      <c r="BH172">
        <v>420.0133999999999</v>
      </c>
      <c r="BI172">
        <v>15.68422</v>
      </c>
      <c r="BJ172">
        <v>15.20448333333333</v>
      </c>
      <c r="BK172">
        <v>420.5327666666668</v>
      </c>
      <c r="BL172">
        <v>15.72430666666667</v>
      </c>
      <c r="BM172">
        <v>600.0015333333334</v>
      </c>
      <c r="BN172">
        <v>101.4120666666666</v>
      </c>
      <c r="BO172">
        <v>0.1000540833333333</v>
      </c>
      <c r="BP172">
        <v>26.89580333333334</v>
      </c>
      <c r="BQ172">
        <v>27.00431333333333</v>
      </c>
      <c r="BR172">
        <v>999.9000000000002</v>
      </c>
      <c r="BS172">
        <v>0</v>
      </c>
      <c r="BT172">
        <v>0</v>
      </c>
      <c r="BU172">
        <v>9993.937</v>
      </c>
      <c r="BV172">
        <v>0</v>
      </c>
      <c r="BW172">
        <v>173.2163</v>
      </c>
      <c r="BX172">
        <v>-2.291291</v>
      </c>
      <c r="BY172">
        <v>424.3781</v>
      </c>
      <c r="BZ172">
        <v>426.4980666666667</v>
      </c>
      <c r="CA172">
        <v>0.4797497333333334</v>
      </c>
      <c r="CB172">
        <v>420.0133999999999</v>
      </c>
      <c r="CC172">
        <v>15.20448333333333</v>
      </c>
      <c r="CD172">
        <v>1.590571</v>
      </c>
      <c r="CE172">
        <v>1.541918666666666</v>
      </c>
      <c r="CF172">
        <v>13.86773666666667</v>
      </c>
      <c r="CG172">
        <v>13.39029</v>
      </c>
      <c r="CH172">
        <v>399.9804000000001</v>
      </c>
      <c r="CI172">
        <v>0.8999903333333331</v>
      </c>
      <c r="CJ172">
        <v>0.1000097333333334</v>
      </c>
      <c r="CK172">
        <v>0</v>
      </c>
      <c r="CL172">
        <v>2.11701</v>
      </c>
      <c r="CM172">
        <v>0</v>
      </c>
      <c r="CN172">
        <v>1493.903333333333</v>
      </c>
      <c r="CO172">
        <v>3702.014</v>
      </c>
      <c r="CP172">
        <v>35.9727</v>
      </c>
      <c r="CQ172">
        <v>39.52056666666667</v>
      </c>
      <c r="CR172">
        <v>37.854</v>
      </c>
      <c r="CS172">
        <v>38.33519999999999</v>
      </c>
      <c r="CT172">
        <v>36.50593333333333</v>
      </c>
      <c r="CU172">
        <v>359.9783333333332</v>
      </c>
      <c r="CV172">
        <v>40.001</v>
      </c>
      <c r="CW172">
        <v>0</v>
      </c>
      <c r="CX172">
        <v>1714262360.4</v>
      </c>
      <c r="CY172">
        <v>0</v>
      </c>
      <c r="CZ172">
        <v>1714261835</v>
      </c>
      <c r="DA172" t="s">
        <v>668</v>
      </c>
      <c r="DB172">
        <v>1714261835</v>
      </c>
      <c r="DC172">
        <v>1714261830</v>
      </c>
      <c r="DD172">
        <v>5</v>
      </c>
      <c r="DE172">
        <v>0.08799999999999999</v>
      </c>
      <c r="DF172">
        <v>0.013</v>
      </c>
      <c r="DG172">
        <v>-2.821</v>
      </c>
      <c r="DH172">
        <v>-0.042</v>
      </c>
      <c r="DI172">
        <v>420</v>
      </c>
      <c r="DJ172">
        <v>15</v>
      </c>
      <c r="DK172">
        <v>0.27</v>
      </c>
      <c r="DL172">
        <v>0.16</v>
      </c>
      <c r="DM172">
        <v>-2.26426825</v>
      </c>
      <c r="DN172">
        <v>-0.4475929080675379</v>
      </c>
      <c r="DO172">
        <v>0.06226531020108628</v>
      </c>
      <c r="DP172">
        <v>0</v>
      </c>
      <c r="DQ172">
        <v>0.47366455</v>
      </c>
      <c r="DR172">
        <v>0.1824141838649154</v>
      </c>
      <c r="DS172">
        <v>0.02516969775141331</v>
      </c>
      <c r="DT172">
        <v>0</v>
      </c>
      <c r="DU172">
        <v>0</v>
      </c>
      <c r="DV172">
        <v>2</v>
      </c>
      <c r="DW172" t="s">
        <v>363</v>
      </c>
      <c r="DX172">
        <v>3.22919</v>
      </c>
      <c r="DY172">
        <v>2.70419</v>
      </c>
      <c r="DZ172">
        <v>0.105927</v>
      </c>
      <c r="EA172">
        <v>0.10614</v>
      </c>
      <c r="EB172">
        <v>0.08593430000000001</v>
      </c>
      <c r="EC172">
        <v>0.0842396</v>
      </c>
      <c r="ED172">
        <v>29220.5</v>
      </c>
      <c r="EE172">
        <v>28549.8</v>
      </c>
      <c r="EF172">
        <v>31295.7</v>
      </c>
      <c r="EG172">
        <v>30275.4</v>
      </c>
      <c r="EH172">
        <v>38319.6</v>
      </c>
      <c r="EI172">
        <v>36666.1</v>
      </c>
      <c r="EJ172">
        <v>43861.1</v>
      </c>
      <c r="EK172">
        <v>42282.8</v>
      </c>
      <c r="EL172">
        <v>2.14995</v>
      </c>
      <c r="EM172">
        <v>1.91805</v>
      </c>
      <c r="EN172">
        <v>0.138678</v>
      </c>
      <c r="EO172">
        <v>0</v>
      </c>
      <c r="EP172">
        <v>24.7344</v>
      </c>
      <c r="EQ172">
        <v>999.9</v>
      </c>
      <c r="ER172">
        <v>50</v>
      </c>
      <c r="ES172">
        <v>28.6</v>
      </c>
      <c r="ET172">
        <v>19.3734</v>
      </c>
      <c r="EU172">
        <v>61.139</v>
      </c>
      <c r="EV172">
        <v>22.6683</v>
      </c>
      <c r="EW172">
        <v>1</v>
      </c>
      <c r="EX172">
        <v>-0.113923</v>
      </c>
      <c r="EY172">
        <v>-1.68718</v>
      </c>
      <c r="EZ172">
        <v>20.2023</v>
      </c>
      <c r="FA172">
        <v>5.22777</v>
      </c>
      <c r="FB172">
        <v>11.998</v>
      </c>
      <c r="FC172">
        <v>4.9672</v>
      </c>
      <c r="FD172">
        <v>3.297</v>
      </c>
      <c r="FE172">
        <v>9999</v>
      </c>
      <c r="FF172">
        <v>9999</v>
      </c>
      <c r="FG172">
        <v>9999</v>
      </c>
      <c r="FH172">
        <v>33.9</v>
      </c>
      <c r="FI172">
        <v>4.97104</v>
      </c>
      <c r="FJ172">
        <v>1.86782</v>
      </c>
      <c r="FK172">
        <v>1.85899</v>
      </c>
      <c r="FL172">
        <v>1.86512</v>
      </c>
      <c r="FM172">
        <v>1.86313</v>
      </c>
      <c r="FN172">
        <v>1.86447</v>
      </c>
      <c r="FO172">
        <v>1.85989</v>
      </c>
      <c r="FP172">
        <v>1.86401</v>
      </c>
      <c r="FQ172">
        <v>0</v>
      </c>
      <c r="FR172">
        <v>0</v>
      </c>
      <c r="FS172">
        <v>0</v>
      </c>
      <c r="FT172">
        <v>0</v>
      </c>
      <c r="FU172" t="s">
        <v>358</v>
      </c>
      <c r="FV172" t="s">
        <v>359</v>
      </c>
      <c r="FW172" t="s">
        <v>360</v>
      </c>
      <c r="FX172" t="s">
        <v>360</v>
      </c>
      <c r="FY172" t="s">
        <v>360</v>
      </c>
      <c r="FZ172" t="s">
        <v>360</v>
      </c>
      <c r="GA172">
        <v>0</v>
      </c>
      <c r="GB172">
        <v>100</v>
      </c>
      <c r="GC172">
        <v>100</v>
      </c>
      <c r="GD172">
        <v>-2.811</v>
      </c>
      <c r="GE172">
        <v>-0.04</v>
      </c>
      <c r="GF172">
        <v>-0.9628116313488231</v>
      </c>
      <c r="GG172">
        <v>-0.004200780211792431</v>
      </c>
      <c r="GH172">
        <v>-6.086107273994438E-07</v>
      </c>
      <c r="GI172">
        <v>3.538391214060535E-10</v>
      </c>
      <c r="GJ172">
        <v>-0.06491111787149924</v>
      </c>
      <c r="GK172">
        <v>0.006682484536868237</v>
      </c>
      <c r="GL172">
        <v>-0.0007200357986506558</v>
      </c>
      <c r="GM172">
        <v>2.515042002614049E-05</v>
      </c>
      <c r="GN172">
        <v>15</v>
      </c>
      <c r="GO172">
        <v>1944</v>
      </c>
      <c r="GP172">
        <v>3</v>
      </c>
      <c r="GQ172">
        <v>20</v>
      </c>
      <c r="GR172">
        <v>7.3</v>
      </c>
      <c r="GS172">
        <v>7.4</v>
      </c>
      <c r="GT172">
        <v>1.13281</v>
      </c>
      <c r="GU172">
        <v>2.41699</v>
      </c>
      <c r="GV172">
        <v>1.44775</v>
      </c>
      <c r="GW172">
        <v>2.29004</v>
      </c>
      <c r="GX172">
        <v>1.55151</v>
      </c>
      <c r="GY172">
        <v>2.35107</v>
      </c>
      <c r="GZ172">
        <v>32.8869</v>
      </c>
      <c r="HA172">
        <v>13.4841</v>
      </c>
      <c r="HB172">
        <v>18</v>
      </c>
      <c r="HC172">
        <v>606.0650000000001</v>
      </c>
      <c r="HD172">
        <v>459.637</v>
      </c>
      <c r="HE172">
        <v>28.0004</v>
      </c>
      <c r="HF172">
        <v>25.6698</v>
      </c>
      <c r="HG172">
        <v>29.9996</v>
      </c>
      <c r="HH172">
        <v>25.8525</v>
      </c>
      <c r="HI172">
        <v>25.8458</v>
      </c>
      <c r="HJ172">
        <v>22.6838</v>
      </c>
      <c r="HK172">
        <v>31.1371</v>
      </c>
      <c r="HL172">
        <v>51.0495</v>
      </c>
      <c r="HM172">
        <v>28</v>
      </c>
      <c r="HN172">
        <v>420</v>
      </c>
      <c r="HO172">
        <v>15.2381</v>
      </c>
      <c r="HP172">
        <v>99.31699999999999</v>
      </c>
      <c r="HQ172">
        <v>101.029</v>
      </c>
    </row>
    <row r="173" spans="1:225">
      <c r="A173">
        <v>157</v>
      </c>
      <c r="B173">
        <v>1714262382.1</v>
      </c>
      <c r="C173">
        <v>5244</v>
      </c>
      <c r="D173" t="s">
        <v>696</v>
      </c>
      <c r="E173" t="s">
        <v>697</v>
      </c>
      <c r="F173">
        <v>5</v>
      </c>
      <c r="G173" t="s">
        <v>698</v>
      </c>
      <c r="H173">
        <v>1714262374.099999</v>
      </c>
      <c r="I173">
        <f>(J173)/1000</f>
        <v>0</v>
      </c>
      <c r="J173">
        <f>IF(BE173, AM173, AG173)</f>
        <v>0</v>
      </c>
      <c r="K173">
        <f>IF(BE173, AH173, AF173)</f>
        <v>0</v>
      </c>
      <c r="L173">
        <f>BG173 - IF(AT173&gt;1, K173*BA173*100.0/(AV173*BU173), 0)</f>
        <v>0</v>
      </c>
      <c r="M173">
        <f>((S173-I173/2)*L173-K173)/(S173+I173/2)</f>
        <v>0</v>
      </c>
      <c r="N173">
        <f>M173*(BN173+BO173)/1000.0</f>
        <v>0</v>
      </c>
      <c r="O173">
        <f>(BG173 - IF(AT173&gt;1, K173*BA173*100.0/(AV173*BU173), 0))*(BN173+BO173)/1000.0</f>
        <v>0</v>
      </c>
      <c r="P173">
        <f>2.0/((1/R173-1/Q173)+SIGN(R173)*SQRT((1/R173-1/Q173)*(1/R173-1/Q173) + 4*BB173/((BB173+1)*(BB173+1))*(2*1/R173*1/Q173-1/Q173*1/Q173)))</f>
        <v>0</v>
      </c>
      <c r="Q173">
        <f>IF(LEFT(BC173,1)&lt;&gt;"0",IF(LEFT(BC173,1)="1",3.0,BD173),$D$5+$E$5*(BU173*BN173/($K$5*1000))+$F$5*(BU173*BN173/($K$5*1000))*MAX(MIN(BA173,$J$5),$I$5)*MAX(MIN(BA173,$J$5),$I$5)+$G$5*MAX(MIN(BA173,$J$5),$I$5)*(BU173*BN173/($K$5*1000))+$H$5*(BU173*BN173/($K$5*1000))*(BU173*BN173/($K$5*1000)))</f>
        <v>0</v>
      </c>
      <c r="R173">
        <f>I173*(1000-(1000*0.61365*exp(17.502*V173/(240.97+V173))/(BN173+BO173)+BI173)/2)/(1000*0.61365*exp(17.502*V173/(240.97+V173))/(BN173+BO173)-BI173)</f>
        <v>0</v>
      </c>
      <c r="S173">
        <f>1/((BB173+1)/(P173/1.6)+1/(Q173/1.37)) + BB173/((BB173+1)/(P173/1.6) + BB173/(Q173/1.37))</f>
        <v>0</v>
      </c>
      <c r="T173">
        <f>(AW173*AZ173)</f>
        <v>0</v>
      </c>
      <c r="U173">
        <f>(BP173+(T173+2*0.95*5.67E-8*(((BP173+$B$7)+273)^4-(BP173+273)^4)-44100*I173)/(1.84*29.3*Q173+8*0.95*5.67E-8*(BP173+273)^3))</f>
        <v>0</v>
      </c>
      <c r="V173">
        <f>($C$7*BQ173+$D$7*BR173+$E$7*U173)</f>
        <v>0</v>
      </c>
      <c r="W173">
        <f>0.61365*exp(17.502*V173/(240.97+V173))</f>
        <v>0</v>
      </c>
      <c r="X173">
        <f>(Y173/Z173*100)</f>
        <v>0</v>
      </c>
      <c r="Y173">
        <f>BI173*(BN173+BO173)/1000</f>
        <v>0</v>
      </c>
      <c r="Z173">
        <f>0.61365*exp(17.502*BP173/(240.97+BP173))</f>
        <v>0</v>
      </c>
      <c r="AA173">
        <f>(W173-BI173*(BN173+BO173)/1000)</f>
        <v>0</v>
      </c>
      <c r="AB173">
        <f>(-I173*44100)</f>
        <v>0</v>
      </c>
      <c r="AC173">
        <f>2*29.3*Q173*0.92*(BP173-V173)</f>
        <v>0</v>
      </c>
      <c r="AD173">
        <f>2*0.95*5.67E-8*(((BP173+$B$7)+273)^4-(V173+273)^4)</f>
        <v>0</v>
      </c>
      <c r="AE173">
        <f>T173+AD173+AB173+AC173</f>
        <v>0</v>
      </c>
      <c r="AF173">
        <f>BM173*AT173*(BH173-BG173*(1000-AT173*BJ173)/(1000-AT173*BI173))/(100*BA173)</f>
        <v>0</v>
      </c>
      <c r="AG173">
        <f>1000*BM173*AT173*(BI173-BJ173)/(100*BA173*(1000-AT173*BI173))</f>
        <v>0</v>
      </c>
      <c r="AH173">
        <f>(AI173 - AJ173 - BN173*1E3/(8.314*(BP173+273.15)) * AL173/BM173 * AK173) * BM173/(100*BA173) * (1000 - BJ173)/1000</f>
        <v>0</v>
      </c>
      <c r="AI173">
        <v>426.6398078346411</v>
      </c>
      <c r="AJ173">
        <v>425.1021696969697</v>
      </c>
      <c r="AK173">
        <v>-0.0006727067403535448</v>
      </c>
      <c r="AL173">
        <v>67.1942306878947</v>
      </c>
      <c r="AM173">
        <f>(AO173 - AN173 + BN173*1E3/(8.314*(BP173+273.15)) * AQ173/BM173 * AP173) * BM173/(100*BA173) * 1000/(1000 - AO173)</f>
        <v>0</v>
      </c>
      <c r="AN173">
        <v>15.51443966289156</v>
      </c>
      <c r="AO173">
        <v>15.93997878787879</v>
      </c>
      <c r="AP173">
        <v>-0.007892493613051209</v>
      </c>
      <c r="AQ173">
        <v>78.54530775923764</v>
      </c>
      <c r="AR173">
        <v>0</v>
      </c>
      <c r="AS173">
        <v>0</v>
      </c>
      <c r="AT173">
        <f>IF(AR173*$H$13&gt;=AV173,1.0,(AV173/(AV173-AR173*$H$13)))</f>
        <v>0</v>
      </c>
      <c r="AU173">
        <f>(AT173-1)*100</f>
        <v>0</v>
      </c>
      <c r="AV173">
        <f>MAX(0,($B$13+$C$13*BU173)/(1+$D$13*BU173)*BN173/(BP173+273)*$E$13)</f>
        <v>0</v>
      </c>
      <c r="AW173">
        <f>$B$11*BV173+$C$11*BW173+$F$11*CH173*(1-CK173)</f>
        <v>0</v>
      </c>
      <c r="AX173">
        <f>AW173*AY173</f>
        <v>0</v>
      </c>
      <c r="AY173">
        <f>($B$11*$D$9+$C$11*$D$9+$F$11*((CU173+CM173)/MAX(CU173+CM173+CV173, 0.1)*$I$9+CV173/MAX(CU173+CM173+CV173, 0.1)*$J$9))/($B$11+$C$11+$F$11)</f>
        <v>0</v>
      </c>
      <c r="AZ173">
        <f>($B$11*$K$9+$C$11*$K$9+$F$11*((CU173+CM173)/MAX(CU173+CM173+CV173, 0.1)*$P$9+CV173/MAX(CU173+CM173+CV173, 0.1)*$Q$9))/($B$11+$C$11+$F$11)</f>
        <v>0</v>
      </c>
      <c r="BA173">
        <v>6</v>
      </c>
      <c r="BB173">
        <v>0.5</v>
      </c>
      <c r="BC173" t="s">
        <v>355</v>
      </c>
      <c r="BD173">
        <v>2</v>
      </c>
      <c r="BE173" t="b">
        <v>1</v>
      </c>
      <c r="BF173">
        <v>1714262374.099999</v>
      </c>
      <c r="BG173">
        <v>418.3730322580645</v>
      </c>
      <c r="BH173">
        <v>420.0136129032257</v>
      </c>
      <c r="BI173">
        <v>15.99586129032258</v>
      </c>
      <c r="BJ173">
        <v>15.56530967741936</v>
      </c>
      <c r="BK173">
        <v>421.1865483870968</v>
      </c>
      <c r="BL173">
        <v>16.03505161290322</v>
      </c>
      <c r="BM173">
        <v>600.0217741935485</v>
      </c>
      <c r="BN173">
        <v>101.4162903225806</v>
      </c>
      <c r="BO173">
        <v>0.1000126064516129</v>
      </c>
      <c r="BP173">
        <v>27.04544193548387</v>
      </c>
      <c r="BQ173">
        <v>27.21045806451612</v>
      </c>
      <c r="BR173">
        <v>999.9000000000003</v>
      </c>
      <c r="BS173">
        <v>0</v>
      </c>
      <c r="BT173">
        <v>0</v>
      </c>
      <c r="BU173">
        <v>10005.58322580645</v>
      </c>
      <c r="BV173">
        <v>0</v>
      </c>
      <c r="BW173">
        <v>150.9953870967742</v>
      </c>
      <c r="BX173">
        <v>-1.640648709677419</v>
      </c>
      <c r="BY173">
        <v>425.1741290322581</v>
      </c>
      <c r="BZ173">
        <v>426.6546774193547</v>
      </c>
      <c r="CA173">
        <v>0.4305555161290323</v>
      </c>
      <c r="CB173">
        <v>420.0136129032257</v>
      </c>
      <c r="CC173">
        <v>15.56530967741936</v>
      </c>
      <c r="CD173">
        <v>1.622241290322581</v>
      </c>
      <c r="CE173">
        <v>1.578576129032258</v>
      </c>
      <c r="CF173">
        <v>14.17167741935484</v>
      </c>
      <c r="CG173">
        <v>13.75118387096774</v>
      </c>
      <c r="CH173">
        <v>400.0187419354838</v>
      </c>
      <c r="CI173">
        <v>0.8999752258064517</v>
      </c>
      <c r="CJ173">
        <v>0.100024764516129</v>
      </c>
      <c r="CK173">
        <v>0</v>
      </c>
      <c r="CL173">
        <v>2.133654838709678</v>
      </c>
      <c r="CM173">
        <v>0</v>
      </c>
      <c r="CN173">
        <v>1160.952903225806</v>
      </c>
      <c r="CO173">
        <v>3702.349677419355</v>
      </c>
      <c r="CP173">
        <v>36.651</v>
      </c>
      <c r="CQ173">
        <v>40.69329032258064</v>
      </c>
      <c r="CR173">
        <v>38.57635483870968</v>
      </c>
      <c r="CS173">
        <v>40.20741935483869</v>
      </c>
      <c r="CT173">
        <v>37.34654838709677</v>
      </c>
      <c r="CU173">
        <v>360.0074193548387</v>
      </c>
      <c r="CV173">
        <v>40.00903225806452</v>
      </c>
      <c r="CW173">
        <v>0</v>
      </c>
      <c r="CX173">
        <v>1714262469.6</v>
      </c>
      <c r="CY173">
        <v>0</v>
      </c>
      <c r="CZ173">
        <v>1714261835</v>
      </c>
      <c r="DA173" t="s">
        <v>668</v>
      </c>
      <c r="DB173">
        <v>1714261835</v>
      </c>
      <c r="DC173">
        <v>1714261830</v>
      </c>
      <c r="DD173">
        <v>5</v>
      </c>
      <c r="DE173">
        <v>0.08799999999999999</v>
      </c>
      <c r="DF173">
        <v>0.013</v>
      </c>
      <c r="DG173">
        <v>-2.821</v>
      </c>
      <c r="DH173">
        <v>-0.042</v>
      </c>
      <c r="DI173">
        <v>420</v>
      </c>
      <c r="DJ173">
        <v>15</v>
      </c>
      <c r="DK173">
        <v>0.27</v>
      </c>
      <c r="DL173">
        <v>0.16</v>
      </c>
      <c r="DM173">
        <v>-1.64032575</v>
      </c>
      <c r="DN173">
        <v>-0.06969264540337518</v>
      </c>
      <c r="DO173">
        <v>0.04741112358336914</v>
      </c>
      <c r="DP173">
        <v>1</v>
      </c>
      <c r="DQ173">
        <v>0.41088305</v>
      </c>
      <c r="DR173">
        <v>0.3741265215759836</v>
      </c>
      <c r="DS173">
        <v>0.04021003645978825</v>
      </c>
      <c r="DT173">
        <v>0</v>
      </c>
      <c r="DU173">
        <v>1</v>
      </c>
      <c r="DV173">
        <v>2</v>
      </c>
      <c r="DW173" t="s">
        <v>357</v>
      </c>
      <c r="DX173">
        <v>3.22913</v>
      </c>
      <c r="DY173">
        <v>2.70432</v>
      </c>
      <c r="DZ173">
        <v>0.106084</v>
      </c>
      <c r="EA173">
        <v>0.106184</v>
      </c>
      <c r="EB173">
        <v>0.0868631</v>
      </c>
      <c r="EC173">
        <v>0.08552650000000001</v>
      </c>
      <c r="ED173">
        <v>29224.7</v>
      </c>
      <c r="EE173">
        <v>28557.9</v>
      </c>
      <c r="EF173">
        <v>31305</v>
      </c>
      <c r="EG173">
        <v>30284.7</v>
      </c>
      <c r="EH173">
        <v>38292.3</v>
      </c>
      <c r="EI173">
        <v>36625.7</v>
      </c>
      <c r="EJ173">
        <v>43874.7</v>
      </c>
      <c r="EK173">
        <v>42296.1</v>
      </c>
      <c r="EL173">
        <v>2.13617</v>
      </c>
      <c r="EM173">
        <v>1.92115</v>
      </c>
      <c r="EN173">
        <v>0.14443</v>
      </c>
      <c r="EO173">
        <v>0</v>
      </c>
      <c r="EP173">
        <v>24.8691</v>
      </c>
      <c r="EQ173">
        <v>999.9</v>
      </c>
      <c r="ER173">
        <v>49.7</v>
      </c>
      <c r="ES173">
        <v>28.6</v>
      </c>
      <c r="ET173">
        <v>19.2586</v>
      </c>
      <c r="EU173">
        <v>61.2791</v>
      </c>
      <c r="EV173">
        <v>22.9888</v>
      </c>
      <c r="EW173">
        <v>1</v>
      </c>
      <c r="EX173">
        <v>-0.125442</v>
      </c>
      <c r="EY173">
        <v>-1.64306</v>
      </c>
      <c r="EZ173">
        <v>20.2031</v>
      </c>
      <c r="FA173">
        <v>5.22792</v>
      </c>
      <c r="FB173">
        <v>11.998</v>
      </c>
      <c r="FC173">
        <v>4.96715</v>
      </c>
      <c r="FD173">
        <v>3.297</v>
      </c>
      <c r="FE173">
        <v>9999</v>
      </c>
      <c r="FF173">
        <v>9999</v>
      </c>
      <c r="FG173">
        <v>9999</v>
      </c>
      <c r="FH173">
        <v>33.9</v>
      </c>
      <c r="FI173">
        <v>4.97104</v>
      </c>
      <c r="FJ173">
        <v>1.86783</v>
      </c>
      <c r="FK173">
        <v>1.85898</v>
      </c>
      <c r="FL173">
        <v>1.86511</v>
      </c>
      <c r="FM173">
        <v>1.86312</v>
      </c>
      <c r="FN173">
        <v>1.86447</v>
      </c>
      <c r="FO173">
        <v>1.85989</v>
      </c>
      <c r="FP173">
        <v>1.86401</v>
      </c>
      <c r="FQ173">
        <v>0</v>
      </c>
      <c r="FR173">
        <v>0</v>
      </c>
      <c r="FS173">
        <v>0</v>
      </c>
      <c r="FT173">
        <v>0</v>
      </c>
      <c r="FU173" t="s">
        <v>358</v>
      </c>
      <c r="FV173" t="s">
        <v>359</v>
      </c>
      <c r="FW173" t="s">
        <v>360</v>
      </c>
      <c r="FX173" t="s">
        <v>360</v>
      </c>
      <c r="FY173" t="s">
        <v>360</v>
      </c>
      <c r="FZ173" t="s">
        <v>360</v>
      </c>
      <c r="GA173">
        <v>0</v>
      </c>
      <c r="GB173">
        <v>100</v>
      </c>
      <c r="GC173">
        <v>100</v>
      </c>
      <c r="GD173">
        <v>-2.813</v>
      </c>
      <c r="GE173">
        <v>-0.0394</v>
      </c>
      <c r="GF173">
        <v>-0.9628116313488231</v>
      </c>
      <c r="GG173">
        <v>-0.004200780211792431</v>
      </c>
      <c r="GH173">
        <v>-6.086107273994438E-07</v>
      </c>
      <c r="GI173">
        <v>3.538391214060535E-10</v>
      </c>
      <c r="GJ173">
        <v>-0.06491111787149924</v>
      </c>
      <c r="GK173">
        <v>0.006682484536868237</v>
      </c>
      <c r="GL173">
        <v>-0.0007200357986506558</v>
      </c>
      <c r="GM173">
        <v>2.515042002614049E-05</v>
      </c>
      <c r="GN173">
        <v>15</v>
      </c>
      <c r="GO173">
        <v>1944</v>
      </c>
      <c r="GP173">
        <v>3</v>
      </c>
      <c r="GQ173">
        <v>20</v>
      </c>
      <c r="GR173">
        <v>9.1</v>
      </c>
      <c r="GS173">
        <v>9.199999999999999</v>
      </c>
      <c r="GT173">
        <v>1.13403</v>
      </c>
      <c r="GU173">
        <v>2.41821</v>
      </c>
      <c r="GV173">
        <v>1.44775</v>
      </c>
      <c r="GW173">
        <v>2.29004</v>
      </c>
      <c r="GX173">
        <v>1.55151</v>
      </c>
      <c r="GY173">
        <v>2.45117</v>
      </c>
      <c r="GZ173">
        <v>32.8424</v>
      </c>
      <c r="HA173">
        <v>13.4403</v>
      </c>
      <c r="HB173">
        <v>18</v>
      </c>
      <c r="HC173">
        <v>594.873</v>
      </c>
      <c r="HD173">
        <v>460.304</v>
      </c>
      <c r="HE173">
        <v>28.0006</v>
      </c>
      <c r="HF173">
        <v>25.5437</v>
      </c>
      <c r="HG173">
        <v>29.9996</v>
      </c>
      <c r="HH173">
        <v>25.707</v>
      </c>
      <c r="HI173">
        <v>25.697</v>
      </c>
      <c r="HJ173">
        <v>22.6945</v>
      </c>
      <c r="HK173">
        <v>28.7392</v>
      </c>
      <c r="HL173">
        <v>50.6793</v>
      </c>
      <c r="HM173">
        <v>28</v>
      </c>
      <c r="HN173">
        <v>420</v>
      </c>
      <c r="HO173">
        <v>15.4589</v>
      </c>
      <c r="HP173">
        <v>99.34739999999999</v>
      </c>
      <c r="HQ173">
        <v>101.06</v>
      </c>
    </row>
    <row r="174" spans="1:225">
      <c r="A174">
        <v>158</v>
      </c>
      <c r="B174">
        <v>1714262401.1</v>
      </c>
      <c r="C174">
        <v>5263</v>
      </c>
      <c r="D174" t="s">
        <v>699</v>
      </c>
      <c r="E174" t="s">
        <v>700</v>
      </c>
      <c r="F174">
        <v>5</v>
      </c>
      <c r="G174" t="s">
        <v>698</v>
      </c>
      <c r="H174">
        <v>1714262395.099999</v>
      </c>
      <c r="I174">
        <f>(J174)/1000</f>
        <v>0</v>
      </c>
      <c r="J174">
        <f>IF(BE174, AM174, AG174)</f>
        <v>0</v>
      </c>
      <c r="K174">
        <f>IF(BE174, AH174, AF174)</f>
        <v>0</v>
      </c>
      <c r="L174">
        <f>BG174 - IF(AT174&gt;1, K174*BA174*100.0/(AV174*BU174), 0)</f>
        <v>0</v>
      </c>
      <c r="M174">
        <f>((S174-I174/2)*L174-K174)/(S174+I174/2)</f>
        <v>0</v>
      </c>
      <c r="N174">
        <f>M174*(BN174+BO174)/1000.0</f>
        <v>0</v>
      </c>
      <c r="O174">
        <f>(BG174 - IF(AT174&gt;1, K174*BA174*100.0/(AV174*BU174), 0))*(BN174+BO174)/1000.0</f>
        <v>0</v>
      </c>
      <c r="P174">
        <f>2.0/((1/R174-1/Q174)+SIGN(R174)*SQRT((1/R174-1/Q174)*(1/R174-1/Q174) + 4*BB174/((BB174+1)*(BB174+1))*(2*1/R174*1/Q174-1/Q174*1/Q174)))</f>
        <v>0</v>
      </c>
      <c r="Q174">
        <f>IF(LEFT(BC174,1)&lt;&gt;"0",IF(LEFT(BC174,1)="1",3.0,BD174),$D$5+$E$5*(BU174*BN174/($K$5*1000))+$F$5*(BU174*BN174/($K$5*1000))*MAX(MIN(BA174,$J$5),$I$5)*MAX(MIN(BA174,$J$5),$I$5)+$G$5*MAX(MIN(BA174,$J$5),$I$5)*(BU174*BN174/($K$5*1000))+$H$5*(BU174*BN174/($K$5*1000))*(BU174*BN174/($K$5*1000)))</f>
        <v>0</v>
      </c>
      <c r="R174">
        <f>I174*(1000-(1000*0.61365*exp(17.502*V174/(240.97+V174))/(BN174+BO174)+BI174)/2)/(1000*0.61365*exp(17.502*V174/(240.97+V174))/(BN174+BO174)-BI174)</f>
        <v>0</v>
      </c>
      <c r="S174">
        <f>1/((BB174+1)/(P174/1.6)+1/(Q174/1.37)) + BB174/((BB174+1)/(P174/1.6) + BB174/(Q174/1.37))</f>
        <v>0</v>
      </c>
      <c r="T174">
        <f>(AW174*AZ174)</f>
        <v>0</v>
      </c>
      <c r="U174">
        <f>(BP174+(T174+2*0.95*5.67E-8*(((BP174+$B$7)+273)^4-(BP174+273)^4)-44100*I174)/(1.84*29.3*Q174+8*0.95*5.67E-8*(BP174+273)^3))</f>
        <v>0</v>
      </c>
      <c r="V174">
        <f>($C$7*BQ174+$D$7*BR174+$E$7*U174)</f>
        <v>0</v>
      </c>
      <c r="W174">
        <f>0.61365*exp(17.502*V174/(240.97+V174))</f>
        <v>0</v>
      </c>
      <c r="X174">
        <f>(Y174/Z174*100)</f>
        <v>0</v>
      </c>
      <c r="Y174">
        <f>BI174*(BN174+BO174)/1000</f>
        <v>0</v>
      </c>
      <c r="Z174">
        <f>0.61365*exp(17.502*BP174/(240.97+BP174))</f>
        <v>0</v>
      </c>
      <c r="AA174">
        <f>(W174-BI174*(BN174+BO174)/1000)</f>
        <v>0</v>
      </c>
      <c r="AB174">
        <f>(-I174*44100)</f>
        <v>0</v>
      </c>
      <c r="AC174">
        <f>2*29.3*Q174*0.92*(BP174-V174)</f>
        <v>0</v>
      </c>
      <c r="AD174">
        <f>2*0.95*5.67E-8*(((BP174+$B$7)+273)^4-(V174+273)^4)</f>
        <v>0</v>
      </c>
      <c r="AE174">
        <f>T174+AD174+AB174+AC174</f>
        <v>0</v>
      </c>
      <c r="AF174">
        <f>BM174*AT174*(BH174-BG174*(1000-AT174*BJ174)/(1000-AT174*BI174))/(100*BA174)</f>
        <v>0</v>
      </c>
      <c r="AG174">
        <f>1000*BM174*AT174*(BI174-BJ174)/(100*BA174*(1000-AT174*BI174))</f>
        <v>0</v>
      </c>
      <c r="AH174">
        <f>(AI174 - AJ174 - BN174*1E3/(8.314*(BP174+273.15)) * AL174/BM174 * AK174) * BM174/(100*BA174) * (1000 - BJ174)/1000</f>
        <v>0</v>
      </c>
      <c r="AI174">
        <v>426.565768535285</v>
      </c>
      <c r="AJ174">
        <v>425.091206060606</v>
      </c>
      <c r="AK174">
        <v>-0.0003519113665976562</v>
      </c>
      <c r="AL174">
        <v>67.1942306878947</v>
      </c>
      <c r="AM174">
        <f>(AO174 - AN174 + BN174*1E3/(8.314*(BP174+273.15)) * AQ174/BM174 * AP174) * BM174/(100*BA174) * 1000/(1000 - AO174)</f>
        <v>0</v>
      </c>
      <c r="AN174">
        <v>15.49719488195349</v>
      </c>
      <c r="AO174">
        <v>15.91039757575757</v>
      </c>
      <c r="AP174">
        <v>7.905392676622378E-06</v>
      </c>
      <c r="AQ174">
        <v>78.54530775923764</v>
      </c>
      <c r="AR174">
        <v>0</v>
      </c>
      <c r="AS174">
        <v>0</v>
      </c>
      <c r="AT174">
        <f>IF(AR174*$H$13&gt;=AV174,1.0,(AV174/(AV174-AR174*$H$13)))</f>
        <v>0</v>
      </c>
      <c r="AU174">
        <f>(AT174-1)*100</f>
        <v>0</v>
      </c>
      <c r="AV174">
        <f>MAX(0,($B$13+$C$13*BU174)/(1+$D$13*BU174)*BN174/(BP174+273)*$E$13)</f>
        <v>0</v>
      </c>
      <c r="AW174">
        <f>$B$11*BV174+$C$11*BW174+$F$11*CH174*(1-CK174)</f>
        <v>0</v>
      </c>
      <c r="AX174">
        <f>AW174*AY174</f>
        <v>0</v>
      </c>
      <c r="AY174">
        <f>($B$11*$D$9+$C$11*$D$9+$F$11*((CU174+CM174)/MAX(CU174+CM174+CV174, 0.1)*$I$9+CV174/MAX(CU174+CM174+CV174, 0.1)*$J$9))/($B$11+$C$11+$F$11)</f>
        <v>0</v>
      </c>
      <c r="AZ174">
        <f>($B$11*$K$9+$C$11*$K$9+$F$11*((CU174+CM174)/MAX(CU174+CM174+CV174, 0.1)*$P$9+CV174/MAX(CU174+CM174+CV174, 0.1)*$Q$9))/($B$11+$C$11+$F$11)</f>
        <v>0</v>
      </c>
      <c r="BA174">
        <v>6</v>
      </c>
      <c r="BB174">
        <v>0.5</v>
      </c>
      <c r="BC174" t="s">
        <v>355</v>
      </c>
      <c r="BD174">
        <v>2</v>
      </c>
      <c r="BE174" t="b">
        <v>1</v>
      </c>
      <c r="BF174">
        <v>1714262395.099999</v>
      </c>
      <c r="BG174">
        <v>418.3325217391305</v>
      </c>
      <c r="BH174">
        <v>419.9989565217392</v>
      </c>
      <c r="BI174">
        <v>15.91349130434783</v>
      </c>
      <c r="BJ174">
        <v>15.49925652173913</v>
      </c>
      <c r="BK174">
        <v>421.1458695652174</v>
      </c>
      <c r="BL174">
        <v>15.95294347826087</v>
      </c>
      <c r="BM174">
        <v>600.0091304347825</v>
      </c>
      <c r="BN174">
        <v>101.4154347826087</v>
      </c>
      <c r="BO174">
        <v>0.1000211695652174</v>
      </c>
      <c r="BP174">
        <v>27.11321739130435</v>
      </c>
      <c r="BQ174">
        <v>27.26932608695652</v>
      </c>
      <c r="BR174">
        <v>999.9000000000003</v>
      </c>
      <c r="BS174">
        <v>0</v>
      </c>
      <c r="BT174">
        <v>0</v>
      </c>
      <c r="BU174">
        <v>9992.964347826086</v>
      </c>
      <c r="BV174">
        <v>0</v>
      </c>
      <c r="BW174">
        <v>150.1634347826087</v>
      </c>
      <c r="BX174">
        <v>-1.666566086956522</v>
      </c>
      <c r="BY174">
        <v>425.0973043478261</v>
      </c>
      <c r="BZ174">
        <v>426.6112173913043</v>
      </c>
      <c r="CA174">
        <v>0.4142400434782609</v>
      </c>
      <c r="CB174">
        <v>419.9989565217392</v>
      </c>
      <c r="CC174">
        <v>15.49925652173913</v>
      </c>
      <c r="CD174">
        <v>1.613874347826087</v>
      </c>
      <c r="CE174">
        <v>1.571863478260869</v>
      </c>
      <c r="CF174">
        <v>14.09191304347826</v>
      </c>
      <c r="CG174">
        <v>13.68570869565217</v>
      </c>
      <c r="CH174">
        <v>400.0364782608696</v>
      </c>
      <c r="CI174">
        <v>0.8999859565217393</v>
      </c>
      <c r="CJ174">
        <v>0.1000140434782609</v>
      </c>
      <c r="CK174">
        <v>0</v>
      </c>
      <c r="CL174">
        <v>2.1241</v>
      </c>
      <c r="CM174">
        <v>0</v>
      </c>
      <c r="CN174">
        <v>1152.415652173913</v>
      </c>
      <c r="CO174">
        <v>3702.529130434782</v>
      </c>
      <c r="CP174">
        <v>36.77965217391305</v>
      </c>
      <c r="CQ174">
        <v>40.85578260869566</v>
      </c>
      <c r="CR174">
        <v>38.70069565217391</v>
      </c>
      <c r="CS174">
        <v>40.4915652173913</v>
      </c>
      <c r="CT174">
        <v>37.50260869565218</v>
      </c>
      <c r="CU174">
        <v>360.0273913043478</v>
      </c>
      <c r="CV174">
        <v>40.00739130434783</v>
      </c>
      <c r="CW174">
        <v>0</v>
      </c>
      <c r="CX174">
        <v>1714262488.8</v>
      </c>
      <c r="CY174">
        <v>0</v>
      </c>
      <c r="CZ174">
        <v>1714261835</v>
      </c>
      <c r="DA174" t="s">
        <v>668</v>
      </c>
      <c r="DB174">
        <v>1714261835</v>
      </c>
      <c r="DC174">
        <v>1714261830</v>
      </c>
      <c r="DD174">
        <v>5</v>
      </c>
      <c r="DE174">
        <v>0.08799999999999999</v>
      </c>
      <c r="DF174">
        <v>0.013</v>
      </c>
      <c r="DG174">
        <v>-2.821</v>
      </c>
      <c r="DH174">
        <v>-0.042</v>
      </c>
      <c r="DI174">
        <v>420</v>
      </c>
      <c r="DJ174">
        <v>15</v>
      </c>
      <c r="DK174">
        <v>0.27</v>
      </c>
      <c r="DL174">
        <v>0.16</v>
      </c>
      <c r="DM174">
        <v>-1.655997317073171</v>
      </c>
      <c r="DN174">
        <v>-0.06058620209058893</v>
      </c>
      <c r="DO174">
        <v>0.04180294539887609</v>
      </c>
      <c r="DP174">
        <v>1</v>
      </c>
      <c r="DQ174">
        <v>0.4172761951219512</v>
      </c>
      <c r="DR174">
        <v>-0.03967268989547076</v>
      </c>
      <c r="DS174">
        <v>0.004936823355152195</v>
      </c>
      <c r="DT174">
        <v>1</v>
      </c>
      <c r="DU174">
        <v>2</v>
      </c>
      <c r="DV174">
        <v>2</v>
      </c>
      <c r="DW174" t="s">
        <v>394</v>
      </c>
      <c r="DX174">
        <v>3.22919</v>
      </c>
      <c r="DY174">
        <v>2.70432</v>
      </c>
      <c r="DZ174">
        <v>0.10609</v>
      </c>
      <c r="EA174">
        <v>0.106202</v>
      </c>
      <c r="EB174">
        <v>0.0867527</v>
      </c>
      <c r="EC174">
        <v>0.0854597</v>
      </c>
      <c r="ED174">
        <v>29225.3</v>
      </c>
      <c r="EE174">
        <v>28558.8</v>
      </c>
      <c r="EF174">
        <v>31305.8</v>
      </c>
      <c r="EG174">
        <v>30286.1</v>
      </c>
      <c r="EH174">
        <v>38298</v>
      </c>
      <c r="EI174">
        <v>36630.1</v>
      </c>
      <c r="EJ174">
        <v>43875.9</v>
      </c>
      <c r="EK174">
        <v>42298.1</v>
      </c>
      <c r="EL174">
        <v>2.13727</v>
      </c>
      <c r="EM174">
        <v>1.9211</v>
      </c>
      <c r="EN174">
        <v>0.144295</v>
      </c>
      <c r="EO174">
        <v>0</v>
      </c>
      <c r="EP174">
        <v>24.9268</v>
      </c>
      <c r="EQ174">
        <v>999.9</v>
      </c>
      <c r="ER174">
        <v>49.7</v>
      </c>
      <c r="ES174">
        <v>28.6</v>
      </c>
      <c r="ET174">
        <v>19.2576</v>
      </c>
      <c r="EU174">
        <v>61.1791</v>
      </c>
      <c r="EV174">
        <v>23.1611</v>
      </c>
      <c r="EW174">
        <v>1</v>
      </c>
      <c r="EX174">
        <v>-0.126997</v>
      </c>
      <c r="EY174">
        <v>-1.63633</v>
      </c>
      <c r="EZ174">
        <v>20.2031</v>
      </c>
      <c r="FA174">
        <v>5.22867</v>
      </c>
      <c r="FB174">
        <v>11.998</v>
      </c>
      <c r="FC174">
        <v>4.967</v>
      </c>
      <c r="FD174">
        <v>3.297</v>
      </c>
      <c r="FE174">
        <v>9999</v>
      </c>
      <c r="FF174">
        <v>9999</v>
      </c>
      <c r="FG174">
        <v>9999</v>
      </c>
      <c r="FH174">
        <v>33.9</v>
      </c>
      <c r="FI174">
        <v>4.97104</v>
      </c>
      <c r="FJ174">
        <v>1.86782</v>
      </c>
      <c r="FK174">
        <v>1.85898</v>
      </c>
      <c r="FL174">
        <v>1.8651</v>
      </c>
      <c r="FM174">
        <v>1.86311</v>
      </c>
      <c r="FN174">
        <v>1.86447</v>
      </c>
      <c r="FO174">
        <v>1.85989</v>
      </c>
      <c r="FP174">
        <v>1.86401</v>
      </c>
      <c r="FQ174">
        <v>0</v>
      </c>
      <c r="FR174">
        <v>0</v>
      </c>
      <c r="FS174">
        <v>0</v>
      </c>
      <c r="FT174">
        <v>0</v>
      </c>
      <c r="FU174" t="s">
        <v>358</v>
      </c>
      <c r="FV174" t="s">
        <v>359</v>
      </c>
      <c r="FW174" t="s">
        <v>360</v>
      </c>
      <c r="FX174" t="s">
        <v>360</v>
      </c>
      <c r="FY174" t="s">
        <v>360</v>
      </c>
      <c r="FZ174" t="s">
        <v>360</v>
      </c>
      <c r="GA174">
        <v>0</v>
      </c>
      <c r="GB174">
        <v>100</v>
      </c>
      <c r="GC174">
        <v>100</v>
      </c>
      <c r="GD174">
        <v>-2.813</v>
      </c>
      <c r="GE174">
        <v>-0.0395</v>
      </c>
      <c r="GF174">
        <v>-0.9628116313488231</v>
      </c>
      <c r="GG174">
        <v>-0.004200780211792431</v>
      </c>
      <c r="GH174">
        <v>-6.086107273994438E-07</v>
      </c>
      <c r="GI174">
        <v>3.538391214060535E-10</v>
      </c>
      <c r="GJ174">
        <v>-0.06491111787149924</v>
      </c>
      <c r="GK174">
        <v>0.006682484536868237</v>
      </c>
      <c r="GL174">
        <v>-0.0007200357986506558</v>
      </c>
      <c r="GM174">
        <v>2.515042002614049E-05</v>
      </c>
      <c r="GN174">
        <v>15</v>
      </c>
      <c r="GO174">
        <v>1944</v>
      </c>
      <c r="GP174">
        <v>3</v>
      </c>
      <c r="GQ174">
        <v>20</v>
      </c>
      <c r="GR174">
        <v>9.4</v>
      </c>
      <c r="GS174">
        <v>9.5</v>
      </c>
      <c r="GT174">
        <v>1.13403</v>
      </c>
      <c r="GU174">
        <v>2.42798</v>
      </c>
      <c r="GV174">
        <v>1.44775</v>
      </c>
      <c r="GW174">
        <v>2.29004</v>
      </c>
      <c r="GX174">
        <v>1.55151</v>
      </c>
      <c r="GY174">
        <v>2.42554</v>
      </c>
      <c r="GZ174">
        <v>32.8424</v>
      </c>
      <c r="HA174">
        <v>13.4578</v>
      </c>
      <c r="HB174">
        <v>18</v>
      </c>
      <c r="HC174">
        <v>595.409</v>
      </c>
      <c r="HD174">
        <v>460.085</v>
      </c>
      <c r="HE174">
        <v>28.0004</v>
      </c>
      <c r="HF174">
        <v>25.5265</v>
      </c>
      <c r="HG174">
        <v>29.9998</v>
      </c>
      <c r="HH174">
        <v>25.685</v>
      </c>
      <c r="HI174">
        <v>25.6746</v>
      </c>
      <c r="HJ174">
        <v>22.695</v>
      </c>
      <c r="HK174">
        <v>28.7392</v>
      </c>
      <c r="HL174">
        <v>50.6793</v>
      </c>
      <c r="HM174">
        <v>28</v>
      </c>
      <c r="HN174">
        <v>420</v>
      </c>
      <c r="HO174">
        <v>15.4839</v>
      </c>
      <c r="HP174">
        <v>99.34990000000001</v>
      </c>
      <c r="HQ174">
        <v>101.065</v>
      </c>
    </row>
    <row r="175" spans="1:225">
      <c r="A175">
        <v>159</v>
      </c>
      <c r="B175">
        <v>1714262411.1</v>
      </c>
      <c r="C175">
        <v>5273</v>
      </c>
      <c r="D175" t="s">
        <v>701</v>
      </c>
      <c r="E175" t="s">
        <v>702</v>
      </c>
      <c r="F175">
        <v>5</v>
      </c>
      <c r="G175" t="s">
        <v>698</v>
      </c>
      <c r="H175">
        <v>1714262403.166666</v>
      </c>
      <c r="I175">
        <f>(J175)/1000</f>
        <v>0</v>
      </c>
      <c r="J175">
        <f>IF(BE175, AM175, AG175)</f>
        <v>0</v>
      </c>
      <c r="K175">
        <f>IF(BE175, AH175, AF175)</f>
        <v>0</v>
      </c>
      <c r="L175">
        <f>BG175 - IF(AT175&gt;1, K175*BA175*100.0/(AV175*BU175), 0)</f>
        <v>0</v>
      </c>
      <c r="M175">
        <f>((S175-I175/2)*L175-K175)/(S175+I175/2)</f>
        <v>0</v>
      </c>
      <c r="N175">
        <f>M175*(BN175+BO175)/1000.0</f>
        <v>0</v>
      </c>
      <c r="O175">
        <f>(BG175 - IF(AT175&gt;1, K175*BA175*100.0/(AV175*BU175), 0))*(BN175+BO175)/1000.0</f>
        <v>0</v>
      </c>
      <c r="P175">
        <f>2.0/((1/R175-1/Q175)+SIGN(R175)*SQRT((1/R175-1/Q175)*(1/R175-1/Q175) + 4*BB175/((BB175+1)*(BB175+1))*(2*1/R175*1/Q175-1/Q175*1/Q175)))</f>
        <v>0</v>
      </c>
      <c r="Q175">
        <f>IF(LEFT(BC175,1)&lt;&gt;"0",IF(LEFT(BC175,1)="1",3.0,BD175),$D$5+$E$5*(BU175*BN175/($K$5*1000))+$F$5*(BU175*BN175/($K$5*1000))*MAX(MIN(BA175,$J$5),$I$5)*MAX(MIN(BA175,$J$5),$I$5)+$G$5*MAX(MIN(BA175,$J$5),$I$5)*(BU175*BN175/($K$5*1000))+$H$5*(BU175*BN175/($K$5*1000))*(BU175*BN175/($K$5*1000)))</f>
        <v>0</v>
      </c>
      <c r="R175">
        <f>I175*(1000-(1000*0.61365*exp(17.502*V175/(240.97+V175))/(BN175+BO175)+BI175)/2)/(1000*0.61365*exp(17.502*V175/(240.97+V175))/(BN175+BO175)-BI175)</f>
        <v>0</v>
      </c>
      <c r="S175">
        <f>1/((BB175+1)/(P175/1.6)+1/(Q175/1.37)) + BB175/((BB175+1)/(P175/1.6) + BB175/(Q175/1.37))</f>
        <v>0</v>
      </c>
      <c r="T175">
        <f>(AW175*AZ175)</f>
        <v>0</v>
      </c>
      <c r="U175">
        <f>(BP175+(T175+2*0.95*5.67E-8*(((BP175+$B$7)+273)^4-(BP175+273)^4)-44100*I175)/(1.84*29.3*Q175+8*0.95*5.67E-8*(BP175+273)^3))</f>
        <v>0</v>
      </c>
      <c r="V175">
        <f>($C$7*BQ175+$D$7*BR175+$E$7*U175)</f>
        <v>0</v>
      </c>
      <c r="W175">
        <f>0.61365*exp(17.502*V175/(240.97+V175))</f>
        <v>0</v>
      </c>
      <c r="X175">
        <f>(Y175/Z175*100)</f>
        <v>0</v>
      </c>
      <c r="Y175">
        <f>BI175*(BN175+BO175)/1000</f>
        <v>0</v>
      </c>
      <c r="Z175">
        <f>0.61365*exp(17.502*BP175/(240.97+BP175))</f>
        <v>0</v>
      </c>
      <c r="AA175">
        <f>(W175-BI175*(BN175+BO175)/1000)</f>
        <v>0</v>
      </c>
      <c r="AB175">
        <f>(-I175*44100)</f>
        <v>0</v>
      </c>
      <c r="AC175">
        <f>2*29.3*Q175*0.92*(BP175-V175)</f>
        <v>0</v>
      </c>
      <c r="AD175">
        <f>2*0.95*5.67E-8*(((BP175+$B$7)+273)^4-(V175+273)^4)</f>
        <v>0</v>
      </c>
      <c r="AE175">
        <f>T175+AD175+AB175+AC175</f>
        <v>0</v>
      </c>
      <c r="AF175">
        <f>BM175*AT175*(BH175-BG175*(1000-AT175*BJ175)/(1000-AT175*BI175))/(100*BA175)</f>
        <v>0</v>
      </c>
      <c r="AG175">
        <f>1000*BM175*AT175*(BI175-BJ175)/(100*BA175*(1000-AT175*BI175))</f>
        <v>0</v>
      </c>
      <c r="AH175">
        <f>(AI175 - AJ175 - BN175*1E3/(8.314*(BP175+273.15)) * AL175/BM175 * AK175) * BM175/(100*BA175) * (1000 - BJ175)/1000</f>
        <v>0</v>
      </c>
      <c r="AI175">
        <v>426.6315893800821</v>
      </c>
      <c r="AJ175">
        <v>425.1034666666665</v>
      </c>
      <c r="AK175">
        <v>-0.0005901666575659784</v>
      </c>
      <c r="AL175">
        <v>67.1942306878947</v>
      </c>
      <c r="AM175">
        <f>(AO175 - AN175 + BN175*1E3/(8.314*(BP175+273.15)) * AQ175/BM175 * AP175) * BM175/(100*BA175) * 1000/(1000 - AO175)</f>
        <v>0</v>
      </c>
      <c r="AN175">
        <v>15.49232926706067</v>
      </c>
      <c r="AO175">
        <v>15.90538666666666</v>
      </c>
      <c r="AP175">
        <v>-4.995578615972813E-05</v>
      </c>
      <c r="AQ175">
        <v>78.54530775923764</v>
      </c>
      <c r="AR175">
        <v>0</v>
      </c>
      <c r="AS175">
        <v>0</v>
      </c>
      <c r="AT175">
        <f>IF(AR175*$H$13&gt;=AV175,1.0,(AV175/(AV175-AR175*$H$13)))</f>
        <v>0</v>
      </c>
      <c r="AU175">
        <f>(AT175-1)*100</f>
        <v>0</v>
      </c>
      <c r="AV175">
        <f>MAX(0,($B$13+$C$13*BU175)/(1+$D$13*BU175)*BN175/(BP175+273)*$E$13)</f>
        <v>0</v>
      </c>
      <c r="AW175">
        <f>$B$11*BV175+$C$11*BW175+$F$11*CH175*(1-CK175)</f>
        <v>0</v>
      </c>
      <c r="AX175">
        <f>AW175*AY175</f>
        <v>0</v>
      </c>
      <c r="AY175">
        <f>($B$11*$D$9+$C$11*$D$9+$F$11*((CU175+CM175)/MAX(CU175+CM175+CV175, 0.1)*$I$9+CV175/MAX(CU175+CM175+CV175, 0.1)*$J$9))/($B$11+$C$11+$F$11)</f>
        <v>0</v>
      </c>
      <c r="AZ175">
        <f>($B$11*$K$9+$C$11*$K$9+$F$11*((CU175+CM175)/MAX(CU175+CM175+CV175, 0.1)*$P$9+CV175/MAX(CU175+CM175+CV175, 0.1)*$Q$9))/($B$11+$C$11+$F$11)</f>
        <v>0</v>
      </c>
      <c r="BA175">
        <v>6</v>
      </c>
      <c r="BB175">
        <v>0.5</v>
      </c>
      <c r="BC175" t="s">
        <v>355</v>
      </c>
      <c r="BD175">
        <v>2</v>
      </c>
      <c r="BE175" t="b">
        <v>1</v>
      </c>
      <c r="BF175">
        <v>1714262403.166666</v>
      </c>
      <c r="BG175">
        <v>418.3462000000001</v>
      </c>
      <c r="BH175">
        <v>419.9979666666667</v>
      </c>
      <c r="BI175">
        <v>15.90889333333333</v>
      </c>
      <c r="BJ175">
        <v>15.49417333333333</v>
      </c>
      <c r="BK175">
        <v>421.1597333333333</v>
      </c>
      <c r="BL175">
        <v>15.94834666666666</v>
      </c>
      <c r="BM175">
        <v>600.022</v>
      </c>
      <c r="BN175">
        <v>101.4144666666667</v>
      </c>
      <c r="BO175">
        <v>0.1000447766666667</v>
      </c>
      <c r="BP175">
        <v>27.13738333333333</v>
      </c>
      <c r="BQ175">
        <v>27.29242333333333</v>
      </c>
      <c r="BR175">
        <v>999.9000000000002</v>
      </c>
      <c r="BS175">
        <v>0</v>
      </c>
      <c r="BT175">
        <v>0</v>
      </c>
      <c r="BU175">
        <v>9995.713666666667</v>
      </c>
      <c r="BV175">
        <v>0</v>
      </c>
      <c r="BW175">
        <v>152.2582</v>
      </c>
      <c r="BX175">
        <v>-1.651795333333333</v>
      </c>
      <c r="BY175">
        <v>425.1092999999999</v>
      </c>
      <c r="BZ175">
        <v>426.6078666666667</v>
      </c>
      <c r="CA175">
        <v>0.414718</v>
      </c>
      <c r="CB175">
        <v>419.9979666666667</v>
      </c>
      <c r="CC175">
        <v>15.49417333333333</v>
      </c>
      <c r="CD175">
        <v>1.613392666666667</v>
      </c>
      <c r="CE175">
        <v>1.571333</v>
      </c>
      <c r="CF175">
        <v>14.08731333333333</v>
      </c>
      <c r="CG175">
        <v>13.68052</v>
      </c>
      <c r="CH175">
        <v>400.0103</v>
      </c>
      <c r="CI175">
        <v>0.8999912333333333</v>
      </c>
      <c r="CJ175">
        <v>0.1000087566666667</v>
      </c>
      <c r="CK175">
        <v>0</v>
      </c>
      <c r="CL175">
        <v>2.120543333333333</v>
      </c>
      <c r="CM175">
        <v>0</v>
      </c>
      <c r="CN175">
        <v>1157.151</v>
      </c>
      <c r="CO175">
        <v>3702.292666666668</v>
      </c>
      <c r="CP175">
        <v>36.8393</v>
      </c>
      <c r="CQ175">
        <v>40.91219999999998</v>
      </c>
      <c r="CR175">
        <v>38.7374</v>
      </c>
      <c r="CS175">
        <v>40.59143333333331</v>
      </c>
      <c r="CT175">
        <v>37.55176666666667</v>
      </c>
      <c r="CU175">
        <v>360.006</v>
      </c>
      <c r="CV175">
        <v>40.004</v>
      </c>
      <c r="CW175">
        <v>0</v>
      </c>
      <c r="CX175">
        <v>1714262498.4</v>
      </c>
      <c r="CY175">
        <v>0</v>
      </c>
      <c r="CZ175">
        <v>1714261835</v>
      </c>
      <c r="DA175" t="s">
        <v>668</v>
      </c>
      <c r="DB175">
        <v>1714261835</v>
      </c>
      <c r="DC175">
        <v>1714261830</v>
      </c>
      <c r="DD175">
        <v>5</v>
      </c>
      <c r="DE175">
        <v>0.08799999999999999</v>
      </c>
      <c r="DF175">
        <v>0.013</v>
      </c>
      <c r="DG175">
        <v>-2.821</v>
      </c>
      <c r="DH175">
        <v>-0.042</v>
      </c>
      <c r="DI175">
        <v>420</v>
      </c>
      <c r="DJ175">
        <v>15</v>
      </c>
      <c r="DK175">
        <v>0.27</v>
      </c>
      <c r="DL175">
        <v>0.16</v>
      </c>
      <c r="DM175">
        <v>-1.664400975609756</v>
      </c>
      <c r="DN175">
        <v>0.09731163763066519</v>
      </c>
      <c r="DO175">
        <v>0.03529071582496493</v>
      </c>
      <c r="DP175">
        <v>1</v>
      </c>
      <c r="DQ175">
        <v>0.4145889268292682</v>
      </c>
      <c r="DR175">
        <v>0.002658188153310093</v>
      </c>
      <c r="DS175">
        <v>0.0008640695938052224</v>
      </c>
      <c r="DT175">
        <v>1</v>
      </c>
      <c r="DU175">
        <v>2</v>
      </c>
      <c r="DV175">
        <v>2</v>
      </c>
      <c r="DW175" t="s">
        <v>394</v>
      </c>
      <c r="DX175">
        <v>3.22912</v>
      </c>
      <c r="DY175">
        <v>2.70431</v>
      </c>
      <c r="DZ175">
        <v>0.106088</v>
      </c>
      <c r="EA175">
        <v>0.106205</v>
      </c>
      <c r="EB175">
        <v>0.0867352</v>
      </c>
      <c r="EC175">
        <v>0.0854475</v>
      </c>
      <c r="ED175">
        <v>29226.7</v>
      </c>
      <c r="EE175">
        <v>28559.2</v>
      </c>
      <c r="EF175">
        <v>31307.2</v>
      </c>
      <c r="EG175">
        <v>30286.7</v>
      </c>
      <c r="EH175">
        <v>38300.6</v>
      </c>
      <c r="EI175">
        <v>36631.2</v>
      </c>
      <c r="EJ175">
        <v>43878</v>
      </c>
      <c r="EK175">
        <v>42298.8</v>
      </c>
      <c r="EL175">
        <v>2.13755</v>
      </c>
      <c r="EM175">
        <v>1.92132</v>
      </c>
      <c r="EN175">
        <v>0.142194</v>
      </c>
      <c r="EO175">
        <v>0</v>
      </c>
      <c r="EP175">
        <v>24.9688</v>
      </c>
      <c r="EQ175">
        <v>999.9</v>
      </c>
      <c r="ER175">
        <v>49.7</v>
      </c>
      <c r="ES175">
        <v>28.6</v>
      </c>
      <c r="ET175">
        <v>19.2568</v>
      </c>
      <c r="EU175">
        <v>60.9591</v>
      </c>
      <c r="EV175">
        <v>23.117</v>
      </c>
      <c r="EW175">
        <v>1</v>
      </c>
      <c r="EX175">
        <v>-0.127871</v>
      </c>
      <c r="EY175">
        <v>-1.63453</v>
      </c>
      <c r="EZ175">
        <v>20.2028</v>
      </c>
      <c r="FA175">
        <v>5.22807</v>
      </c>
      <c r="FB175">
        <v>11.998</v>
      </c>
      <c r="FC175">
        <v>4.96675</v>
      </c>
      <c r="FD175">
        <v>3.297</v>
      </c>
      <c r="FE175">
        <v>9999</v>
      </c>
      <c r="FF175">
        <v>9999</v>
      </c>
      <c r="FG175">
        <v>9999</v>
      </c>
      <c r="FH175">
        <v>33.9</v>
      </c>
      <c r="FI175">
        <v>4.97104</v>
      </c>
      <c r="FJ175">
        <v>1.8678</v>
      </c>
      <c r="FK175">
        <v>1.85899</v>
      </c>
      <c r="FL175">
        <v>1.8651</v>
      </c>
      <c r="FM175">
        <v>1.8631</v>
      </c>
      <c r="FN175">
        <v>1.86447</v>
      </c>
      <c r="FO175">
        <v>1.85989</v>
      </c>
      <c r="FP175">
        <v>1.86401</v>
      </c>
      <c r="FQ175">
        <v>0</v>
      </c>
      <c r="FR175">
        <v>0</v>
      </c>
      <c r="FS175">
        <v>0</v>
      </c>
      <c r="FT175">
        <v>0</v>
      </c>
      <c r="FU175" t="s">
        <v>358</v>
      </c>
      <c r="FV175" t="s">
        <v>359</v>
      </c>
      <c r="FW175" t="s">
        <v>360</v>
      </c>
      <c r="FX175" t="s">
        <v>360</v>
      </c>
      <c r="FY175" t="s">
        <v>360</v>
      </c>
      <c r="FZ175" t="s">
        <v>360</v>
      </c>
      <c r="GA175">
        <v>0</v>
      </c>
      <c r="GB175">
        <v>100</v>
      </c>
      <c r="GC175">
        <v>100</v>
      </c>
      <c r="GD175">
        <v>-2.813</v>
      </c>
      <c r="GE175">
        <v>-0.0395</v>
      </c>
      <c r="GF175">
        <v>-0.9628116313488231</v>
      </c>
      <c r="GG175">
        <v>-0.004200780211792431</v>
      </c>
      <c r="GH175">
        <v>-6.086107273994438E-07</v>
      </c>
      <c r="GI175">
        <v>3.538391214060535E-10</v>
      </c>
      <c r="GJ175">
        <v>-0.06491111787149924</v>
      </c>
      <c r="GK175">
        <v>0.006682484536868237</v>
      </c>
      <c r="GL175">
        <v>-0.0007200357986506558</v>
      </c>
      <c r="GM175">
        <v>2.515042002614049E-05</v>
      </c>
      <c r="GN175">
        <v>15</v>
      </c>
      <c r="GO175">
        <v>1944</v>
      </c>
      <c r="GP175">
        <v>3</v>
      </c>
      <c r="GQ175">
        <v>20</v>
      </c>
      <c r="GR175">
        <v>9.6</v>
      </c>
      <c r="GS175">
        <v>9.699999999999999</v>
      </c>
      <c r="GT175">
        <v>1.13403</v>
      </c>
      <c r="GU175">
        <v>2.42432</v>
      </c>
      <c r="GV175">
        <v>1.44775</v>
      </c>
      <c r="GW175">
        <v>2.29004</v>
      </c>
      <c r="GX175">
        <v>1.55151</v>
      </c>
      <c r="GY175">
        <v>2.48047</v>
      </c>
      <c r="GZ175">
        <v>32.8424</v>
      </c>
      <c r="HA175">
        <v>13.4491</v>
      </c>
      <c r="HB175">
        <v>18</v>
      </c>
      <c r="HC175">
        <v>595.494</v>
      </c>
      <c r="HD175">
        <v>460.143</v>
      </c>
      <c r="HE175">
        <v>28.0001</v>
      </c>
      <c r="HF175">
        <v>25.5179</v>
      </c>
      <c r="HG175">
        <v>29.9997</v>
      </c>
      <c r="HH175">
        <v>25.6748</v>
      </c>
      <c r="HI175">
        <v>25.665</v>
      </c>
      <c r="HJ175">
        <v>22.6935</v>
      </c>
      <c r="HK175">
        <v>28.7392</v>
      </c>
      <c r="HL175">
        <v>50.6793</v>
      </c>
      <c r="HM175">
        <v>28</v>
      </c>
      <c r="HN175">
        <v>420</v>
      </c>
      <c r="HO175">
        <v>15.4936</v>
      </c>
      <c r="HP175">
        <v>99.3546</v>
      </c>
      <c r="HQ175">
        <v>101.067</v>
      </c>
    </row>
    <row r="176" spans="1:225">
      <c r="A176">
        <v>160</v>
      </c>
      <c r="B176">
        <v>1714262421.1</v>
      </c>
      <c r="C176">
        <v>5283</v>
      </c>
      <c r="D176" t="s">
        <v>703</v>
      </c>
      <c r="E176" t="s">
        <v>704</v>
      </c>
      <c r="F176">
        <v>5</v>
      </c>
      <c r="G176" t="s">
        <v>698</v>
      </c>
      <c r="H176">
        <v>1714262413.166666</v>
      </c>
      <c r="I176">
        <f>(J176)/1000</f>
        <v>0</v>
      </c>
      <c r="J176">
        <f>IF(BE176, AM176, AG176)</f>
        <v>0</v>
      </c>
      <c r="K176">
        <f>IF(BE176, AH176, AF176)</f>
        <v>0</v>
      </c>
      <c r="L176">
        <f>BG176 - IF(AT176&gt;1, K176*BA176*100.0/(AV176*BU176), 0)</f>
        <v>0</v>
      </c>
      <c r="M176">
        <f>((S176-I176/2)*L176-K176)/(S176+I176/2)</f>
        <v>0</v>
      </c>
      <c r="N176">
        <f>M176*(BN176+BO176)/1000.0</f>
        <v>0</v>
      </c>
      <c r="O176">
        <f>(BG176 - IF(AT176&gt;1, K176*BA176*100.0/(AV176*BU176), 0))*(BN176+BO176)/1000.0</f>
        <v>0</v>
      </c>
      <c r="P176">
        <f>2.0/((1/R176-1/Q176)+SIGN(R176)*SQRT((1/R176-1/Q176)*(1/R176-1/Q176) + 4*BB176/((BB176+1)*(BB176+1))*(2*1/R176*1/Q176-1/Q176*1/Q176)))</f>
        <v>0</v>
      </c>
      <c r="Q176">
        <f>IF(LEFT(BC176,1)&lt;&gt;"0",IF(LEFT(BC176,1)="1",3.0,BD176),$D$5+$E$5*(BU176*BN176/($K$5*1000))+$F$5*(BU176*BN176/($K$5*1000))*MAX(MIN(BA176,$J$5),$I$5)*MAX(MIN(BA176,$J$5),$I$5)+$G$5*MAX(MIN(BA176,$J$5),$I$5)*(BU176*BN176/($K$5*1000))+$H$5*(BU176*BN176/($K$5*1000))*(BU176*BN176/($K$5*1000)))</f>
        <v>0</v>
      </c>
      <c r="R176">
        <f>I176*(1000-(1000*0.61365*exp(17.502*V176/(240.97+V176))/(BN176+BO176)+BI176)/2)/(1000*0.61365*exp(17.502*V176/(240.97+V176))/(BN176+BO176)-BI176)</f>
        <v>0</v>
      </c>
      <c r="S176">
        <f>1/((BB176+1)/(P176/1.6)+1/(Q176/1.37)) + BB176/((BB176+1)/(P176/1.6) + BB176/(Q176/1.37))</f>
        <v>0</v>
      </c>
      <c r="T176">
        <f>(AW176*AZ176)</f>
        <v>0</v>
      </c>
      <c r="U176">
        <f>(BP176+(T176+2*0.95*5.67E-8*(((BP176+$B$7)+273)^4-(BP176+273)^4)-44100*I176)/(1.84*29.3*Q176+8*0.95*5.67E-8*(BP176+273)^3))</f>
        <v>0</v>
      </c>
      <c r="V176">
        <f>($C$7*BQ176+$D$7*BR176+$E$7*U176)</f>
        <v>0</v>
      </c>
      <c r="W176">
        <f>0.61365*exp(17.502*V176/(240.97+V176))</f>
        <v>0</v>
      </c>
      <c r="X176">
        <f>(Y176/Z176*100)</f>
        <v>0</v>
      </c>
      <c r="Y176">
        <f>BI176*(BN176+BO176)/1000</f>
        <v>0</v>
      </c>
      <c r="Z176">
        <f>0.61365*exp(17.502*BP176/(240.97+BP176))</f>
        <v>0</v>
      </c>
      <c r="AA176">
        <f>(W176-BI176*(BN176+BO176)/1000)</f>
        <v>0</v>
      </c>
      <c r="AB176">
        <f>(-I176*44100)</f>
        <v>0</v>
      </c>
      <c r="AC176">
        <f>2*29.3*Q176*0.92*(BP176-V176)</f>
        <v>0</v>
      </c>
      <c r="AD176">
        <f>2*0.95*5.67E-8*(((BP176+$B$7)+273)^4-(V176+273)^4)</f>
        <v>0</v>
      </c>
      <c r="AE176">
        <f>T176+AD176+AB176+AC176</f>
        <v>0</v>
      </c>
      <c r="AF176">
        <f>BM176*AT176*(BH176-BG176*(1000-AT176*BJ176)/(1000-AT176*BI176))/(100*BA176)</f>
        <v>0</v>
      </c>
      <c r="AG176">
        <f>1000*BM176*AT176*(BI176-BJ176)/(100*BA176*(1000-AT176*BI176))</f>
        <v>0</v>
      </c>
      <c r="AH176">
        <f>(AI176 - AJ176 - BN176*1E3/(8.314*(BP176+273.15)) * AL176/BM176 * AK176) * BM176/(100*BA176) * (1000 - BJ176)/1000</f>
        <v>0</v>
      </c>
      <c r="AI176">
        <v>426.6303045991717</v>
      </c>
      <c r="AJ176">
        <v>425.0854787878788</v>
      </c>
      <c r="AK176">
        <v>-0.000731119160962849</v>
      </c>
      <c r="AL176">
        <v>67.1942306878947</v>
      </c>
      <c r="AM176">
        <f>(AO176 - AN176 + BN176*1E3/(8.314*(BP176+273.15)) * AQ176/BM176 * AP176) * BM176/(100*BA176) * 1000/(1000 - AO176)</f>
        <v>0</v>
      </c>
      <c r="AN176">
        <v>15.48961057268698</v>
      </c>
      <c r="AO176">
        <v>15.90312181818181</v>
      </c>
      <c r="AP176">
        <v>1.938120918218908E-05</v>
      </c>
      <c r="AQ176">
        <v>78.54530775923764</v>
      </c>
      <c r="AR176">
        <v>0</v>
      </c>
      <c r="AS176">
        <v>0</v>
      </c>
      <c r="AT176">
        <f>IF(AR176*$H$13&gt;=AV176,1.0,(AV176/(AV176-AR176*$H$13)))</f>
        <v>0</v>
      </c>
      <c r="AU176">
        <f>(AT176-1)*100</f>
        <v>0</v>
      </c>
      <c r="AV176">
        <f>MAX(0,($B$13+$C$13*BU176)/(1+$D$13*BU176)*BN176/(BP176+273)*$E$13)</f>
        <v>0</v>
      </c>
      <c r="AW176">
        <f>$B$11*BV176+$C$11*BW176+$F$11*CH176*(1-CK176)</f>
        <v>0</v>
      </c>
      <c r="AX176">
        <f>AW176*AY176</f>
        <v>0</v>
      </c>
      <c r="AY176">
        <f>($B$11*$D$9+$C$11*$D$9+$F$11*((CU176+CM176)/MAX(CU176+CM176+CV176, 0.1)*$I$9+CV176/MAX(CU176+CM176+CV176, 0.1)*$J$9))/($B$11+$C$11+$F$11)</f>
        <v>0</v>
      </c>
      <c r="AZ176">
        <f>($B$11*$K$9+$C$11*$K$9+$F$11*((CU176+CM176)/MAX(CU176+CM176+CV176, 0.1)*$P$9+CV176/MAX(CU176+CM176+CV176, 0.1)*$Q$9))/($B$11+$C$11+$F$11)</f>
        <v>0</v>
      </c>
      <c r="BA176">
        <v>6</v>
      </c>
      <c r="BB176">
        <v>0.5</v>
      </c>
      <c r="BC176" t="s">
        <v>355</v>
      </c>
      <c r="BD176">
        <v>2</v>
      </c>
      <c r="BE176" t="b">
        <v>1</v>
      </c>
      <c r="BF176">
        <v>1714262413.166666</v>
      </c>
      <c r="BG176">
        <v>418.3435333333333</v>
      </c>
      <c r="BH176">
        <v>420.0363</v>
      </c>
      <c r="BI176">
        <v>15.90426</v>
      </c>
      <c r="BJ176">
        <v>15.49073</v>
      </c>
      <c r="BK176">
        <v>421.1571000000001</v>
      </c>
      <c r="BL176">
        <v>15.94373</v>
      </c>
      <c r="BM176">
        <v>599.9669666666666</v>
      </c>
      <c r="BN176">
        <v>101.4140666666667</v>
      </c>
      <c r="BO176">
        <v>0.09985419000000001</v>
      </c>
      <c r="BP176">
        <v>27.14919333333334</v>
      </c>
      <c r="BQ176">
        <v>27.30574</v>
      </c>
      <c r="BR176">
        <v>999.9000000000002</v>
      </c>
      <c r="BS176">
        <v>0</v>
      </c>
      <c r="BT176">
        <v>0</v>
      </c>
      <c r="BU176">
        <v>10005.00433333333</v>
      </c>
      <c r="BV176">
        <v>0</v>
      </c>
      <c r="BW176">
        <v>153.4909333333333</v>
      </c>
      <c r="BX176">
        <v>-1.692784666666667</v>
      </c>
      <c r="BY176">
        <v>425.1045</v>
      </c>
      <c r="BZ176">
        <v>426.6453</v>
      </c>
      <c r="CA176">
        <v>0.4135229333333334</v>
      </c>
      <c r="CB176">
        <v>420.0363</v>
      </c>
      <c r="CC176">
        <v>15.49073</v>
      </c>
      <c r="CD176">
        <v>1.612916333333333</v>
      </c>
      <c r="CE176">
        <v>1.570979</v>
      </c>
      <c r="CF176">
        <v>14.08275333333333</v>
      </c>
      <c r="CG176">
        <v>13.67706</v>
      </c>
      <c r="CH176">
        <v>400.0277666666667</v>
      </c>
      <c r="CI176">
        <v>0.8999896666666668</v>
      </c>
      <c r="CJ176">
        <v>0.1000103066666666</v>
      </c>
      <c r="CK176">
        <v>0</v>
      </c>
      <c r="CL176">
        <v>2.104683333333333</v>
      </c>
      <c r="CM176">
        <v>0</v>
      </c>
      <c r="CN176">
        <v>1141.494666666667</v>
      </c>
      <c r="CO176">
        <v>3702.451333333333</v>
      </c>
      <c r="CP176">
        <v>36.90186666666666</v>
      </c>
      <c r="CQ176">
        <v>40.97896666666666</v>
      </c>
      <c r="CR176">
        <v>38.76859999999999</v>
      </c>
      <c r="CS176">
        <v>40.70809999999998</v>
      </c>
      <c r="CT176">
        <v>37.62266666666666</v>
      </c>
      <c r="CU176">
        <v>360.0216666666666</v>
      </c>
      <c r="CV176">
        <v>40.009</v>
      </c>
      <c r="CW176">
        <v>0</v>
      </c>
      <c r="CX176">
        <v>1714262508.6</v>
      </c>
      <c r="CY176">
        <v>0</v>
      </c>
      <c r="CZ176">
        <v>1714261835</v>
      </c>
      <c r="DA176" t="s">
        <v>668</v>
      </c>
      <c r="DB176">
        <v>1714261835</v>
      </c>
      <c r="DC176">
        <v>1714261830</v>
      </c>
      <c r="DD176">
        <v>5</v>
      </c>
      <c r="DE176">
        <v>0.08799999999999999</v>
      </c>
      <c r="DF176">
        <v>0.013</v>
      </c>
      <c r="DG176">
        <v>-2.821</v>
      </c>
      <c r="DH176">
        <v>-0.042</v>
      </c>
      <c r="DI176">
        <v>420</v>
      </c>
      <c r="DJ176">
        <v>15</v>
      </c>
      <c r="DK176">
        <v>0.27</v>
      </c>
      <c r="DL176">
        <v>0.16</v>
      </c>
      <c r="DM176">
        <v>-1.68518487804878</v>
      </c>
      <c r="DN176">
        <v>-0.1315492682926866</v>
      </c>
      <c r="DO176">
        <v>0.03695382135571375</v>
      </c>
      <c r="DP176">
        <v>0</v>
      </c>
      <c r="DQ176">
        <v>0.4140110731707317</v>
      </c>
      <c r="DR176">
        <v>-0.01092359581881561</v>
      </c>
      <c r="DS176">
        <v>0.001194095420263736</v>
      </c>
      <c r="DT176">
        <v>1</v>
      </c>
      <c r="DU176">
        <v>1</v>
      </c>
      <c r="DV176">
        <v>2</v>
      </c>
      <c r="DW176" t="s">
        <v>357</v>
      </c>
      <c r="DX176">
        <v>3.22908</v>
      </c>
      <c r="DY176">
        <v>2.70423</v>
      </c>
      <c r="DZ176">
        <v>0.106091</v>
      </c>
      <c r="EA176">
        <v>0.1062</v>
      </c>
      <c r="EB176">
        <v>0.0867295</v>
      </c>
      <c r="EC176">
        <v>0.0854468</v>
      </c>
      <c r="ED176">
        <v>29226.3</v>
      </c>
      <c r="EE176">
        <v>28559.6</v>
      </c>
      <c r="EF176">
        <v>31306.7</v>
      </c>
      <c r="EG176">
        <v>30286.8</v>
      </c>
      <c r="EH176">
        <v>38300.4</v>
      </c>
      <c r="EI176">
        <v>36631.5</v>
      </c>
      <c r="EJ176">
        <v>43877.5</v>
      </c>
      <c r="EK176">
        <v>42299.2</v>
      </c>
      <c r="EL176">
        <v>2.13753</v>
      </c>
      <c r="EM176">
        <v>1.9217</v>
      </c>
      <c r="EN176">
        <v>0.141233</v>
      </c>
      <c r="EO176">
        <v>0</v>
      </c>
      <c r="EP176">
        <v>25.0046</v>
      </c>
      <c r="EQ176">
        <v>999.9</v>
      </c>
      <c r="ER176">
        <v>49.7</v>
      </c>
      <c r="ES176">
        <v>28.6</v>
      </c>
      <c r="ET176">
        <v>19.2589</v>
      </c>
      <c r="EU176">
        <v>61.2491</v>
      </c>
      <c r="EV176">
        <v>23.0449</v>
      </c>
      <c r="EW176">
        <v>1</v>
      </c>
      <c r="EX176">
        <v>-0.128567</v>
      </c>
      <c r="EY176">
        <v>-1.6431</v>
      </c>
      <c r="EZ176">
        <v>20.2017</v>
      </c>
      <c r="FA176">
        <v>5.22118</v>
      </c>
      <c r="FB176">
        <v>11.998</v>
      </c>
      <c r="FC176">
        <v>4.9648</v>
      </c>
      <c r="FD176">
        <v>3.29565</v>
      </c>
      <c r="FE176">
        <v>9999</v>
      </c>
      <c r="FF176">
        <v>9999</v>
      </c>
      <c r="FG176">
        <v>9999</v>
      </c>
      <c r="FH176">
        <v>33.9</v>
      </c>
      <c r="FI176">
        <v>4.97102</v>
      </c>
      <c r="FJ176">
        <v>1.8678</v>
      </c>
      <c r="FK176">
        <v>1.85898</v>
      </c>
      <c r="FL176">
        <v>1.86509</v>
      </c>
      <c r="FM176">
        <v>1.86311</v>
      </c>
      <c r="FN176">
        <v>1.86447</v>
      </c>
      <c r="FO176">
        <v>1.85989</v>
      </c>
      <c r="FP176">
        <v>1.86401</v>
      </c>
      <c r="FQ176">
        <v>0</v>
      </c>
      <c r="FR176">
        <v>0</v>
      </c>
      <c r="FS176">
        <v>0</v>
      </c>
      <c r="FT176">
        <v>0</v>
      </c>
      <c r="FU176" t="s">
        <v>358</v>
      </c>
      <c r="FV176" t="s">
        <v>359</v>
      </c>
      <c r="FW176" t="s">
        <v>360</v>
      </c>
      <c r="FX176" t="s">
        <v>360</v>
      </c>
      <c r="FY176" t="s">
        <v>360</v>
      </c>
      <c r="FZ176" t="s">
        <v>360</v>
      </c>
      <c r="GA176">
        <v>0</v>
      </c>
      <c r="GB176">
        <v>100</v>
      </c>
      <c r="GC176">
        <v>100</v>
      </c>
      <c r="GD176">
        <v>-2.814</v>
      </c>
      <c r="GE176">
        <v>-0.0395</v>
      </c>
      <c r="GF176">
        <v>-0.9628116313488231</v>
      </c>
      <c r="GG176">
        <v>-0.004200780211792431</v>
      </c>
      <c r="GH176">
        <v>-6.086107273994438E-07</v>
      </c>
      <c r="GI176">
        <v>3.538391214060535E-10</v>
      </c>
      <c r="GJ176">
        <v>-0.06491111787149924</v>
      </c>
      <c r="GK176">
        <v>0.006682484536868237</v>
      </c>
      <c r="GL176">
        <v>-0.0007200357986506558</v>
      </c>
      <c r="GM176">
        <v>2.515042002614049E-05</v>
      </c>
      <c r="GN176">
        <v>15</v>
      </c>
      <c r="GO176">
        <v>1944</v>
      </c>
      <c r="GP176">
        <v>3</v>
      </c>
      <c r="GQ176">
        <v>20</v>
      </c>
      <c r="GR176">
        <v>9.800000000000001</v>
      </c>
      <c r="GS176">
        <v>9.9</v>
      </c>
      <c r="GT176">
        <v>1.13403</v>
      </c>
      <c r="GU176">
        <v>2.41699</v>
      </c>
      <c r="GV176">
        <v>1.44775</v>
      </c>
      <c r="GW176">
        <v>2.29004</v>
      </c>
      <c r="GX176">
        <v>1.55151</v>
      </c>
      <c r="GY176">
        <v>2.45483</v>
      </c>
      <c r="GZ176">
        <v>32.8424</v>
      </c>
      <c r="HA176">
        <v>13.4491</v>
      </c>
      <c r="HB176">
        <v>18</v>
      </c>
      <c r="HC176">
        <v>595.365</v>
      </c>
      <c r="HD176">
        <v>460.276</v>
      </c>
      <c r="HE176">
        <v>27.9992</v>
      </c>
      <c r="HF176">
        <v>25.5083</v>
      </c>
      <c r="HG176">
        <v>29.9997</v>
      </c>
      <c r="HH176">
        <v>25.664</v>
      </c>
      <c r="HI176">
        <v>25.6532</v>
      </c>
      <c r="HJ176">
        <v>22.6913</v>
      </c>
      <c r="HK176">
        <v>28.7392</v>
      </c>
      <c r="HL176">
        <v>50.6793</v>
      </c>
      <c r="HM176">
        <v>28</v>
      </c>
      <c r="HN176">
        <v>420</v>
      </c>
      <c r="HO176">
        <v>15.5061</v>
      </c>
      <c r="HP176">
        <v>99.3533</v>
      </c>
      <c r="HQ176">
        <v>101.067</v>
      </c>
    </row>
    <row r="177" spans="1:225">
      <c r="A177">
        <v>161</v>
      </c>
      <c r="B177">
        <v>1714262431.1</v>
      </c>
      <c r="C177">
        <v>5293</v>
      </c>
      <c r="D177" t="s">
        <v>705</v>
      </c>
      <c r="E177" t="s">
        <v>706</v>
      </c>
      <c r="F177">
        <v>5</v>
      </c>
      <c r="G177" t="s">
        <v>698</v>
      </c>
      <c r="H177">
        <v>1714262423.166666</v>
      </c>
      <c r="I177">
        <f>(J177)/1000</f>
        <v>0</v>
      </c>
      <c r="J177">
        <f>IF(BE177, AM177, AG177)</f>
        <v>0</v>
      </c>
      <c r="K177">
        <f>IF(BE177, AH177, AF177)</f>
        <v>0</v>
      </c>
      <c r="L177">
        <f>BG177 - IF(AT177&gt;1, K177*BA177*100.0/(AV177*BU177), 0)</f>
        <v>0</v>
      </c>
      <c r="M177">
        <f>((S177-I177/2)*L177-K177)/(S177+I177/2)</f>
        <v>0</v>
      </c>
      <c r="N177">
        <f>M177*(BN177+BO177)/1000.0</f>
        <v>0</v>
      </c>
      <c r="O177">
        <f>(BG177 - IF(AT177&gt;1, K177*BA177*100.0/(AV177*BU177), 0))*(BN177+BO177)/1000.0</f>
        <v>0</v>
      </c>
      <c r="P177">
        <f>2.0/((1/R177-1/Q177)+SIGN(R177)*SQRT((1/R177-1/Q177)*(1/R177-1/Q177) + 4*BB177/((BB177+1)*(BB177+1))*(2*1/R177*1/Q177-1/Q177*1/Q177)))</f>
        <v>0</v>
      </c>
      <c r="Q177">
        <f>IF(LEFT(BC177,1)&lt;&gt;"0",IF(LEFT(BC177,1)="1",3.0,BD177),$D$5+$E$5*(BU177*BN177/($K$5*1000))+$F$5*(BU177*BN177/($K$5*1000))*MAX(MIN(BA177,$J$5),$I$5)*MAX(MIN(BA177,$J$5),$I$5)+$G$5*MAX(MIN(BA177,$J$5),$I$5)*(BU177*BN177/($K$5*1000))+$H$5*(BU177*BN177/($K$5*1000))*(BU177*BN177/($K$5*1000)))</f>
        <v>0</v>
      </c>
      <c r="R177">
        <f>I177*(1000-(1000*0.61365*exp(17.502*V177/(240.97+V177))/(BN177+BO177)+BI177)/2)/(1000*0.61365*exp(17.502*V177/(240.97+V177))/(BN177+BO177)-BI177)</f>
        <v>0</v>
      </c>
      <c r="S177">
        <f>1/((BB177+1)/(P177/1.6)+1/(Q177/1.37)) + BB177/((BB177+1)/(P177/1.6) + BB177/(Q177/1.37))</f>
        <v>0</v>
      </c>
      <c r="T177">
        <f>(AW177*AZ177)</f>
        <v>0</v>
      </c>
      <c r="U177">
        <f>(BP177+(T177+2*0.95*5.67E-8*(((BP177+$B$7)+273)^4-(BP177+273)^4)-44100*I177)/(1.84*29.3*Q177+8*0.95*5.67E-8*(BP177+273)^3))</f>
        <v>0</v>
      </c>
      <c r="V177">
        <f>($C$7*BQ177+$D$7*BR177+$E$7*U177)</f>
        <v>0</v>
      </c>
      <c r="W177">
        <f>0.61365*exp(17.502*V177/(240.97+V177))</f>
        <v>0</v>
      </c>
      <c r="X177">
        <f>(Y177/Z177*100)</f>
        <v>0</v>
      </c>
      <c r="Y177">
        <f>BI177*(BN177+BO177)/1000</f>
        <v>0</v>
      </c>
      <c r="Z177">
        <f>0.61365*exp(17.502*BP177/(240.97+BP177))</f>
        <v>0</v>
      </c>
      <c r="AA177">
        <f>(W177-BI177*(BN177+BO177)/1000)</f>
        <v>0</v>
      </c>
      <c r="AB177">
        <f>(-I177*44100)</f>
        <v>0</v>
      </c>
      <c r="AC177">
        <f>2*29.3*Q177*0.92*(BP177-V177)</f>
        <v>0</v>
      </c>
      <c r="AD177">
        <f>2*0.95*5.67E-8*(((BP177+$B$7)+273)^4-(V177+273)^4)</f>
        <v>0</v>
      </c>
      <c r="AE177">
        <f>T177+AD177+AB177+AC177</f>
        <v>0</v>
      </c>
      <c r="AF177">
        <f>BM177*AT177*(BH177-BG177*(1000-AT177*BJ177)/(1000-AT177*BI177))/(100*BA177)</f>
        <v>0</v>
      </c>
      <c r="AG177">
        <f>1000*BM177*AT177*(BI177-BJ177)/(100*BA177*(1000-AT177*BI177))</f>
        <v>0</v>
      </c>
      <c r="AH177">
        <f>(AI177 - AJ177 - BN177*1E3/(8.314*(BP177+273.15)) * AL177/BM177 * AK177) * BM177/(100*BA177) * (1000 - BJ177)/1000</f>
        <v>0</v>
      </c>
      <c r="AI177">
        <v>426.4770176557086</v>
      </c>
      <c r="AJ177">
        <v>425.0190666666666</v>
      </c>
      <c r="AK177">
        <v>-0.0004893681907391645</v>
      </c>
      <c r="AL177">
        <v>67.1942306878947</v>
      </c>
      <c r="AM177">
        <f>(AO177 - AN177 + BN177*1E3/(8.314*(BP177+273.15)) * AQ177/BM177 * AP177) * BM177/(100*BA177) * 1000/(1000 - AO177)</f>
        <v>0</v>
      </c>
      <c r="AN177">
        <v>15.48932918153338</v>
      </c>
      <c r="AO177">
        <v>15.90509939393938</v>
      </c>
      <c r="AP177">
        <v>2.386641784685419E-05</v>
      </c>
      <c r="AQ177">
        <v>78.54530775923764</v>
      </c>
      <c r="AR177">
        <v>0</v>
      </c>
      <c r="AS177">
        <v>0</v>
      </c>
      <c r="AT177">
        <f>IF(AR177*$H$13&gt;=AV177,1.0,(AV177/(AV177-AR177*$H$13)))</f>
        <v>0</v>
      </c>
      <c r="AU177">
        <f>(AT177-1)*100</f>
        <v>0</v>
      </c>
      <c r="AV177">
        <f>MAX(0,($B$13+$C$13*BU177)/(1+$D$13*BU177)*BN177/(BP177+273)*$E$13)</f>
        <v>0</v>
      </c>
      <c r="AW177">
        <f>$B$11*BV177+$C$11*BW177+$F$11*CH177*(1-CK177)</f>
        <v>0</v>
      </c>
      <c r="AX177">
        <f>AW177*AY177</f>
        <v>0</v>
      </c>
      <c r="AY177">
        <f>($B$11*$D$9+$C$11*$D$9+$F$11*((CU177+CM177)/MAX(CU177+CM177+CV177, 0.1)*$I$9+CV177/MAX(CU177+CM177+CV177, 0.1)*$J$9))/($B$11+$C$11+$F$11)</f>
        <v>0</v>
      </c>
      <c r="AZ177">
        <f>($B$11*$K$9+$C$11*$K$9+$F$11*((CU177+CM177)/MAX(CU177+CM177+CV177, 0.1)*$P$9+CV177/MAX(CU177+CM177+CV177, 0.1)*$Q$9))/($B$11+$C$11+$F$11)</f>
        <v>0</v>
      </c>
      <c r="BA177">
        <v>6</v>
      </c>
      <c r="BB177">
        <v>0.5</v>
      </c>
      <c r="BC177" t="s">
        <v>355</v>
      </c>
      <c r="BD177">
        <v>2</v>
      </c>
      <c r="BE177" t="b">
        <v>1</v>
      </c>
      <c r="BF177">
        <v>1714262423.166666</v>
      </c>
      <c r="BG177">
        <v>418.3205333333333</v>
      </c>
      <c r="BH177">
        <v>419.9823333333333</v>
      </c>
      <c r="BI177">
        <v>15.90319</v>
      </c>
      <c r="BJ177">
        <v>15.48912</v>
      </c>
      <c r="BK177">
        <v>421.1339333333333</v>
      </c>
      <c r="BL177">
        <v>15.94266333333333</v>
      </c>
      <c r="BM177">
        <v>600.0228000000001</v>
      </c>
      <c r="BN177">
        <v>101.4146</v>
      </c>
      <c r="BO177">
        <v>0.1000858933333333</v>
      </c>
      <c r="BP177">
        <v>27.15388666666666</v>
      </c>
      <c r="BQ177">
        <v>27.31559</v>
      </c>
      <c r="BR177">
        <v>999.9000000000002</v>
      </c>
      <c r="BS177">
        <v>0</v>
      </c>
      <c r="BT177">
        <v>0</v>
      </c>
      <c r="BU177">
        <v>10004.817</v>
      </c>
      <c r="BV177">
        <v>0</v>
      </c>
      <c r="BW177">
        <v>153.0154333333333</v>
      </c>
      <c r="BX177">
        <v>-1.661818666666667</v>
      </c>
      <c r="BY177">
        <v>425.0806666666667</v>
      </c>
      <c r="BZ177">
        <v>426.5899000000001</v>
      </c>
      <c r="CA177">
        <v>0.4140610666666667</v>
      </c>
      <c r="CB177">
        <v>419.9823333333333</v>
      </c>
      <c r="CC177">
        <v>15.48912</v>
      </c>
      <c r="CD177">
        <v>1.612814666666666</v>
      </c>
      <c r="CE177">
        <v>1.570822666666667</v>
      </c>
      <c r="CF177">
        <v>14.08179</v>
      </c>
      <c r="CG177">
        <v>13.67553333333333</v>
      </c>
      <c r="CH177">
        <v>400.0133333333333</v>
      </c>
      <c r="CI177">
        <v>0.8999940666666665</v>
      </c>
      <c r="CJ177">
        <v>0.1000058866666667</v>
      </c>
      <c r="CK177">
        <v>0</v>
      </c>
      <c r="CL177">
        <v>2.129073333333333</v>
      </c>
      <c r="CM177">
        <v>0</v>
      </c>
      <c r="CN177">
        <v>1138.516666666667</v>
      </c>
      <c r="CO177">
        <v>3702.322666666667</v>
      </c>
      <c r="CP177">
        <v>36.95590000000001</v>
      </c>
      <c r="CQ177">
        <v>41.04553333333332</v>
      </c>
      <c r="CR177">
        <v>38.82263333333334</v>
      </c>
      <c r="CS177">
        <v>40.82063333333333</v>
      </c>
      <c r="CT177">
        <v>37.68923333333334</v>
      </c>
      <c r="CU177">
        <v>360.01</v>
      </c>
      <c r="CV177">
        <v>40.006</v>
      </c>
      <c r="CW177">
        <v>0</v>
      </c>
      <c r="CX177">
        <v>1714262518.8</v>
      </c>
      <c r="CY177">
        <v>0</v>
      </c>
      <c r="CZ177">
        <v>1714261835</v>
      </c>
      <c r="DA177" t="s">
        <v>668</v>
      </c>
      <c r="DB177">
        <v>1714261835</v>
      </c>
      <c r="DC177">
        <v>1714261830</v>
      </c>
      <c r="DD177">
        <v>5</v>
      </c>
      <c r="DE177">
        <v>0.08799999999999999</v>
      </c>
      <c r="DF177">
        <v>0.013</v>
      </c>
      <c r="DG177">
        <v>-2.821</v>
      </c>
      <c r="DH177">
        <v>-0.042</v>
      </c>
      <c r="DI177">
        <v>420</v>
      </c>
      <c r="DJ177">
        <v>15</v>
      </c>
      <c r="DK177">
        <v>0.27</v>
      </c>
      <c r="DL177">
        <v>0.16</v>
      </c>
      <c r="DM177">
        <v>-1.67939243902439</v>
      </c>
      <c r="DN177">
        <v>0.3190639024390235</v>
      </c>
      <c r="DO177">
        <v>0.04363692209197292</v>
      </c>
      <c r="DP177">
        <v>0</v>
      </c>
      <c r="DQ177">
        <v>0.4134102439024391</v>
      </c>
      <c r="DR177">
        <v>0.003803477351916166</v>
      </c>
      <c r="DS177">
        <v>0.00136611244368986</v>
      </c>
      <c r="DT177">
        <v>1</v>
      </c>
      <c r="DU177">
        <v>1</v>
      </c>
      <c r="DV177">
        <v>2</v>
      </c>
      <c r="DW177" t="s">
        <v>357</v>
      </c>
      <c r="DX177">
        <v>3.22929</v>
      </c>
      <c r="DY177">
        <v>2.70436</v>
      </c>
      <c r="DZ177">
        <v>0.106082</v>
      </c>
      <c r="EA177">
        <v>0.106191</v>
      </c>
      <c r="EB177">
        <v>0.08673939999999999</v>
      </c>
      <c r="EC177">
        <v>0.08538320000000001</v>
      </c>
      <c r="ED177">
        <v>29226.6</v>
      </c>
      <c r="EE177">
        <v>28560.8</v>
      </c>
      <c r="EF177">
        <v>31306.7</v>
      </c>
      <c r="EG177">
        <v>30287.7</v>
      </c>
      <c r="EH177">
        <v>38300</v>
      </c>
      <c r="EI177">
        <v>36635.2</v>
      </c>
      <c r="EJ177">
        <v>43877.6</v>
      </c>
      <c r="EK177">
        <v>42300.5</v>
      </c>
      <c r="EL177">
        <v>2.13868</v>
      </c>
      <c r="EM177">
        <v>1.92153</v>
      </c>
      <c r="EN177">
        <v>0.139803</v>
      </c>
      <c r="EO177">
        <v>0</v>
      </c>
      <c r="EP177">
        <v>25.0309</v>
      </c>
      <c r="EQ177">
        <v>999.9</v>
      </c>
      <c r="ER177">
        <v>49.6</v>
      </c>
      <c r="ES177">
        <v>28.6</v>
      </c>
      <c r="ET177">
        <v>19.2183</v>
      </c>
      <c r="EU177">
        <v>61.5391</v>
      </c>
      <c r="EV177">
        <v>22.7845</v>
      </c>
      <c r="EW177">
        <v>1</v>
      </c>
      <c r="EX177">
        <v>-0.129245</v>
      </c>
      <c r="EY177">
        <v>-1.649</v>
      </c>
      <c r="EZ177">
        <v>20.2031</v>
      </c>
      <c r="FA177">
        <v>5.22882</v>
      </c>
      <c r="FB177">
        <v>11.998</v>
      </c>
      <c r="FC177">
        <v>4.9672</v>
      </c>
      <c r="FD177">
        <v>3.297</v>
      </c>
      <c r="FE177">
        <v>9999</v>
      </c>
      <c r="FF177">
        <v>9999</v>
      </c>
      <c r="FG177">
        <v>9999</v>
      </c>
      <c r="FH177">
        <v>34</v>
      </c>
      <c r="FI177">
        <v>4.97106</v>
      </c>
      <c r="FJ177">
        <v>1.86782</v>
      </c>
      <c r="FK177">
        <v>1.859</v>
      </c>
      <c r="FL177">
        <v>1.86509</v>
      </c>
      <c r="FM177">
        <v>1.86312</v>
      </c>
      <c r="FN177">
        <v>1.86447</v>
      </c>
      <c r="FO177">
        <v>1.85989</v>
      </c>
      <c r="FP177">
        <v>1.86401</v>
      </c>
      <c r="FQ177">
        <v>0</v>
      </c>
      <c r="FR177">
        <v>0</v>
      </c>
      <c r="FS177">
        <v>0</v>
      </c>
      <c r="FT177">
        <v>0</v>
      </c>
      <c r="FU177" t="s">
        <v>358</v>
      </c>
      <c r="FV177" t="s">
        <v>359</v>
      </c>
      <c r="FW177" t="s">
        <v>360</v>
      </c>
      <c r="FX177" t="s">
        <v>360</v>
      </c>
      <c r="FY177" t="s">
        <v>360</v>
      </c>
      <c r="FZ177" t="s">
        <v>360</v>
      </c>
      <c r="GA177">
        <v>0</v>
      </c>
      <c r="GB177">
        <v>100</v>
      </c>
      <c r="GC177">
        <v>100</v>
      </c>
      <c r="GD177">
        <v>-2.813</v>
      </c>
      <c r="GE177">
        <v>-0.0395</v>
      </c>
      <c r="GF177">
        <v>-0.9628116313488231</v>
      </c>
      <c r="GG177">
        <v>-0.004200780211792431</v>
      </c>
      <c r="GH177">
        <v>-6.086107273994438E-07</v>
      </c>
      <c r="GI177">
        <v>3.538391214060535E-10</v>
      </c>
      <c r="GJ177">
        <v>-0.06491111787149924</v>
      </c>
      <c r="GK177">
        <v>0.006682484536868237</v>
      </c>
      <c r="GL177">
        <v>-0.0007200357986506558</v>
      </c>
      <c r="GM177">
        <v>2.515042002614049E-05</v>
      </c>
      <c r="GN177">
        <v>15</v>
      </c>
      <c r="GO177">
        <v>1944</v>
      </c>
      <c r="GP177">
        <v>3</v>
      </c>
      <c r="GQ177">
        <v>20</v>
      </c>
      <c r="GR177">
        <v>9.9</v>
      </c>
      <c r="GS177">
        <v>10</v>
      </c>
      <c r="GT177">
        <v>1.13281</v>
      </c>
      <c r="GU177">
        <v>2.41821</v>
      </c>
      <c r="GV177">
        <v>1.44775</v>
      </c>
      <c r="GW177">
        <v>2.29004</v>
      </c>
      <c r="GX177">
        <v>1.55151</v>
      </c>
      <c r="GY177">
        <v>2.39258</v>
      </c>
      <c r="GZ177">
        <v>32.8424</v>
      </c>
      <c r="HA177">
        <v>13.4403</v>
      </c>
      <c r="HB177">
        <v>18</v>
      </c>
      <c r="HC177">
        <v>596.059</v>
      </c>
      <c r="HD177">
        <v>460.069</v>
      </c>
      <c r="HE177">
        <v>27.9994</v>
      </c>
      <c r="HF177">
        <v>25.4986</v>
      </c>
      <c r="HG177">
        <v>29.9997</v>
      </c>
      <c r="HH177">
        <v>25.6538</v>
      </c>
      <c r="HI177">
        <v>25.6415</v>
      </c>
      <c r="HJ177">
        <v>22.6953</v>
      </c>
      <c r="HK177">
        <v>28.7392</v>
      </c>
      <c r="HL177">
        <v>50.3079</v>
      </c>
      <c r="HM177">
        <v>28</v>
      </c>
      <c r="HN177">
        <v>420</v>
      </c>
      <c r="HO177">
        <v>15.5161</v>
      </c>
      <c r="HP177">
        <v>99.35339999999999</v>
      </c>
      <c r="HQ177">
        <v>101.07</v>
      </c>
    </row>
    <row r="178" spans="1:225">
      <c r="A178">
        <v>162</v>
      </c>
      <c r="B178">
        <v>1714262441.1</v>
      </c>
      <c r="C178">
        <v>5303</v>
      </c>
      <c r="D178" t="s">
        <v>707</v>
      </c>
      <c r="E178" t="s">
        <v>708</v>
      </c>
      <c r="F178">
        <v>5</v>
      </c>
      <c r="G178" t="s">
        <v>698</v>
      </c>
      <c r="H178">
        <v>1714262433.166666</v>
      </c>
      <c r="I178">
        <f>(J178)/1000</f>
        <v>0</v>
      </c>
      <c r="J178">
        <f>IF(BE178, AM178, AG178)</f>
        <v>0</v>
      </c>
      <c r="K178">
        <f>IF(BE178, AH178, AF178)</f>
        <v>0</v>
      </c>
      <c r="L178">
        <f>BG178 - IF(AT178&gt;1, K178*BA178*100.0/(AV178*BU178), 0)</f>
        <v>0</v>
      </c>
      <c r="M178">
        <f>((S178-I178/2)*L178-K178)/(S178+I178/2)</f>
        <v>0</v>
      </c>
      <c r="N178">
        <f>M178*(BN178+BO178)/1000.0</f>
        <v>0</v>
      </c>
      <c r="O178">
        <f>(BG178 - IF(AT178&gt;1, K178*BA178*100.0/(AV178*BU178), 0))*(BN178+BO178)/1000.0</f>
        <v>0</v>
      </c>
      <c r="P178">
        <f>2.0/((1/R178-1/Q178)+SIGN(R178)*SQRT((1/R178-1/Q178)*(1/R178-1/Q178) + 4*BB178/((BB178+1)*(BB178+1))*(2*1/R178*1/Q178-1/Q178*1/Q178)))</f>
        <v>0</v>
      </c>
      <c r="Q178">
        <f>IF(LEFT(BC178,1)&lt;&gt;"0",IF(LEFT(BC178,1)="1",3.0,BD178),$D$5+$E$5*(BU178*BN178/($K$5*1000))+$F$5*(BU178*BN178/($K$5*1000))*MAX(MIN(BA178,$J$5),$I$5)*MAX(MIN(BA178,$J$5),$I$5)+$G$5*MAX(MIN(BA178,$J$5),$I$5)*(BU178*BN178/($K$5*1000))+$H$5*(BU178*BN178/($K$5*1000))*(BU178*BN178/($K$5*1000)))</f>
        <v>0</v>
      </c>
      <c r="R178">
        <f>I178*(1000-(1000*0.61365*exp(17.502*V178/(240.97+V178))/(BN178+BO178)+BI178)/2)/(1000*0.61365*exp(17.502*V178/(240.97+V178))/(BN178+BO178)-BI178)</f>
        <v>0</v>
      </c>
      <c r="S178">
        <f>1/((BB178+1)/(P178/1.6)+1/(Q178/1.37)) + BB178/((BB178+1)/(P178/1.6) + BB178/(Q178/1.37))</f>
        <v>0</v>
      </c>
      <c r="T178">
        <f>(AW178*AZ178)</f>
        <v>0</v>
      </c>
      <c r="U178">
        <f>(BP178+(T178+2*0.95*5.67E-8*(((BP178+$B$7)+273)^4-(BP178+273)^4)-44100*I178)/(1.84*29.3*Q178+8*0.95*5.67E-8*(BP178+273)^3))</f>
        <v>0</v>
      </c>
      <c r="V178">
        <f>($C$7*BQ178+$D$7*BR178+$E$7*U178)</f>
        <v>0</v>
      </c>
      <c r="W178">
        <f>0.61365*exp(17.502*V178/(240.97+V178))</f>
        <v>0</v>
      </c>
      <c r="X178">
        <f>(Y178/Z178*100)</f>
        <v>0</v>
      </c>
      <c r="Y178">
        <f>BI178*(BN178+BO178)/1000</f>
        <v>0</v>
      </c>
      <c r="Z178">
        <f>0.61365*exp(17.502*BP178/(240.97+BP178))</f>
        <v>0</v>
      </c>
      <c r="AA178">
        <f>(W178-BI178*(BN178+BO178)/1000)</f>
        <v>0</v>
      </c>
      <c r="AB178">
        <f>(-I178*44100)</f>
        <v>0</v>
      </c>
      <c r="AC178">
        <f>2*29.3*Q178*0.92*(BP178-V178)</f>
        <v>0</v>
      </c>
      <c r="AD178">
        <f>2*0.95*5.67E-8*(((BP178+$B$7)+273)^4-(V178+273)^4)</f>
        <v>0</v>
      </c>
      <c r="AE178">
        <f>T178+AD178+AB178+AC178</f>
        <v>0</v>
      </c>
      <c r="AF178">
        <f>BM178*AT178*(BH178-BG178*(1000-AT178*BJ178)/(1000-AT178*BI178))/(100*BA178)</f>
        <v>0</v>
      </c>
      <c r="AG178">
        <f>1000*BM178*AT178*(BI178-BJ178)/(100*BA178*(1000-AT178*BI178))</f>
        <v>0</v>
      </c>
      <c r="AH178">
        <f>(AI178 - AJ178 - BN178*1E3/(8.314*(BP178+273.15)) * AL178/BM178 * AK178) * BM178/(100*BA178) * (1000 - BJ178)/1000</f>
        <v>0</v>
      </c>
      <c r="AI178">
        <v>426.5669151619061</v>
      </c>
      <c r="AJ178">
        <v>425.0198666666665</v>
      </c>
      <c r="AK178">
        <v>0.005208588326169774</v>
      </c>
      <c r="AL178">
        <v>67.1942306878947</v>
      </c>
      <c r="AM178">
        <f>(AO178 - AN178 + BN178*1E3/(8.314*(BP178+273.15)) * AQ178/BM178 * AP178) * BM178/(100*BA178) * 1000/(1000 - AO178)</f>
        <v>0</v>
      </c>
      <c r="AN178">
        <v>15.4460042408263</v>
      </c>
      <c r="AO178">
        <v>15.88144666666666</v>
      </c>
      <c r="AP178">
        <v>-9.260494978847475E-05</v>
      </c>
      <c r="AQ178">
        <v>78.54530775923764</v>
      </c>
      <c r="AR178">
        <v>0</v>
      </c>
      <c r="AS178">
        <v>0</v>
      </c>
      <c r="AT178">
        <f>IF(AR178*$H$13&gt;=AV178,1.0,(AV178/(AV178-AR178*$H$13)))</f>
        <v>0</v>
      </c>
      <c r="AU178">
        <f>(AT178-1)*100</f>
        <v>0</v>
      </c>
      <c r="AV178">
        <f>MAX(0,($B$13+$C$13*BU178)/(1+$D$13*BU178)*BN178/(BP178+273)*$E$13)</f>
        <v>0</v>
      </c>
      <c r="AW178">
        <f>$B$11*BV178+$C$11*BW178+$F$11*CH178*(1-CK178)</f>
        <v>0</v>
      </c>
      <c r="AX178">
        <f>AW178*AY178</f>
        <v>0</v>
      </c>
      <c r="AY178">
        <f>($B$11*$D$9+$C$11*$D$9+$F$11*((CU178+CM178)/MAX(CU178+CM178+CV178, 0.1)*$I$9+CV178/MAX(CU178+CM178+CV178, 0.1)*$J$9))/($B$11+$C$11+$F$11)</f>
        <v>0</v>
      </c>
      <c r="AZ178">
        <f>($B$11*$K$9+$C$11*$K$9+$F$11*((CU178+CM178)/MAX(CU178+CM178+CV178, 0.1)*$P$9+CV178/MAX(CU178+CM178+CV178, 0.1)*$Q$9))/($B$11+$C$11+$F$11)</f>
        <v>0</v>
      </c>
      <c r="BA178">
        <v>6</v>
      </c>
      <c r="BB178">
        <v>0.5</v>
      </c>
      <c r="BC178" t="s">
        <v>355</v>
      </c>
      <c r="BD178">
        <v>2</v>
      </c>
      <c r="BE178" t="b">
        <v>1</v>
      </c>
      <c r="BF178">
        <v>1714262433.166666</v>
      </c>
      <c r="BG178">
        <v>418.2725</v>
      </c>
      <c r="BH178">
        <v>419.9782333333334</v>
      </c>
      <c r="BI178">
        <v>15.89679333333333</v>
      </c>
      <c r="BJ178">
        <v>15.46469333333333</v>
      </c>
      <c r="BK178">
        <v>421.0856000000001</v>
      </c>
      <c r="BL178">
        <v>15.93628666666667</v>
      </c>
      <c r="BM178">
        <v>599.9926666666667</v>
      </c>
      <c r="BN178">
        <v>101.4157</v>
      </c>
      <c r="BO178">
        <v>0.09997296000000001</v>
      </c>
      <c r="BP178">
        <v>27.16731333333333</v>
      </c>
      <c r="BQ178">
        <v>27.32763</v>
      </c>
      <c r="BR178">
        <v>999.9000000000002</v>
      </c>
      <c r="BS178">
        <v>0</v>
      </c>
      <c r="BT178">
        <v>0</v>
      </c>
      <c r="BU178">
        <v>9991.858666666667</v>
      </c>
      <c r="BV178">
        <v>0</v>
      </c>
      <c r="BW178">
        <v>151.5879</v>
      </c>
      <c r="BX178">
        <v>-1.705744333333333</v>
      </c>
      <c r="BY178">
        <v>425.0290666666667</v>
      </c>
      <c r="BZ178">
        <v>426.5750333333334</v>
      </c>
      <c r="CA178">
        <v>0.4320939333333333</v>
      </c>
      <c r="CB178">
        <v>419.9782333333334</v>
      </c>
      <c r="CC178">
        <v>15.46469333333333</v>
      </c>
      <c r="CD178">
        <v>1.612182666666667</v>
      </c>
      <c r="CE178">
        <v>1.568362</v>
      </c>
      <c r="CF178">
        <v>14.07574333333333</v>
      </c>
      <c r="CG178">
        <v>13.65141333333333</v>
      </c>
      <c r="CH178">
        <v>400.0144000000001</v>
      </c>
      <c r="CI178">
        <v>0.8999875666666668</v>
      </c>
      <c r="CJ178">
        <v>0.1000124</v>
      </c>
      <c r="CK178">
        <v>0</v>
      </c>
      <c r="CL178">
        <v>2.102603333333334</v>
      </c>
      <c r="CM178">
        <v>0</v>
      </c>
      <c r="CN178">
        <v>1138.953666666667</v>
      </c>
      <c r="CO178">
        <v>3702.325333333333</v>
      </c>
      <c r="CP178">
        <v>37.01026666666666</v>
      </c>
      <c r="CQ178">
        <v>41.10816666666666</v>
      </c>
      <c r="CR178">
        <v>38.88526666666665</v>
      </c>
      <c r="CS178">
        <v>40.93523333333333</v>
      </c>
      <c r="CT178">
        <v>37.75186666666666</v>
      </c>
      <c r="CU178">
        <v>360.008</v>
      </c>
      <c r="CV178">
        <v>40.00866666666666</v>
      </c>
      <c r="CW178">
        <v>0</v>
      </c>
      <c r="CX178">
        <v>1714262528.4</v>
      </c>
      <c r="CY178">
        <v>0</v>
      </c>
      <c r="CZ178">
        <v>1714261835</v>
      </c>
      <c r="DA178" t="s">
        <v>668</v>
      </c>
      <c r="DB178">
        <v>1714261835</v>
      </c>
      <c r="DC178">
        <v>1714261830</v>
      </c>
      <c r="DD178">
        <v>5</v>
      </c>
      <c r="DE178">
        <v>0.08799999999999999</v>
      </c>
      <c r="DF178">
        <v>0.013</v>
      </c>
      <c r="DG178">
        <v>-2.821</v>
      </c>
      <c r="DH178">
        <v>-0.042</v>
      </c>
      <c r="DI178">
        <v>420</v>
      </c>
      <c r="DJ178">
        <v>15</v>
      </c>
      <c r="DK178">
        <v>0.27</v>
      </c>
      <c r="DL178">
        <v>0.16</v>
      </c>
      <c r="DM178">
        <v>-1.6989985</v>
      </c>
      <c r="DN178">
        <v>-0.3784147091932456</v>
      </c>
      <c r="DO178">
        <v>0.06218386665968913</v>
      </c>
      <c r="DP178">
        <v>0</v>
      </c>
      <c r="DQ178">
        <v>0.427204975</v>
      </c>
      <c r="DR178">
        <v>0.1259777448405244</v>
      </c>
      <c r="DS178">
        <v>0.01372006643294321</v>
      </c>
      <c r="DT178">
        <v>0</v>
      </c>
      <c r="DU178">
        <v>0</v>
      </c>
      <c r="DV178">
        <v>2</v>
      </c>
      <c r="DW178" t="s">
        <v>363</v>
      </c>
      <c r="DX178">
        <v>3.22921</v>
      </c>
      <c r="DY178">
        <v>2.70377</v>
      </c>
      <c r="DZ178">
        <v>0.10609</v>
      </c>
      <c r="EA178">
        <v>0.106199</v>
      </c>
      <c r="EB178">
        <v>0.086648</v>
      </c>
      <c r="EC178">
        <v>0.0853125</v>
      </c>
      <c r="ED178">
        <v>29227.6</v>
      </c>
      <c r="EE178">
        <v>28561.1</v>
      </c>
      <c r="EF178">
        <v>31308</v>
      </c>
      <c r="EG178">
        <v>30288.3</v>
      </c>
      <c r="EH178">
        <v>38305.3</v>
      </c>
      <c r="EI178">
        <v>36638.4</v>
      </c>
      <c r="EJ178">
        <v>43879.2</v>
      </c>
      <c r="EK178">
        <v>42301</v>
      </c>
      <c r="EL178">
        <v>2.13843</v>
      </c>
      <c r="EM178">
        <v>1.92213</v>
      </c>
      <c r="EN178">
        <v>0.139773</v>
      </c>
      <c r="EO178">
        <v>0</v>
      </c>
      <c r="EP178">
        <v>25.0551</v>
      </c>
      <c r="EQ178">
        <v>999.9</v>
      </c>
      <c r="ER178">
        <v>49.6</v>
      </c>
      <c r="ES178">
        <v>28.6</v>
      </c>
      <c r="ET178">
        <v>19.2182</v>
      </c>
      <c r="EU178">
        <v>61.4391</v>
      </c>
      <c r="EV178">
        <v>22.6162</v>
      </c>
      <c r="EW178">
        <v>1</v>
      </c>
      <c r="EX178">
        <v>-0.129804</v>
      </c>
      <c r="EY178">
        <v>-1.64193</v>
      </c>
      <c r="EZ178">
        <v>20.2022</v>
      </c>
      <c r="FA178">
        <v>5.22358</v>
      </c>
      <c r="FB178">
        <v>11.998</v>
      </c>
      <c r="FC178">
        <v>4.9653</v>
      </c>
      <c r="FD178">
        <v>3.29625</v>
      </c>
      <c r="FE178">
        <v>9999</v>
      </c>
      <c r="FF178">
        <v>9999</v>
      </c>
      <c r="FG178">
        <v>9999</v>
      </c>
      <c r="FH178">
        <v>34</v>
      </c>
      <c r="FI178">
        <v>4.97106</v>
      </c>
      <c r="FJ178">
        <v>1.86781</v>
      </c>
      <c r="FK178">
        <v>1.85898</v>
      </c>
      <c r="FL178">
        <v>1.86509</v>
      </c>
      <c r="FM178">
        <v>1.8631</v>
      </c>
      <c r="FN178">
        <v>1.86447</v>
      </c>
      <c r="FO178">
        <v>1.85989</v>
      </c>
      <c r="FP178">
        <v>1.86401</v>
      </c>
      <c r="FQ178">
        <v>0</v>
      </c>
      <c r="FR178">
        <v>0</v>
      </c>
      <c r="FS178">
        <v>0</v>
      </c>
      <c r="FT178">
        <v>0</v>
      </c>
      <c r="FU178" t="s">
        <v>358</v>
      </c>
      <c r="FV178" t="s">
        <v>359</v>
      </c>
      <c r="FW178" t="s">
        <v>360</v>
      </c>
      <c r="FX178" t="s">
        <v>360</v>
      </c>
      <c r="FY178" t="s">
        <v>360</v>
      </c>
      <c r="FZ178" t="s">
        <v>360</v>
      </c>
      <c r="GA178">
        <v>0</v>
      </c>
      <c r="GB178">
        <v>100</v>
      </c>
      <c r="GC178">
        <v>100</v>
      </c>
      <c r="GD178">
        <v>-2.813</v>
      </c>
      <c r="GE178">
        <v>-0.0395</v>
      </c>
      <c r="GF178">
        <v>-0.9628116313488231</v>
      </c>
      <c r="GG178">
        <v>-0.004200780211792431</v>
      </c>
      <c r="GH178">
        <v>-6.086107273994438E-07</v>
      </c>
      <c r="GI178">
        <v>3.538391214060535E-10</v>
      </c>
      <c r="GJ178">
        <v>-0.06491111787149924</v>
      </c>
      <c r="GK178">
        <v>0.006682484536868237</v>
      </c>
      <c r="GL178">
        <v>-0.0007200357986506558</v>
      </c>
      <c r="GM178">
        <v>2.515042002614049E-05</v>
      </c>
      <c r="GN178">
        <v>15</v>
      </c>
      <c r="GO178">
        <v>1944</v>
      </c>
      <c r="GP178">
        <v>3</v>
      </c>
      <c r="GQ178">
        <v>20</v>
      </c>
      <c r="GR178">
        <v>10.1</v>
      </c>
      <c r="GS178">
        <v>10.2</v>
      </c>
      <c r="GT178">
        <v>1.13281</v>
      </c>
      <c r="GU178">
        <v>2.42798</v>
      </c>
      <c r="GV178">
        <v>1.44775</v>
      </c>
      <c r="GW178">
        <v>2.29004</v>
      </c>
      <c r="GX178">
        <v>1.55151</v>
      </c>
      <c r="GY178">
        <v>2.24121</v>
      </c>
      <c r="GZ178">
        <v>32.8424</v>
      </c>
      <c r="HA178">
        <v>13.4228</v>
      </c>
      <c r="HB178">
        <v>18</v>
      </c>
      <c r="HC178">
        <v>595.773</v>
      </c>
      <c r="HD178">
        <v>460.35</v>
      </c>
      <c r="HE178">
        <v>28.0005</v>
      </c>
      <c r="HF178">
        <v>25.4896</v>
      </c>
      <c r="HG178">
        <v>29.9998</v>
      </c>
      <c r="HH178">
        <v>25.6431</v>
      </c>
      <c r="HI178">
        <v>25.6308</v>
      </c>
      <c r="HJ178">
        <v>22.6942</v>
      </c>
      <c r="HK178">
        <v>28.0479</v>
      </c>
      <c r="HL178">
        <v>50.3079</v>
      </c>
      <c r="HM178">
        <v>28</v>
      </c>
      <c r="HN178">
        <v>420</v>
      </c>
      <c r="HO178">
        <v>15.6368</v>
      </c>
      <c r="HP178">
        <v>99.35720000000001</v>
      </c>
      <c r="HQ178">
        <v>101.072</v>
      </c>
    </row>
    <row r="179" spans="1:225">
      <c r="A179">
        <v>163</v>
      </c>
      <c r="B179">
        <v>1714262451.1</v>
      </c>
      <c r="C179">
        <v>5313</v>
      </c>
      <c r="D179" t="s">
        <v>709</v>
      </c>
      <c r="E179" t="s">
        <v>710</v>
      </c>
      <c r="F179">
        <v>5</v>
      </c>
      <c r="G179" t="s">
        <v>698</v>
      </c>
      <c r="H179">
        <v>1714262443.166666</v>
      </c>
      <c r="I179">
        <f>(J179)/1000</f>
        <v>0</v>
      </c>
      <c r="J179">
        <f>IF(BE179, AM179, AG179)</f>
        <v>0</v>
      </c>
      <c r="K179">
        <f>IF(BE179, AH179, AF179)</f>
        <v>0</v>
      </c>
      <c r="L179">
        <f>BG179 - IF(AT179&gt;1, K179*BA179*100.0/(AV179*BU179), 0)</f>
        <v>0</v>
      </c>
      <c r="M179">
        <f>((S179-I179/2)*L179-K179)/(S179+I179/2)</f>
        <v>0</v>
      </c>
      <c r="N179">
        <f>M179*(BN179+BO179)/1000.0</f>
        <v>0</v>
      </c>
      <c r="O179">
        <f>(BG179 - IF(AT179&gt;1, K179*BA179*100.0/(AV179*BU179), 0))*(BN179+BO179)/1000.0</f>
        <v>0</v>
      </c>
      <c r="P179">
        <f>2.0/((1/R179-1/Q179)+SIGN(R179)*SQRT((1/R179-1/Q179)*(1/R179-1/Q179) + 4*BB179/((BB179+1)*(BB179+1))*(2*1/R179*1/Q179-1/Q179*1/Q179)))</f>
        <v>0</v>
      </c>
      <c r="Q179">
        <f>IF(LEFT(BC179,1)&lt;&gt;"0",IF(LEFT(BC179,1)="1",3.0,BD179),$D$5+$E$5*(BU179*BN179/($K$5*1000))+$F$5*(BU179*BN179/($K$5*1000))*MAX(MIN(BA179,$J$5),$I$5)*MAX(MIN(BA179,$J$5),$I$5)+$G$5*MAX(MIN(BA179,$J$5),$I$5)*(BU179*BN179/($K$5*1000))+$H$5*(BU179*BN179/($K$5*1000))*(BU179*BN179/($K$5*1000)))</f>
        <v>0</v>
      </c>
      <c r="R179">
        <f>I179*(1000-(1000*0.61365*exp(17.502*V179/(240.97+V179))/(BN179+BO179)+BI179)/2)/(1000*0.61365*exp(17.502*V179/(240.97+V179))/(BN179+BO179)-BI179)</f>
        <v>0</v>
      </c>
      <c r="S179">
        <f>1/((BB179+1)/(P179/1.6)+1/(Q179/1.37)) + BB179/((BB179+1)/(P179/1.6) + BB179/(Q179/1.37))</f>
        <v>0</v>
      </c>
      <c r="T179">
        <f>(AW179*AZ179)</f>
        <v>0</v>
      </c>
      <c r="U179">
        <f>(BP179+(T179+2*0.95*5.67E-8*(((BP179+$B$7)+273)^4-(BP179+273)^4)-44100*I179)/(1.84*29.3*Q179+8*0.95*5.67E-8*(BP179+273)^3))</f>
        <v>0</v>
      </c>
      <c r="V179">
        <f>($C$7*BQ179+$D$7*BR179+$E$7*U179)</f>
        <v>0</v>
      </c>
      <c r="W179">
        <f>0.61365*exp(17.502*V179/(240.97+V179))</f>
        <v>0</v>
      </c>
      <c r="X179">
        <f>(Y179/Z179*100)</f>
        <v>0</v>
      </c>
      <c r="Y179">
        <f>BI179*(BN179+BO179)/1000</f>
        <v>0</v>
      </c>
      <c r="Z179">
        <f>0.61365*exp(17.502*BP179/(240.97+BP179))</f>
        <v>0</v>
      </c>
      <c r="AA179">
        <f>(W179-BI179*(BN179+BO179)/1000)</f>
        <v>0</v>
      </c>
      <c r="AB179">
        <f>(-I179*44100)</f>
        <v>0</v>
      </c>
      <c r="AC179">
        <f>2*29.3*Q179*0.92*(BP179-V179)</f>
        <v>0</v>
      </c>
      <c r="AD179">
        <f>2*0.95*5.67E-8*(((BP179+$B$7)+273)^4-(V179+273)^4)</f>
        <v>0</v>
      </c>
      <c r="AE179">
        <f>T179+AD179+AB179+AC179</f>
        <v>0</v>
      </c>
      <c r="AF179">
        <f>BM179*AT179*(BH179-BG179*(1000-AT179*BJ179)/(1000-AT179*BI179))/(100*BA179)</f>
        <v>0</v>
      </c>
      <c r="AG179">
        <f>1000*BM179*AT179*(BI179-BJ179)/(100*BA179*(1000-AT179*BI179))</f>
        <v>0</v>
      </c>
      <c r="AH179">
        <f>(AI179 - AJ179 - BN179*1E3/(8.314*(BP179+273.15)) * AL179/BM179 * AK179) * BM179/(100*BA179) * (1000 - BJ179)/1000</f>
        <v>0</v>
      </c>
      <c r="AI179">
        <v>426.6336603052973</v>
      </c>
      <c r="AJ179">
        <v>425.0268787878786</v>
      </c>
      <c r="AK179">
        <v>0.001625436951286864</v>
      </c>
      <c r="AL179">
        <v>67.1942306878947</v>
      </c>
      <c r="AM179">
        <f>(AO179 - AN179 + BN179*1E3/(8.314*(BP179+273.15)) * AQ179/BM179 * AP179) * BM179/(100*BA179) * 1000/(1000 - AO179)</f>
        <v>0</v>
      </c>
      <c r="AN179">
        <v>15.56481310520997</v>
      </c>
      <c r="AO179">
        <v>15.93915939393939</v>
      </c>
      <c r="AP179">
        <v>0.00898840663812858</v>
      </c>
      <c r="AQ179">
        <v>78.54530775923764</v>
      </c>
      <c r="AR179">
        <v>0</v>
      </c>
      <c r="AS179">
        <v>0</v>
      </c>
      <c r="AT179">
        <f>IF(AR179*$H$13&gt;=AV179,1.0,(AV179/(AV179-AR179*$H$13)))</f>
        <v>0</v>
      </c>
      <c r="AU179">
        <f>(AT179-1)*100</f>
        <v>0</v>
      </c>
      <c r="AV179">
        <f>MAX(0,($B$13+$C$13*BU179)/(1+$D$13*BU179)*BN179/(BP179+273)*$E$13)</f>
        <v>0</v>
      </c>
      <c r="AW179">
        <f>$B$11*BV179+$C$11*BW179+$F$11*CH179*(1-CK179)</f>
        <v>0</v>
      </c>
      <c r="AX179">
        <f>AW179*AY179</f>
        <v>0</v>
      </c>
      <c r="AY179">
        <f>($B$11*$D$9+$C$11*$D$9+$F$11*((CU179+CM179)/MAX(CU179+CM179+CV179, 0.1)*$I$9+CV179/MAX(CU179+CM179+CV179, 0.1)*$J$9))/($B$11+$C$11+$F$11)</f>
        <v>0</v>
      </c>
      <c r="AZ179">
        <f>($B$11*$K$9+$C$11*$K$9+$F$11*((CU179+CM179)/MAX(CU179+CM179+CV179, 0.1)*$P$9+CV179/MAX(CU179+CM179+CV179, 0.1)*$Q$9))/($B$11+$C$11+$F$11)</f>
        <v>0</v>
      </c>
      <c r="BA179">
        <v>6</v>
      </c>
      <c r="BB179">
        <v>0.5</v>
      </c>
      <c r="BC179" t="s">
        <v>355</v>
      </c>
      <c r="BD179">
        <v>2</v>
      </c>
      <c r="BE179" t="b">
        <v>1</v>
      </c>
      <c r="BF179">
        <v>1714262443.166666</v>
      </c>
      <c r="BG179">
        <v>418.2566666666665</v>
      </c>
      <c r="BH179">
        <v>419.9882333333334</v>
      </c>
      <c r="BI179">
        <v>15.89750333333333</v>
      </c>
      <c r="BJ179">
        <v>15.50326333333333</v>
      </c>
      <c r="BK179">
        <v>421.0697</v>
      </c>
      <c r="BL179">
        <v>15.93699</v>
      </c>
      <c r="BM179">
        <v>599.9878000000001</v>
      </c>
      <c r="BN179">
        <v>101.4156666666667</v>
      </c>
      <c r="BO179">
        <v>0.09995064666666667</v>
      </c>
      <c r="BP179">
        <v>27.18455666666667</v>
      </c>
      <c r="BQ179">
        <v>27.34132</v>
      </c>
      <c r="BR179">
        <v>999.9000000000002</v>
      </c>
      <c r="BS179">
        <v>0</v>
      </c>
      <c r="BT179">
        <v>0</v>
      </c>
      <c r="BU179">
        <v>9995.494666666666</v>
      </c>
      <c r="BV179">
        <v>0</v>
      </c>
      <c r="BW179">
        <v>149.5349666666667</v>
      </c>
      <c r="BX179">
        <v>-1.731650666666667</v>
      </c>
      <c r="BY179">
        <v>425.0133333333333</v>
      </c>
      <c r="BZ179">
        <v>426.6021000000001</v>
      </c>
      <c r="CA179">
        <v>0.3942374</v>
      </c>
      <c r="CB179">
        <v>419.9882333333334</v>
      </c>
      <c r="CC179">
        <v>15.50326333333333</v>
      </c>
      <c r="CD179">
        <v>1.612256</v>
      </c>
      <c r="CE179">
        <v>1.572274333333334</v>
      </c>
      <c r="CF179">
        <v>14.07643666666667</v>
      </c>
      <c r="CG179">
        <v>13.68965</v>
      </c>
      <c r="CH179">
        <v>400.0247000000001</v>
      </c>
      <c r="CI179">
        <v>0.8999817666666668</v>
      </c>
      <c r="CJ179">
        <v>0.10001819</v>
      </c>
      <c r="CK179">
        <v>0</v>
      </c>
      <c r="CL179">
        <v>2.10997</v>
      </c>
      <c r="CM179">
        <v>0</v>
      </c>
      <c r="CN179">
        <v>1137.100666666666</v>
      </c>
      <c r="CO179">
        <v>3702.411999999999</v>
      </c>
      <c r="CP179">
        <v>37.06843333333333</v>
      </c>
      <c r="CQ179">
        <v>41.16633333333331</v>
      </c>
      <c r="CR179">
        <v>38.92669999999999</v>
      </c>
      <c r="CS179">
        <v>41.04563333333333</v>
      </c>
      <c r="CT179">
        <v>37.81843333333333</v>
      </c>
      <c r="CU179">
        <v>360.0153333333334</v>
      </c>
      <c r="CV179">
        <v>40.01166666666666</v>
      </c>
      <c r="CW179">
        <v>0</v>
      </c>
      <c r="CX179">
        <v>1714262538.6</v>
      </c>
      <c r="CY179">
        <v>0</v>
      </c>
      <c r="CZ179">
        <v>1714261835</v>
      </c>
      <c r="DA179" t="s">
        <v>668</v>
      </c>
      <c r="DB179">
        <v>1714261835</v>
      </c>
      <c r="DC179">
        <v>1714261830</v>
      </c>
      <c r="DD179">
        <v>5</v>
      </c>
      <c r="DE179">
        <v>0.08799999999999999</v>
      </c>
      <c r="DF179">
        <v>0.013</v>
      </c>
      <c r="DG179">
        <v>-2.821</v>
      </c>
      <c r="DH179">
        <v>-0.042</v>
      </c>
      <c r="DI179">
        <v>420</v>
      </c>
      <c r="DJ179">
        <v>15</v>
      </c>
      <c r="DK179">
        <v>0.27</v>
      </c>
      <c r="DL179">
        <v>0.16</v>
      </c>
      <c r="DM179">
        <v>-1.73344725</v>
      </c>
      <c r="DN179">
        <v>0.03699410881801592</v>
      </c>
      <c r="DO179">
        <v>0.04040601366056171</v>
      </c>
      <c r="DP179">
        <v>1</v>
      </c>
      <c r="DQ179">
        <v>0.407358275</v>
      </c>
      <c r="DR179">
        <v>-0.3541600637898711</v>
      </c>
      <c r="DS179">
        <v>0.03825459694336584</v>
      </c>
      <c r="DT179">
        <v>0</v>
      </c>
      <c r="DU179">
        <v>1</v>
      </c>
      <c r="DV179">
        <v>2</v>
      </c>
      <c r="DW179" t="s">
        <v>357</v>
      </c>
      <c r="DX179">
        <v>3.22954</v>
      </c>
      <c r="DY179">
        <v>2.70454</v>
      </c>
      <c r="DZ179">
        <v>0.106089</v>
      </c>
      <c r="EA179">
        <v>0.106219</v>
      </c>
      <c r="EB179">
        <v>0.0868975</v>
      </c>
      <c r="EC179">
        <v>0.0858414</v>
      </c>
      <c r="ED179">
        <v>29227.2</v>
      </c>
      <c r="EE179">
        <v>28560.8</v>
      </c>
      <c r="EF179">
        <v>31307.4</v>
      </c>
      <c r="EG179">
        <v>30288.6</v>
      </c>
      <c r="EH179">
        <v>38294.2</v>
      </c>
      <c r="EI179">
        <v>36617.8</v>
      </c>
      <c r="EJ179">
        <v>43878.6</v>
      </c>
      <c r="EK179">
        <v>42301.8</v>
      </c>
      <c r="EL179">
        <v>2.139</v>
      </c>
      <c r="EM179">
        <v>1.92155</v>
      </c>
      <c r="EN179">
        <v>0.138074</v>
      </c>
      <c r="EO179">
        <v>0</v>
      </c>
      <c r="EP179">
        <v>25.0826</v>
      </c>
      <c r="EQ179">
        <v>999.9</v>
      </c>
      <c r="ER179">
        <v>49.6</v>
      </c>
      <c r="ES179">
        <v>28.6</v>
      </c>
      <c r="ET179">
        <v>19.2192</v>
      </c>
      <c r="EU179">
        <v>61.1891</v>
      </c>
      <c r="EV179">
        <v>22.488</v>
      </c>
      <c r="EW179">
        <v>1</v>
      </c>
      <c r="EX179">
        <v>-0.130389</v>
      </c>
      <c r="EY179">
        <v>-1.6364</v>
      </c>
      <c r="EZ179">
        <v>20.2032</v>
      </c>
      <c r="FA179">
        <v>5.22882</v>
      </c>
      <c r="FB179">
        <v>11.998</v>
      </c>
      <c r="FC179">
        <v>4.96745</v>
      </c>
      <c r="FD179">
        <v>3.297</v>
      </c>
      <c r="FE179">
        <v>9999</v>
      </c>
      <c r="FF179">
        <v>9999</v>
      </c>
      <c r="FG179">
        <v>9999</v>
      </c>
      <c r="FH179">
        <v>34</v>
      </c>
      <c r="FI179">
        <v>4.97107</v>
      </c>
      <c r="FJ179">
        <v>1.86782</v>
      </c>
      <c r="FK179">
        <v>1.85899</v>
      </c>
      <c r="FL179">
        <v>1.8651</v>
      </c>
      <c r="FM179">
        <v>1.86311</v>
      </c>
      <c r="FN179">
        <v>1.86447</v>
      </c>
      <c r="FO179">
        <v>1.85989</v>
      </c>
      <c r="FP179">
        <v>1.86401</v>
      </c>
      <c r="FQ179">
        <v>0</v>
      </c>
      <c r="FR179">
        <v>0</v>
      </c>
      <c r="FS179">
        <v>0</v>
      </c>
      <c r="FT179">
        <v>0</v>
      </c>
      <c r="FU179" t="s">
        <v>358</v>
      </c>
      <c r="FV179" t="s">
        <v>359</v>
      </c>
      <c r="FW179" t="s">
        <v>360</v>
      </c>
      <c r="FX179" t="s">
        <v>360</v>
      </c>
      <c r="FY179" t="s">
        <v>360</v>
      </c>
      <c r="FZ179" t="s">
        <v>360</v>
      </c>
      <c r="GA179">
        <v>0</v>
      </c>
      <c r="GB179">
        <v>100</v>
      </c>
      <c r="GC179">
        <v>100</v>
      </c>
      <c r="GD179">
        <v>-2.813</v>
      </c>
      <c r="GE179">
        <v>-0.0393</v>
      </c>
      <c r="GF179">
        <v>-0.9628116313488231</v>
      </c>
      <c r="GG179">
        <v>-0.004200780211792431</v>
      </c>
      <c r="GH179">
        <v>-6.086107273994438E-07</v>
      </c>
      <c r="GI179">
        <v>3.538391214060535E-10</v>
      </c>
      <c r="GJ179">
        <v>-0.06491111787149924</v>
      </c>
      <c r="GK179">
        <v>0.006682484536868237</v>
      </c>
      <c r="GL179">
        <v>-0.0007200357986506558</v>
      </c>
      <c r="GM179">
        <v>2.515042002614049E-05</v>
      </c>
      <c r="GN179">
        <v>15</v>
      </c>
      <c r="GO179">
        <v>1944</v>
      </c>
      <c r="GP179">
        <v>3</v>
      </c>
      <c r="GQ179">
        <v>20</v>
      </c>
      <c r="GR179">
        <v>10.3</v>
      </c>
      <c r="GS179">
        <v>10.4</v>
      </c>
      <c r="GT179">
        <v>1.13403</v>
      </c>
      <c r="GU179">
        <v>2.43774</v>
      </c>
      <c r="GV179">
        <v>1.44897</v>
      </c>
      <c r="GW179">
        <v>2.29004</v>
      </c>
      <c r="GX179">
        <v>1.55151</v>
      </c>
      <c r="GY179">
        <v>2.24976</v>
      </c>
      <c r="GZ179">
        <v>32.8424</v>
      </c>
      <c r="HA179">
        <v>13.4228</v>
      </c>
      <c r="HB179">
        <v>18</v>
      </c>
      <c r="HC179">
        <v>596.073</v>
      </c>
      <c r="HD179">
        <v>459.914</v>
      </c>
      <c r="HE179">
        <v>28.0005</v>
      </c>
      <c r="HF179">
        <v>25.481</v>
      </c>
      <c r="HG179">
        <v>29.9998</v>
      </c>
      <c r="HH179">
        <v>25.6334</v>
      </c>
      <c r="HI179">
        <v>25.6212</v>
      </c>
      <c r="HJ179">
        <v>22.6949</v>
      </c>
      <c r="HK179">
        <v>27.7667</v>
      </c>
      <c r="HL179">
        <v>50.3079</v>
      </c>
      <c r="HM179">
        <v>28</v>
      </c>
      <c r="HN179">
        <v>420</v>
      </c>
      <c r="HO179">
        <v>15.6549</v>
      </c>
      <c r="HP179">
        <v>99.3556</v>
      </c>
      <c r="HQ179">
        <v>101.074</v>
      </c>
    </row>
    <row r="180" spans="1:225">
      <c r="A180">
        <v>164</v>
      </c>
      <c r="B180">
        <v>1714262587.1</v>
      </c>
      <c r="C180">
        <v>5449</v>
      </c>
      <c r="D180" t="s">
        <v>711</v>
      </c>
      <c r="E180" t="s">
        <v>712</v>
      </c>
      <c r="F180">
        <v>5</v>
      </c>
      <c r="G180" t="s">
        <v>713</v>
      </c>
      <c r="H180">
        <v>1714262579.099999</v>
      </c>
      <c r="I180">
        <f>(J180)/1000</f>
        <v>0</v>
      </c>
      <c r="J180">
        <f>IF(BE180, AM180, AG180)</f>
        <v>0</v>
      </c>
      <c r="K180">
        <f>IF(BE180, AH180, AF180)</f>
        <v>0</v>
      </c>
      <c r="L180">
        <f>BG180 - IF(AT180&gt;1, K180*BA180*100.0/(AV180*BU180), 0)</f>
        <v>0</v>
      </c>
      <c r="M180">
        <f>((S180-I180/2)*L180-K180)/(S180+I180/2)</f>
        <v>0</v>
      </c>
      <c r="N180">
        <f>M180*(BN180+BO180)/1000.0</f>
        <v>0</v>
      </c>
      <c r="O180">
        <f>(BG180 - IF(AT180&gt;1, K180*BA180*100.0/(AV180*BU180), 0))*(BN180+BO180)/1000.0</f>
        <v>0</v>
      </c>
      <c r="P180">
        <f>2.0/((1/R180-1/Q180)+SIGN(R180)*SQRT((1/R180-1/Q180)*(1/R180-1/Q180) + 4*BB180/((BB180+1)*(BB180+1))*(2*1/R180*1/Q180-1/Q180*1/Q180)))</f>
        <v>0</v>
      </c>
      <c r="Q180">
        <f>IF(LEFT(BC180,1)&lt;&gt;"0",IF(LEFT(BC180,1)="1",3.0,BD180),$D$5+$E$5*(BU180*BN180/($K$5*1000))+$F$5*(BU180*BN180/($K$5*1000))*MAX(MIN(BA180,$J$5),$I$5)*MAX(MIN(BA180,$J$5),$I$5)+$G$5*MAX(MIN(BA180,$J$5),$I$5)*(BU180*BN180/($K$5*1000))+$H$5*(BU180*BN180/($K$5*1000))*(BU180*BN180/($K$5*1000)))</f>
        <v>0</v>
      </c>
      <c r="R180">
        <f>I180*(1000-(1000*0.61365*exp(17.502*V180/(240.97+V180))/(BN180+BO180)+BI180)/2)/(1000*0.61365*exp(17.502*V180/(240.97+V180))/(BN180+BO180)-BI180)</f>
        <v>0</v>
      </c>
      <c r="S180">
        <f>1/((BB180+1)/(P180/1.6)+1/(Q180/1.37)) + BB180/((BB180+1)/(P180/1.6) + BB180/(Q180/1.37))</f>
        <v>0</v>
      </c>
      <c r="T180">
        <f>(AW180*AZ180)</f>
        <v>0</v>
      </c>
      <c r="U180">
        <f>(BP180+(T180+2*0.95*5.67E-8*(((BP180+$B$7)+273)^4-(BP180+273)^4)-44100*I180)/(1.84*29.3*Q180+8*0.95*5.67E-8*(BP180+273)^3))</f>
        <v>0</v>
      </c>
      <c r="V180">
        <f>($C$7*BQ180+$D$7*BR180+$E$7*U180)</f>
        <v>0</v>
      </c>
      <c r="W180">
        <f>0.61365*exp(17.502*V180/(240.97+V180))</f>
        <v>0</v>
      </c>
      <c r="X180">
        <f>(Y180/Z180*100)</f>
        <v>0</v>
      </c>
      <c r="Y180">
        <f>BI180*(BN180+BO180)/1000</f>
        <v>0</v>
      </c>
      <c r="Z180">
        <f>0.61365*exp(17.502*BP180/(240.97+BP180))</f>
        <v>0</v>
      </c>
      <c r="AA180">
        <f>(W180-BI180*(BN180+BO180)/1000)</f>
        <v>0</v>
      </c>
      <c r="AB180">
        <f>(-I180*44100)</f>
        <v>0</v>
      </c>
      <c r="AC180">
        <f>2*29.3*Q180*0.92*(BP180-V180)</f>
        <v>0</v>
      </c>
      <c r="AD180">
        <f>2*0.95*5.67E-8*(((BP180+$B$7)+273)^4-(V180+273)^4)</f>
        <v>0</v>
      </c>
      <c r="AE180">
        <f>T180+AD180+AB180+AC180</f>
        <v>0</v>
      </c>
      <c r="AF180">
        <f>BM180*AT180*(BH180-BG180*(1000-AT180*BJ180)/(1000-AT180*BI180))/(100*BA180)</f>
        <v>0</v>
      </c>
      <c r="AG180">
        <f>1000*BM180*AT180*(BI180-BJ180)/(100*BA180*(1000-AT180*BI180))</f>
        <v>0</v>
      </c>
      <c r="AH180">
        <f>(AI180 - AJ180 - BN180*1E3/(8.314*(BP180+273.15)) * AL180/BM180 * AK180) * BM180/(100*BA180) * (1000 - BJ180)/1000</f>
        <v>0</v>
      </c>
      <c r="AI180">
        <v>426.6719485005522</v>
      </c>
      <c r="AJ180">
        <v>424.7792242424242</v>
      </c>
      <c r="AK180">
        <v>-0.004585286102307343</v>
      </c>
      <c r="AL180">
        <v>67.19400525929942</v>
      </c>
      <c r="AM180">
        <f>(AO180 - AN180 + BN180*1E3/(8.314*(BP180+273.15)) * AQ180/BM180 * AP180) * BM180/(100*BA180) * 1000/(1000 - AO180)</f>
        <v>0</v>
      </c>
      <c r="AN180">
        <v>15.4830715977779</v>
      </c>
      <c r="AO180">
        <v>16.10641151515151</v>
      </c>
      <c r="AP180">
        <v>-0.006932710223594443</v>
      </c>
      <c r="AQ180">
        <v>78.54543775716158</v>
      </c>
      <c r="AR180">
        <v>12</v>
      </c>
      <c r="AS180">
        <v>2</v>
      </c>
      <c r="AT180">
        <f>IF(AR180*$H$13&gt;=AV180,1.0,(AV180/(AV180-AR180*$H$13)))</f>
        <v>0</v>
      </c>
      <c r="AU180">
        <f>(AT180-1)*100</f>
        <v>0</v>
      </c>
      <c r="AV180">
        <f>MAX(0,($B$13+$C$13*BU180)/(1+$D$13*BU180)*BN180/(BP180+273)*$E$13)</f>
        <v>0</v>
      </c>
      <c r="AW180">
        <f>$B$11*BV180+$C$11*BW180+$F$11*CH180*(1-CK180)</f>
        <v>0</v>
      </c>
      <c r="AX180">
        <f>AW180*AY180</f>
        <v>0</v>
      </c>
      <c r="AY180">
        <f>($B$11*$D$9+$C$11*$D$9+$F$11*((CU180+CM180)/MAX(CU180+CM180+CV180, 0.1)*$I$9+CV180/MAX(CU180+CM180+CV180, 0.1)*$J$9))/($B$11+$C$11+$F$11)</f>
        <v>0</v>
      </c>
      <c r="AZ180">
        <f>($B$11*$K$9+$C$11*$K$9+$F$11*((CU180+CM180)/MAX(CU180+CM180+CV180, 0.1)*$P$9+CV180/MAX(CU180+CM180+CV180, 0.1)*$Q$9))/($B$11+$C$11+$F$11)</f>
        <v>0</v>
      </c>
      <c r="BA180">
        <v>6</v>
      </c>
      <c r="BB180">
        <v>0.5</v>
      </c>
      <c r="BC180" t="s">
        <v>355</v>
      </c>
      <c r="BD180">
        <v>2</v>
      </c>
      <c r="BE180" t="b">
        <v>1</v>
      </c>
      <c r="BF180">
        <v>1714262579.099999</v>
      </c>
      <c r="BG180">
        <v>418.0634838709678</v>
      </c>
      <c r="BH180">
        <v>420.028935483871</v>
      </c>
      <c r="BI180">
        <v>16.1748064516129</v>
      </c>
      <c r="BJ180">
        <v>15.5084935483871</v>
      </c>
      <c r="BK180">
        <v>420.8758387096774</v>
      </c>
      <c r="BL180">
        <v>16.21343225806451</v>
      </c>
      <c r="BM180">
        <v>599.9955161290322</v>
      </c>
      <c r="BN180">
        <v>101.4139032258064</v>
      </c>
      <c r="BO180">
        <v>0.09994033870967743</v>
      </c>
      <c r="BP180">
        <v>27.26623225806452</v>
      </c>
      <c r="BQ180">
        <v>27.42503548387097</v>
      </c>
      <c r="BR180">
        <v>999.9000000000003</v>
      </c>
      <c r="BS180">
        <v>0</v>
      </c>
      <c r="BT180">
        <v>0</v>
      </c>
      <c r="BU180">
        <v>9998.284193548387</v>
      </c>
      <c r="BV180">
        <v>0</v>
      </c>
      <c r="BW180">
        <v>140.3399677419355</v>
      </c>
      <c r="BX180">
        <v>-1.96542</v>
      </c>
      <c r="BY180">
        <v>424.9367741935484</v>
      </c>
      <c r="BZ180">
        <v>426.6454838709677</v>
      </c>
      <c r="CA180">
        <v>0.6662983225806453</v>
      </c>
      <c r="CB180">
        <v>420.028935483871</v>
      </c>
      <c r="CC180">
        <v>15.5084935483871</v>
      </c>
      <c r="CD180">
        <v>1.640347419354839</v>
      </c>
      <c r="CE180">
        <v>1.572774516129032</v>
      </c>
      <c r="CF180">
        <v>14.34306451612903</v>
      </c>
      <c r="CG180">
        <v>13.6946</v>
      </c>
      <c r="CH180">
        <v>400.0111612903226</v>
      </c>
      <c r="CI180">
        <v>0.8999987419354841</v>
      </c>
      <c r="CJ180">
        <v>0.1000011935483871</v>
      </c>
      <c r="CK180">
        <v>0</v>
      </c>
      <c r="CL180">
        <v>2.114690322580645</v>
      </c>
      <c r="CM180">
        <v>0</v>
      </c>
      <c r="CN180">
        <v>1492.750967741935</v>
      </c>
      <c r="CO180">
        <v>3702.30935483871</v>
      </c>
      <c r="CP180">
        <v>37.38283870967742</v>
      </c>
      <c r="CQ180">
        <v>40.46551612903225</v>
      </c>
      <c r="CR180">
        <v>39.18116129032256</v>
      </c>
      <c r="CS180">
        <v>40.4554193548387</v>
      </c>
      <c r="CT180">
        <v>37.83035483870967</v>
      </c>
      <c r="CU180">
        <v>360.0103225806452</v>
      </c>
      <c r="CV180">
        <v>40.00129032258065</v>
      </c>
      <c r="CW180">
        <v>0</v>
      </c>
      <c r="CX180">
        <v>1714262674.8</v>
      </c>
      <c r="CY180">
        <v>0</v>
      </c>
      <c r="CZ180">
        <v>1714261835</v>
      </c>
      <c r="DA180" t="s">
        <v>668</v>
      </c>
      <c r="DB180">
        <v>1714261835</v>
      </c>
      <c r="DC180">
        <v>1714261830</v>
      </c>
      <c r="DD180">
        <v>5</v>
      </c>
      <c r="DE180">
        <v>0.08799999999999999</v>
      </c>
      <c r="DF180">
        <v>0.013</v>
      </c>
      <c r="DG180">
        <v>-2.821</v>
      </c>
      <c r="DH180">
        <v>-0.042</v>
      </c>
      <c r="DI180">
        <v>420</v>
      </c>
      <c r="DJ180">
        <v>15</v>
      </c>
      <c r="DK180">
        <v>0.27</v>
      </c>
      <c r="DL180">
        <v>0.16</v>
      </c>
      <c r="DM180">
        <v>-1.848556341463415</v>
      </c>
      <c r="DN180">
        <v>-1.987928571428572</v>
      </c>
      <c r="DO180">
        <v>0.2060193234455365</v>
      </c>
      <c r="DP180">
        <v>0</v>
      </c>
      <c r="DQ180">
        <v>0.6673310243902438</v>
      </c>
      <c r="DR180">
        <v>-0.08162753310104517</v>
      </c>
      <c r="DS180">
        <v>0.02261478889154531</v>
      </c>
      <c r="DT180">
        <v>1</v>
      </c>
      <c r="DU180">
        <v>1</v>
      </c>
      <c r="DV180">
        <v>2</v>
      </c>
      <c r="DW180" t="s">
        <v>357</v>
      </c>
      <c r="DX180">
        <v>3.22924</v>
      </c>
      <c r="DY180">
        <v>2.70422</v>
      </c>
      <c r="DZ180">
        <v>0.106053</v>
      </c>
      <c r="EA180">
        <v>0.106244</v>
      </c>
      <c r="EB180">
        <v>0.0875536</v>
      </c>
      <c r="EC180">
        <v>0.0854361</v>
      </c>
      <c r="ED180">
        <v>29232.4</v>
      </c>
      <c r="EE180">
        <v>28563.7</v>
      </c>
      <c r="EF180">
        <v>31311.4</v>
      </c>
      <c r="EG180">
        <v>30292</v>
      </c>
      <c r="EH180">
        <v>38272</v>
      </c>
      <c r="EI180">
        <v>36638</v>
      </c>
      <c r="EJ180">
        <v>43884.9</v>
      </c>
      <c r="EK180">
        <v>42306.3</v>
      </c>
      <c r="EL180">
        <v>2.11422</v>
      </c>
      <c r="EM180">
        <v>1.92275</v>
      </c>
      <c r="EN180">
        <v>0.134878</v>
      </c>
      <c r="EO180">
        <v>0</v>
      </c>
      <c r="EP180">
        <v>25.2373</v>
      </c>
      <c r="EQ180">
        <v>999.9</v>
      </c>
      <c r="ER180">
        <v>49.5</v>
      </c>
      <c r="ES180">
        <v>28.5</v>
      </c>
      <c r="ET180">
        <v>19.068</v>
      </c>
      <c r="EU180">
        <v>61.4791</v>
      </c>
      <c r="EV180">
        <v>22.8806</v>
      </c>
      <c r="EW180">
        <v>1</v>
      </c>
      <c r="EX180">
        <v>-0.136077</v>
      </c>
      <c r="EY180">
        <v>-1.61521</v>
      </c>
      <c r="EZ180">
        <v>20.2009</v>
      </c>
      <c r="FA180">
        <v>5.22508</v>
      </c>
      <c r="FB180">
        <v>11.998</v>
      </c>
      <c r="FC180">
        <v>4.9658</v>
      </c>
      <c r="FD180">
        <v>3.29635</v>
      </c>
      <c r="FE180">
        <v>9999</v>
      </c>
      <c r="FF180">
        <v>9999</v>
      </c>
      <c r="FG180">
        <v>9999</v>
      </c>
      <c r="FH180">
        <v>34</v>
      </c>
      <c r="FI180">
        <v>4.97101</v>
      </c>
      <c r="FJ180">
        <v>1.86782</v>
      </c>
      <c r="FK180">
        <v>1.859</v>
      </c>
      <c r="FL180">
        <v>1.86509</v>
      </c>
      <c r="FM180">
        <v>1.86311</v>
      </c>
      <c r="FN180">
        <v>1.86447</v>
      </c>
      <c r="FO180">
        <v>1.85989</v>
      </c>
      <c r="FP180">
        <v>1.86401</v>
      </c>
      <c r="FQ180">
        <v>0</v>
      </c>
      <c r="FR180">
        <v>0</v>
      </c>
      <c r="FS180">
        <v>0</v>
      </c>
      <c r="FT180">
        <v>0</v>
      </c>
      <c r="FU180" t="s">
        <v>358</v>
      </c>
      <c r="FV180" t="s">
        <v>359</v>
      </c>
      <c r="FW180" t="s">
        <v>360</v>
      </c>
      <c r="FX180" t="s">
        <v>360</v>
      </c>
      <c r="FY180" t="s">
        <v>360</v>
      </c>
      <c r="FZ180" t="s">
        <v>360</v>
      </c>
      <c r="GA180">
        <v>0</v>
      </c>
      <c r="GB180">
        <v>100</v>
      </c>
      <c r="GC180">
        <v>100</v>
      </c>
      <c r="GD180">
        <v>-2.812</v>
      </c>
      <c r="GE180">
        <v>-0.0389</v>
      </c>
      <c r="GF180">
        <v>-0.9628116313488231</v>
      </c>
      <c r="GG180">
        <v>-0.004200780211792431</v>
      </c>
      <c r="GH180">
        <v>-6.086107273994438E-07</v>
      </c>
      <c r="GI180">
        <v>3.538391214060535E-10</v>
      </c>
      <c r="GJ180">
        <v>-0.06491111787149924</v>
      </c>
      <c r="GK180">
        <v>0.006682484536868237</v>
      </c>
      <c r="GL180">
        <v>-0.0007200357986506558</v>
      </c>
      <c r="GM180">
        <v>2.515042002614049E-05</v>
      </c>
      <c r="GN180">
        <v>15</v>
      </c>
      <c r="GO180">
        <v>1944</v>
      </c>
      <c r="GP180">
        <v>3</v>
      </c>
      <c r="GQ180">
        <v>20</v>
      </c>
      <c r="GR180">
        <v>12.5</v>
      </c>
      <c r="GS180">
        <v>12.6</v>
      </c>
      <c r="GT180">
        <v>1.13281</v>
      </c>
      <c r="GU180">
        <v>2.42554</v>
      </c>
      <c r="GV180">
        <v>1.44775</v>
      </c>
      <c r="GW180">
        <v>2.29004</v>
      </c>
      <c r="GX180">
        <v>1.55151</v>
      </c>
      <c r="GY180">
        <v>2.36816</v>
      </c>
      <c r="GZ180">
        <v>32.8202</v>
      </c>
      <c r="HA180">
        <v>13.3878</v>
      </c>
      <c r="HB180">
        <v>18</v>
      </c>
      <c r="HC180">
        <v>577.9299999999999</v>
      </c>
      <c r="HD180">
        <v>459.679</v>
      </c>
      <c r="HE180">
        <v>27.9978</v>
      </c>
      <c r="HF180">
        <v>25.407</v>
      </c>
      <c r="HG180">
        <v>30.0002</v>
      </c>
      <c r="HH180">
        <v>25.527</v>
      </c>
      <c r="HI180">
        <v>25.5052</v>
      </c>
      <c r="HJ180">
        <v>22.6901</v>
      </c>
      <c r="HK180">
        <v>28.8541</v>
      </c>
      <c r="HL180">
        <v>50.3079</v>
      </c>
      <c r="HM180">
        <v>28</v>
      </c>
      <c r="HN180">
        <v>420</v>
      </c>
      <c r="HO180">
        <v>15.507</v>
      </c>
      <c r="HP180">
        <v>99.36920000000001</v>
      </c>
      <c r="HQ180">
        <v>101.085</v>
      </c>
    </row>
    <row r="181" spans="1:225">
      <c r="A181">
        <v>165</v>
      </c>
      <c r="B181">
        <v>1714262608.1</v>
      </c>
      <c r="C181">
        <v>5470</v>
      </c>
      <c r="D181" t="s">
        <v>714</v>
      </c>
      <c r="E181" t="s">
        <v>715</v>
      </c>
      <c r="F181">
        <v>5</v>
      </c>
      <c r="G181" t="s">
        <v>713</v>
      </c>
      <c r="H181">
        <v>1714262601.1</v>
      </c>
      <c r="I181">
        <f>(J181)/1000</f>
        <v>0</v>
      </c>
      <c r="J181">
        <f>IF(BE181, AM181, AG181)</f>
        <v>0</v>
      </c>
      <c r="K181">
        <f>IF(BE181, AH181, AF181)</f>
        <v>0</v>
      </c>
      <c r="L181">
        <f>BG181 - IF(AT181&gt;1, K181*BA181*100.0/(AV181*BU181), 0)</f>
        <v>0</v>
      </c>
      <c r="M181">
        <f>((S181-I181/2)*L181-K181)/(S181+I181/2)</f>
        <v>0</v>
      </c>
      <c r="N181">
        <f>M181*(BN181+BO181)/1000.0</f>
        <v>0</v>
      </c>
      <c r="O181">
        <f>(BG181 - IF(AT181&gt;1, K181*BA181*100.0/(AV181*BU181), 0))*(BN181+BO181)/1000.0</f>
        <v>0</v>
      </c>
      <c r="P181">
        <f>2.0/((1/R181-1/Q181)+SIGN(R181)*SQRT((1/R181-1/Q181)*(1/R181-1/Q181) + 4*BB181/((BB181+1)*(BB181+1))*(2*1/R181*1/Q181-1/Q181*1/Q181)))</f>
        <v>0</v>
      </c>
      <c r="Q181">
        <f>IF(LEFT(BC181,1)&lt;&gt;"0",IF(LEFT(BC181,1)="1",3.0,BD181),$D$5+$E$5*(BU181*BN181/($K$5*1000))+$F$5*(BU181*BN181/($K$5*1000))*MAX(MIN(BA181,$J$5),$I$5)*MAX(MIN(BA181,$J$5),$I$5)+$G$5*MAX(MIN(BA181,$J$5),$I$5)*(BU181*BN181/($K$5*1000))+$H$5*(BU181*BN181/($K$5*1000))*(BU181*BN181/($K$5*1000)))</f>
        <v>0</v>
      </c>
      <c r="R181">
        <f>I181*(1000-(1000*0.61365*exp(17.502*V181/(240.97+V181))/(BN181+BO181)+BI181)/2)/(1000*0.61365*exp(17.502*V181/(240.97+V181))/(BN181+BO181)-BI181)</f>
        <v>0</v>
      </c>
      <c r="S181">
        <f>1/((BB181+1)/(P181/1.6)+1/(Q181/1.37)) + BB181/((BB181+1)/(P181/1.6) + BB181/(Q181/1.37))</f>
        <v>0</v>
      </c>
      <c r="T181">
        <f>(AW181*AZ181)</f>
        <v>0</v>
      </c>
      <c r="U181">
        <f>(BP181+(T181+2*0.95*5.67E-8*(((BP181+$B$7)+273)^4-(BP181+273)^4)-44100*I181)/(1.84*29.3*Q181+8*0.95*5.67E-8*(BP181+273)^3))</f>
        <v>0</v>
      </c>
      <c r="V181">
        <f>($C$7*BQ181+$D$7*BR181+$E$7*U181)</f>
        <v>0</v>
      </c>
      <c r="W181">
        <f>0.61365*exp(17.502*V181/(240.97+V181))</f>
        <v>0</v>
      </c>
      <c r="X181">
        <f>(Y181/Z181*100)</f>
        <v>0</v>
      </c>
      <c r="Y181">
        <f>BI181*(BN181+BO181)/1000</f>
        <v>0</v>
      </c>
      <c r="Z181">
        <f>0.61365*exp(17.502*BP181/(240.97+BP181))</f>
        <v>0</v>
      </c>
      <c r="AA181">
        <f>(W181-BI181*(BN181+BO181)/1000)</f>
        <v>0</v>
      </c>
      <c r="AB181">
        <f>(-I181*44100)</f>
        <v>0</v>
      </c>
      <c r="AC181">
        <f>2*29.3*Q181*0.92*(BP181-V181)</f>
        <v>0</v>
      </c>
      <c r="AD181">
        <f>2*0.95*5.67E-8*(((BP181+$B$7)+273)^4-(V181+273)^4)</f>
        <v>0</v>
      </c>
      <c r="AE181">
        <f>T181+AD181+AB181+AC181</f>
        <v>0</v>
      </c>
      <c r="AF181">
        <f>BM181*AT181*(BH181-BG181*(1000-AT181*BJ181)/(1000-AT181*BI181))/(100*BA181)</f>
        <v>0</v>
      </c>
      <c r="AG181">
        <f>1000*BM181*AT181*(BI181-BJ181)/(100*BA181*(1000-AT181*BI181))</f>
        <v>0</v>
      </c>
      <c r="AH181">
        <f>(AI181 - AJ181 - BN181*1E3/(8.314*(BP181+273.15)) * AL181/BM181 * AK181) * BM181/(100*BA181) * (1000 - BJ181)/1000</f>
        <v>0</v>
      </c>
      <c r="AI181">
        <v>426.6233562365713</v>
      </c>
      <c r="AJ181">
        <v>424.6291878787879</v>
      </c>
      <c r="AK181">
        <v>0.000756922657146022</v>
      </c>
      <c r="AL181">
        <v>67.19400525929942</v>
      </c>
      <c r="AM181">
        <f>(AO181 - AN181 + BN181*1E3/(8.314*(BP181+273.15)) * AQ181/BM181 * AP181) * BM181/(100*BA181) * 1000/(1000 - AO181)</f>
        <v>0</v>
      </c>
      <c r="AN181">
        <v>15.4690931027201</v>
      </c>
      <c r="AO181">
        <v>16.07951393939394</v>
      </c>
      <c r="AP181">
        <v>-3.853398416645397E-05</v>
      </c>
      <c r="AQ181">
        <v>78.54543775716158</v>
      </c>
      <c r="AR181">
        <v>12</v>
      </c>
      <c r="AS181">
        <v>2</v>
      </c>
      <c r="AT181">
        <f>IF(AR181*$H$13&gt;=AV181,1.0,(AV181/(AV181-AR181*$H$13)))</f>
        <v>0</v>
      </c>
      <c r="AU181">
        <f>(AT181-1)*100</f>
        <v>0</v>
      </c>
      <c r="AV181">
        <f>MAX(0,($B$13+$C$13*BU181)/(1+$D$13*BU181)*BN181/(BP181+273)*$E$13)</f>
        <v>0</v>
      </c>
      <c r="AW181">
        <f>$B$11*BV181+$C$11*BW181+$F$11*CH181*(1-CK181)</f>
        <v>0</v>
      </c>
      <c r="AX181">
        <f>AW181*AY181</f>
        <v>0</v>
      </c>
      <c r="AY181">
        <f>($B$11*$D$9+$C$11*$D$9+$F$11*((CU181+CM181)/MAX(CU181+CM181+CV181, 0.1)*$I$9+CV181/MAX(CU181+CM181+CV181, 0.1)*$J$9))/($B$11+$C$11+$F$11)</f>
        <v>0</v>
      </c>
      <c r="AZ181">
        <f>($B$11*$K$9+$C$11*$K$9+$F$11*((CU181+CM181)/MAX(CU181+CM181+CV181, 0.1)*$P$9+CV181/MAX(CU181+CM181+CV181, 0.1)*$Q$9))/($B$11+$C$11+$F$11)</f>
        <v>0</v>
      </c>
      <c r="BA181">
        <v>6</v>
      </c>
      <c r="BB181">
        <v>0.5</v>
      </c>
      <c r="BC181" t="s">
        <v>355</v>
      </c>
      <c r="BD181">
        <v>2</v>
      </c>
      <c r="BE181" t="b">
        <v>1</v>
      </c>
      <c r="BF181">
        <v>1714262601.1</v>
      </c>
      <c r="BG181">
        <v>417.8301851851851</v>
      </c>
      <c r="BH181">
        <v>420.0058518518518</v>
      </c>
      <c r="BI181">
        <v>16.08186296296297</v>
      </c>
      <c r="BJ181">
        <v>15.47064444444444</v>
      </c>
      <c r="BK181">
        <v>420.6412962962963</v>
      </c>
      <c r="BL181">
        <v>16.1208074074074</v>
      </c>
      <c r="BM181">
        <v>599.9954814814815</v>
      </c>
      <c r="BN181">
        <v>101.4119259259259</v>
      </c>
      <c r="BO181">
        <v>0.09994058888888888</v>
      </c>
      <c r="BP181">
        <v>27.30656296296297</v>
      </c>
      <c r="BQ181">
        <v>27.47724074074074</v>
      </c>
      <c r="BR181">
        <v>999.9000000000001</v>
      </c>
      <c r="BS181">
        <v>0</v>
      </c>
      <c r="BT181">
        <v>0</v>
      </c>
      <c r="BU181">
        <v>10012.53666666667</v>
      </c>
      <c r="BV181">
        <v>0</v>
      </c>
      <c r="BW181">
        <v>137.3928518518519</v>
      </c>
      <c r="BX181">
        <v>-2.17565037037037</v>
      </c>
      <c r="BY181">
        <v>424.6595555555555</v>
      </c>
      <c r="BZ181">
        <v>426.6058148148148</v>
      </c>
      <c r="CA181">
        <v>0.6112128148148147</v>
      </c>
      <c r="CB181">
        <v>420.0058518518518</v>
      </c>
      <c r="CC181">
        <v>15.47064444444444</v>
      </c>
      <c r="CD181">
        <v>1.630893703703704</v>
      </c>
      <c r="CE181">
        <v>1.56891</v>
      </c>
      <c r="CF181">
        <v>14.25384814814815</v>
      </c>
      <c r="CG181">
        <v>13.65678518518519</v>
      </c>
      <c r="CH181">
        <v>400.0017407407408</v>
      </c>
      <c r="CI181">
        <v>0.8999916296296298</v>
      </c>
      <c r="CJ181">
        <v>0.1000083555555555</v>
      </c>
      <c r="CK181">
        <v>0</v>
      </c>
      <c r="CL181">
        <v>2.076040740740741</v>
      </c>
      <c r="CM181">
        <v>0</v>
      </c>
      <c r="CN181">
        <v>1439.848148148148</v>
      </c>
      <c r="CO181">
        <v>3702.211851851852</v>
      </c>
      <c r="CP181">
        <v>36.97655555555556</v>
      </c>
      <c r="CQ181">
        <v>39.68037037037037</v>
      </c>
      <c r="CR181">
        <v>38.71511111111111</v>
      </c>
      <c r="CS181">
        <v>39.31</v>
      </c>
      <c r="CT181">
        <v>37.33077777777778</v>
      </c>
      <c r="CU181">
        <v>359.9985185185186</v>
      </c>
      <c r="CV181">
        <v>40.00259259259259</v>
      </c>
      <c r="CW181">
        <v>0</v>
      </c>
      <c r="CX181">
        <v>1714262695.8</v>
      </c>
      <c r="CY181">
        <v>0</v>
      </c>
      <c r="CZ181">
        <v>1714261835</v>
      </c>
      <c r="DA181" t="s">
        <v>668</v>
      </c>
      <c r="DB181">
        <v>1714261835</v>
      </c>
      <c r="DC181">
        <v>1714261830</v>
      </c>
      <c r="DD181">
        <v>5</v>
      </c>
      <c r="DE181">
        <v>0.08799999999999999</v>
      </c>
      <c r="DF181">
        <v>0.013</v>
      </c>
      <c r="DG181">
        <v>-2.821</v>
      </c>
      <c r="DH181">
        <v>-0.042</v>
      </c>
      <c r="DI181">
        <v>420</v>
      </c>
      <c r="DJ181">
        <v>15</v>
      </c>
      <c r="DK181">
        <v>0.27</v>
      </c>
      <c r="DL181">
        <v>0.16</v>
      </c>
      <c r="DM181">
        <v>-2.140663902439024</v>
      </c>
      <c r="DN181">
        <v>-0.4276777003484329</v>
      </c>
      <c r="DO181">
        <v>0.05071836093556732</v>
      </c>
      <c r="DP181">
        <v>0</v>
      </c>
      <c r="DQ181">
        <v>0.6133666829268293</v>
      </c>
      <c r="DR181">
        <v>-0.0311849268292671</v>
      </c>
      <c r="DS181">
        <v>0.003880041239654016</v>
      </c>
      <c r="DT181">
        <v>1</v>
      </c>
      <c r="DU181">
        <v>1</v>
      </c>
      <c r="DV181">
        <v>2</v>
      </c>
      <c r="DW181" t="s">
        <v>357</v>
      </c>
      <c r="DX181">
        <v>3.22931</v>
      </c>
      <c r="DY181">
        <v>2.70404</v>
      </c>
      <c r="DZ181">
        <v>0.106032</v>
      </c>
      <c r="EA181">
        <v>0.10625</v>
      </c>
      <c r="EB181">
        <v>0.08745989999999999</v>
      </c>
      <c r="EC181">
        <v>0.0853869</v>
      </c>
      <c r="ED181">
        <v>29233.9</v>
      </c>
      <c r="EE181">
        <v>28564</v>
      </c>
      <c r="EF181">
        <v>31312.2</v>
      </c>
      <c r="EG181">
        <v>30292.5</v>
      </c>
      <c r="EH181">
        <v>38277</v>
      </c>
      <c r="EI181">
        <v>36640.6</v>
      </c>
      <c r="EJ181">
        <v>43886.1</v>
      </c>
      <c r="EK181">
        <v>42307</v>
      </c>
      <c r="EL181">
        <v>2.11385</v>
      </c>
      <c r="EM181">
        <v>1.92297</v>
      </c>
      <c r="EN181">
        <v>0.131696</v>
      </c>
      <c r="EO181">
        <v>0</v>
      </c>
      <c r="EP181">
        <v>25.3268</v>
      </c>
      <c r="EQ181">
        <v>999.9</v>
      </c>
      <c r="ER181">
        <v>49.5</v>
      </c>
      <c r="ES181">
        <v>28.5</v>
      </c>
      <c r="ET181">
        <v>19.0699</v>
      </c>
      <c r="EU181">
        <v>61.2091</v>
      </c>
      <c r="EV181">
        <v>22.4159</v>
      </c>
      <c r="EW181">
        <v>1</v>
      </c>
      <c r="EX181">
        <v>-0.136684</v>
      </c>
      <c r="EY181">
        <v>-1.63428</v>
      </c>
      <c r="EZ181">
        <v>20.2009</v>
      </c>
      <c r="FA181">
        <v>5.22598</v>
      </c>
      <c r="FB181">
        <v>11.998</v>
      </c>
      <c r="FC181">
        <v>4.96665</v>
      </c>
      <c r="FD181">
        <v>3.2964</v>
      </c>
      <c r="FE181">
        <v>9999</v>
      </c>
      <c r="FF181">
        <v>9999</v>
      </c>
      <c r="FG181">
        <v>9999</v>
      </c>
      <c r="FH181">
        <v>34</v>
      </c>
      <c r="FI181">
        <v>4.97104</v>
      </c>
      <c r="FJ181">
        <v>1.86782</v>
      </c>
      <c r="FK181">
        <v>1.85899</v>
      </c>
      <c r="FL181">
        <v>1.86511</v>
      </c>
      <c r="FM181">
        <v>1.8631</v>
      </c>
      <c r="FN181">
        <v>1.86447</v>
      </c>
      <c r="FO181">
        <v>1.85989</v>
      </c>
      <c r="FP181">
        <v>1.86401</v>
      </c>
      <c r="FQ181">
        <v>0</v>
      </c>
      <c r="FR181">
        <v>0</v>
      </c>
      <c r="FS181">
        <v>0</v>
      </c>
      <c r="FT181">
        <v>0</v>
      </c>
      <c r="FU181" t="s">
        <v>358</v>
      </c>
      <c r="FV181" t="s">
        <v>359</v>
      </c>
      <c r="FW181" t="s">
        <v>360</v>
      </c>
      <c r="FX181" t="s">
        <v>360</v>
      </c>
      <c r="FY181" t="s">
        <v>360</v>
      </c>
      <c r="FZ181" t="s">
        <v>360</v>
      </c>
      <c r="GA181">
        <v>0</v>
      </c>
      <c r="GB181">
        <v>100</v>
      </c>
      <c r="GC181">
        <v>100</v>
      </c>
      <c r="GD181">
        <v>-2.811</v>
      </c>
      <c r="GE181">
        <v>-0.039</v>
      </c>
      <c r="GF181">
        <v>-0.9628116313488231</v>
      </c>
      <c r="GG181">
        <v>-0.004200780211792431</v>
      </c>
      <c r="GH181">
        <v>-6.086107273994438E-07</v>
      </c>
      <c r="GI181">
        <v>3.538391214060535E-10</v>
      </c>
      <c r="GJ181">
        <v>-0.06491111787149924</v>
      </c>
      <c r="GK181">
        <v>0.006682484536868237</v>
      </c>
      <c r="GL181">
        <v>-0.0007200357986506558</v>
      </c>
      <c r="GM181">
        <v>2.515042002614049E-05</v>
      </c>
      <c r="GN181">
        <v>15</v>
      </c>
      <c r="GO181">
        <v>1944</v>
      </c>
      <c r="GP181">
        <v>3</v>
      </c>
      <c r="GQ181">
        <v>20</v>
      </c>
      <c r="GR181">
        <v>12.9</v>
      </c>
      <c r="GS181">
        <v>13</v>
      </c>
      <c r="GT181">
        <v>1.13281</v>
      </c>
      <c r="GU181">
        <v>2.43042</v>
      </c>
      <c r="GV181">
        <v>1.44897</v>
      </c>
      <c r="GW181">
        <v>2.29004</v>
      </c>
      <c r="GX181">
        <v>1.55151</v>
      </c>
      <c r="GY181">
        <v>2.24976</v>
      </c>
      <c r="GZ181">
        <v>32.8202</v>
      </c>
      <c r="HA181">
        <v>13.3703</v>
      </c>
      <c r="HB181">
        <v>18</v>
      </c>
      <c r="HC181">
        <v>577.514</v>
      </c>
      <c r="HD181">
        <v>459.665</v>
      </c>
      <c r="HE181">
        <v>27.9994</v>
      </c>
      <c r="HF181">
        <v>25.3933</v>
      </c>
      <c r="HG181">
        <v>29.9998</v>
      </c>
      <c r="HH181">
        <v>25.5111</v>
      </c>
      <c r="HI181">
        <v>25.4871</v>
      </c>
      <c r="HJ181">
        <v>22.6868</v>
      </c>
      <c r="HK181">
        <v>28.8541</v>
      </c>
      <c r="HL181">
        <v>50.3079</v>
      </c>
      <c r="HM181">
        <v>28</v>
      </c>
      <c r="HN181">
        <v>420</v>
      </c>
      <c r="HO181">
        <v>15.5139</v>
      </c>
      <c r="HP181">
        <v>99.3719</v>
      </c>
      <c r="HQ181">
        <v>101.086</v>
      </c>
    </row>
    <row r="182" spans="1:225">
      <c r="A182">
        <v>166</v>
      </c>
      <c r="B182">
        <v>1714262618.1</v>
      </c>
      <c r="C182">
        <v>5480</v>
      </c>
      <c r="D182" t="s">
        <v>716</v>
      </c>
      <c r="E182" t="s">
        <v>717</v>
      </c>
      <c r="F182">
        <v>5</v>
      </c>
      <c r="G182" t="s">
        <v>713</v>
      </c>
      <c r="H182">
        <v>1714262610.166666</v>
      </c>
      <c r="I182">
        <f>(J182)/1000</f>
        <v>0</v>
      </c>
      <c r="J182">
        <f>IF(BE182, AM182, AG182)</f>
        <v>0</v>
      </c>
      <c r="K182">
        <f>IF(BE182, AH182, AF182)</f>
        <v>0</v>
      </c>
      <c r="L182">
        <f>BG182 - IF(AT182&gt;1, K182*BA182*100.0/(AV182*BU182), 0)</f>
        <v>0</v>
      </c>
      <c r="M182">
        <f>((S182-I182/2)*L182-K182)/(S182+I182/2)</f>
        <v>0</v>
      </c>
      <c r="N182">
        <f>M182*(BN182+BO182)/1000.0</f>
        <v>0</v>
      </c>
      <c r="O182">
        <f>(BG182 - IF(AT182&gt;1, K182*BA182*100.0/(AV182*BU182), 0))*(BN182+BO182)/1000.0</f>
        <v>0</v>
      </c>
      <c r="P182">
        <f>2.0/((1/R182-1/Q182)+SIGN(R182)*SQRT((1/R182-1/Q182)*(1/R182-1/Q182) + 4*BB182/((BB182+1)*(BB182+1))*(2*1/R182*1/Q182-1/Q182*1/Q182)))</f>
        <v>0</v>
      </c>
      <c r="Q182">
        <f>IF(LEFT(BC182,1)&lt;&gt;"0",IF(LEFT(BC182,1)="1",3.0,BD182),$D$5+$E$5*(BU182*BN182/($K$5*1000))+$F$5*(BU182*BN182/($K$5*1000))*MAX(MIN(BA182,$J$5),$I$5)*MAX(MIN(BA182,$J$5),$I$5)+$G$5*MAX(MIN(BA182,$J$5),$I$5)*(BU182*BN182/($K$5*1000))+$H$5*(BU182*BN182/($K$5*1000))*(BU182*BN182/($K$5*1000)))</f>
        <v>0</v>
      </c>
      <c r="R182">
        <f>I182*(1000-(1000*0.61365*exp(17.502*V182/(240.97+V182))/(BN182+BO182)+BI182)/2)/(1000*0.61365*exp(17.502*V182/(240.97+V182))/(BN182+BO182)-BI182)</f>
        <v>0</v>
      </c>
      <c r="S182">
        <f>1/((BB182+1)/(P182/1.6)+1/(Q182/1.37)) + BB182/((BB182+1)/(P182/1.6) + BB182/(Q182/1.37))</f>
        <v>0</v>
      </c>
      <c r="T182">
        <f>(AW182*AZ182)</f>
        <v>0</v>
      </c>
      <c r="U182">
        <f>(BP182+(T182+2*0.95*5.67E-8*(((BP182+$B$7)+273)^4-(BP182+273)^4)-44100*I182)/(1.84*29.3*Q182+8*0.95*5.67E-8*(BP182+273)^3))</f>
        <v>0</v>
      </c>
      <c r="V182">
        <f>($C$7*BQ182+$D$7*BR182+$E$7*U182)</f>
        <v>0</v>
      </c>
      <c r="W182">
        <f>0.61365*exp(17.502*V182/(240.97+V182))</f>
        <v>0</v>
      </c>
      <c r="X182">
        <f>(Y182/Z182*100)</f>
        <v>0</v>
      </c>
      <c r="Y182">
        <f>BI182*(BN182+BO182)/1000</f>
        <v>0</v>
      </c>
      <c r="Z182">
        <f>0.61365*exp(17.502*BP182/(240.97+BP182))</f>
        <v>0</v>
      </c>
      <c r="AA182">
        <f>(W182-BI182*(BN182+BO182)/1000)</f>
        <v>0</v>
      </c>
      <c r="AB182">
        <f>(-I182*44100)</f>
        <v>0</v>
      </c>
      <c r="AC182">
        <f>2*29.3*Q182*0.92*(BP182-V182)</f>
        <v>0</v>
      </c>
      <c r="AD182">
        <f>2*0.95*5.67E-8*(((BP182+$B$7)+273)^4-(V182+273)^4)</f>
        <v>0</v>
      </c>
      <c r="AE182">
        <f>T182+AD182+AB182+AC182</f>
        <v>0</v>
      </c>
      <c r="AF182">
        <f>BM182*AT182*(BH182-BG182*(1000-AT182*BJ182)/(1000-AT182*BI182))/(100*BA182)</f>
        <v>0</v>
      </c>
      <c r="AG182">
        <f>1000*BM182*AT182*(BI182-BJ182)/(100*BA182*(1000-AT182*BI182))</f>
        <v>0</v>
      </c>
      <c r="AH182">
        <f>(AI182 - AJ182 - BN182*1E3/(8.314*(BP182+273.15)) * AL182/BM182 * AK182) * BM182/(100*BA182) * (1000 - BJ182)/1000</f>
        <v>0</v>
      </c>
      <c r="AI182">
        <v>426.5928198149922</v>
      </c>
      <c r="AJ182">
        <v>424.5746181818183</v>
      </c>
      <c r="AK182">
        <v>-0.002567460856438526</v>
      </c>
      <c r="AL182">
        <v>67.19400525929942</v>
      </c>
      <c r="AM182">
        <f>(AO182 - AN182 + BN182*1E3/(8.314*(BP182+273.15)) * AQ182/BM182 * AP182) * BM182/(100*BA182) * 1000/(1000 - AO182)</f>
        <v>0</v>
      </c>
      <c r="AN182">
        <v>15.46428026848745</v>
      </c>
      <c r="AO182">
        <v>16.07464606060606</v>
      </c>
      <c r="AP182">
        <v>-4.6476034625985E-05</v>
      </c>
      <c r="AQ182">
        <v>78.54543775716158</v>
      </c>
      <c r="AR182">
        <v>12</v>
      </c>
      <c r="AS182">
        <v>2</v>
      </c>
      <c r="AT182">
        <f>IF(AR182*$H$13&gt;=AV182,1.0,(AV182/(AV182-AR182*$H$13)))</f>
        <v>0</v>
      </c>
      <c r="AU182">
        <f>(AT182-1)*100</f>
        <v>0</v>
      </c>
      <c r="AV182">
        <f>MAX(0,($B$13+$C$13*BU182)/(1+$D$13*BU182)*BN182/(BP182+273)*$E$13)</f>
        <v>0</v>
      </c>
      <c r="AW182">
        <f>$B$11*BV182+$C$11*BW182+$F$11*CH182*(1-CK182)</f>
        <v>0</v>
      </c>
      <c r="AX182">
        <f>AW182*AY182</f>
        <v>0</v>
      </c>
      <c r="AY182">
        <f>($B$11*$D$9+$C$11*$D$9+$F$11*((CU182+CM182)/MAX(CU182+CM182+CV182, 0.1)*$I$9+CV182/MAX(CU182+CM182+CV182, 0.1)*$J$9))/($B$11+$C$11+$F$11)</f>
        <v>0</v>
      </c>
      <c r="AZ182">
        <f>($B$11*$K$9+$C$11*$K$9+$F$11*((CU182+CM182)/MAX(CU182+CM182+CV182, 0.1)*$P$9+CV182/MAX(CU182+CM182+CV182, 0.1)*$Q$9))/($B$11+$C$11+$F$11)</f>
        <v>0</v>
      </c>
      <c r="BA182">
        <v>6</v>
      </c>
      <c r="BB182">
        <v>0.5</v>
      </c>
      <c r="BC182" t="s">
        <v>355</v>
      </c>
      <c r="BD182">
        <v>2</v>
      </c>
      <c r="BE182" t="b">
        <v>1</v>
      </c>
      <c r="BF182">
        <v>1714262610.166666</v>
      </c>
      <c r="BG182">
        <v>417.7913</v>
      </c>
      <c r="BH182">
        <v>420.0015333333333</v>
      </c>
      <c r="BI182">
        <v>16.07808333333333</v>
      </c>
      <c r="BJ182">
        <v>15.46645333333333</v>
      </c>
      <c r="BK182">
        <v>420.6023333333333</v>
      </c>
      <c r="BL182">
        <v>16.11703666666667</v>
      </c>
      <c r="BM182">
        <v>599.9919666666666</v>
      </c>
      <c r="BN182">
        <v>101.4121333333333</v>
      </c>
      <c r="BO182">
        <v>0.09998343666666668</v>
      </c>
      <c r="BP182">
        <v>27.32263666666666</v>
      </c>
      <c r="BQ182">
        <v>27.49047</v>
      </c>
      <c r="BR182">
        <v>999.9000000000002</v>
      </c>
      <c r="BS182">
        <v>0</v>
      </c>
      <c r="BT182">
        <v>0</v>
      </c>
      <c r="BU182">
        <v>9993.975333333334</v>
      </c>
      <c r="BV182">
        <v>0</v>
      </c>
      <c r="BW182">
        <v>139.6208</v>
      </c>
      <c r="BX182">
        <v>-2.210167</v>
      </c>
      <c r="BY182">
        <v>424.6183666666666</v>
      </c>
      <c r="BZ182">
        <v>426.5994666666666</v>
      </c>
      <c r="CA182">
        <v>0.6116239666666666</v>
      </c>
      <c r="CB182">
        <v>420.0015333333333</v>
      </c>
      <c r="CC182">
        <v>15.46645333333333</v>
      </c>
      <c r="CD182">
        <v>1.630514666666667</v>
      </c>
      <c r="CE182">
        <v>1.568488333333333</v>
      </c>
      <c r="CF182">
        <v>14.25024333333333</v>
      </c>
      <c r="CG182">
        <v>13.65265666666667</v>
      </c>
      <c r="CH182">
        <v>400.0183333333333</v>
      </c>
      <c r="CI182">
        <v>0.9000078999999997</v>
      </c>
      <c r="CJ182">
        <v>0.09999200999999999</v>
      </c>
      <c r="CK182">
        <v>0</v>
      </c>
      <c r="CL182">
        <v>2.132340000000001</v>
      </c>
      <c r="CM182">
        <v>0</v>
      </c>
      <c r="CN182">
        <v>1432.019666666667</v>
      </c>
      <c r="CO182">
        <v>3702.387</v>
      </c>
      <c r="CP182">
        <v>36.80593333333332</v>
      </c>
      <c r="CQ182">
        <v>39.42276666666667</v>
      </c>
      <c r="CR182">
        <v>38.53103333333333</v>
      </c>
      <c r="CS182">
        <v>38.91013333333333</v>
      </c>
      <c r="CT182">
        <v>37.1435</v>
      </c>
      <c r="CU182">
        <v>360.0200000000002</v>
      </c>
      <c r="CV182">
        <v>39.99966666666667</v>
      </c>
      <c r="CW182">
        <v>0</v>
      </c>
      <c r="CX182">
        <v>1714262705.4</v>
      </c>
      <c r="CY182">
        <v>0</v>
      </c>
      <c r="CZ182">
        <v>1714261835</v>
      </c>
      <c r="DA182" t="s">
        <v>668</v>
      </c>
      <c r="DB182">
        <v>1714261835</v>
      </c>
      <c r="DC182">
        <v>1714261830</v>
      </c>
      <c r="DD182">
        <v>5</v>
      </c>
      <c r="DE182">
        <v>0.08799999999999999</v>
      </c>
      <c r="DF182">
        <v>0.013</v>
      </c>
      <c r="DG182">
        <v>-2.821</v>
      </c>
      <c r="DH182">
        <v>-0.042</v>
      </c>
      <c r="DI182">
        <v>420</v>
      </c>
      <c r="DJ182">
        <v>15</v>
      </c>
      <c r="DK182">
        <v>0.27</v>
      </c>
      <c r="DL182">
        <v>0.16</v>
      </c>
      <c r="DM182">
        <v>-2.186520731707317</v>
      </c>
      <c r="DN182">
        <v>-0.2660851567944284</v>
      </c>
      <c r="DO182">
        <v>0.04708028474488791</v>
      </c>
      <c r="DP182">
        <v>0</v>
      </c>
      <c r="DQ182">
        <v>0.6114706585365853</v>
      </c>
      <c r="DR182">
        <v>0.003725017421601462</v>
      </c>
      <c r="DS182">
        <v>0.0009014671675299409</v>
      </c>
      <c r="DT182">
        <v>1</v>
      </c>
      <c r="DU182">
        <v>1</v>
      </c>
      <c r="DV182">
        <v>2</v>
      </c>
      <c r="DW182" t="s">
        <v>357</v>
      </c>
      <c r="DX182">
        <v>3.22944</v>
      </c>
      <c r="DY182">
        <v>2.70428</v>
      </c>
      <c r="DZ182">
        <v>0.106025</v>
      </c>
      <c r="EA182">
        <v>0.106255</v>
      </c>
      <c r="EB182">
        <v>0.0874419</v>
      </c>
      <c r="EC182">
        <v>0.0853763</v>
      </c>
      <c r="ED182">
        <v>29234.6</v>
      </c>
      <c r="EE182">
        <v>28564.3</v>
      </c>
      <c r="EF182">
        <v>31312.6</v>
      </c>
      <c r="EG182">
        <v>30292.9</v>
      </c>
      <c r="EH182">
        <v>38278.3</v>
      </c>
      <c r="EI182">
        <v>36641.4</v>
      </c>
      <c r="EJ182">
        <v>43886.7</v>
      </c>
      <c r="EK182">
        <v>42307.4</v>
      </c>
      <c r="EL182">
        <v>2.11378</v>
      </c>
      <c r="EM182">
        <v>1.9229</v>
      </c>
      <c r="EN182">
        <v>0.12999</v>
      </c>
      <c r="EO182">
        <v>0</v>
      </c>
      <c r="EP182">
        <v>25.3706</v>
      </c>
      <c r="EQ182">
        <v>999.9</v>
      </c>
      <c r="ER182">
        <v>49.5</v>
      </c>
      <c r="ES182">
        <v>28.5</v>
      </c>
      <c r="ET182">
        <v>19.0691</v>
      </c>
      <c r="EU182">
        <v>61.5591</v>
      </c>
      <c r="EV182">
        <v>22.4679</v>
      </c>
      <c r="EW182">
        <v>1</v>
      </c>
      <c r="EX182">
        <v>-0.137208</v>
      </c>
      <c r="EY182">
        <v>-1.64021</v>
      </c>
      <c r="EZ182">
        <v>20.2012</v>
      </c>
      <c r="FA182">
        <v>5.22912</v>
      </c>
      <c r="FB182">
        <v>11.998</v>
      </c>
      <c r="FC182">
        <v>4.9673</v>
      </c>
      <c r="FD182">
        <v>3.297</v>
      </c>
      <c r="FE182">
        <v>9999</v>
      </c>
      <c r="FF182">
        <v>9999</v>
      </c>
      <c r="FG182">
        <v>9999</v>
      </c>
      <c r="FH182">
        <v>34</v>
      </c>
      <c r="FI182">
        <v>4.97102</v>
      </c>
      <c r="FJ182">
        <v>1.86782</v>
      </c>
      <c r="FK182">
        <v>1.85898</v>
      </c>
      <c r="FL182">
        <v>1.8651</v>
      </c>
      <c r="FM182">
        <v>1.8631</v>
      </c>
      <c r="FN182">
        <v>1.86447</v>
      </c>
      <c r="FO182">
        <v>1.85989</v>
      </c>
      <c r="FP182">
        <v>1.86401</v>
      </c>
      <c r="FQ182">
        <v>0</v>
      </c>
      <c r="FR182">
        <v>0</v>
      </c>
      <c r="FS182">
        <v>0</v>
      </c>
      <c r="FT182">
        <v>0</v>
      </c>
      <c r="FU182" t="s">
        <v>358</v>
      </c>
      <c r="FV182" t="s">
        <v>359</v>
      </c>
      <c r="FW182" t="s">
        <v>360</v>
      </c>
      <c r="FX182" t="s">
        <v>360</v>
      </c>
      <c r="FY182" t="s">
        <v>360</v>
      </c>
      <c r="FZ182" t="s">
        <v>360</v>
      </c>
      <c r="GA182">
        <v>0</v>
      </c>
      <c r="GB182">
        <v>100</v>
      </c>
      <c r="GC182">
        <v>100</v>
      </c>
      <c r="GD182">
        <v>-2.811</v>
      </c>
      <c r="GE182">
        <v>-0.039</v>
      </c>
      <c r="GF182">
        <v>-0.9628116313488231</v>
      </c>
      <c r="GG182">
        <v>-0.004200780211792431</v>
      </c>
      <c r="GH182">
        <v>-6.086107273994438E-07</v>
      </c>
      <c r="GI182">
        <v>3.538391214060535E-10</v>
      </c>
      <c r="GJ182">
        <v>-0.06491111787149924</v>
      </c>
      <c r="GK182">
        <v>0.006682484536868237</v>
      </c>
      <c r="GL182">
        <v>-0.0007200357986506558</v>
      </c>
      <c r="GM182">
        <v>2.515042002614049E-05</v>
      </c>
      <c r="GN182">
        <v>15</v>
      </c>
      <c r="GO182">
        <v>1944</v>
      </c>
      <c r="GP182">
        <v>3</v>
      </c>
      <c r="GQ182">
        <v>20</v>
      </c>
      <c r="GR182">
        <v>13.1</v>
      </c>
      <c r="GS182">
        <v>13.1</v>
      </c>
      <c r="GT182">
        <v>1.13281</v>
      </c>
      <c r="GU182">
        <v>2.43286</v>
      </c>
      <c r="GV182">
        <v>1.44897</v>
      </c>
      <c r="GW182">
        <v>2.29004</v>
      </c>
      <c r="GX182">
        <v>1.55151</v>
      </c>
      <c r="GY182">
        <v>2.30225</v>
      </c>
      <c r="GZ182">
        <v>32.8202</v>
      </c>
      <c r="HA182">
        <v>13.379</v>
      </c>
      <c r="HB182">
        <v>18</v>
      </c>
      <c r="HC182">
        <v>577.377</v>
      </c>
      <c r="HD182">
        <v>459.539</v>
      </c>
      <c r="HE182">
        <v>27.9992</v>
      </c>
      <c r="HF182">
        <v>25.3856</v>
      </c>
      <c r="HG182">
        <v>29.9999</v>
      </c>
      <c r="HH182">
        <v>25.5026</v>
      </c>
      <c r="HI182">
        <v>25.4776</v>
      </c>
      <c r="HJ182">
        <v>22.6872</v>
      </c>
      <c r="HK182">
        <v>28.8541</v>
      </c>
      <c r="HL182">
        <v>50.3079</v>
      </c>
      <c r="HM182">
        <v>28</v>
      </c>
      <c r="HN182">
        <v>420</v>
      </c>
      <c r="HO182">
        <v>15.5229</v>
      </c>
      <c r="HP182">
        <v>99.3732</v>
      </c>
      <c r="HQ182">
        <v>101.087</v>
      </c>
    </row>
    <row r="183" spans="1:225">
      <c r="A183">
        <v>167</v>
      </c>
      <c r="B183">
        <v>1714262628.1</v>
      </c>
      <c r="C183">
        <v>5490</v>
      </c>
      <c r="D183" t="s">
        <v>718</v>
      </c>
      <c r="E183" t="s">
        <v>719</v>
      </c>
      <c r="F183">
        <v>5</v>
      </c>
      <c r="G183" t="s">
        <v>713</v>
      </c>
      <c r="H183">
        <v>1714262620.166666</v>
      </c>
      <c r="I183">
        <f>(J183)/1000</f>
        <v>0</v>
      </c>
      <c r="J183">
        <f>IF(BE183, AM183, AG183)</f>
        <v>0</v>
      </c>
      <c r="K183">
        <f>IF(BE183, AH183, AF183)</f>
        <v>0</v>
      </c>
      <c r="L183">
        <f>BG183 - IF(AT183&gt;1, K183*BA183*100.0/(AV183*BU183), 0)</f>
        <v>0</v>
      </c>
      <c r="M183">
        <f>((S183-I183/2)*L183-K183)/(S183+I183/2)</f>
        <v>0</v>
      </c>
      <c r="N183">
        <f>M183*(BN183+BO183)/1000.0</f>
        <v>0</v>
      </c>
      <c r="O183">
        <f>(BG183 - IF(AT183&gt;1, K183*BA183*100.0/(AV183*BU183), 0))*(BN183+BO183)/1000.0</f>
        <v>0</v>
      </c>
      <c r="P183">
        <f>2.0/((1/R183-1/Q183)+SIGN(R183)*SQRT((1/R183-1/Q183)*(1/R183-1/Q183) + 4*BB183/((BB183+1)*(BB183+1))*(2*1/R183*1/Q183-1/Q183*1/Q183)))</f>
        <v>0</v>
      </c>
      <c r="Q183">
        <f>IF(LEFT(BC183,1)&lt;&gt;"0",IF(LEFT(BC183,1)="1",3.0,BD183),$D$5+$E$5*(BU183*BN183/($K$5*1000))+$F$5*(BU183*BN183/($K$5*1000))*MAX(MIN(BA183,$J$5),$I$5)*MAX(MIN(BA183,$J$5),$I$5)+$G$5*MAX(MIN(BA183,$J$5),$I$5)*(BU183*BN183/($K$5*1000))+$H$5*(BU183*BN183/($K$5*1000))*(BU183*BN183/($K$5*1000)))</f>
        <v>0</v>
      </c>
      <c r="R183">
        <f>I183*(1000-(1000*0.61365*exp(17.502*V183/(240.97+V183))/(BN183+BO183)+BI183)/2)/(1000*0.61365*exp(17.502*V183/(240.97+V183))/(BN183+BO183)-BI183)</f>
        <v>0</v>
      </c>
      <c r="S183">
        <f>1/((BB183+1)/(P183/1.6)+1/(Q183/1.37)) + BB183/((BB183+1)/(P183/1.6) + BB183/(Q183/1.37))</f>
        <v>0</v>
      </c>
      <c r="T183">
        <f>(AW183*AZ183)</f>
        <v>0</v>
      </c>
      <c r="U183">
        <f>(BP183+(T183+2*0.95*5.67E-8*(((BP183+$B$7)+273)^4-(BP183+273)^4)-44100*I183)/(1.84*29.3*Q183+8*0.95*5.67E-8*(BP183+273)^3))</f>
        <v>0</v>
      </c>
      <c r="V183">
        <f>($C$7*BQ183+$D$7*BR183+$E$7*U183)</f>
        <v>0</v>
      </c>
      <c r="W183">
        <f>0.61365*exp(17.502*V183/(240.97+V183))</f>
        <v>0</v>
      </c>
      <c r="X183">
        <f>(Y183/Z183*100)</f>
        <v>0</v>
      </c>
      <c r="Y183">
        <f>BI183*(BN183+BO183)/1000</f>
        <v>0</v>
      </c>
      <c r="Z183">
        <f>0.61365*exp(17.502*BP183/(240.97+BP183))</f>
        <v>0</v>
      </c>
      <c r="AA183">
        <f>(W183-BI183*(BN183+BO183)/1000)</f>
        <v>0</v>
      </c>
      <c r="AB183">
        <f>(-I183*44100)</f>
        <v>0</v>
      </c>
      <c r="AC183">
        <f>2*29.3*Q183*0.92*(BP183-V183)</f>
        <v>0</v>
      </c>
      <c r="AD183">
        <f>2*0.95*5.67E-8*(((BP183+$B$7)+273)^4-(V183+273)^4)</f>
        <v>0</v>
      </c>
      <c r="AE183">
        <f>T183+AD183+AB183+AC183</f>
        <v>0</v>
      </c>
      <c r="AF183">
        <f>BM183*AT183*(BH183-BG183*(1000-AT183*BJ183)/(1000-AT183*BI183))/(100*BA183)</f>
        <v>0</v>
      </c>
      <c r="AG183">
        <f>1000*BM183*AT183*(BI183-BJ183)/(100*BA183*(1000-AT183*BI183))</f>
        <v>0</v>
      </c>
      <c r="AH183">
        <f>(AI183 - AJ183 - BN183*1E3/(8.314*(BP183+273.15)) * AL183/BM183 * AK183) * BM183/(100*BA183) * (1000 - BJ183)/1000</f>
        <v>0</v>
      </c>
      <c r="AI183">
        <v>426.6214319894382</v>
      </c>
      <c r="AJ183">
        <v>424.5845636363638</v>
      </c>
      <c r="AK183">
        <v>0.0003406751486727744</v>
      </c>
      <c r="AL183">
        <v>67.19400525929942</v>
      </c>
      <c r="AM183">
        <f>(AO183 - AN183 + BN183*1E3/(8.314*(BP183+273.15)) * AQ183/BM183 * AP183) * BM183/(100*BA183) * 1000/(1000 - AO183)</f>
        <v>0</v>
      </c>
      <c r="AN183">
        <v>15.46432022325504</v>
      </c>
      <c r="AO183">
        <v>16.07421272727273</v>
      </c>
      <c r="AP183">
        <v>-6.263944778635156E-06</v>
      </c>
      <c r="AQ183">
        <v>78.54543775716158</v>
      </c>
      <c r="AR183">
        <v>13</v>
      </c>
      <c r="AS183">
        <v>2</v>
      </c>
      <c r="AT183">
        <f>IF(AR183*$H$13&gt;=AV183,1.0,(AV183/(AV183-AR183*$H$13)))</f>
        <v>0</v>
      </c>
      <c r="AU183">
        <f>(AT183-1)*100</f>
        <v>0</v>
      </c>
      <c r="AV183">
        <f>MAX(0,($B$13+$C$13*BU183)/(1+$D$13*BU183)*BN183/(BP183+273)*$E$13)</f>
        <v>0</v>
      </c>
      <c r="AW183">
        <f>$B$11*BV183+$C$11*BW183+$F$11*CH183*(1-CK183)</f>
        <v>0</v>
      </c>
      <c r="AX183">
        <f>AW183*AY183</f>
        <v>0</v>
      </c>
      <c r="AY183">
        <f>($B$11*$D$9+$C$11*$D$9+$F$11*((CU183+CM183)/MAX(CU183+CM183+CV183, 0.1)*$I$9+CV183/MAX(CU183+CM183+CV183, 0.1)*$J$9))/($B$11+$C$11+$F$11)</f>
        <v>0</v>
      </c>
      <c r="AZ183">
        <f>($B$11*$K$9+$C$11*$K$9+$F$11*((CU183+CM183)/MAX(CU183+CM183+CV183, 0.1)*$P$9+CV183/MAX(CU183+CM183+CV183, 0.1)*$Q$9))/($B$11+$C$11+$F$11)</f>
        <v>0</v>
      </c>
      <c r="BA183">
        <v>6</v>
      </c>
      <c r="BB183">
        <v>0.5</v>
      </c>
      <c r="BC183" t="s">
        <v>355</v>
      </c>
      <c r="BD183">
        <v>2</v>
      </c>
      <c r="BE183" t="b">
        <v>1</v>
      </c>
      <c r="BF183">
        <v>1714262620.166666</v>
      </c>
      <c r="BG183">
        <v>417.7628999999999</v>
      </c>
      <c r="BH183">
        <v>419.997</v>
      </c>
      <c r="BI183">
        <v>16.07519</v>
      </c>
      <c r="BJ183">
        <v>15.46446666666667</v>
      </c>
      <c r="BK183">
        <v>420.5737</v>
      </c>
      <c r="BL183">
        <v>16.11413333333333</v>
      </c>
      <c r="BM183">
        <v>599.9860000000001</v>
      </c>
      <c r="BN183">
        <v>101.4121</v>
      </c>
      <c r="BO183">
        <v>0.09993699666666665</v>
      </c>
      <c r="BP183">
        <v>27.32866</v>
      </c>
      <c r="BQ183">
        <v>27.50508</v>
      </c>
      <c r="BR183">
        <v>999.9000000000002</v>
      </c>
      <c r="BS183">
        <v>0</v>
      </c>
      <c r="BT183">
        <v>0</v>
      </c>
      <c r="BU183">
        <v>10000.99133333333</v>
      </c>
      <c r="BV183">
        <v>0</v>
      </c>
      <c r="BW183">
        <v>140.7172</v>
      </c>
      <c r="BX183">
        <v>-2.234109</v>
      </c>
      <c r="BY183">
        <v>424.5882333333333</v>
      </c>
      <c r="BZ183">
        <v>426.594</v>
      </c>
      <c r="CA183">
        <v>0.6107121666666665</v>
      </c>
      <c r="CB183">
        <v>419.997</v>
      </c>
      <c r="CC183">
        <v>15.46446666666667</v>
      </c>
      <c r="CD183">
        <v>1.630219666666666</v>
      </c>
      <c r="CE183">
        <v>1.568285666666667</v>
      </c>
      <c r="CF183">
        <v>14.24745</v>
      </c>
      <c r="CG183">
        <v>13.65067666666667</v>
      </c>
      <c r="CH183">
        <v>399.9974333333334</v>
      </c>
      <c r="CI183">
        <v>0.9000254666666666</v>
      </c>
      <c r="CJ183">
        <v>0.09997437666666667</v>
      </c>
      <c r="CK183">
        <v>0</v>
      </c>
      <c r="CL183">
        <v>2.10537</v>
      </c>
      <c r="CM183">
        <v>0</v>
      </c>
      <c r="CN183">
        <v>1413.197333333334</v>
      </c>
      <c r="CO183">
        <v>3702.215333333333</v>
      </c>
      <c r="CP183">
        <v>36.61226666666666</v>
      </c>
      <c r="CQ183">
        <v>39.14559999999999</v>
      </c>
      <c r="CR183">
        <v>38.33099999999999</v>
      </c>
      <c r="CS183">
        <v>38.49556666666665</v>
      </c>
      <c r="CT183">
        <v>36.92886666666666</v>
      </c>
      <c r="CU183">
        <v>360.008</v>
      </c>
      <c r="CV183">
        <v>39.98966666666667</v>
      </c>
      <c r="CW183">
        <v>0</v>
      </c>
      <c r="CX183">
        <v>1714262715.6</v>
      </c>
      <c r="CY183">
        <v>0</v>
      </c>
      <c r="CZ183">
        <v>1714261835</v>
      </c>
      <c r="DA183" t="s">
        <v>668</v>
      </c>
      <c r="DB183">
        <v>1714261835</v>
      </c>
      <c r="DC183">
        <v>1714261830</v>
      </c>
      <c r="DD183">
        <v>5</v>
      </c>
      <c r="DE183">
        <v>0.08799999999999999</v>
      </c>
      <c r="DF183">
        <v>0.013</v>
      </c>
      <c r="DG183">
        <v>-2.821</v>
      </c>
      <c r="DH183">
        <v>-0.042</v>
      </c>
      <c r="DI183">
        <v>420</v>
      </c>
      <c r="DJ183">
        <v>15</v>
      </c>
      <c r="DK183">
        <v>0.27</v>
      </c>
      <c r="DL183">
        <v>0.16</v>
      </c>
      <c r="DM183">
        <v>-2.2200895</v>
      </c>
      <c r="DN183">
        <v>-0.2013485178236384</v>
      </c>
      <c r="DO183">
        <v>0.05609721953671142</v>
      </c>
      <c r="DP183">
        <v>0</v>
      </c>
      <c r="DQ183">
        <v>0.6110831</v>
      </c>
      <c r="DR183">
        <v>-0.008349298311444099</v>
      </c>
      <c r="DS183">
        <v>0.001196229990428263</v>
      </c>
      <c r="DT183">
        <v>1</v>
      </c>
      <c r="DU183">
        <v>1</v>
      </c>
      <c r="DV183">
        <v>2</v>
      </c>
      <c r="DW183" t="s">
        <v>357</v>
      </c>
      <c r="DX183">
        <v>3.22931</v>
      </c>
      <c r="DY183">
        <v>2.70442</v>
      </c>
      <c r="DZ183">
        <v>0.106027</v>
      </c>
      <c r="EA183">
        <v>0.106243</v>
      </c>
      <c r="EB183">
        <v>0.0874412</v>
      </c>
      <c r="EC183">
        <v>0.08537649999999999</v>
      </c>
      <c r="ED183">
        <v>29235</v>
      </c>
      <c r="EE183">
        <v>28565.1</v>
      </c>
      <c r="EF183">
        <v>31313.1</v>
      </c>
      <c r="EG183">
        <v>30293.2</v>
      </c>
      <c r="EH183">
        <v>38279.2</v>
      </c>
      <c r="EI183">
        <v>36641.9</v>
      </c>
      <c r="EJ183">
        <v>43887.7</v>
      </c>
      <c r="EK183">
        <v>42308.1</v>
      </c>
      <c r="EL183">
        <v>2.11317</v>
      </c>
      <c r="EM183">
        <v>1.92302</v>
      </c>
      <c r="EN183">
        <v>0.128411</v>
      </c>
      <c r="EO183">
        <v>0</v>
      </c>
      <c r="EP183">
        <v>25.4005</v>
      </c>
      <c r="EQ183">
        <v>999.9</v>
      </c>
      <c r="ER183">
        <v>49.5</v>
      </c>
      <c r="ES183">
        <v>28.5</v>
      </c>
      <c r="ET183">
        <v>19.0699</v>
      </c>
      <c r="EU183">
        <v>61.5791</v>
      </c>
      <c r="EV183">
        <v>22.7885</v>
      </c>
      <c r="EW183">
        <v>1</v>
      </c>
      <c r="EX183">
        <v>-0.137838</v>
      </c>
      <c r="EY183">
        <v>-1.65373</v>
      </c>
      <c r="EZ183">
        <v>20.2011</v>
      </c>
      <c r="FA183">
        <v>5.22927</v>
      </c>
      <c r="FB183">
        <v>11.998</v>
      </c>
      <c r="FC183">
        <v>4.9675</v>
      </c>
      <c r="FD183">
        <v>3.297</v>
      </c>
      <c r="FE183">
        <v>9999</v>
      </c>
      <c r="FF183">
        <v>9999</v>
      </c>
      <c r="FG183">
        <v>9999</v>
      </c>
      <c r="FH183">
        <v>34</v>
      </c>
      <c r="FI183">
        <v>4.97106</v>
      </c>
      <c r="FJ183">
        <v>1.86783</v>
      </c>
      <c r="FK183">
        <v>1.85898</v>
      </c>
      <c r="FL183">
        <v>1.8651</v>
      </c>
      <c r="FM183">
        <v>1.8631</v>
      </c>
      <c r="FN183">
        <v>1.86447</v>
      </c>
      <c r="FO183">
        <v>1.85989</v>
      </c>
      <c r="FP183">
        <v>1.86401</v>
      </c>
      <c r="FQ183">
        <v>0</v>
      </c>
      <c r="FR183">
        <v>0</v>
      </c>
      <c r="FS183">
        <v>0</v>
      </c>
      <c r="FT183">
        <v>0</v>
      </c>
      <c r="FU183" t="s">
        <v>358</v>
      </c>
      <c r="FV183" t="s">
        <v>359</v>
      </c>
      <c r="FW183" t="s">
        <v>360</v>
      </c>
      <c r="FX183" t="s">
        <v>360</v>
      </c>
      <c r="FY183" t="s">
        <v>360</v>
      </c>
      <c r="FZ183" t="s">
        <v>360</v>
      </c>
      <c r="GA183">
        <v>0</v>
      </c>
      <c r="GB183">
        <v>100</v>
      </c>
      <c r="GC183">
        <v>100</v>
      </c>
      <c r="GD183">
        <v>-2.811</v>
      </c>
      <c r="GE183">
        <v>-0.039</v>
      </c>
      <c r="GF183">
        <v>-0.9628116313488231</v>
      </c>
      <c r="GG183">
        <v>-0.004200780211792431</v>
      </c>
      <c r="GH183">
        <v>-6.086107273994438E-07</v>
      </c>
      <c r="GI183">
        <v>3.538391214060535E-10</v>
      </c>
      <c r="GJ183">
        <v>-0.06491111787149924</v>
      </c>
      <c r="GK183">
        <v>0.006682484536868237</v>
      </c>
      <c r="GL183">
        <v>-0.0007200357986506558</v>
      </c>
      <c r="GM183">
        <v>2.515042002614049E-05</v>
      </c>
      <c r="GN183">
        <v>15</v>
      </c>
      <c r="GO183">
        <v>1944</v>
      </c>
      <c r="GP183">
        <v>3</v>
      </c>
      <c r="GQ183">
        <v>20</v>
      </c>
      <c r="GR183">
        <v>13.2</v>
      </c>
      <c r="GS183">
        <v>13.3</v>
      </c>
      <c r="GT183">
        <v>1.13403</v>
      </c>
      <c r="GU183">
        <v>2.4292</v>
      </c>
      <c r="GV183">
        <v>1.44897</v>
      </c>
      <c r="GW183">
        <v>2.29004</v>
      </c>
      <c r="GX183">
        <v>1.55151</v>
      </c>
      <c r="GY183">
        <v>2.36938</v>
      </c>
      <c r="GZ183">
        <v>32.8202</v>
      </c>
      <c r="HA183">
        <v>13.379</v>
      </c>
      <c r="HB183">
        <v>18</v>
      </c>
      <c r="HC183">
        <v>576.878</v>
      </c>
      <c r="HD183">
        <v>459.531</v>
      </c>
      <c r="HE183">
        <v>27.9986</v>
      </c>
      <c r="HF183">
        <v>25.3778</v>
      </c>
      <c r="HG183">
        <v>29.9999</v>
      </c>
      <c r="HH183">
        <v>25.4935</v>
      </c>
      <c r="HI183">
        <v>25.4675</v>
      </c>
      <c r="HJ183">
        <v>22.6907</v>
      </c>
      <c r="HK183">
        <v>28.8541</v>
      </c>
      <c r="HL183">
        <v>50.3079</v>
      </c>
      <c r="HM183">
        <v>28</v>
      </c>
      <c r="HN183">
        <v>420</v>
      </c>
      <c r="HO183">
        <v>15.5319</v>
      </c>
      <c r="HP183">
        <v>99.3753</v>
      </c>
      <c r="HQ183">
        <v>101.089</v>
      </c>
    </row>
    <row r="184" spans="1:225">
      <c r="A184">
        <v>168</v>
      </c>
      <c r="B184">
        <v>1714262638.1</v>
      </c>
      <c r="C184">
        <v>5500</v>
      </c>
      <c r="D184" t="s">
        <v>720</v>
      </c>
      <c r="E184" t="s">
        <v>721</v>
      </c>
      <c r="F184">
        <v>5</v>
      </c>
      <c r="G184" t="s">
        <v>713</v>
      </c>
      <c r="H184">
        <v>1714262630.166666</v>
      </c>
      <c r="I184">
        <f>(J184)/1000</f>
        <v>0</v>
      </c>
      <c r="J184">
        <f>IF(BE184, AM184, AG184)</f>
        <v>0</v>
      </c>
      <c r="K184">
        <f>IF(BE184, AH184, AF184)</f>
        <v>0</v>
      </c>
      <c r="L184">
        <f>BG184 - IF(AT184&gt;1, K184*BA184*100.0/(AV184*BU184), 0)</f>
        <v>0</v>
      </c>
      <c r="M184">
        <f>((S184-I184/2)*L184-K184)/(S184+I184/2)</f>
        <v>0</v>
      </c>
      <c r="N184">
        <f>M184*(BN184+BO184)/1000.0</f>
        <v>0</v>
      </c>
      <c r="O184">
        <f>(BG184 - IF(AT184&gt;1, K184*BA184*100.0/(AV184*BU184), 0))*(BN184+BO184)/1000.0</f>
        <v>0</v>
      </c>
      <c r="P184">
        <f>2.0/((1/R184-1/Q184)+SIGN(R184)*SQRT((1/R184-1/Q184)*(1/R184-1/Q184) + 4*BB184/((BB184+1)*(BB184+1))*(2*1/R184*1/Q184-1/Q184*1/Q184)))</f>
        <v>0</v>
      </c>
      <c r="Q184">
        <f>IF(LEFT(BC184,1)&lt;&gt;"0",IF(LEFT(BC184,1)="1",3.0,BD184),$D$5+$E$5*(BU184*BN184/($K$5*1000))+$F$5*(BU184*BN184/($K$5*1000))*MAX(MIN(BA184,$J$5),$I$5)*MAX(MIN(BA184,$J$5),$I$5)+$G$5*MAX(MIN(BA184,$J$5),$I$5)*(BU184*BN184/($K$5*1000))+$H$5*(BU184*BN184/($K$5*1000))*(BU184*BN184/($K$5*1000)))</f>
        <v>0</v>
      </c>
      <c r="R184">
        <f>I184*(1000-(1000*0.61365*exp(17.502*V184/(240.97+V184))/(BN184+BO184)+BI184)/2)/(1000*0.61365*exp(17.502*V184/(240.97+V184))/(BN184+BO184)-BI184)</f>
        <v>0</v>
      </c>
      <c r="S184">
        <f>1/((BB184+1)/(P184/1.6)+1/(Q184/1.37)) + BB184/((BB184+1)/(P184/1.6) + BB184/(Q184/1.37))</f>
        <v>0</v>
      </c>
      <c r="T184">
        <f>(AW184*AZ184)</f>
        <v>0</v>
      </c>
      <c r="U184">
        <f>(BP184+(T184+2*0.95*5.67E-8*(((BP184+$B$7)+273)^4-(BP184+273)^4)-44100*I184)/(1.84*29.3*Q184+8*0.95*5.67E-8*(BP184+273)^3))</f>
        <v>0</v>
      </c>
      <c r="V184">
        <f>($C$7*BQ184+$D$7*BR184+$E$7*U184)</f>
        <v>0</v>
      </c>
      <c r="W184">
        <f>0.61365*exp(17.502*V184/(240.97+V184))</f>
        <v>0</v>
      </c>
      <c r="X184">
        <f>(Y184/Z184*100)</f>
        <v>0</v>
      </c>
      <c r="Y184">
        <f>BI184*(BN184+BO184)/1000</f>
        <v>0</v>
      </c>
      <c r="Z184">
        <f>0.61365*exp(17.502*BP184/(240.97+BP184))</f>
        <v>0</v>
      </c>
      <c r="AA184">
        <f>(W184-BI184*(BN184+BO184)/1000)</f>
        <v>0</v>
      </c>
      <c r="AB184">
        <f>(-I184*44100)</f>
        <v>0</v>
      </c>
      <c r="AC184">
        <f>2*29.3*Q184*0.92*(BP184-V184)</f>
        <v>0</v>
      </c>
      <c r="AD184">
        <f>2*0.95*5.67E-8*(((BP184+$B$7)+273)^4-(V184+273)^4)</f>
        <v>0</v>
      </c>
      <c r="AE184">
        <f>T184+AD184+AB184+AC184</f>
        <v>0</v>
      </c>
      <c r="AF184">
        <f>BM184*AT184*(BH184-BG184*(1000-AT184*BJ184)/(1000-AT184*BI184))/(100*BA184)</f>
        <v>0</v>
      </c>
      <c r="AG184">
        <f>1000*BM184*AT184*(BI184-BJ184)/(100*BA184*(1000-AT184*BI184))</f>
        <v>0</v>
      </c>
      <c r="AH184">
        <f>(AI184 - AJ184 - BN184*1E3/(8.314*(BP184+273.15)) * AL184/BM184 * AK184) * BM184/(100*BA184) * (1000 - BJ184)/1000</f>
        <v>0</v>
      </c>
      <c r="AI184">
        <v>426.5537020503637</v>
      </c>
      <c r="AJ184">
        <v>424.5815212121211</v>
      </c>
      <c r="AK184">
        <v>0.0001697054191894193</v>
      </c>
      <c r="AL184">
        <v>67.19400525929942</v>
      </c>
      <c r="AM184">
        <f>(AO184 - AN184 + BN184*1E3/(8.314*(BP184+273.15)) * AQ184/BM184 * AP184) * BM184/(100*BA184) * 1000/(1000 - AO184)</f>
        <v>0</v>
      </c>
      <c r="AN184">
        <v>15.47311854239596</v>
      </c>
      <c r="AO184">
        <v>16.07769696969698</v>
      </c>
      <c r="AP184">
        <v>1.57394455770201E-05</v>
      </c>
      <c r="AQ184">
        <v>78.54543775716158</v>
      </c>
      <c r="AR184">
        <v>12</v>
      </c>
      <c r="AS184">
        <v>2</v>
      </c>
      <c r="AT184">
        <f>IF(AR184*$H$13&gt;=AV184,1.0,(AV184/(AV184-AR184*$H$13)))</f>
        <v>0</v>
      </c>
      <c r="AU184">
        <f>(AT184-1)*100</f>
        <v>0</v>
      </c>
      <c r="AV184">
        <f>MAX(0,($B$13+$C$13*BU184)/(1+$D$13*BU184)*BN184/(BP184+273)*$E$13)</f>
        <v>0</v>
      </c>
      <c r="AW184">
        <f>$B$11*BV184+$C$11*BW184+$F$11*CH184*(1-CK184)</f>
        <v>0</v>
      </c>
      <c r="AX184">
        <f>AW184*AY184</f>
        <v>0</v>
      </c>
      <c r="AY184">
        <f>($B$11*$D$9+$C$11*$D$9+$F$11*((CU184+CM184)/MAX(CU184+CM184+CV184, 0.1)*$I$9+CV184/MAX(CU184+CM184+CV184, 0.1)*$J$9))/($B$11+$C$11+$F$11)</f>
        <v>0</v>
      </c>
      <c r="AZ184">
        <f>($B$11*$K$9+$C$11*$K$9+$F$11*((CU184+CM184)/MAX(CU184+CM184+CV184, 0.1)*$P$9+CV184/MAX(CU184+CM184+CV184, 0.1)*$Q$9))/($B$11+$C$11+$F$11)</f>
        <v>0</v>
      </c>
      <c r="BA184">
        <v>6</v>
      </c>
      <c r="BB184">
        <v>0.5</v>
      </c>
      <c r="BC184" t="s">
        <v>355</v>
      </c>
      <c r="BD184">
        <v>2</v>
      </c>
      <c r="BE184" t="b">
        <v>1</v>
      </c>
      <c r="BF184">
        <v>1714262630.166666</v>
      </c>
      <c r="BG184">
        <v>417.7550000000001</v>
      </c>
      <c r="BH184">
        <v>419.9911333333333</v>
      </c>
      <c r="BI184">
        <v>16.07460666666667</v>
      </c>
      <c r="BJ184">
        <v>15.46710333333333</v>
      </c>
      <c r="BK184">
        <v>420.5658666666666</v>
      </c>
      <c r="BL184">
        <v>16.11358333333333</v>
      </c>
      <c r="BM184">
        <v>600.0169666666667</v>
      </c>
      <c r="BN184">
        <v>101.4118666666667</v>
      </c>
      <c r="BO184">
        <v>0.09998274333333336</v>
      </c>
      <c r="BP184">
        <v>27.328</v>
      </c>
      <c r="BQ184">
        <v>27.51043333333333</v>
      </c>
      <c r="BR184">
        <v>999.9000000000002</v>
      </c>
      <c r="BS184">
        <v>0</v>
      </c>
      <c r="BT184">
        <v>0</v>
      </c>
      <c r="BU184">
        <v>9997.496000000001</v>
      </c>
      <c r="BV184">
        <v>0</v>
      </c>
      <c r="BW184">
        <v>141.4900333333333</v>
      </c>
      <c r="BX184">
        <v>-2.236263333333333</v>
      </c>
      <c r="BY184">
        <v>424.5798666666667</v>
      </c>
      <c r="BZ184">
        <v>426.5893333333333</v>
      </c>
      <c r="CA184">
        <v>0.6075095000000001</v>
      </c>
      <c r="CB184">
        <v>419.9911333333333</v>
      </c>
      <c r="CC184">
        <v>15.46710333333333</v>
      </c>
      <c r="CD184">
        <v>1.630157333333333</v>
      </c>
      <c r="CE184">
        <v>1.568548333333333</v>
      </c>
      <c r="CF184">
        <v>14.24687333333334</v>
      </c>
      <c r="CG184">
        <v>13.65324666666666</v>
      </c>
      <c r="CH184">
        <v>399.9727666666668</v>
      </c>
      <c r="CI184">
        <v>0.9000175666666667</v>
      </c>
      <c r="CJ184">
        <v>0.09998235333333334</v>
      </c>
      <c r="CK184">
        <v>0</v>
      </c>
      <c r="CL184">
        <v>2.145196666666666</v>
      </c>
      <c r="CM184">
        <v>0</v>
      </c>
      <c r="CN184">
        <v>1401.333333333333</v>
      </c>
      <c r="CO184">
        <v>3701.976333333333</v>
      </c>
      <c r="CP184">
        <v>36.42263333333333</v>
      </c>
      <c r="CQ184">
        <v>38.90386666666667</v>
      </c>
      <c r="CR184">
        <v>38.13313333333333</v>
      </c>
      <c r="CS184">
        <v>38.12686666666666</v>
      </c>
      <c r="CT184">
        <v>36.7373</v>
      </c>
      <c r="CU184">
        <v>359.9826666666667</v>
      </c>
      <c r="CV184">
        <v>39.99266666666666</v>
      </c>
      <c r="CW184">
        <v>0</v>
      </c>
      <c r="CX184">
        <v>1714262725.8</v>
      </c>
      <c r="CY184">
        <v>0</v>
      </c>
      <c r="CZ184">
        <v>1714261835</v>
      </c>
      <c r="DA184" t="s">
        <v>668</v>
      </c>
      <c r="DB184">
        <v>1714261835</v>
      </c>
      <c r="DC184">
        <v>1714261830</v>
      </c>
      <c r="DD184">
        <v>5</v>
      </c>
      <c r="DE184">
        <v>0.08799999999999999</v>
      </c>
      <c r="DF184">
        <v>0.013</v>
      </c>
      <c r="DG184">
        <v>-2.821</v>
      </c>
      <c r="DH184">
        <v>-0.042</v>
      </c>
      <c r="DI184">
        <v>420</v>
      </c>
      <c r="DJ184">
        <v>15</v>
      </c>
      <c r="DK184">
        <v>0.27</v>
      </c>
      <c r="DL184">
        <v>0.16</v>
      </c>
      <c r="DM184">
        <v>-2.23301</v>
      </c>
      <c r="DN184">
        <v>0.03284217636022661</v>
      </c>
      <c r="DO184">
        <v>0.0449394849213918</v>
      </c>
      <c r="DP184">
        <v>1</v>
      </c>
      <c r="DQ184">
        <v>0.608476825</v>
      </c>
      <c r="DR184">
        <v>-0.02565749718574322</v>
      </c>
      <c r="DS184">
        <v>0.004174053490837774</v>
      </c>
      <c r="DT184">
        <v>1</v>
      </c>
      <c r="DU184">
        <v>2</v>
      </c>
      <c r="DV184">
        <v>2</v>
      </c>
      <c r="DW184" t="s">
        <v>394</v>
      </c>
      <c r="DX184">
        <v>3.2293</v>
      </c>
      <c r="DY184">
        <v>2.7043</v>
      </c>
      <c r="DZ184">
        <v>0.10603</v>
      </c>
      <c r="EA184">
        <v>0.106249</v>
      </c>
      <c r="EB184">
        <v>0.08746130000000001</v>
      </c>
      <c r="EC184">
        <v>0.0854635</v>
      </c>
      <c r="ED184">
        <v>29235</v>
      </c>
      <c r="EE184">
        <v>28565.3</v>
      </c>
      <c r="EF184">
        <v>31313.2</v>
      </c>
      <c r="EG184">
        <v>30293.7</v>
      </c>
      <c r="EH184">
        <v>38278.3</v>
      </c>
      <c r="EI184">
        <v>36638.9</v>
      </c>
      <c r="EJ184">
        <v>43887.6</v>
      </c>
      <c r="EK184">
        <v>42308.6</v>
      </c>
      <c r="EL184">
        <v>2.1136</v>
      </c>
      <c r="EM184">
        <v>1.9231</v>
      </c>
      <c r="EN184">
        <v>0.12885</v>
      </c>
      <c r="EO184">
        <v>0</v>
      </c>
      <c r="EP184">
        <v>25.415</v>
      </c>
      <c r="EQ184">
        <v>999.9</v>
      </c>
      <c r="ER184">
        <v>49.5</v>
      </c>
      <c r="ES184">
        <v>28.5</v>
      </c>
      <c r="ET184">
        <v>19.07</v>
      </c>
      <c r="EU184">
        <v>61.4791</v>
      </c>
      <c r="EV184">
        <v>22.9487</v>
      </c>
      <c r="EW184">
        <v>1</v>
      </c>
      <c r="EX184">
        <v>-0.138435</v>
      </c>
      <c r="EY184">
        <v>-1.6616</v>
      </c>
      <c r="EZ184">
        <v>20.2013</v>
      </c>
      <c r="FA184">
        <v>5.22912</v>
      </c>
      <c r="FB184">
        <v>11.998</v>
      </c>
      <c r="FC184">
        <v>4.96755</v>
      </c>
      <c r="FD184">
        <v>3.297</v>
      </c>
      <c r="FE184">
        <v>9999</v>
      </c>
      <c r="FF184">
        <v>9999</v>
      </c>
      <c r="FG184">
        <v>9999</v>
      </c>
      <c r="FH184">
        <v>34</v>
      </c>
      <c r="FI184">
        <v>4.97106</v>
      </c>
      <c r="FJ184">
        <v>1.86782</v>
      </c>
      <c r="FK184">
        <v>1.85899</v>
      </c>
      <c r="FL184">
        <v>1.86511</v>
      </c>
      <c r="FM184">
        <v>1.8631</v>
      </c>
      <c r="FN184">
        <v>1.86447</v>
      </c>
      <c r="FO184">
        <v>1.85989</v>
      </c>
      <c r="FP184">
        <v>1.86401</v>
      </c>
      <c r="FQ184">
        <v>0</v>
      </c>
      <c r="FR184">
        <v>0</v>
      </c>
      <c r="FS184">
        <v>0</v>
      </c>
      <c r="FT184">
        <v>0</v>
      </c>
      <c r="FU184" t="s">
        <v>358</v>
      </c>
      <c r="FV184" t="s">
        <v>359</v>
      </c>
      <c r="FW184" t="s">
        <v>360</v>
      </c>
      <c r="FX184" t="s">
        <v>360</v>
      </c>
      <c r="FY184" t="s">
        <v>360</v>
      </c>
      <c r="FZ184" t="s">
        <v>360</v>
      </c>
      <c r="GA184">
        <v>0</v>
      </c>
      <c r="GB184">
        <v>100</v>
      </c>
      <c r="GC184">
        <v>100</v>
      </c>
      <c r="GD184">
        <v>-2.811</v>
      </c>
      <c r="GE184">
        <v>-0.0389</v>
      </c>
      <c r="GF184">
        <v>-0.9628116313488231</v>
      </c>
      <c r="GG184">
        <v>-0.004200780211792431</v>
      </c>
      <c r="GH184">
        <v>-6.086107273994438E-07</v>
      </c>
      <c r="GI184">
        <v>3.538391214060535E-10</v>
      </c>
      <c r="GJ184">
        <v>-0.06491111787149924</v>
      </c>
      <c r="GK184">
        <v>0.006682484536868237</v>
      </c>
      <c r="GL184">
        <v>-0.0007200357986506558</v>
      </c>
      <c r="GM184">
        <v>2.515042002614049E-05</v>
      </c>
      <c r="GN184">
        <v>15</v>
      </c>
      <c r="GO184">
        <v>1944</v>
      </c>
      <c r="GP184">
        <v>3</v>
      </c>
      <c r="GQ184">
        <v>20</v>
      </c>
      <c r="GR184">
        <v>13.4</v>
      </c>
      <c r="GS184">
        <v>13.5</v>
      </c>
      <c r="GT184">
        <v>1.13403</v>
      </c>
      <c r="GU184">
        <v>2.42798</v>
      </c>
      <c r="GV184">
        <v>1.44775</v>
      </c>
      <c r="GW184">
        <v>2.29004</v>
      </c>
      <c r="GX184">
        <v>1.55151</v>
      </c>
      <c r="GY184">
        <v>2.41577</v>
      </c>
      <c r="GZ184">
        <v>32.798</v>
      </c>
      <c r="HA184">
        <v>13.3878</v>
      </c>
      <c r="HB184">
        <v>18</v>
      </c>
      <c r="HC184">
        <v>577.079</v>
      </c>
      <c r="HD184">
        <v>459.496</v>
      </c>
      <c r="HE184">
        <v>27.9991</v>
      </c>
      <c r="HF184">
        <v>25.3692</v>
      </c>
      <c r="HG184">
        <v>29.9999</v>
      </c>
      <c r="HH184">
        <v>25.4849</v>
      </c>
      <c r="HI184">
        <v>25.458</v>
      </c>
      <c r="HJ184">
        <v>22.6904</v>
      </c>
      <c r="HK184">
        <v>28.5748</v>
      </c>
      <c r="HL184">
        <v>50.3079</v>
      </c>
      <c r="HM184">
        <v>28</v>
      </c>
      <c r="HN184">
        <v>420</v>
      </c>
      <c r="HO184">
        <v>15.5334</v>
      </c>
      <c r="HP184">
        <v>99.37520000000001</v>
      </c>
      <c r="HQ184">
        <v>101.09</v>
      </c>
    </row>
    <row r="185" spans="1:225">
      <c r="A185">
        <v>169</v>
      </c>
      <c r="B185">
        <v>1714262648.1</v>
      </c>
      <c r="C185">
        <v>5510</v>
      </c>
      <c r="D185" t="s">
        <v>722</v>
      </c>
      <c r="E185" t="s">
        <v>723</v>
      </c>
      <c r="F185">
        <v>5</v>
      </c>
      <c r="G185" t="s">
        <v>713</v>
      </c>
      <c r="H185">
        <v>1714262640.166666</v>
      </c>
      <c r="I185">
        <f>(J185)/1000</f>
        <v>0</v>
      </c>
      <c r="J185">
        <f>IF(BE185, AM185, AG185)</f>
        <v>0</v>
      </c>
      <c r="K185">
        <f>IF(BE185, AH185, AF185)</f>
        <v>0</v>
      </c>
      <c r="L185">
        <f>BG185 - IF(AT185&gt;1, K185*BA185*100.0/(AV185*BU185), 0)</f>
        <v>0</v>
      </c>
      <c r="M185">
        <f>((S185-I185/2)*L185-K185)/(S185+I185/2)</f>
        <v>0</v>
      </c>
      <c r="N185">
        <f>M185*(BN185+BO185)/1000.0</f>
        <v>0</v>
      </c>
      <c r="O185">
        <f>(BG185 - IF(AT185&gt;1, K185*BA185*100.0/(AV185*BU185), 0))*(BN185+BO185)/1000.0</f>
        <v>0</v>
      </c>
      <c r="P185">
        <f>2.0/((1/R185-1/Q185)+SIGN(R185)*SQRT((1/R185-1/Q185)*(1/R185-1/Q185) + 4*BB185/((BB185+1)*(BB185+1))*(2*1/R185*1/Q185-1/Q185*1/Q185)))</f>
        <v>0</v>
      </c>
      <c r="Q185">
        <f>IF(LEFT(BC185,1)&lt;&gt;"0",IF(LEFT(BC185,1)="1",3.0,BD185),$D$5+$E$5*(BU185*BN185/($K$5*1000))+$F$5*(BU185*BN185/($K$5*1000))*MAX(MIN(BA185,$J$5),$I$5)*MAX(MIN(BA185,$J$5),$I$5)+$G$5*MAX(MIN(BA185,$J$5),$I$5)*(BU185*BN185/($K$5*1000))+$H$5*(BU185*BN185/($K$5*1000))*(BU185*BN185/($K$5*1000)))</f>
        <v>0</v>
      </c>
      <c r="R185">
        <f>I185*(1000-(1000*0.61365*exp(17.502*V185/(240.97+V185))/(BN185+BO185)+BI185)/2)/(1000*0.61365*exp(17.502*V185/(240.97+V185))/(BN185+BO185)-BI185)</f>
        <v>0</v>
      </c>
      <c r="S185">
        <f>1/((BB185+1)/(P185/1.6)+1/(Q185/1.37)) + BB185/((BB185+1)/(P185/1.6) + BB185/(Q185/1.37))</f>
        <v>0</v>
      </c>
      <c r="T185">
        <f>(AW185*AZ185)</f>
        <v>0</v>
      </c>
      <c r="U185">
        <f>(BP185+(T185+2*0.95*5.67E-8*(((BP185+$B$7)+273)^4-(BP185+273)^4)-44100*I185)/(1.84*29.3*Q185+8*0.95*5.67E-8*(BP185+273)^3))</f>
        <v>0</v>
      </c>
      <c r="V185">
        <f>($C$7*BQ185+$D$7*BR185+$E$7*U185)</f>
        <v>0</v>
      </c>
      <c r="W185">
        <f>0.61365*exp(17.502*V185/(240.97+V185))</f>
        <v>0</v>
      </c>
      <c r="X185">
        <f>(Y185/Z185*100)</f>
        <v>0</v>
      </c>
      <c r="Y185">
        <f>BI185*(BN185+BO185)/1000</f>
        <v>0</v>
      </c>
      <c r="Z185">
        <f>0.61365*exp(17.502*BP185/(240.97+BP185))</f>
        <v>0</v>
      </c>
      <c r="AA185">
        <f>(W185-BI185*(BN185+BO185)/1000)</f>
        <v>0</v>
      </c>
      <c r="AB185">
        <f>(-I185*44100)</f>
        <v>0</v>
      </c>
      <c r="AC185">
        <f>2*29.3*Q185*0.92*(BP185-V185)</f>
        <v>0</v>
      </c>
      <c r="AD185">
        <f>2*0.95*5.67E-8*(((BP185+$B$7)+273)^4-(V185+273)^4)</f>
        <v>0</v>
      </c>
      <c r="AE185">
        <f>T185+AD185+AB185+AC185</f>
        <v>0</v>
      </c>
      <c r="AF185">
        <f>BM185*AT185*(BH185-BG185*(1000-AT185*BJ185)/(1000-AT185*BI185))/(100*BA185)</f>
        <v>0</v>
      </c>
      <c r="AG185">
        <f>1000*BM185*AT185*(BI185-BJ185)/(100*BA185*(1000-AT185*BI185))</f>
        <v>0</v>
      </c>
      <c r="AH185">
        <f>(AI185 - AJ185 - BN185*1E3/(8.314*(BP185+273.15)) * AL185/BM185 * AK185) * BM185/(100*BA185) * (1000 - BJ185)/1000</f>
        <v>0</v>
      </c>
      <c r="AI185">
        <v>426.5988539407175</v>
      </c>
      <c r="AJ185">
        <v>424.5780363636361</v>
      </c>
      <c r="AK185">
        <v>-4.17559634508296E-05</v>
      </c>
      <c r="AL185">
        <v>67.19400525929942</v>
      </c>
      <c r="AM185">
        <f>(AO185 - AN185 + BN185*1E3/(8.314*(BP185+273.15)) * AQ185/BM185 * AP185) * BM185/(100*BA185) * 1000/(1000 - AO185)</f>
        <v>0</v>
      </c>
      <c r="AN185">
        <v>15.48417338259394</v>
      </c>
      <c r="AO185">
        <v>16.09435454545454</v>
      </c>
      <c r="AP185">
        <v>4.163685181383075E-05</v>
      </c>
      <c r="AQ185">
        <v>78.54543775716158</v>
      </c>
      <c r="AR185">
        <v>12</v>
      </c>
      <c r="AS185">
        <v>2</v>
      </c>
      <c r="AT185">
        <f>IF(AR185*$H$13&gt;=AV185,1.0,(AV185/(AV185-AR185*$H$13)))</f>
        <v>0</v>
      </c>
      <c r="AU185">
        <f>(AT185-1)*100</f>
        <v>0</v>
      </c>
      <c r="AV185">
        <f>MAX(0,($B$13+$C$13*BU185)/(1+$D$13*BU185)*BN185/(BP185+273)*$E$13)</f>
        <v>0</v>
      </c>
      <c r="AW185">
        <f>$B$11*BV185+$C$11*BW185+$F$11*CH185*(1-CK185)</f>
        <v>0</v>
      </c>
      <c r="AX185">
        <f>AW185*AY185</f>
        <v>0</v>
      </c>
      <c r="AY185">
        <f>($B$11*$D$9+$C$11*$D$9+$F$11*((CU185+CM185)/MAX(CU185+CM185+CV185, 0.1)*$I$9+CV185/MAX(CU185+CM185+CV185, 0.1)*$J$9))/($B$11+$C$11+$F$11)</f>
        <v>0</v>
      </c>
      <c r="AZ185">
        <f>($B$11*$K$9+$C$11*$K$9+$F$11*((CU185+CM185)/MAX(CU185+CM185+CV185, 0.1)*$P$9+CV185/MAX(CU185+CM185+CV185, 0.1)*$Q$9))/($B$11+$C$11+$F$11)</f>
        <v>0</v>
      </c>
      <c r="BA185">
        <v>6</v>
      </c>
      <c r="BB185">
        <v>0.5</v>
      </c>
      <c r="BC185" t="s">
        <v>355</v>
      </c>
      <c r="BD185">
        <v>2</v>
      </c>
      <c r="BE185" t="b">
        <v>1</v>
      </c>
      <c r="BF185">
        <v>1714262640.166666</v>
      </c>
      <c r="BG185">
        <v>417.7570333333334</v>
      </c>
      <c r="BH185">
        <v>420.0023</v>
      </c>
      <c r="BI185">
        <v>16.08329</v>
      </c>
      <c r="BJ185">
        <v>15.48028</v>
      </c>
      <c r="BK185">
        <v>420.5679</v>
      </c>
      <c r="BL185">
        <v>16.12222666666667</v>
      </c>
      <c r="BM185">
        <v>600.0038666666666</v>
      </c>
      <c r="BN185">
        <v>101.4108333333334</v>
      </c>
      <c r="BO185">
        <v>0.10001476</v>
      </c>
      <c r="BP185">
        <v>27.33457333333333</v>
      </c>
      <c r="BQ185">
        <v>27.52408333333334</v>
      </c>
      <c r="BR185">
        <v>999.9000000000002</v>
      </c>
      <c r="BS185">
        <v>0</v>
      </c>
      <c r="BT185">
        <v>0</v>
      </c>
      <c r="BU185">
        <v>9984.605333333333</v>
      </c>
      <c r="BV185">
        <v>0</v>
      </c>
      <c r="BW185">
        <v>141.4204333333333</v>
      </c>
      <c r="BX185">
        <v>-2.245403666666667</v>
      </c>
      <c r="BY185">
        <v>424.5857</v>
      </c>
      <c r="BZ185">
        <v>426.6065</v>
      </c>
      <c r="CA185">
        <v>0.6030044333333334</v>
      </c>
      <c r="CB185">
        <v>420.0023</v>
      </c>
      <c r="CC185">
        <v>15.48028</v>
      </c>
      <c r="CD185">
        <v>1.631020666666667</v>
      </c>
      <c r="CE185">
        <v>1.569868333333333</v>
      </c>
      <c r="CF185">
        <v>14.25503333333333</v>
      </c>
      <c r="CG185">
        <v>13.66618</v>
      </c>
      <c r="CH185">
        <v>399.9875333333333</v>
      </c>
      <c r="CI185">
        <v>0.8999997000000001</v>
      </c>
      <c r="CJ185">
        <v>0.1000002666666667</v>
      </c>
      <c r="CK185">
        <v>0</v>
      </c>
      <c r="CL185">
        <v>2.162546666666667</v>
      </c>
      <c r="CM185">
        <v>0</v>
      </c>
      <c r="CN185">
        <v>1389.645333333334</v>
      </c>
      <c r="CO185">
        <v>3702.091666666666</v>
      </c>
      <c r="CP185">
        <v>36.22266666666666</v>
      </c>
      <c r="CQ185">
        <v>38.66009999999999</v>
      </c>
      <c r="CR185">
        <v>37.92883333333332</v>
      </c>
      <c r="CS185">
        <v>37.78516666666665</v>
      </c>
      <c r="CT185">
        <v>36.54973333333333</v>
      </c>
      <c r="CU185">
        <v>359.9883333333334</v>
      </c>
      <c r="CV185">
        <v>40</v>
      </c>
      <c r="CW185">
        <v>0</v>
      </c>
      <c r="CX185">
        <v>1714262735.4</v>
      </c>
      <c r="CY185">
        <v>0</v>
      </c>
      <c r="CZ185">
        <v>1714261835</v>
      </c>
      <c r="DA185" t="s">
        <v>668</v>
      </c>
      <c r="DB185">
        <v>1714261835</v>
      </c>
      <c r="DC185">
        <v>1714261830</v>
      </c>
      <c r="DD185">
        <v>5</v>
      </c>
      <c r="DE185">
        <v>0.08799999999999999</v>
      </c>
      <c r="DF185">
        <v>0.013</v>
      </c>
      <c r="DG185">
        <v>-2.821</v>
      </c>
      <c r="DH185">
        <v>-0.042</v>
      </c>
      <c r="DI185">
        <v>420</v>
      </c>
      <c r="DJ185">
        <v>15</v>
      </c>
      <c r="DK185">
        <v>0.27</v>
      </c>
      <c r="DL185">
        <v>0.16</v>
      </c>
      <c r="DM185">
        <v>-2.24300487804878</v>
      </c>
      <c r="DN185">
        <v>-0.0447119163763099</v>
      </c>
      <c r="DO185">
        <v>0.03275141189449227</v>
      </c>
      <c r="DP185">
        <v>1</v>
      </c>
      <c r="DQ185">
        <v>0.6045223902439023</v>
      </c>
      <c r="DR185">
        <v>-0.0251915749128927</v>
      </c>
      <c r="DS185">
        <v>0.006011951235047388</v>
      </c>
      <c r="DT185">
        <v>1</v>
      </c>
      <c r="DU185">
        <v>2</v>
      </c>
      <c r="DV185">
        <v>2</v>
      </c>
      <c r="DW185" t="s">
        <v>394</v>
      </c>
      <c r="DX185">
        <v>3.22915</v>
      </c>
      <c r="DY185">
        <v>2.70407</v>
      </c>
      <c r="DZ185">
        <v>0.106029</v>
      </c>
      <c r="EA185">
        <v>0.10626</v>
      </c>
      <c r="EB185">
        <v>0.08752649999999999</v>
      </c>
      <c r="EC185">
        <v>0.0854578</v>
      </c>
      <c r="ED185">
        <v>29235.5</v>
      </c>
      <c r="EE185">
        <v>28565.2</v>
      </c>
      <c r="EF185">
        <v>31313.7</v>
      </c>
      <c r="EG185">
        <v>30293.8</v>
      </c>
      <c r="EH185">
        <v>38276.2</v>
      </c>
      <c r="EI185">
        <v>36639.3</v>
      </c>
      <c r="EJ185">
        <v>43888.4</v>
      </c>
      <c r="EK185">
        <v>42308.9</v>
      </c>
      <c r="EL185">
        <v>2.11355</v>
      </c>
      <c r="EM185">
        <v>1.923</v>
      </c>
      <c r="EN185">
        <v>0.12964</v>
      </c>
      <c r="EO185">
        <v>0</v>
      </c>
      <c r="EP185">
        <v>25.4241</v>
      </c>
      <c r="EQ185">
        <v>999.9</v>
      </c>
      <c r="ER185">
        <v>49.5</v>
      </c>
      <c r="ES185">
        <v>28.5</v>
      </c>
      <c r="ET185">
        <v>19.0705</v>
      </c>
      <c r="EU185">
        <v>61.8291</v>
      </c>
      <c r="EV185">
        <v>23.0889</v>
      </c>
      <c r="EW185">
        <v>1</v>
      </c>
      <c r="EX185">
        <v>-0.139078</v>
      </c>
      <c r="EY185">
        <v>-1.6715</v>
      </c>
      <c r="EZ185">
        <v>20.201</v>
      </c>
      <c r="FA185">
        <v>5.22897</v>
      </c>
      <c r="FB185">
        <v>11.998</v>
      </c>
      <c r="FC185">
        <v>4.9661</v>
      </c>
      <c r="FD185">
        <v>3.297</v>
      </c>
      <c r="FE185">
        <v>9999</v>
      </c>
      <c r="FF185">
        <v>9999</v>
      </c>
      <c r="FG185">
        <v>9999</v>
      </c>
      <c r="FH185">
        <v>34</v>
      </c>
      <c r="FI185">
        <v>4.97105</v>
      </c>
      <c r="FJ185">
        <v>1.86782</v>
      </c>
      <c r="FK185">
        <v>1.85898</v>
      </c>
      <c r="FL185">
        <v>1.86509</v>
      </c>
      <c r="FM185">
        <v>1.8631</v>
      </c>
      <c r="FN185">
        <v>1.86447</v>
      </c>
      <c r="FO185">
        <v>1.85989</v>
      </c>
      <c r="FP185">
        <v>1.86401</v>
      </c>
      <c r="FQ185">
        <v>0</v>
      </c>
      <c r="FR185">
        <v>0</v>
      </c>
      <c r="FS185">
        <v>0</v>
      </c>
      <c r="FT185">
        <v>0</v>
      </c>
      <c r="FU185" t="s">
        <v>358</v>
      </c>
      <c r="FV185" t="s">
        <v>359</v>
      </c>
      <c r="FW185" t="s">
        <v>360</v>
      </c>
      <c r="FX185" t="s">
        <v>360</v>
      </c>
      <c r="FY185" t="s">
        <v>360</v>
      </c>
      <c r="FZ185" t="s">
        <v>360</v>
      </c>
      <c r="GA185">
        <v>0</v>
      </c>
      <c r="GB185">
        <v>100</v>
      </c>
      <c r="GC185">
        <v>100</v>
      </c>
      <c r="GD185">
        <v>-2.811</v>
      </c>
      <c r="GE185">
        <v>-0.0389</v>
      </c>
      <c r="GF185">
        <v>-0.9628116313488231</v>
      </c>
      <c r="GG185">
        <v>-0.004200780211792431</v>
      </c>
      <c r="GH185">
        <v>-6.086107273994438E-07</v>
      </c>
      <c r="GI185">
        <v>3.538391214060535E-10</v>
      </c>
      <c r="GJ185">
        <v>-0.06491111787149924</v>
      </c>
      <c r="GK185">
        <v>0.006682484536868237</v>
      </c>
      <c r="GL185">
        <v>-0.0007200357986506558</v>
      </c>
      <c r="GM185">
        <v>2.515042002614049E-05</v>
      </c>
      <c r="GN185">
        <v>15</v>
      </c>
      <c r="GO185">
        <v>1944</v>
      </c>
      <c r="GP185">
        <v>3</v>
      </c>
      <c r="GQ185">
        <v>20</v>
      </c>
      <c r="GR185">
        <v>13.6</v>
      </c>
      <c r="GS185">
        <v>13.6</v>
      </c>
      <c r="GT185">
        <v>1.13281</v>
      </c>
      <c r="GU185">
        <v>2.42554</v>
      </c>
      <c r="GV185">
        <v>1.44775</v>
      </c>
      <c r="GW185">
        <v>2.29004</v>
      </c>
      <c r="GX185">
        <v>1.55151</v>
      </c>
      <c r="GY185">
        <v>2.44995</v>
      </c>
      <c r="GZ185">
        <v>32.8202</v>
      </c>
      <c r="HA185">
        <v>13.379</v>
      </c>
      <c r="HB185">
        <v>18</v>
      </c>
      <c r="HC185">
        <v>576.948</v>
      </c>
      <c r="HD185">
        <v>459.35</v>
      </c>
      <c r="HE185">
        <v>27.9989</v>
      </c>
      <c r="HF185">
        <v>25.3612</v>
      </c>
      <c r="HG185">
        <v>29.9998</v>
      </c>
      <c r="HH185">
        <v>25.4753</v>
      </c>
      <c r="HI185">
        <v>25.4479</v>
      </c>
      <c r="HJ185">
        <v>22.6882</v>
      </c>
      <c r="HK185">
        <v>28.5748</v>
      </c>
      <c r="HL185">
        <v>50.3079</v>
      </c>
      <c r="HM185">
        <v>28</v>
      </c>
      <c r="HN185">
        <v>420</v>
      </c>
      <c r="HO185">
        <v>15.5312</v>
      </c>
      <c r="HP185">
        <v>99.3768</v>
      </c>
      <c r="HQ185">
        <v>101.091</v>
      </c>
    </row>
    <row r="186" spans="1:225">
      <c r="A186">
        <v>170</v>
      </c>
      <c r="B186">
        <v>1714262658.1</v>
      </c>
      <c r="C186">
        <v>5520</v>
      </c>
      <c r="D186" t="s">
        <v>724</v>
      </c>
      <c r="E186" t="s">
        <v>725</v>
      </c>
      <c r="F186">
        <v>5</v>
      </c>
      <c r="G186" t="s">
        <v>713</v>
      </c>
      <c r="H186">
        <v>1714262650.166666</v>
      </c>
      <c r="I186">
        <f>(J186)/1000</f>
        <v>0</v>
      </c>
      <c r="J186">
        <f>IF(BE186, AM186, AG186)</f>
        <v>0</v>
      </c>
      <c r="K186">
        <f>IF(BE186, AH186, AF186)</f>
        <v>0</v>
      </c>
      <c r="L186">
        <f>BG186 - IF(AT186&gt;1, K186*BA186*100.0/(AV186*BU186), 0)</f>
        <v>0</v>
      </c>
      <c r="M186">
        <f>((S186-I186/2)*L186-K186)/(S186+I186/2)</f>
        <v>0</v>
      </c>
      <c r="N186">
        <f>M186*(BN186+BO186)/1000.0</f>
        <v>0</v>
      </c>
      <c r="O186">
        <f>(BG186 - IF(AT186&gt;1, K186*BA186*100.0/(AV186*BU186), 0))*(BN186+BO186)/1000.0</f>
        <v>0</v>
      </c>
      <c r="P186">
        <f>2.0/((1/R186-1/Q186)+SIGN(R186)*SQRT((1/R186-1/Q186)*(1/R186-1/Q186) + 4*BB186/((BB186+1)*(BB186+1))*(2*1/R186*1/Q186-1/Q186*1/Q186)))</f>
        <v>0</v>
      </c>
      <c r="Q186">
        <f>IF(LEFT(BC186,1)&lt;&gt;"0",IF(LEFT(BC186,1)="1",3.0,BD186),$D$5+$E$5*(BU186*BN186/($K$5*1000))+$F$5*(BU186*BN186/($K$5*1000))*MAX(MIN(BA186,$J$5),$I$5)*MAX(MIN(BA186,$J$5),$I$5)+$G$5*MAX(MIN(BA186,$J$5),$I$5)*(BU186*BN186/($K$5*1000))+$H$5*(BU186*BN186/($K$5*1000))*(BU186*BN186/($K$5*1000)))</f>
        <v>0</v>
      </c>
      <c r="R186">
        <f>I186*(1000-(1000*0.61365*exp(17.502*V186/(240.97+V186))/(BN186+BO186)+BI186)/2)/(1000*0.61365*exp(17.502*V186/(240.97+V186))/(BN186+BO186)-BI186)</f>
        <v>0</v>
      </c>
      <c r="S186">
        <f>1/((BB186+1)/(P186/1.6)+1/(Q186/1.37)) + BB186/((BB186+1)/(P186/1.6) + BB186/(Q186/1.37))</f>
        <v>0</v>
      </c>
      <c r="T186">
        <f>(AW186*AZ186)</f>
        <v>0</v>
      </c>
      <c r="U186">
        <f>(BP186+(T186+2*0.95*5.67E-8*(((BP186+$B$7)+273)^4-(BP186+273)^4)-44100*I186)/(1.84*29.3*Q186+8*0.95*5.67E-8*(BP186+273)^3))</f>
        <v>0</v>
      </c>
      <c r="V186">
        <f>($C$7*BQ186+$D$7*BR186+$E$7*U186)</f>
        <v>0</v>
      </c>
      <c r="W186">
        <f>0.61365*exp(17.502*V186/(240.97+V186))</f>
        <v>0</v>
      </c>
      <c r="X186">
        <f>(Y186/Z186*100)</f>
        <v>0</v>
      </c>
      <c r="Y186">
        <f>BI186*(BN186+BO186)/1000</f>
        <v>0</v>
      </c>
      <c r="Z186">
        <f>0.61365*exp(17.502*BP186/(240.97+BP186))</f>
        <v>0</v>
      </c>
      <c r="AA186">
        <f>(W186-BI186*(BN186+BO186)/1000)</f>
        <v>0</v>
      </c>
      <c r="AB186">
        <f>(-I186*44100)</f>
        <v>0</v>
      </c>
      <c r="AC186">
        <f>2*29.3*Q186*0.92*(BP186-V186)</f>
        <v>0</v>
      </c>
      <c r="AD186">
        <f>2*0.95*5.67E-8*(((BP186+$B$7)+273)^4-(V186+273)^4)</f>
        <v>0</v>
      </c>
      <c r="AE186">
        <f>T186+AD186+AB186+AC186</f>
        <v>0</v>
      </c>
      <c r="AF186">
        <f>BM186*AT186*(BH186-BG186*(1000-AT186*BJ186)/(1000-AT186*BI186))/(100*BA186)</f>
        <v>0</v>
      </c>
      <c r="AG186">
        <f>1000*BM186*AT186*(BI186-BJ186)/(100*BA186*(1000-AT186*BI186))</f>
        <v>0</v>
      </c>
      <c r="AH186">
        <f>(AI186 - AJ186 - BN186*1E3/(8.314*(BP186+273.15)) * AL186/BM186 * AK186) * BM186/(100*BA186) * (1000 - BJ186)/1000</f>
        <v>0</v>
      </c>
      <c r="AI186">
        <v>426.588108239195</v>
      </c>
      <c r="AJ186">
        <v>424.5690787878787</v>
      </c>
      <c r="AK186">
        <v>-3.34534509912469E-05</v>
      </c>
      <c r="AL186">
        <v>67.19400525929942</v>
      </c>
      <c r="AM186">
        <f>(AO186 - AN186 + BN186*1E3/(8.314*(BP186+273.15)) * AQ186/BM186 * AP186) * BM186/(100*BA186) * 1000/(1000 - AO186)</f>
        <v>0</v>
      </c>
      <c r="AN186">
        <v>15.48184539162767</v>
      </c>
      <c r="AO186">
        <v>16.09209696969696</v>
      </c>
      <c r="AP186">
        <v>-2.402237665317246E-05</v>
      </c>
      <c r="AQ186">
        <v>78.54543775716158</v>
      </c>
      <c r="AR186">
        <v>13</v>
      </c>
      <c r="AS186">
        <v>2</v>
      </c>
      <c r="AT186">
        <f>IF(AR186*$H$13&gt;=AV186,1.0,(AV186/(AV186-AR186*$H$13)))</f>
        <v>0</v>
      </c>
      <c r="AU186">
        <f>(AT186-1)*100</f>
        <v>0</v>
      </c>
      <c r="AV186">
        <f>MAX(0,($B$13+$C$13*BU186)/(1+$D$13*BU186)*BN186/(BP186+273)*$E$13)</f>
        <v>0</v>
      </c>
      <c r="AW186">
        <f>$B$11*BV186+$C$11*BW186+$F$11*CH186*(1-CK186)</f>
        <v>0</v>
      </c>
      <c r="AX186">
        <f>AW186*AY186</f>
        <v>0</v>
      </c>
      <c r="AY186">
        <f>($B$11*$D$9+$C$11*$D$9+$F$11*((CU186+CM186)/MAX(CU186+CM186+CV186, 0.1)*$I$9+CV186/MAX(CU186+CM186+CV186, 0.1)*$J$9))/($B$11+$C$11+$F$11)</f>
        <v>0</v>
      </c>
      <c r="AZ186">
        <f>($B$11*$K$9+$C$11*$K$9+$F$11*((CU186+CM186)/MAX(CU186+CM186+CV186, 0.1)*$P$9+CV186/MAX(CU186+CM186+CV186, 0.1)*$Q$9))/($B$11+$C$11+$F$11)</f>
        <v>0</v>
      </c>
      <c r="BA186">
        <v>6</v>
      </c>
      <c r="BB186">
        <v>0.5</v>
      </c>
      <c r="BC186" t="s">
        <v>355</v>
      </c>
      <c r="BD186">
        <v>2</v>
      </c>
      <c r="BE186" t="b">
        <v>1</v>
      </c>
      <c r="BF186">
        <v>1714262650.166666</v>
      </c>
      <c r="BG186">
        <v>417.7567666666666</v>
      </c>
      <c r="BH186">
        <v>420.0004666666666</v>
      </c>
      <c r="BI186">
        <v>16.09343666666667</v>
      </c>
      <c r="BJ186">
        <v>15.48352333333333</v>
      </c>
      <c r="BK186">
        <v>420.5674333333334</v>
      </c>
      <c r="BL186">
        <v>16.13233333333333</v>
      </c>
      <c r="BM186">
        <v>600.0027333333333</v>
      </c>
      <c r="BN186">
        <v>101.4099333333334</v>
      </c>
      <c r="BO186">
        <v>0.09997696333333334</v>
      </c>
      <c r="BP186">
        <v>27.34099333333334</v>
      </c>
      <c r="BQ186">
        <v>27.53642</v>
      </c>
      <c r="BR186">
        <v>999.9000000000002</v>
      </c>
      <c r="BS186">
        <v>0</v>
      </c>
      <c r="BT186">
        <v>0</v>
      </c>
      <c r="BU186">
        <v>10005.93833333333</v>
      </c>
      <c r="BV186">
        <v>0</v>
      </c>
      <c r="BW186">
        <v>141.0047666666667</v>
      </c>
      <c r="BX186">
        <v>-2.243893</v>
      </c>
      <c r="BY186">
        <v>424.5898333333333</v>
      </c>
      <c r="BZ186">
        <v>426.6059333333334</v>
      </c>
      <c r="CA186">
        <v>0.6099107</v>
      </c>
      <c r="CB186">
        <v>420.0004666666666</v>
      </c>
      <c r="CC186">
        <v>15.48352333333333</v>
      </c>
      <c r="CD186">
        <v>1.632035</v>
      </c>
      <c r="CE186">
        <v>1.570183</v>
      </c>
      <c r="CF186">
        <v>14.26463666666666</v>
      </c>
      <c r="CG186">
        <v>13.66925666666667</v>
      </c>
      <c r="CH186">
        <v>400.0092333333334</v>
      </c>
      <c r="CI186">
        <v>0.8999989333333331</v>
      </c>
      <c r="CJ186">
        <v>0.1000009866666667</v>
      </c>
      <c r="CK186">
        <v>0</v>
      </c>
      <c r="CL186">
        <v>2.148483333333333</v>
      </c>
      <c r="CM186">
        <v>0</v>
      </c>
      <c r="CN186">
        <v>1383.197666666667</v>
      </c>
      <c r="CO186">
        <v>3702.290666666667</v>
      </c>
      <c r="CP186">
        <v>36.0227</v>
      </c>
      <c r="CQ186">
        <v>38.45179999999998</v>
      </c>
      <c r="CR186">
        <v>37.7435</v>
      </c>
      <c r="CS186">
        <v>37.47686666666666</v>
      </c>
      <c r="CT186">
        <v>36.36019999999999</v>
      </c>
      <c r="CU186">
        <v>360.0076666666666</v>
      </c>
      <c r="CV186">
        <v>39.999</v>
      </c>
      <c r="CW186">
        <v>0</v>
      </c>
      <c r="CX186">
        <v>1714262745.6</v>
      </c>
      <c r="CY186">
        <v>0</v>
      </c>
      <c r="CZ186">
        <v>1714261835</v>
      </c>
      <c r="DA186" t="s">
        <v>668</v>
      </c>
      <c r="DB186">
        <v>1714261835</v>
      </c>
      <c r="DC186">
        <v>1714261830</v>
      </c>
      <c r="DD186">
        <v>5</v>
      </c>
      <c r="DE186">
        <v>0.08799999999999999</v>
      </c>
      <c r="DF186">
        <v>0.013</v>
      </c>
      <c r="DG186">
        <v>-2.821</v>
      </c>
      <c r="DH186">
        <v>-0.042</v>
      </c>
      <c r="DI186">
        <v>420</v>
      </c>
      <c r="DJ186">
        <v>15</v>
      </c>
      <c r="DK186">
        <v>0.27</v>
      </c>
      <c r="DL186">
        <v>0.16</v>
      </c>
      <c r="DM186">
        <v>-2.2518785</v>
      </c>
      <c r="DN186">
        <v>0.07822829268293359</v>
      </c>
      <c r="DO186">
        <v>0.02923334539100855</v>
      </c>
      <c r="DP186">
        <v>1</v>
      </c>
      <c r="DQ186">
        <v>0.606732225</v>
      </c>
      <c r="DR186">
        <v>0.05598507692307585</v>
      </c>
      <c r="DS186">
        <v>0.006259265442076651</v>
      </c>
      <c r="DT186">
        <v>1</v>
      </c>
      <c r="DU186">
        <v>2</v>
      </c>
      <c r="DV186">
        <v>2</v>
      </c>
      <c r="DW186" t="s">
        <v>394</v>
      </c>
      <c r="DX186">
        <v>3.22921</v>
      </c>
      <c r="DY186">
        <v>2.70424</v>
      </c>
      <c r="DZ186">
        <v>0.10603</v>
      </c>
      <c r="EA186">
        <v>0.106254</v>
      </c>
      <c r="EB186">
        <v>0.0875186</v>
      </c>
      <c r="EC186">
        <v>0.0854534</v>
      </c>
      <c r="ED186">
        <v>29235.5</v>
      </c>
      <c r="EE186">
        <v>28566.3</v>
      </c>
      <c r="EF186">
        <v>31313.7</v>
      </c>
      <c r="EG186">
        <v>30294.7</v>
      </c>
      <c r="EH186">
        <v>38276.7</v>
      </c>
      <c r="EI186">
        <v>36640.5</v>
      </c>
      <c r="EJ186">
        <v>43888.6</v>
      </c>
      <c r="EK186">
        <v>42310.1</v>
      </c>
      <c r="EL186">
        <v>2.11317</v>
      </c>
      <c r="EM186">
        <v>1.92327</v>
      </c>
      <c r="EN186">
        <v>0.127763</v>
      </c>
      <c r="EO186">
        <v>0</v>
      </c>
      <c r="EP186">
        <v>25.4337</v>
      </c>
      <c r="EQ186">
        <v>999.9</v>
      </c>
      <c r="ER186">
        <v>49.5</v>
      </c>
      <c r="ES186">
        <v>28.5</v>
      </c>
      <c r="ET186">
        <v>19.0704</v>
      </c>
      <c r="EU186">
        <v>61.1291</v>
      </c>
      <c r="EV186">
        <v>22.9968</v>
      </c>
      <c r="EW186">
        <v>1</v>
      </c>
      <c r="EX186">
        <v>-0.139736</v>
      </c>
      <c r="EY186">
        <v>-1.68236</v>
      </c>
      <c r="EZ186">
        <v>20.201</v>
      </c>
      <c r="FA186">
        <v>5.22882</v>
      </c>
      <c r="FB186">
        <v>11.998</v>
      </c>
      <c r="FC186">
        <v>4.96695</v>
      </c>
      <c r="FD186">
        <v>3.297</v>
      </c>
      <c r="FE186">
        <v>9999</v>
      </c>
      <c r="FF186">
        <v>9999</v>
      </c>
      <c r="FG186">
        <v>9999</v>
      </c>
      <c r="FH186">
        <v>34</v>
      </c>
      <c r="FI186">
        <v>4.97102</v>
      </c>
      <c r="FJ186">
        <v>1.86782</v>
      </c>
      <c r="FK186">
        <v>1.85899</v>
      </c>
      <c r="FL186">
        <v>1.86509</v>
      </c>
      <c r="FM186">
        <v>1.86312</v>
      </c>
      <c r="FN186">
        <v>1.86447</v>
      </c>
      <c r="FO186">
        <v>1.85989</v>
      </c>
      <c r="FP186">
        <v>1.86401</v>
      </c>
      <c r="FQ186">
        <v>0</v>
      </c>
      <c r="FR186">
        <v>0</v>
      </c>
      <c r="FS186">
        <v>0</v>
      </c>
      <c r="FT186">
        <v>0</v>
      </c>
      <c r="FU186" t="s">
        <v>358</v>
      </c>
      <c r="FV186" t="s">
        <v>359</v>
      </c>
      <c r="FW186" t="s">
        <v>360</v>
      </c>
      <c r="FX186" t="s">
        <v>360</v>
      </c>
      <c r="FY186" t="s">
        <v>360</v>
      </c>
      <c r="FZ186" t="s">
        <v>360</v>
      </c>
      <c r="GA186">
        <v>0</v>
      </c>
      <c r="GB186">
        <v>100</v>
      </c>
      <c r="GC186">
        <v>100</v>
      </c>
      <c r="GD186">
        <v>-2.811</v>
      </c>
      <c r="GE186">
        <v>-0.0389</v>
      </c>
      <c r="GF186">
        <v>-0.9628116313488231</v>
      </c>
      <c r="GG186">
        <v>-0.004200780211792431</v>
      </c>
      <c r="GH186">
        <v>-6.086107273994438E-07</v>
      </c>
      <c r="GI186">
        <v>3.538391214060535E-10</v>
      </c>
      <c r="GJ186">
        <v>-0.06491111787149924</v>
      </c>
      <c r="GK186">
        <v>0.006682484536868237</v>
      </c>
      <c r="GL186">
        <v>-0.0007200357986506558</v>
      </c>
      <c r="GM186">
        <v>2.515042002614049E-05</v>
      </c>
      <c r="GN186">
        <v>15</v>
      </c>
      <c r="GO186">
        <v>1944</v>
      </c>
      <c r="GP186">
        <v>3</v>
      </c>
      <c r="GQ186">
        <v>20</v>
      </c>
      <c r="GR186">
        <v>13.7</v>
      </c>
      <c r="GS186">
        <v>13.8</v>
      </c>
      <c r="GT186">
        <v>1.13281</v>
      </c>
      <c r="GU186">
        <v>2.41821</v>
      </c>
      <c r="GV186">
        <v>1.44775</v>
      </c>
      <c r="GW186">
        <v>2.29004</v>
      </c>
      <c r="GX186">
        <v>1.55151</v>
      </c>
      <c r="GY186">
        <v>2.48535</v>
      </c>
      <c r="GZ186">
        <v>32.8202</v>
      </c>
      <c r="HA186">
        <v>13.379</v>
      </c>
      <c r="HB186">
        <v>18</v>
      </c>
      <c r="HC186">
        <v>576.598</v>
      </c>
      <c r="HD186">
        <v>459.443</v>
      </c>
      <c r="HE186">
        <v>27.9987</v>
      </c>
      <c r="HF186">
        <v>25.3527</v>
      </c>
      <c r="HG186">
        <v>29.9998</v>
      </c>
      <c r="HH186">
        <v>25.4658</v>
      </c>
      <c r="HI186">
        <v>25.4389</v>
      </c>
      <c r="HJ186">
        <v>22.6883</v>
      </c>
      <c r="HK186">
        <v>28.5748</v>
      </c>
      <c r="HL186">
        <v>50.3079</v>
      </c>
      <c r="HM186">
        <v>28</v>
      </c>
      <c r="HN186">
        <v>420</v>
      </c>
      <c r="HO186">
        <v>15.5312</v>
      </c>
      <c r="HP186">
        <v>99.3771</v>
      </c>
      <c r="HQ186">
        <v>101.094</v>
      </c>
    </row>
    <row r="187" spans="1:225">
      <c r="A187">
        <v>171</v>
      </c>
      <c r="B187">
        <v>1714262741.6</v>
      </c>
      <c r="C187">
        <v>5603.5</v>
      </c>
      <c r="D187" t="s">
        <v>726</v>
      </c>
      <c r="E187" t="s">
        <v>727</v>
      </c>
      <c r="F187">
        <v>5</v>
      </c>
      <c r="G187" t="s">
        <v>728</v>
      </c>
      <c r="H187">
        <v>1714262733.849999</v>
      </c>
      <c r="I187">
        <f>(J187)/1000</f>
        <v>0</v>
      </c>
      <c r="J187">
        <f>IF(BE187, AM187, AG187)</f>
        <v>0</v>
      </c>
      <c r="K187">
        <f>IF(BE187, AH187, AF187)</f>
        <v>0</v>
      </c>
      <c r="L187">
        <f>BG187 - IF(AT187&gt;1, K187*BA187*100.0/(AV187*BU187), 0)</f>
        <v>0</v>
      </c>
      <c r="M187">
        <f>((S187-I187/2)*L187-K187)/(S187+I187/2)</f>
        <v>0</v>
      </c>
      <c r="N187">
        <f>M187*(BN187+BO187)/1000.0</f>
        <v>0</v>
      </c>
      <c r="O187">
        <f>(BG187 - IF(AT187&gt;1, K187*BA187*100.0/(AV187*BU187), 0))*(BN187+BO187)/1000.0</f>
        <v>0</v>
      </c>
      <c r="P187">
        <f>2.0/((1/R187-1/Q187)+SIGN(R187)*SQRT((1/R187-1/Q187)*(1/R187-1/Q187) + 4*BB187/((BB187+1)*(BB187+1))*(2*1/R187*1/Q187-1/Q187*1/Q187)))</f>
        <v>0</v>
      </c>
      <c r="Q187">
        <f>IF(LEFT(BC187,1)&lt;&gt;"0",IF(LEFT(BC187,1)="1",3.0,BD187),$D$5+$E$5*(BU187*BN187/($K$5*1000))+$F$5*(BU187*BN187/($K$5*1000))*MAX(MIN(BA187,$J$5),$I$5)*MAX(MIN(BA187,$J$5),$I$5)+$G$5*MAX(MIN(BA187,$J$5),$I$5)*(BU187*BN187/($K$5*1000))+$H$5*(BU187*BN187/($K$5*1000))*(BU187*BN187/($K$5*1000)))</f>
        <v>0</v>
      </c>
      <c r="R187">
        <f>I187*(1000-(1000*0.61365*exp(17.502*V187/(240.97+V187))/(BN187+BO187)+BI187)/2)/(1000*0.61365*exp(17.502*V187/(240.97+V187))/(BN187+BO187)-BI187)</f>
        <v>0</v>
      </c>
      <c r="S187">
        <f>1/((BB187+1)/(P187/1.6)+1/(Q187/1.37)) + BB187/((BB187+1)/(P187/1.6) + BB187/(Q187/1.37))</f>
        <v>0</v>
      </c>
      <c r="T187">
        <f>(AW187*AZ187)</f>
        <v>0</v>
      </c>
      <c r="U187">
        <f>(BP187+(T187+2*0.95*5.67E-8*(((BP187+$B$7)+273)^4-(BP187+273)^4)-44100*I187)/(1.84*29.3*Q187+8*0.95*5.67E-8*(BP187+273)^3))</f>
        <v>0</v>
      </c>
      <c r="V187">
        <f>($C$7*BQ187+$D$7*BR187+$E$7*U187)</f>
        <v>0</v>
      </c>
      <c r="W187">
        <f>0.61365*exp(17.502*V187/(240.97+V187))</f>
        <v>0</v>
      </c>
      <c r="X187">
        <f>(Y187/Z187*100)</f>
        <v>0</v>
      </c>
      <c r="Y187">
        <f>BI187*(BN187+BO187)/1000</f>
        <v>0</v>
      </c>
      <c r="Z187">
        <f>0.61365*exp(17.502*BP187/(240.97+BP187))</f>
        <v>0</v>
      </c>
      <c r="AA187">
        <f>(W187-BI187*(BN187+BO187)/1000)</f>
        <v>0</v>
      </c>
      <c r="AB187">
        <f>(-I187*44100)</f>
        <v>0</v>
      </c>
      <c r="AC187">
        <f>2*29.3*Q187*0.92*(BP187-V187)</f>
        <v>0</v>
      </c>
      <c r="AD187">
        <f>2*0.95*5.67E-8*(((BP187+$B$7)+273)^4-(V187+273)^4)</f>
        <v>0</v>
      </c>
      <c r="AE187">
        <f>T187+AD187+AB187+AC187</f>
        <v>0</v>
      </c>
      <c r="AF187">
        <f>BM187*AT187*(BH187-BG187*(1000-AT187*BJ187)/(1000-AT187*BI187))/(100*BA187)</f>
        <v>0</v>
      </c>
      <c r="AG187">
        <f>1000*BM187*AT187*(BI187-BJ187)/(100*BA187*(1000-AT187*BI187))</f>
        <v>0</v>
      </c>
      <c r="AH187">
        <f>(AI187 - AJ187 - BN187*1E3/(8.314*(BP187+273.15)) * AL187/BM187 * AK187) * BM187/(100*BA187) * (1000 - BJ187)/1000</f>
        <v>0</v>
      </c>
      <c r="AI187">
        <v>426.8104011106626</v>
      </c>
      <c r="AJ187">
        <v>425.0298424242422</v>
      </c>
      <c r="AK187">
        <v>-0.02122700650361517</v>
      </c>
      <c r="AL187">
        <v>67.19716727618447</v>
      </c>
      <c r="AM187">
        <f>(AO187 - AN187 + BN187*1E3/(8.314*(BP187+273.15)) * AQ187/BM187 * AP187) * BM187/(100*BA187) * 1000/(1000 - AO187)</f>
        <v>0</v>
      </c>
      <c r="AN187">
        <v>15.80497776626272</v>
      </c>
      <c r="AO187">
        <v>16.46788606060606</v>
      </c>
      <c r="AP187">
        <v>-0.01681208234635908</v>
      </c>
      <c r="AQ187">
        <v>78.54380436094652</v>
      </c>
      <c r="AR187">
        <v>0</v>
      </c>
      <c r="AS187">
        <v>0</v>
      </c>
      <c r="AT187">
        <f>IF(AR187*$H$13&gt;=AV187,1.0,(AV187/(AV187-AR187*$H$13)))</f>
        <v>0</v>
      </c>
      <c r="AU187">
        <f>(AT187-1)*100</f>
        <v>0</v>
      </c>
      <c r="AV187">
        <f>MAX(0,($B$13+$C$13*BU187)/(1+$D$13*BU187)*BN187/(BP187+273)*$E$13)</f>
        <v>0</v>
      </c>
      <c r="AW187">
        <f>$B$11*BV187+$C$11*BW187+$F$11*CH187*(1-CK187)</f>
        <v>0</v>
      </c>
      <c r="AX187">
        <f>AW187*AY187</f>
        <v>0</v>
      </c>
      <c r="AY187">
        <f>($B$11*$D$9+$C$11*$D$9+$F$11*((CU187+CM187)/MAX(CU187+CM187+CV187, 0.1)*$I$9+CV187/MAX(CU187+CM187+CV187, 0.1)*$J$9))/($B$11+$C$11+$F$11)</f>
        <v>0</v>
      </c>
      <c r="AZ187">
        <f>($B$11*$K$9+$C$11*$K$9+$F$11*((CU187+CM187)/MAX(CU187+CM187+CV187, 0.1)*$P$9+CV187/MAX(CU187+CM187+CV187, 0.1)*$Q$9))/($B$11+$C$11+$F$11)</f>
        <v>0</v>
      </c>
      <c r="BA187">
        <v>6</v>
      </c>
      <c r="BB187">
        <v>0.5</v>
      </c>
      <c r="BC187" t="s">
        <v>355</v>
      </c>
      <c r="BD187">
        <v>2</v>
      </c>
      <c r="BE187" t="b">
        <v>1</v>
      </c>
      <c r="BF187">
        <v>1714262733.849999</v>
      </c>
      <c r="BG187">
        <v>418.237</v>
      </c>
      <c r="BH187">
        <v>420.0681999999999</v>
      </c>
      <c r="BI187">
        <v>16.47056</v>
      </c>
      <c r="BJ187">
        <v>16.04929333333333</v>
      </c>
      <c r="BK187">
        <v>421.0501666666666</v>
      </c>
      <c r="BL187">
        <v>16.50822333333333</v>
      </c>
      <c r="BM187">
        <v>599.9896333333332</v>
      </c>
      <c r="BN187">
        <v>101.4066</v>
      </c>
      <c r="BO187">
        <v>0.09989781333333332</v>
      </c>
      <c r="BP187">
        <v>27.20521333333334</v>
      </c>
      <c r="BQ187">
        <v>27.32361</v>
      </c>
      <c r="BR187">
        <v>999.9000000000002</v>
      </c>
      <c r="BS187">
        <v>0</v>
      </c>
      <c r="BT187">
        <v>0</v>
      </c>
      <c r="BU187">
        <v>10001.60966666667</v>
      </c>
      <c r="BV187">
        <v>0</v>
      </c>
      <c r="BW187">
        <v>145.7630333333333</v>
      </c>
      <c r="BX187">
        <v>-1.831075</v>
      </c>
      <c r="BY187">
        <v>425.2411666666666</v>
      </c>
      <c r="BZ187">
        <v>426.92</v>
      </c>
      <c r="CA187">
        <v>0.4212524966666668</v>
      </c>
      <c r="CB187">
        <v>420.0681999999999</v>
      </c>
      <c r="CC187">
        <v>16.04929333333333</v>
      </c>
      <c r="CD187">
        <v>1.670223666666667</v>
      </c>
      <c r="CE187">
        <v>1.627505666666667</v>
      </c>
      <c r="CF187">
        <v>14.62221666666667</v>
      </c>
      <c r="CG187">
        <v>14.22076666666667</v>
      </c>
      <c r="CH187">
        <v>399.9997</v>
      </c>
      <c r="CI187">
        <v>0.8999706666666667</v>
      </c>
      <c r="CJ187">
        <v>0.10002933</v>
      </c>
      <c r="CK187">
        <v>0</v>
      </c>
      <c r="CL187">
        <v>2.18178</v>
      </c>
      <c r="CM187">
        <v>0</v>
      </c>
      <c r="CN187">
        <v>1313.159</v>
      </c>
      <c r="CO187">
        <v>3702.166999999999</v>
      </c>
      <c r="CP187">
        <v>35.95806666666667</v>
      </c>
      <c r="CQ187">
        <v>39.3998</v>
      </c>
      <c r="CR187">
        <v>37.8456</v>
      </c>
      <c r="CS187">
        <v>38.14973333333332</v>
      </c>
      <c r="CT187">
        <v>36.5456</v>
      </c>
      <c r="CU187">
        <v>359.9873333333334</v>
      </c>
      <c r="CV187">
        <v>40.01266666666667</v>
      </c>
      <c r="CW187">
        <v>0</v>
      </c>
      <c r="CX187">
        <v>1714262829</v>
      </c>
      <c r="CY187">
        <v>0</v>
      </c>
      <c r="CZ187">
        <v>1714261835</v>
      </c>
      <c r="DA187" t="s">
        <v>668</v>
      </c>
      <c r="DB187">
        <v>1714261835</v>
      </c>
      <c r="DC187">
        <v>1714261830</v>
      </c>
      <c r="DD187">
        <v>5</v>
      </c>
      <c r="DE187">
        <v>0.08799999999999999</v>
      </c>
      <c r="DF187">
        <v>0.013</v>
      </c>
      <c r="DG187">
        <v>-2.821</v>
      </c>
      <c r="DH187">
        <v>-0.042</v>
      </c>
      <c r="DI187">
        <v>420</v>
      </c>
      <c r="DJ187">
        <v>15</v>
      </c>
      <c r="DK187">
        <v>0.27</v>
      </c>
      <c r="DL187">
        <v>0.16</v>
      </c>
      <c r="DM187">
        <v>-1.563915975</v>
      </c>
      <c r="DN187">
        <v>-5.075773114446528</v>
      </c>
      <c r="DO187">
        <v>0.5343032825508135</v>
      </c>
      <c r="DP187">
        <v>0</v>
      </c>
      <c r="DQ187">
        <v>0.252656995</v>
      </c>
      <c r="DR187">
        <v>3.834191198499064</v>
      </c>
      <c r="DS187">
        <v>0.3720428152916093</v>
      </c>
      <c r="DT187">
        <v>0</v>
      </c>
      <c r="DU187">
        <v>0</v>
      </c>
      <c r="DV187">
        <v>2</v>
      </c>
      <c r="DW187" t="s">
        <v>363</v>
      </c>
      <c r="DX187">
        <v>3.22941</v>
      </c>
      <c r="DY187">
        <v>2.70404</v>
      </c>
      <c r="DZ187">
        <v>0.106105</v>
      </c>
      <c r="EA187">
        <v>0.106281</v>
      </c>
      <c r="EB187">
        <v>0.0889611</v>
      </c>
      <c r="EC187">
        <v>0.0863139</v>
      </c>
      <c r="ED187">
        <v>29237.7</v>
      </c>
      <c r="EE187">
        <v>28570.4</v>
      </c>
      <c r="EF187">
        <v>31318.3</v>
      </c>
      <c r="EG187">
        <v>30299.7</v>
      </c>
      <c r="EH187">
        <v>38221.5</v>
      </c>
      <c r="EI187">
        <v>36612.1</v>
      </c>
      <c r="EJ187">
        <v>43895.2</v>
      </c>
      <c r="EK187">
        <v>42317.4</v>
      </c>
      <c r="EL187">
        <v>2.13633</v>
      </c>
      <c r="EM187">
        <v>1.9251</v>
      </c>
      <c r="EN187">
        <v>0.129048</v>
      </c>
      <c r="EO187">
        <v>0</v>
      </c>
      <c r="EP187">
        <v>25.2293</v>
      </c>
      <c r="EQ187">
        <v>999.9</v>
      </c>
      <c r="ER187">
        <v>49.4</v>
      </c>
      <c r="ES187">
        <v>28.5</v>
      </c>
      <c r="ET187">
        <v>19.0321</v>
      </c>
      <c r="EU187">
        <v>61.1091</v>
      </c>
      <c r="EV187">
        <v>22.5441</v>
      </c>
      <c r="EW187">
        <v>1</v>
      </c>
      <c r="EX187">
        <v>-0.145793</v>
      </c>
      <c r="EY187">
        <v>-1.68314</v>
      </c>
      <c r="EZ187">
        <v>20.2023</v>
      </c>
      <c r="FA187">
        <v>5.22433</v>
      </c>
      <c r="FB187">
        <v>11.998</v>
      </c>
      <c r="FC187">
        <v>4.9662</v>
      </c>
      <c r="FD187">
        <v>3.29625</v>
      </c>
      <c r="FE187">
        <v>9999</v>
      </c>
      <c r="FF187">
        <v>9999</v>
      </c>
      <c r="FG187">
        <v>9999</v>
      </c>
      <c r="FH187">
        <v>34</v>
      </c>
      <c r="FI187">
        <v>4.97108</v>
      </c>
      <c r="FJ187">
        <v>1.86783</v>
      </c>
      <c r="FK187">
        <v>1.85901</v>
      </c>
      <c r="FL187">
        <v>1.86514</v>
      </c>
      <c r="FM187">
        <v>1.86313</v>
      </c>
      <c r="FN187">
        <v>1.86447</v>
      </c>
      <c r="FO187">
        <v>1.85989</v>
      </c>
      <c r="FP187">
        <v>1.86401</v>
      </c>
      <c r="FQ187">
        <v>0</v>
      </c>
      <c r="FR187">
        <v>0</v>
      </c>
      <c r="FS187">
        <v>0</v>
      </c>
      <c r="FT187">
        <v>0</v>
      </c>
      <c r="FU187" t="s">
        <v>358</v>
      </c>
      <c r="FV187" t="s">
        <v>359</v>
      </c>
      <c r="FW187" t="s">
        <v>360</v>
      </c>
      <c r="FX187" t="s">
        <v>360</v>
      </c>
      <c r="FY187" t="s">
        <v>360</v>
      </c>
      <c r="FZ187" t="s">
        <v>360</v>
      </c>
      <c r="GA187">
        <v>0</v>
      </c>
      <c r="GB187">
        <v>100</v>
      </c>
      <c r="GC187">
        <v>100</v>
      </c>
      <c r="GD187">
        <v>-2.812</v>
      </c>
      <c r="GE187">
        <v>-0.0377</v>
      </c>
      <c r="GF187">
        <v>-0.9628116313488231</v>
      </c>
      <c r="GG187">
        <v>-0.004200780211792431</v>
      </c>
      <c r="GH187">
        <v>-6.086107273994438E-07</v>
      </c>
      <c r="GI187">
        <v>3.538391214060535E-10</v>
      </c>
      <c r="GJ187">
        <v>-0.06491111787149924</v>
      </c>
      <c r="GK187">
        <v>0.006682484536868237</v>
      </c>
      <c r="GL187">
        <v>-0.0007200357986506558</v>
      </c>
      <c r="GM187">
        <v>2.515042002614049E-05</v>
      </c>
      <c r="GN187">
        <v>15</v>
      </c>
      <c r="GO187">
        <v>1944</v>
      </c>
      <c r="GP187">
        <v>3</v>
      </c>
      <c r="GQ187">
        <v>20</v>
      </c>
      <c r="GR187">
        <v>15.1</v>
      </c>
      <c r="GS187">
        <v>15.2</v>
      </c>
      <c r="GT187">
        <v>1.13403</v>
      </c>
      <c r="GU187">
        <v>2.43286</v>
      </c>
      <c r="GV187">
        <v>1.44775</v>
      </c>
      <c r="GW187">
        <v>2.29004</v>
      </c>
      <c r="GX187">
        <v>1.55151</v>
      </c>
      <c r="GY187">
        <v>2.31079</v>
      </c>
      <c r="GZ187">
        <v>32.7758</v>
      </c>
      <c r="HA187">
        <v>13.344</v>
      </c>
      <c r="HB187">
        <v>18</v>
      </c>
      <c r="HC187">
        <v>591.727</v>
      </c>
      <c r="HD187">
        <v>459.945</v>
      </c>
      <c r="HE187">
        <v>28.0002</v>
      </c>
      <c r="HF187">
        <v>25.288</v>
      </c>
      <c r="HG187">
        <v>29.9998</v>
      </c>
      <c r="HH187">
        <v>25.395</v>
      </c>
      <c r="HI187">
        <v>25.3652</v>
      </c>
      <c r="HJ187">
        <v>22.6899</v>
      </c>
      <c r="HK187">
        <v>28.1667</v>
      </c>
      <c r="HL187">
        <v>50.6817</v>
      </c>
      <c r="HM187">
        <v>28</v>
      </c>
      <c r="HN187">
        <v>420</v>
      </c>
      <c r="HO187">
        <v>15.4521</v>
      </c>
      <c r="HP187">
        <v>99.39190000000001</v>
      </c>
      <c r="HQ187">
        <v>101.111</v>
      </c>
    </row>
    <row r="188" spans="1:225">
      <c r="A188">
        <v>172</v>
      </c>
      <c r="B188">
        <v>1714262783.1</v>
      </c>
      <c r="C188">
        <v>5645</v>
      </c>
      <c r="D188" t="s">
        <v>729</v>
      </c>
      <c r="E188" t="s">
        <v>730</v>
      </c>
      <c r="F188">
        <v>5</v>
      </c>
      <c r="G188" t="s">
        <v>728</v>
      </c>
      <c r="H188">
        <v>1714262775.099999</v>
      </c>
      <c r="I188">
        <f>(J188)/1000</f>
        <v>0</v>
      </c>
      <c r="J188">
        <f>IF(BE188, AM188, AG188)</f>
        <v>0</v>
      </c>
      <c r="K188">
        <f>IF(BE188, AH188, AF188)</f>
        <v>0</v>
      </c>
      <c r="L188">
        <f>BG188 - IF(AT188&gt;1, K188*BA188*100.0/(AV188*BU188), 0)</f>
        <v>0</v>
      </c>
      <c r="M188">
        <f>((S188-I188/2)*L188-K188)/(S188+I188/2)</f>
        <v>0</v>
      </c>
      <c r="N188">
        <f>M188*(BN188+BO188)/1000.0</f>
        <v>0</v>
      </c>
      <c r="O188">
        <f>(BG188 - IF(AT188&gt;1, K188*BA188*100.0/(AV188*BU188), 0))*(BN188+BO188)/1000.0</f>
        <v>0</v>
      </c>
      <c r="P188">
        <f>2.0/((1/R188-1/Q188)+SIGN(R188)*SQRT((1/R188-1/Q188)*(1/R188-1/Q188) + 4*BB188/((BB188+1)*(BB188+1))*(2*1/R188*1/Q188-1/Q188*1/Q188)))</f>
        <v>0</v>
      </c>
      <c r="Q188">
        <f>IF(LEFT(BC188,1)&lt;&gt;"0",IF(LEFT(BC188,1)="1",3.0,BD188),$D$5+$E$5*(BU188*BN188/($K$5*1000))+$F$5*(BU188*BN188/($K$5*1000))*MAX(MIN(BA188,$J$5),$I$5)*MAX(MIN(BA188,$J$5),$I$5)+$G$5*MAX(MIN(BA188,$J$5),$I$5)*(BU188*BN188/($K$5*1000))+$H$5*(BU188*BN188/($K$5*1000))*(BU188*BN188/($K$5*1000)))</f>
        <v>0</v>
      </c>
      <c r="R188">
        <f>I188*(1000-(1000*0.61365*exp(17.502*V188/(240.97+V188))/(BN188+BO188)+BI188)/2)/(1000*0.61365*exp(17.502*V188/(240.97+V188))/(BN188+BO188)-BI188)</f>
        <v>0</v>
      </c>
      <c r="S188">
        <f>1/((BB188+1)/(P188/1.6)+1/(Q188/1.37)) + BB188/((BB188+1)/(P188/1.6) + BB188/(Q188/1.37))</f>
        <v>0</v>
      </c>
      <c r="T188">
        <f>(AW188*AZ188)</f>
        <v>0</v>
      </c>
      <c r="U188">
        <f>(BP188+(T188+2*0.95*5.67E-8*(((BP188+$B$7)+273)^4-(BP188+273)^4)-44100*I188)/(1.84*29.3*Q188+8*0.95*5.67E-8*(BP188+273)^3))</f>
        <v>0</v>
      </c>
      <c r="V188">
        <f>($C$7*BQ188+$D$7*BR188+$E$7*U188)</f>
        <v>0</v>
      </c>
      <c r="W188">
        <f>0.61365*exp(17.502*V188/(240.97+V188))</f>
        <v>0</v>
      </c>
      <c r="X188">
        <f>(Y188/Z188*100)</f>
        <v>0</v>
      </c>
      <c r="Y188">
        <f>BI188*(BN188+BO188)/1000</f>
        <v>0</v>
      </c>
      <c r="Z188">
        <f>0.61365*exp(17.502*BP188/(240.97+BP188))</f>
        <v>0</v>
      </c>
      <c r="AA188">
        <f>(W188-BI188*(BN188+BO188)/1000)</f>
        <v>0</v>
      </c>
      <c r="AB188">
        <f>(-I188*44100)</f>
        <v>0</v>
      </c>
      <c r="AC188">
        <f>2*29.3*Q188*0.92*(BP188-V188)</f>
        <v>0</v>
      </c>
      <c r="AD188">
        <f>2*0.95*5.67E-8*(((BP188+$B$7)+273)^4-(V188+273)^4)</f>
        <v>0</v>
      </c>
      <c r="AE188">
        <f>T188+AD188+AB188+AC188</f>
        <v>0</v>
      </c>
      <c r="AF188">
        <f>BM188*AT188*(BH188-BG188*(1000-AT188*BJ188)/(1000-AT188*BI188))/(100*BA188)</f>
        <v>0</v>
      </c>
      <c r="AG188">
        <f>1000*BM188*AT188*(BI188-BJ188)/(100*BA188*(1000-AT188*BI188))</f>
        <v>0</v>
      </c>
      <c r="AH188">
        <f>(AI188 - AJ188 - BN188*1E3/(8.314*(BP188+273.15)) * AL188/BM188 * AK188) * BM188/(100*BA188) * (1000 - BJ188)/1000</f>
        <v>0</v>
      </c>
      <c r="AI188">
        <v>426.6285441979846</v>
      </c>
      <c r="AJ188">
        <v>424.5796303030302</v>
      </c>
      <c r="AK188">
        <v>0.0004165469032560137</v>
      </c>
      <c r="AL188">
        <v>67.19716727618447</v>
      </c>
      <c r="AM188">
        <f>(AO188 - AN188 + BN188*1E3/(8.314*(BP188+273.15)) * AQ188/BM188 * AP188) * BM188/(100*BA188) * 1000/(1000 - AO188)</f>
        <v>0</v>
      </c>
      <c r="AN188">
        <v>15.42171873144185</v>
      </c>
      <c r="AO188">
        <v>16.07199393939393</v>
      </c>
      <c r="AP188">
        <v>-0.0001299178224482069</v>
      </c>
      <c r="AQ188">
        <v>78.54380436094652</v>
      </c>
      <c r="AR188">
        <v>0</v>
      </c>
      <c r="AS188">
        <v>0</v>
      </c>
      <c r="AT188">
        <f>IF(AR188*$H$13&gt;=AV188,1.0,(AV188/(AV188-AR188*$H$13)))</f>
        <v>0</v>
      </c>
      <c r="AU188">
        <f>(AT188-1)*100</f>
        <v>0</v>
      </c>
      <c r="AV188">
        <f>MAX(0,($B$13+$C$13*BU188)/(1+$D$13*BU188)*BN188/(BP188+273)*$E$13)</f>
        <v>0</v>
      </c>
      <c r="AW188">
        <f>$B$11*BV188+$C$11*BW188+$F$11*CH188*(1-CK188)</f>
        <v>0</v>
      </c>
      <c r="AX188">
        <f>AW188*AY188</f>
        <v>0</v>
      </c>
      <c r="AY188">
        <f>($B$11*$D$9+$C$11*$D$9+$F$11*((CU188+CM188)/MAX(CU188+CM188+CV188, 0.1)*$I$9+CV188/MAX(CU188+CM188+CV188, 0.1)*$J$9))/($B$11+$C$11+$F$11)</f>
        <v>0</v>
      </c>
      <c r="AZ188">
        <f>($B$11*$K$9+$C$11*$K$9+$F$11*((CU188+CM188)/MAX(CU188+CM188+CV188, 0.1)*$P$9+CV188/MAX(CU188+CM188+CV188, 0.1)*$Q$9))/($B$11+$C$11+$F$11)</f>
        <v>0</v>
      </c>
      <c r="BA188">
        <v>6</v>
      </c>
      <c r="BB188">
        <v>0.5</v>
      </c>
      <c r="BC188" t="s">
        <v>355</v>
      </c>
      <c r="BD188">
        <v>2</v>
      </c>
      <c r="BE188" t="b">
        <v>1</v>
      </c>
      <c r="BF188">
        <v>1714262775.099999</v>
      </c>
      <c r="BG188">
        <v>417.7630967741935</v>
      </c>
      <c r="BH188">
        <v>420.019</v>
      </c>
      <c r="BI188">
        <v>16.08412258064516</v>
      </c>
      <c r="BJ188">
        <v>15.42537741935484</v>
      </c>
      <c r="BK188">
        <v>420.5740000000001</v>
      </c>
      <c r="BL188">
        <v>16.12304193548387</v>
      </c>
      <c r="BM188">
        <v>600.0165161290322</v>
      </c>
      <c r="BN188">
        <v>101.4052903225807</v>
      </c>
      <c r="BO188">
        <v>0.1000487548387097</v>
      </c>
      <c r="BP188">
        <v>27.25000967741936</v>
      </c>
      <c r="BQ188">
        <v>27.36242580645162</v>
      </c>
      <c r="BR188">
        <v>999.9000000000003</v>
      </c>
      <c r="BS188">
        <v>0</v>
      </c>
      <c r="BT188">
        <v>0</v>
      </c>
      <c r="BU188">
        <v>9988.246129032259</v>
      </c>
      <c r="BV188">
        <v>0</v>
      </c>
      <c r="BW188">
        <v>149.5475806451613</v>
      </c>
      <c r="BX188">
        <v>-2.255860967741936</v>
      </c>
      <c r="BY188">
        <v>424.5923225806453</v>
      </c>
      <c r="BZ188">
        <v>426.5994516129032</v>
      </c>
      <c r="CA188">
        <v>0.658737806451613</v>
      </c>
      <c r="CB188">
        <v>420.019</v>
      </c>
      <c r="CC188">
        <v>15.42537741935484</v>
      </c>
      <c r="CD188">
        <v>1.631013870967742</v>
      </c>
      <c r="CE188">
        <v>1.564214193548387</v>
      </c>
      <c r="CF188">
        <v>14.25497096774193</v>
      </c>
      <c r="CG188">
        <v>13.61070967741935</v>
      </c>
      <c r="CH188">
        <v>400.0094193548387</v>
      </c>
      <c r="CI188">
        <v>0.8999946774193548</v>
      </c>
      <c r="CJ188">
        <v>0.1000052903225806</v>
      </c>
      <c r="CK188">
        <v>0</v>
      </c>
      <c r="CL188">
        <v>2.216422580645161</v>
      </c>
      <c r="CM188">
        <v>0</v>
      </c>
      <c r="CN188">
        <v>1269.662258064517</v>
      </c>
      <c r="CO188">
        <v>3702.287419354839</v>
      </c>
      <c r="CP188">
        <v>36.23574193548387</v>
      </c>
      <c r="CQ188">
        <v>39.97354838709676</v>
      </c>
      <c r="CR188">
        <v>38.11074193548387</v>
      </c>
      <c r="CS188">
        <v>38.98364516129032</v>
      </c>
      <c r="CT188">
        <v>36.89699999999999</v>
      </c>
      <c r="CU188">
        <v>360.0070967741935</v>
      </c>
      <c r="CV188">
        <v>40.00516129032258</v>
      </c>
      <c r="CW188">
        <v>0</v>
      </c>
      <c r="CX188">
        <v>1714262870.4</v>
      </c>
      <c r="CY188">
        <v>0</v>
      </c>
      <c r="CZ188">
        <v>1714261835</v>
      </c>
      <c r="DA188" t="s">
        <v>668</v>
      </c>
      <c r="DB188">
        <v>1714261835</v>
      </c>
      <c r="DC188">
        <v>1714261830</v>
      </c>
      <c r="DD188">
        <v>5</v>
      </c>
      <c r="DE188">
        <v>0.08799999999999999</v>
      </c>
      <c r="DF188">
        <v>0.013</v>
      </c>
      <c r="DG188">
        <v>-2.821</v>
      </c>
      <c r="DH188">
        <v>-0.042</v>
      </c>
      <c r="DI188">
        <v>420</v>
      </c>
      <c r="DJ188">
        <v>15</v>
      </c>
      <c r="DK188">
        <v>0.27</v>
      </c>
      <c r="DL188">
        <v>0.16</v>
      </c>
      <c r="DM188">
        <v>-2.235433658536586</v>
      </c>
      <c r="DN188">
        <v>-0.1152288501742226</v>
      </c>
      <c r="DO188">
        <v>0.04781264761525934</v>
      </c>
      <c r="DP188">
        <v>0</v>
      </c>
      <c r="DQ188">
        <v>0.6670119999999999</v>
      </c>
      <c r="DR188">
        <v>-0.1347657700348421</v>
      </c>
      <c r="DS188">
        <v>0.01408358074617909</v>
      </c>
      <c r="DT188">
        <v>0</v>
      </c>
      <c r="DU188">
        <v>0</v>
      </c>
      <c r="DV188">
        <v>2</v>
      </c>
      <c r="DW188" t="s">
        <v>363</v>
      </c>
      <c r="DX188">
        <v>3.22939</v>
      </c>
      <c r="DY188">
        <v>2.70432</v>
      </c>
      <c r="DZ188">
        <v>0.106057</v>
      </c>
      <c r="EA188">
        <v>0.106286</v>
      </c>
      <c r="EB188">
        <v>0.08745459999999999</v>
      </c>
      <c r="EC188">
        <v>0.0852238</v>
      </c>
      <c r="ED188">
        <v>29241.1</v>
      </c>
      <c r="EE188">
        <v>28572.2</v>
      </c>
      <c r="EF188">
        <v>31320</v>
      </c>
      <c r="EG188">
        <v>30301.5</v>
      </c>
      <c r="EH188">
        <v>38287.5</v>
      </c>
      <c r="EI188">
        <v>36658.1</v>
      </c>
      <c r="EJ188">
        <v>43897.8</v>
      </c>
      <c r="EK188">
        <v>42319.7</v>
      </c>
      <c r="EL188">
        <v>2.13867</v>
      </c>
      <c r="EM188">
        <v>1.92518</v>
      </c>
      <c r="EN188">
        <v>0.130646</v>
      </c>
      <c r="EO188">
        <v>0</v>
      </c>
      <c r="EP188">
        <v>25.216</v>
      </c>
      <c r="EQ188">
        <v>999.9</v>
      </c>
      <c r="ER188">
        <v>49.4</v>
      </c>
      <c r="ES188">
        <v>28.5</v>
      </c>
      <c r="ET188">
        <v>19.0337</v>
      </c>
      <c r="EU188">
        <v>61.6491</v>
      </c>
      <c r="EV188">
        <v>22.7204</v>
      </c>
      <c r="EW188">
        <v>1</v>
      </c>
      <c r="EX188">
        <v>-0.148285</v>
      </c>
      <c r="EY188">
        <v>-1.70817</v>
      </c>
      <c r="EZ188">
        <v>20.2026</v>
      </c>
      <c r="FA188">
        <v>5.22837</v>
      </c>
      <c r="FB188">
        <v>11.998</v>
      </c>
      <c r="FC188">
        <v>4.9674</v>
      </c>
      <c r="FD188">
        <v>3.297</v>
      </c>
      <c r="FE188">
        <v>9999</v>
      </c>
      <c r="FF188">
        <v>9999</v>
      </c>
      <c r="FG188">
        <v>9999</v>
      </c>
      <c r="FH188">
        <v>34</v>
      </c>
      <c r="FI188">
        <v>4.97106</v>
      </c>
      <c r="FJ188">
        <v>1.86783</v>
      </c>
      <c r="FK188">
        <v>1.85898</v>
      </c>
      <c r="FL188">
        <v>1.86509</v>
      </c>
      <c r="FM188">
        <v>1.86312</v>
      </c>
      <c r="FN188">
        <v>1.86447</v>
      </c>
      <c r="FO188">
        <v>1.85989</v>
      </c>
      <c r="FP188">
        <v>1.86401</v>
      </c>
      <c r="FQ188">
        <v>0</v>
      </c>
      <c r="FR188">
        <v>0</v>
      </c>
      <c r="FS188">
        <v>0</v>
      </c>
      <c r="FT188">
        <v>0</v>
      </c>
      <c r="FU188" t="s">
        <v>358</v>
      </c>
      <c r="FV188" t="s">
        <v>359</v>
      </c>
      <c r="FW188" t="s">
        <v>360</v>
      </c>
      <c r="FX188" t="s">
        <v>360</v>
      </c>
      <c r="FY188" t="s">
        <v>360</v>
      </c>
      <c r="FZ188" t="s">
        <v>360</v>
      </c>
      <c r="GA188">
        <v>0</v>
      </c>
      <c r="GB188">
        <v>100</v>
      </c>
      <c r="GC188">
        <v>100</v>
      </c>
      <c r="GD188">
        <v>-2.811</v>
      </c>
      <c r="GE188">
        <v>-0.039</v>
      </c>
      <c r="GF188">
        <v>-0.9628116313488231</v>
      </c>
      <c r="GG188">
        <v>-0.004200780211792431</v>
      </c>
      <c r="GH188">
        <v>-6.086107273994438E-07</v>
      </c>
      <c r="GI188">
        <v>3.538391214060535E-10</v>
      </c>
      <c r="GJ188">
        <v>-0.06491111787149924</v>
      </c>
      <c r="GK188">
        <v>0.006682484536868237</v>
      </c>
      <c r="GL188">
        <v>-0.0007200357986506558</v>
      </c>
      <c r="GM188">
        <v>2.515042002614049E-05</v>
      </c>
      <c r="GN188">
        <v>15</v>
      </c>
      <c r="GO188">
        <v>1944</v>
      </c>
      <c r="GP188">
        <v>3</v>
      </c>
      <c r="GQ188">
        <v>20</v>
      </c>
      <c r="GR188">
        <v>15.8</v>
      </c>
      <c r="GS188">
        <v>15.9</v>
      </c>
      <c r="GT188">
        <v>1.13281</v>
      </c>
      <c r="GU188">
        <v>2.43042</v>
      </c>
      <c r="GV188">
        <v>1.44775</v>
      </c>
      <c r="GW188">
        <v>2.29004</v>
      </c>
      <c r="GX188">
        <v>1.55151</v>
      </c>
      <c r="GY188">
        <v>2.36206</v>
      </c>
      <c r="GZ188">
        <v>32.7535</v>
      </c>
      <c r="HA188">
        <v>13.3615</v>
      </c>
      <c r="HB188">
        <v>18</v>
      </c>
      <c r="HC188">
        <v>592.985</v>
      </c>
      <c r="HD188">
        <v>459.704</v>
      </c>
      <c r="HE188">
        <v>27.9986</v>
      </c>
      <c r="HF188">
        <v>25.2548</v>
      </c>
      <c r="HG188">
        <v>29.9998</v>
      </c>
      <c r="HH188">
        <v>25.3596</v>
      </c>
      <c r="HI188">
        <v>25.3312</v>
      </c>
      <c r="HJ188">
        <v>22.6827</v>
      </c>
      <c r="HK188">
        <v>28.7405</v>
      </c>
      <c r="HL188">
        <v>50.6817</v>
      </c>
      <c r="HM188">
        <v>28</v>
      </c>
      <c r="HN188">
        <v>420</v>
      </c>
      <c r="HO188">
        <v>15.4562</v>
      </c>
      <c r="HP188">
        <v>99.3977</v>
      </c>
      <c r="HQ188">
        <v>101.116</v>
      </c>
    </row>
    <row r="189" spans="1:225">
      <c r="A189">
        <v>173</v>
      </c>
      <c r="B189">
        <v>1714262793.1</v>
      </c>
      <c r="C189">
        <v>5655</v>
      </c>
      <c r="D189" t="s">
        <v>731</v>
      </c>
      <c r="E189" t="s">
        <v>732</v>
      </c>
      <c r="F189">
        <v>5</v>
      </c>
      <c r="G189" t="s">
        <v>728</v>
      </c>
      <c r="H189">
        <v>1714262785.427586</v>
      </c>
      <c r="I189">
        <f>(J189)/1000</f>
        <v>0</v>
      </c>
      <c r="J189">
        <f>IF(BE189, AM189, AG189)</f>
        <v>0</v>
      </c>
      <c r="K189">
        <f>IF(BE189, AH189, AF189)</f>
        <v>0</v>
      </c>
      <c r="L189">
        <f>BG189 - IF(AT189&gt;1, K189*BA189*100.0/(AV189*BU189), 0)</f>
        <v>0</v>
      </c>
      <c r="M189">
        <f>((S189-I189/2)*L189-K189)/(S189+I189/2)</f>
        <v>0</v>
      </c>
      <c r="N189">
        <f>M189*(BN189+BO189)/1000.0</f>
        <v>0</v>
      </c>
      <c r="O189">
        <f>(BG189 - IF(AT189&gt;1, K189*BA189*100.0/(AV189*BU189), 0))*(BN189+BO189)/1000.0</f>
        <v>0</v>
      </c>
      <c r="P189">
        <f>2.0/((1/R189-1/Q189)+SIGN(R189)*SQRT((1/R189-1/Q189)*(1/R189-1/Q189) + 4*BB189/((BB189+1)*(BB189+1))*(2*1/R189*1/Q189-1/Q189*1/Q189)))</f>
        <v>0</v>
      </c>
      <c r="Q189">
        <f>IF(LEFT(BC189,1)&lt;&gt;"0",IF(LEFT(BC189,1)="1",3.0,BD189),$D$5+$E$5*(BU189*BN189/($K$5*1000))+$F$5*(BU189*BN189/($K$5*1000))*MAX(MIN(BA189,$J$5),$I$5)*MAX(MIN(BA189,$J$5),$I$5)+$G$5*MAX(MIN(BA189,$J$5),$I$5)*(BU189*BN189/($K$5*1000))+$H$5*(BU189*BN189/($K$5*1000))*(BU189*BN189/($K$5*1000)))</f>
        <v>0</v>
      </c>
      <c r="R189">
        <f>I189*(1000-(1000*0.61365*exp(17.502*V189/(240.97+V189))/(BN189+BO189)+BI189)/2)/(1000*0.61365*exp(17.502*V189/(240.97+V189))/(BN189+BO189)-BI189)</f>
        <v>0</v>
      </c>
      <c r="S189">
        <f>1/((BB189+1)/(P189/1.6)+1/(Q189/1.37)) + BB189/((BB189+1)/(P189/1.6) + BB189/(Q189/1.37))</f>
        <v>0</v>
      </c>
      <c r="T189">
        <f>(AW189*AZ189)</f>
        <v>0</v>
      </c>
      <c r="U189">
        <f>(BP189+(T189+2*0.95*5.67E-8*(((BP189+$B$7)+273)^4-(BP189+273)^4)-44100*I189)/(1.84*29.3*Q189+8*0.95*5.67E-8*(BP189+273)^3))</f>
        <v>0</v>
      </c>
      <c r="V189">
        <f>($C$7*BQ189+$D$7*BR189+$E$7*U189)</f>
        <v>0</v>
      </c>
      <c r="W189">
        <f>0.61365*exp(17.502*V189/(240.97+V189))</f>
        <v>0</v>
      </c>
      <c r="X189">
        <f>(Y189/Z189*100)</f>
        <v>0</v>
      </c>
      <c r="Y189">
        <f>BI189*(BN189+BO189)/1000</f>
        <v>0</v>
      </c>
      <c r="Z189">
        <f>0.61365*exp(17.502*BP189/(240.97+BP189))</f>
        <v>0</v>
      </c>
      <c r="AA189">
        <f>(W189-BI189*(BN189+BO189)/1000)</f>
        <v>0</v>
      </c>
      <c r="AB189">
        <f>(-I189*44100)</f>
        <v>0</v>
      </c>
      <c r="AC189">
        <f>2*29.3*Q189*0.92*(BP189-V189)</f>
        <v>0</v>
      </c>
      <c r="AD189">
        <f>2*0.95*5.67E-8*(((BP189+$B$7)+273)^4-(V189+273)^4)</f>
        <v>0</v>
      </c>
      <c r="AE189">
        <f>T189+AD189+AB189+AC189</f>
        <v>0</v>
      </c>
      <c r="AF189">
        <f>BM189*AT189*(BH189-BG189*(1000-AT189*BJ189)/(1000-AT189*BI189))/(100*BA189)</f>
        <v>0</v>
      </c>
      <c r="AG189">
        <f>1000*BM189*AT189*(BI189-BJ189)/(100*BA189*(1000-AT189*BI189))</f>
        <v>0</v>
      </c>
      <c r="AH189">
        <f>(AI189 - AJ189 - BN189*1E3/(8.314*(BP189+273.15)) * AL189/BM189 * AK189) * BM189/(100*BA189) * (1000 - BJ189)/1000</f>
        <v>0</v>
      </c>
      <c r="AI189">
        <v>426.5970521357838</v>
      </c>
      <c r="AJ189">
        <v>424.5176545454544</v>
      </c>
      <c r="AK189">
        <v>-0.0002625659756224092</v>
      </c>
      <c r="AL189">
        <v>67.19716727618447</v>
      </c>
      <c r="AM189">
        <f>(AO189 - AN189 + BN189*1E3/(8.314*(BP189+273.15)) * AQ189/BM189 * AP189) * BM189/(100*BA189) * 1000/(1000 - AO189)</f>
        <v>0</v>
      </c>
      <c r="AN189">
        <v>15.41622545869923</v>
      </c>
      <c r="AO189">
        <v>16.06255393939394</v>
      </c>
      <c r="AP189">
        <v>-0.0001326770807116672</v>
      </c>
      <c r="AQ189">
        <v>78.54380436094652</v>
      </c>
      <c r="AR189">
        <v>0</v>
      </c>
      <c r="AS189">
        <v>0</v>
      </c>
      <c r="AT189">
        <f>IF(AR189*$H$13&gt;=AV189,1.0,(AV189/(AV189-AR189*$H$13)))</f>
        <v>0</v>
      </c>
      <c r="AU189">
        <f>(AT189-1)*100</f>
        <v>0</v>
      </c>
      <c r="AV189">
        <f>MAX(0,($B$13+$C$13*BU189)/(1+$D$13*BU189)*BN189/(BP189+273)*$E$13)</f>
        <v>0</v>
      </c>
      <c r="AW189">
        <f>$B$11*BV189+$C$11*BW189+$F$11*CH189*(1-CK189)</f>
        <v>0</v>
      </c>
      <c r="AX189">
        <f>AW189*AY189</f>
        <v>0</v>
      </c>
      <c r="AY189">
        <f>($B$11*$D$9+$C$11*$D$9+$F$11*((CU189+CM189)/MAX(CU189+CM189+CV189, 0.1)*$I$9+CV189/MAX(CU189+CM189+CV189, 0.1)*$J$9))/($B$11+$C$11+$F$11)</f>
        <v>0</v>
      </c>
      <c r="AZ189">
        <f>($B$11*$K$9+$C$11*$K$9+$F$11*((CU189+CM189)/MAX(CU189+CM189+CV189, 0.1)*$P$9+CV189/MAX(CU189+CM189+CV189, 0.1)*$Q$9))/($B$11+$C$11+$F$11)</f>
        <v>0</v>
      </c>
      <c r="BA189">
        <v>6</v>
      </c>
      <c r="BB189">
        <v>0.5</v>
      </c>
      <c r="BC189" t="s">
        <v>355</v>
      </c>
      <c r="BD189">
        <v>2</v>
      </c>
      <c r="BE189" t="b">
        <v>1</v>
      </c>
      <c r="BF189">
        <v>1714262785.427586</v>
      </c>
      <c r="BG189">
        <v>417.7294137931035</v>
      </c>
      <c r="BH189">
        <v>420.0038965517242</v>
      </c>
      <c r="BI189">
        <v>16.0703275862069</v>
      </c>
      <c r="BJ189">
        <v>15.41933103448276</v>
      </c>
      <c r="BK189">
        <v>420.5401379310345</v>
      </c>
      <c r="BL189">
        <v>16.10930344827586</v>
      </c>
      <c r="BM189">
        <v>599.9981379310346</v>
      </c>
      <c r="BN189">
        <v>101.4047241379311</v>
      </c>
      <c r="BO189">
        <v>0.0999704517241379</v>
      </c>
      <c r="BP189">
        <v>27.24432068965518</v>
      </c>
      <c r="BQ189">
        <v>27.35316896551724</v>
      </c>
      <c r="BR189">
        <v>999.9000000000002</v>
      </c>
      <c r="BS189">
        <v>0</v>
      </c>
      <c r="BT189">
        <v>0</v>
      </c>
      <c r="BU189">
        <v>9996.135517241379</v>
      </c>
      <c r="BV189">
        <v>0</v>
      </c>
      <c r="BW189">
        <v>150.1085517241379</v>
      </c>
      <c r="BX189">
        <v>-2.274481379310345</v>
      </c>
      <c r="BY189">
        <v>424.5520689655172</v>
      </c>
      <c r="BZ189">
        <v>426.5815862068966</v>
      </c>
      <c r="CA189">
        <v>0.6509918620689656</v>
      </c>
      <c r="CB189">
        <v>420.0038965517242</v>
      </c>
      <c r="CC189">
        <v>15.41933103448276</v>
      </c>
      <c r="CD189">
        <v>1.62960724137931</v>
      </c>
      <c r="CE189">
        <v>1.563593103448276</v>
      </c>
      <c r="CF189">
        <v>14.24165172413793</v>
      </c>
      <c r="CG189">
        <v>13.60461724137931</v>
      </c>
      <c r="CH189">
        <v>400.0024827586207</v>
      </c>
      <c r="CI189">
        <v>0.8999845172413795</v>
      </c>
      <c r="CJ189">
        <v>0.1000154551724138</v>
      </c>
      <c r="CK189">
        <v>0</v>
      </c>
      <c r="CL189">
        <v>2.196268965517241</v>
      </c>
      <c r="CM189">
        <v>0</v>
      </c>
      <c r="CN189">
        <v>1267.651724137931</v>
      </c>
      <c r="CO189">
        <v>3702.210344827587</v>
      </c>
      <c r="CP189">
        <v>36.30362068965517</v>
      </c>
      <c r="CQ189">
        <v>40.08603448275862</v>
      </c>
      <c r="CR189">
        <v>38.16775862068965</v>
      </c>
      <c r="CS189">
        <v>39.18506896551723</v>
      </c>
      <c r="CT189">
        <v>36.97179310344827</v>
      </c>
      <c r="CU189">
        <v>359.9962068965518</v>
      </c>
      <c r="CV189">
        <v>40.00655172413794</v>
      </c>
      <c r="CW189">
        <v>0</v>
      </c>
      <c r="CX189">
        <v>1714262880.6</v>
      </c>
      <c r="CY189">
        <v>0</v>
      </c>
      <c r="CZ189">
        <v>1714261835</v>
      </c>
      <c r="DA189" t="s">
        <v>668</v>
      </c>
      <c r="DB189">
        <v>1714261835</v>
      </c>
      <c r="DC189">
        <v>1714261830</v>
      </c>
      <c r="DD189">
        <v>5</v>
      </c>
      <c r="DE189">
        <v>0.08799999999999999</v>
      </c>
      <c r="DF189">
        <v>0.013</v>
      </c>
      <c r="DG189">
        <v>-2.821</v>
      </c>
      <c r="DH189">
        <v>-0.042</v>
      </c>
      <c r="DI189">
        <v>420</v>
      </c>
      <c r="DJ189">
        <v>15</v>
      </c>
      <c r="DK189">
        <v>0.27</v>
      </c>
      <c r="DL189">
        <v>0.16</v>
      </c>
      <c r="DM189">
        <v>-2.263578</v>
      </c>
      <c r="DN189">
        <v>-0.2414352720450227</v>
      </c>
      <c r="DO189">
        <v>0.05284437974846521</v>
      </c>
      <c r="DP189">
        <v>0</v>
      </c>
      <c r="DQ189">
        <v>0.6525268000000001</v>
      </c>
      <c r="DR189">
        <v>-0.02921639774859591</v>
      </c>
      <c r="DS189">
        <v>0.003083384278678225</v>
      </c>
      <c r="DT189">
        <v>1</v>
      </c>
      <c r="DU189">
        <v>1</v>
      </c>
      <c r="DV189">
        <v>2</v>
      </c>
      <c r="DW189" t="s">
        <v>357</v>
      </c>
      <c r="DX189">
        <v>3.22919</v>
      </c>
      <c r="DY189">
        <v>2.70428</v>
      </c>
      <c r="DZ189">
        <v>0.106047</v>
      </c>
      <c r="EA189">
        <v>0.106279</v>
      </c>
      <c r="EB189">
        <v>0.0874182</v>
      </c>
      <c r="EC189">
        <v>0.08519789999999999</v>
      </c>
      <c r="ED189">
        <v>29241.9</v>
      </c>
      <c r="EE189">
        <v>28573.4</v>
      </c>
      <c r="EF189">
        <v>31320.4</v>
      </c>
      <c r="EG189">
        <v>30302.4</v>
      </c>
      <c r="EH189">
        <v>38289.9</v>
      </c>
      <c r="EI189">
        <v>36660.1</v>
      </c>
      <c r="EJ189">
        <v>43898.8</v>
      </c>
      <c r="EK189">
        <v>42320.9</v>
      </c>
      <c r="EL189">
        <v>2.13875</v>
      </c>
      <c r="EM189">
        <v>1.9252</v>
      </c>
      <c r="EN189">
        <v>0.129811</v>
      </c>
      <c r="EO189">
        <v>0</v>
      </c>
      <c r="EP189">
        <v>25.2182</v>
      </c>
      <c r="EQ189">
        <v>999.9</v>
      </c>
      <c r="ER189">
        <v>49.4</v>
      </c>
      <c r="ES189">
        <v>28.5</v>
      </c>
      <c r="ET189">
        <v>19.033</v>
      </c>
      <c r="EU189">
        <v>61.5191</v>
      </c>
      <c r="EV189">
        <v>23.0369</v>
      </c>
      <c r="EW189">
        <v>1</v>
      </c>
      <c r="EX189">
        <v>-0.148905</v>
      </c>
      <c r="EY189">
        <v>-1.7195</v>
      </c>
      <c r="EZ189">
        <v>20.2024</v>
      </c>
      <c r="FA189">
        <v>5.22807</v>
      </c>
      <c r="FB189">
        <v>11.998</v>
      </c>
      <c r="FC189">
        <v>4.96725</v>
      </c>
      <c r="FD189">
        <v>3.297</v>
      </c>
      <c r="FE189">
        <v>9999</v>
      </c>
      <c r="FF189">
        <v>9999</v>
      </c>
      <c r="FG189">
        <v>9999</v>
      </c>
      <c r="FH189">
        <v>34.1</v>
      </c>
      <c r="FI189">
        <v>4.97106</v>
      </c>
      <c r="FJ189">
        <v>1.86782</v>
      </c>
      <c r="FK189">
        <v>1.859</v>
      </c>
      <c r="FL189">
        <v>1.86511</v>
      </c>
      <c r="FM189">
        <v>1.86311</v>
      </c>
      <c r="FN189">
        <v>1.86447</v>
      </c>
      <c r="FO189">
        <v>1.85989</v>
      </c>
      <c r="FP189">
        <v>1.86401</v>
      </c>
      <c r="FQ189">
        <v>0</v>
      </c>
      <c r="FR189">
        <v>0</v>
      </c>
      <c r="FS189">
        <v>0</v>
      </c>
      <c r="FT189">
        <v>0</v>
      </c>
      <c r="FU189" t="s">
        <v>358</v>
      </c>
      <c r="FV189" t="s">
        <v>359</v>
      </c>
      <c r="FW189" t="s">
        <v>360</v>
      </c>
      <c r="FX189" t="s">
        <v>360</v>
      </c>
      <c r="FY189" t="s">
        <v>360</v>
      </c>
      <c r="FZ189" t="s">
        <v>360</v>
      </c>
      <c r="GA189">
        <v>0</v>
      </c>
      <c r="GB189">
        <v>100</v>
      </c>
      <c r="GC189">
        <v>100</v>
      </c>
      <c r="GD189">
        <v>-2.811</v>
      </c>
      <c r="GE189">
        <v>-0.039</v>
      </c>
      <c r="GF189">
        <v>-0.9628116313488231</v>
      </c>
      <c r="GG189">
        <v>-0.004200780211792431</v>
      </c>
      <c r="GH189">
        <v>-6.086107273994438E-07</v>
      </c>
      <c r="GI189">
        <v>3.538391214060535E-10</v>
      </c>
      <c r="GJ189">
        <v>-0.06491111787149924</v>
      </c>
      <c r="GK189">
        <v>0.006682484536868237</v>
      </c>
      <c r="GL189">
        <v>-0.0007200357986506558</v>
      </c>
      <c r="GM189">
        <v>2.515042002614049E-05</v>
      </c>
      <c r="GN189">
        <v>15</v>
      </c>
      <c r="GO189">
        <v>1944</v>
      </c>
      <c r="GP189">
        <v>3</v>
      </c>
      <c r="GQ189">
        <v>20</v>
      </c>
      <c r="GR189">
        <v>16</v>
      </c>
      <c r="GS189">
        <v>16.1</v>
      </c>
      <c r="GT189">
        <v>1.13281</v>
      </c>
      <c r="GU189">
        <v>2.42798</v>
      </c>
      <c r="GV189">
        <v>1.44775</v>
      </c>
      <c r="GW189">
        <v>2.29004</v>
      </c>
      <c r="GX189">
        <v>1.55151</v>
      </c>
      <c r="GY189">
        <v>2.43042</v>
      </c>
      <c r="GZ189">
        <v>32.7535</v>
      </c>
      <c r="HA189">
        <v>13.3615</v>
      </c>
      <c r="HB189">
        <v>18</v>
      </c>
      <c r="HC189">
        <v>592.936</v>
      </c>
      <c r="HD189">
        <v>459.635</v>
      </c>
      <c r="HE189">
        <v>27.9984</v>
      </c>
      <c r="HF189">
        <v>25.2446</v>
      </c>
      <c r="HG189">
        <v>29.9998</v>
      </c>
      <c r="HH189">
        <v>25.3499</v>
      </c>
      <c r="HI189">
        <v>25.3212</v>
      </c>
      <c r="HJ189">
        <v>22.6842</v>
      </c>
      <c r="HK189">
        <v>28.7405</v>
      </c>
      <c r="HL189">
        <v>50.6817</v>
      </c>
      <c r="HM189">
        <v>28</v>
      </c>
      <c r="HN189">
        <v>420</v>
      </c>
      <c r="HO189">
        <v>15.4562</v>
      </c>
      <c r="HP189">
        <v>99.3995</v>
      </c>
      <c r="HQ189">
        <v>101.119</v>
      </c>
    </row>
    <row r="190" spans="1:225">
      <c r="A190">
        <v>174</v>
      </c>
      <c r="B190">
        <v>1714262803.1</v>
      </c>
      <c r="C190">
        <v>5665</v>
      </c>
      <c r="D190" t="s">
        <v>733</v>
      </c>
      <c r="E190" t="s">
        <v>734</v>
      </c>
      <c r="F190">
        <v>5</v>
      </c>
      <c r="G190" t="s">
        <v>728</v>
      </c>
      <c r="H190">
        <v>1714262795.166666</v>
      </c>
      <c r="I190">
        <f>(J190)/1000</f>
        <v>0</v>
      </c>
      <c r="J190">
        <f>IF(BE190, AM190, AG190)</f>
        <v>0</v>
      </c>
      <c r="K190">
        <f>IF(BE190, AH190, AF190)</f>
        <v>0</v>
      </c>
      <c r="L190">
        <f>BG190 - IF(AT190&gt;1, K190*BA190*100.0/(AV190*BU190), 0)</f>
        <v>0</v>
      </c>
      <c r="M190">
        <f>((S190-I190/2)*L190-K190)/(S190+I190/2)</f>
        <v>0</v>
      </c>
      <c r="N190">
        <f>M190*(BN190+BO190)/1000.0</f>
        <v>0</v>
      </c>
      <c r="O190">
        <f>(BG190 - IF(AT190&gt;1, K190*BA190*100.0/(AV190*BU190), 0))*(BN190+BO190)/1000.0</f>
        <v>0</v>
      </c>
      <c r="P190">
        <f>2.0/((1/R190-1/Q190)+SIGN(R190)*SQRT((1/R190-1/Q190)*(1/R190-1/Q190) + 4*BB190/((BB190+1)*(BB190+1))*(2*1/R190*1/Q190-1/Q190*1/Q190)))</f>
        <v>0</v>
      </c>
      <c r="Q190">
        <f>IF(LEFT(BC190,1)&lt;&gt;"0",IF(LEFT(BC190,1)="1",3.0,BD190),$D$5+$E$5*(BU190*BN190/($K$5*1000))+$F$5*(BU190*BN190/($K$5*1000))*MAX(MIN(BA190,$J$5),$I$5)*MAX(MIN(BA190,$J$5),$I$5)+$G$5*MAX(MIN(BA190,$J$5),$I$5)*(BU190*BN190/($K$5*1000))+$H$5*(BU190*BN190/($K$5*1000))*(BU190*BN190/($K$5*1000)))</f>
        <v>0</v>
      </c>
      <c r="R190">
        <f>I190*(1000-(1000*0.61365*exp(17.502*V190/(240.97+V190))/(BN190+BO190)+BI190)/2)/(1000*0.61365*exp(17.502*V190/(240.97+V190))/(BN190+BO190)-BI190)</f>
        <v>0</v>
      </c>
      <c r="S190">
        <f>1/((BB190+1)/(P190/1.6)+1/(Q190/1.37)) + BB190/((BB190+1)/(P190/1.6) + BB190/(Q190/1.37))</f>
        <v>0</v>
      </c>
      <c r="T190">
        <f>(AW190*AZ190)</f>
        <v>0</v>
      </c>
      <c r="U190">
        <f>(BP190+(T190+2*0.95*5.67E-8*(((BP190+$B$7)+273)^4-(BP190+273)^4)-44100*I190)/(1.84*29.3*Q190+8*0.95*5.67E-8*(BP190+273)^3))</f>
        <v>0</v>
      </c>
      <c r="V190">
        <f>($C$7*BQ190+$D$7*BR190+$E$7*U190)</f>
        <v>0</v>
      </c>
      <c r="W190">
        <f>0.61365*exp(17.502*V190/(240.97+V190))</f>
        <v>0</v>
      </c>
      <c r="X190">
        <f>(Y190/Z190*100)</f>
        <v>0</v>
      </c>
      <c r="Y190">
        <f>BI190*(BN190+BO190)/1000</f>
        <v>0</v>
      </c>
      <c r="Z190">
        <f>0.61365*exp(17.502*BP190/(240.97+BP190))</f>
        <v>0</v>
      </c>
      <c r="AA190">
        <f>(W190-BI190*(BN190+BO190)/1000)</f>
        <v>0</v>
      </c>
      <c r="AB190">
        <f>(-I190*44100)</f>
        <v>0</v>
      </c>
      <c r="AC190">
        <f>2*29.3*Q190*0.92*(BP190-V190)</f>
        <v>0</v>
      </c>
      <c r="AD190">
        <f>2*0.95*5.67E-8*(((BP190+$B$7)+273)^4-(V190+273)^4)</f>
        <v>0</v>
      </c>
      <c r="AE190">
        <f>T190+AD190+AB190+AC190</f>
        <v>0</v>
      </c>
      <c r="AF190">
        <f>BM190*AT190*(BH190-BG190*(1000-AT190*BJ190)/(1000-AT190*BI190))/(100*BA190)</f>
        <v>0</v>
      </c>
      <c r="AG190">
        <f>1000*BM190*AT190*(BI190-BJ190)/(100*BA190*(1000-AT190*BI190))</f>
        <v>0</v>
      </c>
      <c r="AH190">
        <f>(AI190 - AJ190 - BN190*1E3/(8.314*(BP190+273.15)) * AL190/BM190 * AK190) * BM190/(100*BA190) * (1000 - BJ190)/1000</f>
        <v>0</v>
      </c>
      <c r="AI190">
        <v>426.5742754604205</v>
      </c>
      <c r="AJ190">
        <v>424.5291999999997</v>
      </c>
      <c r="AK190">
        <v>-0.0002303593718458463</v>
      </c>
      <c r="AL190">
        <v>67.19716727618447</v>
      </c>
      <c r="AM190">
        <f>(AO190 - AN190 + BN190*1E3/(8.314*(BP190+273.15)) * AQ190/BM190 * AP190) * BM190/(100*BA190) * 1000/(1000 - AO190)</f>
        <v>0</v>
      </c>
      <c r="AN190">
        <v>15.41115190354311</v>
      </c>
      <c r="AO190">
        <v>16.05542727272727</v>
      </c>
      <c r="AP190">
        <v>-4.022005475631208E-05</v>
      </c>
      <c r="AQ190">
        <v>78.54380436094652</v>
      </c>
      <c r="AR190">
        <v>0</v>
      </c>
      <c r="AS190">
        <v>0</v>
      </c>
      <c r="AT190">
        <f>IF(AR190*$H$13&gt;=AV190,1.0,(AV190/(AV190-AR190*$H$13)))</f>
        <v>0</v>
      </c>
      <c r="AU190">
        <f>(AT190-1)*100</f>
        <v>0</v>
      </c>
      <c r="AV190">
        <f>MAX(0,($B$13+$C$13*BU190)/(1+$D$13*BU190)*BN190/(BP190+273)*$E$13)</f>
        <v>0</v>
      </c>
      <c r="AW190">
        <f>$B$11*BV190+$C$11*BW190+$F$11*CH190*(1-CK190)</f>
        <v>0</v>
      </c>
      <c r="AX190">
        <f>AW190*AY190</f>
        <v>0</v>
      </c>
      <c r="AY190">
        <f>($B$11*$D$9+$C$11*$D$9+$F$11*((CU190+CM190)/MAX(CU190+CM190+CV190, 0.1)*$I$9+CV190/MAX(CU190+CM190+CV190, 0.1)*$J$9))/($B$11+$C$11+$F$11)</f>
        <v>0</v>
      </c>
      <c r="AZ190">
        <f>($B$11*$K$9+$C$11*$K$9+$F$11*((CU190+CM190)/MAX(CU190+CM190+CV190, 0.1)*$P$9+CV190/MAX(CU190+CM190+CV190, 0.1)*$Q$9))/($B$11+$C$11+$F$11)</f>
        <v>0</v>
      </c>
      <c r="BA190">
        <v>6</v>
      </c>
      <c r="BB190">
        <v>0.5</v>
      </c>
      <c r="BC190" t="s">
        <v>355</v>
      </c>
      <c r="BD190">
        <v>2</v>
      </c>
      <c r="BE190" t="b">
        <v>1</v>
      </c>
      <c r="BF190">
        <v>1714262795.166666</v>
      </c>
      <c r="BG190">
        <v>417.709</v>
      </c>
      <c r="BH190">
        <v>420.0071333333333</v>
      </c>
      <c r="BI190">
        <v>16.06047333333333</v>
      </c>
      <c r="BJ190">
        <v>15.41368666666667</v>
      </c>
      <c r="BK190">
        <v>420.5196666666668</v>
      </c>
      <c r="BL190">
        <v>16.09948333333333</v>
      </c>
      <c r="BM190">
        <v>599.9905333333334</v>
      </c>
      <c r="BN190">
        <v>101.4051</v>
      </c>
      <c r="BO190">
        <v>0.09988006666666667</v>
      </c>
      <c r="BP190">
        <v>27.22616666666667</v>
      </c>
      <c r="BQ190">
        <v>27.33052999999999</v>
      </c>
      <c r="BR190">
        <v>999.9000000000002</v>
      </c>
      <c r="BS190">
        <v>0</v>
      </c>
      <c r="BT190">
        <v>0</v>
      </c>
      <c r="BU190">
        <v>10007.91166666667</v>
      </c>
      <c r="BV190">
        <v>0</v>
      </c>
      <c r="BW190">
        <v>150.2226333333333</v>
      </c>
      <c r="BX190">
        <v>-2.298159</v>
      </c>
      <c r="BY190">
        <v>424.5272000000001</v>
      </c>
      <c r="BZ190">
        <v>426.5823666666667</v>
      </c>
      <c r="CA190">
        <v>0.6467848333333333</v>
      </c>
      <c r="CB190">
        <v>420.0071333333333</v>
      </c>
      <c r="CC190">
        <v>15.41368666666667</v>
      </c>
      <c r="CD190">
        <v>1.628614333333334</v>
      </c>
      <c r="CE190">
        <v>1.563026</v>
      </c>
      <c r="CF190">
        <v>14.23223666666667</v>
      </c>
      <c r="CG190">
        <v>13.59905</v>
      </c>
      <c r="CH190">
        <v>399.9856</v>
      </c>
      <c r="CI190">
        <v>0.8999794000000001</v>
      </c>
      <c r="CJ190">
        <v>0.10002056</v>
      </c>
      <c r="CK190">
        <v>0</v>
      </c>
      <c r="CL190">
        <v>2.169150000000001</v>
      </c>
      <c r="CM190">
        <v>0</v>
      </c>
      <c r="CN190">
        <v>1266.238</v>
      </c>
      <c r="CO190">
        <v>3702.049</v>
      </c>
      <c r="CP190">
        <v>36.38099999999999</v>
      </c>
      <c r="CQ190">
        <v>40.18523333333333</v>
      </c>
      <c r="CR190">
        <v>38.18909999999999</v>
      </c>
      <c r="CS190">
        <v>39.34766666666665</v>
      </c>
      <c r="CT190">
        <v>37.05183333333333</v>
      </c>
      <c r="CU190">
        <v>359.9793333333334</v>
      </c>
      <c r="CV190">
        <v>40.004</v>
      </c>
      <c r="CW190">
        <v>0</v>
      </c>
      <c r="CX190">
        <v>1714262890.8</v>
      </c>
      <c r="CY190">
        <v>0</v>
      </c>
      <c r="CZ190">
        <v>1714261835</v>
      </c>
      <c r="DA190" t="s">
        <v>668</v>
      </c>
      <c r="DB190">
        <v>1714261835</v>
      </c>
      <c r="DC190">
        <v>1714261830</v>
      </c>
      <c r="DD190">
        <v>5</v>
      </c>
      <c r="DE190">
        <v>0.08799999999999999</v>
      </c>
      <c r="DF190">
        <v>0.013</v>
      </c>
      <c r="DG190">
        <v>-2.821</v>
      </c>
      <c r="DH190">
        <v>-0.042</v>
      </c>
      <c r="DI190">
        <v>420</v>
      </c>
      <c r="DJ190">
        <v>15</v>
      </c>
      <c r="DK190">
        <v>0.27</v>
      </c>
      <c r="DL190">
        <v>0.16</v>
      </c>
      <c r="DM190">
        <v>-2.290146829268293</v>
      </c>
      <c r="DN190">
        <v>-0.04939567944251242</v>
      </c>
      <c r="DO190">
        <v>0.03753839630649575</v>
      </c>
      <c r="DP190">
        <v>1</v>
      </c>
      <c r="DQ190">
        <v>0.6481261463414635</v>
      </c>
      <c r="DR190">
        <v>-0.02661528919860523</v>
      </c>
      <c r="DS190">
        <v>0.002772265478092454</v>
      </c>
      <c r="DT190">
        <v>1</v>
      </c>
      <c r="DU190">
        <v>2</v>
      </c>
      <c r="DV190">
        <v>2</v>
      </c>
      <c r="DW190" t="s">
        <v>394</v>
      </c>
      <c r="DX190">
        <v>3.22909</v>
      </c>
      <c r="DY190">
        <v>2.70442</v>
      </c>
      <c r="DZ190">
        <v>0.106051</v>
      </c>
      <c r="EA190">
        <v>0.106275</v>
      </c>
      <c r="EB190">
        <v>0.0873925</v>
      </c>
      <c r="EC190">
        <v>0.0851944</v>
      </c>
      <c r="ED190">
        <v>29242.4</v>
      </c>
      <c r="EE190">
        <v>28573.6</v>
      </c>
      <c r="EF190">
        <v>31321</v>
      </c>
      <c r="EG190">
        <v>30302.5</v>
      </c>
      <c r="EH190">
        <v>38291.7</v>
      </c>
      <c r="EI190">
        <v>36660.5</v>
      </c>
      <c r="EJ190">
        <v>43899.6</v>
      </c>
      <c r="EK190">
        <v>42321.2</v>
      </c>
      <c r="EL190">
        <v>2.13893</v>
      </c>
      <c r="EM190">
        <v>1.92517</v>
      </c>
      <c r="EN190">
        <v>0.128135</v>
      </c>
      <c r="EO190">
        <v>0</v>
      </c>
      <c r="EP190">
        <v>25.2134</v>
      </c>
      <c r="EQ190">
        <v>999.9</v>
      </c>
      <c r="ER190">
        <v>49.4</v>
      </c>
      <c r="ES190">
        <v>28.5</v>
      </c>
      <c r="ET190">
        <v>19.032</v>
      </c>
      <c r="EU190">
        <v>61.1791</v>
      </c>
      <c r="EV190">
        <v>23.1611</v>
      </c>
      <c r="EW190">
        <v>1</v>
      </c>
      <c r="EX190">
        <v>-0.149822</v>
      </c>
      <c r="EY190">
        <v>-1.74135</v>
      </c>
      <c r="EZ190">
        <v>20.2023</v>
      </c>
      <c r="FA190">
        <v>5.22822</v>
      </c>
      <c r="FB190">
        <v>11.998</v>
      </c>
      <c r="FC190">
        <v>4.9674</v>
      </c>
      <c r="FD190">
        <v>3.297</v>
      </c>
      <c r="FE190">
        <v>9999</v>
      </c>
      <c r="FF190">
        <v>9999</v>
      </c>
      <c r="FG190">
        <v>9999</v>
      </c>
      <c r="FH190">
        <v>34.1</v>
      </c>
      <c r="FI190">
        <v>4.97106</v>
      </c>
      <c r="FJ190">
        <v>1.86783</v>
      </c>
      <c r="FK190">
        <v>1.85898</v>
      </c>
      <c r="FL190">
        <v>1.86509</v>
      </c>
      <c r="FM190">
        <v>1.86311</v>
      </c>
      <c r="FN190">
        <v>1.86447</v>
      </c>
      <c r="FO190">
        <v>1.85989</v>
      </c>
      <c r="FP190">
        <v>1.86401</v>
      </c>
      <c r="FQ190">
        <v>0</v>
      </c>
      <c r="FR190">
        <v>0</v>
      </c>
      <c r="FS190">
        <v>0</v>
      </c>
      <c r="FT190">
        <v>0</v>
      </c>
      <c r="FU190" t="s">
        <v>358</v>
      </c>
      <c r="FV190" t="s">
        <v>359</v>
      </c>
      <c r="FW190" t="s">
        <v>360</v>
      </c>
      <c r="FX190" t="s">
        <v>360</v>
      </c>
      <c r="FY190" t="s">
        <v>360</v>
      </c>
      <c r="FZ190" t="s">
        <v>360</v>
      </c>
      <c r="GA190">
        <v>0</v>
      </c>
      <c r="GB190">
        <v>100</v>
      </c>
      <c r="GC190">
        <v>100</v>
      </c>
      <c r="GD190">
        <v>-2.811</v>
      </c>
      <c r="GE190">
        <v>-0.039</v>
      </c>
      <c r="GF190">
        <v>-0.9628116313488231</v>
      </c>
      <c r="GG190">
        <v>-0.004200780211792431</v>
      </c>
      <c r="GH190">
        <v>-6.086107273994438E-07</v>
      </c>
      <c r="GI190">
        <v>3.538391214060535E-10</v>
      </c>
      <c r="GJ190">
        <v>-0.06491111787149924</v>
      </c>
      <c r="GK190">
        <v>0.006682484536868237</v>
      </c>
      <c r="GL190">
        <v>-0.0007200357986506558</v>
      </c>
      <c r="GM190">
        <v>2.515042002614049E-05</v>
      </c>
      <c r="GN190">
        <v>15</v>
      </c>
      <c r="GO190">
        <v>1944</v>
      </c>
      <c r="GP190">
        <v>3</v>
      </c>
      <c r="GQ190">
        <v>20</v>
      </c>
      <c r="GR190">
        <v>16.1</v>
      </c>
      <c r="GS190">
        <v>16.2</v>
      </c>
      <c r="GT190">
        <v>1.13281</v>
      </c>
      <c r="GU190">
        <v>2.42554</v>
      </c>
      <c r="GV190">
        <v>1.44775</v>
      </c>
      <c r="GW190">
        <v>2.29004</v>
      </c>
      <c r="GX190">
        <v>1.55151</v>
      </c>
      <c r="GY190">
        <v>2.46704</v>
      </c>
      <c r="GZ190">
        <v>32.7535</v>
      </c>
      <c r="HA190">
        <v>13.3615</v>
      </c>
      <c r="HB190">
        <v>18</v>
      </c>
      <c r="HC190">
        <v>592.947</v>
      </c>
      <c r="HD190">
        <v>459.522</v>
      </c>
      <c r="HE190">
        <v>27.9977</v>
      </c>
      <c r="HF190">
        <v>25.2333</v>
      </c>
      <c r="HG190">
        <v>29.9997</v>
      </c>
      <c r="HH190">
        <v>25.3393</v>
      </c>
      <c r="HI190">
        <v>25.3096</v>
      </c>
      <c r="HJ190">
        <v>22.6844</v>
      </c>
      <c r="HK190">
        <v>28.7405</v>
      </c>
      <c r="HL190">
        <v>50.6817</v>
      </c>
      <c r="HM190">
        <v>28</v>
      </c>
      <c r="HN190">
        <v>420</v>
      </c>
      <c r="HO190">
        <v>15.4562</v>
      </c>
      <c r="HP190">
        <v>99.4014</v>
      </c>
      <c r="HQ190">
        <v>101.12</v>
      </c>
    </row>
    <row r="191" spans="1:225">
      <c r="A191">
        <v>175</v>
      </c>
      <c r="B191">
        <v>1714262813.1</v>
      </c>
      <c r="C191">
        <v>5675</v>
      </c>
      <c r="D191" t="s">
        <v>735</v>
      </c>
      <c r="E191" t="s">
        <v>736</v>
      </c>
      <c r="F191">
        <v>5</v>
      </c>
      <c r="G191" t="s">
        <v>728</v>
      </c>
      <c r="H191">
        <v>1714262805.166666</v>
      </c>
      <c r="I191">
        <f>(J191)/1000</f>
        <v>0</v>
      </c>
      <c r="J191">
        <f>IF(BE191, AM191, AG191)</f>
        <v>0</v>
      </c>
      <c r="K191">
        <f>IF(BE191, AH191, AF191)</f>
        <v>0</v>
      </c>
      <c r="L191">
        <f>BG191 - IF(AT191&gt;1, K191*BA191*100.0/(AV191*BU191), 0)</f>
        <v>0</v>
      </c>
      <c r="M191">
        <f>((S191-I191/2)*L191-K191)/(S191+I191/2)</f>
        <v>0</v>
      </c>
      <c r="N191">
        <f>M191*(BN191+BO191)/1000.0</f>
        <v>0</v>
      </c>
      <c r="O191">
        <f>(BG191 - IF(AT191&gt;1, K191*BA191*100.0/(AV191*BU191), 0))*(BN191+BO191)/1000.0</f>
        <v>0</v>
      </c>
      <c r="P191">
        <f>2.0/((1/R191-1/Q191)+SIGN(R191)*SQRT((1/R191-1/Q191)*(1/R191-1/Q191) + 4*BB191/((BB191+1)*(BB191+1))*(2*1/R191*1/Q191-1/Q191*1/Q191)))</f>
        <v>0</v>
      </c>
      <c r="Q191">
        <f>IF(LEFT(BC191,1)&lt;&gt;"0",IF(LEFT(BC191,1)="1",3.0,BD191),$D$5+$E$5*(BU191*BN191/($K$5*1000))+$F$5*(BU191*BN191/($K$5*1000))*MAX(MIN(BA191,$J$5),$I$5)*MAX(MIN(BA191,$J$5),$I$5)+$G$5*MAX(MIN(BA191,$J$5),$I$5)*(BU191*BN191/($K$5*1000))+$H$5*(BU191*BN191/($K$5*1000))*(BU191*BN191/($K$5*1000)))</f>
        <v>0</v>
      </c>
      <c r="R191">
        <f>I191*(1000-(1000*0.61365*exp(17.502*V191/(240.97+V191))/(BN191+BO191)+BI191)/2)/(1000*0.61365*exp(17.502*V191/(240.97+V191))/(BN191+BO191)-BI191)</f>
        <v>0</v>
      </c>
      <c r="S191">
        <f>1/((BB191+1)/(P191/1.6)+1/(Q191/1.37)) + BB191/((BB191+1)/(P191/1.6) + BB191/(Q191/1.37))</f>
        <v>0</v>
      </c>
      <c r="T191">
        <f>(AW191*AZ191)</f>
        <v>0</v>
      </c>
      <c r="U191">
        <f>(BP191+(T191+2*0.95*5.67E-8*(((BP191+$B$7)+273)^4-(BP191+273)^4)-44100*I191)/(1.84*29.3*Q191+8*0.95*5.67E-8*(BP191+273)^3))</f>
        <v>0</v>
      </c>
      <c r="V191">
        <f>($C$7*BQ191+$D$7*BR191+$E$7*U191)</f>
        <v>0</v>
      </c>
      <c r="W191">
        <f>0.61365*exp(17.502*V191/(240.97+V191))</f>
        <v>0</v>
      </c>
      <c r="X191">
        <f>(Y191/Z191*100)</f>
        <v>0</v>
      </c>
      <c r="Y191">
        <f>BI191*(BN191+BO191)/1000</f>
        <v>0</v>
      </c>
      <c r="Z191">
        <f>0.61365*exp(17.502*BP191/(240.97+BP191))</f>
        <v>0</v>
      </c>
      <c r="AA191">
        <f>(W191-BI191*(BN191+BO191)/1000)</f>
        <v>0</v>
      </c>
      <c r="AB191">
        <f>(-I191*44100)</f>
        <v>0</v>
      </c>
      <c r="AC191">
        <f>2*29.3*Q191*0.92*(BP191-V191)</f>
        <v>0</v>
      </c>
      <c r="AD191">
        <f>2*0.95*5.67E-8*(((BP191+$B$7)+273)^4-(V191+273)^4)</f>
        <v>0</v>
      </c>
      <c r="AE191">
        <f>T191+AD191+AB191+AC191</f>
        <v>0</v>
      </c>
      <c r="AF191">
        <f>BM191*AT191*(BH191-BG191*(1000-AT191*BJ191)/(1000-AT191*BI191))/(100*BA191)</f>
        <v>0</v>
      </c>
      <c r="AG191">
        <f>1000*BM191*AT191*(BI191-BJ191)/(100*BA191*(1000-AT191*BI191))</f>
        <v>0</v>
      </c>
      <c r="AH191">
        <f>(AI191 - AJ191 - BN191*1E3/(8.314*(BP191+273.15)) * AL191/BM191 * AK191) * BM191/(100*BA191) * (1000 - BJ191)/1000</f>
        <v>0</v>
      </c>
      <c r="AI191">
        <v>426.5536438065092</v>
      </c>
      <c r="AJ191">
        <v>424.4789696969698</v>
      </c>
      <c r="AK191">
        <v>-0.00477325287350941</v>
      </c>
      <c r="AL191">
        <v>67.19716727618447</v>
      </c>
      <c r="AM191">
        <f>(AO191 - AN191 + BN191*1E3/(8.314*(BP191+273.15)) * AQ191/BM191 * AP191) * BM191/(100*BA191) * 1000/(1000 - AO191)</f>
        <v>0</v>
      </c>
      <c r="AN191">
        <v>15.40635933323524</v>
      </c>
      <c r="AO191">
        <v>16.05141575757576</v>
      </c>
      <c r="AP191">
        <v>-1.446700990362507E-05</v>
      </c>
      <c r="AQ191">
        <v>78.54380436094652</v>
      </c>
      <c r="AR191">
        <v>0</v>
      </c>
      <c r="AS191">
        <v>0</v>
      </c>
      <c r="AT191">
        <f>IF(AR191*$H$13&gt;=AV191,1.0,(AV191/(AV191-AR191*$H$13)))</f>
        <v>0</v>
      </c>
      <c r="AU191">
        <f>(AT191-1)*100</f>
        <v>0</v>
      </c>
      <c r="AV191">
        <f>MAX(0,($B$13+$C$13*BU191)/(1+$D$13*BU191)*BN191/(BP191+273)*$E$13)</f>
        <v>0</v>
      </c>
      <c r="AW191">
        <f>$B$11*BV191+$C$11*BW191+$F$11*CH191*(1-CK191)</f>
        <v>0</v>
      </c>
      <c r="AX191">
        <f>AW191*AY191</f>
        <v>0</v>
      </c>
      <c r="AY191">
        <f>($B$11*$D$9+$C$11*$D$9+$F$11*((CU191+CM191)/MAX(CU191+CM191+CV191, 0.1)*$I$9+CV191/MAX(CU191+CM191+CV191, 0.1)*$J$9))/($B$11+$C$11+$F$11)</f>
        <v>0</v>
      </c>
      <c r="AZ191">
        <f>($B$11*$K$9+$C$11*$K$9+$F$11*((CU191+CM191)/MAX(CU191+CM191+CV191, 0.1)*$P$9+CV191/MAX(CU191+CM191+CV191, 0.1)*$Q$9))/($B$11+$C$11+$F$11)</f>
        <v>0</v>
      </c>
      <c r="BA191">
        <v>6</v>
      </c>
      <c r="BB191">
        <v>0.5</v>
      </c>
      <c r="BC191" t="s">
        <v>355</v>
      </c>
      <c r="BD191">
        <v>2</v>
      </c>
      <c r="BE191" t="b">
        <v>1</v>
      </c>
      <c r="BF191">
        <v>1714262805.166666</v>
      </c>
      <c r="BG191">
        <v>417.6923666666667</v>
      </c>
      <c r="BH191">
        <v>419.9946666666667</v>
      </c>
      <c r="BI191">
        <v>16.05368666666667</v>
      </c>
      <c r="BJ191">
        <v>15.40948666666667</v>
      </c>
      <c r="BK191">
        <v>420.5028999999999</v>
      </c>
      <c r="BL191">
        <v>16.09271</v>
      </c>
      <c r="BM191">
        <v>599.9880000000001</v>
      </c>
      <c r="BN191">
        <v>101.4058666666667</v>
      </c>
      <c r="BO191">
        <v>0.09992135666666667</v>
      </c>
      <c r="BP191">
        <v>27.20492</v>
      </c>
      <c r="BQ191">
        <v>27.30717666666667</v>
      </c>
      <c r="BR191">
        <v>999.9000000000002</v>
      </c>
      <c r="BS191">
        <v>0</v>
      </c>
      <c r="BT191">
        <v>0</v>
      </c>
      <c r="BU191">
        <v>10001.73233333333</v>
      </c>
      <c r="BV191">
        <v>0</v>
      </c>
      <c r="BW191">
        <v>150.8525666666666</v>
      </c>
      <c r="BX191">
        <v>-2.302367333333334</v>
      </c>
      <c r="BY191">
        <v>424.5073333333333</v>
      </c>
      <c r="BZ191">
        <v>426.5679333333334</v>
      </c>
      <c r="CA191">
        <v>0.6442031</v>
      </c>
      <c r="CB191">
        <v>419.9946666666667</v>
      </c>
      <c r="CC191">
        <v>15.40948666666667</v>
      </c>
      <c r="CD191">
        <v>1.627937</v>
      </c>
      <c r="CE191">
        <v>1.562611</v>
      </c>
      <c r="CF191">
        <v>14.22582</v>
      </c>
      <c r="CG191">
        <v>13.59495666666666</v>
      </c>
      <c r="CH191">
        <v>400.0190333333334</v>
      </c>
      <c r="CI191">
        <v>0.8999865000000001</v>
      </c>
      <c r="CJ191">
        <v>0.10001345</v>
      </c>
      <c r="CK191">
        <v>0</v>
      </c>
      <c r="CL191">
        <v>2.15439</v>
      </c>
      <c r="CM191">
        <v>0</v>
      </c>
      <c r="CN191">
        <v>1265.881666666667</v>
      </c>
      <c r="CO191">
        <v>3702.367999999999</v>
      </c>
      <c r="CP191">
        <v>36.43916666666667</v>
      </c>
      <c r="CQ191">
        <v>40.27686666666666</v>
      </c>
      <c r="CR191">
        <v>38.23933333333332</v>
      </c>
      <c r="CS191">
        <v>39.5081</v>
      </c>
      <c r="CT191">
        <v>37.12273333333333</v>
      </c>
      <c r="CU191">
        <v>360.0123333333333</v>
      </c>
      <c r="CV191">
        <v>40.005</v>
      </c>
      <c r="CW191">
        <v>0</v>
      </c>
      <c r="CX191">
        <v>1714262900.4</v>
      </c>
      <c r="CY191">
        <v>0</v>
      </c>
      <c r="CZ191">
        <v>1714261835</v>
      </c>
      <c r="DA191" t="s">
        <v>668</v>
      </c>
      <c r="DB191">
        <v>1714261835</v>
      </c>
      <c r="DC191">
        <v>1714261830</v>
      </c>
      <c r="DD191">
        <v>5</v>
      </c>
      <c r="DE191">
        <v>0.08799999999999999</v>
      </c>
      <c r="DF191">
        <v>0.013</v>
      </c>
      <c r="DG191">
        <v>-2.821</v>
      </c>
      <c r="DH191">
        <v>-0.042</v>
      </c>
      <c r="DI191">
        <v>420</v>
      </c>
      <c r="DJ191">
        <v>15</v>
      </c>
      <c r="DK191">
        <v>0.27</v>
      </c>
      <c r="DL191">
        <v>0.16</v>
      </c>
      <c r="DM191">
        <v>-2.297179756097561</v>
      </c>
      <c r="DN191">
        <v>-0.06199630662021362</v>
      </c>
      <c r="DO191">
        <v>0.02734634603386576</v>
      </c>
      <c r="DP191">
        <v>1</v>
      </c>
      <c r="DQ191">
        <v>0.6450531463414634</v>
      </c>
      <c r="DR191">
        <v>-0.01092501742160211</v>
      </c>
      <c r="DS191">
        <v>0.002094726369707992</v>
      </c>
      <c r="DT191">
        <v>1</v>
      </c>
      <c r="DU191">
        <v>2</v>
      </c>
      <c r="DV191">
        <v>2</v>
      </c>
      <c r="DW191" t="s">
        <v>394</v>
      </c>
      <c r="DX191">
        <v>3.22927</v>
      </c>
      <c r="DY191">
        <v>2.70448</v>
      </c>
      <c r="DZ191">
        <v>0.106046</v>
      </c>
      <c r="EA191">
        <v>0.106292</v>
      </c>
      <c r="EB191">
        <v>0.08737880000000001</v>
      </c>
      <c r="EC191">
        <v>0.0851667</v>
      </c>
      <c r="ED191">
        <v>29243.4</v>
      </c>
      <c r="EE191">
        <v>28573.8</v>
      </c>
      <c r="EF191">
        <v>31321.9</v>
      </c>
      <c r="EG191">
        <v>30303.2</v>
      </c>
      <c r="EH191">
        <v>38293.5</v>
      </c>
      <c r="EI191">
        <v>36662.3</v>
      </c>
      <c r="EJ191">
        <v>43901.1</v>
      </c>
      <c r="EK191">
        <v>42321.9</v>
      </c>
      <c r="EL191">
        <v>2.13928</v>
      </c>
      <c r="EM191">
        <v>1.92533</v>
      </c>
      <c r="EN191">
        <v>0.127949</v>
      </c>
      <c r="EO191">
        <v>0</v>
      </c>
      <c r="EP191">
        <v>25.2044</v>
      </c>
      <c r="EQ191">
        <v>999.9</v>
      </c>
      <c r="ER191">
        <v>49.4</v>
      </c>
      <c r="ES191">
        <v>28.5</v>
      </c>
      <c r="ET191">
        <v>19.033</v>
      </c>
      <c r="EU191">
        <v>61.0791</v>
      </c>
      <c r="EV191">
        <v>22.8566</v>
      </c>
      <c r="EW191">
        <v>1</v>
      </c>
      <c r="EX191">
        <v>-0.150793</v>
      </c>
      <c r="EY191">
        <v>-1.75514</v>
      </c>
      <c r="EZ191">
        <v>20.2021</v>
      </c>
      <c r="FA191">
        <v>5.22837</v>
      </c>
      <c r="FB191">
        <v>11.998</v>
      </c>
      <c r="FC191">
        <v>4.96755</v>
      </c>
      <c r="FD191">
        <v>3.297</v>
      </c>
      <c r="FE191">
        <v>9999</v>
      </c>
      <c r="FF191">
        <v>9999</v>
      </c>
      <c r="FG191">
        <v>9999</v>
      </c>
      <c r="FH191">
        <v>34.1</v>
      </c>
      <c r="FI191">
        <v>4.97106</v>
      </c>
      <c r="FJ191">
        <v>1.86783</v>
      </c>
      <c r="FK191">
        <v>1.85899</v>
      </c>
      <c r="FL191">
        <v>1.86509</v>
      </c>
      <c r="FM191">
        <v>1.86312</v>
      </c>
      <c r="FN191">
        <v>1.86447</v>
      </c>
      <c r="FO191">
        <v>1.85989</v>
      </c>
      <c r="FP191">
        <v>1.86401</v>
      </c>
      <c r="FQ191">
        <v>0</v>
      </c>
      <c r="FR191">
        <v>0</v>
      </c>
      <c r="FS191">
        <v>0</v>
      </c>
      <c r="FT191">
        <v>0</v>
      </c>
      <c r="FU191" t="s">
        <v>358</v>
      </c>
      <c r="FV191" t="s">
        <v>359</v>
      </c>
      <c r="FW191" t="s">
        <v>360</v>
      </c>
      <c r="FX191" t="s">
        <v>360</v>
      </c>
      <c r="FY191" t="s">
        <v>360</v>
      </c>
      <c r="FZ191" t="s">
        <v>360</v>
      </c>
      <c r="GA191">
        <v>0</v>
      </c>
      <c r="GB191">
        <v>100</v>
      </c>
      <c r="GC191">
        <v>100</v>
      </c>
      <c r="GD191">
        <v>-2.81</v>
      </c>
      <c r="GE191">
        <v>-0.039</v>
      </c>
      <c r="GF191">
        <v>-0.9628116313488231</v>
      </c>
      <c r="GG191">
        <v>-0.004200780211792431</v>
      </c>
      <c r="GH191">
        <v>-6.086107273994438E-07</v>
      </c>
      <c r="GI191">
        <v>3.538391214060535E-10</v>
      </c>
      <c r="GJ191">
        <v>-0.06491111787149924</v>
      </c>
      <c r="GK191">
        <v>0.006682484536868237</v>
      </c>
      <c r="GL191">
        <v>-0.0007200357986506558</v>
      </c>
      <c r="GM191">
        <v>2.515042002614049E-05</v>
      </c>
      <c r="GN191">
        <v>15</v>
      </c>
      <c r="GO191">
        <v>1944</v>
      </c>
      <c r="GP191">
        <v>3</v>
      </c>
      <c r="GQ191">
        <v>20</v>
      </c>
      <c r="GR191">
        <v>16.3</v>
      </c>
      <c r="GS191">
        <v>16.4</v>
      </c>
      <c r="GT191">
        <v>1.13281</v>
      </c>
      <c r="GU191">
        <v>2.41699</v>
      </c>
      <c r="GV191">
        <v>1.44775</v>
      </c>
      <c r="GW191">
        <v>2.29004</v>
      </c>
      <c r="GX191">
        <v>1.55151</v>
      </c>
      <c r="GY191">
        <v>2.44507</v>
      </c>
      <c r="GZ191">
        <v>32.7313</v>
      </c>
      <c r="HA191">
        <v>13.3528</v>
      </c>
      <c r="HB191">
        <v>18</v>
      </c>
      <c r="HC191">
        <v>593.079</v>
      </c>
      <c r="HD191">
        <v>459.508</v>
      </c>
      <c r="HE191">
        <v>27.9983</v>
      </c>
      <c r="HF191">
        <v>25.2202</v>
      </c>
      <c r="HG191">
        <v>29.9997</v>
      </c>
      <c r="HH191">
        <v>25.3287</v>
      </c>
      <c r="HI191">
        <v>25.2969</v>
      </c>
      <c r="HJ191">
        <v>22.6822</v>
      </c>
      <c r="HK191">
        <v>28.7405</v>
      </c>
      <c r="HL191">
        <v>50.6817</v>
      </c>
      <c r="HM191">
        <v>28</v>
      </c>
      <c r="HN191">
        <v>420</v>
      </c>
      <c r="HO191">
        <v>15.4562</v>
      </c>
      <c r="HP191">
        <v>99.4045</v>
      </c>
      <c r="HQ191">
        <v>101.122</v>
      </c>
    </row>
    <row r="192" spans="1:225">
      <c r="A192">
        <v>176</v>
      </c>
      <c r="B192">
        <v>1714262823.1</v>
      </c>
      <c r="C192">
        <v>5685</v>
      </c>
      <c r="D192" t="s">
        <v>737</v>
      </c>
      <c r="E192" t="s">
        <v>738</v>
      </c>
      <c r="F192">
        <v>5</v>
      </c>
      <c r="G192" t="s">
        <v>728</v>
      </c>
      <c r="H192">
        <v>1714262815.166666</v>
      </c>
      <c r="I192">
        <f>(J192)/1000</f>
        <v>0</v>
      </c>
      <c r="J192">
        <f>IF(BE192, AM192, AG192)</f>
        <v>0</v>
      </c>
      <c r="K192">
        <f>IF(BE192, AH192, AF192)</f>
        <v>0</v>
      </c>
      <c r="L192">
        <f>BG192 - IF(AT192&gt;1, K192*BA192*100.0/(AV192*BU192), 0)</f>
        <v>0</v>
      </c>
      <c r="M192">
        <f>((S192-I192/2)*L192-K192)/(S192+I192/2)</f>
        <v>0</v>
      </c>
      <c r="N192">
        <f>M192*(BN192+BO192)/1000.0</f>
        <v>0</v>
      </c>
      <c r="O192">
        <f>(BG192 - IF(AT192&gt;1, K192*BA192*100.0/(AV192*BU192), 0))*(BN192+BO192)/1000.0</f>
        <v>0</v>
      </c>
      <c r="P192">
        <f>2.0/((1/R192-1/Q192)+SIGN(R192)*SQRT((1/R192-1/Q192)*(1/R192-1/Q192) + 4*BB192/((BB192+1)*(BB192+1))*(2*1/R192*1/Q192-1/Q192*1/Q192)))</f>
        <v>0</v>
      </c>
      <c r="Q192">
        <f>IF(LEFT(BC192,1)&lt;&gt;"0",IF(LEFT(BC192,1)="1",3.0,BD192),$D$5+$E$5*(BU192*BN192/($K$5*1000))+$F$5*(BU192*BN192/($K$5*1000))*MAX(MIN(BA192,$J$5),$I$5)*MAX(MIN(BA192,$J$5),$I$5)+$G$5*MAX(MIN(BA192,$J$5),$I$5)*(BU192*BN192/($K$5*1000))+$H$5*(BU192*BN192/($K$5*1000))*(BU192*BN192/($K$5*1000)))</f>
        <v>0</v>
      </c>
      <c r="R192">
        <f>I192*(1000-(1000*0.61365*exp(17.502*V192/(240.97+V192))/(BN192+BO192)+BI192)/2)/(1000*0.61365*exp(17.502*V192/(240.97+V192))/(BN192+BO192)-BI192)</f>
        <v>0</v>
      </c>
      <c r="S192">
        <f>1/((BB192+1)/(P192/1.6)+1/(Q192/1.37)) + BB192/((BB192+1)/(P192/1.6) + BB192/(Q192/1.37))</f>
        <v>0</v>
      </c>
      <c r="T192">
        <f>(AW192*AZ192)</f>
        <v>0</v>
      </c>
      <c r="U192">
        <f>(BP192+(T192+2*0.95*5.67E-8*(((BP192+$B$7)+273)^4-(BP192+273)^4)-44100*I192)/(1.84*29.3*Q192+8*0.95*5.67E-8*(BP192+273)^3))</f>
        <v>0</v>
      </c>
      <c r="V192">
        <f>($C$7*BQ192+$D$7*BR192+$E$7*U192)</f>
        <v>0</v>
      </c>
      <c r="W192">
        <f>0.61365*exp(17.502*V192/(240.97+V192))</f>
        <v>0</v>
      </c>
      <c r="X192">
        <f>(Y192/Z192*100)</f>
        <v>0</v>
      </c>
      <c r="Y192">
        <f>BI192*(BN192+BO192)/1000</f>
        <v>0</v>
      </c>
      <c r="Z192">
        <f>0.61365*exp(17.502*BP192/(240.97+BP192))</f>
        <v>0</v>
      </c>
      <c r="AA192">
        <f>(W192-BI192*(BN192+BO192)/1000)</f>
        <v>0</v>
      </c>
      <c r="AB192">
        <f>(-I192*44100)</f>
        <v>0</v>
      </c>
      <c r="AC192">
        <f>2*29.3*Q192*0.92*(BP192-V192)</f>
        <v>0</v>
      </c>
      <c r="AD192">
        <f>2*0.95*5.67E-8*(((BP192+$B$7)+273)^4-(V192+273)^4)</f>
        <v>0</v>
      </c>
      <c r="AE192">
        <f>T192+AD192+AB192+AC192</f>
        <v>0</v>
      </c>
      <c r="AF192">
        <f>BM192*AT192*(BH192-BG192*(1000-AT192*BJ192)/(1000-AT192*BI192))/(100*BA192)</f>
        <v>0</v>
      </c>
      <c r="AG192">
        <f>1000*BM192*AT192*(BI192-BJ192)/(100*BA192*(1000-AT192*BI192))</f>
        <v>0</v>
      </c>
      <c r="AH192">
        <f>(AI192 - AJ192 - BN192*1E3/(8.314*(BP192+273.15)) * AL192/BM192 * AK192) * BM192/(100*BA192) * (1000 - BJ192)/1000</f>
        <v>0</v>
      </c>
      <c r="AI192">
        <v>426.5870577327044</v>
      </c>
      <c r="AJ192">
        <v>424.5099272727272</v>
      </c>
      <c r="AK192">
        <v>0.001798354069885622</v>
      </c>
      <c r="AL192">
        <v>67.19716727618447</v>
      </c>
      <c r="AM192">
        <f>(AO192 - AN192 + BN192*1E3/(8.314*(BP192+273.15)) * AQ192/BM192 * AP192) * BM192/(100*BA192) * 1000/(1000 - AO192)</f>
        <v>0</v>
      </c>
      <c r="AN192">
        <v>15.40073298891826</v>
      </c>
      <c r="AO192">
        <v>16.04599696969697</v>
      </c>
      <c r="AP192">
        <v>-8.14406750856743E-06</v>
      </c>
      <c r="AQ192">
        <v>78.54380436094652</v>
      </c>
      <c r="AR192">
        <v>0</v>
      </c>
      <c r="AS192">
        <v>0</v>
      </c>
      <c r="AT192">
        <f>IF(AR192*$H$13&gt;=AV192,1.0,(AV192/(AV192-AR192*$H$13)))</f>
        <v>0</v>
      </c>
      <c r="AU192">
        <f>(AT192-1)*100</f>
        <v>0</v>
      </c>
      <c r="AV192">
        <f>MAX(0,($B$13+$C$13*BU192)/(1+$D$13*BU192)*BN192/(BP192+273)*$E$13)</f>
        <v>0</v>
      </c>
      <c r="AW192">
        <f>$B$11*BV192+$C$11*BW192+$F$11*CH192*(1-CK192)</f>
        <v>0</v>
      </c>
      <c r="AX192">
        <f>AW192*AY192</f>
        <v>0</v>
      </c>
      <c r="AY192">
        <f>($B$11*$D$9+$C$11*$D$9+$F$11*((CU192+CM192)/MAX(CU192+CM192+CV192, 0.1)*$I$9+CV192/MAX(CU192+CM192+CV192, 0.1)*$J$9))/($B$11+$C$11+$F$11)</f>
        <v>0</v>
      </c>
      <c r="AZ192">
        <f>($B$11*$K$9+$C$11*$K$9+$F$11*((CU192+CM192)/MAX(CU192+CM192+CV192, 0.1)*$P$9+CV192/MAX(CU192+CM192+CV192, 0.1)*$Q$9))/($B$11+$C$11+$F$11)</f>
        <v>0</v>
      </c>
      <c r="BA192">
        <v>6</v>
      </c>
      <c r="BB192">
        <v>0.5</v>
      </c>
      <c r="BC192" t="s">
        <v>355</v>
      </c>
      <c r="BD192">
        <v>2</v>
      </c>
      <c r="BE192" t="b">
        <v>1</v>
      </c>
      <c r="BF192">
        <v>1714262815.166666</v>
      </c>
      <c r="BG192">
        <v>417.6924666666667</v>
      </c>
      <c r="BH192">
        <v>420.0034333333334</v>
      </c>
      <c r="BI192">
        <v>16.04961333333333</v>
      </c>
      <c r="BJ192">
        <v>15.40352</v>
      </c>
      <c r="BK192">
        <v>420.5030333333333</v>
      </c>
      <c r="BL192">
        <v>16.08865333333333</v>
      </c>
      <c r="BM192">
        <v>599.9947999999999</v>
      </c>
      <c r="BN192">
        <v>101.4055666666666</v>
      </c>
      <c r="BO192">
        <v>0.1000072666666667</v>
      </c>
      <c r="BP192">
        <v>27.19362</v>
      </c>
      <c r="BQ192">
        <v>27.29454333333333</v>
      </c>
      <c r="BR192">
        <v>999.9000000000002</v>
      </c>
      <c r="BS192">
        <v>0</v>
      </c>
      <c r="BT192">
        <v>0</v>
      </c>
      <c r="BU192">
        <v>9999.484666666665</v>
      </c>
      <c r="BV192">
        <v>0</v>
      </c>
      <c r="BW192">
        <v>151.0376333333334</v>
      </c>
      <c r="BX192">
        <v>-2.310954333333333</v>
      </c>
      <c r="BY192">
        <v>424.5056333333334</v>
      </c>
      <c r="BZ192">
        <v>426.5741666666668</v>
      </c>
      <c r="CA192">
        <v>0.6460991666666666</v>
      </c>
      <c r="CB192">
        <v>420.0034333333334</v>
      </c>
      <c r="CC192">
        <v>15.40352</v>
      </c>
      <c r="CD192">
        <v>1.627519666666667</v>
      </c>
      <c r="CE192">
        <v>1.562003</v>
      </c>
      <c r="CF192">
        <v>14.22187</v>
      </c>
      <c r="CG192">
        <v>13.58897</v>
      </c>
      <c r="CH192">
        <v>400.0101000000001</v>
      </c>
      <c r="CI192">
        <v>0.8999936000000002</v>
      </c>
      <c r="CJ192">
        <v>0.10000634</v>
      </c>
      <c r="CK192">
        <v>0</v>
      </c>
      <c r="CL192">
        <v>2.077956666666667</v>
      </c>
      <c r="CM192">
        <v>0</v>
      </c>
      <c r="CN192">
        <v>1266.096333333333</v>
      </c>
      <c r="CO192">
        <v>3702.293333333334</v>
      </c>
      <c r="CP192">
        <v>36.48526666666667</v>
      </c>
      <c r="CQ192">
        <v>40.37056666666665</v>
      </c>
      <c r="CR192">
        <v>38.29959999999998</v>
      </c>
      <c r="CS192">
        <v>39.6581</v>
      </c>
      <c r="CT192">
        <v>37.19349999999999</v>
      </c>
      <c r="CU192">
        <v>360.0066666666666</v>
      </c>
      <c r="CV192">
        <v>40.002</v>
      </c>
      <c r="CW192">
        <v>0</v>
      </c>
      <c r="CX192">
        <v>1714262910.6</v>
      </c>
      <c r="CY192">
        <v>0</v>
      </c>
      <c r="CZ192">
        <v>1714261835</v>
      </c>
      <c r="DA192" t="s">
        <v>668</v>
      </c>
      <c r="DB192">
        <v>1714261835</v>
      </c>
      <c r="DC192">
        <v>1714261830</v>
      </c>
      <c r="DD192">
        <v>5</v>
      </c>
      <c r="DE192">
        <v>0.08799999999999999</v>
      </c>
      <c r="DF192">
        <v>0.013</v>
      </c>
      <c r="DG192">
        <v>-2.821</v>
      </c>
      <c r="DH192">
        <v>-0.042</v>
      </c>
      <c r="DI192">
        <v>420</v>
      </c>
      <c r="DJ192">
        <v>15</v>
      </c>
      <c r="DK192">
        <v>0.27</v>
      </c>
      <c r="DL192">
        <v>0.16</v>
      </c>
      <c r="DM192">
        <v>-2.309464634146341</v>
      </c>
      <c r="DN192">
        <v>-0.05454564459930392</v>
      </c>
      <c r="DO192">
        <v>0.03409233095205134</v>
      </c>
      <c r="DP192">
        <v>1</v>
      </c>
      <c r="DQ192">
        <v>0.6453455609756097</v>
      </c>
      <c r="DR192">
        <v>0.01245604181184658</v>
      </c>
      <c r="DS192">
        <v>0.001517435353206203</v>
      </c>
      <c r="DT192">
        <v>1</v>
      </c>
      <c r="DU192">
        <v>2</v>
      </c>
      <c r="DV192">
        <v>2</v>
      </c>
      <c r="DW192" t="s">
        <v>394</v>
      </c>
      <c r="DX192">
        <v>3.22942</v>
      </c>
      <c r="DY192">
        <v>2.70454</v>
      </c>
      <c r="DZ192">
        <v>0.106059</v>
      </c>
      <c r="EA192">
        <v>0.106288</v>
      </c>
      <c r="EB192">
        <v>0.0873635</v>
      </c>
      <c r="EC192">
        <v>0.0851483</v>
      </c>
      <c r="ED192">
        <v>29242.9</v>
      </c>
      <c r="EE192">
        <v>28574.6</v>
      </c>
      <c r="EF192">
        <v>31321.8</v>
      </c>
      <c r="EG192">
        <v>30303.8</v>
      </c>
      <c r="EH192">
        <v>38293.6</v>
      </c>
      <c r="EI192">
        <v>36663.9</v>
      </c>
      <c r="EJ192">
        <v>43900.3</v>
      </c>
      <c r="EK192">
        <v>42323</v>
      </c>
      <c r="EL192">
        <v>2.1394</v>
      </c>
      <c r="EM192">
        <v>1.92553</v>
      </c>
      <c r="EN192">
        <v>0.128143</v>
      </c>
      <c r="EO192">
        <v>0</v>
      </c>
      <c r="EP192">
        <v>25.1922</v>
      </c>
      <c r="EQ192">
        <v>999.9</v>
      </c>
      <c r="ER192">
        <v>49.3</v>
      </c>
      <c r="ES192">
        <v>28.5</v>
      </c>
      <c r="ET192">
        <v>18.9943</v>
      </c>
      <c r="EU192">
        <v>61.7591</v>
      </c>
      <c r="EV192">
        <v>22.5641</v>
      </c>
      <c r="EW192">
        <v>1</v>
      </c>
      <c r="EX192">
        <v>-0.151778</v>
      </c>
      <c r="EY192">
        <v>-1.7743</v>
      </c>
      <c r="EZ192">
        <v>20.2019</v>
      </c>
      <c r="FA192">
        <v>5.22852</v>
      </c>
      <c r="FB192">
        <v>11.998</v>
      </c>
      <c r="FC192">
        <v>4.9675</v>
      </c>
      <c r="FD192">
        <v>3.297</v>
      </c>
      <c r="FE192">
        <v>9999</v>
      </c>
      <c r="FF192">
        <v>9999</v>
      </c>
      <c r="FG192">
        <v>9999</v>
      </c>
      <c r="FH192">
        <v>34.1</v>
      </c>
      <c r="FI192">
        <v>4.97107</v>
      </c>
      <c r="FJ192">
        <v>1.86782</v>
      </c>
      <c r="FK192">
        <v>1.85898</v>
      </c>
      <c r="FL192">
        <v>1.8651</v>
      </c>
      <c r="FM192">
        <v>1.86311</v>
      </c>
      <c r="FN192">
        <v>1.86447</v>
      </c>
      <c r="FO192">
        <v>1.85989</v>
      </c>
      <c r="FP192">
        <v>1.86401</v>
      </c>
      <c r="FQ192">
        <v>0</v>
      </c>
      <c r="FR192">
        <v>0</v>
      </c>
      <c r="FS192">
        <v>0</v>
      </c>
      <c r="FT192">
        <v>0</v>
      </c>
      <c r="FU192" t="s">
        <v>358</v>
      </c>
      <c r="FV192" t="s">
        <v>359</v>
      </c>
      <c r="FW192" t="s">
        <v>360</v>
      </c>
      <c r="FX192" t="s">
        <v>360</v>
      </c>
      <c r="FY192" t="s">
        <v>360</v>
      </c>
      <c r="FZ192" t="s">
        <v>360</v>
      </c>
      <c r="GA192">
        <v>0</v>
      </c>
      <c r="GB192">
        <v>100</v>
      </c>
      <c r="GC192">
        <v>100</v>
      </c>
      <c r="GD192">
        <v>-2.811</v>
      </c>
      <c r="GE192">
        <v>-0.039</v>
      </c>
      <c r="GF192">
        <v>-0.9628116313488231</v>
      </c>
      <c r="GG192">
        <v>-0.004200780211792431</v>
      </c>
      <c r="GH192">
        <v>-6.086107273994438E-07</v>
      </c>
      <c r="GI192">
        <v>3.538391214060535E-10</v>
      </c>
      <c r="GJ192">
        <v>-0.06491111787149924</v>
      </c>
      <c r="GK192">
        <v>0.006682484536868237</v>
      </c>
      <c r="GL192">
        <v>-0.0007200357986506558</v>
      </c>
      <c r="GM192">
        <v>2.515042002614049E-05</v>
      </c>
      <c r="GN192">
        <v>15</v>
      </c>
      <c r="GO192">
        <v>1944</v>
      </c>
      <c r="GP192">
        <v>3</v>
      </c>
      <c r="GQ192">
        <v>20</v>
      </c>
      <c r="GR192">
        <v>16.5</v>
      </c>
      <c r="GS192">
        <v>16.6</v>
      </c>
      <c r="GT192">
        <v>1.13281</v>
      </c>
      <c r="GU192">
        <v>2.4292</v>
      </c>
      <c r="GV192">
        <v>1.44775</v>
      </c>
      <c r="GW192">
        <v>2.29004</v>
      </c>
      <c r="GX192">
        <v>1.55151</v>
      </c>
      <c r="GY192">
        <v>2.24365</v>
      </c>
      <c r="GZ192">
        <v>32.7313</v>
      </c>
      <c r="HA192">
        <v>13.3352</v>
      </c>
      <c r="HB192">
        <v>18</v>
      </c>
      <c r="HC192">
        <v>593.032</v>
      </c>
      <c r="HD192">
        <v>459.524</v>
      </c>
      <c r="HE192">
        <v>27.9979</v>
      </c>
      <c r="HF192">
        <v>25.2063</v>
      </c>
      <c r="HG192">
        <v>29.9996</v>
      </c>
      <c r="HH192">
        <v>25.3159</v>
      </c>
      <c r="HI192">
        <v>25.2843</v>
      </c>
      <c r="HJ192">
        <v>22.685</v>
      </c>
      <c r="HK192">
        <v>28.7405</v>
      </c>
      <c r="HL192">
        <v>50.6817</v>
      </c>
      <c r="HM192">
        <v>28</v>
      </c>
      <c r="HN192">
        <v>420</v>
      </c>
      <c r="HO192">
        <v>15.4562</v>
      </c>
      <c r="HP192">
        <v>99.4034</v>
      </c>
      <c r="HQ192">
        <v>101.124</v>
      </c>
    </row>
    <row r="193" spans="1:225">
      <c r="A193">
        <v>177</v>
      </c>
      <c r="B193">
        <v>1714262833.1</v>
      </c>
      <c r="C193">
        <v>5695</v>
      </c>
      <c r="D193" t="s">
        <v>739</v>
      </c>
      <c r="E193" t="s">
        <v>740</v>
      </c>
      <c r="F193">
        <v>5</v>
      </c>
      <c r="G193" t="s">
        <v>728</v>
      </c>
      <c r="H193">
        <v>1714262825.166666</v>
      </c>
      <c r="I193">
        <f>(J193)/1000</f>
        <v>0</v>
      </c>
      <c r="J193">
        <f>IF(BE193, AM193, AG193)</f>
        <v>0</v>
      </c>
      <c r="K193">
        <f>IF(BE193, AH193, AF193)</f>
        <v>0</v>
      </c>
      <c r="L193">
        <f>BG193 - IF(AT193&gt;1, K193*BA193*100.0/(AV193*BU193), 0)</f>
        <v>0</v>
      </c>
      <c r="M193">
        <f>((S193-I193/2)*L193-K193)/(S193+I193/2)</f>
        <v>0</v>
      </c>
      <c r="N193">
        <f>M193*(BN193+BO193)/1000.0</f>
        <v>0</v>
      </c>
      <c r="O193">
        <f>(BG193 - IF(AT193&gt;1, K193*BA193*100.0/(AV193*BU193), 0))*(BN193+BO193)/1000.0</f>
        <v>0</v>
      </c>
      <c r="P193">
        <f>2.0/((1/R193-1/Q193)+SIGN(R193)*SQRT((1/R193-1/Q193)*(1/R193-1/Q193) + 4*BB193/((BB193+1)*(BB193+1))*(2*1/R193*1/Q193-1/Q193*1/Q193)))</f>
        <v>0</v>
      </c>
      <c r="Q193">
        <f>IF(LEFT(BC193,1)&lt;&gt;"0",IF(LEFT(BC193,1)="1",3.0,BD193),$D$5+$E$5*(BU193*BN193/($K$5*1000))+$F$5*(BU193*BN193/($K$5*1000))*MAX(MIN(BA193,$J$5),$I$5)*MAX(MIN(BA193,$J$5),$I$5)+$G$5*MAX(MIN(BA193,$J$5),$I$5)*(BU193*BN193/($K$5*1000))+$H$5*(BU193*BN193/($K$5*1000))*(BU193*BN193/($K$5*1000)))</f>
        <v>0</v>
      </c>
      <c r="R193">
        <f>I193*(1000-(1000*0.61365*exp(17.502*V193/(240.97+V193))/(BN193+BO193)+BI193)/2)/(1000*0.61365*exp(17.502*V193/(240.97+V193))/(BN193+BO193)-BI193)</f>
        <v>0</v>
      </c>
      <c r="S193">
        <f>1/((BB193+1)/(P193/1.6)+1/(Q193/1.37)) + BB193/((BB193+1)/(P193/1.6) + BB193/(Q193/1.37))</f>
        <v>0</v>
      </c>
      <c r="T193">
        <f>(AW193*AZ193)</f>
        <v>0</v>
      </c>
      <c r="U193">
        <f>(BP193+(T193+2*0.95*5.67E-8*(((BP193+$B$7)+273)^4-(BP193+273)^4)-44100*I193)/(1.84*29.3*Q193+8*0.95*5.67E-8*(BP193+273)^3))</f>
        <v>0</v>
      </c>
      <c r="V193">
        <f>($C$7*BQ193+$D$7*BR193+$E$7*U193)</f>
        <v>0</v>
      </c>
      <c r="W193">
        <f>0.61365*exp(17.502*V193/(240.97+V193))</f>
        <v>0</v>
      </c>
      <c r="X193">
        <f>(Y193/Z193*100)</f>
        <v>0</v>
      </c>
      <c r="Y193">
        <f>BI193*(BN193+BO193)/1000</f>
        <v>0</v>
      </c>
      <c r="Z193">
        <f>0.61365*exp(17.502*BP193/(240.97+BP193))</f>
        <v>0</v>
      </c>
      <c r="AA193">
        <f>(W193-BI193*(BN193+BO193)/1000)</f>
        <v>0</v>
      </c>
      <c r="AB193">
        <f>(-I193*44100)</f>
        <v>0</v>
      </c>
      <c r="AC193">
        <f>2*29.3*Q193*0.92*(BP193-V193)</f>
        <v>0</v>
      </c>
      <c r="AD193">
        <f>2*0.95*5.67E-8*(((BP193+$B$7)+273)^4-(V193+273)^4)</f>
        <v>0</v>
      </c>
      <c r="AE193">
        <f>T193+AD193+AB193+AC193</f>
        <v>0</v>
      </c>
      <c r="AF193">
        <f>BM193*AT193*(BH193-BG193*(1000-AT193*BJ193)/(1000-AT193*BI193))/(100*BA193)</f>
        <v>0</v>
      </c>
      <c r="AG193">
        <f>1000*BM193*AT193*(BI193-BJ193)/(100*BA193*(1000-AT193*BI193))</f>
        <v>0</v>
      </c>
      <c r="AH193">
        <f>(AI193 - AJ193 - BN193*1E3/(8.314*(BP193+273.15)) * AL193/BM193 * AK193) * BM193/(100*BA193) * (1000 - BJ193)/1000</f>
        <v>0</v>
      </c>
      <c r="AI193">
        <v>426.5593658160636</v>
      </c>
      <c r="AJ193">
        <v>424.4891878787877</v>
      </c>
      <c r="AK193">
        <v>0.0005586086382018612</v>
      </c>
      <c r="AL193">
        <v>67.19716727618447</v>
      </c>
      <c r="AM193">
        <f>(AO193 - AN193 + BN193*1E3/(8.314*(BP193+273.15)) * AQ193/BM193 * AP193) * BM193/(100*BA193) * 1000/(1000 - AO193)</f>
        <v>0</v>
      </c>
      <c r="AN193">
        <v>15.39399908200858</v>
      </c>
      <c r="AO193">
        <v>16.04127999999999</v>
      </c>
      <c r="AP193">
        <v>-1.018109318623767E-05</v>
      </c>
      <c r="AQ193">
        <v>78.54380436094652</v>
      </c>
      <c r="AR193">
        <v>0</v>
      </c>
      <c r="AS193">
        <v>0</v>
      </c>
      <c r="AT193">
        <f>IF(AR193*$H$13&gt;=AV193,1.0,(AV193/(AV193-AR193*$H$13)))</f>
        <v>0</v>
      </c>
      <c r="AU193">
        <f>(AT193-1)*100</f>
        <v>0</v>
      </c>
      <c r="AV193">
        <f>MAX(0,($B$13+$C$13*BU193)/(1+$D$13*BU193)*BN193/(BP193+273)*$E$13)</f>
        <v>0</v>
      </c>
      <c r="AW193">
        <f>$B$11*BV193+$C$11*BW193+$F$11*CH193*(1-CK193)</f>
        <v>0</v>
      </c>
      <c r="AX193">
        <f>AW193*AY193</f>
        <v>0</v>
      </c>
      <c r="AY193">
        <f>($B$11*$D$9+$C$11*$D$9+$F$11*((CU193+CM193)/MAX(CU193+CM193+CV193, 0.1)*$I$9+CV193/MAX(CU193+CM193+CV193, 0.1)*$J$9))/($B$11+$C$11+$F$11)</f>
        <v>0</v>
      </c>
      <c r="AZ193">
        <f>($B$11*$K$9+$C$11*$K$9+$F$11*((CU193+CM193)/MAX(CU193+CM193+CV193, 0.1)*$P$9+CV193/MAX(CU193+CM193+CV193, 0.1)*$Q$9))/($B$11+$C$11+$F$11)</f>
        <v>0</v>
      </c>
      <c r="BA193">
        <v>6</v>
      </c>
      <c r="BB193">
        <v>0.5</v>
      </c>
      <c r="BC193" t="s">
        <v>355</v>
      </c>
      <c r="BD193">
        <v>2</v>
      </c>
      <c r="BE193" t="b">
        <v>1</v>
      </c>
      <c r="BF193">
        <v>1714262825.166666</v>
      </c>
      <c r="BG193">
        <v>417.6826333333333</v>
      </c>
      <c r="BH193">
        <v>420.005</v>
      </c>
      <c r="BI193">
        <v>16.04464</v>
      </c>
      <c r="BJ193">
        <v>15.39738333333334</v>
      </c>
      <c r="BK193">
        <v>420.4931666666667</v>
      </c>
      <c r="BL193">
        <v>16.08369333333333</v>
      </c>
      <c r="BM193">
        <v>599.9863</v>
      </c>
      <c r="BN193">
        <v>101.4054333333333</v>
      </c>
      <c r="BO193">
        <v>0.1000507933333333</v>
      </c>
      <c r="BP193">
        <v>27.18156333333333</v>
      </c>
      <c r="BQ193">
        <v>27.28314</v>
      </c>
      <c r="BR193">
        <v>999.9000000000002</v>
      </c>
      <c r="BS193">
        <v>0</v>
      </c>
      <c r="BT193">
        <v>0</v>
      </c>
      <c r="BU193">
        <v>9996.64633333333</v>
      </c>
      <c r="BV193">
        <v>0</v>
      </c>
      <c r="BW193">
        <v>150.657</v>
      </c>
      <c r="BX193">
        <v>-2.322405666666667</v>
      </c>
      <c r="BY193">
        <v>424.4934666666667</v>
      </c>
      <c r="BZ193">
        <v>426.5731333333333</v>
      </c>
      <c r="CA193">
        <v>0.6472639666666666</v>
      </c>
      <c r="CB193">
        <v>420.005</v>
      </c>
      <c r="CC193">
        <v>15.39738333333334</v>
      </c>
      <c r="CD193">
        <v>1.627015666666667</v>
      </c>
      <c r="CE193">
        <v>1.561379666666667</v>
      </c>
      <c r="CF193">
        <v>14.21708</v>
      </c>
      <c r="CG193">
        <v>13.58285</v>
      </c>
      <c r="CH193">
        <v>399.9562</v>
      </c>
      <c r="CI193">
        <v>0.8999865000000001</v>
      </c>
      <c r="CJ193">
        <v>0.10001345</v>
      </c>
      <c r="CK193">
        <v>0</v>
      </c>
      <c r="CL193">
        <v>2.200526666666667</v>
      </c>
      <c r="CM193">
        <v>0</v>
      </c>
      <c r="CN193">
        <v>1263.826333333333</v>
      </c>
      <c r="CO193">
        <v>3701.784333333333</v>
      </c>
      <c r="CP193">
        <v>36.54133333333333</v>
      </c>
      <c r="CQ193">
        <v>40.43923333333334</v>
      </c>
      <c r="CR193">
        <v>38.36016666666666</v>
      </c>
      <c r="CS193">
        <v>39.80183333333333</v>
      </c>
      <c r="CT193">
        <v>37.26439999999999</v>
      </c>
      <c r="CU193">
        <v>359.9546666666667</v>
      </c>
      <c r="CV193">
        <v>40</v>
      </c>
      <c r="CW193">
        <v>0</v>
      </c>
      <c r="CX193">
        <v>1714262920.8</v>
      </c>
      <c r="CY193">
        <v>0</v>
      </c>
      <c r="CZ193">
        <v>1714261835</v>
      </c>
      <c r="DA193" t="s">
        <v>668</v>
      </c>
      <c r="DB193">
        <v>1714261835</v>
      </c>
      <c r="DC193">
        <v>1714261830</v>
      </c>
      <c r="DD193">
        <v>5</v>
      </c>
      <c r="DE193">
        <v>0.08799999999999999</v>
      </c>
      <c r="DF193">
        <v>0.013</v>
      </c>
      <c r="DG193">
        <v>-2.821</v>
      </c>
      <c r="DH193">
        <v>-0.042</v>
      </c>
      <c r="DI193">
        <v>420</v>
      </c>
      <c r="DJ193">
        <v>15</v>
      </c>
      <c r="DK193">
        <v>0.27</v>
      </c>
      <c r="DL193">
        <v>0.16</v>
      </c>
      <c r="DM193">
        <v>-2.317049268292683</v>
      </c>
      <c r="DN193">
        <v>-0.0418549128919966</v>
      </c>
      <c r="DO193">
        <v>0.03134759666286676</v>
      </c>
      <c r="DP193">
        <v>1</v>
      </c>
      <c r="DQ193">
        <v>0.6469589268292683</v>
      </c>
      <c r="DR193">
        <v>0.005307888501743872</v>
      </c>
      <c r="DS193">
        <v>0.0007924263261975312</v>
      </c>
      <c r="DT193">
        <v>1</v>
      </c>
      <c r="DU193">
        <v>2</v>
      </c>
      <c r="DV193">
        <v>2</v>
      </c>
      <c r="DW193" t="s">
        <v>394</v>
      </c>
      <c r="DX193">
        <v>3.22951</v>
      </c>
      <c r="DY193">
        <v>2.7044</v>
      </c>
      <c r="DZ193">
        <v>0.106057</v>
      </c>
      <c r="EA193">
        <v>0.106294</v>
      </c>
      <c r="EB193">
        <v>0.0873444</v>
      </c>
      <c r="EC193">
        <v>0.0851253</v>
      </c>
      <c r="ED193">
        <v>29243.9</v>
      </c>
      <c r="EE193">
        <v>28575.5</v>
      </c>
      <c r="EF193">
        <v>31322.6</v>
      </c>
      <c r="EG193">
        <v>30304.9</v>
      </c>
      <c r="EH193">
        <v>38295.6</v>
      </c>
      <c r="EI193">
        <v>36666.1</v>
      </c>
      <c r="EJ193">
        <v>43901.7</v>
      </c>
      <c r="EK193">
        <v>42324.4</v>
      </c>
      <c r="EL193">
        <v>2.1398</v>
      </c>
      <c r="EM193">
        <v>1.92585</v>
      </c>
      <c r="EN193">
        <v>0.128075</v>
      </c>
      <c r="EO193">
        <v>0</v>
      </c>
      <c r="EP193">
        <v>25.18</v>
      </c>
      <c r="EQ193">
        <v>999.9</v>
      </c>
      <c r="ER193">
        <v>49.3</v>
      </c>
      <c r="ES193">
        <v>28.5</v>
      </c>
      <c r="ET193">
        <v>18.9953</v>
      </c>
      <c r="EU193">
        <v>61.5391</v>
      </c>
      <c r="EV193">
        <v>22.4439</v>
      </c>
      <c r="EW193">
        <v>1</v>
      </c>
      <c r="EX193">
        <v>-0.152729</v>
      </c>
      <c r="EY193">
        <v>-1.79883</v>
      </c>
      <c r="EZ193">
        <v>20.2018</v>
      </c>
      <c r="FA193">
        <v>5.22852</v>
      </c>
      <c r="FB193">
        <v>11.998</v>
      </c>
      <c r="FC193">
        <v>4.96745</v>
      </c>
      <c r="FD193">
        <v>3.297</v>
      </c>
      <c r="FE193">
        <v>9999</v>
      </c>
      <c r="FF193">
        <v>9999</v>
      </c>
      <c r="FG193">
        <v>9999</v>
      </c>
      <c r="FH193">
        <v>34.1</v>
      </c>
      <c r="FI193">
        <v>4.97106</v>
      </c>
      <c r="FJ193">
        <v>1.8678</v>
      </c>
      <c r="FK193">
        <v>1.85898</v>
      </c>
      <c r="FL193">
        <v>1.86508</v>
      </c>
      <c r="FM193">
        <v>1.86312</v>
      </c>
      <c r="FN193">
        <v>1.86447</v>
      </c>
      <c r="FO193">
        <v>1.85989</v>
      </c>
      <c r="FP193">
        <v>1.86401</v>
      </c>
      <c r="FQ193">
        <v>0</v>
      </c>
      <c r="FR193">
        <v>0</v>
      </c>
      <c r="FS193">
        <v>0</v>
      </c>
      <c r="FT193">
        <v>0</v>
      </c>
      <c r="FU193" t="s">
        <v>358</v>
      </c>
      <c r="FV193" t="s">
        <v>359</v>
      </c>
      <c r="FW193" t="s">
        <v>360</v>
      </c>
      <c r="FX193" t="s">
        <v>360</v>
      </c>
      <c r="FY193" t="s">
        <v>360</v>
      </c>
      <c r="FZ193" t="s">
        <v>360</v>
      </c>
      <c r="GA193">
        <v>0</v>
      </c>
      <c r="GB193">
        <v>100</v>
      </c>
      <c r="GC193">
        <v>100</v>
      </c>
      <c r="GD193">
        <v>-2.811</v>
      </c>
      <c r="GE193">
        <v>-0.0391</v>
      </c>
      <c r="GF193">
        <v>-0.9628116313488231</v>
      </c>
      <c r="GG193">
        <v>-0.004200780211792431</v>
      </c>
      <c r="GH193">
        <v>-6.086107273994438E-07</v>
      </c>
      <c r="GI193">
        <v>3.538391214060535E-10</v>
      </c>
      <c r="GJ193">
        <v>-0.06491111787149924</v>
      </c>
      <c r="GK193">
        <v>0.006682484536868237</v>
      </c>
      <c r="GL193">
        <v>-0.0007200357986506558</v>
      </c>
      <c r="GM193">
        <v>2.515042002614049E-05</v>
      </c>
      <c r="GN193">
        <v>15</v>
      </c>
      <c r="GO193">
        <v>1944</v>
      </c>
      <c r="GP193">
        <v>3</v>
      </c>
      <c r="GQ193">
        <v>20</v>
      </c>
      <c r="GR193">
        <v>16.6</v>
      </c>
      <c r="GS193">
        <v>16.7</v>
      </c>
      <c r="GT193">
        <v>1.13281</v>
      </c>
      <c r="GU193">
        <v>2.43042</v>
      </c>
      <c r="GV193">
        <v>1.44897</v>
      </c>
      <c r="GW193">
        <v>2.29004</v>
      </c>
      <c r="GX193">
        <v>1.55151</v>
      </c>
      <c r="GY193">
        <v>2.24854</v>
      </c>
      <c r="GZ193">
        <v>32.7313</v>
      </c>
      <c r="HA193">
        <v>13.3352</v>
      </c>
      <c r="HB193">
        <v>18</v>
      </c>
      <c r="HC193">
        <v>593.171</v>
      </c>
      <c r="HD193">
        <v>459.604</v>
      </c>
      <c r="HE193">
        <v>27.9973</v>
      </c>
      <c r="HF193">
        <v>25.1909</v>
      </c>
      <c r="HG193">
        <v>29.9996</v>
      </c>
      <c r="HH193">
        <v>25.3027</v>
      </c>
      <c r="HI193">
        <v>25.2701</v>
      </c>
      <c r="HJ193">
        <v>22.6844</v>
      </c>
      <c r="HK193">
        <v>28.7405</v>
      </c>
      <c r="HL193">
        <v>50.6817</v>
      </c>
      <c r="HM193">
        <v>28</v>
      </c>
      <c r="HN193">
        <v>420</v>
      </c>
      <c r="HO193">
        <v>15.4595</v>
      </c>
      <c r="HP193">
        <v>99.4064</v>
      </c>
      <c r="HQ193">
        <v>101.128</v>
      </c>
    </row>
    <row r="194" spans="1:225">
      <c r="A194">
        <v>178</v>
      </c>
      <c r="B194">
        <v>1714262956.1</v>
      </c>
      <c r="C194">
        <v>5818</v>
      </c>
      <c r="D194" t="s">
        <v>741</v>
      </c>
      <c r="E194" t="s">
        <v>742</v>
      </c>
      <c r="F194">
        <v>5</v>
      </c>
      <c r="G194" t="s">
        <v>743</v>
      </c>
      <c r="H194">
        <v>1714262948.099999</v>
      </c>
      <c r="I194">
        <f>(J194)/1000</f>
        <v>0</v>
      </c>
      <c r="J194">
        <f>IF(BE194, AM194, AG194)</f>
        <v>0</v>
      </c>
      <c r="K194">
        <f>IF(BE194, AH194, AF194)</f>
        <v>0</v>
      </c>
      <c r="L194">
        <f>BG194 - IF(AT194&gt;1, K194*BA194*100.0/(AV194*BU194), 0)</f>
        <v>0</v>
      </c>
      <c r="M194">
        <f>((S194-I194/2)*L194-K194)/(S194+I194/2)</f>
        <v>0</v>
      </c>
      <c r="N194">
        <f>M194*(BN194+BO194)/1000.0</f>
        <v>0</v>
      </c>
      <c r="O194">
        <f>(BG194 - IF(AT194&gt;1, K194*BA194*100.0/(AV194*BU194), 0))*(BN194+BO194)/1000.0</f>
        <v>0</v>
      </c>
      <c r="P194">
        <f>2.0/((1/R194-1/Q194)+SIGN(R194)*SQRT((1/R194-1/Q194)*(1/R194-1/Q194) + 4*BB194/((BB194+1)*(BB194+1))*(2*1/R194*1/Q194-1/Q194*1/Q194)))</f>
        <v>0</v>
      </c>
      <c r="Q194">
        <f>IF(LEFT(BC194,1)&lt;&gt;"0",IF(LEFT(BC194,1)="1",3.0,BD194),$D$5+$E$5*(BU194*BN194/($K$5*1000))+$F$5*(BU194*BN194/($K$5*1000))*MAX(MIN(BA194,$J$5),$I$5)*MAX(MIN(BA194,$J$5),$I$5)+$G$5*MAX(MIN(BA194,$J$5),$I$5)*(BU194*BN194/($K$5*1000))+$H$5*(BU194*BN194/($K$5*1000))*(BU194*BN194/($K$5*1000)))</f>
        <v>0</v>
      </c>
      <c r="R194">
        <f>I194*(1000-(1000*0.61365*exp(17.502*V194/(240.97+V194))/(BN194+BO194)+BI194)/2)/(1000*0.61365*exp(17.502*V194/(240.97+V194))/(BN194+BO194)-BI194)</f>
        <v>0</v>
      </c>
      <c r="S194">
        <f>1/((BB194+1)/(P194/1.6)+1/(Q194/1.37)) + BB194/((BB194+1)/(P194/1.6) + BB194/(Q194/1.37))</f>
        <v>0</v>
      </c>
      <c r="T194">
        <f>(AW194*AZ194)</f>
        <v>0</v>
      </c>
      <c r="U194">
        <f>(BP194+(T194+2*0.95*5.67E-8*(((BP194+$B$7)+273)^4-(BP194+273)^4)-44100*I194)/(1.84*29.3*Q194+8*0.95*5.67E-8*(BP194+273)^3))</f>
        <v>0</v>
      </c>
      <c r="V194">
        <f>($C$7*BQ194+$D$7*BR194+$E$7*U194)</f>
        <v>0</v>
      </c>
      <c r="W194">
        <f>0.61365*exp(17.502*V194/(240.97+V194))</f>
        <v>0</v>
      </c>
      <c r="X194">
        <f>(Y194/Z194*100)</f>
        <v>0</v>
      </c>
      <c r="Y194">
        <f>BI194*(BN194+BO194)/1000</f>
        <v>0</v>
      </c>
      <c r="Z194">
        <f>0.61365*exp(17.502*BP194/(240.97+BP194))</f>
        <v>0</v>
      </c>
      <c r="AA194">
        <f>(W194-BI194*(BN194+BO194)/1000)</f>
        <v>0</v>
      </c>
      <c r="AB194">
        <f>(-I194*44100)</f>
        <v>0</v>
      </c>
      <c r="AC194">
        <f>2*29.3*Q194*0.92*(BP194-V194)</f>
        <v>0</v>
      </c>
      <c r="AD194">
        <f>2*0.95*5.67E-8*(((BP194+$B$7)+273)^4-(V194+273)^4)</f>
        <v>0</v>
      </c>
      <c r="AE194">
        <f>T194+AD194+AB194+AC194</f>
        <v>0</v>
      </c>
      <c r="AF194">
        <f>BM194*AT194*(BH194-BG194*(1000-AT194*BJ194)/(1000-AT194*BI194))/(100*BA194)</f>
        <v>0</v>
      </c>
      <c r="AG194">
        <f>1000*BM194*AT194*(BI194-BJ194)/(100*BA194*(1000-AT194*BI194))</f>
        <v>0</v>
      </c>
      <c r="AH194">
        <f>(AI194 - AJ194 - BN194*1E3/(8.314*(BP194+273.15)) * AL194/BM194 * AK194) * BM194/(100*BA194) * (1000 - BJ194)/1000</f>
        <v>0</v>
      </c>
      <c r="AI194">
        <v>426.5961119470731</v>
      </c>
      <c r="AJ194">
        <v>425.2399636363635</v>
      </c>
      <c r="AK194">
        <v>-0.02874084504882049</v>
      </c>
      <c r="AL194">
        <v>67.19264244503198</v>
      </c>
      <c r="AM194">
        <f>(AO194 - AN194 + BN194*1E3/(8.314*(BP194+273.15)) * AQ194/BM194 * AP194) * BM194/(100*BA194) * 1000/(1000 - AO194)</f>
        <v>0</v>
      </c>
      <c r="AN194">
        <v>15.50043379804237</v>
      </c>
      <c r="AO194">
        <v>16.05970121212121</v>
      </c>
      <c r="AP194">
        <v>-0.01590144621936463</v>
      </c>
      <c r="AQ194">
        <v>78.54602597300801</v>
      </c>
      <c r="AR194">
        <v>25</v>
      </c>
      <c r="AS194">
        <v>4</v>
      </c>
      <c r="AT194">
        <f>IF(AR194*$H$13&gt;=AV194,1.0,(AV194/(AV194-AR194*$H$13)))</f>
        <v>0</v>
      </c>
      <c r="AU194">
        <f>(AT194-1)*100</f>
        <v>0</v>
      </c>
      <c r="AV194">
        <f>MAX(0,($B$13+$C$13*BU194)/(1+$D$13*BU194)*BN194/(BP194+273)*$E$13)</f>
        <v>0</v>
      </c>
      <c r="AW194">
        <f>$B$11*BV194+$C$11*BW194+$F$11*CH194*(1-CK194)</f>
        <v>0</v>
      </c>
      <c r="AX194">
        <f>AW194*AY194</f>
        <v>0</v>
      </c>
      <c r="AY194">
        <f>($B$11*$D$9+$C$11*$D$9+$F$11*((CU194+CM194)/MAX(CU194+CM194+CV194, 0.1)*$I$9+CV194/MAX(CU194+CM194+CV194, 0.1)*$J$9))/($B$11+$C$11+$F$11)</f>
        <v>0</v>
      </c>
      <c r="AZ194">
        <f>($B$11*$K$9+$C$11*$K$9+$F$11*((CU194+CM194)/MAX(CU194+CM194+CV194, 0.1)*$P$9+CV194/MAX(CU194+CM194+CV194, 0.1)*$Q$9))/($B$11+$C$11+$F$11)</f>
        <v>0</v>
      </c>
      <c r="BA194">
        <v>6</v>
      </c>
      <c r="BB194">
        <v>0.5</v>
      </c>
      <c r="BC194" t="s">
        <v>355</v>
      </c>
      <c r="BD194">
        <v>2</v>
      </c>
      <c r="BE194" t="b">
        <v>1</v>
      </c>
      <c r="BF194">
        <v>1714262948.099999</v>
      </c>
      <c r="BG194">
        <v>418.7180967741936</v>
      </c>
      <c r="BH194">
        <v>420.0542903225807</v>
      </c>
      <c r="BI194">
        <v>16.16508387096774</v>
      </c>
      <c r="BJ194">
        <v>15.62729032258064</v>
      </c>
      <c r="BK194">
        <v>421.5332903225807</v>
      </c>
      <c r="BL194">
        <v>16.20376129032258</v>
      </c>
      <c r="BM194">
        <v>599.9985806451613</v>
      </c>
      <c r="BN194">
        <v>101.4069032258065</v>
      </c>
      <c r="BO194">
        <v>0.09991894193548387</v>
      </c>
      <c r="BP194">
        <v>27.02103548387096</v>
      </c>
      <c r="BQ194">
        <v>27.18797096774193</v>
      </c>
      <c r="BR194">
        <v>999.9000000000003</v>
      </c>
      <c r="BS194">
        <v>0</v>
      </c>
      <c r="BT194">
        <v>0</v>
      </c>
      <c r="BU194">
        <v>9991.050645161291</v>
      </c>
      <c r="BV194">
        <v>0</v>
      </c>
      <c r="BW194">
        <v>155.4352258064516</v>
      </c>
      <c r="BX194">
        <v>-1.336134161290323</v>
      </c>
      <c r="BY194">
        <v>425.5979677419355</v>
      </c>
      <c r="BZ194">
        <v>426.7229032258065</v>
      </c>
      <c r="CA194">
        <v>0.537792129032258</v>
      </c>
      <c r="CB194">
        <v>420.0542903225807</v>
      </c>
      <c r="CC194">
        <v>15.62729032258064</v>
      </c>
      <c r="CD194">
        <v>1.639251935483871</v>
      </c>
      <c r="CE194">
        <v>1.584715806451613</v>
      </c>
      <c r="CF194">
        <v>14.33273225806452</v>
      </c>
      <c r="CG194">
        <v>13.81060322580645</v>
      </c>
      <c r="CH194">
        <v>400.0208064516129</v>
      </c>
      <c r="CI194">
        <v>0.9000011612903227</v>
      </c>
      <c r="CJ194">
        <v>0.09999910967741936</v>
      </c>
      <c r="CK194">
        <v>0</v>
      </c>
      <c r="CL194">
        <v>2.126151612903226</v>
      </c>
      <c r="CM194">
        <v>0</v>
      </c>
      <c r="CN194">
        <v>1398.854516129032</v>
      </c>
      <c r="CO194">
        <v>3702.40129032258</v>
      </c>
      <c r="CP194">
        <v>37.20529032258064</v>
      </c>
      <c r="CQ194">
        <v>41.08029032258064</v>
      </c>
      <c r="CR194">
        <v>38.98974193548386</v>
      </c>
      <c r="CS194">
        <v>41.16909677419353</v>
      </c>
      <c r="CT194">
        <v>37.93516129032258</v>
      </c>
      <c r="CU194">
        <v>360.02</v>
      </c>
      <c r="CV194">
        <v>40.00129032258064</v>
      </c>
      <c r="CW194">
        <v>0</v>
      </c>
      <c r="CX194">
        <v>1714263043.8</v>
      </c>
      <c r="CY194">
        <v>0</v>
      </c>
      <c r="CZ194">
        <v>1714261835</v>
      </c>
      <c r="DA194" t="s">
        <v>668</v>
      </c>
      <c r="DB194">
        <v>1714261835</v>
      </c>
      <c r="DC194">
        <v>1714261830</v>
      </c>
      <c r="DD194">
        <v>5</v>
      </c>
      <c r="DE194">
        <v>0.08799999999999999</v>
      </c>
      <c r="DF194">
        <v>0.013</v>
      </c>
      <c r="DG194">
        <v>-2.821</v>
      </c>
      <c r="DH194">
        <v>-0.042</v>
      </c>
      <c r="DI194">
        <v>420</v>
      </c>
      <c r="DJ194">
        <v>15</v>
      </c>
      <c r="DK194">
        <v>0.27</v>
      </c>
      <c r="DL194">
        <v>0.16</v>
      </c>
      <c r="DM194">
        <v>-0.9266607048780489</v>
      </c>
      <c r="DN194">
        <v>-6.326013752613238</v>
      </c>
      <c r="DO194">
        <v>0.692162399708194</v>
      </c>
      <c r="DP194">
        <v>0</v>
      </c>
      <c r="DQ194">
        <v>0.4339945268292683</v>
      </c>
      <c r="DR194">
        <v>1.631529085714286</v>
      </c>
      <c r="DS194">
        <v>0.1721669101981846</v>
      </c>
      <c r="DT194">
        <v>0</v>
      </c>
      <c r="DU194">
        <v>0</v>
      </c>
      <c r="DV194">
        <v>2</v>
      </c>
      <c r="DW194" t="s">
        <v>363</v>
      </c>
      <c r="DX194">
        <v>3.22937</v>
      </c>
      <c r="DY194">
        <v>2.70439</v>
      </c>
      <c r="DZ194">
        <v>0.106242</v>
      </c>
      <c r="EA194">
        <v>0.106349</v>
      </c>
      <c r="EB194">
        <v>0.0874317</v>
      </c>
      <c r="EC194">
        <v>0.08548799999999999</v>
      </c>
      <c r="ED194">
        <v>29247</v>
      </c>
      <c r="EE194">
        <v>28585</v>
      </c>
      <c r="EF194">
        <v>31331.5</v>
      </c>
      <c r="EG194">
        <v>30315.6</v>
      </c>
      <c r="EH194">
        <v>38303.6</v>
      </c>
      <c r="EI194">
        <v>36664</v>
      </c>
      <c r="EJ194">
        <v>43915.2</v>
      </c>
      <c r="EK194">
        <v>42339.1</v>
      </c>
      <c r="EL194">
        <v>2.09693</v>
      </c>
      <c r="EM194">
        <v>1.9289</v>
      </c>
      <c r="EN194">
        <v>0.138596</v>
      </c>
      <c r="EO194">
        <v>0</v>
      </c>
      <c r="EP194">
        <v>24.9577</v>
      </c>
      <c r="EQ194">
        <v>999.9</v>
      </c>
      <c r="ER194">
        <v>49.2</v>
      </c>
      <c r="ES194">
        <v>28.5</v>
      </c>
      <c r="ET194">
        <v>18.9543</v>
      </c>
      <c r="EU194">
        <v>60.6391</v>
      </c>
      <c r="EV194">
        <v>23.0809</v>
      </c>
      <c r="EW194">
        <v>1</v>
      </c>
      <c r="EX194">
        <v>-0.166819</v>
      </c>
      <c r="EY194">
        <v>-1.84727</v>
      </c>
      <c r="EZ194">
        <v>20.2014</v>
      </c>
      <c r="FA194">
        <v>5.22732</v>
      </c>
      <c r="FB194">
        <v>11.998</v>
      </c>
      <c r="FC194">
        <v>4.96735</v>
      </c>
      <c r="FD194">
        <v>3.297</v>
      </c>
      <c r="FE194">
        <v>9999</v>
      </c>
      <c r="FF194">
        <v>9999</v>
      </c>
      <c r="FG194">
        <v>9999</v>
      </c>
      <c r="FH194">
        <v>34.1</v>
      </c>
      <c r="FI194">
        <v>4.97106</v>
      </c>
      <c r="FJ194">
        <v>1.86783</v>
      </c>
      <c r="FK194">
        <v>1.85898</v>
      </c>
      <c r="FL194">
        <v>1.86508</v>
      </c>
      <c r="FM194">
        <v>1.86311</v>
      </c>
      <c r="FN194">
        <v>1.86447</v>
      </c>
      <c r="FO194">
        <v>1.85989</v>
      </c>
      <c r="FP194">
        <v>1.86401</v>
      </c>
      <c r="FQ194">
        <v>0</v>
      </c>
      <c r="FR194">
        <v>0</v>
      </c>
      <c r="FS194">
        <v>0</v>
      </c>
      <c r="FT194">
        <v>0</v>
      </c>
      <c r="FU194" t="s">
        <v>358</v>
      </c>
      <c r="FV194" t="s">
        <v>359</v>
      </c>
      <c r="FW194" t="s">
        <v>360</v>
      </c>
      <c r="FX194" t="s">
        <v>360</v>
      </c>
      <c r="FY194" t="s">
        <v>360</v>
      </c>
      <c r="FZ194" t="s">
        <v>360</v>
      </c>
      <c r="GA194">
        <v>0</v>
      </c>
      <c r="GB194">
        <v>100</v>
      </c>
      <c r="GC194">
        <v>100</v>
      </c>
      <c r="GD194">
        <v>-2.814</v>
      </c>
      <c r="GE194">
        <v>-0.039</v>
      </c>
      <c r="GF194">
        <v>-0.9628116313488231</v>
      </c>
      <c r="GG194">
        <v>-0.004200780211792431</v>
      </c>
      <c r="GH194">
        <v>-6.086107273994438E-07</v>
      </c>
      <c r="GI194">
        <v>3.538391214060535E-10</v>
      </c>
      <c r="GJ194">
        <v>-0.06491111787149924</v>
      </c>
      <c r="GK194">
        <v>0.006682484536868237</v>
      </c>
      <c r="GL194">
        <v>-0.0007200357986506558</v>
      </c>
      <c r="GM194">
        <v>2.515042002614049E-05</v>
      </c>
      <c r="GN194">
        <v>15</v>
      </c>
      <c r="GO194">
        <v>1944</v>
      </c>
      <c r="GP194">
        <v>3</v>
      </c>
      <c r="GQ194">
        <v>20</v>
      </c>
      <c r="GR194">
        <v>18.7</v>
      </c>
      <c r="GS194">
        <v>18.8</v>
      </c>
      <c r="GT194">
        <v>1.13281</v>
      </c>
      <c r="GU194">
        <v>2.41821</v>
      </c>
      <c r="GV194">
        <v>1.44775</v>
      </c>
      <c r="GW194">
        <v>2.29004</v>
      </c>
      <c r="GX194">
        <v>1.55151</v>
      </c>
      <c r="GY194">
        <v>2.48657</v>
      </c>
      <c r="GZ194">
        <v>32.5761</v>
      </c>
      <c r="HA194">
        <v>13.3177</v>
      </c>
      <c r="HB194">
        <v>18</v>
      </c>
      <c r="HC194">
        <v>562.408</v>
      </c>
      <c r="HD194">
        <v>460.117</v>
      </c>
      <c r="HE194">
        <v>27.9999</v>
      </c>
      <c r="HF194">
        <v>25.009</v>
      </c>
      <c r="HG194">
        <v>29.9996</v>
      </c>
      <c r="HH194">
        <v>25.1367</v>
      </c>
      <c r="HI194">
        <v>25.1093</v>
      </c>
      <c r="HJ194">
        <v>22.6824</v>
      </c>
      <c r="HK194">
        <v>28.3273</v>
      </c>
      <c r="HL194">
        <v>50.6817</v>
      </c>
      <c r="HM194">
        <v>28</v>
      </c>
      <c r="HN194">
        <v>420</v>
      </c>
      <c r="HO194">
        <v>15.3597</v>
      </c>
      <c r="HP194">
        <v>99.4358</v>
      </c>
      <c r="HQ194">
        <v>101.163</v>
      </c>
    </row>
    <row r="195" spans="1:225">
      <c r="A195">
        <v>179</v>
      </c>
      <c r="B195">
        <v>1714262977.1</v>
      </c>
      <c r="C195">
        <v>5839</v>
      </c>
      <c r="D195" t="s">
        <v>744</v>
      </c>
      <c r="E195" t="s">
        <v>745</v>
      </c>
      <c r="F195">
        <v>5</v>
      </c>
      <c r="G195" t="s">
        <v>743</v>
      </c>
      <c r="H195">
        <v>1714262969.349999</v>
      </c>
      <c r="I195">
        <f>(J195)/1000</f>
        <v>0</v>
      </c>
      <c r="J195">
        <f>IF(BE195, AM195, AG195)</f>
        <v>0</v>
      </c>
      <c r="K195">
        <f>IF(BE195, AH195, AF195)</f>
        <v>0</v>
      </c>
      <c r="L195">
        <f>BG195 - IF(AT195&gt;1, K195*BA195*100.0/(AV195*BU195), 0)</f>
        <v>0</v>
      </c>
      <c r="M195">
        <f>((S195-I195/2)*L195-K195)/(S195+I195/2)</f>
        <v>0</v>
      </c>
      <c r="N195">
        <f>M195*(BN195+BO195)/1000.0</f>
        <v>0</v>
      </c>
      <c r="O195">
        <f>(BG195 - IF(AT195&gt;1, K195*BA195*100.0/(AV195*BU195), 0))*(BN195+BO195)/1000.0</f>
        <v>0</v>
      </c>
      <c r="P195">
        <f>2.0/((1/R195-1/Q195)+SIGN(R195)*SQRT((1/R195-1/Q195)*(1/R195-1/Q195) + 4*BB195/((BB195+1)*(BB195+1))*(2*1/R195*1/Q195-1/Q195*1/Q195)))</f>
        <v>0</v>
      </c>
      <c r="Q195">
        <f>IF(LEFT(BC195,1)&lt;&gt;"0",IF(LEFT(BC195,1)="1",3.0,BD195),$D$5+$E$5*(BU195*BN195/($K$5*1000))+$F$5*(BU195*BN195/($K$5*1000))*MAX(MIN(BA195,$J$5),$I$5)*MAX(MIN(BA195,$J$5),$I$5)+$G$5*MAX(MIN(BA195,$J$5),$I$5)*(BU195*BN195/($K$5*1000))+$H$5*(BU195*BN195/($K$5*1000))*(BU195*BN195/($K$5*1000)))</f>
        <v>0</v>
      </c>
      <c r="R195">
        <f>I195*(1000-(1000*0.61365*exp(17.502*V195/(240.97+V195))/(BN195+BO195)+BI195)/2)/(1000*0.61365*exp(17.502*V195/(240.97+V195))/(BN195+BO195)-BI195)</f>
        <v>0</v>
      </c>
      <c r="S195">
        <f>1/((BB195+1)/(P195/1.6)+1/(Q195/1.37)) + BB195/((BB195+1)/(P195/1.6) + BB195/(Q195/1.37))</f>
        <v>0</v>
      </c>
      <c r="T195">
        <f>(AW195*AZ195)</f>
        <v>0</v>
      </c>
      <c r="U195">
        <f>(BP195+(T195+2*0.95*5.67E-8*(((BP195+$B$7)+273)^4-(BP195+273)^4)-44100*I195)/(1.84*29.3*Q195+8*0.95*5.67E-8*(BP195+273)^3))</f>
        <v>0</v>
      </c>
      <c r="V195">
        <f>($C$7*BQ195+$D$7*BR195+$E$7*U195)</f>
        <v>0</v>
      </c>
      <c r="W195">
        <f>0.61365*exp(17.502*V195/(240.97+V195))</f>
        <v>0</v>
      </c>
      <c r="X195">
        <f>(Y195/Z195*100)</f>
        <v>0</v>
      </c>
      <c r="Y195">
        <f>BI195*(BN195+BO195)/1000</f>
        <v>0</v>
      </c>
      <c r="Z195">
        <f>0.61365*exp(17.502*BP195/(240.97+BP195))</f>
        <v>0</v>
      </c>
      <c r="AA195">
        <f>(W195-BI195*(BN195+BO195)/1000)</f>
        <v>0</v>
      </c>
      <c r="AB195">
        <f>(-I195*44100)</f>
        <v>0</v>
      </c>
      <c r="AC195">
        <f>2*29.3*Q195*0.92*(BP195-V195)</f>
        <v>0</v>
      </c>
      <c r="AD195">
        <f>2*0.95*5.67E-8*(((BP195+$B$7)+273)^4-(V195+273)^4)</f>
        <v>0</v>
      </c>
      <c r="AE195">
        <f>T195+AD195+AB195+AC195</f>
        <v>0</v>
      </c>
      <c r="AF195">
        <f>BM195*AT195*(BH195-BG195*(1000-AT195*BJ195)/(1000-AT195*BI195))/(100*BA195)</f>
        <v>0</v>
      </c>
      <c r="AG195">
        <f>1000*BM195*AT195*(BI195-BJ195)/(100*BA195*(1000-AT195*BI195))</f>
        <v>0</v>
      </c>
      <c r="AH195">
        <f>(AI195 - AJ195 - BN195*1E3/(8.314*(BP195+273.15)) * AL195/BM195 * AK195) * BM195/(100*BA195) * (1000 - BJ195)/1000</f>
        <v>0</v>
      </c>
      <c r="AI195">
        <v>426.542065682187</v>
      </c>
      <c r="AJ195">
        <v>425.0363212121211</v>
      </c>
      <c r="AK195">
        <v>-0.0008135277404738359</v>
      </c>
      <c r="AL195">
        <v>67.19264244503198</v>
      </c>
      <c r="AM195">
        <f>(AO195 - AN195 + BN195*1E3/(8.314*(BP195+273.15)) * AQ195/BM195 * AP195) * BM195/(100*BA195) * 1000/(1000 - AO195)</f>
        <v>0</v>
      </c>
      <c r="AN195">
        <v>15.35605640760556</v>
      </c>
      <c r="AO195">
        <v>15.88805272727273</v>
      </c>
      <c r="AP195">
        <v>-0.003911665788828947</v>
      </c>
      <c r="AQ195">
        <v>78.54602597300801</v>
      </c>
      <c r="AR195">
        <v>26</v>
      </c>
      <c r="AS195">
        <v>4</v>
      </c>
      <c r="AT195">
        <f>IF(AR195*$H$13&gt;=AV195,1.0,(AV195/(AV195-AR195*$H$13)))</f>
        <v>0</v>
      </c>
      <c r="AU195">
        <f>(AT195-1)*100</f>
        <v>0</v>
      </c>
      <c r="AV195">
        <f>MAX(0,($B$13+$C$13*BU195)/(1+$D$13*BU195)*BN195/(BP195+273)*$E$13)</f>
        <v>0</v>
      </c>
      <c r="AW195">
        <f>$B$11*BV195+$C$11*BW195+$F$11*CH195*(1-CK195)</f>
        <v>0</v>
      </c>
      <c r="AX195">
        <f>AW195*AY195</f>
        <v>0</v>
      </c>
      <c r="AY195">
        <f>($B$11*$D$9+$C$11*$D$9+$F$11*((CU195+CM195)/MAX(CU195+CM195+CV195, 0.1)*$I$9+CV195/MAX(CU195+CM195+CV195, 0.1)*$J$9))/($B$11+$C$11+$F$11)</f>
        <v>0</v>
      </c>
      <c r="AZ195">
        <f>($B$11*$K$9+$C$11*$K$9+$F$11*((CU195+CM195)/MAX(CU195+CM195+CV195, 0.1)*$P$9+CV195/MAX(CU195+CM195+CV195, 0.1)*$Q$9))/($B$11+$C$11+$F$11)</f>
        <v>0</v>
      </c>
      <c r="BA195">
        <v>6</v>
      </c>
      <c r="BB195">
        <v>0.5</v>
      </c>
      <c r="BC195" t="s">
        <v>355</v>
      </c>
      <c r="BD195">
        <v>2</v>
      </c>
      <c r="BE195" t="b">
        <v>1</v>
      </c>
      <c r="BF195">
        <v>1714262969.349999</v>
      </c>
      <c r="BG195">
        <v>418.3072000000001</v>
      </c>
      <c r="BH195">
        <v>420.0047</v>
      </c>
      <c r="BI195">
        <v>15.93247333333333</v>
      </c>
      <c r="BJ195">
        <v>15.37623</v>
      </c>
      <c r="BK195">
        <v>421.1204666666666</v>
      </c>
      <c r="BL195">
        <v>15.97186</v>
      </c>
      <c r="BM195">
        <v>599.9856333333332</v>
      </c>
      <c r="BN195">
        <v>101.4083333333333</v>
      </c>
      <c r="BO195">
        <v>0.09998027666666665</v>
      </c>
      <c r="BP195">
        <v>27.08038666666666</v>
      </c>
      <c r="BQ195">
        <v>27.26834000000001</v>
      </c>
      <c r="BR195">
        <v>999.9000000000002</v>
      </c>
      <c r="BS195">
        <v>0</v>
      </c>
      <c r="BT195">
        <v>0</v>
      </c>
      <c r="BU195">
        <v>9988.955666666667</v>
      </c>
      <c r="BV195">
        <v>0</v>
      </c>
      <c r="BW195">
        <v>158.6091333333333</v>
      </c>
      <c r="BX195">
        <v>-1.697465</v>
      </c>
      <c r="BY195">
        <v>425.0797333333333</v>
      </c>
      <c r="BZ195">
        <v>426.5635666666668</v>
      </c>
      <c r="CA195">
        <v>0.5562482333333333</v>
      </c>
      <c r="CB195">
        <v>420.0047</v>
      </c>
      <c r="CC195">
        <v>15.37623</v>
      </c>
      <c r="CD195">
        <v>1.615685666666667</v>
      </c>
      <c r="CE195">
        <v>1.559277</v>
      </c>
      <c r="CF195">
        <v>14.10919666666667</v>
      </c>
      <c r="CG195">
        <v>13.56213666666667</v>
      </c>
      <c r="CH195">
        <v>399.9872666666667</v>
      </c>
      <c r="CI195">
        <v>0.9000037666666668</v>
      </c>
      <c r="CJ195">
        <v>0.09999645333333335</v>
      </c>
      <c r="CK195">
        <v>0</v>
      </c>
      <c r="CL195">
        <v>2.10513</v>
      </c>
      <c r="CM195">
        <v>0</v>
      </c>
      <c r="CN195">
        <v>1347.855666666667</v>
      </c>
      <c r="CO195">
        <v>3702.092333333333</v>
      </c>
      <c r="CP195">
        <v>37.31216666666667</v>
      </c>
      <c r="CQ195">
        <v>41.16013333333331</v>
      </c>
      <c r="CR195">
        <v>39.0809</v>
      </c>
      <c r="CS195">
        <v>41.34556666666666</v>
      </c>
      <c r="CT195">
        <v>38.05376666666666</v>
      </c>
      <c r="CU195">
        <v>359.9906666666667</v>
      </c>
      <c r="CV195">
        <v>39.99633333333334</v>
      </c>
      <c r="CW195">
        <v>0</v>
      </c>
      <c r="CX195">
        <v>1714263064.8</v>
      </c>
      <c r="CY195">
        <v>0</v>
      </c>
      <c r="CZ195">
        <v>1714261835</v>
      </c>
      <c r="DA195" t="s">
        <v>668</v>
      </c>
      <c r="DB195">
        <v>1714261835</v>
      </c>
      <c r="DC195">
        <v>1714261830</v>
      </c>
      <c r="DD195">
        <v>5</v>
      </c>
      <c r="DE195">
        <v>0.08799999999999999</v>
      </c>
      <c r="DF195">
        <v>0.013</v>
      </c>
      <c r="DG195">
        <v>-2.821</v>
      </c>
      <c r="DH195">
        <v>-0.042</v>
      </c>
      <c r="DI195">
        <v>420</v>
      </c>
      <c r="DJ195">
        <v>15</v>
      </c>
      <c r="DK195">
        <v>0.27</v>
      </c>
      <c r="DL195">
        <v>0.16</v>
      </c>
      <c r="DM195">
        <v>-1.691748536585366</v>
      </c>
      <c r="DN195">
        <v>-0.131170662020906</v>
      </c>
      <c r="DO195">
        <v>0.02010764950435843</v>
      </c>
      <c r="DP195">
        <v>0</v>
      </c>
      <c r="DQ195">
        <v>0.559484</v>
      </c>
      <c r="DR195">
        <v>-0.09623809756097419</v>
      </c>
      <c r="DS195">
        <v>0.01271391648894254</v>
      </c>
      <c r="DT195">
        <v>1</v>
      </c>
      <c r="DU195">
        <v>1</v>
      </c>
      <c r="DV195">
        <v>2</v>
      </c>
      <c r="DW195" t="s">
        <v>357</v>
      </c>
      <c r="DX195">
        <v>3.22939</v>
      </c>
      <c r="DY195">
        <v>2.70398</v>
      </c>
      <c r="DZ195">
        <v>0.106226</v>
      </c>
      <c r="EA195">
        <v>0.106338</v>
      </c>
      <c r="EB195">
        <v>0.0867757</v>
      </c>
      <c r="EC195">
        <v>0.085004</v>
      </c>
      <c r="ED195">
        <v>29249.6</v>
      </c>
      <c r="EE195">
        <v>28587</v>
      </c>
      <c r="EF195">
        <v>31333.5</v>
      </c>
      <c r="EG195">
        <v>30317.3</v>
      </c>
      <c r="EH195">
        <v>38334.1</v>
      </c>
      <c r="EI195">
        <v>36685.6</v>
      </c>
      <c r="EJ195">
        <v>43918.3</v>
      </c>
      <c r="EK195">
        <v>42341.4</v>
      </c>
      <c r="EL195">
        <v>2.09602</v>
      </c>
      <c r="EM195">
        <v>1.9297</v>
      </c>
      <c r="EN195">
        <v>0.140272</v>
      </c>
      <c r="EO195">
        <v>0</v>
      </c>
      <c r="EP195">
        <v>24.983</v>
      </c>
      <c r="EQ195">
        <v>999.9</v>
      </c>
      <c r="ER195">
        <v>49.2</v>
      </c>
      <c r="ES195">
        <v>28.5</v>
      </c>
      <c r="ET195">
        <v>18.957</v>
      </c>
      <c r="EU195">
        <v>61.5091</v>
      </c>
      <c r="EV195">
        <v>23.0008</v>
      </c>
      <c r="EW195">
        <v>1</v>
      </c>
      <c r="EX195">
        <v>-0.168686</v>
      </c>
      <c r="EY195">
        <v>-1.82362</v>
      </c>
      <c r="EZ195">
        <v>20.2009</v>
      </c>
      <c r="FA195">
        <v>5.22163</v>
      </c>
      <c r="FB195">
        <v>11.998</v>
      </c>
      <c r="FC195">
        <v>4.9662</v>
      </c>
      <c r="FD195">
        <v>3.29625</v>
      </c>
      <c r="FE195">
        <v>9999</v>
      </c>
      <c r="FF195">
        <v>9999</v>
      </c>
      <c r="FG195">
        <v>9999</v>
      </c>
      <c r="FH195">
        <v>34.1</v>
      </c>
      <c r="FI195">
        <v>4.97105</v>
      </c>
      <c r="FJ195">
        <v>1.86783</v>
      </c>
      <c r="FK195">
        <v>1.85898</v>
      </c>
      <c r="FL195">
        <v>1.86511</v>
      </c>
      <c r="FM195">
        <v>1.8631</v>
      </c>
      <c r="FN195">
        <v>1.86447</v>
      </c>
      <c r="FO195">
        <v>1.85989</v>
      </c>
      <c r="FP195">
        <v>1.86401</v>
      </c>
      <c r="FQ195">
        <v>0</v>
      </c>
      <c r="FR195">
        <v>0</v>
      </c>
      <c r="FS195">
        <v>0</v>
      </c>
      <c r="FT195">
        <v>0</v>
      </c>
      <c r="FU195" t="s">
        <v>358</v>
      </c>
      <c r="FV195" t="s">
        <v>359</v>
      </c>
      <c r="FW195" t="s">
        <v>360</v>
      </c>
      <c r="FX195" t="s">
        <v>360</v>
      </c>
      <c r="FY195" t="s">
        <v>360</v>
      </c>
      <c r="FZ195" t="s">
        <v>360</v>
      </c>
      <c r="GA195">
        <v>0</v>
      </c>
      <c r="GB195">
        <v>100</v>
      </c>
      <c r="GC195">
        <v>100</v>
      </c>
      <c r="GD195">
        <v>-2.813</v>
      </c>
      <c r="GE195">
        <v>-0.0395</v>
      </c>
      <c r="GF195">
        <v>-0.9628116313488231</v>
      </c>
      <c r="GG195">
        <v>-0.004200780211792431</v>
      </c>
      <c r="GH195">
        <v>-6.086107273994438E-07</v>
      </c>
      <c r="GI195">
        <v>3.538391214060535E-10</v>
      </c>
      <c r="GJ195">
        <v>-0.06491111787149924</v>
      </c>
      <c r="GK195">
        <v>0.006682484536868237</v>
      </c>
      <c r="GL195">
        <v>-0.0007200357986506558</v>
      </c>
      <c r="GM195">
        <v>2.515042002614049E-05</v>
      </c>
      <c r="GN195">
        <v>15</v>
      </c>
      <c r="GO195">
        <v>1944</v>
      </c>
      <c r="GP195">
        <v>3</v>
      </c>
      <c r="GQ195">
        <v>20</v>
      </c>
      <c r="GR195">
        <v>19</v>
      </c>
      <c r="GS195">
        <v>19.1</v>
      </c>
      <c r="GT195">
        <v>1.13281</v>
      </c>
      <c r="GU195">
        <v>2.4292</v>
      </c>
      <c r="GV195">
        <v>1.44775</v>
      </c>
      <c r="GW195">
        <v>2.29004</v>
      </c>
      <c r="GX195">
        <v>1.55151</v>
      </c>
      <c r="GY195">
        <v>2.31689</v>
      </c>
      <c r="GZ195">
        <v>32.5539</v>
      </c>
      <c r="HA195">
        <v>13.309</v>
      </c>
      <c r="HB195">
        <v>18</v>
      </c>
      <c r="HC195">
        <v>561.574</v>
      </c>
      <c r="HD195">
        <v>460.423</v>
      </c>
      <c r="HE195">
        <v>28.001</v>
      </c>
      <c r="HF195">
        <v>24.9848</v>
      </c>
      <c r="HG195">
        <v>29.9997</v>
      </c>
      <c r="HH195">
        <v>25.1127</v>
      </c>
      <c r="HI195">
        <v>25.0873</v>
      </c>
      <c r="HJ195">
        <v>22.6826</v>
      </c>
      <c r="HK195">
        <v>28.6049</v>
      </c>
      <c r="HL195">
        <v>50.6817</v>
      </c>
      <c r="HM195">
        <v>28</v>
      </c>
      <c r="HN195">
        <v>420</v>
      </c>
      <c r="HO195">
        <v>15.4091</v>
      </c>
      <c r="HP195">
        <v>99.4427</v>
      </c>
      <c r="HQ195">
        <v>101.169</v>
      </c>
    </row>
    <row r="196" spans="1:225">
      <c r="A196">
        <v>180</v>
      </c>
      <c r="B196">
        <v>1714262987.1</v>
      </c>
      <c r="C196">
        <v>5849</v>
      </c>
      <c r="D196" t="s">
        <v>746</v>
      </c>
      <c r="E196" t="s">
        <v>747</v>
      </c>
      <c r="F196">
        <v>5</v>
      </c>
      <c r="G196" t="s">
        <v>743</v>
      </c>
      <c r="H196">
        <v>1714262979.427586</v>
      </c>
      <c r="I196">
        <f>(J196)/1000</f>
        <v>0</v>
      </c>
      <c r="J196">
        <f>IF(BE196, AM196, AG196)</f>
        <v>0</v>
      </c>
      <c r="K196">
        <f>IF(BE196, AH196, AF196)</f>
        <v>0</v>
      </c>
      <c r="L196">
        <f>BG196 - IF(AT196&gt;1, K196*BA196*100.0/(AV196*BU196), 0)</f>
        <v>0</v>
      </c>
      <c r="M196">
        <f>((S196-I196/2)*L196-K196)/(S196+I196/2)</f>
        <v>0</v>
      </c>
      <c r="N196">
        <f>M196*(BN196+BO196)/1000.0</f>
        <v>0</v>
      </c>
      <c r="O196">
        <f>(BG196 - IF(AT196&gt;1, K196*BA196*100.0/(AV196*BU196), 0))*(BN196+BO196)/1000.0</f>
        <v>0</v>
      </c>
      <c r="P196">
        <f>2.0/((1/R196-1/Q196)+SIGN(R196)*SQRT((1/R196-1/Q196)*(1/R196-1/Q196) + 4*BB196/((BB196+1)*(BB196+1))*(2*1/R196*1/Q196-1/Q196*1/Q196)))</f>
        <v>0</v>
      </c>
      <c r="Q196">
        <f>IF(LEFT(BC196,1)&lt;&gt;"0",IF(LEFT(BC196,1)="1",3.0,BD196),$D$5+$E$5*(BU196*BN196/($K$5*1000))+$F$5*(BU196*BN196/($K$5*1000))*MAX(MIN(BA196,$J$5),$I$5)*MAX(MIN(BA196,$J$5),$I$5)+$G$5*MAX(MIN(BA196,$J$5),$I$5)*(BU196*BN196/($K$5*1000))+$H$5*(BU196*BN196/($K$5*1000))*(BU196*BN196/($K$5*1000)))</f>
        <v>0</v>
      </c>
      <c r="R196">
        <f>I196*(1000-(1000*0.61365*exp(17.502*V196/(240.97+V196))/(BN196+BO196)+BI196)/2)/(1000*0.61365*exp(17.502*V196/(240.97+V196))/(BN196+BO196)-BI196)</f>
        <v>0</v>
      </c>
      <c r="S196">
        <f>1/((BB196+1)/(P196/1.6)+1/(Q196/1.37)) + BB196/((BB196+1)/(P196/1.6) + BB196/(Q196/1.37))</f>
        <v>0</v>
      </c>
      <c r="T196">
        <f>(AW196*AZ196)</f>
        <v>0</v>
      </c>
      <c r="U196">
        <f>(BP196+(T196+2*0.95*5.67E-8*(((BP196+$B$7)+273)^4-(BP196+273)^4)-44100*I196)/(1.84*29.3*Q196+8*0.95*5.67E-8*(BP196+273)^3))</f>
        <v>0</v>
      </c>
      <c r="V196">
        <f>($C$7*BQ196+$D$7*BR196+$E$7*U196)</f>
        <v>0</v>
      </c>
      <c r="W196">
        <f>0.61365*exp(17.502*V196/(240.97+V196))</f>
        <v>0</v>
      </c>
      <c r="X196">
        <f>(Y196/Z196*100)</f>
        <v>0</v>
      </c>
      <c r="Y196">
        <f>BI196*(BN196+BO196)/1000</f>
        <v>0</v>
      </c>
      <c r="Z196">
        <f>0.61365*exp(17.502*BP196/(240.97+BP196))</f>
        <v>0</v>
      </c>
      <c r="AA196">
        <f>(W196-BI196*(BN196+BO196)/1000)</f>
        <v>0</v>
      </c>
      <c r="AB196">
        <f>(-I196*44100)</f>
        <v>0</v>
      </c>
      <c r="AC196">
        <f>2*29.3*Q196*0.92*(BP196-V196)</f>
        <v>0</v>
      </c>
      <c r="AD196">
        <f>2*0.95*5.67E-8*(((BP196+$B$7)+273)^4-(V196+273)^4)</f>
        <v>0</v>
      </c>
      <c r="AE196">
        <f>T196+AD196+AB196+AC196</f>
        <v>0</v>
      </c>
      <c r="AF196">
        <f>BM196*AT196*(BH196-BG196*(1000-AT196*BJ196)/(1000-AT196*BI196))/(100*BA196)</f>
        <v>0</v>
      </c>
      <c r="AG196">
        <f>1000*BM196*AT196*(BI196-BJ196)/(100*BA196*(1000-AT196*BI196))</f>
        <v>0</v>
      </c>
      <c r="AH196">
        <f>(AI196 - AJ196 - BN196*1E3/(8.314*(BP196+273.15)) * AL196/BM196 * AK196) * BM196/(100*BA196) * (1000 - BJ196)/1000</f>
        <v>0</v>
      </c>
      <c r="AI196">
        <v>426.4718032264683</v>
      </c>
      <c r="AJ196">
        <v>424.9950848484849</v>
      </c>
      <c r="AK196">
        <v>0.0003598548696097354</v>
      </c>
      <c r="AL196">
        <v>67.19264244503198</v>
      </c>
      <c r="AM196">
        <f>(AO196 - AN196 + BN196*1E3/(8.314*(BP196+273.15)) * AQ196/BM196 * AP196) * BM196/(100*BA196) * 1000/(1000 - AO196)</f>
        <v>0</v>
      </c>
      <c r="AN196">
        <v>15.34370556610749</v>
      </c>
      <c r="AO196">
        <v>15.86107333333333</v>
      </c>
      <c r="AP196">
        <v>-0.0003531269211497612</v>
      </c>
      <c r="AQ196">
        <v>78.54602597300801</v>
      </c>
      <c r="AR196">
        <v>26</v>
      </c>
      <c r="AS196">
        <v>4</v>
      </c>
      <c r="AT196">
        <f>IF(AR196*$H$13&gt;=AV196,1.0,(AV196/(AV196-AR196*$H$13)))</f>
        <v>0</v>
      </c>
      <c r="AU196">
        <f>(AT196-1)*100</f>
        <v>0</v>
      </c>
      <c r="AV196">
        <f>MAX(0,($B$13+$C$13*BU196)/(1+$D$13*BU196)*BN196/(BP196+273)*$E$13)</f>
        <v>0</v>
      </c>
      <c r="AW196">
        <f>$B$11*BV196+$C$11*BW196+$F$11*CH196*(1-CK196)</f>
        <v>0</v>
      </c>
      <c r="AX196">
        <f>AW196*AY196</f>
        <v>0</v>
      </c>
      <c r="AY196">
        <f>($B$11*$D$9+$C$11*$D$9+$F$11*((CU196+CM196)/MAX(CU196+CM196+CV196, 0.1)*$I$9+CV196/MAX(CU196+CM196+CV196, 0.1)*$J$9))/($B$11+$C$11+$F$11)</f>
        <v>0</v>
      </c>
      <c r="AZ196">
        <f>($B$11*$K$9+$C$11*$K$9+$F$11*((CU196+CM196)/MAX(CU196+CM196+CV196, 0.1)*$P$9+CV196/MAX(CU196+CM196+CV196, 0.1)*$Q$9))/($B$11+$C$11+$F$11)</f>
        <v>0</v>
      </c>
      <c r="BA196">
        <v>6</v>
      </c>
      <c r="BB196">
        <v>0.5</v>
      </c>
      <c r="BC196" t="s">
        <v>355</v>
      </c>
      <c r="BD196">
        <v>2</v>
      </c>
      <c r="BE196" t="b">
        <v>1</v>
      </c>
      <c r="BF196">
        <v>1714262979.427586</v>
      </c>
      <c r="BG196">
        <v>418.2692758620689</v>
      </c>
      <c r="BH196">
        <v>419.9836896551723</v>
      </c>
      <c r="BI196">
        <v>15.88061034482759</v>
      </c>
      <c r="BJ196">
        <v>15.35075862068966</v>
      </c>
      <c r="BK196">
        <v>421.0823793103448</v>
      </c>
      <c r="BL196">
        <v>15.92013793103448</v>
      </c>
      <c r="BM196">
        <v>599.9912413793103</v>
      </c>
      <c r="BN196">
        <v>101.4085862068966</v>
      </c>
      <c r="BO196">
        <v>0.1000001137931035</v>
      </c>
      <c r="BP196">
        <v>27.09274482758621</v>
      </c>
      <c r="BQ196">
        <v>27.2813724137931</v>
      </c>
      <c r="BR196">
        <v>999.9000000000002</v>
      </c>
      <c r="BS196">
        <v>0</v>
      </c>
      <c r="BT196">
        <v>0</v>
      </c>
      <c r="BU196">
        <v>9999.200000000001</v>
      </c>
      <c r="BV196">
        <v>0</v>
      </c>
      <c r="BW196">
        <v>160.1908620689655</v>
      </c>
      <c r="BX196">
        <v>-1.714456206896552</v>
      </c>
      <c r="BY196">
        <v>425.018724137931</v>
      </c>
      <c r="BZ196">
        <v>426.5312413793102</v>
      </c>
      <c r="CA196">
        <v>0.5298573793103448</v>
      </c>
      <c r="CB196">
        <v>419.9836896551723</v>
      </c>
      <c r="CC196">
        <v>15.35075862068966</v>
      </c>
      <c r="CD196">
        <v>1.61043</v>
      </c>
      <c r="CE196">
        <v>1.556697586206896</v>
      </c>
      <c r="CF196">
        <v>14.05896896551724</v>
      </c>
      <c r="CG196">
        <v>13.53671034482758</v>
      </c>
      <c r="CH196">
        <v>400.0119310344828</v>
      </c>
      <c r="CI196">
        <v>0.9000017931034483</v>
      </c>
      <c r="CJ196">
        <v>0.09999843448275862</v>
      </c>
      <c r="CK196">
        <v>0</v>
      </c>
      <c r="CL196">
        <v>2.199662068965517</v>
      </c>
      <c r="CM196">
        <v>0</v>
      </c>
      <c r="CN196">
        <v>1341.034137931034</v>
      </c>
      <c r="CO196">
        <v>3702.318275862069</v>
      </c>
      <c r="CP196">
        <v>37.36413793103448</v>
      </c>
      <c r="CQ196">
        <v>41.20220689655172</v>
      </c>
      <c r="CR196">
        <v>39.14206896551723</v>
      </c>
      <c r="CS196">
        <v>41.43296551724138</v>
      </c>
      <c r="CT196">
        <v>38.10110344827586</v>
      </c>
      <c r="CU196">
        <v>360.0117241379311</v>
      </c>
      <c r="CV196">
        <v>40.00172413793103</v>
      </c>
      <c r="CW196">
        <v>0</v>
      </c>
      <c r="CX196">
        <v>1714263074.4</v>
      </c>
      <c r="CY196">
        <v>0</v>
      </c>
      <c r="CZ196">
        <v>1714261835</v>
      </c>
      <c r="DA196" t="s">
        <v>668</v>
      </c>
      <c r="DB196">
        <v>1714261835</v>
      </c>
      <c r="DC196">
        <v>1714261830</v>
      </c>
      <c r="DD196">
        <v>5</v>
      </c>
      <c r="DE196">
        <v>0.08799999999999999</v>
      </c>
      <c r="DF196">
        <v>0.013</v>
      </c>
      <c r="DG196">
        <v>-2.821</v>
      </c>
      <c r="DH196">
        <v>-0.042</v>
      </c>
      <c r="DI196">
        <v>420</v>
      </c>
      <c r="DJ196">
        <v>15</v>
      </c>
      <c r="DK196">
        <v>0.27</v>
      </c>
      <c r="DL196">
        <v>0.16</v>
      </c>
      <c r="DM196">
        <v>-1.7098765</v>
      </c>
      <c r="DN196">
        <v>-0.07183317073170407</v>
      </c>
      <c r="DO196">
        <v>0.02520621069796092</v>
      </c>
      <c r="DP196">
        <v>1</v>
      </c>
      <c r="DQ196">
        <v>0.5400003499999999</v>
      </c>
      <c r="DR196">
        <v>-0.1769137936210141</v>
      </c>
      <c r="DS196">
        <v>0.01764099102452864</v>
      </c>
      <c r="DT196">
        <v>0</v>
      </c>
      <c r="DU196">
        <v>1</v>
      </c>
      <c r="DV196">
        <v>2</v>
      </c>
      <c r="DW196" t="s">
        <v>357</v>
      </c>
      <c r="DX196">
        <v>3.22935</v>
      </c>
      <c r="DY196">
        <v>2.70445</v>
      </c>
      <c r="DZ196">
        <v>0.106224</v>
      </c>
      <c r="EA196">
        <v>0.106353</v>
      </c>
      <c r="EB196">
        <v>0.0866726</v>
      </c>
      <c r="EC196">
        <v>0.0849956</v>
      </c>
      <c r="ED196">
        <v>29249.6</v>
      </c>
      <c r="EE196">
        <v>28587.2</v>
      </c>
      <c r="EF196">
        <v>31333.4</v>
      </c>
      <c r="EG196">
        <v>30317.8</v>
      </c>
      <c r="EH196">
        <v>38338.3</v>
      </c>
      <c r="EI196">
        <v>36686.4</v>
      </c>
      <c r="EJ196">
        <v>43918.1</v>
      </c>
      <c r="EK196">
        <v>42342</v>
      </c>
      <c r="EL196">
        <v>2.09575</v>
      </c>
      <c r="EM196">
        <v>1.92977</v>
      </c>
      <c r="EN196">
        <v>0.139564</v>
      </c>
      <c r="EO196">
        <v>0</v>
      </c>
      <c r="EP196">
        <v>24.9935</v>
      </c>
      <c r="EQ196">
        <v>999.9</v>
      </c>
      <c r="ER196">
        <v>49.2</v>
      </c>
      <c r="ES196">
        <v>28.5</v>
      </c>
      <c r="ET196">
        <v>18.9547</v>
      </c>
      <c r="EU196">
        <v>61.6791</v>
      </c>
      <c r="EV196">
        <v>23.1851</v>
      </c>
      <c r="EW196">
        <v>1</v>
      </c>
      <c r="EX196">
        <v>-0.169385</v>
      </c>
      <c r="EY196">
        <v>-1.80879</v>
      </c>
      <c r="EZ196">
        <v>20.2019</v>
      </c>
      <c r="FA196">
        <v>5.22657</v>
      </c>
      <c r="FB196">
        <v>11.998</v>
      </c>
      <c r="FC196">
        <v>4.9672</v>
      </c>
      <c r="FD196">
        <v>3.297</v>
      </c>
      <c r="FE196">
        <v>9999</v>
      </c>
      <c r="FF196">
        <v>9999</v>
      </c>
      <c r="FG196">
        <v>9999</v>
      </c>
      <c r="FH196">
        <v>34.1</v>
      </c>
      <c r="FI196">
        <v>4.97108</v>
      </c>
      <c r="FJ196">
        <v>1.86783</v>
      </c>
      <c r="FK196">
        <v>1.85898</v>
      </c>
      <c r="FL196">
        <v>1.86511</v>
      </c>
      <c r="FM196">
        <v>1.86312</v>
      </c>
      <c r="FN196">
        <v>1.86447</v>
      </c>
      <c r="FO196">
        <v>1.85989</v>
      </c>
      <c r="FP196">
        <v>1.86401</v>
      </c>
      <c r="FQ196">
        <v>0</v>
      </c>
      <c r="FR196">
        <v>0</v>
      </c>
      <c r="FS196">
        <v>0</v>
      </c>
      <c r="FT196">
        <v>0</v>
      </c>
      <c r="FU196" t="s">
        <v>358</v>
      </c>
      <c r="FV196" t="s">
        <v>359</v>
      </c>
      <c r="FW196" t="s">
        <v>360</v>
      </c>
      <c r="FX196" t="s">
        <v>360</v>
      </c>
      <c r="FY196" t="s">
        <v>360</v>
      </c>
      <c r="FZ196" t="s">
        <v>360</v>
      </c>
      <c r="GA196">
        <v>0</v>
      </c>
      <c r="GB196">
        <v>100</v>
      </c>
      <c r="GC196">
        <v>100</v>
      </c>
      <c r="GD196">
        <v>-2.813</v>
      </c>
      <c r="GE196">
        <v>-0.0396</v>
      </c>
      <c r="GF196">
        <v>-0.9628116313488231</v>
      </c>
      <c r="GG196">
        <v>-0.004200780211792431</v>
      </c>
      <c r="GH196">
        <v>-6.086107273994438E-07</v>
      </c>
      <c r="GI196">
        <v>3.538391214060535E-10</v>
      </c>
      <c r="GJ196">
        <v>-0.06491111787149924</v>
      </c>
      <c r="GK196">
        <v>0.006682484536868237</v>
      </c>
      <c r="GL196">
        <v>-0.0007200357986506558</v>
      </c>
      <c r="GM196">
        <v>2.515042002614049E-05</v>
      </c>
      <c r="GN196">
        <v>15</v>
      </c>
      <c r="GO196">
        <v>1944</v>
      </c>
      <c r="GP196">
        <v>3</v>
      </c>
      <c r="GQ196">
        <v>20</v>
      </c>
      <c r="GR196">
        <v>19.2</v>
      </c>
      <c r="GS196">
        <v>19.3</v>
      </c>
      <c r="GT196">
        <v>1.13281</v>
      </c>
      <c r="GU196">
        <v>2.43042</v>
      </c>
      <c r="GV196">
        <v>1.44775</v>
      </c>
      <c r="GW196">
        <v>2.29004</v>
      </c>
      <c r="GX196">
        <v>1.55151</v>
      </c>
      <c r="GY196">
        <v>2.43286</v>
      </c>
      <c r="GZ196">
        <v>32.5539</v>
      </c>
      <c r="HA196">
        <v>13.3265</v>
      </c>
      <c r="HB196">
        <v>18</v>
      </c>
      <c r="HC196">
        <v>561.288</v>
      </c>
      <c r="HD196">
        <v>460.381</v>
      </c>
      <c r="HE196">
        <v>28.0015</v>
      </c>
      <c r="HF196">
        <v>24.9748</v>
      </c>
      <c r="HG196">
        <v>29.9997</v>
      </c>
      <c r="HH196">
        <v>25.1022</v>
      </c>
      <c r="HI196">
        <v>25.0769</v>
      </c>
      <c r="HJ196">
        <v>22.6821</v>
      </c>
      <c r="HK196">
        <v>28.3049</v>
      </c>
      <c r="HL196">
        <v>50.6817</v>
      </c>
      <c r="HM196">
        <v>28</v>
      </c>
      <c r="HN196">
        <v>420</v>
      </c>
      <c r="HO196">
        <v>15.4617</v>
      </c>
      <c r="HP196">
        <v>99.4422</v>
      </c>
      <c r="HQ196">
        <v>101.17</v>
      </c>
    </row>
    <row r="197" spans="1:225">
      <c r="A197">
        <v>181</v>
      </c>
      <c r="B197">
        <v>1714262997.1</v>
      </c>
      <c r="C197">
        <v>5859</v>
      </c>
      <c r="D197" t="s">
        <v>748</v>
      </c>
      <c r="E197" t="s">
        <v>749</v>
      </c>
      <c r="F197">
        <v>5</v>
      </c>
      <c r="G197" t="s">
        <v>743</v>
      </c>
      <c r="H197">
        <v>1714262989.166666</v>
      </c>
      <c r="I197">
        <f>(J197)/1000</f>
        <v>0</v>
      </c>
      <c r="J197">
        <f>IF(BE197, AM197, AG197)</f>
        <v>0</v>
      </c>
      <c r="K197">
        <f>IF(BE197, AH197, AF197)</f>
        <v>0</v>
      </c>
      <c r="L197">
        <f>BG197 - IF(AT197&gt;1, K197*BA197*100.0/(AV197*BU197), 0)</f>
        <v>0</v>
      </c>
      <c r="M197">
        <f>((S197-I197/2)*L197-K197)/(S197+I197/2)</f>
        <v>0</v>
      </c>
      <c r="N197">
        <f>M197*(BN197+BO197)/1000.0</f>
        <v>0</v>
      </c>
      <c r="O197">
        <f>(BG197 - IF(AT197&gt;1, K197*BA197*100.0/(AV197*BU197), 0))*(BN197+BO197)/1000.0</f>
        <v>0</v>
      </c>
      <c r="P197">
        <f>2.0/((1/R197-1/Q197)+SIGN(R197)*SQRT((1/R197-1/Q197)*(1/R197-1/Q197) + 4*BB197/((BB197+1)*(BB197+1))*(2*1/R197*1/Q197-1/Q197*1/Q197)))</f>
        <v>0</v>
      </c>
      <c r="Q197">
        <f>IF(LEFT(BC197,1)&lt;&gt;"0",IF(LEFT(BC197,1)="1",3.0,BD197),$D$5+$E$5*(BU197*BN197/($K$5*1000))+$F$5*(BU197*BN197/($K$5*1000))*MAX(MIN(BA197,$J$5),$I$5)*MAX(MIN(BA197,$J$5),$I$5)+$G$5*MAX(MIN(BA197,$J$5),$I$5)*(BU197*BN197/($K$5*1000))+$H$5*(BU197*BN197/($K$5*1000))*(BU197*BN197/($K$5*1000)))</f>
        <v>0</v>
      </c>
      <c r="R197">
        <f>I197*(1000-(1000*0.61365*exp(17.502*V197/(240.97+V197))/(BN197+BO197)+BI197)/2)/(1000*0.61365*exp(17.502*V197/(240.97+V197))/(BN197+BO197)-BI197)</f>
        <v>0</v>
      </c>
      <c r="S197">
        <f>1/((BB197+1)/(P197/1.6)+1/(Q197/1.37)) + BB197/((BB197+1)/(P197/1.6) + BB197/(Q197/1.37))</f>
        <v>0</v>
      </c>
      <c r="T197">
        <f>(AW197*AZ197)</f>
        <v>0</v>
      </c>
      <c r="U197">
        <f>(BP197+(T197+2*0.95*5.67E-8*(((BP197+$B$7)+273)^4-(BP197+273)^4)-44100*I197)/(1.84*29.3*Q197+8*0.95*5.67E-8*(BP197+273)^3))</f>
        <v>0</v>
      </c>
      <c r="V197">
        <f>($C$7*BQ197+$D$7*BR197+$E$7*U197)</f>
        <v>0</v>
      </c>
      <c r="W197">
        <f>0.61365*exp(17.502*V197/(240.97+V197))</f>
        <v>0</v>
      </c>
      <c r="X197">
        <f>(Y197/Z197*100)</f>
        <v>0</v>
      </c>
      <c r="Y197">
        <f>BI197*(BN197+BO197)/1000</f>
        <v>0</v>
      </c>
      <c r="Z197">
        <f>0.61365*exp(17.502*BP197/(240.97+BP197))</f>
        <v>0</v>
      </c>
      <c r="AA197">
        <f>(W197-BI197*(BN197+BO197)/1000)</f>
        <v>0</v>
      </c>
      <c r="AB197">
        <f>(-I197*44100)</f>
        <v>0</v>
      </c>
      <c r="AC197">
        <f>2*29.3*Q197*0.92*(BP197-V197)</f>
        <v>0</v>
      </c>
      <c r="AD197">
        <f>2*0.95*5.67E-8*(((BP197+$B$7)+273)^4-(V197+273)^4)</f>
        <v>0</v>
      </c>
      <c r="AE197">
        <f>T197+AD197+AB197+AC197</f>
        <v>0</v>
      </c>
      <c r="AF197">
        <f>BM197*AT197*(BH197-BG197*(1000-AT197*BJ197)/(1000-AT197*BI197))/(100*BA197)</f>
        <v>0</v>
      </c>
      <c r="AG197">
        <f>1000*BM197*AT197*(BI197-BJ197)/(100*BA197*(1000-AT197*BI197))</f>
        <v>0</v>
      </c>
      <c r="AH197">
        <f>(AI197 - AJ197 - BN197*1E3/(8.314*(BP197+273.15)) * AL197/BM197 * AK197) * BM197/(100*BA197) * (1000 - BJ197)/1000</f>
        <v>0</v>
      </c>
      <c r="AI197">
        <v>426.5089697750412</v>
      </c>
      <c r="AJ197">
        <v>424.9612121212119</v>
      </c>
      <c r="AK197">
        <v>-0.0008564371460956111</v>
      </c>
      <c r="AL197">
        <v>67.19264244503198</v>
      </c>
      <c r="AM197">
        <f>(AO197 - AN197 + BN197*1E3/(8.314*(BP197+273.15)) * AQ197/BM197 * AP197) * BM197/(100*BA197) * 1000/(1000 - AO197)</f>
        <v>0</v>
      </c>
      <c r="AN197">
        <v>15.40912188486226</v>
      </c>
      <c r="AO197">
        <v>15.87915151515151</v>
      </c>
      <c r="AP197">
        <v>0.000325080586832642</v>
      </c>
      <c r="AQ197">
        <v>78.54602597300801</v>
      </c>
      <c r="AR197">
        <v>26</v>
      </c>
      <c r="AS197">
        <v>4</v>
      </c>
      <c r="AT197">
        <f>IF(AR197*$H$13&gt;=AV197,1.0,(AV197/(AV197-AR197*$H$13)))</f>
        <v>0</v>
      </c>
      <c r="AU197">
        <f>(AT197-1)*100</f>
        <v>0</v>
      </c>
      <c r="AV197">
        <f>MAX(0,($B$13+$C$13*BU197)/(1+$D$13*BU197)*BN197/(BP197+273)*$E$13)</f>
        <v>0</v>
      </c>
      <c r="AW197">
        <f>$B$11*BV197+$C$11*BW197+$F$11*CH197*(1-CK197)</f>
        <v>0</v>
      </c>
      <c r="AX197">
        <f>AW197*AY197</f>
        <v>0</v>
      </c>
      <c r="AY197">
        <f>($B$11*$D$9+$C$11*$D$9+$F$11*((CU197+CM197)/MAX(CU197+CM197+CV197, 0.1)*$I$9+CV197/MAX(CU197+CM197+CV197, 0.1)*$J$9))/($B$11+$C$11+$F$11)</f>
        <v>0</v>
      </c>
      <c r="AZ197">
        <f>($B$11*$K$9+$C$11*$K$9+$F$11*((CU197+CM197)/MAX(CU197+CM197+CV197, 0.1)*$P$9+CV197/MAX(CU197+CM197+CV197, 0.1)*$Q$9))/($B$11+$C$11+$F$11)</f>
        <v>0</v>
      </c>
      <c r="BA197">
        <v>6</v>
      </c>
      <c r="BB197">
        <v>0.5</v>
      </c>
      <c r="BC197" t="s">
        <v>355</v>
      </c>
      <c r="BD197">
        <v>2</v>
      </c>
      <c r="BE197" t="b">
        <v>1</v>
      </c>
      <c r="BF197">
        <v>1714262989.166666</v>
      </c>
      <c r="BG197">
        <v>418.2544</v>
      </c>
      <c r="BH197">
        <v>419.9888333333334</v>
      </c>
      <c r="BI197">
        <v>15.86482</v>
      </c>
      <c r="BJ197">
        <v>15.37095333333333</v>
      </c>
      <c r="BK197">
        <v>421.0675666666667</v>
      </c>
      <c r="BL197">
        <v>15.90440666666667</v>
      </c>
      <c r="BM197">
        <v>599.9893000000001</v>
      </c>
      <c r="BN197">
        <v>101.4081666666667</v>
      </c>
      <c r="BO197">
        <v>0.09992154000000002</v>
      </c>
      <c r="BP197">
        <v>27.08224</v>
      </c>
      <c r="BQ197">
        <v>27.27655333333333</v>
      </c>
      <c r="BR197">
        <v>999.9000000000002</v>
      </c>
      <c r="BS197">
        <v>0</v>
      </c>
      <c r="BT197">
        <v>0</v>
      </c>
      <c r="BU197">
        <v>10016.35233333333</v>
      </c>
      <c r="BV197">
        <v>0</v>
      </c>
      <c r="BW197">
        <v>160.9770333333334</v>
      </c>
      <c r="BX197">
        <v>-1.734489333333333</v>
      </c>
      <c r="BY197">
        <v>424.9968333333333</v>
      </c>
      <c r="BZ197">
        <v>426.5453666666667</v>
      </c>
      <c r="CA197">
        <v>0.4938616333333333</v>
      </c>
      <c r="CB197">
        <v>419.9888333333334</v>
      </c>
      <c r="CC197">
        <v>15.37095333333333</v>
      </c>
      <c r="CD197">
        <v>1.608821666666667</v>
      </c>
      <c r="CE197">
        <v>1.558739333333333</v>
      </c>
      <c r="CF197">
        <v>14.04355666666667</v>
      </c>
      <c r="CG197">
        <v>13.55683</v>
      </c>
      <c r="CH197">
        <v>400.0053333333333</v>
      </c>
      <c r="CI197">
        <v>0.8999993333333335</v>
      </c>
      <c r="CJ197">
        <v>0.1000008766666667</v>
      </c>
      <c r="CK197">
        <v>0</v>
      </c>
      <c r="CL197">
        <v>2.202603333333334</v>
      </c>
      <c r="CM197">
        <v>0</v>
      </c>
      <c r="CN197">
        <v>1334.525333333333</v>
      </c>
      <c r="CO197">
        <v>3702.254666666667</v>
      </c>
      <c r="CP197">
        <v>37.41426666666666</v>
      </c>
      <c r="CQ197">
        <v>41.2416</v>
      </c>
      <c r="CR197">
        <v>39.19756666666667</v>
      </c>
      <c r="CS197">
        <v>41.51019999999998</v>
      </c>
      <c r="CT197">
        <v>38.15186666666666</v>
      </c>
      <c r="CU197">
        <v>360.0050000000001</v>
      </c>
      <c r="CV197">
        <v>40.00333333333333</v>
      </c>
      <c r="CW197">
        <v>0</v>
      </c>
      <c r="CX197">
        <v>1714263084.6</v>
      </c>
      <c r="CY197">
        <v>0</v>
      </c>
      <c r="CZ197">
        <v>1714261835</v>
      </c>
      <c r="DA197" t="s">
        <v>668</v>
      </c>
      <c r="DB197">
        <v>1714261835</v>
      </c>
      <c r="DC197">
        <v>1714261830</v>
      </c>
      <c r="DD197">
        <v>5</v>
      </c>
      <c r="DE197">
        <v>0.08799999999999999</v>
      </c>
      <c r="DF197">
        <v>0.013</v>
      </c>
      <c r="DG197">
        <v>-2.821</v>
      </c>
      <c r="DH197">
        <v>-0.042</v>
      </c>
      <c r="DI197">
        <v>420</v>
      </c>
      <c r="DJ197">
        <v>15</v>
      </c>
      <c r="DK197">
        <v>0.27</v>
      </c>
      <c r="DL197">
        <v>0.16</v>
      </c>
      <c r="DM197">
        <v>-1.728361951219512</v>
      </c>
      <c r="DN197">
        <v>-0.05663080139373179</v>
      </c>
      <c r="DO197">
        <v>0.04610247965499342</v>
      </c>
      <c r="DP197">
        <v>1</v>
      </c>
      <c r="DQ197">
        <v>0.506552512195122</v>
      </c>
      <c r="DR197">
        <v>-0.2433867177700347</v>
      </c>
      <c r="DS197">
        <v>0.02517048744270778</v>
      </c>
      <c r="DT197">
        <v>0</v>
      </c>
      <c r="DU197">
        <v>1</v>
      </c>
      <c r="DV197">
        <v>2</v>
      </c>
      <c r="DW197" t="s">
        <v>357</v>
      </c>
      <c r="DX197">
        <v>3.22936</v>
      </c>
      <c r="DY197">
        <v>2.7047</v>
      </c>
      <c r="DZ197">
        <v>0.106221</v>
      </c>
      <c r="EA197">
        <v>0.106347</v>
      </c>
      <c r="EB197">
        <v>0.0867612</v>
      </c>
      <c r="EC197">
        <v>0.0852675</v>
      </c>
      <c r="ED197">
        <v>29250.4</v>
      </c>
      <c r="EE197">
        <v>28588.2</v>
      </c>
      <c r="EF197">
        <v>31334.1</v>
      </c>
      <c r="EG197">
        <v>30318.7</v>
      </c>
      <c r="EH197">
        <v>38335.3</v>
      </c>
      <c r="EI197">
        <v>36676.6</v>
      </c>
      <c r="EJ197">
        <v>43919</v>
      </c>
      <c r="EK197">
        <v>42343.4</v>
      </c>
      <c r="EL197">
        <v>2.09617</v>
      </c>
      <c r="EM197">
        <v>1.92965</v>
      </c>
      <c r="EN197">
        <v>0.140116</v>
      </c>
      <c r="EO197">
        <v>0</v>
      </c>
      <c r="EP197">
        <v>24.9761</v>
      </c>
      <c r="EQ197">
        <v>999.9</v>
      </c>
      <c r="ER197">
        <v>49.2</v>
      </c>
      <c r="ES197">
        <v>28.4</v>
      </c>
      <c r="ET197">
        <v>18.8454</v>
      </c>
      <c r="EU197">
        <v>60.9191</v>
      </c>
      <c r="EV197">
        <v>23.0889</v>
      </c>
      <c r="EW197">
        <v>1</v>
      </c>
      <c r="EX197">
        <v>-0.170229</v>
      </c>
      <c r="EY197">
        <v>-1.79824</v>
      </c>
      <c r="EZ197">
        <v>20.2021</v>
      </c>
      <c r="FA197">
        <v>5.22717</v>
      </c>
      <c r="FB197">
        <v>11.998</v>
      </c>
      <c r="FC197">
        <v>4.9672</v>
      </c>
      <c r="FD197">
        <v>3.297</v>
      </c>
      <c r="FE197">
        <v>9999</v>
      </c>
      <c r="FF197">
        <v>9999</v>
      </c>
      <c r="FG197">
        <v>9999</v>
      </c>
      <c r="FH197">
        <v>34.1</v>
      </c>
      <c r="FI197">
        <v>4.97107</v>
      </c>
      <c r="FJ197">
        <v>1.8678</v>
      </c>
      <c r="FK197">
        <v>1.85898</v>
      </c>
      <c r="FL197">
        <v>1.86508</v>
      </c>
      <c r="FM197">
        <v>1.8631</v>
      </c>
      <c r="FN197">
        <v>1.86447</v>
      </c>
      <c r="FO197">
        <v>1.85989</v>
      </c>
      <c r="FP197">
        <v>1.86401</v>
      </c>
      <c r="FQ197">
        <v>0</v>
      </c>
      <c r="FR197">
        <v>0</v>
      </c>
      <c r="FS197">
        <v>0</v>
      </c>
      <c r="FT197">
        <v>0</v>
      </c>
      <c r="FU197" t="s">
        <v>358</v>
      </c>
      <c r="FV197" t="s">
        <v>359</v>
      </c>
      <c r="FW197" t="s">
        <v>360</v>
      </c>
      <c r="FX197" t="s">
        <v>360</v>
      </c>
      <c r="FY197" t="s">
        <v>360</v>
      </c>
      <c r="FZ197" t="s">
        <v>360</v>
      </c>
      <c r="GA197">
        <v>0</v>
      </c>
      <c r="GB197">
        <v>100</v>
      </c>
      <c r="GC197">
        <v>100</v>
      </c>
      <c r="GD197">
        <v>-2.813</v>
      </c>
      <c r="GE197">
        <v>-0.0396</v>
      </c>
      <c r="GF197">
        <v>-0.9628116313488231</v>
      </c>
      <c r="GG197">
        <v>-0.004200780211792431</v>
      </c>
      <c r="GH197">
        <v>-6.086107273994438E-07</v>
      </c>
      <c r="GI197">
        <v>3.538391214060535E-10</v>
      </c>
      <c r="GJ197">
        <v>-0.06491111787149924</v>
      </c>
      <c r="GK197">
        <v>0.006682484536868237</v>
      </c>
      <c r="GL197">
        <v>-0.0007200357986506558</v>
      </c>
      <c r="GM197">
        <v>2.515042002614049E-05</v>
      </c>
      <c r="GN197">
        <v>15</v>
      </c>
      <c r="GO197">
        <v>1944</v>
      </c>
      <c r="GP197">
        <v>3</v>
      </c>
      <c r="GQ197">
        <v>20</v>
      </c>
      <c r="GR197">
        <v>19.4</v>
      </c>
      <c r="GS197">
        <v>19.5</v>
      </c>
      <c r="GT197">
        <v>1.13281</v>
      </c>
      <c r="GU197">
        <v>2.42065</v>
      </c>
      <c r="GV197">
        <v>1.44775</v>
      </c>
      <c r="GW197">
        <v>2.29004</v>
      </c>
      <c r="GX197">
        <v>1.55151</v>
      </c>
      <c r="GY197">
        <v>2.4585</v>
      </c>
      <c r="GZ197">
        <v>32.5539</v>
      </c>
      <c r="HA197">
        <v>13.3177</v>
      </c>
      <c r="HB197">
        <v>18</v>
      </c>
      <c r="HC197">
        <v>561.465</v>
      </c>
      <c r="HD197">
        <v>460.215</v>
      </c>
      <c r="HE197">
        <v>28.001</v>
      </c>
      <c r="HF197">
        <v>24.9659</v>
      </c>
      <c r="HG197">
        <v>29.9998</v>
      </c>
      <c r="HH197">
        <v>25.0917</v>
      </c>
      <c r="HI197">
        <v>25.0665</v>
      </c>
      <c r="HJ197">
        <v>22.6834</v>
      </c>
      <c r="HK197">
        <v>28.0287</v>
      </c>
      <c r="HL197">
        <v>50.6817</v>
      </c>
      <c r="HM197">
        <v>28</v>
      </c>
      <c r="HN197">
        <v>420</v>
      </c>
      <c r="HO197">
        <v>15.4754</v>
      </c>
      <c r="HP197">
        <v>99.4443</v>
      </c>
      <c r="HQ197">
        <v>101.173</v>
      </c>
    </row>
    <row r="198" spans="1:225">
      <c r="A198">
        <v>182</v>
      </c>
      <c r="B198">
        <v>1714263007.1</v>
      </c>
      <c r="C198">
        <v>5869</v>
      </c>
      <c r="D198" t="s">
        <v>750</v>
      </c>
      <c r="E198" t="s">
        <v>751</v>
      </c>
      <c r="F198">
        <v>5</v>
      </c>
      <c r="G198" t="s">
        <v>743</v>
      </c>
      <c r="H198">
        <v>1714262999.166666</v>
      </c>
      <c r="I198">
        <f>(J198)/1000</f>
        <v>0</v>
      </c>
      <c r="J198">
        <f>IF(BE198, AM198, AG198)</f>
        <v>0</v>
      </c>
      <c r="K198">
        <f>IF(BE198, AH198, AF198)</f>
        <v>0</v>
      </c>
      <c r="L198">
        <f>BG198 - IF(AT198&gt;1, K198*BA198*100.0/(AV198*BU198), 0)</f>
        <v>0</v>
      </c>
      <c r="M198">
        <f>((S198-I198/2)*L198-K198)/(S198+I198/2)</f>
        <v>0</v>
      </c>
      <c r="N198">
        <f>M198*(BN198+BO198)/1000.0</f>
        <v>0</v>
      </c>
      <c r="O198">
        <f>(BG198 - IF(AT198&gt;1, K198*BA198*100.0/(AV198*BU198), 0))*(BN198+BO198)/1000.0</f>
        <v>0</v>
      </c>
      <c r="P198">
        <f>2.0/((1/R198-1/Q198)+SIGN(R198)*SQRT((1/R198-1/Q198)*(1/R198-1/Q198) + 4*BB198/((BB198+1)*(BB198+1))*(2*1/R198*1/Q198-1/Q198*1/Q198)))</f>
        <v>0</v>
      </c>
      <c r="Q198">
        <f>IF(LEFT(BC198,1)&lt;&gt;"0",IF(LEFT(BC198,1)="1",3.0,BD198),$D$5+$E$5*(BU198*BN198/($K$5*1000))+$F$5*(BU198*BN198/($K$5*1000))*MAX(MIN(BA198,$J$5),$I$5)*MAX(MIN(BA198,$J$5),$I$5)+$G$5*MAX(MIN(BA198,$J$5),$I$5)*(BU198*BN198/($K$5*1000))+$H$5*(BU198*BN198/($K$5*1000))*(BU198*BN198/($K$5*1000)))</f>
        <v>0</v>
      </c>
      <c r="R198">
        <f>I198*(1000-(1000*0.61365*exp(17.502*V198/(240.97+V198))/(BN198+BO198)+BI198)/2)/(1000*0.61365*exp(17.502*V198/(240.97+V198))/(BN198+BO198)-BI198)</f>
        <v>0</v>
      </c>
      <c r="S198">
        <f>1/((BB198+1)/(P198/1.6)+1/(Q198/1.37)) + BB198/((BB198+1)/(P198/1.6) + BB198/(Q198/1.37))</f>
        <v>0</v>
      </c>
      <c r="T198">
        <f>(AW198*AZ198)</f>
        <v>0</v>
      </c>
      <c r="U198">
        <f>(BP198+(T198+2*0.95*5.67E-8*(((BP198+$B$7)+273)^4-(BP198+273)^4)-44100*I198)/(1.84*29.3*Q198+8*0.95*5.67E-8*(BP198+273)^3))</f>
        <v>0</v>
      </c>
      <c r="V198">
        <f>($C$7*BQ198+$D$7*BR198+$E$7*U198)</f>
        <v>0</v>
      </c>
      <c r="W198">
        <f>0.61365*exp(17.502*V198/(240.97+V198))</f>
        <v>0</v>
      </c>
      <c r="X198">
        <f>(Y198/Z198*100)</f>
        <v>0</v>
      </c>
      <c r="Y198">
        <f>BI198*(BN198+BO198)/1000</f>
        <v>0</v>
      </c>
      <c r="Z198">
        <f>0.61365*exp(17.502*BP198/(240.97+BP198))</f>
        <v>0</v>
      </c>
      <c r="AA198">
        <f>(W198-BI198*(BN198+BO198)/1000)</f>
        <v>0</v>
      </c>
      <c r="AB198">
        <f>(-I198*44100)</f>
        <v>0</v>
      </c>
      <c r="AC198">
        <f>2*29.3*Q198*0.92*(BP198-V198)</f>
        <v>0</v>
      </c>
      <c r="AD198">
        <f>2*0.95*5.67E-8*(((BP198+$B$7)+273)^4-(V198+273)^4)</f>
        <v>0</v>
      </c>
      <c r="AE198">
        <f>T198+AD198+AB198+AC198</f>
        <v>0</v>
      </c>
      <c r="AF198">
        <f>BM198*AT198*(BH198-BG198*(1000-AT198*BJ198)/(1000-AT198*BI198))/(100*BA198)</f>
        <v>0</v>
      </c>
      <c r="AG198">
        <f>1000*BM198*AT198*(BI198-BJ198)/(100*BA198*(1000-AT198*BI198))</f>
        <v>0</v>
      </c>
      <c r="AH198">
        <f>(AI198 - AJ198 - BN198*1E3/(8.314*(BP198+273.15)) * AL198/BM198 * AK198) * BM198/(100*BA198) * (1000 - BJ198)/1000</f>
        <v>0</v>
      </c>
      <c r="AI198">
        <v>426.5872977047597</v>
      </c>
      <c r="AJ198">
        <v>424.9904969696967</v>
      </c>
      <c r="AK198">
        <v>0.0001071597706445241</v>
      </c>
      <c r="AL198">
        <v>67.19264244503198</v>
      </c>
      <c r="AM198">
        <f>(AO198 - AN198 + BN198*1E3/(8.314*(BP198+273.15)) * AQ198/BM198 * AP198) * BM198/(100*BA198) * 1000/(1000 - AO198)</f>
        <v>0</v>
      </c>
      <c r="AN198">
        <v>15.40939751393507</v>
      </c>
      <c r="AO198">
        <v>15.90414666666666</v>
      </c>
      <c r="AP198">
        <v>0.0002779997323799628</v>
      </c>
      <c r="AQ198">
        <v>78.54602597300801</v>
      </c>
      <c r="AR198">
        <v>26</v>
      </c>
      <c r="AS198">
        <v>4</v>
      </c>
      <c r="AT198">
        <f>IF(AR198*$H$13&gt;=AV198,1.0,(AV198/(AV198-AR198*$H$13)))</f>
        <v>0</v>
      </c>
      <c r="AU198">
        <f>(AT198-1)*100</f>
        <v>0</v>
      </c>
      <c r="AV198">
        <f>MAX(0,($B$13+$C$13*BU198)/(1+$D$13*BU198)*BN198/(BP198+273)*$E$13)</f>
        <v>0</v>
      </c>
      <c r="AW198">
        <f>$B$11*BV198+$C$11*BW198+$F$11*CH198*(1-CK198)</f>
        <v>0</v>
      </c>
      <c r="AX198">
        <f>AW198*AY198</f>
        <v>0</v>
      </c>
      <c r="AY198">
        <f>($B$11*$D$9+$C$11*$D$9+$F$11*((CU198+CM198)/MAX(CU198+CM198+CV198, 0.1)*$I$9+CV198/MAX(CU198+CM198+CV198, 0.1)*$J$9))/($B$11+$C$11+$F$11)</f>
        <v>0</v>
      </c>
      <c r="AZ198">
        <f>($B$11*$K$9+$C$11*$K$9+$F$11*((CU198+CM198)/MAX(CU198+CM198+CV198, 0.1)*$P$9+CV198/MAX(CU198+CM198+CV198, 0.1)*$Q$9))/($B$11+$C$11+$F$11)</f>
        <v>0</v>
      </c>
      <c r="BA198">
        <v>6</v>
      </c>
      <c r="BB198">
        <v>0.5</v>
      </c>
      <c r="BC198" t="s">
        <v>355</v>
      </c>
      <c r="BD198">
        <v>2</v>
      </c>
      <c r="BE198" t="b">
        <v>1</v>
      </c>
      <c r="BF198">
        <v>1714262999.166666</v>
      </c>
      <c r="BG198">
        <v>418.2417666666666</v>
      </c>
      <c r="BH198">
        <v>419.9877</v>
      </c>
      <c r="BI198">
        <v>15.88634</v>
      </c>
      <c r="BJ198">
        <v>15.40838666666667</v>
      </c>
      <c r="BK198">
        <v>421.0547999999999</v>
      </c>
      <c r="BL198">
        <v>15.92587666666667</v>
      </c>
      <c r="BM198">
        <v>599.9980666666667</v>
      </c>
      <c r="BN198">
        <v>101.4079</v>
      </c>
      <c r="BO198">
        <v>0.09997673</v>
      </c>
      <c r="BP198">
        <v>27.07600000000001</v>
      </c>
      <c r="BQ198">
        <v>27.27596333333334</v>
      </c>
      <c r="BR198">
        <v>999.9000000000002</v>
      </c>
      <c r="BS198">
        <v>0</v>
      </c>
      <c r="BT198">
        <v>0</v>
      </c>
      <c r="BU198">
        <v>10006.937</v>
      </c>
      <c r="BV198">
        <v>0</v>
      </c>
      <c r="BW198">
        <v>161.0830666666666</v>
      </c>
      <c r="BX198">
        <v>-1.746022333333333</v>
      </c>
      <c r="BY198">
        <v>424.9933</v>
      </c>
      <c r="BZ198">
        <v>426.5604</v>
      </c>
      <c r="CA198">
        <v>0.4779660666666667</v>
      </c>
      <c r="CB198">
        <v>419.9877</v>
      </c>
      <c r="CC198">
        <v>15.40838666666667</v>
      </c>
      <c r="CD198">
        <v>1.611000666666667</v>
      </c>
      <c r="CE198">
        <v>1.562531</v>
      </c>
      <c r="CF198">
        <v>14.06443666666667</v>
      </c>
      <c r="CG198">
        <v>13.59417</v>
      </c>
      <c r="CH198">
        <v>400.0190999999999</v>
      </c>
      <c r="CI198">
        <v>0.8999975333333335</v>
      </c>
      <c r="CJ198">
        <v>0.1000026866666667</v>
      </c>
      <c r="CK198">
        <v>0</v>
      </c>
      <c r="CL198">
        <v>2.16777</v>
      </c>
      <c r="CM198">
        <v>0</v>
      </c>
      <c r="CN198">
        <v>1327.158333333333</v>
      </c>
      <c r="CO198">
        <v>3702.380666666667</v>
      </c>
      <c r="CP198">
        <v>37.4643</v>
      </c>
      <c r="CQ198">
        <v>41.27686666666664</v>
      </c>
      <c r="CR198">
        <v>39.24573333333333</v>
      </c>
      <c r="CS198">
        <v>41.58516666666666</v>
      </c>
      <c r="CT198">
        <v>38.2059</v>
      </c>
      <c r="CU198">
        <v>360.0169999999999</v>
      </c>
      <c r="CV198">
        <v>40.002</v>
      </c>
      <c r="CW198">
        <v>0</v>
      </c>
      <c r="CX198">
        <v>1714263094.8</v>
      </c>
      <c r="CY198">
        <v>0</v>
      </c>
      <c r="CZ198">
        <v>1714261835</v>
      </c>
      <c r="DA198" t="s">
        <v>668</v>
      </c>
      <c r="DB198">
        <v>1714261835</v>
      </c>
      <c r="DC198">
        <v>1714261830</v>
      </c>
      <c r="DD198">
        <v>5</v>
      </c>
      <c r="DE198">
        <v>0.08799999999999999</v>
      </c>
      <c r="DF198">
        <v>0.013</v>
      </c>
      <c r="DG198">
        <v>-2.821</v>
      </c>
      <c r="DH198">
        <v>-0.042</v>
      </c>
      <c r="DI198">
        <v>420</v>
      </c>
      <c r="DJ198">
        <v>15</v>
      </c>
      <c r="DK198">
        <v>0.27</v>
      </c>
      <c r="DL198">
        <v>0.16</v>
      </c>
      <c r="DM198">
        <v>-1.756513414634146</v>
      </c>
      <c r="DN198">
        <v>-0.05159916376306762</v>
      </c>
      <c r="DO198">
        <v>0.0430622366173265</v>
      </c>
      <c r="DP198">
        <v>1</v>
      </c>
      <c r="DQ198">
        <v>0.4827042926829269</v>
      </c>
      <c r="DR198">
        <v>-0.01064652961672534</v>
      </c>
      <c r="DS198">
        <v>0.01528985278087</v>
      </c>
      <c r="DT198">
        <v>1</v>
      </c>
      <c r="DU198">
        <v>2</v>
      </c>
      <c r="DV198">
        <v>2</v>
      </c>
      <c r="DW198" t="s">
        <v>394</v>
      </c>
      <c r="DX198">
        <v>3.22946</v>
      </c>
      <c r="DY198">
        <v>2.70432</v>
      </c>
      <c r="DZ198">
        <v>0.106224</v>
      </c>
      <c r="EA198">
        <v>0.106361</v>
      </c>
      <c r="EB198">
        <v>0.08685610000000001</v>
      </c>
      <c r="EC198">
        <v>0.0852218</v>
      </c>
      <c r="ED198">
        <v>29250.9</v>
      </c>
      <c r="EE198">
        <v>28588.4</v>
      </c>
      <c r="EF198">
        <v>31334.7</v>
      </c>
      <c r="EG198">
        <v>30319.3</v>
      </c>
      <c r="EH198">
        <v>38332.2</v>
      </c>
      <c r="EI198">
        <v>36679.3</v>
      </c>
      <c r="EJ198">
        <v>43920</v>
      </c>
      <c r="EK198">
        <v>42344.3</v>
      </c>
      <c r="EL198">
        <v>2.0963</v>
      </c>
      <c r="EM198">
        <v>1.93012</v>
      </c>
      <c r="EN198">
        <v>0.142597</v>
      </c>
      <c r="EO198">
        <v>0</v>
      </c>
      <c r="EP198">
        <v>24.9488</v>
      </c>
      <c r="EQ198">
        <v>999.9</v>
      </c>
      <c r="ER198">
        <v>49.2</v>
      </c>
      <c r="ES198">
        <v>28.4</v>
      </c>
      <c r="ET198">
        <v>18.8454</v>
      </c>
      <c r="EU198">
        <v>60.8791</v>
      </c>
      <c r="EV198">
        <v>22.7804</v>
      </c>
      <c r="EW198">
        <v>1</v>
      </c>
      <c r="EX198">
        <v>-0.170894</v>
      </c>
      <c r="EY198">
        <v>-1.78857</v>
      </c>
      <c r="EZ198">
        <v>20.2022</v>
      </c>
      <c r="FA198">
        <v>5.22777</v>
      </c>
      <c r="FB198">
        <v>11.998</v>
      </c>
      <c r="FC198">
        <v>4.96715</v>
      </c>
      <c r="FD198">
        <v>3.297</v>
      </c>
      <c r="FE198">
        <v>9999</v>
      </c>
      <c r="FF198">
        <v>9999</v>
      </c>
      <c r="FG198">
        <v>9999</v>
      </c>
      <c r="FH198">
        <v>34.1</v>
      </c>
      <c r="FI198">
        <v>4.97106</v>
      </c>
      <c r="FJ198">
        <v>1.86779</v>
      </c>
      <c r="FK198">
        <v>1.85898</v>
      </c>
      <c r="FL198">
        <v>1.86509</v>
      </c>
      <c r="FM198">
        <v>1.8631</v>
      </c>
      <c r="FN198">
        <v>1.86447</v>
      </c>
      <c r="FO198">
        <v>1.85989</v>
      </c>
      <c r="FP198">
        <v>1.86401</v>
      </c>
      <c r="FQ198">
        <v>0</v>
      </c>
      <c r="FR198">
        <v>0</v>
      </c>
      <c r="FS198">
        <v>0</v>
      </c>
      <c r="FT198">
        <v>0</v>
      </c>
      <c r="FU198" t="s">
        <v>358</v>
      </c>
      <c r="FV198" t="s">
        <v>359</v>
      </c>
      <c r="FW198" t="s">
        <v>360</v>
      </c>
      <c r="FX198" t="s">
        <v>360</v>
      </c>
      <c r="FY198" t="s">
        <v>360</v>
      </c>
      <c r="FZ198" t="s">
        <v>360</v>
      </c>
      <c r="GA198">
        <v>0</v>
      </c>
      <c r="GB198">
        <v>100</v>
      </c>
      <c r="GC198">
        <v>100</v>
      </c>
      <c r="GD198">
        <v>-2.813</v>
      </c>
      <c r="GE198">
        <v>-0.0395</v>
      </c>
      <c r="GF198">
        <v>-0.9628116313488231</v>
      </c>
      <c r="GG198">
        <v>-0.004200780211792431</v>
      </c>
      <c r="GH198">
        <v>-6.086107273994438E-07</v>
      </c>
      <c r="GI198">
        <v>3.538391214060535E-10</v>
      </c>
      <c r="GJ198">
        <v>-0.06491111787149924</v>
      </c>
      <c r="GK198">
        <v>0.006682484536868237</v>
      </c>
      <c r="GL198">
        <v>-0.0007200357986506558</v>
      </c>
      <c r="GM198">
        <v>2.515042002614049E-05</v>
      </c>
      <c r="GN198">
        <v>15</v>
      </c>
      <c r="GO198">
        <v>1944</v>
      </c>
      <c r="GP198">
        <v>3</v>
      </c>
      <c r="GQ198">
        <v>20</v>
      </c>
      <c r="GR198">
        <v>19.5</v>
      </c>
      <c r="GS198">
        <v>19.6</v>
      </c>
      <c r="GT198">
        <v>1.13281</v>
      </c>
      <c r="GU198">
        <v>2.41577</v>
      </c>
      <c r="GV198">
        <v>1.44775</v>
      </c>
      <c r="GW198">
        <v>2.29004</v>
      </c>
      <c r="GX198">
        <v>1.55151</v>
      </c>
      <c r="GY198">
        <v>2.39624</v>
      </c>
      <c r="GZ198">
        <v>32.5539</v>
      </c>
      <c r="HA198">
        <v>13.309</v>
      </c>
      <c r="HB198">
        <v>18</v>
      </c>
      <c r="HC198">
        <v>561.4450000000001</v>
      </c>
      <c r="HD198">
        <v>460.428</v>
      </c>
      <c r="HE198">
        <v>28.0009</v>
      </c>
      <c r="HF198">
        <v>24.9571</v>
      </c>
      <c r="HG198">
        <v>29.9998</v>
      </c>
      <c r="HH198">
        <v>25.0814</v>
      </c>
      <c r="HI198">
        <v>25.0571</v>
      </c>
      <c r="HJ198">
        <v>22.6826</v>
      </c>
      <c r="HK198">
        <v>27.7539</v>
      </c>
      <c r="HL198">
        <v>50.6817</v>
      </c>
      <c r="HM198">
        <v>28</v>
      </c>
      <c r="HN198">
        <v>420</v>
      </c>
      <c r="HO198">
        <v>15.4707</v>
      </c>
      <c r="HP198">
        <v>99.4464</v>
      </c>
      <c r="HQ198">
        <v>101.176</v>
      </c>
    </row>
    <row r="199" spans="1:225">
      <c r="A199">
        <v>183</v>
      </c>
      <c r="B199">
        <v>1714263017.1</v>
      </c>
      <c r="C199">
        <v>5879</v>
      </c>
      <c r="D199" t="s">
        <v>752</v>
      </c>
      <c r="E199" t="s">
        <v>753</v>
      </c>
      <c r="F199">
        <v>5</v>
      </c>
      <c r="G199" t="s">
        <v>743</v>
      </c>
      <c r="H199">
        <v>1714263009.166666</v>
      </c>
      <c r="I199">
        <f>(J199)/1000</f>
        <v>0</v>
      </c>
      <c r="J199">
        <f>IF(BE199, AM199, AG199)</f>
        <v>0</v>
      </c>
      <c r="K199">
        <f>IF(BE199, AH199, AF199)</f>
        <v>0</v>
      </c>
      <c r="L199">
        <f>BG199 - IF(AT199&gt;1, K199*BA199*100.0/(AV199*BU199), 0)</f>
        <v>0</v>
      </c>
      <c r="M199">
        <f>((S199-I199/2)*L199-K199)/(S199+I199/2)</f>
        <v>0</v>
      </c>
      <c r="N199">
        <f>M199*(BN199+BO199)/1000.0</f>
        <v>0</v>
      </c>
      <c r="O199">
        <f>(BG199 - IF(AT199&gt;1, K199*BA199*100.0/(AV199*BU199), 0))*(BN199+BO199)/1000.0</f>
        <v>0</v>
      </c>
      <c r="P199">
        <f>2.0/((1/R199-1/Q199)+SIGN(R199)*SQRT((1/R199-1/Q199)*(1/R199-1/Q199) + 4*BB199/((BB199+1)*(BB199+1))*(2*1/R199*1/Q199-1/Q199*1/Q199)))</f>
        <v>0</v>
      </c>
      <c r="Q199">
        <f>IF(LEFT(BC199,1)&lt;&gt;"0",IF(LEFT(BC199,1)="1",3.0,BD199),$D$5+$E$5*(BU199*BN199/($K$5*1000))+$F$5*(BU199*BN199/($K$5*1000))*MAX(MIN(BA199,$J$5),$I$5)*MAX(MIN(BA199,$J$5),$I$5)+$G$5*MAX(MIN(BA199,$J$5),$I$5)*(BU199*BN199/($K$5*1000))+$H$5*(BU199*BN199/($K$5*1000))*(BU199*BN199/($K$5*1000)))</f>
        <v>0</v>
      </c>
      <c r="R199">
        <f>I199*(1000-(1000*0.61365*exp(17.502*V199/(240.97+V199))/(BN199+BO199)+BI199)/2)/(1000*0.61365*exp(17.502*V199/(240.97+V199))/(BN199+BO199)-BI199)</f>
        <v>0</v>
      </c>
      <c r="S199">
        <f>1/((BB199+1)/(P199/1.6)+1/(Q199/1.37)) + BB199/((BB199+1)/(P199/1.6) + BB199/(Q199/1.37))</f>
        <v>0</v>
      </c>
      <c r="T199">
        <f>(AW199*AZ199)</f>
        <v>0</v>
      </c>
      <c r="U199">
        <f>(BP199+(T199+2*0.95*5.67E-8*(((BP199+$B$7)+273)^4-(BP199+273)^4)-44100*I199)/(1.84*29.3*Q199+8*0.95*5.67E-8*(BP199+273)^3))</f>
        <v>0</v>
      </c>
      <c r="V199">
        <f>($C$7*BQ199+$D$7*BR199+$E$7*U199)</f>
        <v>0</v>
      </c>
      <c r="W199">
        <f>0.61365*exp(17.502*V199/(240.97+V199))</f>
        <v>0</v>
      </c>
      <c r="X199">
        <f>(Y199/Z199*100)</f>
        <v>0</v>
      </c>
      <c r="Y199">
        <f>BI199*(BN199+BO199)/1000</f>
        <v>0</v>
      </c>
      <c r="Z199">
        <f>0.61365*exp(17.502*BP199/(240.97+BP199))</f>
        <v>0</v>
      </c>
      <c r="AA199">
        <f>(W199-BI199*(BN199+BO199)/1000)</f>
        <v>0</v>
      </c>
      <c r="AB199">
        <f>(-I199*44100)</f>
        <v>0</v>
      </c>
      <c r="AC199">
        <f>2*29.3*Q199*0.92*(BP199-V199)</f>
        <v>0</v>
      </c>
      <c r="AD199">
        <f>2*0.95*5.67E-8*(((BP199+$B$7)+273)^4-(V199+273)^4)</f>
        <v>0</v>
      </c>
      <c r="AE199">
        <f>T199+AD199+AB199+AC199</f>
        <v>0</v>
      </c>
      <c r="AF199">
        <f>BM199*AT199*(BH199-BG199*(1000-AT199*BJ199)/(1000-AT199*BI199))/(100*BA199)</f>
        <v>0</v>
      </c>
      <c r="AG199">
        <f>1000*BM199*AT199*(BI199-BJ199)/(100*BA199*(1000-AT199*BI199))</f>
        <v>0</v>
      </c>
      <c r="AH199">
        <f>(AI199 - AJ199 - BN199*1E3/(8.314*(BP199+273.15)) * AL199/BM199 * AK199) * BM199/(100*BA199) * (1000 - BJ199)/1000</f>
        <v>0</v>
      </c>
      <c r="AI199">
        <v>426.6360000107581</v>
      </c>
      <c r="AJ199">
        <v>424.9557393939395</v>
      </c>
      <c r="AK199">
        <v>0.001912307001999469</v>
      </c>
      <c r="AL199">
        <v>67.19264244503198</v>
      </c>
      <c r="AM199">
        <f>(AO199 - AN199 + BN199*1E3/(8.314*(BP199+273.15)) * AQ199/BM199 * AP199) * BM199/(100*BA199) * 1000/(1000 - AO199)</f>
        <v>0</v>
      </c>
      <c r="AN199">
        <v>15.42147318709869</v>
      </c>
      <c r="AO199">
        <v>15.91192060606061</v>
      </c>
      <c r="AP199">
        <v>0.00015034640000132</v>
      </c>
      <c r="AQ199">
        <v>78.54602597300801</v>
      </c>
      <c r="AR199">
        <v>27</v>
      </c>
      <c r="AS199">
        <v>4</v>
      </c>
      <c r="AT199">
        <f>IF(AR199*$H$13&gt;=AV199,1.0,(AV199/(AV199-AR199*$H$13)))</f>
        <v>0</v>
      </c>
      <c r="AU199">
        <f>(AT199-1)*100</f>
        <v>0</v>
      </c>
      <c r="AV199">
        <f>MAX(0,($B$13+$C$13*BU199)/(1+$D$13*BU199)*BN199/(BP199+273)*$E$13)</f>
        <v>0</v>
      </c>
      <c r="AW199">
        <f>$B$11*BV199+$C$11*BW199+$F$11*CH199*(1-CK199)</f>
        <v>0</v>
      </c>
      <c r="AX199">
        <f>AW199*AY199</f>
        <v>0</v>
      </c>
      <c r="AY199">
        <f>($B$11*$D$9+$C$11*$D$9+$F$11*((CU199+CM199)/MAX(CU199+CM199+CV199, 0.1)*$I$9+CV199/MAX(CU199+CM199+CV199, 0.1)*$J$9))/($B$11+$C$11+$F$11)</f>
        <v>0</v>
      </c>
      <c r="AZ199">
        <f>($B$11*$K$9+$C$11*$K$9+$F$11*((CU199+CM199)/MAX(CU199+CM199+CV199, 0.1)*$P$9+CV199/MAX(CU199+CM199+CV199, 0.1)*$Q$9))/($B$11+$C$11+$F$11)</f>
        <v>0</v>
      </c>
      <c r="BA199">
        <v>6</v>
      </c>
      <c r="BB199">
        <v>0.5</v>
      </c>
      <c r="BC199" t="s">
        <v>355</v>
      </c>
      <c r="BD199">
        <v>2</v>
      </c>
      <c r="BE199" t="b">
        <v>1</v>
      </c>
      <c r="BF199">
        <v>1714263009.166666</v>
      </c>
      <c r="BG199">
        <v>418.2136</v>
      </c>
      <c r="BH199">
        <v>420.0042666666667</v>
      </c>
      <c r="BI199">
        <v>15.90518666666667</v>
      </c>
      <c r="BJ199">
        <v>15.41203</v>
      </c>
      <c r="BK199">
        <v>421.0264333333334</v>
      </c>
      <c r="BL199">
        <v>15.94464333333334</v>
      </c>
      <c r="BM199">
        <v>599.9517333333333</v>
      </c>
      <c r="BN199">
        <v>101.4082666666667</v>
      </c>
      <c r="BO199">
        <v>0.09998785999999998</v>
      </c>
      <c r="BP199">
        <v>27.08922666666667</v>
      </c>
      <c r="BQ199">
        <v>27.28398</v>
      </c>
      <c r="BR199">
        <v>999.9000000000002</v>
      </c>
      <c r="BS199">
        <v>0</v>
      </c>
      <c r="BT199">
        <v>0</v>
      </c>
      <c r="BU199">
        <v>9991.312</v>
      </c>
      <c r="BV199">
        <v>0</v>
      </c>
      <c r="BW199">
        <v>161.1322666666667</v>
      </c>
      <c r="BX199">
        <v>-1.790845</v>
      </c>
      <c r="BY199">
        <v>424.9727</v>
      </c>
      <c r="BZ199">
        <v>426.5788000000001</v>
      </c>
      <c r="CA199">
        <v>0.4931635333333333</v>
      </c>
      <c r="CB199">
        <v>420.0042666666667</v>
      </c>
      <c r="CC199">
        <v>15.41203</v>
      </c>
      <c r="CD199">
        <v>1.612916666666667</v>
      </c>
      <c r="CE199">
        <v>1.562905</v>
      </c>
      <c r="CF199">
        <v>14.08277333333333</v>
      </c>
      <c r="CG199">
        <v>13.59785666666667</v>
      </c>
      <c r="CH199">
        <v>399.9964</v>
      </c>
      <c r="CI199">
        <v>0.8999957000000001</v>
      </c>
      <c r="CJ199">
        <v>0.10000453</v>
      </c>
      <c r="CK199">
        <v>0</v>
      </c>
      <c r="CL199">
        <v>2.052566666666666</v>
      </c>
      <c r="CM199">
        <v>0</v>
      </c>
      <c r="CN199">
        <v>1319.127</v>
      </c>
      <c r="CO199">
        <v>3702.168999999999</v>
      </c>
      <c r="CP199">
        <v>37.52686666666666</v>
      </c>
      <c r="CQ199">
        <v>41.33090000000001</v>
      </c>
      <c r="CR199">
        <v>39.26859999999999</v>
      </c>
      <c r="CS199">
        <v>41.66636666666665</v>
      </c>
      <c r="CT199">
        <v>38.26026666666666</v>
      </c>
      <c r="CU199">
        <v>359.9959999999999</v>
      </c>
      <c r="CV199">
        <v>39.99833333333333</v>
      </c>
      <c r="CW199">
        <v>0</v>
      </c>
      <c r="CX199">
        <v>1714263104.4</v>
      </c>
      <c r="CY199">
        <v>0</v>
      </c>
      <c r="CZ199">
        <v>1714261835</v>
      </c>
      <c r="DA199" t="s">
        <v>668</v>
      </c>
      <c r="DB199">
        <v>1714261835</v>
      </c>
      <c r="DC199">
        <v>1714261830</v>
      </c>
      <c r="DD199">
        <v>5</v>
      </c>
      <c r="DE199">
        <v>0.08799999999999999</v>
      </c>
      <c r="DF199">
        <v>0.013</v>
      </c>
      <c r="DG199">
        <v>-2.821</v>
      </c>
      <c r="DH199">
        <v>-0.042</v>
      </c>
      <c r="DI199">
        <v>420</v>
      </c>
      <c r="DJ199">
        <v>15</v>
      </c>
      <c r="DK199">
        <v>0.27</v>
      </c>
      <c r="DL199">
        <v>0.16</v>
      </c>
      <c r="DM199">
        <v>-1.783070975609756</v>
      </c>
      <c r="DN199">
        <v>-0.2831661324041769</v>
      </c>
      <c r="DO199">
        <v>0.04588554072721247</v>
      </c>
      <c r="DP199">
        <v>0</v>
      </c>
      <c r="DQ199">
        <v>0.4883679756097561</v>
      </c>
      <c r="DR199">
        <v>0.06538070383275295</v>
      </c>
      <c r="DS199">
        <v>0.01050663141924627</v>
      </c>
      <c r="DT199">
        <v>1</v>
      </c>
      <c r="DU199">
        <v>1</v>
      </c>
      <c r="DV199">
        <v>2</v>
      </c>
      <c r="DW199" t="s">
        <v>357</v>
      </c>
      <c r="DX199">
        <v>3.22961</v>
      </c>
      <c r="DY199">
        <v>2.70424</v>
      </c>
      <c r="DZ199">
        <v>0.106221</v>
      </c>
      <c r="EA199">
        <v>0.106364</v>
      </c>
      <c r="EB199">
        <v>0.08688890000000001</v>
      </c>
      <c r="EC199">
        <v>0.0852797</v>
      </c>
      <c r="ED199">
        <v>29251.9</v>
      </c>
      <c r="EE199">
        <v>28589.2</v>
      </c>
      <c r="EF199">
        <v>31335.6</v>
      </c>
      <c r="EG199">
        <v>30320.2</v>
      </c>
      <c r="EH199">
        <v>38332.3</v>
      </c>
      <c r="EI199">
        <v>36677.8</v>
      </c>
      <c r="EJ199">
        <v>43921.7</v>
      </c>
      <c r="EK199">
        <v>42345.3</v>
      </c>
      <c r="EL199">
        <v>2.09557</v>
      </c>
      <c r="EM199">
        <v>1.93018</v>
      </c>
      <c r="EN199">
        <v>0.143453</v>
      </c>
      <c r="EO199">
        <v>0</v>
      </c>
      <c r="EP199">
        <v>24.9367</v>
      </c>
      <c r="EQ199">
        <v>999.9</v>
      </c>
      <c r="ER199">
        <v>49.2</v>
      </c>
      <c r="ES199">
        <v>28.4</v>
      </c>
      <c r="ET199">
        <v>18.8453</v>
      </c>
      <c r="EU199">
        <v>61.6791</v>
      </c>
      <c r="EV199">
        <v>22.5761</v>
      </c>
      <c r="EW199">
        <v>1</v>
      </c>
      <c r="EX199">
        <v>-0.171585</v>
      </c>
      <c r="EY199">
        <v>-1.7852</v>
      </c>
      <c r="EZ199">
        <v>20.202</v>
      </c>
      <c r="FA199">
        <v>5.22657</v>
      </c>
      <c r="FB199">
        <v>11.998</v>
      </c>
      <c r="FC199">
        <v>4.96475</v>
      </c>
      <c r="FD199">
        <v>3.297</v>
      </c>
      <c r="FE199">
        <v>9999</v>
      </c>
      <c r="FF199">
        <v>9999</v>
      </c>
      <c r="FG199">
        <v>9999</v>
      </c>
      <c r="FH199">
        <v>34.1</v>
      </c>
      <c r="FI199">
        <v>4.97107</v>
      </c>
      <c r="FJ199">
        <v>1.86781</v>
      </c>
      <c r="FK199">
        <v>1.85898</v>
      </c>
      <c r="FL199">
        <v>1.86508</v>
      </c>
      <c r="FM199">
        <v>1.8631</v>
      </c>
      <c r="FN199">
        <v>1.86446</v>
      </c>
      <c r="FO199">
        <v>1.85989</v>
      </c>
      <c r="FP199">
        <v>1.86401</v>
      </c>
      <c r="FQ199">
        <v>0</v>
      </c>
      <c r="FR199">
        <v>0</v>
      </c>
      <c r="FS199">
        <v>0</v>
      </c>
      <c r="FT199">
        <v>0</v>
      </c>
      <c r="FU199" t="s">
        <v>358</v>
      </c>
      <c r="FV199" t="s">
        <v>359</v>
      </c>
      <c r="FW199" t="s">
        <v>360</v>
      </c>
      <c r="FX199" t="s">
        <v>360</v>
      </c>
      <c r="FY199" t="s">
        <v>360</v>
      </c>
      <c r="FZ199" t="s">
        <v>360</v>
      </c>
      <c r="GA199">
        <v>0</v>
      </c>
      <c r="GB199">
        <v>100</v>
      </c>
      <c r="GC199">
        <v>100</v>
      </c>
      <c r="GD199">
        <v>-2.813</v>
      </c>
      <c r="GE199">
        <v>-0.0394</v>
      </c>
      <c r="GF199">
        <v>-0.9628116313488231</v>
      </c>
      <c r="GG199">
        <v>-0.004200780211792431</v>
      </c>
      <c r="GH199">
        <v>-6.086107273994438E-07</v>
      </c>
      <c r="GI199">
        <v>3.538391214060535E-10</v>
      </c>
      <c r="GJ199">
        <v>-0.06491111787149924</v>
      </c>
      <c r="GK199">
        <v>0.006682484536868237</v>
      </c>
      <c r="GL199">
        <v>-0.0007200357986506558</v>
      </c>
      <c r="GM199">
        <v>2.515042002614049E-05</v>
      </c>
      <c r="GN199">
        <v>15</v>
      </c>
      <c r="GO199">
        <v>1944</v>
      </c>
      <c r="GP199">
        <v>3</v>
      </c>
      <c r="GQ199">
        <v>20</v>
      </c>
      <c r="GR199">
        <v>19.7</v>
      </c>
      <c r="GS199">
        <v>19.8</v>
      </c>
      <c r="GT199">
        <v>1.13281</v>
      </c>
      <c r="GU199">
        <v>2.43286</v>
      </c>
      <c r="GV199">
        <v>1.44775</v>
      </c>
      <c r="GW199">
        <v>2.29004</v>
      </c>
      <c r="GX199">
        <v>1.55151</v>
      </c>
      <c r="GY199">
        <v>2.229</v>
      </c>
      <c r="GZ199">
        <v>32.5318</v>
      </c>
      <c r="HA199">
        <v>13.2915</v>
      </c>
      <c r="HB199">
        <v>18</v>
      </c>
      <c r="HC199">
        <v>560.876</v>
      </c>
      <c r="HD199">
        <v>460.383</v>
      </c>
      <c r="HE199">
        <v>28.0002</v>
      </c>
      <c r="HF199">
        <v>24.9487</v>
      </c>
      <c r="HG199">
        <v>29.9997</v>
      </c>
      <c r="HH199">
        <v>25.0724</v>
      </c>
      <c r="HI199">
        <v>25.0482</v>
      </c>
      <c r="HJ199">
        <v>22.6806</v>
      </c>
      <c r="HK199">
        <v>27.7539</v>
      </c>
      <c r="HL199">
        <v>50.6817</v>
      </c>
      <c r="HM199">
        <v>28</v>
      </c>
      <c r="HN199">
        <v>420</v>
      </c>
      <c r="HO199">
        <v>15.4696</v>
      </c>
      <c r="HP199">
        <v>99.45</v>
      </c>
      <c r="HQ199">
        <v>101.178</v>
      </c>
    </row>
    <row r="200" spans="1:225">
      <c r="A200">
        <v>184</v>
      </c>
      <c r="B200">
        <v>1714263027.1</v>
      </c>
      <c r="C200">
        <v>5889</v>
      </c>
      <c r="D200" t="s">
        <v>754</v>
      </c>
      <c r="E200" t="s">
        <v>755</v>
      </c>
      <c r="F200">
        <v>5</v>
      </c>
      <c r="G200" t="s">
        <v>743</v>
      </c>
      <c r="H200">
        <v>1714263019.166666</v>
      </c>
      <c r="I200">
        <f>(J200)/1000</f>
        <v>0</v>
      </c>
      <c r="J200">
        <f>IF(BE200, AM200, AG200)</f>
        <v>0</v>
      </c>
      <c r="K200">
        <f>IF(BE200, AH200, AF200)</f>
        <v>0</v>
      </c>
      <c r="L200">
        <f>BG200 - IF(AT200&gt;1, K200*BA200*100.0/(AV200*BU200), 0)</f>
        <v>0</v>
      </c>
      <c r="M200">
        <f>((S200-I200/2)*L200-K200)/(S200+I200/2)</f>
        <v>0</v>
      </c>
      <c r="N200">
        <f>M200*(BN200+BO200)/1000.0</f>
        <v>0</v>
      </c>
      <c r="O200">
        <f>(BG200 - IF(AT200&gt;1, K200*BA200*100.0/(AV200*BU200), 0))*(BN200+BO200)/1000.0</f>
        <v>0</v>
      </c>
      <c r="P200">
        <f>2.0/((1/R200-1/Q200)+SIGN(R200)*SQRT((1/R200-1/Q200)*(1/R200-1/Q200) + 4*BB200/((BB200+1)*(BB200+1))*(2*1/R200*1/Q200-1/Q200*1/Q200)))</f>
        <v>0</v>
      </c>
      <c r="Q200">
        <f>IF(LEFT(BC200,1)&lt;&gt;"0",IF(LEFT(BC200,1)="1",3.0,BD200),$D$5+$E$5*(BU200*BN200/($K$5*1000))+$F$5*(BU200*BN200/($K$5*1000))*MAX(MIN(BA200,$J$5),$I$5)*MAX(MIN(BA200,$J$5),$I$5)+$G$5*MAX(MIN(BA200,$J$5),$I$5)*(BU200*BN200/($K$5*1000))+$H$5*(BU200*BN200/($K$5*1000))*(BU200*BN200/($K$5*1000)))</f>
        <v>0</v>
      </c>
      <c r="R200">
        <f>I200*(1000-(1000*0.61365*exp(17.502*V200/(240.97+V200))/(BN200+BO200)+BI200)/2)/(1000*0.61365*exp(17.502*V200/(240.97+V200))/(BN200+BO200)-BI200)</f>
        <v>0</v>
      </c>
      <c r="S200">
        <f>1/((BB200+1)/(P200/1.6)+1/(Q200/1.37)) + BB200/((BB200+1)/(P200/1.6) + BB200/(Q200/1.37))</f>
        <v>0</v>
      </c>
      <c r="T200">
        <f>(AW200*AZ200)</f>
        <v>0</v>
      </c>
      <c r="U200">
        <f>(BP200+(T200+2*0.95*5.67E-8*(((BP200+$B$7)+273)^4-(BP200+273)^4)-44100*I200)/(1.84*29.3*Q200+8*0.95*5.67E-8*(BP200+273)^3))</f>
        <v>0</v>
      </c>
      <c r="V200">
        <f>($C$7*BQ200+$D$7*BR200+$E$7*U200)</f>
        <v>0</v>
      </c>
      <c r="W200">
        <f>0.61365*exp(17.502*V200/(240.97+V200))</f>
        <v>0</v>
      </c>
      <c r="X200">
        <f>(Y200/Z200*100)</f>
        <v>0</v>
      </c>
      <c r="Y200">
        <f>BI200*(BN200+BO200)/1000</f>
        <v>0</v>
      </c>
      <c r="Z200">
        <f>0.61365*exp(17.502*BP200/(240.97+BP200))</f>
        <v>0</v>
      </c>
      <c r="AA200">
        <f>(W200-BI200*(BN200+BO200)/1000)</f>
        <v>0</v>
      </c>
      <c r="AB200">
        <f>(-I200*44100)</f>
        <v>0</v>
      </c>
      <c r="AC200">
        <f>2*29.3*Q200*0.92*(BP200-V200)</f>
        <v>0</v>
      </c>
      <c r="AD200">
        <f>2*0.95*5.67E-8*(((BP200+$B$7)+273)^4-(V200+273)^4)</f>
        <v>0</v>
      </c>
      <c r="AE200">
        <f>T200+AD200+AB200+AC200</f>
        <v>0</v>
      </c>
      <c r="AF200">
        <f>BM200*AT200*(BH200-BG200*(1000-AT200*BJ200)/(1000-AT200*BI200))/(100*BA200)</f>
        <v>0</v>
      </c>
      <c r="AG200">
        <f>1000*BM200*AT200*(BI200-BJ200)/(100*BA200*(1000-AT200*BI200))</f>
        <v>0</v>
      </c>
      <c r="AH200">
        <f>(AI200 - AJ200 - BN200*1E3/(8.314*(BP200+273.15)) * AL200/BM200 * AK200) * BM200/(100*BA200) * (1000 - BJ200)/1000</f>
        <v>0</v>
      </c>
      <c r="AI200">
        <v>426.5536134439066</v>
      </c>
      <c r="AJ200">
        <v>424.9685333333332</v>
      </c>
      <c r="AK200">
        <v>-0.002390170147491497</v>
      </c>
      <c r="AL200">
        <v>67.19264244503198</v>
      </c>
      <c r="AM200">
        <f>(AO200 - AN200 + BN200*1E3/(8.314*(BP200+273.15)) * AQ200/BM200 * AP200) * BM200/(100*BA200) * 1000/(1000 - AO200)</f>
        <v>0</v>
      </c>
      <c r="AN200">
        <v>15.41299301037982</v>
      </c>
      <c r="AO200">
        <v>15.91620666666666</v>
      </c>
      <c r="AP200">
        <v>1.856074528793041E-05</v>
      </c>
      <c r="AQ200">
        <v>78.54602597300801</v>
      </c>
      <c r="AR200">
        <v>27</v>
      </c>
      <c r="AS200">
        <v>4</v>
      </c>
      <c r="AT200">
        <f>IF(AR200*$H$13&gt;=AV200,1.0,(AV200/(AV200-AR200*$H$13)))</f>
        <v>0</v>
      </c>
      <c r="AU200">
        <f>(AT200-1)*100</f>
        <v>0</v>
      </c>
      <c r="AV200">
        <f>MAX(0,($B$13+$C$13*BU200)/(1+$D$13*BU200)*BN200/(BP200+273)*$E$13)</f>
        <v>0</v>
      </c>
      <c r="AW200">
        <f>$B$11*BV200+$C$11*BW200+$F$11*CH200*(1-CK200)</f>
        <v>0</v>
      </c>
      <c r="AX200">
        <f>AW200*AY200</f>
        <v>0</v>
      </c>
      <c r="AY200">
        <f>($B$11*$D$9+$C$11*$D$9+$F$11*((CU200+CM200)/MAX(CU200+CM200+CV200, 0.1)*$I$9+CV200/MAX(CU200+CM200+CV200, 0.1)*$J$9))/($B$11+$C$11+$F$11)</f>
        <v>0</v>
      </c>
      <c r="AZ200">
        <f>($B$11*$K$9+$C$11*$K$9+$F$11*((CU200+CM200)/MAX(CU200+CM200+CV200, 0.1)*$P$9+CV200/MAX(CU200+CM200+CV200, 0.1)*$Q$9))/($B$11+$C$11+$F$11)</f>
        <v>0</v>
      </c>
      <c r="BA200">
        <v>6</v>
      </c>
      <c r="BB200">
        <v>0.5</v>
      </c>
      <c r="BC200" t="s">
        <v>355</v>
      </c>
      <c r="BD200">
        <v>2</v>
      </c>
      <c r="BE200" t="b">
        <v>1</v>
      </c>
      <c r="BF200">
        <v>1714263019.166666</v>
      </c>
      <c r="BG200">
        <v>418.2138333333334</v>
      </c>
      <c r="BH200">
        <v>420.008</v>
      </c>
      <c r="BI200">
        <v>15.91276</v>
      </c>
      <c r="BJ200">
        <v>15.41619</v>
      </c>
      <c r="BK200">
        <v>421.0266666666667</v>
      </c>
      <c r="BL200">
        <v>15.95218666666667</v>
      </c>
      <c r="BM200">
        <v>599.9427666666667</v>
      </c>
      <c r="BN200">
        <v>101.4087666666667</v>
      </c>
      <c r="BO200">
        <v>0.09991362999999999</v>
      </c>
      <c r="BP200">
        <v>27.09153333333334</v>
      </c>
      <c r="BQ200">
        <v>27.28261</v>
      </c>
      <c r="BR200">
        <v>999.9000000000002</v>
      </c>
      <c r="BS200">
        <v>0</v>
      </c>
      <c r="BT200">
        <v>0</v>
      </c>
      <c r="BU200">
        <v>9995.522333333332</v>
      </c>
      <c r="BV200">
        <v>0</v>
      </c>
      <c r="BW200">
        <v>159.6229333333333</v>
      </c>
      <c r="BX200">
        <v>-1.794265</v>
      </c>
      <c r="BY200">
        <v>424.9763000000001</v>
      </c>
      <c r="BZ200">
        <v>426.5844</v>
      </c>
      <c r="CA200">
        <v>0.4965620666666666</v>
      </c>
      <c r="CB200">
        <v>420.008</v>
      </c>
      <c r="CC200">
        <v>15.41619</v>
      </c>
      <c r="CD200">
        <v>1.613692</v>
      </c>
      <c r="CE200">
        <v>1.563336</v>
      </c>
      <c r="CF200">
        <v>14.09017666666667</v>
      </c>
      <c r="CG200">
        <v>13.60209666666667</v>
      </c>
      <c r="CH200">
        <v>399.9876</v>
      </c>
      <c r="CI200">
        <v>0.8999980666666668</v>
      </c>
      <c r="CJ200">
        <v>0.1000021733333333</v>
      </c>
      <c r="CK200">
        <v>0</v>
      </c>
      <c r="CL200">
        <v>2.053393333333333</v>
      </c>
      <c r="CM200">
        <v>0</v>
      </c>
      <c r="CN200">
        <v>1310.240333333334</v>
      </c>
      <c r="CO200">
        <v>3702.089333333332</v>
      </c>
      <c r="CP200">
        <v>37.56199999999999</v>
      </c>
      <c r="CQ200">
        <v>41.37286666666667</v>
      </c>
      <c r="CR200">
        <v>39.28719999999999</v>
      </c>
      <c r="CS200">
        <v>41.73106666666666</v>
      </c>
      <c r="CT200">
        <v>38.30373333333332</v>
      </c>
      <c r="CU200">
        <v>359.9893333333333</v>
      </c>
      <c r="CV200">
        <v>39.997</v>
      </c>
      <c r="CW200">
        <v>0</v>
      </c>
      <c r="CX200">
        <v>1714263114.6</v>
      </c>
      <c r="CY200">
        <v>0</v>
      </c>
      <c r="CZ200">
        <v>1714261835</v>
      </c>
      <c r="DA200" t="s">
        <v>668</v>
      </c>
      <c r="DB200">
        <v>1714261835</v>
      </c>
      <c r="DC200">
        <v>1714261830</v>
      </c>
      <c r="DD200">
        <v>5</v>
      </c>
      <c r="DE200">
        <v>0.08799999999999999</v>
      </c>
      <c r="DF200">
        <v>0.013</v>
      </c>
      <c r="DG200">
        <v>-2.821</v>
      </c>
      <c r="DH200">
        <v>-0.042</v>
      </c>
      <c r="DI200">
        <v>420</v>
      </c>
      <c r="DJ200">
        <v>15</v>
      </c>
      <c r="DK200">
        <v>0.27</v>
      </c>
      <c r="DL200">
        <v>0.16</v>
      </c>
      <c r="DM200">
        <v>-1.786068780487805</v>
      </c>
      <c r="DN200">
        <v>0.02659923344947262</v>
      </c>
      <c r="DO200">
        <v>0.04534708209587859</v>
      </c>
      <c r="DP200">
        <v>1</v>
      </c>
      <c r="DQ200">
        <v>0.4972453170731708</v>
      </c>
      <c r="DR200">
        <v>0.02431051567944511</v>
      </c>
      <c r="DS200">
        <v>0.005808851044779877</v>
      </c>
      <c r="DT200">
        <v>1</v>
      </c>
      <c r="DU200">
        <v>2</v>
      </c>
      <c r="DV200">
        <v>2</v>
      </c>
      <c r="DW200" t="s">
        <v>394</v>
      </c>
      <c r="DX200">
        <v>3.22954</v>
      </c>
      <c r="DY200">
        <v>2.70421</v>
      </c>
      <c r="DZ200">
        <v>0.106224</v>
      </c>
      <c r="EA200">
        <v>0.106369</v>
      </c>
      <c r="EB200">
        <v>0.0869057</v>
      </c>
      <c r="EC200">
        <v>0.08524900000000001</v>
      </c>
      <c r="ED200">
        <v>29251.9</v>
      </c>
      <c r="EE200">
        <v>28589.3</v>
      </c>
      <c r="EF200">
        <v>31335.6</v>
      </c>
      <c r="EG200">
        <v>30320.5</v>
      </c>
      <c r="EH200">
        <v>38331.5</v>
      </c>
      <c r="EI200">
        <v>36679.5</v>
      </c>
      <c r="EJ200">
        <v>43921.6</v>
      </c>
      <c r="EK200">
        <v>42345.9</v>
      </c>
      <c r="EL200">
        <v>2.09505</v>
      </c>
      <c r="EM200">
        <v>1.93025</v>
      </c>
      <c r="EN200">
        <v>0.14288</v>
      </c>
      <c r="EO200">
        <v>0</v>
      </c>
      <c r="EP200">
        <v>24.9305</v>
      </c>
      <c r="EQ200">
        <v>999.9</v>
      </c>
      <c r="ER200">
        <v>49.1</v>
      </c>
      <c r="ES200">
        <v>28.4</v>
      </c>
      <c r="ET200">
        <v>18.8074</v>
      </c>
      <c r="EU200">
        <v>61.0391</v>
      </c>
      <c r="EV200">
        <v>22.7163</v>
      </c>
      <c r="EW200">
        <v>1</v>
      </c>
      <c r="EX200">
        <v>-0.172127</v>
      </c>
      <c r="EY200">
        <v>-1.78791</v>
      </c>
      <c r="EZ200">
        <v>20.202</v>
      </c>
      <c r="FA200">
        <v>5.22732</v>
      </c>
      <c r="FB200">
        <v>11.998</v>
      </c>
      <c r="FC200">
        <v>4.9642</v>
      </c>
      <c r="FD200">
        <v>3.297</v>
      </c>
      <c r="FE200">
        <v>9999</v>
      </c>
      <c r="FF200">
        <v>9999</v>
      </c>
      <c r="FG200">
        <v>9999</v>
      </c>
      <c r="FH200">
        <v>34.1</v>
      </c>
      <c r="FI200">
        <v>4.97106</v>
      </c>
      <c r="FJ200">
        <v>1.86783</v>
      </c>
      <c r="FK200">
        <v>1.85898</v>
      </c>
      <c r="FL200">
        <v>1.86508</v>
      </c>
      <c r="FM200">
        <v>1.8631</v>
      </c>
      <c r="FN200">
        <v>1.86447</v>
      </c>
      <c r="FO200">
        <v>1.85989</v>
      </c>
      <c r="FP200">
        <v>1.86401</v>
      </c>
      <c r="FQ200">
        <v>0</v>
      </c>
      <c r="FR200">
        <v>0</v>
      </c>
      <c r="FS200">
        <v>0</v>
      </c>
      <c r="FT200">
        <v>0</v>
      </c>
      <c r="FU200" t="s">
        <v>358</v>
      </c>
      <c r="FV200" t="s">
        <v>359</v>
      </c>
      <c r="FW200" t="s">
        <v>360</v>
      </c>
      <c r="FX200" t="s">
        <v>360</v>
      </c>
      <c r="FY200" t="s">
        <v>360</v>
      </c>
      <c r="FZ200" t="s">
        <v>360</v>
      </c>
      <c r="GA200">
        <v>0</v>
      </c>
      <c r="GB200">
        <v>100</v>
      </c>
      <c r="GC200">
        <v>100</v>
      </c>
      <c r="GD200">
        <v>-2.813</v>
      </c>
      <c r="GE200">
        <v>-0.0394</v>
      </c>
      <c r="GF200">
        <v>-0.9628116313488231</v>
      </c>
      <c r="GG200">
        <v>-0.004200780211792431</v>
      </c>
      <c r="GH200">
        <v>-6.086107273994438E-07</v>
      </c>
      <c r="GI200">
        <v>3.538391214060535E-10</v>
      </c>
      <c r="GJ200">
        <v>-0.06491111787149924</v>
      </c>
      <c r="GK200">
        <v>0.006682484536868237</v>
      </c>
      <c r="GL200">
        <v>-0.0007200357986506558</v>
      </c>
      <c r="GM200">
        <v>2.515042002614049E-05</v>
      </c>
      <c r="GN200">
        <v>15</v>
      </c>
      <c r="GO200">
        <v>1944</v>
      </c>
      <c r="GP200">
        <v>3</v>
      </c>
      <c r="GQ200">
        <v>20</v>
      </c>
      <c r="GR200">
        <v>19.9</v>
      </c>
      <c r="GS200">
        <v>20</v>
      </c>
      <c r="GT200">
        <v>1.13281</v>
      </c>
      <c r="GU200">
        <v>2.43652</v>
      </c>
      <c r="GV200">
        <v>1.44897</v>
      </c>
      <c r="GW200">
        <v>2.29004</v>
      </c>
      <c r="GX200">
        <v>1.55151</v>
      </c>
      <c r="GY200">
        <v>2.31201</v>
      </c>
      <c r="GZ200">
        <v>32.5318</v>
      </c>
      <c r="HA200">
        <v>13.3002</v>
      </c>
      <c r="HB200">
        <v>18</v>
      </c>
      <c r="HC200">
        <v>560.441</v>
      </c>
      <c r="HD200">
        <v>460.349</v>
      </c>
      <c r="HE200">
        <v>27.9999</v>
      </c>
      <c r="HF200">
        <v>24.9403</v>
      </c>
      <c r="HG200">
        <v>29.9998</v>
      </c>
      <c r="HH200">
        <v>25.0634</v>
      </c>
      <c r="HI200">
        <v>25.0388</v>
      </c>
      <c r="HJ200">
        <v>22.6788</v>
      </c>
      <c r="HK200">
        <v>27.7539</v>
      </c>
      <c r="HL200">
        <v>50.6817</v>
      </c>
      <c r="HM200">
        <v>28</v>
      </c>
      <c r="HN200">
        <v>420</v>
      </c>
      <c r="HO200">
        <v>15.4696</v>
      </c>
      <c r="HP200">
        <v>99.44970000000001</v>
      </c>
      <c r="HQ200">
        <v>101.179</v>
      </c>
    </row>
    <row r="201" spans="1:225">
      <c r="A201">
        <v>185</v>
      </c>
      <c r="B201">
        <v>1714263116.1</v>
      </c>
      <c r="C201">
        <v>5978</v>
      </c>
      <c r="D201" t="s">
        <v>756</v>
      </c>
      <c r="E201" t="s">
        <v>757</v>
      </c>
      <c r="F201">
        <v>5</v>
      </c>
      <c r="G201" t="s">
        <v>743</v>
      </c>
      <c r="H201">
        <v>1714263108.099999</v>
      </c>
      <c r="I201">
        <f>(J201)/1000</f>
        <v>0</v>
      </c>
      <c r="J201">
        <f>IF(BE201, AM201, AG201)</f>
        <v>0</v>
      </c>
      <c r="K201">
        <f>IF(BE201, AH201, AF201)</f>
        <v>0</v>
      </c>
      <c r="L201">
        <f>BG201 - IF(AT201&gt;1, K201*BA201*100.0/(AV201*BU201), 0)</f>
        <v>0</v>
      </c>
      <c r="M201">
        <f>((S201-I201/2)*L201-K201)/(S201+I201/2)</f>
        <v>0</v>
      </c>
      <c r="N201">
        <f>M201*(BN201+BO201)/1000.0</f>
        <v>0</v>
      </c>
      <c r="O201">
        <f>(BG201 - IF(AT201&gt;1, K201*BA201*100.0/(AV201*BU201), 0))*(BN201+BO201)/1000.0</f>
        <v>0</v>
      </c>
      <c r="P201">
        <f>2.0/((1/R201-1/Q201)+SIGN(R201)*SQRT((1/R201-1/Q201)*(1/R201-1/Q201) + 4*BB201/((BB201+1)*(BB201+1))*(2*1/R201*1/Q201-1/Q201*1/Q201)))</f>
        <v>0</v>
      </c>
      <c r="Q201">
        <f>IF(LEFT(BC201,1)&lt;&gt;"0",IF(LEFT(BC201,1)="1",3.0,BD201),$D$5+$E$5*(BU201*BN201/($K$5*1000))+$F$5*(BU201*BN201/($K$5*1000))*MAX(MIN(BA201,$J$5),$I$5)*MAX(MIN(BA201,$J$5),$I$5)+$G$5*MAX(MIN(BA201,$J$5),$I$5)*(BU201*BN201/($K$5*1000))+$H$5*(BU201*BN201/($K$5*1000))*(BU201*BN201/($K$5*1000)))</f>
        <v>0</v>
      </c>
      <c r="R201">
        <f>I201*(1000-(1000*0.61365*exp(17.502*V201/(240.97+V201))/(BN201+BO201)+BI201)/2)/(1000*0.61365*exp(17.502*V201/(240.97+V201))/(BN201+BO201)-BI201)</f>
        <v>0</v>
      </c>
      <c r="S201">
        <f>1/((BB201+1)/(P201/1.6)+1/(Q201/1.37)) + BB201/((BB201+1)/(P201/1.6) + BB201/(Q201/1.37))</f>
        <v>0</v>
      </c>
      <c r="T201">
        <f>(AW201*AZ201)</f>
        <v>0</v>
      </c>
      <c r="U201">
        <f>(BP201+(T201+2*0.95*5.67E-8*(((BP201+$B$7)+273)^4-(BP201+273)^4)-44100*I201)/(1.84*29.3*Q201+8*0.95*5.67E-8*(BP201+273)^3))</f>
        <v>0</v>
      </c>
      <c r="V201">
        <f>($C$7*BQ201+$D$7*BR201+$E$7*U201)</f>
        <v>0</v>
      </c>
      <c r="W201">
        <f>0.61365*exp(17.502*V201/(240.97+V201))</f>
        <v>0</v>
      </c>
      <c r="X201">
        <f>(Y201/Z201*100)</f>
        <v>0</v>
      </c>
      <c r="Y201">
        <f>BI201*(BN201+BO201)/1000</f>
        <v>0</v>
      </c>
      <c r="Z201">
        <f>0.61365*exp(17.502*BP201/(240.97+BP201))</f>
        <v>0</v>
      </c>
      <c r="AA201">
        <f>(W201-BI201*(BN201+BO201)/1000)</f>
        <v>0</v>
      </c>
      <c r="AB201">
        <f>(-I201*44100)</f>
        <v>0</v>
      </c>
      <c r="AC201">
        <f>2*29.3*Q201*0.92*(BP201-V201)</f>
        <v>0</v>
      </c>
      <c r="AD201">
        <f>2*0.95*5.67E-8*(((BP201+$B$7)+273)^4-(V201+273)^4)</f>
        <v>0</v>
      </c>
      <c r="AE201">
        <f>T201+AD201+AB201+AC201</f>
        <v>0</v>
      </c>
      <c r="AF201">
        <f>BM201*AT201*(BH201-BG201*(1000-AT201*BJ201)/(1000-AT201*BI201))/(100*BA201)</f>
        <v>0</v>
      </c>
      <c r="AG201">
        <f>1000*BM201*AT201*(BI201-BJ201)/(100*BA201*(1000-AT201*BI201))</f>
        <v>0</v>
      </c>
      <c r="AH201">
        <f>(AI201 - AJ201 - BN201*1E3/(8.314*(BP201+273.15)) * AL201/BM201 * AK201) * BM201/(100*BA201) * (1000 - BJ201)/1000</f>
        <v>0</v>
      </c>
      <c r="AI201">
        <v>426.8287602411954</v>
      </c>
      <c r="AJ201">
        <v>426.7530848484848</v>
      </c>
      <c r="AK201">
        <v>-9.697635845151443E-05</v>
      </c>
      <c r="AL201">
        <v>67.19093003090249</v>
      </c>
      <c r="AM201">
        <f>(AO201 - AN201 + BN201*1E3/(8.314*(BP201+273.15)) * AQ201/BM201 * AP201) * BM201/(100*BA201) * 1000/(1000 - AO201)</f>
        <v>0</v>
      </c>
      <c r="AN201">
        <v>15.9866272657123</v>
      </c>
      <c r="AO201">
        <v>15.96557636363636</v>
      </c>
      <c r="AP201">
        <v>9.09786328857489E-05</v>
      </c>
      <c r="AQ201">
        <v>78.54671073629649</v>
      </c>
      <c r="AR201">
        <v>0</v>
      </c>
      <c r="AS201">
        <v>0</v>
      </c>
      <c r="AT201">
        <f>IF(AR201*$H$13&gt;=AV201,1.0,(AV201/(AV201-AR201*$H$13)))</f>
        <v>0</v>
      </c>
      <c r="AU201">
        <f>(AT201-1)*100</f>
        <v>0</v>
      </c>
      <c r="AV201">
        <f>MAX(0,($B$13+$C$13*BU201)/(1+$D$13*BU201)*BN201/(BP201+273)*$E$13)</f>
        <v>0</v>
      </c>
      <c r="AW201">
        <f>$B$11*BV201+$C$11*BW201+$F$11*CH201*(1-CK201)</f>
        <v>0</v>
      </c>
      <c r="AX201">
        <f>AW201*AY201</f>
        <v>0</v>
      </c>
      <c r="AY201">
        <f>($B$11*$D$9+$C$11*$D$9+$F$11*((CU201+CM201)/MAX(CU201+CM201+CV201, 0.1)*$I$9+CV201/MAX(CU201+CM201+CV201, 0.1)*$J$9))/($B$11+$C$11+$F$11)</f>
        <v>0</v>
      </c>
      <c r="AZ201">
        <f>($B$11*$K$9+$C$11*$K$9+$F$11*((CU201+CM201)/MAX(CU201+CM201+CV201, 0.1)*$P$9+CV201/MAX(CU201+CM201+CV201, 0.1)*$Q$9))/($B$11+$C$11+$F$11)</f>
        <v>0</v>
      </c>
      <c r="BA201">
        <v>6</v>
      </c>
      <c r="BB201">
        <v>0.5</v>
      </c>
      <c r="BC201" t="s">
        <v>355</v>
      </c>
      <c r="BD201">
        <v>2</v>
      </c>
      <c r="BE201" t="b">
        <v>1</v>
      </c>
      <c r="BF201">
        <v>1714263108.099999</v>
      </c>
      <c r="BG201">
        <v>419.9352258064516</v>
      </c>
      <c r="BH201">
        <v>419.9862258064515</v>
      </c>
      <c r="BI201">
        <v>15.95151612903226</v>
      </c>
      <c r="BJ201">
        <v>15.9781935483871</v>
      </c>
      <c r="BK201">
        <v>422.7560322580645</v>
      </c>
      <c r="BL201">
        <v>15.99084838709677</v>
      </c>
      <c r="BM201">
        <v>599.9863548387096</v>
      </c>
      <c r="BN201">
        <v>101.4068064516129</v>
      </c>
      <c r="BO201">
        <v>0.09994240967741935</v>
      </c>
      <c r="BP201">
        <v>27.10052580645162</v>
      </c>
      <c r="BQ201">
        <v>27.28035483870967</v>
      </c>
      <c r="BR201">
        <v>999.9000000000003</v>
      </c>
      <c r="BS201">
        <v>0</v>
      </c>
      <c r="BT201">
        <v>0</v>
      </c>
      <c r="BU201">
        <v>10008.82580645161</v>
      </c>
      <c r="BV201">
        <v>0</v>
      </c>
      <c r="BW201">
        <v>193.6928387096774</v>
      </c>
      <c r="BX201">
        <v>-0.05094367774193547</v>
      </c>
      <c r="BY201">
        <v>426.7424516129032</v>
      </c>
      <c r="BZ201">
        <v>426.8058387096774</v>
      </c>
      <c r="CA201">
        <v>-0.02667094516129032</v>
      </c>
      <c r="CB201">
        <v>419.9862258064515</v>
      </c>
      <c r="CC201">
        <v>15.9781935483871</v>
      </c>
      <c r="CD201">
        <v>1.61759129032258</v>
      </c>
      <c r="CE201">
        <v>1.620295483870968</v>
      </c>
      <c r="CF201">
        <v>14.12741290322581</v>
      </c>
      <c r="CG201">
        <v>14.15318709677419</v>
      </c>
      <c r="CH201">
        <v>399.990870967742</v>
      </c>
      <c r="CI201">
        <v>0.8999928064516132</v>
      </c>
      <c r="CJ201">
        <v>0.1000071419354839</v>
      </c>
      <c r="CK201">
        <v>0</v>
      </c>
      <c r="CL201">
        <v>2.193454838709678</v>
      </c>
      <c r="CM201">
        <v>0</v>
      </c>
      <c r="CN201">
        <v>572.7597741935483</v>
      </c>
      <c r="CO201">
        <v>3702.113870967743</v>
      </c>
      <c r="CP201">
        <v>36.9554193548387</v>
      </c>
      <c r="CQ201">
        <v>39.49980645161289</v>
      </c>
      <c r="CR201">
        <v>38.6892258064516</v>
      </c>
      <c r="CS201">
        <v>39.26183870967741</v>
      </c>
      <c r="CT201">
        <v>37.31435483870968</v>
      </c>
      <c r="CU201">
        <v>359.9887096774194</v>
      </c>
      <c r="CV201">
        <v>40.00258064516129</v>
      </c>
      <c r="CW201">
        <v>0</v>
      </c>
      <c r="CX201">
        <v>1714263203.4</v>
      </c>
      <c r="CY201">
        <v>0</v>
      </c>
      <c r="CZ201">
        <v>1714261835</v>
      </c>
      <c r="DA201" t="s">
        <v>668</v>
      </c>
      <c r="DB201">
        <v>1714261835</v>
      </c>
      <c r="DC201">
        <v>1714261830</v>
      </c>
      <c r="DD201">
        <v>5</v>
      </c>
      <c r="DE201">
        <v>0.08799999999999999</v>
      </c>
      <c r="DF201">
        <v>0.013</v>
      </c>
      <c r="DG201">
        <v>-2.821</v>
      </c>
      <c r="DH201">
        <v>-0.042</v>
      </c>
      <c r="DI201">
        <v>420</v>
      </c>
      <c r="DJ201">
        <v>15</v>
      </c>
      <c r="DK201">
        <v>0.27</v>
      </c>
      <c r="DL201">
        <v>0.16</v>
      </c>
      <c r="DM201">
        <v>-0.05454179275</v>
      </c>
      <c r="DN201">
        <v>0.09755628348968115</v>
      </c>
      <c r="DO201">
        <v>0.03095679345242067</v>
      </c>
      <c r="DP201">
        <v>1</v>
      </c>
      <c r="DQ201">
        <v>-0.02392647</v>
      </c>
      <c r="DR201">
        <v>-0.0552521020637898</v>
      </c>
      <c r="DS201">
        <v>0.009099311599983815</v>
      </c>
      <c r="DT201">
        <v>1</v>
      </c>
      <c r="DU201">
        <v>2</v>
      </c>
      <c r="DV201">
        <v>2</v>
      </c>
      <c r="DW201" t="s">
        <v>394</v>
      </c>
      <c r="DX201">
        <v>3.2297</v>
      </c>
      <c r="DY201">
        <v>2.70432</v>
      </c>
      <c r="DZ201">
        <v>0.106582</v>
      </c>
      <c r="EA201">
        <v>0.106391</v>
      </c>
      <c r="EB201">
        <v>0.08712590000000001</v>
      </c>
      <c r="EC201">
        <v>0.08757570000000001</v>
      </c>
      <c r="ED201">
        <v>29245.7</v>
      </c>
      <c r="EE201">
        <v>28593.9</v>
      </c>
      <c r="EF201">
        <v>31341</v>
      </c>
      <c r="EG201">
        <v>30325.6</v>
      </c>
      <c r="EH201">
        <v>38329.6</v>
      </c>
      <c r="EI201">
        <v>36591.4</v>
      </c>
      <c r="EJ201">
        <v>43930</v>
      </c>
      <c r="EK201">
        <v>42352.8</v>
      </c>
      <c r="EL201">
        <v>2.17388</v>
      </c>
      <c r="EM201">
        <v>1.93447</v>
      </c>
      <c r="EN201">
        <v>0.152119</v>
      </c>
      <c r="EO201">
        <v>0</v>
      </c>
      <c r="EP201">
        <v>24.808</v>
      </c>
      <c r="EQ201">
        <v>999.9</v>
      </c>
      <c r="ER201">
        <v>49</v>
      </c>
      <c r="ES201">
        <v>28.4</v>
      </c>
      <c r="ET201">
        <v>18.7685</v>
      </c>
      <c r="EU201">
        <v>61.4091</v>
      </c>
      <c r="EV201">
        <v>23.1691</v>
      </c>
      <c r="EW201">
        <v>1</v>
      </c>
      <c r="EX201">
        <v>-0.179177</v>
      </c>
      <c r="EY201">
        <v>-1.81384</v>
      </c>
      <c r="EZ201">
        <v>20.2002</v>
      </c>
      <c r="FA201">
        <v>5.22807</v>
      </c>
      <c r="FB201">
        <v>11.998</v>
      </c>
      <c r="FC201">
        <v>4.96725</v>
      </c>
      <c r="FD201">
        <v>3.297</v>
      </c>
      <c r="FE201">
        <v>9999</v>
      </c>
      <c r="FF201">
        <v>9999</v>
      </c>
      <c r="FG201">
        <v>9999</v>
      </c>
      <c r="FH201">
        <v>34.1</v>
      </c>
      <c r="FI201">
        <v>4.97106</v>
      </c>
      <c r="FJ201">
        <v>1.86779</v>
      </c>
      <c r="FK201">
        <v>1.85898</v>
      </c>
      <c r="FL201">
        <v>1.86508</v>
      </c>
      <c r="FM201">
        <v>1.8631</v>
      </c>
      <c r="FN201">
        <v>1.86447</v>
      </c>
      <c r="FO201">
        <v>1.85989</v>
      </c>
      <c r="FP201">
        <v>1.86401</v>
      </c>
      <c r="FQ201">
        <v>0</v>
      </c>
      <c r="FR201">
        <v>0</v>
      </c>
      <c r="FS201">
        <v>0</v>
      </c>
      <c r="FT201">
        <v>0</v>
      </c>
      <c r="FU201" t="s">
        <v>358</v>
      </c>
      <c r="FV201" t="s">
        <v>359</v>
      </c>
      <c r="FW201" t="s">
        <v>360</v>
      </c>
      <c r="FX201" t="s">
        <v>360</v>
      </c>
      <c r="FY201" t="s">
        <v>360</v>
      </c>
      <c r="FZ201" t="s">
        <v>360</v>
      </c>
      <c r="GA201">
        <v>0</v>
      </c>
      <c r="GB201">
        <v>100</v>
      </c>
      <c r="GC201">
        <v>100</v>
      </c>
      <c r="GD201">
        <v>-2.82</v>
      </c>
      <c r="GE201">
        <v>-0.0393</v>
      </c>
      <c r="GF201">
        <v>-0.9628116313488231</v>
      </c>
      <c r="GG201">
        <v>-0.004200780211792431</v>
      </c>
      <c r="GH201">
        <v>-6.086107273994438E-07</v>
      </c>
      <c r="GI201">
        <v>3.538391214060535E-10</v>
      </c>
      <c r="GJ201">
        <v>-0.06491111787149924</v>
      </c>
      <c r="GK201">
        <v>0.006682484536868237</v>
      </c>
      <c r="GL201">
        <v>-0.0007200357986506558</v>
      </c>
      <c r="GM201">
        <v>2.515042002614049E-05</v>
      </c>
      <c r="GN201">
        <v>15</v>
      </c>
      <c r="GO201">
        <v>1944</v>
      </c>
      <c r="GP201">
        <v>3</v>
      </c>
      <c r="GQ201">
        <v>20</v>
      </c>
      <c r="GR201">
        <v>21.4</v>
      </c>
      <c r="GS201">
        <v>21.4</v>
      </c>
      <c r="GT201">
        <v>1.13281</v>
      </c>
      <c r="GU201">
        <v>2.41577</v>
      </c>
      <c r="GV201">
        <v>1.44775</v>
      </c>
      <c r="GW201">
        <v>2.29004</v>
      </c>
      <c r="GX201">
        <v>1.55151</v>
      </c>
      <c r="GY201">
        <v>2.3291</v>
      </c>
      <c r="GZ201">
        <v>32.4433</v>
      </c>
      <c r="HA201">
        <v>13.274</v>
      </c>
      <c r="HB201">
        <v>18</v>
      </c>
      <c r="HC201">
        <v>613.525</v>
      </c>
      <c r="HD201">
        <v>462.14</v>
      </c>
      <c r="HE201">
        <v>28.0005</v>
      </c>
      <c r="HF201">
        <v>24.854</v>
      </c>
      <c r="HG201">
        <v>29.9997</v>
      </c>
      <c r="HH201">
        <v>24.9694</v>
      </c>
      <c r="HI201">
        <v>24.9438</v>
      </c>
      <c r="HJ201">
        <v>22.6918</v>
      </c>
      <c r="HK201">
        <v>23.149</v>
      </c>
      <c r="HL201">
        <v>51.0576</v>
      </c>
      <c r="HM201">
        <v>28</v>
      </c>
      <c r="HN201">
        <v>420</v>
      </c>
      <c r="HO201">
        <v>15.9199</v>
      </c>
      <c r="HP201">
        <v>99.468</v>
      </c>
      <c r="HQ201">
        <v>101.196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27</v>
      </c>
    </row>
    <row r="16" spans="1:2">
      <c r="A16" t="s">
        <v>28</v>
      </c>
      <c r="B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2024-04-28T00:06:08Z</dcterms:created>
  <dcterms:modified xsi:type="dcterms:W3CDTF">2024-04-28T00:06:08Z</dcterms:modified>
</cp:coreProperties>
</file>