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LearningBigData\Document\"/>
    </mc:Choice>
  </mc:AlternateContent>
  <xr:revisionPtr revIDLastSave="0" documentId="13_ncr:1_{A8DBC54D-5D02-4AF9-B15F-D761E3B4315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大数据线下课程" sheetId="2" r:id="rId1"/>
    <sheet name="JavaWeb增强" sheetId="3" r:id="rId2"/>
    <sheet name="早起学习计划（试行）" sheetId="4" r:id="rId3"/>
  </sheets>
  <calcPr calcId="181029"/>
</workbook>
</file>

<file path=xl/calcChain.xml><?xml version="1.0" encoding="utf-8"?>
<calcChain xmlns="http://schemas.openxmlformats.org/spreadsheetml/2006/main">
  <c r="E11" i="3" l="1"/>
  <c r="F11" i="3" s="1"/>
  <c r="F10" i="3" l="1"/>
  <c r="E10" i="3"/>
  <c r="F4" i="3"/>
  <c r="E4" i="3"/>
  <c r="E3" i="3"/>
  <c r="F3" i="3" s="1"/>
  <c r="E9" i="3"/>
  <c r="F9" i="3" s="1"/>
  <c r="E8" i="3" l="1"/>
  <c r="F8" i="3" s="1"/>
  <c r="E2" i="3"/>
  <c r="F2" i="3" s="1"/>
  <c r="E5" i="3"/>
  <c r="E6" i="3"/>
  <c r="E7" i="3"/>
  <c r="D90" i="2"/>
  <c r="E90" i="2" s="1"/>
  <c r="D89" i="2"/>
  <c r="D88" i="2"/>
  <c r="D87" i="2"/>
  <c r="D86" i="2"/>
  <c r="E86" i="2" s="1"/>
  <c r="D85" i="2"/>
  <c r="E85" i="2" s="1"/>
  <c r="D84" i="2"/>
  <c r="E84" i="2" s="1"/>
  <c r="D83" i="2"/>
  <c r="D82" i="2"/>
  <c r="E82" i="2" s="1"/>
  <c r="E3" i="2"/>
  <c r="E4" i="2"/>
  <c r="E5" i="2"/>
  <c r="E6" i="2"/>
  <c r="E7" i="2"/>
  <c r="F7" i="2" s="1"/>
  <c r="E8" i="2"/>
  <c r="E9" i="2"/>
  <c r="E10" i="2"/>
  <c r="E11" i="2"/>
  <c r="E12" i="2"/>
  <c r="E13" i="2"/>
  <c r="E14" i="2"/>
  <c r="F14" i="2" s="1"/>
  <c r="E15" i="2"/>
  <c r="E16" i="2"/>
  <c r="E17" i="2"/>
  <c r="E18" i="2"/>
  <c r="E19" i="2"/>
  <c r="E20" i="2"/>
  <c r="E21" i="2"/>
  <c r="E22" i="2"/>
  <c r="F22" i="2" s="1"/>
  <c r="E23" i="2"/>
  <c r="E24" i="2"/>
  <c r="E25" i="2"/>
  <c r="E26" i="2"/>
  <c r="E27" i="2"/>
  <c r="E28" i="2"/>
  <c r="E29" i="2"/>
  <c r="E30" i="2"/>
  <c r="F30" i="2" s="1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F39" i="2" s="1"/>
  <c r="E46" i="2"/>
  <c r="E47" i="2"/>
  <c r="E48" i="2"/>
  <c r="E49" i="2"/>
  <c r="E50" i="2"/>
  <c r="E51" i="2"/>
  <c r="E52" i="2"/>
  <c r="F48" i="2" s="1"/>
  <c r="E53" i="2"/>
  <c r="E54" i="2"/>
  <c r="E55" i="2"/>
  <c r="E56" i="2"/>
  <c r="F56" i="2" s="1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6" i="2"/>
  <c r="E77" i="2"/>
  <c r="E78" i="2"/>
  <c r="E83" i="2"/>
  <c r="E87" i="2"/>
  <c r="E88" i="2"/>
  <c r="E89" i="2"/>
  <c r="E91" i="2"/>
  <c r="F91" i="2" s="1"/>
  <c r="E92" i="2"/>
  <c r="E93" i="2"/>
  <c r="E94" i="2"/>
  <c r="E95" i="2"/>
  <c r="E2" i="2"/>
  <c r="F2" i="2" s="1"/>
  <c r="D81" i="2"/>
  <c r="E81" i="2" s="1"/>
  <c r="D80" i="2"/>
  <c r="E80" i="2" s="1"/>
  <c r="D79" i="2"/>
  <c r="E79" i="2" s="1"/>
  <c r="D78" i="2"/>
  <c r="D77" i="2"/>
  <c r="D76" i="2"/>
  <c r="D75" i="2"/>
  <c r="E75" i="2" s="1"/>
  <c r="D74" i="2"/>
  <c r="E74" i="2" s="1"/>
  <c r="D73" i="2"/>
  <c r="E73" i="2" s="1"/>
  <c r="D72" i="2"/>
  <c r="E72" i="2" s="1"/>
  <c r="D71" i="2"/>
  <c r="E71" i="2" s="1"/>
  <c r="D70" i="2"/>
  <c r="D69" i="2"/>
  <c r="D98" i="2" s="1"/>
  <c r="F69" i="2" l="1"/>
  <c r="F5" i="3"/>
  <c r="F82" i="2"/>
  <c r="F98" i="2" s="1"/>
</calcChain>
</file>

<file path=xl/sharedStrings.xml><?xml version="1.0" encoding="utf-8"?>
<sst xmlns="http://schemas.openxmlformats.org/spreadsheetml/2006/main" count="292" uniqueCount="144">
  <si>
    <t>阶段</t>
  </si>
  <si>
    <t>模块</t>
  </si>
  <si>
    <t>章节</t>
  </si>
  <si>
    <t>Shell脚本</t>
  </si>
  <si>
    <t>Zookeeper</t>
  </si>
  <si>
    <t>Azkaban</t>
  </si>
  <si>
    <t>Maven</t>
    <phoneticPr fontId="7" type="noConversion"/>
  </si>
  <si>
    <t>Day01</t>
    <phoneticPr fontId="7" type="noConversion"/>
  </si>
  <si>
    <t>Day02</t>
    <phoneticPr fontId="7" type="noConversion"/>
  </si>
  <si>
    <r>
      <t>MySQL</t>
    </r>
    <r>
      <rPr>
        <sz val="11"/>
        <color theme="1"/>
        <rFont val="Arial"/>
        <family val="3"/>
        <charset val="134"/>
        <scheme val="minor"/>
      </rPr>
      <t>高级</t>
    </r>
    <phoneticPr fontId="7" type="noConversion"/>
  </si>
  <si>
    <r>
      <t>Day</t>
    </r>
    <r>
      <rPr>
        <sz val="11"/>
        <color theme="1"/>
        <rFont val="Arial"/>
        <family val="2"/>
        <scheme val="minor"/>
      </rPr>
      <t>01</t>
    </r>
    <phoneticPr fontId="7" type="noConversion"/>
  </si>
  <si>
    <t>Day03</t>
    <phoneticPr fontId="7" type="noConversion"/>
  </si>
  <si>
    <t>Day04</t>
    <phoneticPr fontId="7" type="noConversion"/>
  </si>
  <si>
    <t>Day05</t>
    <phoneticPr fontId="7" type="noConversion"/>
  </si>
  <si>
    <t>Day06</t>
    <phoneticPr fontId="7" type="noConversion"/>
  </si>
  <si>
    <t>Day07</t>
    <phoneticPr fontId="7" type="noConversion"/>
  </si>
  <si>
    <t>HA</t>
    <phoneticPr fontId="7" type="noConversion"/>
  </si>
  <si>
    <r>
      <t>Day0</t>
    </r>
    <r>
      <rPr>
        <sz val="11"/>
        <color theme="1"/>
        <rFont val="Arial"/>
        <family val="2"/>
        <scheme val="minor"/>
      </rPr>
      <t>7</t>
    </r>
    <phoneticPr fontId="7" type="noConversion"/>
  </si>
  <si>
    <r>
      <t>Day0</t>
    </r>
    <r>
      <rPr>
        <sz val="11"/>
        <color theme="1"/>
        <rFont val="Arial"/>
        <family val="2"/>
        <scheme val="minor"/>
      </rPr>
      <t>8</t>
    </r>
    <phoneticPr fontId="7" type="noConversion"/>
  </si>
  <si>
    <r>
      <t>Day0</t>
    </r>
    <r>
      <rPr>
        <sz val="11"/>
        <color theme="1"/>
        <rFont val="Arial"/>
        <family val="2"/>
        <scheme val="minor"/>
      </rPr>
      <t>9</t>
    </r>
    <phoneticPr fontId="7" type="noConversion"/>
  </si>
  <si>
    <t>Day09</t>
    <phoneticPr fontId="7" type="noConversion"/>
  </si>
  <si>
    <t>Day10</t>
    <phoneticPr fontId="7" type="noConversion"/>
  </si>
  <si>
    <t>Day11</t>
    <phoneticPr fontId="7" type="noConversion"/>
  </si>
  <si>
    <t>Day12</t>
    <phoneticPr fontId="7" type="noConversion"/>
  </si>
  <si>
    <t>Day13</t>
    <phoneticPr fontId="7" type="noConversion"/>
  </si>
  <si>
    <t>离线分析项目</t>
    <phoneticPr fontId="7" type="noConversion"/>
  </si>
  <si>
    <t>离线分析框架</t>
    <phoneticPr fontId="7" type="noConversion"/>
  </si>
  <si>
    <t>实时分析框架</t>
    <phoneticPr fontId="7" type="noConversion"/>
  </si>
  <si>
    <t>面试大保健</t>
    <phoneticPr fontId="7" type="noConversion"/>
  </si>
  <si>
    <t>17_Flink</t>
    <phoneticPr fontId="7" type="noConversion"/>
  </si>
  <si>
    <t>18_在线教育项目2.0</t>
    <phoneticPr fontId="7" type="noConversion"/>
  </si>
  <si>
    <t>19_面试大保健</t>
    <phoneticPr fontId="7" type="noConversion"/>
  </si>
  <si>
    <t>16_实时数仓项目</t>
    <phoneticPr fontId="7" type="noConversion"/>
  </si>
  <si>
    <t>15_Spark</t>
    <phoneticPr fontId="7" type="noConversion"/>
  </si>
  <si>
    <t>14_Scala</t>
    <phoneticPr fontId="7" type="noConversion"/>
  </si>
  <si>
    <t>实时分析项目</t>
    <phoneticPr fontId="7" type="noConversion"/>
  </si>
  <si>
    <t>13_离线数仓项目-数据仓库搭建</t>
    <phoneticPr fontId="7" type="noConversion"/>
  </si>
  <si>
    <t>13_离线数仓项目-电商采集平台项目</t>
    <phoneticPr fontId="7" type="noConversion"/>
  </si>
  <si>
    <r>
      <t>1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Maven</t>
    </r>
    <phoneticPr fontId="7" type="noConversion"/>
  </si>
  <si>
    <r>
      <t>2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Linux</t>
    </r>
    <phoneticPr fontId="7" type="noConversion"/>
  </si>
  <si>
    <r>
      <t>3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MySQL</t>
    </r>
    <r>
      <rPr>
        <sz val="11"/>
        <color theme="1"/>
        <rFont val="Arial"/>
        <family val="3"/>
        <charset val="134"/>
        <scheme val="minor"/>
      </rPr>
      <t>高级</t>
    </r>
    <phoneticPr fontId="7" type="noConversion"/>
  </si>
  <si>
    <r>
      <t>4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Shell</t>
    </r>
    <r>
      <rPr>
        <sz val="11"/>
        <color theme="1"/>
        <rFont val="Arial"/>
        <family val="3"/>
        <charset val="134"/>
        <scheme val="minor"/>
      </rPr>
      <t>脚本</t>
    </r>
    <phoneticPr fontId="7" type="noConversion"/>
  </si>
  <si>
    <r>
      <t>5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Hadoop</t>
    </r>
    <phoneticPr fontId="7" type="noConversion"/>
  </si>
  <si>
    <r>
      <t>6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Zookeeper</t>
    </r>
    <phoneticPr fontId="7" type="noConversion"/>
  </si>
  <si>
    <r>
      <t>7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HA</t>
    </r>
    <phoneticPr fontId="7" type="noConversion"/>
  </si>
  <si>
    <r>
      <t>8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Hive</t>
    </r>
    <phoneticPr fontId="7" type="noConversion"/>
  </si>
  <si>
    <r>
      <t>9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Flume</t>
    </r>
    <phoneticPr fontId="7" type="noConversion"/>
  </si>
  <si>
    <r>
      <t>1</t>
    </r>
    <r>
      <rPr>
        <sz val="11"/>
        <color theme="1"/>
        <rFont val="Arial"/>
        <family val="2"/>
        <scheme val="minor"/>
      </rPr>
      <t>0_</t>
    </r>
    <r>
      <rPr>
        <sz val="11"/>
        <color theme="1"/>
        <rFont val="Arial"/>
        <family val="2"/>
        <scheme val="minor"/>
      </rPr>
      <t>Kafka</t>
    </r>
    <phoneticPr fontId="7" type="noConversion"/>
  </si>
  <si>
    <r>
      <t>1</t>
    </r>
    <r>
      <rPr>
        <sz val="11"/>
        <color theme="1"/>
        <rFont val="Arial"/>
        <family val="2"/>
        <scheme val="minor"/>
      </rPr>
      <t>1_</t>
    </r>
    <r>
      <rPr>
        <sz val="11"/>
        <color theme="1"/>
        <rFont val="Arial"/>
        <family val="2"/>
        <scheme val="minor"/>
      </rPr>
      <t>Hbase</t>
    </r>
    <phoneticPr fontId="7" type="noConversion"/>
  </si>
  <si>
    <r>
      <t>1</t>
    </r>
    <r>
      <rPr>
        <sz val="11"/>
        <color theme="1"/>
        <rFont val="Arial"/>
        <family val="2"/>
        <scheme val="minor"/>
      </rPr>
      <t>2_</t>
    </r>
    <r>
      <rPr>
        <sz val="11"/>
        <color theme="1"/>
        <rFont val="Arial"/>
        <family val="2"/>
        <scheme val="minor"/>
      </rPr>
      <t>Azkaban</t>
    </r>
    <phoneticPr fontId="7" type="noConversion"/>
  </si>
  <si>
    <t>面试突击</t>
    <phoneticPr fontId="7" type="noConversion"/>
  </si>
  <si>
    <t>开始时间</t>
    <phoneticPr fontId="7" type="noConversion"/>
  </si>
  <si>
    <t>结束时间</t>
    <phoneticPr fontId="7" type="noConversion"/>
  </si>
  <si>
    <t>阶段学习计划天数</t>
    <phoneticPr fontId="7" type="noConversion"/>
  </si>
  <si>
    <t>实际天数</t>
    <phoneticPr fontId="7" type="noConversion"/>
  </si>
  <si>
    <t>模块天数</t>
    <phoneticPr fontId="7" type="noConversion"/>
  </si>
  <si>
    <t>奖励品</t>
    <phoneticPr fontId="7" type="noConversion"/>
  </si>
  <si>
    <t>计划学习天数</t>
    <phoneticPr fontId="7" type="noConversion"/>
  </si>
  <si>
    <t>Docker</t>
  </si>
  <si>
    <t>谷粒商城项目</t>
    <phoneticPr fontId="7" type="noConversion"/>
  </si>
  <si>
    <t>基于阿里云搭建实时数据仓库项目</t>
    <phoneticPr fontId="7" type="noConversion"/>
  </si>
  <si>
    <r>
      <t>基于阿里云搭建实时数据仓库项目
（大数据线上课程</t>
    </r>
    <r>
      <rPr>
        <sz val="11"/>
        <color theme="1"/>
        <rFont val="Arial"/>
        <family val="3"/>
        <charset val="134"/>
        <scheme val="minor"/>
      </rPr>
      <t>--</t>
    </r>
    <r>
      <rPr>
        <sz val="11"/>
        <color theme="1"/>
        <rFont val="Arial"/>
        <family val="3"/>
        <charset val="134"/>
        <scheme val="minor"/>
      </rPr>
      <t>项目实战）</t>
    </r>
    <phoneticPr fontId="7" type="noConversion"/>
  </si>
  <si>
    <r>
      <t xml:space="preserve">Docker
</t>
    </r>
    <r>
      <rPr>
        <sz val="11"/>
        <color theme="1"/>
        <rFont val="Arial"/>
        <family val="3"/>
        <charset val="134"/>
        <scheme val="minor"/>
      </rPr>
      <t>（大数据线上课程</t>
    </r>
    <r>
      <rPr>
        <sz val="11"/>
        <color theme="1"/>
        <rFont val="Arial"/>
        <family val="2"/>
        <scheme val="minor"/>
      </rPr>
      <t>--Java</t>
    </r>
    <r>
      <rPr>
        <sz val="11"/>
        <color theme="1"/>
        <rFont val="Arial"/>
        <family val="3"/>
        <charset val="134"/>
        <scheme val="minor"/>
      </rPr>
      <t>高级）</t>
    </r>
    <phoneticPr fontId="7" type="noConversion"/>
  </si>
  <si>
    <t>总天数</t>
    <phoneticPr fontId="7" type="noConversion"/>
  </si>
  <si>
    <t>订制树脂手托一个</t>
    <phoneticPr fontId="7" type="noConversion"/>
  </si>
  <si>
    <r>
      <t xml:space="preserve">juc
</t>
    </r>
    <r>
      <rPr>
        <sz val="11"/>
        <color theme="1"/>
        <rFont val="Arial"/>
        <family val="3"/>
        <charset val="134"/>
        <scheme val="minor"/>
      </rPr>
      <t>（大数据线上课程</t>
    </r>
    <r>
      <rPr>
        <sz val="11"/>
        <color theme="1"/>
        <rFont val="Arial"/>
        <family val="2"/>
        <scheme val="minor"/>
      </rPr>
      <t>--Java</t>
    </r>
    <r>
      <rPr>
        <sz val="11"/>
        <color theme="1"/>
        <rFont val="Arial"/>
        <family val="3"/>
        <charset val="134"/>
        <scheme val="minor"/>
      </rPr>
      <t>高级）</t>
    </r>
    <phoneticPr fontId="7" type="noConversion"/>
  </si>
  <si>
    <t>juc</t>
    <phoneticPr fontId="7" type="noConversion"/>
  </si>
  <si>
    <t>分布式基础篇</t>
    <phoneticPr fontId="7" type="noConversion"/>
  </si>
  <si>
    <t>分布式高级篇</t>
    <phoneticPr fontId="7" type="noConversion"/>
  </si>
  <si>
    <t>高可用集群篇</t>
    <phoneticPr fontId="7" type="noConversion"/>
  </si>
  <si>
    <t>JavaWeb增强</t>
    <phoneticPr fontId="7" type="noConversion"/>
  </si>
  <si>
    <t>总视频时长</t>
    <phoneticPr fontId="7" type="noConversion"/>
  </si>
  <si>
    <t>8h</t>
    <phoneticPr fontId="11" type="noConversion"/>
  </si>
  <si>
    <t>4h</t>
    <phoneticPr fontId="11" type="noConversion"/>
  </si>
  <si>
    <t>学习时长</t>
    <phoneticPr fontId="11" type="noConversion"/>
  </si>
  <si>
    <t>4:00am~8:00am
2:00pm~6:00pm</t>
    <phoneticPr fontId="11" type="noConversion"/>
  </si>
  <si>
    <t>8:00am~12:00am</t>
    <phoneticPr fontId="11" type="noConversion"/>
  </si>
  <si>
    <t>4:00am~8:00am</t>
    <phoneticPr fontId="11" type="noConversion"/>
  </si>
  <si>
    <t>学习时间</t>
    <phoneticPr fontId="11" type="noConversion"/>
  </si>
  <si>
    <t>不准加班</t>
    <phoneticPr fontId="11" type="noConversion"/>
  </si>
  <si>
    <t>1:00pm~7:00pm
可加班6小时</t>
    <phoneticPr fontId="11" type="noConversion"/>
  </si>
  <si>
    <t>8:30am~11:30am
1:30pm~8:30pm</t>
    <phoneticPr fontId="11" type="noConversion"/>
  </si>
  <si>
    <t>工作时间</t>
    <phoneticPr fontId="11" type="noConversion"/>
  </si>
  <si>
    <t>6h+1h</t>
    <phoneticPr fontId="11" type="noConversion"/>
  </si>
  <si>
    <t>9h</t>
    <phoneticPr fontId="11" type="noConversion"/>
  </si>
  <si>
    <t>睡眠时间</t>
    <phoneticPr fontId="11" type="noConversion"/>
  </si>
  <si>
    <t>10:00pm</t>
    <phoneticPr fontId="11" type="noConversion"/>
  </si>
  <si>
    <t>睡觉时间</t>
    <phoneticPr fontId="11" type="noConversion"/>
  </si>
  <si>
    <t>4:00am</t>
    <phoneticPr fontId="11" type="noConversion"/>
  </si>
  <si>
    <t>7:00am</t>
    <phoneticPr fontId="11" type="noConversion"/>
  </si>
  <si>
    <t>起床时间</t>
    <phoneticPr fontId="11" type="noConversion"/>
  </si>
  <si>
    <t>洗澡</t>
    <phoneticPr fontId="11" type="noConversion"/>
  </si>
  <si>
    <t xml:space="preserve"> </t>
    <phoneticPr fontId="11" type="noConversion"/>
  </si>
  <si>
    <t>9:00pm~9:30pm</t>
    <phoneticPr fontId="11" type="noConversion"/>
  </si>
  <si>
    <t>划船机
60min</t>
    <phoneticPr fontId="11" type="noConversion"/>
  </si>
  <si>
    <t>运动</t>
    <phoneticPr fontId="11" type="noConversion"/>
  </si>
  <si>
    <t>7:30pm~8:50pm</t>
    <phoneticPr fontId="11" type="noConversion"/>
  </si>
  <si>
    <t>鸡蛋+面包+水果</t>
    <phoneticPr fontId="11" type="noConversion"/>
  </si>
  <si>
    <t>晚饭</t>
    <phoneticPr fontId="11" type="noConversion"/>
  </si>
  <si>
    <t>午休</t>
    <phoneticPr fontId="11" type="noConversion"/>
  </si>
  <si>
    <t>鸡胸肉+炒青菜</t>
    <phoneticPr fontId="11" type="noConversion"/>
  </si>
  <si>
    <t>午饭</t>
    <phoneticPr fontId="11" type="noConversion"/>
  </si>
  <si>
    <t>早饭</t>
    <phoneticPr fontId="11" type="noConversion"/>
  </si>
  <si>
    <t>换衣服</t>
    <phoneticPr fontId="11" type="noConversion"/>
  </si>
  <si>
    <t>换内裤、袜子</t>
    <phoneticPr fontId="11" type="noConversion"/>
  </si>
  <si>
    <t>衣物</t>
    <phoneticPr fontId="11" type="noConversion"/>
  </si>
  <si>
    <t>保湿</t>
    <phoneticPr fontId="11" type="noConversion"/>
  </si>
  <si>
    <t>护理</t>
    <phoneticPr fontId="11" type="noConversion"/>
  </si>
  <si>
    <t>洗脸、刷牙、刮胡子</t>
    <phoneticPr fontId="11" type="noConversion"/>
  </si>
  <si>
    <t>洗漱</t>
    <phoneticPr fontId="11" type="noConversion"/>
  </si>
  <si>
    <t>周日</t>
    <phoneticPr fontId="11" type="noConversion"/>
  </si>
  <si>
    <t>周六</t>
    <phoneticPr fontId="11" type="noConversion"/>
  </si>
  <si>
    <t>周五</t>
    <phoneticPr fontId="11" type="noConversion"/>
  </si>
  <si>
    <t>周四</t>
    <phoneticPr fontId="11" type="noConversion"/>
  </si>
  <si>
    <t>周三</t>
    <phoneticPr fontId="11" type="noConversion"/>
  </si>
  <si>
    <t>周二</t>
    <phoneticPr fontId="11" type="noConversion"/>
  </si>
  <si>
    <t>周一</t>
    <phoneticPr fontId="11" type="noConversion"/>
  </si>
  <si>
    <t>项目</t>
    <phoneticPr fontId="11" type="noConversion"/>
  </si>
  <si>
    <t>时间</t>
    <phoneticPr fontId="11" type="noConversion"/>
  </si>
  <si>
    <t>60min~90min</t>
    <phoneticPr fontId="11" type="noConversion"/>
  </si>
  <si>
    <t>0min</t>
    <phoneticPr fontId="7" type="noConversion"/>
  </si>
  <si>
    <t>早起奖励零食
牛奶咖啡
火腿肠+面包+番茄酱</t>
    <phoneticPr fontId="11" type="noConversion"/>
  </si>
  <si>
    <t>鸡胸午餐肉+水果+酸辣粉</t>
    <phoneticPr fontId="11" type="noConversion"/>
  </si>
  <si>
    <t>水饺/面条/食堂</t>
    <phoneticPr fontId="11" type="noConversion"/>
  </si>
  <si>
    <t>水饺/杂粮米饭/面条/酸辣粉/部队火锅</t>
    <phoneticPr fontId="11" type="noConversion"/>
  </si>
  <si>
    <t>React</t>
  </si>
  <si>
    <t>8:00pm~8:15pm</t>
    <phoneticPr fontId="11" type="noConversion"/>
  </si>
  <si>
    <t>8:15pm~8:30pm</t>
    <phoneticPr fontId="11" type="noConversion"/>
  </si>
  <si>
    <t>4:00am~4:15am</t>
    <phoneticPr fontId="11" type="noConversion"/>
  </si>
  <si>
    <t>11:30am~12:00pm</t>
    <phoneticPr fontId="11" type="noConversion"/>
  </si>
  <si>
    <t>12:00pm~13:30pm</t>
    <phoneticPr fontId="11" type="noConversion"/>
  </si>
  <si>
    <t>6:00pm~6:15pm</t>
    <phoneticPr fontId="11" type="noConversion"/>
  </si>
  <si>
    <t>教程时长
小时</t>
    <phoneticPr fontId="7" type="noConversion"/>
  </si>
  <si>
    <r>
      <t xml:space="preserve">React
</t>
    </r>
    <r>
      <rPr>
        <sz val="11"/>
        <color theme="1"/>
        <rFont val="Arial"/>
        <family val="3"/>
        <charset val="134"/>
        <scheme val="minor"/>
      </rPr>
      <t>（前端线上课程）</t>
    </r>
    <phoneticPr fontId="7" type="noConversion"/>
  </si>
  <si>
    <r>
      <t xml:space="preserve">VUE
</t>
    </r>
    <r>
      <rPr>
        <sz val="11"/>
        <color theme="1"/>
        <rFont val="Arial"/>
        <family val="3"/>
        <charset val="134"/>
        <scheme val="minor"/>
      </rPr>
      <t>（前端线上课程）</t>
    </r>
    <phoneticPr fontId="7" type="noConversion"/>
  </si>
  <si>
    <t>VUE</t>
  </si>
  <si>
    <t>大数据增强</t>
    <phoneticPr fontId="7" type="noConversion"/>
  </si>
  <si>
    <r>
      <t>K</t>
    </r>
    <r>
      <rPr>
        <sz val="11"/>
        <color theme="1"/>
        <rFont val="Arial"/>
        <family val="2"/>
        <scheme val="minor"/>
      </rPr>
      <t>8s</t>
    </r>
    <phoneticPr fontId="7" type="noConversion"/>
  </si>
  <si>
    <r>
      <t xml:space="preserve">K8s
</t>
    </r>
    <r>
      <rPr>
        <sz val="11"/>
        <color theme="1"/>
        <rFont val="Arial"/>
        <family val="3"/>
        <charset val="134"/>
        <scheme val="minor"/>
      </rPr>
      <t>（大数据线上课程</t>
    </r>
    <r>
      <rPr>
        <sz val="11"/>
        <color theme="1"/>
        <rFont val="Arial"/>
        <family val="2"/>
        <scheme val="minor"/>
      </rPr>
      <t>--Java</t>
    </r>
    <r>
      <rPr>
        <sz val="11"/>
        <color theme="1"/>
        <rFont val="Arial"/>
        <family val="3"/>
        <charset val="134"/>
        <scheme val="minor"/>
      </rPr>
      <t>高级）</t>
    </r>
    <phoneticPr fontId="7" type="noConversion"/>
  </si>
  <si>
    <r>
      <t>IDEA</t>
    </r>
    <r>
      <rPr>
        <sz val="11"/>
        <color theme="1"/>
        <rFont val="Arial"/>
        <family val="3"/>
        <charset val="134"/>
        <scheme val="minor"/>
      </rPr>
      <t>使用与多线程</t>
    </r>
    <phoneticPr fontId="7" type="noConversion"/>
  </si>
  <si>
    <r>
      <t>IDEA</t>
    </r>
    <r>
      <rPr>
        <sz val="11"/>
        <color theme="1"/>
        <rFont val="Arial"/>
        <family val="3"/>
        <charset val="134"/>
        <scheme val="minor"/>
      </rPr>
      <t>使用与多线程
（大数据线上课程）</t>
    </r>
    <r>
      <rPr>
        <sz val="11"/>
        <color theme="1"/>
        <rFont val="Arial"/>
        <family val="2"/>
        <scheme val="minor"/>
      </rPr>
      <t/>
    </r>
    <phoneticPr fontId="7" type="noConversion"/>
  </si>
  <si>
    <t>超大鼠标垫启用
科技星球键帽</t>
    <phoneticPr fontId="7" type="noConversion"/>
  </si>
  <si>
    <t>客制化编制数据线一根</t>
    <phoneticPr fontId="7" type="noConversion"/>
  </si>
  <si>
    <r>
      <t>nvme</t>
    </r>
    <r>
      <rPr>
        <sz val="11"/>
        <color theme="1"/>
        <rFont val="Arial"/>
        <family val="3"/>
        <charset val="134"/>
        <scheme val="minor"/>
      </rPr>
      <t>固态硬盘</t>
    </r>
    <r>
      <rPr>
        <sz val="11"/>
        <color theme="1"/>
        <rFont val="Arial"/>
        <family val="3"/>
        <charset val="134"/>
        <scheme val="minor"/>
      </rPr>
      <t>512GB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</si>
</sst>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h:mm;@"/>
  </numFmts>
  <fonts count="13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Arial"/>
      <family val="2"/>
      <charset val="134"/>
      <scheme val="minor"/>
    </font>
    <font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1"/>
    <xf numFmtId="0" fontId="9" fillId="0" borderId="1">
      <alignment vertical="center"/>
    </xf>
  </cellStyleXfs>
  <cellXfs count="38">
    <xf numFmtId="0" fontId="0" fillId="0" borderId="1" xfId="0" applyBorder="1"/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1" applyAlignment="1">
      <alignment vertical="center" wrapText="1"/>
    </xf>
    <xf numFmtId="0" fontId="9" fillId="0" borderId="1" xfId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20" fontId="10" fillId="0" borderId="2" xfId="1" applyNumberFormat="1" applyFont="1" applyBorder="1" applyAlignment="1">
      <alignment horizontal="center" vertical="center" wrapText="1"/>
    </xf>
    <xf numFmtId="0" fontId="10" fillId="0" borderId="2" xfId="1" applyFont="1" applyBorder="1" applyAlignment="1">
      <alignment vertical="center" wrapText="1"/>
    </xf>
    <xf numFmtId="177" fontId="10" fillId="0" borderId="2" xfId="1" applyNumberFormat="1" applyFont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9" fillId="0" borderId="2" xfId="1" applyBorder="1" applyAlignment="1">
      <alignment vertical="center" wrapText="1"/>
    </xf>
    <xf numFmtId="0" fontId="12" fillId="3" borderId="2" xfId="1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center" vertical="center" wrapText="1"/>
    </xf>
    <xf numFmtId="0" fontId="10" fillId="4" borderId="3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 wrapText="1"/>
    </xf>
    <xf numFmtId="20" fontId="10" fillId="0" borderId="5" xfId="1" applyNumberFormat="1" applyFont="1" applyBorder="1" applyAlignment="1">
      <alignment horizontal="center" vertical="center" wrapText="1"/>
    </xf>
    <xf numFmtId="20" fontId="10" fillId="0" borderId="4" xfId="1" applyNumberFormat="1" applyFont="1" applyBorder="1" applyAlignment="1">
      <alignment horizontal="center" vertical="center" wrapText="1"/>
    </xf>
    <xf numFmtId="20" fontId="10" fillId="0" borderId="3" xfId="1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</cellXfs>
  <cellStyles count="2">
    <cellStyle name="常规" xfId="0" builtinId="0"/>
    <cellStyle name="常规 2" xfId="1" xr:uid="{54E16B3B-8783-4CA0-9986-4DD55217B0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99</xdr:row>
      <xdr:rowOff>38100</xdr:rowOff>
    </xdr:from>
    <xdr:to>
      <xdr:col>2</xdr:col>
      <xdr:colOff>1457325</xdr:colOff>
      <xdr:row>111</xdr:row>
      <xdr:rowOff>57150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50CA757A-1D55-41D7-B3DC-50934580EDAA}"/>
            </a:ext>
          </a:extLst>
        </xdr:cNvPr>
        <xdr:cNvSpPr txBox="1"/>
      </xdr:nvSpPr>
      <xdr:spPr>
        <a:xfrm>
          <a:off x="952500" y="18316575"/>
          <a:ext cx="440055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时间计算：</a:t>
          </a:r>
          <a:endParaRPr lang="en-US" altLang="zh-CN" sz="1100"/>
        </a:p>
        <a:p>
          <a:r>
            <a:rPr lang="zh-CN" altLang="en-US" sz="1100"/>
            <a:t>从</a:t>
          </a:r>
          <a:r>
            <a:rPr lang="en-US" altLang="zh-CN" sz="1100"/>
            <a:t>2020</a:t>
          </a:r>
          <a:r>
            <a:rPr lang="zh-CN" altLang="en-US" sz="1100"/>
            <a:t>年</a:t>
          </a:r>
          <a:r>
            <a:rPr lang="en-US" altLang="zh-CN" sz="1100"/>
            <a:t>11</a:t>
          </a:r>
          <a:r>
            <a:rPr lang="zh-CN" altLang="en-US" sz="1100"/>
            <a:t>月</a:t>
          </a:r>
          <a:r>
            <a:rPr lang="en-US" altLang="zh-CN" sz="1100"/>
            <a:t>9</a:t>
          </a:r>
          <a:r>
            <a:rPr lang="zh-CN" altLang="en-US" sz="1100"/>
            <a:t>日开始执行计划，仅完成大数据部分学习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按照计划完成时间为</a:t>
          </a:r>
          <a:r>
            <a:rPr lang="en-US" altLang="zh-CN" sz="1100"/>
            <a:t>2021</a:t>
          </a:r>
          <a:r>
            <a:rPr lang="zh-CN" altLang="en-US" sz="1100"/>
            <a:t>年</a:t>
          </a:r>
          <a:r>
            <a:rPr lang="en-US" altLang="zh-CN" sz="1100"/>
            <a:t>8</a:t>
          </a:r>
          <a:r>
            <a:rPr lang="zh-CN" altLang="en-US" sz="1100"/>
            <a:t>月</a:t>
          </a:r>
          <a:r>
            <a:rPr lang="en-US" altLang="zh-CN" sz="1100"/>
            <a:t>1</a:t>
          </a:r>
          <a:r>
            <a:rPr lang="zh-CN" altLang="en-US" sz="1100"/>
            <a:t>日（</a:t>
          </a:r>
          <a:r>
            <a:rPr lang="en-US" altLang="zh-CN" sz="1100"/>
            <a:t>263</a:t>
          </a:r>
          <a:r>
            <a:rPr lang="zh-CN" altLang="en-US" sz="1100"/>
            <a:t>天）（仅大数据学习）</a:t>
          </a:r>
          <a:endParaRPr lang="en-US" altLang="zh-CN" sz="1100"/>
        </a:p>
        <a:p>
          <a:r>
            <a:rPr lang="zh-CN" altLang="en-US" sz="1100"/>
            <a:t>最快完成时间</a:t>
          </a:r>
          <a:r>
            <a:rPr lang="en-US" altLang="zh-CN" sz="1100"/>
            <a:t>2020</a:t>
          </a:r>
          <a:r>
            <a:rPr lang="zh-CN" altLang="en-US" sz="1100"/>
            <a:t>年</a:t>
          </a:r>
          <a:r>
            <a:rPr lang="en-US" altLang="zh-CN" sz="1100"/>
            <a:t>5</a:t>
          </a:r>
          <a:r>
            <a:rPr lang="zh-CN" altLang="en-US" sz="1100"/>
            <a:t>月</a:t>
          </a:r>
          <a:r>
            <a:rPr lang="en-US" altLang="zh-CN" sz="1100"/>
            <a:t>15</a:t>
          </a:r>
          <a:r>
            <a:rPr lang="zh-CN" altLang="en-US" sz="1100"/>
            <a:t>日（</a:t>
          </a:r>
          <a:r>
            <a:rPr lang="en-US" altLang="zh-CN" sz="1100"/>
            <a:t>184</a:t>
          </a:r>
          <a:r>
            <a:rPr lang="zh-CN" altLang="en-US" sz="1100"/>
            <a:t>天）（一周完成</a:t>
          </a:r>
          <a:r>
            <a:rPr lang="en-US" altLang="zh-CN" sz="1100"/>
            <a:t>10</a:t>
          </a:r>
          <a:r>
            <a:rPr lang="zh-CN" altLang="en-US" sz="1100"/>
            <a:t>天的学习任务）</a:t>
          </a:r>
          <a:endParaRPr lang="en-US" altLang="zh-CN" sz="1100"/>
        </a:p>
        <a:p>
          <a:r>
            <a:rPr lang="zh-CN" altLang="en-US" sz="1100"/>
            <a:t>最晚</a:t>
          </a:r>
          <a:r>
            <a:rPr lang="en-US" altLang="zh-CN" sz="1100"/>
            <a:t>9</a:t>
          </a:r>
          <a:r>
            <a:rPr lang="zh-CN" altLang="en-US" sz="1100"/>
            <a:t>月</a:t>
          </a:r>
          <a:r>
            <a:rPr lang="en-US" altLang="zh-CN" sz="1100"/>
            <a:t>1</a:t>
          </a:r>
          <a:r>
            <a:rPr lang="zh-CN" altLang="en-US" sz="1100"/>
            <a:t>号完成大数据的学习（给一个月的缓冲时间）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最快</a:t>
          </a:r>
          <a:r>
            <a:rPr lang="en-US" altLang="zh-CN" sz="1100"/>
            <a:t>2021</a:t>
          </a:r>
          <a:r>
            <a:rPr lang="zh-CN" altLang="en-US" sz="1100"/>
            <a:t>年</a:t>
          </a:r>
          <a:r>
            <a:rPr lang="en-US" altLang="zh-CN" sz="1100"/>
            <a:t>9</a:t>
          </a:r>
          <a:r>
            <a:rPr lang="zh-CN" altLang="en-US" sz="1100"/>
            <a:t>月</a:t>
          </a:r>
          <a:r>
            <a:rPr lang="en-US" altLang="zh-CN" sz="1100"/>
            <a:t>1</a:t>
          </a:r>
          <a:r>
            <a:rPr lang="zh-CN" altLang="en-US" sz="1100"/>
            <a:t>日完成大数据与谷粒商城项目学习</a:t>
          </a:r>
          <a:endParaRPr lang="en-US" altLang="zh-CN" sz="1100"/>
        </a:p>
        <a:p>
          <a:r>
            <a:rPr lang="zh-CN" altLang="en-US" sz="1100"/>
            <a:t>最晚过年前可以完成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大数据与谷粒商城项目学习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2</xdr:col>
      <xdr:colOff>1828800</xdr:colOff>
      <xdr:row>20</xdr:row>
      <xdr:rowOff>95250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30DA1639-362A-4AF0-87AD-7BF99D0E6B7C}"/>
            </a:ext>
          </a:extLst>
        </xdr:cNvPr>
        <xdr:cNvSpPr txBox="1"/>
      </xdr:nvSpPr>
      <xdr:spPr>
        <a:xfrm>
          <a:off x="333375" y="3800475"/>
          <a:ext cx="5391150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课程地址：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F:\</a:t>
          </a:r>
          <a:r>
            <a:rPr lang="zh-CN" altLang="en-US" sz="1100"/>
            <a:t>尚硅谷大数据</a:t>
          </a:r>
          <a:r>
            <a:rPr lang="en-US" altLang="zh-CN" sz="1100"/>
            <a:t>--</a:t>
          </a:r>
          <a:r>
            <a:rPr lang="zh-CN" altLang="en-US" sz="1100"/>
            <a:t>线上公开课</a:t>
          </a:r>
          <a:r>
            <a:rPr lang="en-US" altLang="zh-CN" sz="1100"/>
            <a:t>\01</a:t>
          </a:r>
          <a:r>
            <a:rPr lang="zh-CN" altLang="en-US" sz="1100"/>
            <a:t>，</a:t>
          </a:r>
          <a:r>
            <a:rPr lang="en-US" altLang="zh-CN" sz="1100"/>
            <a:t>JavaSE</a:t>
          </a:r>
          <a:r>
            <a:rPr lang="zh-CN" altLang="en-US" sz="1100"/>
            <a:t>、</a:t>
          </a:r>
          <a:r>
            <a:rPr lang="en-US" altLang="zh-CN" sz="1100"/>
            <a:t>MySQL</a:t>
          </a:r>
          <a:r>
            <a:rPr lang="zh-CN" altLang="en-US" sz="1100"/>
            <a:t>（线上公开课程）</a:t>
          </a:r>
          <a:r>
            <a:rPr lang="en-US" altLang="zh-CN" sz="1100"/>
            <a:t>\Java</a:t>
          </a:r>
          <a:r>
            <a:rPr lang="zh-CN" altLang="en-US" sz="1100"/>
            <a:t>基础</a:t>
          </a:r>
          <a:r>
            <a:rPr lang="en-US" altLang="zh-CN" sz="1100"/>
            <a:t>\01_</a:t>
          </a:r>
          <a:r>
            <a:rPr lang="zh-CN" altLang="en-US" sz="1100"/>
            <a:t>尚硅谷大数据技术之</a:t>
          </a:r>
          <a:r>
            <a:rPr lang="en-US" altLang="zh-CN" sz="1100"/>
            <a:t>Java</a:t>
          </a:r>
          <a:r>
            <a:rPr lang="zh-CN" altLang="en-US" sz="1100"/>
            <a:t>编程语言</a:t>
          </a:r>
          <a:r>
            <a:rPr lang="en-US" altLang="zh-CN" sz="1100"/>
            <a:t>\</a:t>
          </a:r>
          <a:r>
            <a:rPr lang="zh-CN" altLang="en-US" sz="1100"/>
            <a:t>第</a:t>
          </a:r>
          <a:r>
            <a:rPr lang="en-US" altLang="zh-CN" sz="1100"/>
            <a:t>2</a:t>
          </a:r>
          <a:r>
            <a:rPr lang="zh-CN" altLang="en-US" sz="1100"/>
            <a:t>部分：</a:t>
          </a:r>
          <a:r>
            <a:rPr lang="en-US" altLang="zh-CN" sz="1100"/>
            <a:t>Java</a:t>
          </a:r>
          <a:r>
            <a:rPr lang="zh-CN" altLang="en-US" sz="1100"/>
            <a:t>高级编程</a:t>
          </a:r>
          <a:r>
            <a:rPr lang="en-US" altLang="zh-CN" sz="1100"/>
            <a:t>\</a:t>
          </a:r>
          <a:r>
            <a:rPr lang="zh-CN" altLang="en-US" sz="1100"/>
            <a:t>视频：第</a:t>
          </a:r>
          <a:r>
            <a:rPr lang="en-US" altLang="zh-CN" sz="1100"/>
            <a:t>2</a:t>
          </a:r>
          <a:r>
            <a:rPr lang="zh-CN" altLang="en-US" sz="1100"/>
            <a:t>部分：</a:t>
          </a:r>
          <a:r>
            <a:rPr lang="en-US" altLang="zh-CN" sz="1100"/>
            <a:t>Java</a:t>
          </a:r>
          <a:r>
            <a:rPr lang="zh-CN" altLang="en-US" sz="1100"/>
            <a:t>高级编程</a:t>
          </a:r>
          <a:r>
            <a:rPr lang="en-US" altLang="zh-CN" sz="1100"/>
            <a:t>\day01_IDEA</a:t>
          </a:r>
          <a:r>
            <a:rPr lang="zh-CN" altLang="en-US" sz="1100"/>
            <a:t>的使用与多线程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17</xdr:row>
      <xdr:rowOff>152400</xdr:rowOff>
    </xdr:from>
    <xdr:to>
      <xdr:col>8</xdr:col>
      <xdr:colOff>1428751</xdr:colOff>
      <xdr:row>24</xdr:row>
      <xdr:rowOff>114300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7EC037B-B261-4BEE-A887-31A3800BA9DE}"/>
            </a:ext>
          </a:extLst>
        </xdr:cNvPr>
        <xdr:cNvSpPr txBox="1"/>
      </xdr:nvSpPr>
      <xdr:spPr>
        <a:xfrm>
          <a:off x="10410825" y="6067425"/>
          <a:ext cx="2828926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灵活时间：</a:t>
          </a:r>
          <a:endParaRPr lang="en-US" altLang="zh-CN" sz="1100"/>
        </a:p>
        <a:p>
          <a:pPr algn="l"/>
          <a:r>
            <a:rPr lang="zh-CN" altLang="en-US" sz="1100"/>
            <a:t>如果周六不加班，加班时间用来干家务。</a:t>
          </a:r>
          <a:endParaRPr lang="en-US" altLang="zh-CN" sz="1100"/>
        </a:p>
        <a:p>
          <a:pPr algn="l"/>
          <a:r>
            <a:rPr lang="zh-CN" altLang="en-US" sz="1100"/>
            <a:t>如果周六加班，家务处理移到周日上午。</a:t>
          </a:r>
          <a:endParaRPr lang="en-US" altLang="zh-CN" sz="1100"/>
        </a:p>
        <a:p>
          <a:pPr algn="l"/>
          <a:r>
            <a:rPr lang="zh-CN" altLang="en-US" sz="1100"/>
            <a:t>运动周六、周日均可进行。</a:t>
          </a:r>
        </a:p>
      </xdr:txBody>
    </xdr:sp>
    <xdr:clientData/>
  </xdr:twoCellAnchor>
  <xdr:twoCellAnchor>
    <xdr:from>
      <xdr:col>5</xdr:col>
      <xdr:colOff>285750</xdr:colOff>
      <xdr:row>17</xdr:row>
      <xdr:rowOff>123825</xdr:rowOff>
    </xdr:from>
    <xdr:to>
      <xdr:col>6</xdr:col>
      <xdr:colOff>1543051</xdr:colOff>
      <xdr:row>24</xdr:row>
      <xdr:rowOff>85725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432D0CE-6432-4C23-8233-0702E67B9A83}"/>
            </a:ext>
          </a:extLst>
        </xdr:cNvPr>
        <xdr:cNvSpPr txBox="1"/>
      </xdr:nvSpPr>
      <xdr:spPr>
        <a:xfrm>
          <a:off x="7077075" y="6038850"/>
          <a:ext cx="2828926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娱乐时间：</a:t>
          </a:r>
          <a:endParaRPr lang="en-US" altLang="zh-CN" sz="1100"/>
        </a:p>
        <a:p>
          <a:pPr algn="l"/>
          <a:r>
            <a:rPr lang="zh-CN" altLang="en-US" sz="1100"/>
            <a:t>运动时间听音乐（欧美流行）</a:t>
          </a:r>
          <a:endParaRPr lang="en-US" altLang="zh-CN" sz="1100"/>
        </a:p>
        <a:p>
          <a:pPr algn="l"/>
          <a:r>
            <a:rPr lang="zh-CN" altLang="en-US" sz="1100"/>
            <a:t>家务时间听音乐（音萌系</a:t>
          </a:r>
          <a:endParaRPr lang="en-US" altLang="zh-CN" sz="1100"/>
        </a:p>
        <a:p>
          <a:pPr algn="l"/>
          <a:r>
            <a:rPr lang="zh-CN" altLang="en-US" sz="1100"/>
            <a:t>番剧时间</a:t>
          </a:r>
          <a:r>
            <a:rPr lang="en-US" altLang="zh-CN" sz="1100"/>
            <a:t>/</a:t>
          </a:r>
          <a:r>
            <a:rPr lang="zh-CN" altLang="en-US" sz="1100"/>
            <a:t>游戏时间</a:t>
          </a:r>
          <a:r>
            <a:rPr lang="en-US" altLang="zh-CN" sz="1100"/>
            <a:t>/</a:t>
          </a:r>
          <a:r>
            <a:rPr lang="zh-CN" altLang="en-US" sz="1100"/>
            <a:t>电影时间（周日上午）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8"/>
  <sheetViews>
    <sheetView tabSelected="1" workbookViewId="0">
      <selection activeCell="E2" sqref="E2"/>
    </sheetView>
  </sheetViews>
  <sheetFormatPr defaultRowHeight="14.25" x14ac:dyDescent="0.2"/>
  <cols>
    <col min="1" max="1" width="9" style="2"/>
    <col min="2" max="2" width="42.125" style="2" customWidth="1"/>
    <col min="3" max="3" width="32" style="2" customWidth="1"/>
    <col min="4" max="6" width="9" style="2"/>
    <col min="7" max="7" width="10.5" style="2" bestFit="1" customWidth="1"/>
    <col min="8" max="10" width="9" style="2"/>
    <col min="11" max="11" width="19.75" style="2" customWidth="1"/>
    <col min="12" max="16384" width="9" style="2"/>
  </cols>
  <sheetData>
    <row r="1" spans="1:11" ht="28.5" x14ac:dyDescent="0.2">
      <c r="A1" s="2" t="s">
        <v>0</v>
      </c>
      <c r="B1" s="2" t="s">
        <v>1</v>
      </c>
      <c r="C1" s="2" t="s">
        <v>2</v>
      </c>
      <c r="D1" s="8" t="s">
        <v>132</v>
      </c>
      <c r="E1" s="8" t="s">
        <v>57</v>
      </c>
      <c r="F1" s="8" t="s">
        <v>53</v>
      </c>
      <c r="G1" s="8" t="s">
        <v>51</v>
      </c>
      <c r="H1" s="8" t="s">
        <v>52</v>
      </c>
      <c r="I1" s="8" t="s">
        <v>54</v>
      </c>
      <c r="J1" s="8" t="s">
        <v>55</v>
      </c>
      <c r="K1" s="8" t="s">
        <v>56</v>
      </c>
    </row>
    <row r="2" spans="1:11" x14ac:dyDescent="0.2">
      <c r="A2" s="27" t="s">
        <v>26</v>
      </c>
      <c r="B2" s="7" t="s">
        <v>38</v>
      </c>
      <c r="C2" s="3" t="s">
        <v>6</v>
      </c>
      <c r="D2" s="2">
        <v>3.75</v>
      </c>
      <c r="E2" s="2">
        <f>ROUNDUP(D2*2/4*1.3,1)</f>
        <v>2.5</v>
      </c>
      <c r="F2" s="26">
        <f>ROUNDUP(SUM(E2:E6),0)</f>
        <v>12</v>
      </c>
      <c r="G2" s="37">
        <v>44151</v>
      </c>
      <c r="J2" s="26"/>
      <c r="K2" s="27" t="s">
        <v>141</v>
      </c>
    </row>
    <row r="3" spans="1:11" x14ac:dyDescent="0.2">
      <c r="A3" s="26"/>
      <c r="B3" s="28" t="s">
        <v>39</v>
      </c>
      <c r="C3" s="3" t="s">
        <v>7</v>
      </c>
      <c r="D3" s="2">
        <v>2.75</v>
      </c>
      <c r="E3" s="2">
        <f t="shared" ref="E3:E66" si="0">ROUNDUP(D3*2/4*1.3,1)</f>
        <v>1.8</v>
      </c>
      <c r="F3" s="26"/>
      <c r="J3" s="26"/>
      <c r="K3" s="26"/>
    </row>
    <row r="4" spans="1:11" x14ac:dyDescent="0.2">
      <c r="A4" s="26"/>
      <c r="B4" s="29"/>
      <c r="C4" s="3" t="s">
        <v>8</v>
      </c>
      <c r="D4" s="2">
        <v>3.5</v>
      </c>
      <c r="E4" s="2">
        <f t="shared" si="0"/>
        <v>2.3000000000000003</v>
      </c>
      <c r="F4" s="26"/>
      <c r="J4" s="26"/>
      <c r="K4" s="26"/>
    </row>
    <row r="5" spans="1:11" x14ac:dyDescent="0.2">
      <c r="A5" s="26"/>
      <c r="B5" s="7" t="s">
        <v>40</v>
      </c>
      <c r="C5" s="4" t="s">
        <v>9</v>
      </c>
      <c r="D5" s="2">
        <v>3.75</v>
      </c>
      <c r="E5" s="2">
        <f t="shared" si="0"/>
        <v>2.5</v>
      </c>
      <c r="F5" s="26"/>
      <c r="J5" s="26"/>
      <c r="K5" s="26"/>
    </row>
    <row r="6" spans="1:11" x14ac:dyDescent="0.2">
      <c r="A6" s="26"/>
      <c r="B6" s="7" t="s">
        <v>41</v>
      </c>
      <c r="C6" s="2" t="s">
        <v>3</v>
      </c>
      <c r="D6" s="1">
        <v>3.5</v>
      </c>
      <c r="E6" s="2">
        <f t="shared" si="0"/>
        <v>2.3000000000000003</v>
      </c>
      <c r="F6" s="26"/>
      <c r="J6" s="26"/>
      <c r="K6" s="26"/>
    </row>
    <row r="7" spans="1:11" x14ac:dyDescent="0.2">
      <c r="A7" s="26"/>
      <c r="B7" s="28" t="s">
        <v>42</v>
      </c>
      <c r="C7" s="4" t="s">
        <v>10</v>
      </c>
      <c r="D7" s="1">
        <v>3.5</v>
      </c>
      <c r="E7" s="2">
        <f t="shared" si="0"/>
        <v>2.3000000000000003</v>
      </c>
      <c r="F7" s="26">
        <f>ROUNDUP(SUM(E7:E13),0)</f>
        <v>19</v>
      </c>
      <c r="J7" s="26"/>
      <c r="K7" s="27" t="s">
        <v>142</v>
      </c>
    </row>
    <row r="8" spans="1:11" x14ac:dyDescent="0.2">
      <c r="A8" s="26"/>
      <c r="B8" s="26"/>
      <c r="C8" s="4" t="s">
        <v>8</v>
      </c>
      <c r="D8" s="2">
        <v>4.5</v>
      </c>
      <c r="E8" s="2">
        <f t="shared" si="0"/>
        <v>3</v>
      </c>
      <c r="F8" s="26"/>
      <c r="J8" s="26"/>
      <c r="K8" s="27"/>
    </row>
    <row r="9" spans="1:11" x14ac:dyDescent="0.2">
      <c r="A9" s="26"/>
      <c r="B9" s="26"/>
      <c r="C9" s="4" t="s">
        <v>11</v>
      </c>
      <c r="D9" s="2">
        <v>4.75</v>
      </c>
      <c r="E9" s="2">
        <f t="shared" si="0"/>
        <v>3.1</v>
      </c>
      <c r="F9" s="26"/>
      <c r="J9" s="26"/>
      <c r="K9" s="27"/>
    </row>
    <row r="10" spans="1:11" x14ac:dyDescent="0.2">
      <c r="A10" s="26"/>
      <c r="B10" s="26"/>
      <c r="C10" s="4" t="s">
        <v>12</v>
      </c>
      <c r="D10" s="2">
        <v>4</v>
      </c>
      <c r="E10" s="2">
        <f t="shared" si="0"/>
        <v>2.6</v>
      </c>
      <c r="F10" s="26"/>
      <c r="J10" s="26"/>
      <c r="K10" s="27"/>
    </row>
    <row r="11" spans="1:11" x14ac:dyDescent="0.2">
      <c r="A11" s="26"/>
      <c r="B11" s="26"/>
      <c r="C11" s="4" t="s">
        <v>13</v>
      </c>
      <c r="D11" s="4">
        <v>4.25</v>
      </c>
      <c r="E11" s="2">
        <f t="shared" si="0"/>
        <v>2.8000000000000003</v>
      </c>
      <c r="F11" s="26"/>
      <c r="J11" s="26"/>
      <c r="K11" s="27"/>
    </row>
    <row r="12" spans="1:11" x14ac:dyDescent="0.2">
      <c r="A12" s="26"/>
      <c r="B12" s="26"/>
      <c r="C12" s="4" t="s">
        <v>14</v>
      </c>
      <c r="D12" s="2">
        <v>3.25</v>
      </c>
      <c r="E12" s="2">
        <f t="shared" si="0"/>
        <v>2.2000000000000002</v>
      </c>
      <c r="F12" s="26"/>
      <c r="J12" s="26"/>
      <c r="K12" s="27"/>
    </row>
    <row r="13" spans="1:11" x14ac:dyDescent="0.2">
      <c r="A13" s="26"/>
      <c r="B13" s="26"/>
      <c r="C13" s="4" t="s">
        <v>15</v>
      </c>
      <c r="D13" s="2">
        <v>4</v>
      </c>
      <c r="E13" s="2">
        <f t="shared" si="0"/>
        <v>2.6</v>
      </c>
      <c r="F13" s="26"/>
      <c r="J13" s="26"/>
      <c r="K13" s="27"/>
    </row>
    <row r="14" spans="1:11" x14ac:dyDescent="0.2">
      <c r="A14" s="26"/>
      <c r="B14" s="7" t="s">
        <v>43</v>
      </c>
      <c r="C14" s="2" t="s">
        <v>4</v>
      </c>
      <c r="D14" s="2">
        <v>4.25</v>
      </c>
      <c r="E14" s="2">
        <f t="shared" si="0"/>
        <v>2.8000000000000003</v>
      </c>
      <c r="F14" s="26">
        <f>ROUNDUP(SUM(E14:E21),0)</f>
        <v>17</v>
      </c>
      <c r="J14" s="26"/>
      <c r="K14" s="27"/>
    </row>
    <row r="15" spans="1:11" x14ac:dyDescent="0.2">
      <c r="A15" s="26"/>
      <c r="B15" s="7" t="s">
        <v>44</v>
      </c>
      <c r="C15" s="4" t="s">
        <v>16</v>
      </c>
      <c r="D15" s="2">
        <v>2.25</v>
      </c>
      <c r="E15" s="2">
        <f t="shared" si="0"/>
        <v>1.5</v>
      </c>
      <c r="F15" s="26"/>
      <c r="J15" s="26"/>
      <c r="K15" s="27"/>
    </row>
    <row r="16" spans="1:11" x14ac:dyDescent="0.2">
      <c r="A16" s="26"/>
      <c r="B16" s="28" t="s">
        <v>45</v>
      </c>
      <c r="C16" s="4" t="s">
        <v>10</v>
      </c>
      <c r="D16" s="2">
        <v>1.25</v>
      </c>
      <c r="E16" s="2">
        <f t="shared" si="0"/>
        <v>0.9</v>
      </c>
      <c r="F16" s="26"/>
      <c r="J16" s="26"/>
      <c r="K16" s="27"/>
    </row>
    <row r="17" spans="1:11" x14ac:dyDescent="0.2">
      <c r="A17" s="26"/>
      <c r="B17" s="26"/>
      <c r="C17" s="4" t="s">
        <v>8</v>
      </c>
      <c r="D17" s="2">
        <v>3.25</v>
      </c>
      <c r="E17" s="2">
        <f t="shared" si="0"/>
        <v>2.2000000000000002</v>
      </c>
      <c r="F17" s="26"/>
      <c r="J17" s="26"/>
      <c r="K17" s="27"/>
    </row>
    <row r="18" spans="1:11" x14ac:dyDescent="0.2">
      <c r="A18" s="26"/>
      <c r="B18" s="26"/>
      <c r="C18" s="4" t="s">
        <v>11</v>
      </c>
      <c r="D18" s="2">
        <v>3.5</v>
      </c>
      <c r="E18" s="2">
        <f t="shared" si="0"/>
        <v>2.3000000000000003</v>
      </c>
      <c r="F18" s="26"/>
      <c r="J18" s="26"/>
      <c r="K18" s="27"/>
    </row>
    <row r="19" spans="1:11" x14ac:dyDescent="0.2">
      <c r="A19" s="26"/>
      <c r="B19" s="26"/>
      <c r="C19" s="4" t="s">
        <v>12</v>
      </c>
      <c r="D19" s="2">
        <v>3.25</v>
      </c>
      <c r="E19" s="2">
        <f t="shared" si="0"/>
        <v>2.2000000000000002</v>
      </c>
      <c r="F19" s="26"/>
      <c r="J19" s="26"/>
      <c r="K19" s="27"/>
    </row>
    <row r="20" spans="1:11" x14ac:dyDescent="0.2">
      <c r="A20" s="26"/>
      <c r="B20" s="26"/>
      <c r="C20" s="4" t="s">
        <v>13</v>
      </c>
      <c r="D20" s="2">
        <v>3.25</v>
      </c>
      <c r="E20" s="2">
        <f t="shared" si="0"/>
        <v>2.2000000000000002</v>
      </c>
      <c r="F20" s="26"/>
      <c r="J20" s="26"/>
      <c r="K20" s="27"/>
    </row>
    <row r="21" spans="1:11" x14ac:dyDescent="0.2">
      <c r="A21" s="26"/>
      <c r="B21" s="26"/>
      <c r="C21" s="4" t="s">
        <v>14</v>
      </c>
      <c r="D21" s="2">
        <v>4</v>
      </c>
      <c r="E21" s="2">
        <f t="shared" si="0"/>
        <v>2.6</v>
      </c>
      <c r="F21" s="26"/>
      <c r="J21" s="26"/>
      <c r="K21" s="27"/>
    </row>
    <row r="22" spans="1:11" x14ac:dyDescent="0.2">
      <c r="A22" s="26"/>
      <c r="B22" s="28" t="s">
        <v>46</v>
      </c>
      <c r="C22" s="4" t="s">
        <v>10</v>
      </c>
      <c r="D22" s="2">
        <v>4.5</v>
      </c>
      <c r="E22" s="2">
        <f t="shared" si="0"/>
        <v>3</v>
      </c>
      <c r="F22" s="26">
        <f>ROUNDUP(SUM(E22:E29),0)</f>
        <v>22</v>
      </c>
      <c r="J22" s="26"/>
      <c r="K22" s="27" t="s">
        <v>143</v>
      </c>
    </row>
    <row r="23" spans="1:11" x14ac:dyDescent="0.2">
      <c r="A23" s="26"/>
      <c r="B23" s="26"/>
      <c r="C23" s="4" t="s">
        <v>8</v>
      </c>
      <c r="D23" s="2">
        <v>4.5</v>
      </c>
      <c r="E23" s="2">
        <f t="shared" si="0"/>
        <v>3</v>
      </c>
      <c r="F23" s="26"/>
      <c r="J23" s="26"/>
      <c r="K23" s="26"/>
    </row>
    <row r="24" spans="1:11" x14ac:dyDescent="0.2">
      <c r="A24" s="26"/>
      <c r="B24" s="26"/>
      <c r="C24" s="4" t="s">
        <v>11</v>
      </c>
      <c r="D24" s="2">
        <v>5.25</v>
      </c>
      <c r="E24" s="2">
        <f t="shared" si="0"/>
        <v>3.5</v>
      </c>
      <c r="F24" s="26"/>
      <c r="J24" s="26"/>
      <c r="K24" s="26"/>
    </row>
    <row r="25" spans="1:11" x14ac:dyDescent="0.2">
      <c r="A25" s="26"/>
      <c r="B25" s="28" t="s">
        <v>47</v>
      </c>
      <c r="C25" s="4" t="s">
        <v>10</v>
      </c>
      <c r="D25" s="2">
        <v>3</v>
      </c>
      <c r="E25" s="2">
        <f t="shared" si="0"/>
        <v>2</v>
      </c>
      <c r="F25" s="26"/>
      <c r="J25" s="26"/>
      <c r="K25" s="26"/>
    </row>
    <row r="26" spans="1:11" x14ac:dyDescent="0.2">
      <c r="A26" s="26"/>
      <c r="B26" s="26"/>
      <c r="C26" s="4" t="s">
        <v>8</v>
      </c>
      <c r="D26" s="4">
        <v>4</v>
      </c>
      <c r="E26" s="2">
        <f t="shared" si="0"/>
        <v>2.6</v>
      </c>
      <c r="F26" s="26"/>
      <c r="J26" s="26"/>
      <c r="K26" s="26"/>
    </row>
    <row r="27" spans="1:11" x14ac:dyDescent="0.2">
      <c r="A27" s="26"/>
      <c r="B27" s="26"/>
      <c r="C27" s="4" t="s">
        <v>11</v>
      </c>
      <c r="D27" s="2">
        <v>2.25</v>
      </c>
      <c r="E27" s="2">
        <f t="shared" si="0"/>
        <v>1.5</v>
      </c>
      <c r="F27" s="26"/>
      <c r="J27" s="26"/>
      <c r="K27" s="26"/>
    </row>
    <row r="28" spans="1:11" x14ac:dyDescent="0.2">
      <c r="A28" s="26"/>
      <c r="B28" s="26"/>
      <c r="C28" s="4" t="s">
        <v>12</v>
      </c>
      <c r="D28" s="2">
        <v>4.75</v>
      </c>
      <c r="E28" s="2">
        <f t="shared" si="0"/>
        <v>3.1</v>
      </c>
      <c r="F28" s="26"/>
      <c r="J28" s="26"/>
      <c r="K28" s="26"/>
    </row>
    <row r="29" spans="1:11" x14ac:dyDescent="0.2">
      <c r="A29" s="26"/>
      <c r="B29" s="26"/>
      <c r="C29" s="4" t="s">
        <v>13</v>
      </c>
      <c r="D29" s="2">
        <v>4.5</v>
      </c>
      <c r="E29" s="2">
        <f t="shared" si="0"/>
        <v>3</v>
      </c>
      <c r="F29" s="26"/>
      <c r="J29" s="26"/>
      <c r="K29" s="26"/>
    </row>
    <row r="30" spans="1:11" x14ac:dyDescent="0.2">
      <c r="A30" s="26"/>
      <c r="B30" s="28" t="s">
        <v>48</v>
      </c>
      <c r="C30" s="4" t="s">
        <v>10</v>
      </c>
      <c r="D30" s="2">
        <v>1.5</v>
      </c>
      <c r="E30" s="2">
        <f t="shared" si="0"/>
        <v>1</v>
      </c>
      <c r="F30" s="26">
        <f>ROUNDUP(SUM(E30:E38),0)</f>
        <v>20</v>
      </c>
      <c r="J30" s="26"/>
      <c r="K30" s="27" t="s">
        <v>64</v>
      </c>
    </row>
    <row r="31" spans="1:11" x14ac:dyDescent="0.2">
      <c r="A31" s="26"/>
      <c r="B31" s="26"/>
      <c r="C31" s="4" t="s">
        <v>8</v>
      </c>
      <c r="D31" s="2">
        <v>4.25</v>
      </c>
      <c r="E31" s="2">
        <f t="shared" si="0"/>
        <v>2.8000000000000003</v>
      </c>
      <c r="F31" s="26"/>
      <c r="J31" s="26"/>
      <c r="K31" s="26"/>
    </row>
    <row r="32" spans="1:11" x14ac:dyDescent="0.2">
      <c r="A32" s="26"/>
      <c r="B32" s="26"/>
      <c r="C32" s="4" t="s">
        <v>11</v>
      </c>
      <c r="D32" s="2">
        <v>3.25</v>
      </c>
      <c r="E32" s="2">
        <f t="shared" si="0"/>
        <v>2.2000000000000002</v>
      </c>
      <c r="F32" s="26"/>
      <c r="J32" s="26"/>
      <c r="K32" s="26"/>
    </row>
    <row r="33" spans="1:11" x14ac:dyDescent="0.2">
      <c r="A33" s="26"/>
      <c r="B33" s="7" t="s">
        <v>49</v>
      </c>
      <c r="C33" s="2" t="s">
        <v>5</v>
      </c>
      <c r="D33" s="2">
        <v>1.25</v>
      </c>
      <c r="E33" s="2">
        <f t="shared" si="0"/>
        <v>0.9</v>
      </c>
      <c r="F33" s="26"/>
      <c r="J33" s="26"/>
      <c r="K33" s="26"/>
    </row>
    <row r="34" spans="1:11" x14ac:dyDescent="0.2">
      <c r="A34" s="27" t="s">
        <v>25</v>
      </c>
      <c r="B34" s="27" t="s">
        <v>37</v>
      </c>
      <c r="C34" s="4" t="s">
        <v>10</v>
      </c>
      <c r="D34" s="2">
        <v>4.5</v>
      </c>
      <c r="E34" s="2">
        <f t="shared" si="0"/>
        <v>3</v>
      </c>
      <c r="F34" s="26"/>
      <c r="J34" s="26"/>
      <c r="K34" s="26"/>
    </row>
    <row r="35" spans="1:11" x14ac:dyDescent="0.2">
      <c r="A35" s="27"/>
      <c r="B35" s="27"/>
      <c r="C35" s="7" t="s">
        <v>8</v>
      </c>
      <c r="D35" s="2">
        <v>4.5</v>
      </c>
      <c r="E35" s="2">
        <f t="shared" si="0"/>
        <v>3</v>
      </c>
      <c r="F35" s="26"/>
      <c r="J35" s="26"/>
      <c r="K35" s="26"/>
    </row>
    <row r="36" spans="1:11" x14ac:dyDescent="0.2">
      <c r="A36" s="27"/>
      <c r="B36" s="27"/>
      <c r="C36" s="4" t="s">
        <v>11</v>
      </c>
      <c r="D36" s="2">
        <v>3.5</v>
      </c>
      <c r="E36" s="2">
        <f t="shared" si="0"/>
        <v>2.3000000000000003</v>
      </c>
      <c r="F36" s="26"/>
      <c r="J36" s="26"/>
      <c r="K36" s="26"/>
    </row>
    <row r="37" spans="1:11" x14ac:dyDescent="0.2">
      <c r="A37" s="27"/>
      <c r="B37" s="27"/>
      <c r="C37" s="4" t="s">
        <v>12</v>
      </c>
      <c r="D37" s="2">
        <v>4</v>
      </c>
      <c r="E37" s="2">
        <f t="shared" si="0"/>
        <v>2.6</v>
      </c>
      <c r="F37" s="26"/>
      <c r="J37" s="26"/>
      <c r="K37" s="26"/>
    </row>
    <row r="38" spans="1:11" x14ac:dyDescent="0.2">
      <c r="A38" s="27"/>
      <c r="B38" s="27"/>
      <c r="C38" s="4" t="s">
        <v>13</v>
      </c>
      <c r="D38" s="2">
        <v>2.75</v>
      </c>
      <c r="E38" s="2">
        <f t="shared" si="0"/>
        <v>1.8</v>
      </c>
      <c r="F38" s="26"/>
      <c r="J38" s="26"/>
      <c r="K38" s="26"/>
    </row>
    <row r="39" spans="1:11" x14ac:dyDescent="0.2">
      <c r="A39" s="27"/>
      <c r="B39" s="27" t="s">
        <v>36</v>
      </c>
      <c r="C39" s="4" t="s">
        <v>10</v>
      </c>
      <c r="D39" s="2">
        <v>4.75</v>
      </c>
      <c r="E39" s="2">
        <f t="shared" si="0"/>
        <v>3.1</v>
      </c>
      <c r="F39" s="26">
        <f>ROUNDUP(SUM(E39:E47),0)</f>
        <v>25</v>
      </c>
      <c r="J39" s="26"/>
      <c r="K39" s="28"/>
    </row>
    <row r="40" spans="1:11" x14ac:dyDescent="0.2">
      <c r="A40" s="27"/>
      <c r="B40" s="27"/>
      <c r="C40" s="4" t="s">
        <v>8</v>
      </c>
      <c r="D40" s="2">
        <v>4.25</v>
      </c>
      <c r="E40" s="2">
        <f t="shared" si="0"/>
        <v>2.8000000000000003</v>
      </c>
      <c r="F40" s="26"/>
      <c r="J40" s="26"/>
      <c r="K40" s="26"/>
    </row>
    <row r="41" spans="1:11" x14ac:dyDescent="0.2">
      <c r="A41" s="27"/>
      <c r="B41" s="27"/>
      <c r="C41" s="4" t="s">
        <v>11</v>
      </c>
      <c r="D41" s="2">
        <v>4.5</v>
      </c>
      <c r="E41" s="2">
        <f t="shared" si="0"/>
        <v>3</v>
      </c>
      <c r="F41" s="26"/>
      <c r="J41" s="26"/>
      <c r="K41" s="26"/>
    </row>
    <row r="42" spans="1:11" x14ac:dyDescent="0.2">
      <c r="A42" s="27"/>
      <c r="B42" s="27"/>
      <c r="C42" s="4" t="s">
        <v>12</v>
      </c>
      <c r="D42" s="2">
        <v>4</v>
      </c>
      <c r="E42" s="2">
        <f t="shared" si="0"/>
        <v>2.6</v>
      </c>
      <c r="F42" s="26"/>
      <c r="J42" s="26"/>
      <c r="K42" s="26"/>
    </row>
    <row r="43" spans="1:11" x14ac:dyDescent="0.2">
      <c r="A43" s="27"/>
      <c r="B43" s="27"/>
      <c r="C43" s="4" t="s">
        <v>13</v>
      </c>
      <c r="D43" s="2">
        <v>4.5</v>
      </c>
      <c r="E43" s="2">
        <f t="shared" si="0"/>
        <v>3</v>
      </c>
      <c r="F43" s="26"/>
      <c r="J43" s="26"/>
      <c r="K43" s="26"/>
    </row>
    <row r="44" spans="1:11" x14ac:dyDescent="0.2">
      <c r="A44" s="27"/>
      <c r="B44" s="27"/>
      <c r="C44" s="4" t="s">
        <v>14</v>
      </c>
      <c r="D44" s="2">
        <v>2.25</v>
      </c>
      <c r="E44" s="2">
        <f t="shared" si="0"/>
        <v>1.5</v>
      </c>
      <c r="F44" s="26"/>
      <c r="J44" s="26"/>
      <c r="K44" s="26"/>
    </row>
    <row r="45" spans="1:11" x14ac:dyDescent="0.2">
      <c r="A45" s="27"/>
      <c r="B45" s="27"/>
      <c r="C45" s="7" t="s">
        <v>17</v>
      </c>
      <c r="D45" s="2">
        <v>3.75</v>
      </c>
      <c r="E45" s="2">
        <f t="shared" si="0"/>
        <v>2.5</v>
      </c>
      <c r="F45" s="26"/>
      <c r="J45" s="26"/>
      <c r="K45" s="26"/>
    </row>
    <row r="46" spans="1:11" x14ac:dyDescent="0.2">
      <c r="A46" s="27"/>
      <c r="B46" s="27"/>
      <c r="C46" s="7" t="s">
        <v>18</v>
      </c>
      <c r="D46" s="2">
        <v>4</v>
      </c>
      <c r="E46" s="2">
        <f t="shared" si="0"/>
        <v>2.6</v>
      </c>
      <c r="F46" s="26"/>
      <c r="J46" s="26"/>
      <c r="K46" s="26"/>
    </row>
    <row r="47" spans="1:11" x14ac:dyDescent="0.2">
      <c r="A47" s="27"/>
      <c r="B47" s="27"/>
      <c r="C47" s="7" t="s">
        <v>19</v>
      </c>
      <c r="D47" s="2">
        <v>5</v>
      </c>
      <c r="E47" s="2">
        <f t="shared" si="0"/>
        <v>3.3000000000000003</v>
      </c>
      <c r="F47" s="26"/>
      <c r="J47" s="26"/>
      <c r="K47" s="26"/>
    </row>
    <row r="48" spans="1:11" x14ac:dyDescent="0.2">
      <c r="A48" s="27" t="s">
        <v>27</v>
      </c>
      <c r="B48" s="28" t="s">
        <v>34</v>
      </c>
      <c r="C48" s="4" t="s">
        <v>10</v>
      </c>
      <c r="D48" s="2">
        <v>3.75</v>
      </c>
      <c r="E48" s="2">
        <f t="shared" si="0"/>
        <v>2.5</v>
      </c>
      <c r="F48" s="26">
        <f>ROUNDUP(SUM(E48:E55),0)</f>
        <v>28</v>
      </c>
      <c r="J48" s="26"/>
      <c r="K48" s="26"/>
    </row>
    <row r="49" spans="1:11" x14ac:dyDescent="0.2">
      <c r="A49" s="26"/>
      <c r="B49" s="28"/>
      <c r="C49" s="4" t="s">
        <v>8</v>
      </c>
      <c r="D49" s="2">
        <v>5.25</v>
      </c>
      <c r="E49" s="2">
        <f t="shared" si="0"/>
        <v>3.5</v>
      </c>
      <c r="F49" s="26"/>
      <c r="J49" s="26"/>
      <c r="K49" s="26"/>
    </row>
    <row r="50" spans="1:11" x14ac:dyDescent="0.2">
      <c r="A50" s="26"/>
      <c r="B50" s="28"/>
      <c r="C50" s="4" t="s">
        <v>11</v>
      </c>
      <c r="D50" s="2">
        <v>5</v>
      </c>
      <c r="E50" s="2">
        <f t="shared" si="0"/>
        <v>3.3000000000000003</v>
      </c>
      <c r="F50" s="26"/>
      <c r="J50" s="26"/>
      <c r="K50" s="26"/>
    </row>
    <row r="51" spans="1:11" x14ac:dyDescent="0.2">
      <c r="A51" s="26"/>
      <c r="B51" s="28"/>
      <c r="C51" s="4" t="s">
        <v>12</v>
      </c>
      <c r="D51" s="2">
        <v>5</v>
      </c>
      <c r="E51" s="2">
        <f t="shared" si="0"/>
        <v>3.3000000000000003</v>
      </c>
      <c r="F51" s="26"/>
      <c r="J51" s="26"/>
      <c r="K51" s="26"/>
    </row>
    <row r="52" spans="1:11" x14ac:dyDescent="0.2">
      <c r="A52" s="26"/>
      <c r="B52" s="28"/>
      <c r="C52" s="4" t="s">
        <v>13</v>
      </c>
      <c r="D52" s="2">
        <v>4.5</v>
      </c>
      <c r="E52" s="2">
        <f t="shared" si="0"/>
        <v>3</v>
      </c>
      <c r="F52" s="26"/>
      <c r="J52" s="26"/>
      <c r="K52" s="26"/>
    </row>
    <row r="53" spans="1:11" x14ac:dyDescent="0.2">
      <c r="A53" s="26"/>
      <c r="B53" s="28"/>
      <c r="C53" s="4" t="s">
        <v>14</v>
      </c>
      <c r="D53" s="2">
        <v>5.25</v>
      </c>
      <c r="E53" s="2">
        <f t="shared" si="0"/>
        <v>3.5</v>
      </c>
      <c r="F53" s="26"/>
      <c r="J53" s="26"/>
      <c r="K53" s="26"/>
    </row>
    <row r="54" spans="1:11" x14ac:dyDescent="0.2">
      <c r="A54" s="26"/>
      <c r="B54" s="28"/>
      <c r="C54" s="7" t="s">
        <v>17</v>
      </c>
      <c r="D54" s="2">
        <v>5.25</v>
      </c>
      <c r="E54" s="2">
        <f t="shared" si="0"/>
        <v>3.5</v>
      </c>
      <c r="F54" s="26"/>
      <c r="J54" s="26"/>
      <c r="K54" s="26"/>
    </row>
    <row r="55" spans="1:11" x14ac:dyDescent="0.2">
      <c r="A55" s="26"/>
      <c r="B55" s="28"/>
      <c r="C55" s="7" t="s">
        <v>18</v>
      </c>
      <c r="D55" s="2">
        <v>7.75</v>
      </c>
      <c r="E55" s="2">
        <f t="shared" si="0"/>
        <v>5.0999999999999996</v>
      </c>
      <c r="F55" s="26"/>
      <c r="J55" s="26"/>
      <c r="K55" s="26"/>
    </row>
    <row r="56" spans="1:11" x14ac:dyDescent="0.2">
      <c r="A56" s="26"/>
      <c r="B56" s="28" t="s">
        <v>33</v>
      </c>
      <c r="C56" s="4" t="s">
        <v>10</v>
      </c>
      <c r="D56" s="2">
        <v>5.5</v>
      </c>
      <c r="E56" s="2">
        <f t="shared" si="0"/>
        <v>3.6</v>
      </c>
      <c r="F56" s="26">
        <f>ROUNDUP(SUM(E56:E68),0)</f>
        <v>43</v>
      </c>
      <c r="J56" s="26"/>
      <c r="K56" s="27"/>
    </row>
    <row r="57" spans="1:11" x14ac:dyDescent="0.2">
      <c r="A57" s="26"/>
      <c r="B57" s="26"/>
      <c r="C57" s="4" t="s">
        <v>8</v>
      </c>
      <c r="D57" s="2">
        <v>5</v>
      </c>
      <c r="E57" s="2">
        <f t="shared" si="0"/>
        <v>3.3000000000000003</v>
      </c>
      <c r="F57" s="26"/>
      <c r="J57" s="26"/>
      <c r="K57" s="26"/>
    </row>
    <row r="58" spans="1:11" x14ac:dyDescent="0.2">
      <c r="A58" s="26"/>
      <c r="B58" s="26"/>
      <c r="C58" s="4" t="s">
        <v>11</v>
      </c>
      <c r="D58" s="2">
        <v>5</v>
      </c>
      <c r="E58" s="2">
        <f t="shared" si="0"/>
        <v>3.3000000000000003</v>
      </c>
      <c r="F58" s="26"/>
      <c r="J58" s="26"/>
      <c r="K58" s="26"/>
    </row>
    <row r="59" spans="1:11" x14ac:dyDescent="0.2">
      <c r="A59" s="26"/>
      <c r="B59" s="26"/>
      <c r="C59" s="4" t="s">
        <v>12</v>
      </c>
      <c r="D59" s="2">
        <v>4.75</v>
      </c>
      <c r="E59" s="2">
        <f t="shared" si="0"/>
        <v>3.1</v>
      </c>
      <c r="F59" s="26"/>
      <c r="J59" s="26"/>
      <c r="K59" s="26"/>
    </row>
    <row r="60" spans="1:11" x14ac:dyDescent="0.2">
      <c r="A60" s="26"/>
      <c r="B60" s="26"/>
      <c r="C60" s="4" t="s">
        <v>13</v>
      </c>
      <c r="D60" s="2">
        <v>4.5</v>
      </c>
      <c r="E60" s="2">
        <f t="shared" si="0"/>
        <v>3</v>
      </c>
      <c r="F60" s="26"/>
      <c r="J60" s="26"/>
      <c r="K60" s="26"/>
    </row>
    <row r="61" spans="1:11" x14ac:dyDescent="0.2">
      <c r="A61" s="26"/>
      <c r="B61" s="26"/>
      <c r="C61" s="4" t="s">
        <v>14</v>
      </c>
      <c r="D61" s="2">
        <v>5</v>
      </c>
      <c r="E61" s="2">
        <f t="shared" si="0"/>
        <v>3.3000000000000003</v>
      </c>
      <c r="F61" s="26"/>
      <c r="J61" s="26"/>
      <c r="K61" s="26"/>
    </row>
    <row r="62" spans="1:11" x14ac:dyDescent="0.2">
      <c r="A62" s="26"/>
      <c r="B62" s="26"/>
      <c r="C62" s="7" t="s">
        <v>17</v>
      </c>
      <c r="D62" s="2">
        <v>4.5</v>
      </c>
      <c r="E62" s="2">
        <f t="shared" si="0"/>
        <v>3</v>
      </c>
      <c r="F62" s="26"/>
      <c r="J62" s="26"/>
      <c r="K62" s="26"/>
    </row>
    <row r="63" spans="1:11" x14ac:dyDescent="0.2">
      <c r="A63" s="26"/>
      <c r="B63" s="26"/>
      <c r="C63" s="7" t="s">
        <v>18</v>
      </c>
      <c r="D63" s="2">
        <v>5</v>
      </c>
      <c r="E63" s="2">
        <f t="shared" si="0"/>
        <v>3.3000000000000003</v>
      </c>
      <c r="F63" s="26"/>
      <c r="J63" s="26"/>
      <c r="K63" s="26"/>
    </row>
    <row r="64" spans="1:11" x14ac:dyDescent="0.2">
      <c r="A64" s="26"/>
      <c r="B64" s="26"/>
      <c r="C64" s="7" t="s">
        <v>20</v>
      </c>
      <c r="D64" s="2">
        <v>4.5</v>
      </c>
      <c r="E64" s="2">
        <f t="shared" si="0"/>
        <v>3</v>
      </c>
      <c r="F64" s="26"/>
      <c r="J64" s="26"/>
      <c r="K64" s="26"/>
    </row>
    <row r="65" spans="1:11" x14ac:dyDescent="0.2">
      <c r="A65" s="26"/>
      <c r="B65" s="26"/>
      <c r="C65" s="7" t="s">
        <v>21</v>
      </c>
      <c r="D65" s="2">
        <v>5</v>
      </c>
      <c r="E65" s="2">
        <f t="shared" si="0"/>
        <v>3.3000000000000003</v>
      </c>
      <c r="F65" s="26"/>
      <c r="J65" s="26"/>
      <c r="K65" s="26"/>
    </row>
    <row r="66" spans="1:11" x14ac:dyDescent="0.2">
      <c r="A66" s="26"/>
      <c r="B66" s="26"/>
      <c r="C66" s="7" t="s">
        <v>22</v>
      </c>
      <c r="D66" s="2">
        <v>5.25</v>
      </c>
      <c r="E66" s="2">
        <f t="shared" si="0"/>
        <v>3.5</v>
      </c>
      <c r="F66" s="26"/>
      <c r="J66" s="26"/>
      <c r="K66" s="26"/>
    </row>
    <row r="67" spans="1:11" x14ac:dyDescent="0.2">
      <c r="A67" s="26"/>
      <c r="B67" s="26"/>
      <c r="C67" s="7" t="s">
        <v>23</v>
      </c>
      <c r="D67" s="2">
        <v>5</v>
      </c>
      <c r="E67" s="2">
        <f t="shared" ref="E67:E95" si="1">ROUNDUP(D67*2/4*1.3,1)</f>
        <v>3.3000000000000003</v>
      </c>
      <c r="F67" s="26"/>
      <c r="J67" s="26"/>
      <c r="K67" s="26"/>
    </row>
    <row r="68" spans="1:11" x14ac:dyDescent="0.2">
      <c r="A68" s="26"/>
      <c r="B68" s="26"/>
      <c r="C68" s="7" t="s">
        <v>24</v>
      </c>
      <c r="D68" s="2">
        <v>5</v>
      </c>
      <c r="E68" s="2">
        <f t="shared" si="1"/>
        <v>3.3000000000000003</v>
      </c>
      <c r="F68" s="26"/>
      <c r="J68" s="26"/>
      <c r="K68" s="26"/>
    </row>
    <row r="69" spans="1:11" x14ac:dyDescent="0.2">
      <c r="A69" s="27" t="s">
        <v>35</v>
      </c>
      <c r="B69" s="27" t="s">
        <v>32</v>
      </c>
      <c r="C69" s="4" t="s">
        <v>10</v>
      </c>
      <c r="D69" s="2">
        <f>2.25+2.75</f>
        <v>5</v>
      </c>
      <c r="E69" s="2">
        <f t="shared" si="1"/>
        <v>3.3000000000000003</v>
      </c>
      <c r="F69" s="26">
        <f>ROUNDUP(SUM(E69:E81),0)</f>
        <v>41</v>
      </c>
      <c r="J69" s="26"/>
      <c r="K69" s="27"/>
    </row>
    <row r="70" spans="1:11" x14ac:dyDescent="0.2">
      <c r="A70" s="26"/>
      <c r="B70" s="27"/>
      <c r="C70" s="4" t="s">
        <v>8</v>
      </c>
      <c r="D70" s="7">
        <f>2.75+2.25</f>
        <v>5</v>
      </c>
      <c r="E70" s="2">
        <f t="shared" si="1"/>
        <v>3.3000000000000003</v>
      </c>
      <c r="F70" s="26"/>
      <c r="J70" s="26"/>
      <c r="K70" s="26"/>
    </row>
    <row r="71" spans="1:11" x14ac:dyDescent="0.2">
      <c r="A71" s="26"/>
      <c r="B71" s="27"/>
      <c r="C71" s="4" t="s">
        <v>11</v>
      </c>
      <c r="D71" s="2">
        <f>2.75+1.5</f>
        <v>4.25</v>
      </c>
      <c r="E71" s="2">
        <f t="shared" si="1"/>
        <v>2.8000000000000003</v>
      </c>
      <c r="F71" s="26"/>
      <c r="J71" s="26"/>
      <c r="K71" s="26"/>
    </row>
    <row r="72" spans="1:11" x14ac:dyDescent="0.2">
      <c r="A72" s="26"/>
      <c r="B72" s="27"/>
      <c r="C72" s="4" t="s">
        <v>12</v>
      </c>
      <c r="D72" s="2">
        <f>2.25+1.45</f>
        <v>3.7</v>
      </c>
      <c r="E72" s="2">
        <f t="shared" si="1"/>
        <v>2.5</v>
      </c>
      <c r="F72" s="26"/>
      <c r="J72" s="26"/>
      <c r="K72" s="26"/>
    </row>
    <row r="73" spans="1:11" x14ac:dyDescent="0.2">
      <c r="A73" s="26"/>
      <c r="B73" s="27"/>
      <c r="C73" s="4" t="s">
        <v>13</v>
      </c>
      <c r="D73" s="2">
        <f>2.5+1.5</f>
        <v>4</v>
      </c>
      <c r="E73" s="2">
        <f t="shared" si="1"/>
        <v>2.6</v>
      </c>
      <c r="F73" s="26"/>
      <c r="J73" s="26"/>
      <c r="K73" s="26"/>
    </row>
    <row r="74" spans="1:11" x14ac:dyDescent="0.2">
      <c r="A74" s="26"/>
      <c r="B74" s="27"/>
      <c r="C74" s="4" t="s">
        <v>14</v>
      </c>
      <c r="D74" s="2">
        <f>2.5+2</f>
        <v>4.5</v>
      </c>
      <c r="E74" s="2">
        <f t="shared" si="1"/>
        <v>3</v>
      </c>
      <c r="F74" s="26"/>
      <c r="J74" s="26"/>
      <c r="K74" s="26"/>
    </row>
    <row r="75" spans="1:11" x14ac:dyDescent="0.2">
      <c r="A75" s="26"/>
      <c r="B75" s="27"/>
      <c r="C75" s="7" t="s">
        <v>17</v>
      </c>
      <c r="D75" s="2">
        <f>2.25+1.5</f>
        <v>3.75</v>
      </c>
      <c r="E75" s="2">
        <f t="shared" si="1"/>
        <v>2.5</v>
      </c>
      <c r="F75" s="26"/>
      <c r="J75" s="26"/>
      <c r="K75" s="26"/>
    </row>
    <row r="76" spans="1:11" x14ac:dyDescent="0.2">
      <c r="A76" s="26"/>
      <c r="B76" s="27"/>
      <c r="C76" s="7" t="s">
        <v>18</v>
      </c>
      <c r="D76" s="2">
        <f>2.5+2.25</f>
        <v>4.75</v>
      </c>
      <c r="E76" s="2">
        <f t="shared" si="1"/>
        <v>3.1</v>
      </c>
      <c r="F76" s="26"/>
      <c r="J76" s="26"/>
      <c r="K76" s="26"/>
    </row>
    <row r="77" spans="1:11" x14ac:dyDescent="0.2">
      <c r="A77" s="26"/>
      <c r="B77" s="27"/>
      <c r="C77" s="7" t="s">
        <v>20</v>
      </c>
      <c r="D77" s="2">
        <f>2.5+1.75+2</f>
        <v>6.25</v>
      </c>
      <c r="E77" s="2">
        <f t="shared" si="1"/>
        <v>4.0999999999999996</v>
      </c>
      <c r="F77" s="26"/>
      <c r="J77" s="26"/>
      <c r="K77" s="26"/>
    </row>
    <row r="78" spans="1:11" x14ac:dyDescent="0.2">
      <c r="A78" s="26"/>
      <c r="B78" s="27"/>
      <c r="C78" s="7" t="s">
        <v>21</v>
      </c>
      <c r="D78" s="2">
        <f>2.5+2</f>
        <v>4.5</v>
      </c>
      <c r="E78" s="2">
        <f t="shared" si="1"/>
        <v>3</v>
      </c>
      <c r="F78" s="26"/>
      <c r="J78" s="26"/>
      <c r="K78" s="26"/>
    </row>
    <row r="79" spans="1:11" x14ac:dyDescent="0.2">
      <c r="A79" s="26"/>
      <c r="B79" s="27"/>
      <c r="C79" s="7" t="s">
        <v>22</v>
      </c>
      <c r="D79" s="2">
        <f>2.5+1.75</f>
        <v>4.25</v>
      </c>
      <c r="E79" s="2">
        <f t="shared" si="1"/>
        <v>2.8000000000000003</v>
      </c>
      <c r="F79" s="26"/>
      <c r="J79" s="26"/>
      <c r="K79" s="26"/>
    </row>
    <row r="80" spans="1:11" x14ac:dyDescent="0.2">
      <c r="A80" s="26"/>
      <c r="B80" s="27"/>
      <c r="C80" s="7" t="s">
        <v>23</v>
      </c>
      <c r="D80" s="2">
        <f>2.5+1.75</f>
        <v>4.25</v>
      </c>
      <c r="E80" s="2">
        <f t="shared" si="1"/>
        <v>2.8000000000000003</v>
      </c>
      <c r="F80" s="26"/>
      <c r="J80" s="26"/>
      <c r="K80" s="26"/>
    </row>
    <row r="81" spans="1:11" x14ac:dyDescent="0.2">
      <c r="A81" s="26"/>
      <c r="B81" s="27"/>
      <c r="C81" s="7" t="s">
        <v>24</v>
      </c>
      <c r="D81" s="2">
        <f>2.5+4</f>
        <v>6.5</v>
      </c>
      <c r="E81" s="2">
        <f t="shared" si="1"/>
        <v>4.3</v>
      </c>
      <c r="F81" s="26"/>
      <c r="J81" s="26"/>
      <c r="K81" s="26"/>
    </row>
    <row r="82" spans="1:11" x14ac:dyDescent="0.2">
      <c r="A82" s="26"/>
      <c r="B82" s="28" t="s">
        <v>29</v>
      </c>
      <c r="C82" s="4" t="s">
        <v>10</v>
      </c>
      <c r="D82" s="2">
        <f>2.25+2</f>
        <v>4.25</v>
      </c>
      <c r="E82" s="2">
        <f t="shared" si="1"/>
        <v>2.8000000000000003</v>
      </c>
      <c r="F82" s="26">
        <f>ROUNDUP(SUM(E82:E90),0)</f>
        <v>21</v>
      </c>
      <c r="J82" s="26"/>
      <c r="K82" s="26"/>
    </row>
    <row r="83" spans="1:11" x14ac:dyDescent="0.2">
      <c r="A83" s="26"/>
      <c r="B83" s="28"/>
      <c r="C83" s="4" t="s">
        <v>8</v>
      </c>
      <c r="D83" s="2">
        <f>1.5+1.75</f>
        <v>3.25</v>
      </c>
      <c r="E83" s="2">
        <f t="shared" si="1"/>
        <v>2.2000000000000002</v>
      </c>
      <c r="F83" s="26"/>
      <c r="J83" s="26"/>
      <c r="K83" s="26"/>
    </row>
    <row r="84" spans="1:11" x14ac:dyDescent="0.2">
      <c r="A84" s="26"/>
      <c r="B84" s="28"/>
      <c r="C84" s="4" t="s">
        <v>11</v>
      </c>
      <c r="D84" s="2">
        <f>2+2</f>
        <v>4</v>
      </c>
      <c r="E84" s="2">
        <f t="shared" si="1"/>
        <v>2.6</v>
      </c>
      <c r="F84" s="26"/>
      <c r="J84" s="26"/>
      <c r="K84" s="26"/>
    </row>
    <row r="85" spans="1:11" x14ac:dyDescent="0.2">
      <c r="A85" s="26"/>
      <c r="B85" s="28"/>
      <c r="C85" s="4" t="s">
        <v>12</v>
      </c>
      <c r="D85" s="2">
        <f>1.5+1.25</f>
        <v>2.75</v>
      </c>
      <c r="E85" s="2">
        <f t="shared" si="1"/>
        <v>1.8</v>
      </c>
      <c r="F85" s="26"/>
      <c r="J85" s="26"/>
      <c r="K85" s="26"/>
    </row>
    <row r="86" spans="1:11" x14ac:dyDescent="0.2">
      <c r="A86" s="26"/>
      <c r="B86" s="28"/>
      <c r="C86" s="4" t="s">
        <v>13</v>
      </c>
      <c r="D86" s="2">
        <f>2+1.5</f>
        <v>3.5</v>
      </c>
      <c r="E86" s="2">
        <f t="shared" si="1"/>
        <v>2.3000000000000003</v>
      </c>
      <c r="F86" s="26"/>
      <c r="J86" s="26"/>
      <c r="K86" s="26"/>
    </row>
    <row r="87" spans="1:11" x14ac:dyDescent="0.2">
      <c r="A87" s="26"/>
      <c r="B87" s="28"/>
      <c r="C87" s="4" t="s">
        <v>14</v>
      </c>
      <c r="D87" s="2">
        <f>2+1.75</f>
        <v>3.75</v>
      </c>
      <c r="E87" s="2">
        <f t="shared" si="1"/>
        <v>2.5</v>
      </c>
      <c r="F87" s="26"/>
      <c r="J87" s="26"/>
      <c r="K87" s="26"/>
    </row>
    <row r="88" spans="1:11" x14ac:dyDescent="0.2">
      <c r="A88" s="26"/>
      <c r="B88" s="28"/>
      <c r="C88" s="7" t="s">
        <v>17</v>
      </c>
      <c r="D88" s="2">
        <f>1.75+1.75</f>
        <v>3.5</v>
      </c>
      <c r="E88" s="2">
        <f t="shared" si="1"/>
        <v>2.3000000000000003</v>
      </c>
      <c r="F88" s="26"/>
      <c r="J88" s="26"/>
      <c r="K88" s="26"/>
    </row>
    <row r="89" spans="1:11" x14ac:dyDescent="0.2">
      <c r="A89" s="26"/>
      <c r="B89" s="28"/>
      <c r="C89" s="7" t="s">
        <v>18</v>
      </c>
      <c r="D89" s="2">
        <f>2+1</f>
        <v>3</v>
      </c>
      <c r="E89" s="2">
        <f t="shared" si="1"/>
        <v>2</v>
      </c>
      <c r="F89" s="26"/>
      <c r="J89" s="26"/>
      <c r="K89" s="26"/>
    </row>
    <row r="90" spans="1:11" x14ac:dyDescent="0.2">
      <c r="A90" s="26"/>
      <c r="B90" s="28"/>
      <c r="C90" s="7" t="s">
        <v>20</v>
      </c>
      <c r="D90" s="2">
        <f>2+1.3</f>
        <v>3.3</v>
      </c>
      <c r="E90" s="2">
        <f t="shared" si="1"/>
        <v>2.2000000000000002</v>
      </c>
      <c r="F90" s="26"/>
      <c r="J90" s="26"/>
      <c r="K90" s="26"/>
    </row>
    <row r="91" spans="1:11" x14ac:dyDescent="0.2">
      <c r="A91" s="26"/>
      <c r="B91" s="27" t="s">
        <v>30</v>
      </c>
      <c r="C91" s="7" t="s">
        <v>10</v>
      </c>
      <c r="D91" s="2">
        <v>2.25</v>
      </c>
      <c r="E91" s="2">
        <f t="shared" si="1"/>
        <v>1.5</v>
      </c>
      <c r="F91" s="26">
        <f>ROUNDUP(SUM(E91:E95),0)</f>
        <v>15</v>
      </c>
      <c r="J91" s="26"/>
      <c r="K91" s="26"/>
    </row>
    <row r="92" spans="1:11" x14ac:dyDescent="0.2">
      <c r="A92" s="26"/>
      <c r="B92" s="27"/>
      <c r="C92" s="4" t="s">
        <v>8</v>
      </c>
      <c r="D92" s="2">
        <v>3</v>
      </c>
      <c r="E92" s="2">
        <f t="shared" si="1"/>
        <v>2</v>
      </c>
      <c r="F92" s="26"/>
      <c r="J92" s="26"/>
      <c r="K92" s="26"/>
    </row>
    <row r="93" spans="1:11" x14ac:dyDescent="0.2">
      <c r="A93" s="26"/>
      <c r="B93" s="27"/>
      <c r="C93" s="4" t="s">
        <v>11</v>
      </c>
      <c r="D93" s="2">
        <v>3</v>
      </c>
      <c r="E93" s="2">
        <f t="shared" si="1"/>
        <v>2</v>
      </c>
      <c r="F93" s="26"/>
      <c r="J93" s="26"/>
      <c r="K93" s="26"/>
    </row>
    <row r="94" spans="1:11" x14ac:dyDescent="0.2">
      <c r="A94" s="26"/>
      <c r="B94" s="27"/>
      <c r="C94" s="4" t="s">
        <v>12</v>
      </c>
      <c r="D94" s="2">
        <v>2.5</v>
      </c>
      <c r="E94" s="2">
        <f t="shared" si="1"/>
        <v>1.7000000000000002</v>
      </c>
      <c r="F94" s="26"/>
      <c r="J94" s="26"/>
      <c r="K94" s="26"/>
    </row>
    <row r="95" spans="1:11" x14ac:dyDescent="0.2">
      <c r="A95" s="8" t="s">
        <v>50</v>
      </c>
      <c r="B95" s="8" t="s">
        <v>31</v>
      </c>
      <c r="C95" s="8" t="s">
        <v>28</v>
      </c>
      <c r="D95" s="2">
        <v>11.25</v>
      </c>
      <c r="E95" s="2">
        <f t="shared" si="1"/>
        <v>7.3999999999999995</v>
      </c>
      <c r="F95" s="26"/>
      <c r="J95" s="26"/>
      <c r="K95" s="26"/>
    </row>
    <row r="96" spans="1:11" x14ac:dyDescent="0.2">
      <c r="A96" s="8"/>
      <c r="B96" s="8"/>
      <c r="C96" s="8"/>
    </row>
    <row r="97" spans="4:6" ht="28.5" x14ac:dyDescent="0.2">
      <c r="D97" s="8" t="s">
        <v>71</v>
      </c>
      <c r="F97" s="8" t="s">
        <v>63</v>
      </c>
    </row>
    <row r="98" spans="4:6" x14ac:dyDescent="0.2">
      <c r="D98" s="2">
        <f>SUM(D2:D95)</f>
        <v>389.5</v>
      </c>
      <c r="F98" s="2">
        <f>SUM(F2:F95)</f>
        <v>263</v>
      </c>
    </row>
  </sheetData>
  <mergeCells count="47">
    <mergeCell ref="B7:B13"/>
    <mergeCell ref="B16:B21"/>
    <mergeCell ref="B22:B24"/>
    <mergeCell ref="B25:B29"/>
    <mergeCell ref="A2:A33"/>
    <mergeCell ref="B30:B32"/>
    <mergeCell ref="B3:B4"/>
    <mergeCell ref="B56:B68"/>
    <mergeCell ref="A34:A47"/>
    <mergeCell ref="A48:A68"/>
    <mergeCell ref="B69:B81"/>
    <mergeCell ref="B82:B90"/>
    <mergeCell ref="B34:B38"/>
    <mergeCell ref="B39:B47"/>
    <mergeCell ref="B48:B55"/>
    <mergeCell ref="K2:K6"/>
    <mergeCell ref="J2:J6"/>
    <mergeCell ref="J7:J13"/>
    <mergeCell ref="B91:B94"/>
    <mergeCell ref="A69:A94"/>
    <mergeCell ref="F2:F6"/>
    <mergeCell ref="F7:F13"/>
    <mergeCell ref="F14:F21"/>
    <mergeCell ref="F22:F29"/>
    <mergeCell ref="F30:F38"/>
    <mergeCell ref="F39:F47"/>
    <mergeCell ref="F48:F55"/>
    <mergeCell ref="F56:F68"/>
    <mergeCell ref="F69:F81"/>
    <mergeCell ref="F82:F90"/>
    <mergeCell ref="F91:F95"/>
    <mergeCell ref="K82:K95"/>
    <mergeCell ref="K7:K21"/>
    <mergeCell ref="J14:J21"/>
    <mergeCell ref="J22:J29"/>
    <mergeCell ref="J30:J38"/>
    <mergeCell ref="J39:J47"/>
    <mergeCell ref="J48:J55"/>
    <mergeCell ref="J56:J68"/>
    <mergeCell ref="J69:J81"/>
    <mergeCell ref="J82:J90"/>
    <mergeCell ref="J91:J95"/>
    <mergeCell ref="K22:K29"/>
    <mergeCell ref="K30:K38"/>
    <mergeCell ref="K39:K55"/>
    <mergeCell ref="K56:K68"/>
    <mergeCell ref="K69:K81"/>
  </mergeCells>
  <phoneticPr fontId="7" type="noConversion"/>
  <printOptions gridLines="1" gridLinesSet="0"/>
  <pageMargins left="0.70078740157480324" right="0.70078740157480324" top="0.75196850393700787" bottom="0.75196850393700787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2731-7B69-41E9-A60B-82E51E5B5F64}">
  <dimension ref="A1:K11"/>
  <sheetViews>
    <sheetView workbookViewId="0">
      <selection activeCell="C25" sqref="C25"/>
    </sheetView>
  </sheetViews>
  <sheetFormatPr defaultRowHeight="14.25" x14ac:dyDescent="0.2"/>
  <cols>
    <col min="1" max="1" width="9" style="2"/>
    <col min="2" max="2" width="42.125" style="2" customWidth="1"/>
    <col min="3" max="3" width="32" style="2" customWidth="1"/>
    <col min="4" max="16384" width="9" style="2"/>
  </cols>
  <sheetData>
    <row r="1" spans="1:11" ht="28.5" x14ac:dyDescent="0.2">
      <c r="A1" s="2" t="s">
        <v>0</v>
      </c>
      <c r="B1" s="2" t="s">
        <v>1</v>
      </c>
      <c r="C1" s="2" t="s">
        <v>2</v>
      </c>
      <c r="D1" s="8" t="s">
        <v>132</v>
      </c>
      <c r="E1" s="8" t="s">
        <v>57</v>
      </c>
      <c r="F1" s="8" t="s">
        <v>53</v>
      </c>
      <c r="G1" s="8" t="s">
        <v>51</v>
      </c>
      <c r="H1" s="8" t="s">
        <v>52</v>
      </c>
      <c r="I1" s="8" t="s">
        <v>54</v>
      </c>
      <c r="J1" s="8" t="s">
        <v>55</v>
      </c>
      <c r="K1" s="8" t="s">
        <v>56</v>
      </c>
    </row>
    <row r="2" spans="1:11" ht="28.5" x14ac:dyDescent="0.2">
      <c r="A2" s="27" t="s">
        <v>136</v>
      </c>
      <c r="B2" s="8" t="s">
        <v>61</v>
      </c>
      <c r="C2" s="8" t="s">
        <v>60</v>
      </c>
      <c r="D2" s="2">
        <v>3.25</v>
      </c>
      <c r="E2" s="2">
        <f t="shared" ref="E2:E8" si="0">ROUNDUP(D2*2/4*1.3,1)</f>
        <v>2.2000000000000002</v>
      </c>
      <c r="F2" s="2">
        <f t="shared" ref="F2:F8" si="1">ROUNDUP(SUM(E2:E2),0)</f>
        <v>3</v>
      </c>
    </row>
    <row r="3" spans="1:11" s="5" customFormat="1" ht="28.5" x14ac:dyDescent="0.2">
      <c r="A3" s="27"/>
      <c r="B3" s="24" t="s">
        <v>62</v>
      </c>
      <c r="C3" s="6" t="s">
        <v>58</v>
      </c>
      <c r="D3" s="5">
        <v>7.75</v>
      </c>
      <c r="E3" s="5">
        <f>ROUNDUP(D3*2/4*1.3,1)</f>
        <v>5.0999999999999996</v>
      </c>
      <c r="F3" s="5">
        <f>ROUNDUP(SUM(E3:E3),0)</f>
        <v>6</v>
      </c>
    </row>
    <row r="4" spans="1:11" s="5" customFormat="1" ht="28.5" x14ac:dyDescent="0.2">
      <c r="A4" s="27"/>
      <c r="B4" s="24" t="s">
        <v>138</v>
      </c>
      <c r="C4" s="24" t="s">
        <v>137</v>
      </c>
      <c r="D4" s="5">
        <v>14.5</v>
      </c>
      <c r="E4" s="5">
        <f>ROUNDUP(D4*2/4*1.3,1)</f>
        <v>9.5</v>
      </c>
      <c r="F4" s="5">
        <f>ROUNDUP(SUM(E4:E4),0)</f>
        <v>10</v>
      </c>
    </row>
    <row r="5" spans="1:11" ht="14.25" customHeight="1" x14ac:dyDescent="0.2">
      <c r="A5" s="27" t="s">
        <v>70</v>
      </c>
      <c r="B5" s="27" t="s">
        <v>59</v>
      </c>
      <c r="C5" s="8" t="s">
        <v>67</v>
      </c>
      <c r="D5" s="2">
        <v>23</v>
      </c>
      <c r="E5" s="2">
        <f t="shared" si="0"/>
        <v>15</v>
      </c>
      <c r="F5" s="26">
        <f>ROUNDUP(SUM(E5:E7),0)</f>
        <v>69</v>
      </c>
    </row>
    <row r="6" spans="1:11" x14ac:dyDescent="0.2">
      <c r="A6" s="27"/>
      <c r="B6" s="27"/>
      <c r="C6" s="8" t="s">
        <v>68</v>
      </c>
      <c r="D6" s="2">
        <v>66.25</v>
      </c>
      <c r="E6" s="2">
        <f t="shared" si="0"/>
        <v>43.1</v>
      </c>
      <c r="F6" s="26"/>
    </row>
    <row r="7" spans="1:11" x14ac:dyDescent="0.2">
      <c r="A7" s="27"/>
      <c r="B7" s="27"/>
      <c r="C7" s="8" t="s">
        <v>69</v>
      </c>
      <c r="D7" s="2">
        <v>15.5</v>
      </c>
      <c r="E7" s="2">
        <f t="shared" si="0"/>
        <v>10.1</v>
      </c>
      <c r="F7" s="26"/>
    </row>
    <row r="8" spans="1:11" ht="28.5" x14ac:dyDescent="0.2">
      <c r="A8" s="27"/>
      <c r="B8" s="7" t="s">
        <v>65</v>
      </c>
      <c r="C8" s="7" t="s">
        <v>66</v>
      </c>
      <c r="D8" s="2">
        <v>3.5</v>
      </c>
      <c r="E8" s="2">
        <f t="shared" si="0"/>
        <v>2.3000000000000003</v>
      </c>
      <c r="F8" s="2">
        <f t="shared" si="1"/>
        <v>3</v>
      </c>
    </row>
    <row r="9" spans="1:11" ht="28.5" x14ac:dyDescent="0.2">
      <c r="A9" s="27"/>
      <c r="B9" s="24" t="s">
        <v>134</v>
      </c>
      <c r="C9" s="6" t="s">
        <v>135</v>
      </c>
      <c r="D9" s="5">
        <v>21.75</v>
      </c>
      <c r="E9" s="5">
        <f t="shared" ref="E9:E11" si="2">ROUNDUP(D9*2/4*1.3,1)</f>
        <v>14.2</v>
      </c>
      <c r="F9" s="5">
        <f t="shared" ref="F9:F11" si="3">ROUNDUP(SUM(E9:E9),0)</f>
        <v>15</v>
      </c>
    </row>
    <row r="10" spans="1:11" ht="28.5" x14ac:dyDescent="0.2">
      <c r="A10" s="27"/>
      <c r="B10" s="24" t="s">
        <v>133</v>
      </c>
      <c r="C10" s="6" t="s">
        <v>125</v>
      </c>
      <c r="D10" s="5">
        <v>14.5</v>
      </c>
      <c r="E10" s="5">
        <f t="shared" si="2"/>
        <v>9.5</v>
      </c>
      <c r="F10" s="5">
        <f t="shared" si="3"/>
        <v>10</v>
      </c>
    </row>
    <row r="11" spans="1:11" ht="28.5" x14ac:dyDescent="0.2">
      <c r="A11" s="27"/>
      <c r="B11" s="25" t="s">
        <v>140</v>
      </c>
      <c r="C11" s="25" t="s">
        <v>139</v>
      </c>
      <c r="D11" s="2">
        <v>4.5</v>
      </c>
      <c r="E11" s="2">
        <f t="shared" si="2"/>
        <v>3</v>
      </c>
      <c r="F11" s="2">
        <f t="shared" si="3"/>
        <v>3</v>
      </c>
    </row>
  </sheetData>
  <mergeCells count="4">
    <mergeCell ref="A2:A4"/>
    <mergeCell ref="B5:B7"/>
    <mergeCell ref="F5:F7"/>
    <mergeCell ref="A5:A1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413A-BA3F-4A61-AF38-5D2EA5CA5878}">
  <dimension ref="A1:I17"/>
  <sheetViews>
    <sheetView workbookViewId="0">
      <selection activeCell="C10" sqref="C10"/>
    </sheetView>
  </sheetViews>
  <sheetFormatPr defaultRowHeight="14.25" x14ac:dyDescent="0.2"/>
  <cols>
    <col min="1" max="1" width="18.625" style="10" customWidth="1"/>
    <col min="2" max="2" width="5.75" style="9" bestFit="1" customWidth="1"/>
    <col min="3" max="3" width="23.5" style="9" customWidth="1"/>
    <col min="4" max="9" width="20.625" style="9" customWidth="1"/>
    <col min="10" max="16384" width="9" style="9"/>
  </cols>
  <sheetData>
    <row r="1" spans="1:9" ht="17.25" x14ac:dyDescent="0.2">
      <c r="A1" s="13" t="s">
        <v>118</v>
      </c>
      <c r="B1" s="13" t="s">
        <v>117</v>
      </c>
      <c r="C1" s="23" t="s">
        <v>116</v>
      </c>
      <c r="D1" s="23" t="s">
        <v>115</v>
      </c>
      <c r="E1" s="23" t="s">
        <v>114</v>
      </c>
      <c r="F1" s="23" t="s">
        <v>113</v>
      </c>
      <c r="G1" s="23" t="s">
        <v>112</v>
      </c>
      <c r="H1" s="23" t="s">
        <v>111</v>
      </c>
      <c r="I1" s="23" t="s">
        <v>110</v>
      </c>
    </row>
    <row r="2" spans="1:9" ht="17.25" x14ac:dyDescent="0.2">
      <c r="A2" s="13" t="s">
        <v>126</v>
      </c>
      <c r="B2" s="21" t="s">
        <v>109</v>
      </c>
      <c r="C2" s="21" t="s">
        <v>108</v>
      </c>
      <c r="D2" s="21" t="s">
        <v>108</v>
      </c>
      <c r="E2" s="21" t="s">
        <v>108</v>
      </c>
      <c r="F2" s="21" t="s">
        <v>108</v>
      </c>
      <c r="G2" s="21" t="s">
        <v>108</v>
      </c>
      <c r="H2" s="21" t="s">
        <v>108</v>
      </c>
      <c r="I2" s="21" t="s">
        <v>108</v>
      </c>
    </row>
    <row r="3" spans="1:9" ht="17.25" x14ac:dyDescent="0.2">
      <c r="A3" s="22" t="s">
        <v>127</v>
      </c>
      <c r="B3" s="21" t="s">
        <v>107</v>
      </c>
      <c r="C3" s="21"/>
      <c r="D3" s="21" t="s">
        <v>106</v>
      </c>
      <c r="E3" s="21"/>
      <c r="F3" s="21" t="s">
        <v>106</v>
      </c>
      <c r="G3" s="21"/>
      <c r="H3" s="21" t="s">
        <v>106</v>
      </c>
      <c r="I3" s="21" t="s">
        <v>106</v>
      </c>
    </row>
    <row r="4" spans="1:9" ht="17.25" x14ac:dyDescent="0.2">
      <c r="A4" s="34" t="s">
        <v>128</v>
      </c>
      <c r="B4" s="30" t="s">
        <v>105</v>
      </c>
      <c r="C4" s="21" t="s">
        <v>104</v>
      </c>
      <c r="D4" s="21" t="s">
        <v>104</v>
      </c>
      <c r="E4" s="21" t="s">
        <v>104</v>
      </c>
      <c r="F4" s="21" t="s">
        <v>104</v>
      </c>
      <c r="G4" s="21" t="s">
        <v>104</v>
      </c>
      <c r="H4" s="21" t="s">
        <v>104</v>
      </c>
      <c r="I4" s="21" t="s">
        <v>104</v>
      </c>
    </row>
    <row r="5" spans="1:9" ht="17.25" x14ac:dyDescent="0.2">
      <c r="A5" s="35"/>
      <c r="B5" s="31"/>
      <c r="C5" s="21" t="s">
        <v>103</v>
      </c>
      <c r="D5" s="21"/>
      <c r="E5" s="21"/>
      <c r="F5" s="21" t="s">
        <v>103</v>
      </c>
      <c r="G5" s="21"/>
      <c r="H5" s="21"/>
      <c r="I5" s="21"/>
    </row>
    <row r="6" spans="1:9" ht="51.75" x14ac:dyDescent="0.2">
      <c r="A6" s="36"/>
      <c r="B6" s="13" t="s">
        <v>102</v>
      </c>
      <c r="C6" s="13" t="s">
        <v>121</v>
      </c>
      <c r="D6" s="13" t="s">
        <v>121</v>
      </c>
      <c r="E6" s="13" t="s">
        <v>121</v>
      </c>
      <c r="F6" s="13" t="s">
        <v>121</v>
      </c>
      <c r="G6" s="13" t="s">
        <v>121</v>
      </c>
      <c r="H6" s="13" t="s">
        <v>121</v>
      </c>
      <c r="I6" s="13" t="s">
        <v>121</v>
      </c>
    </row>
    <row r="7" spans="1:9" ht="34.5" x14ac:dyDescent="0.2">
      <c r="A7" s="20" t="s">
        <v>129</v>
      </c>
      <c r="B7" s="13" t="s">
        <v>101</v>
      </c>
      <c r="C7" s="13" t="s">
        <v>122</v>
      </c>
      <c r="D7" s="13" t="s">
        <v>122</v>
      </c>
      <c r="E7" s="13" t="s">
        <v>123</v>
      </c>
      <c r="F7" s="13" t="s">
        <v>100</v>
      </c>
      <c r="G7" s="13" t="s">
        <v>100</v>
      </c>
      <c r="H7" s="13" t="s">
        <v>124</v>
      </c>
      <c r="I7" s="13" t="s">
        <v>124</v>
      </c>
    </row>
    <row r="8" spans="1:9" ht="17.25" x14ac:dyDescent="0.2">
      <c r="A8" s="13" t="s">
        <v>130</v>
      </c>
      <c r="B8" s="11" t="s">
        <v>99</v>
      </c>
      <c r="C8" s="11" t="s">
        <v>119</v>
      </c>
      <c r="D8" s="11" t="s">
        <v>119</v>
      </c>
      <c r="E8" s="11" t="s">
        <v>119</v>
      </c>
      <c r="F8" s="11" t="s">
        <v>119</v>
      </c>
      <c r="G8" s="11" t="s">
        <v>119</v>
      </c>
      <c r="H8" s="11" t="s">
        <v>120</v>
      </c>
      <c r="I8" s="11" t="s">
        <v>119</v>
      </c>
    </row>
    <row r="9" spans="1:9" ht="17.25" x14ac:dyDescent="0.2">
      <c r="A9" s="13" t="s">
        <v>131</v>
      </c>
      <c r="B9" s="13" t="s">
        <v>98</v>
      </c>
      <c r="C9" s="13" t="s">
        <v>97</v>
      </c>
      <c r="D9" s="13" t="s">
        <v>97</v>
      </c>
      <c r="E9" s="13" t="s">
        <v>97</v>
      </c>
      <c r="F9" s="13" t="s">
        <v>97</v>
      </c>
      <c r="G9" s="13" t="s">
        <v>97</v>
      </c>
      <c r="H9" s="13" t="s">
        <v>97</v>
      </c>
      <c r="I9" s="13" t="s">
        <v>97</v>
      </c>
    </row>
    <row r="10" spans="1:9" ht="34.5" x14ac:dyDescent="0.2">
      <c r="A10" s="14" t="s">
        <v>96</v>
      </c>
      <c r="B10" s="32" t="s">
        <v>95</v>
      </c>
      <c r="C10" s="19"/>
      <c r="D10" s="19"/>
      <c r="E10" s="19"/>
      <c r="F10" s="19"/>
      <c r="G10" s="19"/>
      <c r="H10" s="18"/>
      <c r="I10" s="19" t="s">
        <v>94</v>
      </c>
    </row>
    <row r="11" spans="1:9" ht="17.25" x14ac:dyDescent="0.2">
      <c r="A11" s="13" t="s">
        <v>93</v>
      </c>
      <c r="B11" s="33"/>
      <c r="C11" s="17"/>
      <c r="D11" s="17"/>
      <c r="E11" s="17" t="s">
        <v>91</v>
      </c>
      <c r="F11" s="17"/>
      <c r="G11" s="17" t="s">
        <v>92</v>
      </c>
      <c r="H11" s="18"/>
      <c r="I11" s="17" t="s">
        <v>91</v>
      </c>
    </row>
    <row r="12" spans="1:9" ht="34.5" x14ac:dyDescent="0.2">
      <c r="A12" s="13"/>
      <c r="B12" s="15" t="s">
        <v>90</v>
      </c>
      <c r="C12" s="16" t="s">
        <v>88</v>
      </c>
      <c r="D12" s="16" t="s">
        <v>88</v>
      </c>
      <c r="E12" s="16" t="s">
        <v>88</v>
      </c>
      <c r="F12" s="16" t="s">
        <v>88</v>
      </c>
      <c r="G12" s="16" t="s">
        <v>88</v>
      </c>
      <c r="H12" s="16" t="s">
        <v>89</v>
      </c>
      <c r="I12" s="16" t="s">
        <v>88</v>
      </c>
    </row>
    <row r="13" spans="1:9" ht="34.5" x14ac:dyDescent="0.2">
      <c r="A13" s="13"/>
      <c r="B13" s="13" t="s">
        <v>87</v>
      </c>
      <c r="C13" s="16" t="s">
        <v>86</v>
      </c>
      <c r="D13" s="16" t="s">
        <v>86</v>
      </c>
      <c r="E13" s="16" t="s">
        <v>86</v>
      </c>
      <c r="F13" s="16" t="s">
        <v>86</v>
      </c>
      <c r="G13" s="16" t="s">
        <v>86</v>
      </c>
      <c r="H13" s="16" t="s">
        <v>86</v>
      </c>
      <c r="I13" s="16" t="s">
        <v>86</v>
      </c>
    </row>
    <row r="14" spans="1:9" ht="34.5" x14ac:dyDescent="0.2">
      <c r="A14" s="13"/>
      <c r="B14" s="15" t="s">
        <v>85</v>
      </c>
      <c r="C14" s="14" t="s">
        <v>83</v>
      </c>
      <c r="D14" s="14" t="s">
        <v>83</v>
      </c>
      <c r="E14" s="14" t="s">
        <v>83</v>
      </c>
      <c r="F14" s="14" t="s">
        <v>83</v>
      </c>
      <c r="G14" s="14" t="s">
        <v>83</v>
      </c>
      <c r="H14" s="14" t="s">
        <v>84</v>
      </c>
      <c r="I14" s="14" t="s">
        <v>83</v>
      </c>
    </row>
    <row r="15" spans="1:9" ht="34.5" x14ac:dyDescent="0.2">
      <c r="A15" s="13"/>
      <c r="B15" s="15" t="s">
        <v>82</v>
      </c>
      <c r="C15" s="14" t="s">
        <v>81</v>
      </c>
      <c r="D15" s="14" t="s">
        <v>81</v>
      </c>
      <c r="E15" s="14" t="s">
        <v>81</v>
      </c>
      <c r="F15" s="14" t="s">
        <v>81</v>
      </c>
      <c r="G15" s="14" t="s">
        <v>81</v>
      </c>
      <c r="H15" s="14" t="s">
        <v>80</v>
      </c>
      <c r="I15" s="14" t="s">
        <v>79</v>
      </c>
    </row>
    <row r="16" spans="1:9" ht="34.5" x14ac:dyDescent="0.2">
      <c r="A16" s="13"/>
      <c r="B16" s="11" t="s">
        <v>78</v>
      </c>
      <c r="C16" s="11" t="s">
        <v>77</v>
      </c>
      <c r="D16" s="11" t="s">
        <v>77</v>
      </c>
      <c r="E16" s="11" t="s">
        <v>77</v>
      </c>
      <c r="F16" s="11" t="s">
        <v>77</v>
      </c>
      <c r="G16" s="11" t="s">
        <v>77</v>
      </c>
      <c r="H16" s="11" t="s">
        <v>76</v>
      </c>
      <c r="I16" s="11" t="s">
        <v>75</v>
      </c>
    </row>
    <row r="17" spans="1:9" ht="34.5" x14ac:dyDescent="0.2">
      <c r="A17" s="13"/>
      <c r="B17" s="12" t="s">
        <v>74</v>
      </c>
      <c r="C17" s="11" t="s">
        <v>73</v>
      </c>
      <c r="D17" s="11" t="s">
        <v>73</v>
      </c>
      <c r="E17" s="11" t="s">
        <v>73</v>
      </c>
      <c r="F17" s="11" t="s">
        <v>73</v>
      </c>
      <c r="G17" s="11" t="s">
        <v>73</v>
      </c>
      <c r="H17" s="11" t="s">
        <v>73</v>
      </c>
      <c r="I17" s="11" t="s">
        <v>72</v>
      </c>
    </row>
  </sheetData>
  <mergeCells count="3">
    <mergeCell ref="B4:B5"/>
    <mergeCell ref="B10:B11"/>
    <mergeCell ref="A4:A6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大数据线下课程</vt:lpstr>
      <vt:lpstr>JavaWeb增强</vt:lpstr>
      <vt:lpstr>早起学习计划（试行）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XiaoDong</dc:creator>
  <cp:lastModifiedBy>XiaoDong</cp:lastModifiedBy>
  <cp:revision>1</cp:revision>
  <dcterms:created xsi:type="dcterms:W3CDTF">2015-06-05T18:19:34Z</dcterms:created>
  <dcterms:modified xsi:type="dcterms:W3CDTF">2020-11-15T18:30:00Z</dcterms:modified>
</cp:coreProperties>
</file>