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Dropbox\wpNotes\paper\RS\IGRL2atex\"/>
    </mc:Choice>
  </mc:AlternateContent>
  <xr:revisionPtr revIDLastSave="0" documentId="13_ncr:1_{4B41A438-46D7-44D4-90C6-488FB00E3420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ablation" sheetId="1" r:id="rId1"/>
    <sheet name="comp" sheetId="2" r:id="rId2"/>
    <sheet name="fogSeverity" sheetId="7" r:id="rId3"/>
    <sheet name="backbone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6" i="2" l="1"/>
  <c r="AB56" i="2"/>
  <c r="AA57" i="2"/>
  <c r="AB57" i="2"/>
  <c r="AA58" i="2"/>
  <c r="AB58" i="2"/>
  <c r="AA59" i="2"/>
  <c r="AB59" i="2"/>
  <c r="AA60" i="2"/>
  <c r="AB60" i="2"/>
  <c r="AA61" i="2"/>
  <c r="AB61" i="2"/>
  <c r="AA62" i="2"/>
  <c r="AB62" i="2"/>
  <c r="AA63" i="2"/>
  <c r="AB63" i="2"/>
  <c r="U56" i="2"/>
  <c r="V56" i="2"/>
  <c r="U57" i="2"/>
  <c r="V57" i="2"/>
  <c r="U58" i="2"/>
  <c r="V58" i="2"/>
  <c r="U59" i="2"/>
  <c r="V59" i="2"/>
  <c r="U60" i="2"/>
  <c r="V60" i="2"/>
  <c r="U61" i="2"/>
  <c r="V61" i="2"/>
  <c r="U62" i="2"/>
  <c r="V62" i="2"/>
  <c r="U63" i="2"/>
  <c r="V63" i="2"/>
  <c r="S63" i="2"/>
  <c r="R63" i="2"/>
  <c r="S62" i="2"/>
  <c r="R62" i="2"/>
  <c r="S61" i="2"/>
  <c r="R61" i="2"/>
  <c r="S60" i="2"/>
  <c r="R60" i="2"/>
  <c r="S59" i="2"/>
  <c r="R59" i="2"/>
  <c r="S58" i="2"/>
  <c r="R58" i="2"/>
  <c r="S57" i="2"/>
  <c r="Y57" i="2" s="1"/>
  <c r="R57" i="2"/>
  <c r="X57" i="2" s="1"/>
  <c r="S56" i="2"/>
  <c r="Y56" i="2" s="1"/>
  <c r="R56" i="2"/>
  <c r="X56" i="2" s="1"/>
  <c r="T56" i="2"/>
  <c r="W56" i="2"/>
  <c r="T57" i="2"/>
  <c r="W57" i="2"/>
  <c r="O56" i="2"/>
  <c r="P56" i="2"/>
  <c r="O57" i="2"/>
  <c r="P57" i="2"/>
  <c r="O58" i="2"/>
  <c r="P58" i="2"/>
  <c r="O59" i="2"/>
  <c r="P59" i="2"/>
  <c r="Y59" i="2" s="1"/>
  <c r="O60" i="2"/>
  <c r="P60" i="2"/>
  <c r="O61" i="2"/>
  <c r="P61" i="2"/>
  <c r="O62" i="2"/>
  <c r="P62" i="2"/>
  <c r="O63" i="2"/>
  <c r="P63" i="2"/>
  <c r="L56" i="2"/>
  <c r="M56" i="2"/>
  <c r="L57" i="2"/>
  <c r="M57" i="2"/>
  <c r="L58" i="2"/>
  <c r="M58" i="2"/>
  <c r="L59" i="2"/>
  <c r="M59" i="2"/>
  <c r="L60" i="2"/>
  <c r="M60" i="2"/>
  <c r="L61" i="2"/>
  <c r="M61" i="2"/>
  <c r="Y61" i="2" s="1"/>
  <c r="L62" i="2"/>
  <c r="M62" i="2"/>
  <c r="L63" i="2"/>
  <c r="M63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K56" i="2"/>
  <c r="N56" i="2"/>
  <c r="K57" i="2"/>
  <c r="N57" i="2"/>
  <c r="AC57" i="2"/>
  <c r="AC58" i="2"/>
  <c r="AC59" i="2"/>
  <c r="AC60" i="2"/>
  <c r="AC61" i="2"/>
  <c r="AC56" i="2"/>
  <c r="Z57" i="2"/>
  <c r="Z58" i="2"/>
  <c r="Z59" i="2"/>
  <c r="Z60" i="2"/>
  <c r="Z61" i="2"/>
  <c r="Z56" i="2"/>
  <c r="Y58" i="2"/>
  <c r="X58" i="2"/>
  <c r="X59" i="2"/>
  <c r="W58" i="2"/>
  <c r="W59" i="2"/>
  <c r="W60" i="2"/>
  <c r="W61" i="2"/>
  <c r="W62" i="2"/>
  <c r="T58" i="2"/>
  <c r="T59" i="2"/>
  <c r="T60" i="2"/>
  <c r="T61" i="2"/>
  <c r="T63" i="2"/>
  <c r="Q57" i="2"/>
  <c r="Q58" i="2"/>
  <c r="Q59" i="2"/>
  <c r="Q60" i="2"/>
  <c r="Q61" i="2"/>
  <c r="Q62" i="2"/>
  <c r="Q63" i="2"/>
  <c r="Q56" i="2"/>
  <c r="N58" i="2"/>
  <c r="N59" i="2"/>
  <c r="N60" i="2"/>
  <c r="N61" i="2"/>
  <c r="N62" i="2"/>
  <c r="N63" i="2"/>
  <c r="K63" i="2"/>
  <c r="K58" i="2"/>
  <c r="K59" i="2"/>
  <c r="K60" i="2"/>
  <c r="K61" i="2"/>
  <c r="K62" i="2"/>
  <c r="AC42" i="2"/>
  <c r="AC43" i="2"/>
  <c r="AC44" i="2"/>
  <c r="AC45" i="2"/>
  <c r="AC46" i="2"/>
  <c r="AC47" i="2"/>
  <c r="AC48" i="2"/>
  <c r="W42" i="2"/>
  <c r="W43" i="2"/>
  <c r="W44" i="2"/>
  <c r="W45" i="2"/>
  <c r="W46" i="2"/>
  <c r="W47" i="2"/>
  <c r="W48" i="2"/>
  <c r="W63" i="2" s="1"/>
  <c r="T42" i="2"/>
  <c r="T43" i="2"/>
  <c r="T44" i="2"/>
  <c r="T45" i="2"/>
  <c r="T46" i="2"/>
  <c r="T47" i="2"/>
  <c r="T62" i="2" s="1"/>
  <c r="T48" i="2"/>
  <c r="Q42" i="2"/>
  <c r="Q43" i="2"/>
  <c r="Q44" i="2"/>
  <c r="Q45" i="2"/>
  <c r="Q46" i="2"/>
  <c r="Q47" i="2"/>
  <c r="Q48" i="2"/>
  <c r="N42" i="2"/>
  <c r="N43" i="2"/>
  <c r="N44" i="2"/>
  <c r="N45" i="2"/>
  <c r="N46" i="2"/>
  <c r="N47" i="2"/>
  <c r="N48" i="2"/>
  <c r="AC41" i="2"/>
  <c r="W41" i="2"/>
  <c r="T41" i="2"/>
  <c r="Q41" i="2"/>
  <c r="N41" i="2"/>
  <c r="K42" i="2"/>
  <c r="K43" i="2"/>
  <c r="K44" i="2"/>
  <c r="K45" i="2"/>
  <c r="K46" i="2"/>
  <c r="K47" i="2"/>
  <c r="K48" i="2"/>
  <c r="K41" i="2"/>
  <c r="AT29" i="1"/>
  <c r="AU29" i="1"/>
  <c r="AV29" i="1"/>
  <c r="AT30" i="1"/>
  <c r="AU30" i="1"/>
  <c r="AV30" i="1"/>
  <c r="AT31" i="1"/>
  <c r="AU31" i="1"/>
  <c r="AV31" i="1"/>
  <c r="AT32" i="1"/>
  <c r="AU32" i="1"/>
  <c r="AV32" i="1"/>
  <c r="AT33" i="1"/>
  <c r="AU33" i="1"/>
  <c r="AV33" i="1"/>
  <c r="AT34" i="1"/>
  <c r="AU34" i="1"/>
  <c r="AV34" i="1"/>
  <c r="AV20" i="1"/>
  <c r="AV21" i="1"/>
  <c r="AV22" i="1"/>
  <c r="AV23" i="1"/>
  <c r="AV24" i="1"/>
  <c r="AV19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O30" i="1"/>
  <c r="AO31" i="1"/>
  <c r="AO33" i="1"/>
  <c r="AO34" i="1"/>
  <c r="AO29" i="1"/>
  <c r="AO20" i="1"/>
  <c r="AO21" i="1"/>
  <c r="AO22" i="1"/>
  <c r="AO32" i="1" s="1"/>
  <c r="AO23" i="1"/>
  <c r="AO24" i="1"/>
  <c r="AO19" i="1"/>
  <c r="Z63" i="2" l="1"/>
  <c r="AC63" i="2"/>
  <c r="Q13" i="7"/>
  <c r="S13" i="7"/>
  <c r="U13" i="7"/>
  <c r="W13" i="7"/>
  <c r="P13" i="7"/>
  <c r="V13" i="7"/>
  <c r="T13" i="7"/>
  <c r="Z62" i="2"/>
  <c r="AC62" i="2" s="1"/>
  <c r="Y60" i="2"/>
  <c r="X63" i="2"/>
  <c r="X62" i="2"/>
  <c r="X61" i="2"/>
  <c r="X60" i="2"/>
  <c r="Y63" i="2"/>
  <c r="Y62" i="2"/>
  <c r="H2" i="8"/>
  <c r="H3" i="8"/>
  <c r="H4" i="8"/>
  <c r="H5" i="8"/>
  <c r="H6" i="8"/>
  <c r="H15" i="8"/>
  <c r="H12" i="8"/>
  <c r="H13" i="8"/>
  <c r="H14" i="8"/>
  <c r="H11" i="8"/>
  <c r="I17" i="7"/>
  <c r="I18" i="7"/>
  <c r="I19" i="7"/>
  <c r="H17" i="7"/>
  <c r="H18" i="7"/>
  <c r="H19" i="7"/>
  <c r="G17" i="7"/>
  <c r="G18" i="7"/>
  <c r="G19" i="7"/>
  <c r="F17" i="7"/>
  <c r="F18" i="7"/>
  <c r="F19" i="7"/>
  <c r="E17" i="7"/>
  <c r="E18" i="7"/>
  <c r="E19" i="7"/>
  <c r="F16" i="7"/>
  <c r="G16" i="7"/>
  <c r="H16" i="7"/>
  <c r="I16" i="7"/>
  <c r="E16" i="7"/>
  <c r="K32" i="1"/>
  <c r="H32" i="1"/>
  <c r="N32" i="1"/>
  <c r="Q32" i="1"/>
  <c r="T32" i="1"/>
  <c r="Z32" i="1"/>
  <c r="F41" i="1"/>
  <c r="F20" i="7" l="1"/>
  <c r="G20" i="7"/>
  <c r="E20" i="7"/>
  <c r="H20" i="7"/>
  <c r="I20" i="7"/>
  <c r="U32" i="1"/>
  <c r="G41" i="1"/>
  <c r="V32" i="1"/>
  <c r="W32" i="1" s="1"/>
  <c r="AA26" i="2" l="1"/>
  <c r="AB26" i="2"/>
  <c r="AA27" i="2"/>
  <c r="AB27" i="2"/>
  <c r="AA28" i="2"/>
  <c r="AB28" i="2"/>
  <c r="AA29" i="2"/>
  <c r="AB29" i="2"/>
  <c r="AA30" i="2"/>
  <c r="AB30" i="2"/>
  <c r="AA31" i="2"/>
  <c r="AB31" i="2"/>
  <c r="AA32" i="2"/>
  <c r="AB32" i="2"/>
  <c r="AA33" i="2"/>
  <c r="AB33" i="2"/>
  <c r="AA34" i="2"/>
  <c r="AB34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X33" i="2" s="1"/>
  <c r="J33" i="2"/>
  <c r="Y33" i="2" s="1"/>
  <c r="I34" i="2"/>
  <c r="J34" i="2"/>
  <c r="AC9" i="2"/>
  <c r="AC10" i="2"/>
  <c r="AC11" i="2"/>
  <c r="AC12" i="2"/>
  <c r="AC13" i="2"/>
  <c r="AC14" i="2"/>
  <c r="AC15" i="2"/>
  <c r="AC16" i="2"/>
  <c r="AC8" i="2"/>
  <c r="W9" i="2"/>
  <c r="W10" i="2"/>
  <c r="W11" i="2"/>
  <c r="W12" i="2"/>
  <c r="W13" i="2"/>
  <c r="W14" i="2"/>
  <c r="W15" i="2"/>
  <c r="W16" i="2"/>
  <c r="W34" i="2" s="1"/>
  <c r="W8" i="2"/>
  <c r="T9" i="2"/>
  <c r="T10" i="2"/>
  <c r="T11" i="2"/>
  <c r="T12" i="2"/>
  <c r="T13" i="2"/>
  <c r="T14" i="2"/>
  <c r="T15" i="2"/>
  <c r="T16" i="2"/>
  <c r="T34" i="2" s="1"/>
  <c r="T8" i="2"/>
  <c r="T26" i="2" s="1"/>
  <c r="Q9" i="2"/>
  <c r="Q10" i="2"/>
  <c r="Q11" i="2"/>
  <c r="Q12" i="2"/>
  <c r="Q13" i="2"/>
  <c r="Q14" i="2"/>
  <c r="Q15" i="2"/>
  <c r="Q16" i="2"/>
  <c r="Q34" i="2" s="1"/>
  <c r="Q8" i="2"/>
  <c r="N9" i="2"/>
  <c r="N10" i="2"/>
  <c r="N11" i="2"/>
  <c r="N12" i="2"/>
  <c r="N13" i="2"/>
  <c r="N14" i="2"/>
  <c r="N15" i="2"/>
  <c r="N16" i="2"/>
  <c r="N34" i="2" s="1"/>
  <c r="N8" i="2"/>
  <c r="K9" i="2"/>
  <c r="K10" i="2"/>
  <c r="K11" i="2"/>
  <c r="K12" i="2"/>
  <c r="K13" i="2"/>
  <c r="K14" i="2"/>
  <c r="K15" i="2"/>
  <c r="K16" i="2"/>
  <c r="K8" i="2"/>
  <c r="K29" i="2" l="1"/>
  <c r="K27" i="2"/>
  <c r="K33" i="2"/>
  <c r="Q33" i="2"/>
  <c r="Q31" i="2"/>
  <c r="W33" i="2"/>
  <c r="Q30" i="2"/>
  <c r="W32" i="2"/>
  <c r="W31" i="2"/>
  <c r="W30" i="2"/>
  <c r="Y32" i="2"/>
  <c r="W28" i="2"/>
  <c r="X32" i="2"/>
  <c r="Q28" i="2"/>
  <c r="N33" i="2"/>
  <c r="Y31" i="2"/>
  <c r="Q32" i="2"/>
  <c r="Q29" i="2"/>
  <c r="N32" i="2"/>
  <c r="X31" i="2"/>
  <c r="Y30" i="2"/>
  <c r="X30" i="2"/>
  <c r="W29" i="2"/>
  <c r="K26" i="2"/>
  <c r="Q27" i="2"/>
  <c r="K31" i="2"/>
  <c r="AC26" i="2"/>
  <c r="Y29" i="2"/>
  <c r="N29" i="2"/>
  <c r="N27" i="2"/>
  <c r="T29" i="2"/>
  <c r="AC31" i="2"/>
  <c r="T31" i="2"/>
  <c r="T28" i="2"/>
  <c r="Y28" i="2"/>
  <c r="T32" i="2"/>
  <c r="N28" i="2"/>
  <c r="K32" i="2"/>
  <c r="T27" i="2"/>
  <c r="X28" i="2"/>
  <c r="AC28" i="2"/>
  <c r="Y27" i="2"/>
  <c r="N30" i="2"/>
  <c r="K30" i="2"/>
  <c r="Z30" i="2" s="1"/>
  <c r="AC27" i="2"/>
  <c r="X27" i="2"/>
  <c r="AC34" i="2"/>
  <c r="Y34" i="2"/>
  <c r="Y26" i="2"/>
  <c r="T33" i="2"/>
  <c r="T30" i="2"/>
  <c r="K28" i="2"/>
  <c r="X34" i="2"/>
  <c r="X26" i="2"/>
  <c r="X29" i="2"/>
  <c r="W27" i="2"/>
  <c r="AC33" i="2"/>
  <c r="Q26" i="2"/>
  <c r="W26" i="2"/>
  <c r="AC32" i="2"/>
  <c r="N31" i="2"/>
  <c r="AC30" i="2"/>
  <c r="K34" i="2"/>
  <c r="Z34" i="2" s="1"/>
  <c r="N26" i="2"/>
  <c r="AC29" i="2"/>
  <c r="X40" i="1"/>
  <c r="Y40" i="1"/>
  <c r="X41" i="1"/>
  <c r="Y41" i="1"/>
  <c r="X42" i="1"/>
  <c r="Y42" i="1"/>
  <c r="X43" i="1"/>
  <c r="Y43" i="1"/>
  <c r="X44" i="1"/>
  <c r="Y44" i="1"/>
  <c r="R40" i="1"/>
  <c r="S40" i="1"/>
  <c r="R41" i="1"/>
  <c r="S41" i="1"/>
  <c r="R42" i="1"/>
  <c r="S42" i="1"/>
  <c r="R43" i="1"/>
  <c r="S43" i="1"/>
  <c r="R44" i="1"/>
  <c r="S44" i="1"/>
  <c r="O40" i="1"/>
  <c r="P40" i="1"/>
  <c r="O41" i="1"/>
  <c r="P41" i="1"/>
  <c r="O42" i="1"/>
  <c r="P42" i="1"/>
  <c r="O43" i="1"/>
  <c r="P43" i="1"/>
  <c r="O44" i="1"/>
  <c r="P44" i="1"/>
  <c r="L40" i="1"/>
  <c r="M40" i="1"/>
  <c r="L41" i="1"/>
  <c r="M41" i="1"/>
  <c r="L42" i="1"/>
  <c r="M42" i="1"/>
  <c r="L43" i="1"/>
  <c r="M43" i="1"/>
  <c r="L44" i="1"/>
  <c r="M44" i="1"/>
  <c r="I40" i="1"/>
  <c r="J40" i="1"/>
  <c r="I41" i="1"/>
  <c r="J41" i="1"/>
  <c r="I42" i="1"/>
  <c r="J42" i="1"/>
  <c r="I43" i="1"/>
  <c r="J43" i="1"/>
  <c r="I44" i="1"/>
  <c r="J44" i="1"/>
  <c r="F40" i="1"/>
  <c r="G40" i="1"/>
  <c r="F42" i="1"/>
  <c r="G42" i="1"/>
  <c r="F43" i="1"/>
  <c r="G43" i="1"/>
  <c r="F44" i="1"/>
  <c r="G44" i="1"/>
  <c r="H31" i="1"/>
  <c r="K31" i="1"/>
  <c r="K40" i="1" s="1"/>
  <c r="G52" i="1" s="1"/>
  <c r="N31" i="1"/>
  <c r="Q31" i="1"/>
  <c r="T31" i="1"/>
  <c r="U31" i="1"/>
  <c r="U40" i="1" s="1"/>
  <c r="V31" i="1"/>
  <c r="W31" i="1" s="1"/>
  <c r="Z31" i="1"/>
  <c r="U41" i="1"/>
  <c r="H33" i="1"/>
  <c r="K33" i="1"/>
  <c r="N33" i="1"/>
  <c r="Q33" i="1"/>
  <c r="T33" i="1"/>
  <c r="U33" i="1"/>
  <c r="U42" i="1" s="1"/>
  <c r="V33" i="1"/>
  <c r="W33" i="1" s="1"/>
  <c r="Z33" i="1"/>
  <c r="H34" i="1"/>
  <c r="K34" i="1"/>
  <c r="N34" i="1"/>
  <c r="Q34" i="1"/>
  <c r="T34" i="1"/>
  <c r="U34" i="1"/>
  <c r="U43" i="1" s="1"/>
  <c r="V34" i="1"/>
  <c r="W34" i="1" s="1"/>
  <c r="Z34" i="1"/>
  <c r="H35" i="1"/>
  <c r="H44" i="1" s="1"/>
  <c r="F56" i="1" s="1"/>
  <c r="K35" i="1"/>
  <c r="K44" i="1" s="1"/>
  <c r="G56" i="1" s="1"/>
  <c r="N35" i="1"/>
  <c r="N44" i="1" s="1"/>
  <c r="H56" i="1" s="1"/>
  <c r="Q35" i="1"/>
  <c r="Q44" i="1" s="1"/>
  <c r="I56" i="1" s="1"/>
  <c r="T35" i="1"/>
  <c r="T44" i="1" s="1"/>
  <c r="J56" i="1" s="1"/>
  <c r="U35" i="1"/>
  <c r="U44" i="1" s="1"/>
  <c r="V35" i="1"/>
  <c r="W35" i="1" s="1"/>
  <c r="Z35" i="1"/>
  <c r="Z44" i="1" s="1"/>
  <c r="L56" i="1" s="1"/>
  <c r="Z29" i="2" l="1"/>
  <c r="Z32" i="2"/>
  <c r="Z33" i="2"/>
  <c r="K42" i="1"/>
  <c r="G54" i="1" s="1"/>
  <c r="Z31" i="2"/>
  <c r="Z28" i="2"/>
  <c r="Z26" i="2"/>
  <c r="Z27" i="2"/>
  <c r="T40" i="1"/>
  <c r="J52" i="1" s="1"/>
  <c r="Z41" i="1"/>
  <c r="L53" i="1" s="1"/>
  <c r="Z43" i="1"/>
  <c r="L55" i="1" s="1"/>
  <c r="T41" i="1"/>
  <c r="J53" i="1" s="1"/>
  <c r="T43" i="1"/>
  <c r="J55" i="1" s="1"/>
  <c r="H40" i="1"/>
  <c r="F52" i="1" s="1"/>
  <c r="Q41" i="1"/>
  <c r="I53" i="1" s="1"/>
  <c r="K41" i="1"/>
  <c r="G53" i="1" s="1"/>
  <c r="Q43" i="1"/>
  <c r="I55" i="1" s="1"/>
  <c r="H42" i="1"/>
  <c r="F54" i="1" s="1"/>
  <c r="Z42" i="1"/>
  <c r="L54" i="1" s="1"/>
  <c r="Z40" i="1"/>
  <c r="L52" i="1" s="1"/>
  <c r="W44" i="1"/>
  <c r="K56" i="1" s="1"/>
  <c r="V44" i="1"/>
  <c r="N43" i="1"/>
  <c r="H55" i="1" s="1"/>
  <c r="N41" i="1"/>
  <c r="H53" i="1" s="1"/>
  <c r="K43" i="1"/>
  <c r="G55" i="1" s="1"/>
  <c r="V42" i="1"/>
  <c r="H43" i="1"/>
  <c r="F55" i="1" s="1"/>
  <c r="H41" i="1"/>
  <c r="F53" i="1" s="1"/>
  <c r="V40" i="1"/>
  <c r="N42" i="1"/>
  <c r="H54" i="1" s="1"/>
  <c r="V41" i="1"/>
  <c r="V43" i="1"/>
  <c r="Q42" i="1"/>
  <c r="I54" i="1" s="1"/>
  <c r="N40" i="1"/>
  <c r="H52" i="1" s="1"/>
  <c r="T42" i="1"/>
  <c r="J54" i="1" s="1"/>
  <c r="Q40" i="1"/>
  <c r="I52" i="1" s="1"/>
  <c r="W41" i="1" l="1"/>
  <c r="W43" i="1"/>
  <c r="K55" i="1" s="1"/>
  <c r="W40" i="1"/>
  <c r="K52" i="1" s="1"/>
  <c r="W42" i="1"/>
  <c r="K54" i="1" s="1"/>
  <c r="K53" i="1" l="1"/>
  <c r="E62" i="1"/>
</calcChain>
</file>

<file path=xl/sharedStrings.xml><?xml version="1.0" encoding="utf-8"?>
<sst xmlns="http://schemas.openxmlformats.org/spreadsheetml/2006/main" count="402" uniqueCount="109">
  <si>
    <t>Method</t>
  </si>
  <si>
    <t>FCN</t>
  </si>
  <si>
    <t>DeepLabV3+</t>
  </si>
  <si>
    <t xml:space="preserve">OCRNet </t>
  </si>
  <si>
    <t>SETR</t>
  </si>
  <si>
    <t>SegFormer</t>
  </si>
  <si>
    <t>Ours</t>
  </si>
  <si>
    <t>Building</t>
    <phoneticPr fontId="2" type="noConversion"/>
  </si>
  <si>
    <t>Tree</t>
    <phoneticPr fontId="2" type="noConversion"/>
  </si>
  <si>
    <t>Car</t>
    <phoneticPr fontId="2" type="noConversion"/>
  </si>
  <si>
    <t>CD</t>
    <phoneticPr fontId="2" type="noConversion"/>
  </si>
  <si>
    <t>Imp Surf *</t>
    <phoneticPr fontId="2" type="noConversion"/>
  </si>
  <si>
    <t>Clean</t>
    <phoneticPr fontId="2" type="noConversion"/>
  </si>
  <si>
    <t>Fog</t>
    <phoneticPr fontId="2" type="noConversion"/>
  </si>
  <si>
    <t>Low Veg *</t>
    <phoneticPr fontId="2" type="noConversion"/>
  </si>
  <si>
    <t>OA</t>
    <phoneticPr fontId="2" type="noConversion"/>
  </si>
  <si>
    <t>mIoU</t>
    <phoneticPr fontId="2" type="noConversion"/>
  </si>
  <si>
    <t>mCD</t>
    <phoneticPr fontId="2" type="noConversion"/>
  </si>
  <si>
    <t>RGB</t>
    <phoneticPr fontId="2" type="noConversion"/>
  </si>
  <si>
    <t>DSM</t>
    <phoneticPr fontId="2" type="noConversion"/>
  </si>
  <si>
    <t>Method</t>
    <phoneticPr fontId="2" type="noConversion"/>
  </si>
  <si>
    <t>Index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</si>
  <si>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</si>
  <si>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</si>
  <si>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</si>
  <si>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</si>
  <si>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</si>
  <si>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Integrated</t>
    <phoneticPr fontId="2" type="noConversion"/>
  </si>
  <si>
    <t>Multi-Channel 
Concatenation</t>
    <phoneticPr fontId="2" type="noConversion"/>
  </si>
  <si>
    <t>Original</t>
    <phoneticPr fontId="2" type="noConversion"/>
  </si>
  <si>
    <t>Vaihingen</t>
    <phoneticPr fontId="2" type="noConversion"/>
  </si>
  <si>
    <t>RefineNet</t>
    <phoneticPr fontId="2" type="noConversion"/>
  </si>
  <si>
    <t>PSPNet</t>
    <phoneticPr fontId="2" type="noConversion"/>
  </si>
  <si>
    <t>DANet</t>
    <phoneticPr fontId="2" type="noConversion"/>
  </si>
  <si>
    <t>COMP</t>
    <phoneticPr fontId="2" type="noConversion"/>
  </si>
  <si>
    <t>DEGRAD</t>
    <phoneticPr fontId="2" type="noConversion"/>
  </si>
  <si>
    <t>MCC</t>
    <phoneticPr fontId="2" type="noConversion"/>
  </si>
  <si>
    <t>Imp Surf *</t>
  </si>
  <si>
    <t>Building</t>
  </si>
  <si>
    <t>Low Veg *</t>
  </si>
  <si>
    <t>Car</t>
  </si>
  <si>
    <t>mIoU</t>
  </si>
  <si>
    <t>OA</t>
  </si>
  <si>
    <t>Fog↑</t>
    <phoneticPr fontId="2" type="noConversion"/>
  </si>
  <si>
    <t>Clean↑</t>
    <phoneticPr fontId="2" type="noConversion"/>
  </si>
  <si>
    <t>CD↓</t>
    <phoneticPr fontId="2" type="noConversion"/>
  </si>
  <si>
    <t>mCD↓</t>
    <phoneticPr fontId="2" type="noConversion"/>
  </si>
  <si>
    <t>Severity Level</t>
    <phoneticPr fontId="9" type="noConversion"/>
  </si>
  <si>
    <t>w/o DSM</t>
    <phoneticPr fontId="2" type="noConversion"/>
  </si>
  <si>
    <t>Whole</t>
    <phoneticPr fontId="2" type="noConversion"/>
  </si>
  <si>
    <t>w/o RGB</t>
    <phoneticPr fontId="2" type="noConversion"/>
  </si>
  <si>
    <t>w/o MMF</t>
  </si>
  <si>
    <t>MMF</t>
  </si>
  <si>
    <t>Segmenter</t>
    <phoneticPr fontId="2" type="noConversion"/>
  </si>
  <si>
    <t>w/o IRRG</t>
    <phoneticPr fontId="2" type="noConversion"/>
  </si>
  <si>
    <t>Ours</t>
    <phoneticPr fontId="2" type="noConversion"/>
  </si>
  <si>
    <t>Backbone</t>
    <phoneticPr fontId="9" type="noConversion"/>
  </si>
  <si>
    <t>MobileNetV2</t>
    <phoneticPr fontId="9" type="noConversion"/>
  </si>
  <si>
    <t>HRNet-W48</t>
    <phoneticPr fontId="9" type="noConversion"/>
  </si>
  <si>
    <t>ResNet-101</t>
    <phoneticPr fontId="9" type="noConversion"/>
  </si>
  <si>
    <t>ResNext-101</t>
    <phoneticPr fontId="9" type="noConversion"/>
  </si>
  <si>
    <t>OA(%)↑</t>
    <phoneticPr fontId="9" type="noConversion"/>
  </si>
  <si>
    <t>mIoU(%)↑</t>
    <phoneticPr fontId="9" type="noConversion"/>
  </si>
  <si>
    <t>CD(%) ↓</t>
    <phoneticPr fontId="9" type="noConversion"/>
  </si>
  <si>
    <t>MiT-B5</t>
    <phoneticPr fontId="9" type="noConversion"/>
  </si>
  <si>
    <t>Backbone</t>
    <phoneticPr fontId="2" type="noConversion"/>
  </si>
  <si>
    <t>CREM</t>
    <phoneticPr fontId="2" type="noConversion"/>
  </si>
  <si>
    <t>DS-ASPP</t>
    <phoneticPr fontId="2" type="noConversion"/>
  </si>
  <si>
    <t>ConvNext</t>
    <phoneticPr fontId="2" type="noConversion"/>
  </si>
  <si>
    <t>SCLA</t>
    <phoneticPr fontId="2" type="noConversion"/>
  </si>
  <si>
    <t>Segformer</t>
    <phoneticPr fontId="2" type="noConversion"/>
  </si>
  <si>
    <t>√</t>
    <phoneticPr fontId="2" type="noConversion"/>
  </si>
  <si>
    <t>GeM-Pooling</t>
    <phoneticPr fontId="2" type="noConversion"/>
  </si>
  <si>
    <t>CD(%) ↓</t>
    <phoneticPr fontId="2" type="noConversion"/>
  </si>
  <si>
    <t>F</t>
    <phoneticPr fontId="2" type="noConversion"/>
  </si>
  <si>
    <t>Baseline</t>
    <phoneticPr fontId="2" type="noConversion"/>
  </si>
  <si>
    <t>GFLOPs</t>
    <phoneticPr fontId="2" type="noConversion"/>
  </si>
  <si>
    <t>CMFM</t>
    <phoneticPr fontId="2" type="noConversion"/>
  </si>
  <si>
    <t>mFscore(%)↑</t>
    <phoneticPr fontId="2" type="noConversion"/>
  </si>
  <si>
    <t>ablation study</t>
    <phoneticPr fontId="2" type="noConversion"/>
  </si>
  <si>
    <t>Potsdam</t>
    <phoneticPr fontId="2" type="noConversion"/>
  </si>
  <si>
    <t>Degradation(%) ↓</t>
    <phoneticPr fontId="2" type="noConversion"/>
  </si>
  <si>
    <t>GEM-Pooling</t>
    <phoneticPr fontId="2" type="noConversion"/>
  </si>
  <si>
    <t>Block design</t>
    <phoneticPr fontId="2" type="noConversion"/>
  </si>
  <si>
    <t>+ CMFM</t>
    <phoneticPr fontId="2" type="noConversion"/>
  </si>
  <si>
    <t>+KNL +VNL</t>
    <phoneticPr fontId="2" type="noConversion"/>
  </si>
  <si>
    <t>+KNL +VNL +Concat</t>
    <phoneticPr fontId="2" type="noConversion"/>
  </si>
  <si>
    <t>+KNL+VNL+CMF</t>
    <phoneticPr fontId="2" type="noConversion"/>
  </si>
  <si>
    <t>+KVQNL+Concat+CMF</t>
    <phoneticPr fontId="2" type="noConversion"/>
  </si>
  <si>
    <t>+SNL</t>
    <phoneticPr fontId="2" type="noConversion"/>
  </si>
  <si>
    <t>+SNL +Concat</t>
    <phoneticPr fontId="2" type="noConversion"/>
  </si>
  <si>
    <t>+QE+Concat+MF</t>
    <phoneticPr fontId="2" type="noConversion"/>
  </si>
  <si>
    <t>+SNL+FM</t>
    <phoneticPr fontId="2" type="noConversion"/>
  </si>
  <si>
    <t>mFscore</t>
    <phoneticPr fontId="2" type="noConversion"/>
  </si>
  <si>
    <t>Unet</t>
    <phoneticPr fontId="2" type="noConversion"/>
  </si>
  <si>
    <t>TransUNet</t>
    <phoneticPr fontId="2" type="noConversion"/>
  </si>
  <si>
    <t>Swin-Transformer</t>
    <phoneticPr fontId="2" type="noConversion"/>
  </si>
  <si>
    <t>Swin-Unet</t>
    <phoneticPr fontId="2" type="noConversion"/>
  </si>
  <si>
    <t>Deg</t>
    <phoneticPr fontId="2" type="noConversion"/>
  </si>
  <si>
    <t>Snow</t>
    <phoneticPr fontId="9" type="noConversion"/>
  </si>
  <si>
    <t>Snow*</t>
    <phoneticPr fontId="9" type="noConversion"/>
  </si>
  <si>
    <t>Fog</t>
    <phoneticPr fontId="9" type="noConversion"/>
  </si>
  <si>
    <t>Fog*</t>
    <phoneticPr fontId="9" type="noConversion"/>
  </si>
  <si>
    <t xml:space="preserve">Rain </t>
    <phoneticPr fontId="9" type="noConversion"/>
  </si>
  <si>
    <t>Rain*</t>
    <phoneticPr fontId="9" type="noConversion"/>
  </si>
  <si>
    <t>Gaussian Blur</t>
    <phoneticPr fontId="9" type="noConversion"/>
  </si>
  <si>
    <t>Gaussian Blur*</t>
    <phoneticPr fontId="9" type="noConversion"/>
  </si>
  <si>
    <t>vaihingen comp</t>
    <phoneticPr fontId="2" type="noConversion"/>
  </si>
  <si>
    <t>mFscore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</si>
</sst>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¥&quot;* #,##0.00_ ;_ &quot;¥&quot;* \-#,##0.00_ ;_ &quot;¥&quot;* &quot;-&quot;??_ ;_ @_ "/>
    <numFmt numFmtId="176" formatCode="0.00_ "/>
    <numFmt numFmtId="177" formatCode="0_ "/>
    <numFmt numFmtId="178" formatCode="0.000_ "/>
  </numFmts>
  <fonts count="21" x14ac:knownFonts="1">
    <font>
      <sz val="11"/>
      <color theme="1"/>
      <name val="Times New Roman"/>
      <family val="1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6100"/>
      <name val="等线"/>
      <family val="2"/>
      <charset val="134"/>
      <scheme val="minor"/>
    </font>
    <font>
      <sz val="9"/>
      <name val="宋体"/>
      <family val="3"/>
      <charset val="134"/>
    </font>
    <font>
      <sz val="18"/>
      <color theme="1"/>
      <name val="Times New Roman"/>
      <family val="1"/>
    </font>
    <font>
      <sz val="11"/>
      <color theme="1"/>
      <name val="宋体"/>
      <family val="3"/>
      <charset val="134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onsolas"/>
      <family val="3"/>
    </font>
    <font>
      <i/>
      <sz val="14"/>
      <color theme="1"/>
      <name val="Times New Roman"/>
      <family val="1"/>
    </font>
    <font>
      <b/>
      <i/>
      <sz val="11"/>
      <color theme="1"/>
      <name val="宋体"/>
      <family val="3"/>
      <charset val="134"/>
    </font>
    <font>
      <b/>
      <i/>
      <sz val="14"/>
      <color theme="1"/>
      <name val="Times New Roman"/>
      <family val="1"/>
    </font>
    <font>
      <sz val="16"/>
      <color theme="1"/>
      <name val="Times New Roman"/>
      <family val="1"/>
    </font>
    <font>
      <sz val="19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176" fontId="0" fillId="0" borderId="0">
      <alignment horizontal="center" vertical="center"/>
    </xf>
    <xf numFmtId="0" fontId="1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</cellStyleXfs>
  <cellXfs count="121">
    <xf numFmtId="176" fontId="0" fillId="0" borderId="0" xfId="0">
      <alignment horizontal="center" vertical="center"/>
    </xf>
    <xf numFmtId="176" fontId="3" fillId="0" borderId="9" xfId="0" applyFont="1" applyBorder="1" applyAlignment="1">
      <alignment horizontal="center"/>
    </xf>
    <xf numFmtId="176" fontId="3" fillId="0" borderId="10" xfId="0" applyFont="1" applyBorder="1" applyAlignment="1">
      <alignment horizontal="center"/>
    </xf>
    <xf numFmtId="176" fontId="3" fillId="0" borderId="5" xfId="0" applyFont="1" applyBorder="1" applyAlignment="1">
      <alignment horizontal="center"/>
    </xf>
    <xf numFmtId="176" fontId="0" fillId="0" borderId="2" xfId="0" applyBorder="1">
      <alignment horizontal="center" vertical="center"/>
    </xf>
    <xf numFmtId="176" fontId="0" fillId="0" borderId="10" xfId="0" applyBorder="1">
      <alignment horizontal="center" vertical="center"/>
    </xf>
    <xf numFmtId="176" fontId="0" fillId="0" borderId="5" xfId="0" applyBorder="1">
      <alignment horizontal="center" vertical="center"/>
    </xf>
    <xf numFmtId="176" fontId="5" fillId="0" borderId="0" xfId="0" applyFont="1" applyAlignment="1">
      <alignment horizontal="center" vertical="center" wrapText="1"/>
    </xf>
    <xf numFmtId="176" fontId="3" fillId="0" borderId="17" xfId="0" applyFont="1" applyBorder="1" applyAlignment="1">
      <alignment horizontal="center"/>
    </xf>
    <xf numFmtId="176" fontId="3" fillId="0" borderId="18" xfId="0" applyFont="1" applyBorder="1" applyAlignment="1">
      <alignment horizontal="center"/>
    </xf>
    <xf numFmtId="176" fontId="6" fillId="0" borderId="4" xfId="0" applyFont="1" applyBorder="1">
      <alignment horizontal="center" vertical="center"/>
    </xf>
    <xf numFmtId="176" fontId="6" fillId="0" borderId="2" xfId="0" applyFont="1" applyBorder="1">
      <alignment horizontal="center" vertical="center"/>
    </xf>
    <xf numFmtId="176" fontId="6" fillId="0" borderId="5" xfId="0" applyFont="1" applyBorder="1">
      <alignment horizontal="center" vertical="center"/>
    </xf>
    <xf numFmtId="176" fontId="7" fillId="0" borderId="0" xfId="0" applyFont="1" applyAlignment="1">
      <alignment horizontal="center"/>
    </xf>
    <xf numFmtId="176" fontId="7" fillId="0" borderId="10" xfId="0" applyFont="1" applyBorder="1" applyAlignment="1">
      <alignment horizontal="center"/>
    </xf>
    <xf numFmtId="0" fontId="1" fillId="2" borderId="0" xfId="1" applyAlignment="1">
      <alignment horizontal="center"/>
    </xf>
    <xf numFmtId="176" fontId="3" fillId="0" borderId="10" xfId="0" applyFont="1" applyBorder="1">
      <alignment horizontal="center" vertical="center"/>
    </xf>
    <xf numFmtId="176" fontId="3" fillId="0" borderId="2" xfId="0" applyFont="1" applyBorder="1">
      <alignment horizontal="center" vertical="center"/>
    </xf>
    <xf numFmtId="176" fontId="3" fillId="0" borderId="0" xfId="0" applyFont="1">
      <alignment horizontal="center" vertical="center"/>
    </xf>
    <xf numFmtId="176" fontId="8" fillId="3" borderId="0" xfId="2" applyNumberFormat="1" applyAlignment="1">
      <alignment horizontal="center"/>
    </xf>
    <xf numFmtId="176" fontId="1" fillId="2" borderId="0" xfId="1" applyNumberFormat="1" applyAlignment="1">
      <alignment horizontal="center" vertical="center"/>
    </xf>
    <xf numFmtId="176" fontId="3" fillId="0" borderId="1" xfId="0" applyFont="1" applyBorder="1">
      <alignment horizontal="center" vertical="center"/>
    </xf>
    <xf numFmtId="176" fontId="3" fillId="0" borderId="20" xfId="0" applyFont="1" applyBorder="1" applyAlignment="1">
      <alignment horizontal="center"/>
    </xf>
    <xf numFmtId="176" fontId="10" fillId="0" borderId="0" xfId="0" applyFont="1">
      <alignment horizontal="center" vertical="center"/>
    </xf>
    <xf numFmtId="177" fontId="3" fillId="0" borderId="0" xfId="0" applyNumberFormat="1" applyFont="1">
      <alignment horizontal="center" vertical="center"/>
    </xf>
    <xf numFmtId="176" fontId="4" fillId="0" borderId="21" xfId="0" applyFont="1" applyBorder="1">
      <alignment horizontal="center" vertical="center"/>
    </xf>
    <xf numFmtId="176" fontId="12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176" fontId="11" fillId="0" borderId="0" xfId="0" applyFont="1" applyAlignment="1">
      <alignment horizontal="center"/>
    </xf>
    <xf numFmtId="176" fontId="12" fillId="0" borderId="10" xfId="0" applyFont="1" applyBorder="1" applyAlignment="1">
      <alignment horizontal="center"/>
    </xf>
    <xf numFmtId="176" fontId="12" fillId="0" borderId="7" xfId="0" applyFont="1" applyBorder="1" applyAlignment="1">
      <alignment horizontal="center"/>
    </xf>
    <xf numFmtId="176" fontId="12" fillId="0" borderId="25" xfId="0" applyFont="1" applyBorder="1" applyAlignment="1">
      <alignment horizontal="center"/>
    </xf>
    <xf numFmtId="176" fontId="12" fillId="0" borderId="9" xfId="0" applyFont="1" applyBorder="1" applyAlignment="1">
      <alignment horizontal="center"/>
    </xf>
    <xf numFmtId="176" fontId="12" fillId="0" borderId="5" xfId="0" applyFont="1" applyBorder="1" applyAlignment="1">
      <alignment horizontal="center"/>
    </xf>
    <xf numFmtId="176" fontId="4" fillId="0" borderId="23" xfId="0" applyFont="1" applyBorder="1" applyAlignment="1">
      <alignment horizontal="center" vertical="center" wrapText="1"/>
    </xf>
    <xf numFmtId="176" fontId="14" fillId="0" borderId="10" xfId="0" applyFont="1" applyBorder="1" applyAlignment="1">
      <alignment horizontal="center"/>
    </xf>
    <xf numFmtId="44" fontId="15" fillId="0" borderId="0" xfId="3" applyFont="1" applyBorder="1" applyAlignment="1">
      <alignment horizontal="center" vertical="center"/>
    </xf>
    <xf numFmtId="44" fontId="15" fillId="0" borderId="0" xfId="3" quotePrefix="1" applyFont="1" applyBorder="1" applyAlignment="1">
      <alignment horizontal="center" vertical="center"/>
    </xf>
    <xf numFmtId="0" fontId="15" fillId="0" borderId="0" xfId="3" quotePrefix="1" applyNumberFormat="1" applyFont="1" applyBorder="1" applyAlignment="1">
      <alignment horizontal="center" vertical="center"/>
    </xf>
    <xf numFmtId="176" fontId="4" fillId="0" borderId="14" xfId="0" applyFont="1" applyBorder="1">
      <alignment horizontal="center" vertical="center"/>
    </xf>
    <xf numFmtId="176" fontId="4" fillId="0" borderId="1" xfId="0" applyFont="1" applyBorder="1">
      <alignment horizontal="center" vertical="center"/>
    </xf>
    <xf numFmtId="176" fontId="4" fillId="0" borderId="0" xfId="0" applyFont="1">
      <alignment horizontal="center" vertical="center"/>
    </xf>
    <xf numFmtId="176" fontId="4" fillId="0" borderId="16" xfId="0" applyFont="1" applyBorder="1">
      <alignment horizontal="center" vertical="center"/>
    </xf>
    <xf numFmtId="176" fontId="4" fillId="0" borderId="10" xfId="0" applyFont="1" applyBorder="1">
      <alignment horizontal="center" vertical="center"/>
    </xf>
    <xf numFmtId="176" fontId="13" fillId="0" borderId="5" xfId="0" applyFont="1" applyBorder="1">
      <alignment horizontal="center" vertical="center"/>
    </xf>
    <xf numFmtId="176" fontId="4" fillId="0" borderId="23" xfId="0" applyFont="1" applyBorder="1">
      <alignment horizontal="center" vertical="center"/>
    </xf>
    <xf numFmtId="176" fontId="4" fillId="0" borderId="27" xfId="0" applyFont="1" applyBorder="1">
      <alignment horizontal="center" vertical="center"/>
    </xf>
    <xf numFmtId="176" fontId="4" fillId="0" borderId="22" xfId="0" applyFont="1" applyBorder="1">
      <alignment horizontal="center" vertical="center"/>
    </xf>
    <xf numFmtId="176" fontId="7" fillId="0" borderId="7" xfId="0" applyFont="1" applyBorder="1">
      <alignment horizontal="center" vertical="center"/>
    </xf>
    <xf numFmtId="176" fontId="7" fillId="0" borderId="0" xfId="0" applyFont="1">
      <alignment horizontal="center" vertical="center"/>
    </xf>
    <xf numFmtId="176" fontId="7" fillId="0" borderId="2" xfId="0" applyFont="1" applyBorder="1">
      <alignment horizontal="center" vertical="center"/>
    </xf>
    <xf numFmtId="176" fontId="7" fillId="0" borderId="1" xfId="0" applyFont="1" applyBorder="1">
      <alignment horizontal="center" vertical="center"/>
    </xf>
    <xf numFmtId="177" fontId="12" fillId="0" borderId="1" xfId="0" applyNumberFormat="1" applyFont="1" applyBorder="1">
      <alignment horizontal="center" vertical="center"/>
    </xf>
    <xf numFmtId="176" fontId="15" fillId="0" borderId="24" xfId="0" applyFont="1" applyBorder="1">
      <alignment horizontal="center" vertical="center"/>
    </xf>
    <xf numFmtId="176" fontId="12" fillId="0" borderId="25" xfId="0" applyFont="1" applyBorder="1">
      <alignment horizontal="center" vertical="center"/>
    </xf>
    <xf numFmtId="176" fontId="12" fillId="0" borderId="8" xfId="0" applyFont="1" applyBorder="1">
      <alignment horizontal="center" vertical="center"/>
    </xf>
    <xf numFmtId="176" fontId="12" fillId="0" borderId="0" xfId="0" applyFont="1">
      <alignment horizontal="center" vertical="center"/>
    </xf>
    <xf numFmtId="176" fontId="4" fillId="0" borderId="15" xfId="0" applyFont="1" applyBorder="1">
      <alignment horizontal="center" vertical="center"/>
    </xf>
    <xf numFmtId="177" fontId="12" fillId="0" borderId="2" xfId="0" applyNumberFormat="1" applyFont="1" applyBorder="1">
      <alignment horizontal="center" vertical="center"/>
    </xf>
    <xf numFmtId="176" fontId="15" fillId="0" borderId="25" xfId="0" applyFont="1" applyBorder="1">
      <alignment horizontal="center" vertical="center"/>
    </xf>
    <xf numFmtId="176" fontId="12" fillId="0" borderId="7" xfId="0" applyFont="1" applyBorder="1">
      <alignment horizontal="center" vertical="center"/>
    </xf>
    <xf numFmtId="176" fontId="16" fillId="0" borderId="25" xfId="0" applyFont="1" applyBorder="1">
      <alignment horizontal="center" vertical="center"/>
    </xf>
    <xf numFmtId="176" fontId="17" fillId="0" borderId="25" xfId="0" applyFont="1" applyBorder="1">
      <alignment horizontal="center" vertical="center"/>
    </xf>
    <xf numFmtId="176" fontId="7" fillId="0" borderId="9" xfId="0" applyFont="1" applyBorder="1">
      <alignment horizontal="center" vertical="center"/>
    </xf>
    <xf numFmtId="176" fontId="7" fillId="0" borderId="10" xfId="0" applyFont="1" applyBorder="1">
      <alignment horizontal="center" vertical="center"/>
    </xf>
    <xf numFmtId="176" fontId="7" fillId="0" borderId="5" xfId="0" applyFont="1" applyBorder="1">
      <alignment horizontal="center" vertical="center"/>
    </xf>
    <xf numFmtId="177" fontId="12" fillId="0" borderId="5" xfId="0" applyNumberFormat="1" applyFont="1" applyBorder="1">
      <alignment horizontal="center" vertical="center"/>
    </xf>
    <xf numFmtId="176" fontId="15" fillId="0" borderId="26" xfId="0" applyFont="1" applyBorder="1">
      <alignment horizontal="center" vertical="center"/>
    </xf>
    <xf numFmtId="176" fontId="16" fillId="0" borderId="26" xfId="0" applyFont="1" applyBorder="1">
      <alignment horizontal="center" vertical="center"/>
    </xf>
    <xf numFmtId="176" fontId="12" fillId="0" borderId="9" xfId="0" applyFont="1" applyBorder="1">
      <alignment horizontal="center" vertical="center"/>
    </xf>
    <xf numFmtId="176" fontId="12" fillId="0" borderId="10" xfId="0" applyFont="1" applyBorder="1">
      <alignment horizontal="center" vertical="center"/>
    </xf>
    <xf numFmtId="176" fontId="13" fillId="0" borderId="9" xfId="0" applyFont="1" applyBorder="1">
      <alignment horizontal="center" vertical="center"/>
    </xf>
    <xf numFmtId="176" fontId="12" fillId="0" borderId="2" xfId="0" applyFont="1" applyBorder="1">
      <alignment horizontal="center" vertical="center"/>
    </xf>
    <xf numFmtId="176" fontId="0" fillId="0" borderId="8" xfId="0" applyBorder="1">
      <alignment horizontal="center" vertical="center"/>
    </xf>
    <xf numFmtId="176" fontId="0" fillId="0" borderId="6" xfId="0" applyBorder="1">
      <alignment horizontal="center" vertical="center"/>
    </xf>
    <xf numFmtId="176" fontId="0" fillId="0" borderId="7" xfId="0" applyBorder="1">
      <alignment horizontal="center" vertical="center"/>
    </xf>
    <xf numFmtId="176" fontId="4" fillId="0" borderId="19" xfId="0" applyFont="1" applyBorder="1">
      <alignment horizontal="center" vertical="center"/>
    </xf>
    <xf numFmtId="176" fontId="0" fillId="0" borderId="9" xfId="0" applyBorder="1">
      <alignment horizontal="center" vertical="center"/>
    </xf>
    <xf numFmtId="176" fontId="0" fillId="0" borderId="1" xfId="0" applyBorder="1">
      <alignment horizontal="center" vertical="center"/>
    </xf>
    <xf numFmtId="176" fontId="4" fillId="0" borderId="2" xfId="0" applyFont="1" applyBorder="1">
      <alignment horizontal="center" vertical="center"/>
    </xf>
    <xf numFmtId="176" fontId="4" fillId="0" borderId="5" xfId="0" applyFont="1" applyBorder="1">
      <alignment horizontal="center" vertical="center"/>
    </xf>
    <xf numFmtId="176" fontId="13" fillId="0" borderId="10" xfId="0" applyFont="1" applyBorder="1" applyAlignment="1">
      <alignment horizontal="center"/>
    </xf>
    <xf numFmtId="44" fontId="15" fillId="0" borderId="24" xfId="3" applyFont="1" applyBorder="1" applyAlignment="1">
      <alignment horizontal="center" vertical="center"/>
    </xf>
    <xf numFmtId="44" fontId="15" fillId="0" borderId="25" xfId="3" quotePrefix="1" applyFont="1" applyBorder="1" applyAlignment="1">
      <alignment horizontal="center" vertical="center"/>
    </xf>
    <xf numFmtId="0" fontId="15" fillId="0" borderId="25" xfId="3" quotePrefix="1" applyNumberFormat="1" applyFont="1" applyBorder="1" applyAlignment="1">
      <alignment horizontal="center" vertical="center"/>
    </xf>
    <xf numFmtId="44" fontId="15" fillId="0" borderId="26" xfId="3" quotePrefix="1" applyFont="1" applyBorder="1" applyAlignment="1">
      <alignment horizontal="center" vertical="center"/>
    </xf>
    <xf numFmtId="176" fontId="12" fillId="0" borderId="24" xfId="0" applyFont="1" applyBorder="1" applyAlignment="1">
      <alignment horizontal="center"/>
    </xf>
    <xf numFmtId="176" fontId="12" fillId="0" borderId="26" xfId="0" applyFont="1" applyBorder="1" applyAlignment="1">
      <alignment horizontal="center"/>
    </xf>
    <xf numFmtId="176" fontId="12" fillId="0" borderId="2" xfId="0" applyFont="1" applyBorder="1" applyAlignment="1">
      <alignment horizontal="center"/>
    </xf>
    <xf numFmtId="176" fontId="13" fillId="0" borderId="5" xfId="0" applyFont="1" applyBorder="1" applyAlignment="1">
      <alignment horizontal="center"/>
    </xf>
    <xf numFmtId="176" fontId="13" fillId="0" borderId="0" xfId="0" applyFont="1" applyAlignment="1">
      <alignment horizontal="center"/>
    </xf>
    <xf numFmtId="176" fontId="8" fillId="3" borderId="0" xfId="2" applyNumberFormat="1" applyAlignment="1">
      <alignment horizontal="center" vertical="center"/>
    </xf>
    <xf numFmtId="176" fontId="3" fillId="0" borderId="5" xfId="0" applyFont="1" applyBorder="1">
      <alignment horizontal="center" vertical="center"/>
    </xf>
    <xf numFmtId="176" fontId="18" fillId="0" borderId="0" xfId="0" applyFont="1">
      <alignment horizontal="center" vertical="center"/>
    </xf>
    <xf numFmtId="176" fontId="19" fillId="0" borderId="0" xfId="0" applyFont="1">
      <alignment horizontal="center" vertical="center"/>
    </xf>
    <xf numFmtId="177" fontId="20" fillId="0" borderId="0" xfId="0" applyNumberFormat="1" applyFont="1">
      <alignment horizontal="center" vertical="center"/>
    </xf>
    <xf numFmtId="176" fontId="20" fillId="0" borderId="0" xfId="0" applyFont="1">
      <alignment horizontal="center" vertical="center"/>
    </xf>
    <xf numFmtId="176" fontId="13" fillId="0" borderId="2" xfId="0" applyFont="1" applyBorder="1">
      <alignment horizontal="center" vertical="center"/>
    </xf>
    <xf numFmtId="176" fontId="13" fillId="0" borderId="5" xfId="0" applyFont="1" applyBorder="1">
      <alignment horizontal="center" vertical="center"/>
    </xf>
    <xf numFmtId="176" fontId="13" fillId="0" borderId="25" xfId="0" applyFont="1" applyBorder="1">
      <alignment horizontal="center" vertical="center"/>
    </xf>
    <xf numFmtId="176" fontId="13" fillId="0" borderId="26" xfId="0" applyFont="1" applyBorder="1">
      <alignment horizontal="center" vertical="center"/>
    </xf>
    <xf numFmtId="176" fontId="13" fillId="0" borderId="9" xfId="0" applyFont="1" applyBorder="1">
      <alignment horizontal="center" vertical="center"/>
    </xf>
    <xf numFmtId="176" fontId="13" fillId="0" borderId="10" xfId="0" applyFont="1" applyBorder="1">
      <alignment horizontal="center" vertical="center"/>
    </xf>
    <xf numFmtId="176" fontId="4" fillId="0" borderId="0" xfId="0" applyFont="1">
      <alignment horizontal="center" vertical="center"/>
    </xf>
    <xf numFmtId="176" fontId="4" fillId="0" borderId="10" xfId="0" applyFont="1" applyBorder="1">
      <alignment horizontal="center" vertical="center"/>
    </xf>
    <xf numFmtId="176" fontId="13" fillId="0" borderId="1" xfId="0" applyFont="1" applyBorder="1">
      <alignment horizontal="center" vertical="center"/>
    </xf>
    <xf numFmtId="176" fontId="13" fillId="0" borderId="21" xfId="0" applyFont="1" applyBorder="1">
      <alignment horizontal="center" vertical="center"/>
    </xf>
    <xf numFmtId="176" fontId="13" fillId="0" borderId="22" xfId="0" applyFont="1" applyBorder="1">
      <alignment horizontal="center" vertical="center"/>
    </xf>
    <xf numFmtId="176" fontId="13" fillId="0" borderId="24" xfId="0" applyFont="1" applyBorder="1">
      <alignment horizontal="center" vertical="center"/>
    </xf>
    <xf numFmtId="176" fontId="3" fillId="0" borderId="11" xfId="0" applyFont="1" applyBorder="1" applyAlignment="1">
      <alignment horizontal="center"/>
    </xf>
    <xf numFmtId="176" fontId="3" fillId="0" borderId="12" xfId="0" applyFont="1" applyBorder="1" applyAlignment="1">
      <alignment horizontal="center"/>
    </xf>
    <xf numFmtId="176" fontId="3" fillId="0" borderId="13" xfId="0" applyFont="1" applyBorder="1" applyAlignment="1">
      <alignment horizontal="center"/>
    </xf>
    <xf numFmtId="176" fontId="4" fillId="0" borderId="14" xfId="0" applyFont="1" applyBorder="1">
      <alignment horizontal="center" vertical="center"/>
    </xf>
    <xf numFmtId="176" fontId="4" fillId="0" borderId="16" xfId="0" applyFont="1" applyBorder="1">
      <alignment horizontal="center" vertical="center"/>
    </xf>
    <xf numFmtId="176" fontId="4" fillId="0" borderId="1" xfId="0" applyFont="1" applyBorder="1">
      <alignment horizontal="center" vertical="center"/>
    </xf>
    <xf numFmtId="176" fontId="13" fillId="0" borderId="27" xfId="0" applyFont="1" applyBorder="1">
      <alignment horizontal="center" vertical="center"/>
    </xf>
    <xf numFmtId="178" fontId="13" fillId="0" borderId="24" xfId="0" applyNumberFormat="1" applyFont="1" applyBorder="1">
      <alignment horizontal="center" vertical="center"/>
    </xf>
    <xf numFmtId="178" fontId="13" fillId="0" borderId="26" xfId="0" applyNumberFormat="1" applyFont="1" applyBorder="1">
      <alignment horizontal="center" vertical="center"/>
    </xf>
    <xf numFmtId="176" fontId="4" fillId="0" borderId="6" xfId="0" applyFont="1" applyBorder="1">
      <alignment horizontal="center" vertical="center"/>
    </xf>
    <xf numFmtId="176" fontId="6" fillId="0" borderId="1" xfId="0" applyFont="1" applyBorder="1">
      <alignment horizontal="center" vertical="center"/>
    </xf>
    <xf numFmtId="176" fontId="6" fillId="0" borderId="3" xfId="0" applyFont="1" applyBorder="1">
      <alignment horizontal="center" vertical="center"/>
    </xf>
  </cellXfs>
  <cellStyles count="4">
    <cellStyle name="常规" xfId="0" builtinId="0" customBuiltin="1"/>
    <cellStyle name="好" xfId="2" builtinId="26"/>
    <cellStyle name="货币" xfId="3" builtinId="4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CD on fog corrupted Vaihingen dataset</a:t>
            </a:r>
            <a:endParaRPr lang="zh-C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ablation!$E$52</c:f>
              <c:strCache>
                <c:ptCount val="1"/>
                <c:pt idx="0">
                  <c:v>w/o DSM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ablation!$F$51:$L$51</c:f>
              <c:strCache>
                <c:ptCount val="7"/>
                <c:pt idx="0">
                  <c:v>Imp Surf *</c:v>
                </c:pt>
                <c:pt idx="1">
                  <c:v>Building</c:v>
                </c:pt>
                <c:pt idx="2">
                  <c:v>Low Veg *</c:v>
                </c:pt>
                <c:pt idx="3">
                  <c:v>Tree</c:v>
                </c:pt>
                <c:pt idx="4">
                  <c:v>Car</c:v>
                </c:pt>
                <c:pt idx="5">
                  <c:v>mIoU</c:v>
                </c:pt>
                <c:pt idx="6">
                  <c:v>OA</c:v>
                </c:pt>
              </c:strCache>
            </c:strRef>
          </c:cat>
          <c:val>
            <c:numRef>
              <c:f>ablation!$F$52:$L$52</c:f>
              <c:numCache>
                <c:formatCode>0.00_ </c:formatCode>
                <c:ptCount val="7"/>
                <c:pt idx="0">
                  <c:v>106.59304969145822</c:v>
                </c:pt>
                <c:pt idx="1">
                  <c:v>107.91919191919186</c:v>
                </c:pt>
                <c:pt idx="2">
                  <c:v>105.18845974872035</c:v>
                </c:pt>
                <c:pt idx="3">
                  <c:v>109.34844192634559</c:v>
                </c:pt>
                <c:pt idx="4">
                  <c:v>104.80214344600161</c:v>
                </c:pt>
                <c:pt idx="5">
                  <c:v>106.77025734634353</c:v>
                </c:pt>
                <c:pt idx="6">
                  <c:v>105.73339703774482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2-40AD-B7DD-666B3DE58149}"/>
            </c:ext>
          </c:extLst>
        </c:ser>
        <c:ser>
          <c:idx val="1"/>
          <c:order val="1"/>
          <c:tx>
            <c:strRef>
              <c:f>ablation!$E$53</c:f>
              <c:strCache>
                <c:ptCount val="1"/>
                <c:pt idx="0">
                  <c:v>w/o IRRG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ablation!$F$51:$L$51</c:f>
              <c:strCache>
                <c:ptCount val="7"/>
                <c:pt idx="0">
                  <c:v>Imp Surf *</c:v>
                </c:pt>
                <c:pt idx="1">
                  <c:v>Building</c:v>
                </c:pt>
                <c:pt idx="2">
                  <c:v>Low Veg *</c:v>
                </c:pt>
                <c:pt idx="3">
                  <c:v>Tree</c:v>
                </c:pt>
                <c:pt idx="4">
                  <c:v>Car</c:v>
                </c:pt>
                <c:pt idx="5">
                  <c:v>mIoU</c:v>
                </c:pt>
                <c:pt idx="6">
                  <c:v>OA</c:v>
                </c:pt>
              </c:strCache>
            </c:strRef>
          </c:cat>
          <c:val>
            <c:numRef>
              <c:f>ablation!$F$53:$L$53</c:f>
              <c:numCache>
                <c:formatCode>0.00_ </c:formatCode>
                <c:ptCount val="7"/>
                <c:pt idx="0">
                  <c:v>142.70867164663846</c:v>
                </c:pt>
                <c:pt idx="1">
                  <c:v>141.61616161616152</c:v>
                </c:pt>
                <c:pt idx="2">
                  <c:v>118.93904141461145</c:v>
                </c:pt>
                <c:pt idx="3">
                  <c:v>139.25086559647465</c:v>
                </c:pt>
                <c:pt idx="4">
                  <c:v>135.53173948887053</c:v>
                </c:pt>
                <c:pt idx="5">
                  <c:v>135.60929595255135</c:v>
                </c:pt>
                <c:pt idx="6">
                  <c:v>157.04730052556135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2-40AD-B7DD-666B3DE58149}"/>
            </c:ext>
          </c:extLst>
        </c:ser>
        <c:ser>
          <c:idx val="2"/>
          <c:order val="2"/>
          <c:tx>
            <c:strRef>
              <c:f>ablation!$E$54</c:f>
              <c:strCache>
                <c:ptCount val="1"/>
                <c:pt idx="0">
                  <c:v>MCC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ablation!$F$51:$L$51</c:f>
              <c:strCache>
                <c:ptCount val="7"/>
                <c:pt idx="0">
                  <c:v>Imp Surf *</c:v>
                </c:pt>
                <c:pt idx="1">
                  <c:v>Building</c:v>
                </c:pt>
                <c:pt idx="2">
                  <c:v>Low Veg *</c:v>
                </c:pt>
                <c:pt idx="3">
                  <c:v>Tree</c:v>
                </c:pt>
                <c:pt idx="4">
                  <c:v>Car</c:v>
                </c:pt>
                <c:pt idx="5">
                  <c:v>mIoU</c:v>
                </c:pt>
                <c:pt idx="6">
                  <c:v>OA</c:v>
                </c:pt>
              </c:strCache>
            </c:strRef>
          </c:cat>
          <c:val>
            <c:numRef>
              <c:f>ablation!$F$54:$L$54</c:f>
              <c:numCache>
                <c:formatCode>0.00_ </c:formatCode>
                <c:ptCount val="7"/>
                <c:pt idx="0">
                  <c:v>102.56576810652807</c:v>
                </c:pt>
                <c:pt idx="1">
                  <c:v>103.63636363636364</c:v>
                </c:pt>
                <c:pt idx="2">
                  <c:v>100.20939972080039</c:v>
                </c:pt>
                <c:pt idx="3">
                  <c:v>103.55681460497325</c:v>
                </c:pt>
                <c:pt idx="4">
                  <c:v>101.75185490519371</c:v>
                </c:pt>
                <c:pt idx="5">
                  <c:v>102.34404019477181</c:v>
                </c:pt>
                <c:pt idx="6">
                  <c:v>104.44338270425226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2-40AD-B7DD-666B3DE58149}"/>
            </c:ext>
          </c:extLst>
        </c:ser>
        <c:ser>
          <c:idx val="3"/>
          <c:order val="3"/>
          <c:tx>
            <c:strRef>
              <c:f>ablation!$E$55</c:f>
              <c:strCache>
                <c:ptCount val="1"/>
                <c:pt idx="0">
                  <c:v>w/o MMF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ablation!$F$51:$L$51</c:f>
              <c:strCache>
                <c:ptCount val="7"/>
                <c:pt idx="0">
                  <c:v>Imp Surf *</c:v>
                </c:pt>
                <c:pt idx="1">
                  <c:v>Building</c:v>
                </c:pt>
                <c:pt idx="2">
                  <c:v>Low Veg *</c:v>
                </c:pt>
                <c:pt idx="3">
                  <c:v>Tree</c:v>
                </c:pt>
                <c:pt idx="4">
                  <c:v>Car</c:v>
                </c:pt>
                <c:pt idx="5">
                  <c:v>mIoU</c:v>
                </c:pt>
                <c:pt idx="6">
                  <c:v>OA</c:v>
                </c:pt>
              </c:strCache>
            </c:strRef>
          </c:cat>
          <c:val>
            <c:numRef>
              <c:f>ablation!$F$55:$L$55</c:f>
              <c:numCache>
                <c:formatCode>0.00_ </c:formatCode>
                <c:ptCount val="7"/>
                <c:pt idx="0">
                  <c:v>109.38616433907113</c:v>
                </c:pt>
                <c:pt idx="1">
                  <c:v>116.1212121212121</c:v>
                </c:pt>
                <c:pt idx="2">
                  <c:v>109.98138669148443</c:v>
                </c:pt>
                <c:pt idx="3">
                  <c:v>110.48158640226626</c:v>
                </c:pt>
                <c:pt idx="4">
                  <c:v>120.30090684253913</c:v>
                </c:pt>
                <c:pt idx="5">
                  <c:v>113.25425127931462</c:v>
                </c:pt>
                <c:pt idx="6">
                  <c:v>109.79455327281413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2-40AD-B7DD-666B3DE58149}"/>
            </c:ext>
          </c:extLst>
        </c:ser>
        <c:ser>
          <c:idx val="4"/>
          <c:order val="4"/>
          <c:tx>
            <c:strRef>
              <c:f>ablation!$E$56</c:f>
              <c:strCache>
                <c:ptCount val="1"/>
                <c:pt idx="0">
                  <c:v>Whole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ablation!$F$51:$L$51</c:f>
              <c:strCache>
                <c:ptCount val="7"/>
                <c:pt idx="0">
                  <c:v>Imp Surf *</c:v>
                </c:pt>
                <c:pt idx="1">
                  <c:v>Building</c:v>
                </c:pt>
                <c:pt idx="2">
                  <c:v>Low Veg *</c:v>
                </c:pt>
                <c:pt idx="3">
                  <c:v>Tree</c:v>
                </c:pt>
                <c:pt idx="4">
                  <c:v>Car</c:v>
                </c:pt>
                <c:pt idx="5">
                  <c:v>mIoU</c:v>
                </c:pt>
                <c:pt idx="6">
                  <c:v>OA</c:v>
                </c:pt>
              </c:strCache>
            </c:strRef>
          </c:cat>
          <c:val>
            <c:numRef>
              <c:f>ablation!$F$56:$L$56</c:f>
              <c:numCache>
                <c:formatCode>0.00_ 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2-40AD-B7DD-666B3DE58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65039"/>
        <c:axId val="191062959"/>
      </c:radarChart>
      <c:catAx>
        <c:axId val="19106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1062959"/>
        <c:crosses val="autoZero"/>
        <c:auto val="1"/>
        <c:lblAlgn val="ctr"/>
        <c:lblOffset val="100"/>
        <c:noMultiLvlLbl val="0"/>
      </c:catAx>
      <c:valAx>
        <c:axId val="191062959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106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800" b="1" i="0" baseline="0">
                <a:effectLst/>
              </a:rPr>
              <a:t>Varying degrees of fog corruption</a:t>
            </a:r>
            <a:endParaRPr lang="zh-CN" altLang="zh-CN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fogSeverity!$E$14</c:f>
              <c:strCache>
                <c:ptCount val="1"/>
                <c:pt idx="0">
                  <c:v>w/o DSM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fogSeverity!$D$15:$D$20</c:f>
              <c:numCache>
                <c:formatCode>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fogSeverity!$E$15:$E$20</c:f>
              <c:numCache>
                <c:formatCode>0.00_ </c:formatCode>
                <c:ptCount val="6"/>
                <c:pt idx="0">
                  <c:v>77.036000000000016</c:v>
                </c:pt>
                <c:pt idx="1">
                  <c:v>75.42</c:v>
                </c:pt>
                <c:pt idx="2">
                  <c:v>70.42</c:v>
                </c:pt>
                <c:pt idx="3">
                  <c:v>67.150000000000006</c:v>
                </c:pt>
                <c:pt idx="4">
                  <c:v>64.400000000000006</c:v>
                </c:pt>
                <c:pt idx="5">
                  <c:v>32.279999999999916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D-4FBD-9589-0F5464B5E8E2}"/>
            </c:ext>
          </c:extLst>
        </c:ser>
        <c:ser>
          <c:idx val="1"/>
          <c:order val="1"/>
          <c:tx>
            <c:strRef>
              <c:f>fogSeverity!$F$14</c:f>
              <c:strCache>
                <c:ptCount val="1"/>
                <c:pt idx="0">
                  <c:v>w/o IRRG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fogSeverity!$D$15:$D$20</c:f>
              <c:numCache>
                <c:formatCode>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fogSeverity!$F$15:$F$20</c:f>
              <c:numCache>
                <c:formatCode>0.00_ </c:formatCode>
                <c:ptCount val="6"/>
                <c:pt idx="0">
                  <c:v>66.472000000000008</c:v>
                </c:pt>
                <c:pt idx="1">
                  <c:v>62.21</c:v>
                </c:pt>
                <c:pt idx="2">
                  <c:v>60.67</c:v>
                </c:pt>
                <c:pt idx="3">
                  <c:v>56.07</c:v>
                </c:pt>
                <c:pt idx="4">
                  <c:v>52.84</c:v>
                </c:pt>
                <c:pt idx="5">
                  <c:v>28.099999999999994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D-4FBD-9589-0F5464B5E8E2}"/>
            </c:ext>
          </c:extLst>
        </c:ser>
        <c:ser>
          <c:idx val="2"/>
          <c:order val="2"/>
          <c:tx>
            <c:strRef>
              <c:f>fogSeverity!$G$14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fogSeverity!$D$15:$D$20</c:f>
              <c:numCache>
                <c:formatCode>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fogSeverity!$G$15:$G$20</c:f>
              <c:numCache>
                <c:formatCode>0.00_ </c:formatCode>
                <c:ptCount val="6"/>
                <c:pt idx="0">
                  <c:v>78.712000000000003</c:v>
                </c:pt>
                <c:pt idx="1">
                  <c:v>75.81</c:v>
                </c:pt>
                <c:pt idx="2">
                  <c:v>71.86</c:v>
                </c:pt>
                <c:pt idx="3">
                  <c:v>68.56</c:v>
                </c:pt>
                <c:pt idx="4">
                  <c:v>67.680000000000007</c:v>
                </c:pt>
                <c:pt idx="5">
                  <c:v>33.519999999999925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D-4FBD-9589-0F5464B5E8E2}"/>
            </c:ext>
          </c:extLst>
        </c:ser>
        <c:ser>
          <c:idx val="3"/>
          <c:order val="3"/>
          <c:tx>
            <c:strRef>
              <c:f>fogSeverity!$H$14</c:f>
              <c:strCache>
                <c:ptCount val="1"/>
                <c:pt idx="0">
                  <c:v>w/o MMF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fogSeverity!$D$15:$D$20</c:f>
              <c:numCache>
                <c:formatCode>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fogSeverity!$H$15:$H$20</c:f>
              <c:numCache>
                <c:formatCode>0.00_ </c:formatCode>
                <c:ptCount val="6"/>
                <c:pt idx="0">
                  <c:v>76.150000000000006</c:v>
                </c:pt>
                <c:pt idx="1">
                  <c:v>71.87</c:v>
                </c:pt>
                <c:pt idx="2">
                  <c:v>68.69</c:v>
                </c:pt>
                <c:pt idx="3">
                  <c:v>65.83</c:v>
                </c:pt>
                <c:pt idx="4">
                  <c:v>61.25</c:v>
                </c:pt>
                <c:pt idx="5">
                  <c:v>29.199999999999974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8D-4FBD-9589-0F5464B5E8E2}"/>
            </c:ext>
          </c:extLst>
        </c:ser>
        <c:ser>
          <c:idx val="4"/>
          <c:order val="4"/>
          <c:tx>
            <c:strRef>
              <c:f>fogSeverity!$I$14</c:f>
              <c:strCache>
                <c:ptCount val="1"/>
                <c:pt idx="0">
                  <c:v>Whole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fogSeverity!$D$15:$D$20</c:f>
              <c:numCache>
                <c:formatCode>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fogSeverity!$I$15:$I$20</c:f>
              <c:numCache>
                <c:formatCode>0.00_ </c:formatCode>
                <c:ptCount val="6"/>
                <c:pt idx="0">
                  <c:v>79.34</c:v>
                </c:pt>
                <c:pt idx="1">
                  <c:v>76.930000000000007</c:v>
                </c:pt>
                <c:pt idx="2">
                  <c:v>72.45</c:v>
                </c:pt>
                <c:pt idx="3">
                  <c:v>70.69</c:v>
                </c:pt>
                <c:pt idx="4">
                  <c:v>68.72</c:v>
                </c:pt>
                <c:pt idx="5">
                  <c:v>32.400000000000006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8D-4FBD-9589-0F5464B5E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340031"/>
        <c:axId val="328340863"/>
      </c:lineChart>
      <c:catAx>
        <c:axId val="328340031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28340863"/>
        <c:crosses val="autoZero"/>
        <c:auto val="1"/>
        <c:lblAlgn val="ctr"/>
        <c:lblOffset val="100"/>
        <c:noMultiLvlLbl val="0"/>
      </c:catAx>
      <c:valAx>
        <c:axId val="328340863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7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Mean-IoU[%] on Vaihingen</a:t>
                </a:r>
                <a:endParaRPr lang="zh-CN" sz="1400"/>
              </a:p>
            </c:rich>
          </c:tx>
          <c:layout>
            <c:manualLayout>
              <c:xMode val="edge"/>
              <c:yMode val="edge"/>
              <c:x val="2.1333333333333333E-2"/>
              <c:y val="0.17790788611527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28340031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7.3781912210764133E-2"/>
          <c:y val="0.8854347119444963"/>
          <c:w val="0.9"/>
          <c:h val="7.34637369140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altLang="zh-CN" sz="2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2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Robustness to different categories of corruption</a:t>
            </a:r>
            <a:endParaRPr lang="zh-CN" sz="2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zh-CN" altLang="zh-CN" sz="2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03317196556033"/>
          <c:y val="9.5056943515700182E-2"/>
          <c:w val="0.86361869421394699"/>
          <c:h val="0.76767552520953597"/>
        </c:manualLayout>
      </c:layout>
      <c:lineChart>
        <c:grouping val="standard"/>
        <c:varyColors val="0"/>
        <c:ser>
          <c:idx val="0"/>
          <c:order val="0"/>
          <c:tx>
            <c:strRef>
              <c:f>fogSeverity!$P$6</c:f>
              <c:strCache>
                <c:ptCount val="1"/>
                <c:pt idx="0">
                  <c:v>Snow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fogSeverity!$O$7:$O$12</c:f>
              <c:numCache>
                <c:formatCode>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fogSeverity!$P$7:$P$12</c:f>
              <c:numCache>
                <c:formatCode>0.00_ </c:formatCode>
                <c:ptCount val="6"/>
                <c:pt idx="0">
                  <c:v>82.8</c:v>
                </c:pt>
                <c:pt idx="1">
                  <c:v>77.95</c:v>
                </c:pt>
                <c:pt idx="2">
                  <c:v>62.54</c:v>
                </c:pt>
                <c:pt idx="3">
                  <c:v>50.96</c:v>
                </c:pt>
                <c:pt idx="4">
                  <c:v>43.22</c:v>
                </c:pt>
                <c:pt idx="5">
                  <c:v>39.880000000000003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6-4CF9-BE12-FA396F62DA6A}"/>
            </c:ext>
          </c:extLst>
        </c:ser>
        <c:ser>
          <c:idx val="1"/>
          <c:order val="1"/>
          <c:tx>
            <c:strRef>
              <c:f>fogSeverity!$Q$6</c:f>
              <c:strCache>
                <c:ptCount val="1"/>
                <c:pt idx="0">
                  <c:v>Snow*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9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fogSeverity!$O$7:$O$12</c:f>
              <c:numCache>
                <c:formatCode>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fogSeverity!$Q$7:$Q$12</c:f>
              <c:numCache>
                <c:formatCode>0.00_ </c:formatCode>
                <c:ptCount val="6"/>
                <c:pt idx="0">
                  <c:v>84.45</c:v>
                </c:pt>
                <c:pt idx="1">
                  <c:v>79.22</c:v>
                </c:pt>
                <c:pt idx="2">
                  <c:v>62.57</c:v>
                </c:pt>
                <c:pt idx="3">
                  <c:v>55.39</c:v>
                </c:pt>
                <c:pt idx="4">
                  <c:v>49.76</c:v>
                </c:pt>
                <c:pt idx="5">
                  <c:v>47.49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6-4CF9-BE12-FA396F62DA6A}"/>
            </c:ext>
          </c:extLst>
        </c:ser>
        <c:ser>
          <c:idx val="2"/>
          <c:order val="2"/>
          <c:tx>
            <c:strRef>
              <c:f>fogSeverity!$R$6</c:f>
              <c:strCache>
                <c:ptCount val="1"/>
                <c:pt idx="0">
                  <c:v>Fog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fogSeverity!$O$7:$O$12</c:f>
              <c:numCache>
                <c:formatCode>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fogSeverity!$R$7:$R$12</c:f>
              <c:numCache>
                <c:formatCode>0.00_ </c:formatCode>
                <c:ptCount val="6"/>
                <c:pt idx="0">
                  <c:v>86.01</c:v>
                </c:pt>
                <c:pt idx="1">
                  <c:v>80.83</c:v>
                </c:pt>
                <c:pt idx="2">
                  <c:v>69.739999999999995</c:v>
                </c:pt>
                <c:pt idx="3">
                  <c:v>56.38</c:v>
                </c:pt>
                <c:pt idx="4">
                  <c:v>49.6</c:v>
                </c:pt>
                <c:pt idx="5">
                  <c:v>45.219999999999992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6-4CF9-BE12-FA396F62DA6A}"/>
            </c:ext>
          </c:extLst>
        </c:ser>
        <c:ser>
          <c:idx val="3"/>
          <c:order val="3"/>
          <c:tx>
            <c:strRef>
              <c:f>fogSeverity!$S$6</c:f>
              <c:strCache>
                <c:ptCount val="1"/>
                <c:pt idx="0">
                  <c:v>Fog*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9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fogSeverity!$O$7:$O$12</c:f>
              <c:numCache>
                <c:formatCode>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fogSeverity!$S$7:$S$12</c:f>
              <c:numCache>
                <c:formatCode>0.00_ </c:formatCode>
                <c:ptCount val="6"/>
                <c:pt idx="0">
                  <c:v>86.3</c:v>
                </c:pt>
                <c:pt idx="1">
                  <c:v>81.739999999999995</c:v>
                </c:pt>
                <c:pt idx="2">
                  <c:v>73.42</c:v>
                </c:pt>
                <c:pt idx="3">
                  <c:v>62.58</c:v>
                </c:pt>
                <c:pt idx="4">
                  <c:v>55.4</c:v>
                </c:pt>
                <c:pt idx="5">
                  <c:v>52.71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6-4CF9-BE12-FA396F62DA6A}"/>
            </c:ext>
          </c:extLst>
        </c:ser>
        <c:ser>
          <c:idx val="4"/>
          <c:order val="4"/>
          <c:tx>
            <c:strRef>
              <c:f>fogSeverity!$T$6</c:f>
              <c:strCache>
                <c:ptCount val="1"/>
                <c:pt idx="0">
                  <c:v>Rain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fogSeverity!$O$7:$O$12</c:f>
              <c:numCache>
                <c:formatCode>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fogSeverity!$T$7:$T$12</c:f>
              <c:numCache>
                <c:formatCode>0.00_ </c:formatCode>
                <c:ptCount val="6"/>
                <c:pt idx="0">
                  <c:v>90.24</c:v>
                </c:pt>
                <c:pt idx="1">
                  <c:v>84.74</c:v>
                </c:pt>
                <c:pt idx="2">
                  <c:v>80.41</c:v>
                </c:pt>
                <c:pt idx="3">
                  <c:v>77.790000000000006</c:v>
                </c:pt>
                <c:pt idx="4">
                  <c:v>62.74</c:v>
                </c:pt>
                <c:pt idx="5">
                  <c:v>59.52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C6-4CF9-BE12-FA396F62DA6A}"/>
            </c:ext>
          </c:extLst>
        </c:ser>
        <c:ser>
          <c:idx val="5"/>
          <c:order val="5"/>
          <c:tx>
            <c:strRef>
              <c:f>fogSeverity!$U$6</c:f>
              <c:strCache>
                <c:ptCount val="1"/>
                <c:pt idx="0">
                  <c:v>Rain*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fogSeverity!$O$7:$O$12</c:f>
              <c:numCache>
                <c:formatCode>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fogSeverity!$U$7:$U$12</c:f>
              <c:numCache>
                <c:formatCode>0.00_ </c:formatCode>
                <c:ptCount val="6"/>
                <c:pt idx="0">
                  <c:v>92.92</c:v>
                </c:pt>
                <c:pt idx="1">
                  <c:v>88.01</c:v>
                </c:pt>
                <c:pt idx="2">
                  <c:v>82.68</c:v>
                </c:pt>
                <c:pt idx="3">
                  <c:v>79.66</c:v>
                </c:pt>
                <c:pt idx="4">
                  <c:v>62.82</c:v>
                </c:pt>
                <c:pt idx="5">
                  <c:v>60.48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C6-4CF9-BE12-FA396F62DA6A}"/>
            </c:ext>
          </c:extLst>
        </c:ser>
        <c:ser>
          <c:idx val="6"/>
          <c:order val="6"/>
          <c:tx>
            <c:strRef>
              <c:f>fogSeverity!$V$6</c:f>
              <c:strCache>
                <c:ptCount val="1"/>
                <c:pt idx="0">
                  <c:v>Gaussian Blur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fogSeverity!$O$7:$O$12</c:f>
              <c:numCache>
                <c:formatCode>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fogSeverity!$V$7:$V$12</c:f>
              <c:numCache>
                <c:formatCode>0.00_ </c:formatCode>
                <c:ptCount val="6"/>
                <c:pt idx="0">
                  <c:v>92.18</c:v>
                </c:pt>
                <c:pt idx="1">
                  <c:v>90.77</c:v>
                </c:pt>
                <c:pt idx="2">
                  <c:v>84.69</c:v>
                </c:pt>
                <c:pt idx="3">
                  <c:v>75.09</c:v>
                </c:pt>
                <c:pt idx="4">
                  <c:v>68.86</c:v>
                </c:pt>
                <c:pt idx="5">
                  <c:v>62.96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C6-4CF9-BE12-FA396F62DA6A}"/>
            </c:ext>
          </c:extLst>
        </c:ser>
        <c:ser>
          <c:idx val="7"/>
          <c:order val="7"/>
          <c:tx>
            <c:strRef>
              <c:f>fogSeverity!$W$6</c:f>
              <c:strCache>
                <c:ptCount val="1"/>
                <c:pt idx="0">
                  <c:v>Gaussian Blur*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plus"/>
            <c:size val="9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fogSeverity!$O$7:$O$12</c:f>
              <c:numCache>
                <c:formatCode>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fogSeverity!$W$7:$W$12</c:f>
              <c:numCache>
                <c:formatCode>0.00_ </c:formatCode>
                <c:ptCount val="6"/>
                <c:pt idx="0">
                  <c:v>93.44</c:v>
                </c:pt>
                <c:pt idx="1">
                  <c:v>92.71</c:v>
                </c:pt>
                <c:pt idx="2">
                  <c:v>82.59</c:v>
                </c:pt>
                <c:pt idx="3">
                  <c:v>77.73</c:v>
                </c:pt>
                <c:pt idx="4">
                  <c:v>70.17</c:v>
                </c:pt>
                <c:pt idx="5">
                  <c:v>65.06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C6-4CF9-BE12-FA396F62D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651504"/>
        <c:axId val="2108649840"/>
      </c:lineChart>
      <c:catAx>
        <c:axId val="210865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ysClr val="windowText" lastClr="000000"/>
                    </a:solidFill>
                  </a:rPr>
                  <a:t>Corruption</a:t>
                </a:r>
                <a:r>
                  <a:rPr lang="en-US" altLang="zh-CN" b="1" baseline="0">
                    <a:solidFill>
                      <a:sysClr val="windowText" lastClr="000000"/>
                    </a:solidFill>
                  </a:rPr>
                  <a:t> Severity Level</a:t>
                </a:r>
                <a:endParaRPr lang="zh-CN" altLang="en-US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5010839414001821"/>
              <c:y val="0.93848751958492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08649840"/>
        <c:crosses val="autoZero"/>
        <c:auto val="1"/>
        <c:lblAlgn val="ctr"/>
        <c:lblOffset val="100"/>
        <c:noMultiLvlLbl val="0"/>
      </c:catAx>
      <c:valAx>
        <c:axId val="21086498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  <a:alpha val="72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ysClr val="windowText" lastClr="000000"/>
                    </a:solidFill>
                  </a:rPr>
                  <a:t>mFscore(%)</a:t>
                </a:r>
                <a:endParaRPr lang="zh-CN" alt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086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20260362653309"/>
          <c:y val="0.54143225031561615"/>
          <c:w val="0.40275541844157681"/>
          <c:h val="0.316732205866799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8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altLang="zh-CN" sz="2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2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Robustness to different categories of corruption</a:t>
            </a:r>
            <a:endParaRPr lang="zh-CN" sz="2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zh-CN" altLang="zh-CN" sz="2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03317196556033"/>
          <c:y val="9.5056943515700182E-2"/>
          <c:w val="0.86361869421394699"/>
          <c:h val="0.76767552520953597"/>
        </c:manualLayout>
      </c:layout>
      <c:lineChart>
        <c:grouping val="standard"/>
        <c:varyColors val="0"/>
        <c:ser>
          <c:idx val="0"/>
          <c:order val="0"/>
          <c:tx>
            <c:strRef>
              <c:f>fogSeverity!$P$6</c:f>
              <c:strCache>
                <c:ptCount val="1"/>
                <c:pt idx="0">
                  <c:v>Snow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fogSeverity!$O$7:$O$12</c:f>
              <c:numCache>
                <c:formatCode>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fogSeverity!$P$7:$P$12</c:f>
              <c:numCache>
                <c:formatCode>0.00_ </c:formatCode>
                <c:ptCount val="6"/>
                <c:pt idx="0">
                  <c:v>82.8</c:v>
                </c:pt>
                <c:pt idx="1">
                  <c:v>77.95</c:v>
                </c:pt>
                <c:pt idx="2">
                  <c:v>62.54</c:v>
                </c:pt>
                <c:pt idx="3">
                  <c:v>50.96</c:v>
                </c:pt>
                <c:pt idx="4">
                  <c:v>43.22</c:v>
                </c:pt>
                <c:pt idx="5">
                  <c:v>39.880000000000003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6-4CF9-BE12-FA396F62DA6A}"/>
            </c:ext>
          </c:extLst>
        </c:ser>
        <c:ser>
          <c:idx val="1"/>
          <c:order val="1"/>
          <c:tx>
            <c:strRef>
              <c:f>fogSeverity!$Q$6</c:f>
              <c:strCache>
                <c:ptCount val="1"/>
                <c:pt idx="0">
                  <c:v>Snow*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9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fogSeverity!$O$7:$O$12</c:f>
              <c:numCache>
                <c:formatCode>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fogSeverity!$Q$7:$Q$12</c:f>
              <c:numCache>
                <c:formatCode>0.00_ </c:formatCode>
                <c:ptCount val="6"/>
                <c:pt idx="0">
                  <c:v>84.45</c:v>
                </c:pt>
                <c:pt idx="1">
                  <c:v>79.22</c:v>
                </c:pt>
                <c:pt idx="2">
                  <c:v>62.57</c:v>
                </c:pt>
                <c:pt idx="3">
                  <c:v>55.39</c:v>
                </c:pt>
                <c:pt idx="4">
                  <c:v>49.76</c:v>
                </c:pt>
                <c:pt idx="5">
                  <c:v>47.49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6-4CF9-BE12-FA396F62DA6A}"/>
            </c:ext>
          </c:extLst>
        </c:ser>
        <c:ser>
          <c:idx val="2"/>
          <c:order val="2"/>
          <c:tx>
            <c:strRef>
              <c:f>fogSeverity!$R$6</c:f>
              <c:strCache>
                <c:ptCount val="1"/>
                <c:pt idx="0">
                  <c:v>Fog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fogSeverity!$O$7:$O$12</c:f>
              <c:numCache>
                <c:formatCode>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fogSeverity!$R$7:$R$12</c:f>
              <c:numCache>
                <c:formatCode>0.00_ </c:formatCode>
                <c:ptCount val="6"/>
                <c:pt idx="0">
                  <c:v>86.01</c:v>
                </c:pt>
                <c:pt idx="1">
                  <c:v>80.83</c:v>
                </c:pt>
                <c:pt idx="2">
                  <c:v>69.739999999999995</c:v>
                </c:pt>
                <c:pt idx="3">
                  <c:v>56.38</c:v>
                </c:pt>
                <c:pt idx="4">
                  <c:v>49.6</c:v>
                </c:pt>
                <c:pt idx="5">
                  <c:v>45.219999999999992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6-4CF9-BE12-FA396F62DA6A}"/>
            </c:ext>
          </c:extLst>
        </c:ser>
        <c:ser>
          <c:idx val="3"/>
          <c:order val="3"/>
          <c:tx>
            <c:strRef>
              <c:f>fogSeverity!$S$6</c:f>
              <c:strCache>
                <c:ptCount val="1"/>
                <c:pt idx="0">
                  <c:v>Fog*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9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fogSeverity!$O$7:$O$12</c:f>
              <c:numCache>
                <c:formatCode>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fogSeverity!$S$7:$S$12</c:f>
              <c:numCache>
                <c:formatCode>0.00_ </c:formatCode>
                <c:ptCount val="6"/>
                <c:pt idx="0">
                  <c:v>86.3</c:v>
                </c:pt>
                <c:pt idx="1">
                  <c:v>81.739999999999995</c:v>
                </c:pt>
                <c:pt idx="2">
                  <c:v>73.42</c:v>
                </c:pt>
                <c:pt idx="3">
                  <c:v>62.58</c:v>
                </c:pt>
                <c:pt idx="4">
                  <c:v>55.4</c:v>
                </c:pt>
                <c:pt idx="5">
                  <c:v>52.71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6-4CF9-BE12-FA396F62DA6A}"/>
            </c:ext>
          </c:extLst>
        </c:ser>
        <c:ser>
          <c:idx val="4"/>
          <c:order val="4"/>
          <c:tx>
            <c:strRef>
              <c:f>fogSeverity!$T$6</c:f>
              <c:strCache>
                <c:ptCount val="1"/>
                <c:pt idx="0">
                  <c:v>Rain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fogSeverity!$O$7:$O$12</c:f>
              <c:numCache>
                <c:formatCode>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fogSeverity!$T$7:$T$12</c:f>
              <c:numCache>
                <c:formatCode>0.00_ </c:formatCode>
                <c:ptCount val="6"/>
                <c:pt idx="0">
                  <c:v>90.24</c:v>
                </c:pt>
                <c:pt idx="1">
                  <c:v>84.74</c:v>
                </c:pt>
                <c:pt idx="2">
                  <c:v>80.41</c:v>
                </c:pt>
                <c:pt idx="3">
                  <c:v>77.790000000000006</c:v>
                </c:pt>
                <c:pt idx="4">
                  <c:v>62.74</c:v>
                </c:pt>
                <c:pt idx="5">
                  <c:v>59.52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C6-4CF9-BE12-FA396F62DA6A}"/>
            </c:ext>
          </c:extLst>
        </c:ser>
        <c:ser>
          <c:idx val="5"/>
          <c:order val="5"/>
          <c:tx>
            <c:strRef>
              <c:f>fogSeverity!$U$6</c:f>
              <c:strCache>
                <c:ptCount val="1"/>
                <c:pt idx="0">
                  <c:v>Rain*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fogSeverity!$O$7:$O$12</c:f>
              <c:numCache>
                <c:formatCode>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fogSeverity!$U$7:$U$12</c:f>
              <c:numCache>
                <c:formatCode>0.00_ </c:formatCode>
                <c:ptCount val="6"/>
                <c:pt idx="0">
                  <c:v>92.92</c:v>
                </c:pt>
                <c:pt idx="1">
                  <c:v>88.01</c:v>
                </c:pt>
                <c:pt idx="2">
                  <c:v>82.68</c:v>
                </c:pt>
                <c:pt idx="3">
                  <c:v>79.66</c:v>
                </c:pt>
                <c:pt idx="4">
                  <c:v>62.82</c:v>
                </c:pt>
                <c:pt idx="5">
                  <c:v>60.48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C6-4CF9-BE12-FA396F62DA6A}"/>
            </c:ext>
          </c:extLst>
        </c:ser>
        <c:ser>
          <c:idx val="6"/>
          <c:order val="6"/>
          <c:tx>
            <c:strRef>
              <c:f>fogSeverity!$V$6</c:f>
              <c:strCache>
                <c:ptCount val="1"/>
                <c:pt idx="0">
                  <c:v>Gaussian Blur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fogSeverity!$O$7:$O$12</c:f>
              <c:numCache>
                <c:formatCode>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fogSeverity!$V$7:$V$12</c:f>
              <c:numCache>
                <c:formatCode>0.00_ </c:formatCode>
                <c:ptCount val="6"/>
                <c:pt idx="0">
                  <c:v>92.18</c:v>
                </c:pt>
                <c:pt idx="1">
                  <c:v>90.77</c:v>
                </c:pt>
                <c:pt idx="2">
                  <c:v>84.69</c:v>
                </c:pt>
                <c:pt idx="3">
                  <c:v>75.09</c:v>
                </c:pt>
                <c:pt idx="4">
                  <c:v>68.86</c:v>
                </c:pt>
                <c:pt idx="5">
                  <c:v>62.96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C6-4CF9-BE12-FA396F62DA6A}"/>
            </c:ext>
          </c:extLst>
        </c:ser>
        <c:ser>
          <c:idx val="7"/>
          <c:order val="7"/>
          <c:tx>
            <c:strRef>
              <c:f>fogSeverity!$W$6</c:f>
              <c:strCache>
                <c:ptCount val="1"/>
                <c:pt idx="0">
                  <c:v>Gaussian Blur*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plus"/>
            <c:size val="9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fogSeverity!$O$7:$O$12</c:f>
              <c:numCache>
                <c:formatCode>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fogSeverity!$W$7:$W$12</c:f>
              <c:numCache>
                <c:formatCode>0.00_ </c:formatCode>
                <c:ptCount val="6"/>
                <c:pt idx="0">
                  <c:v>93.44</c:v>
                </c:pt>
                <c:pt idx="1">
                  <c:v>92.71</c:v>
                </c:pt>
                <c:pt idx="2">
                  <c:v>82.59</c:v>
                </c:pt>
                <c:pt idx="3">
                  <c:v>77.73</c:v>
                </c:pt>
                <c:pt idx="4">
                  <c:v>70.17</c:v>
                </c:pt>
                <c:pt idx="5">
                  <c:v>65.06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C6-4CF9-BE12-FA396F62D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651504"/>
        <c:axId val="2108649840"/>
      </c:lineChart>
      <c:catAx>
        <c:axId val="210865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ysClr val="windowText" lastClr="000000"/>
                    </a:solidFill>
                  </a:rPr>
                  <a:t>Corruption</a:t>
                </a:r>
                <a:r>
                  <a:rPr lang="en-US" altLang="zh-CN" b="1" baseline="0">
                    <a:solidFill>
                      <a:sysClr val="windowText" lastClr="000000"/>
                    </a:solidFill>
                  </a:rPr>
                  <a:t> Severity Level</a:t>
                </a:r>
                <a:endParaRPr lang="zh-CN" altLang="en-US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5010839414001821"/>
              <c:y val="0.93848751958492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08649840"/>
        <c:crosses val="autoZero"/>
        <c:auto val="1"/>
        <c:lblAlgn val="ctr"/>
        <c:lblOffset val="100"/>
        <c:noMultiLvlLbl val="0"/>
      </c:catAx>
      <c:valAx>
        <c:axId val="2108649840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  <a:alpha val="72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ysClr val="windowText" lastClr="000000"/>
                    </a:solidFill>
                  </a:rPr>
                  <a:t>mFscore(%)</a:t>
                </a:r>
                <a:endParaRPr lang="zh-CN" alt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086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20260362653309"/>
          <c:y val="0.54143225031561615"/>
          <c:w val="0.40275541844157681"/>
          <c:h val="0.316732205866799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8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132521</xdr:colOff>
      <xdr:row>45</xdr:row>
      <xdr:rowOff>112644</xdr:rowOff>
    </xdr:from>
    <xdr:to>
      <xdr:col>21</xdr:col>
      <xdr:colOff>457201</xdr:colOff>
      <xdr:row>64</xdr:row>
      <xdr:rowOff>165653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4BF520-604B-4483-8571-70AD6D4E5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386687</xdr:colOff>
      <xdr:row>24</xdr:row>
      <xdr:rowOff>148608</xdr:rowOff>
    </xdr:from>
    <xdr:to>
      <xdr:col>10</xdr:col>
      <xdr:colOff>57234</xdr:colOff>
      <xdr:row>43</xdr:row>
      <xdr:rowOff>112059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A69CF39-2C76-4634-9D96-62DD751DB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1246167</xdr:colOff>
      <xdr:row>17</xdr:row>
      <xdr:rowOff>161553</xdr:rowOff>
    </xdr:from>
    <xdr:to>
      <xdr:col>22</xdr:col>
      <xdr:colOff>919348</xdr:colOff>
      <xdr:row>44</xdr:row>
      <xdr:rowOff>125185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8778DC8-93D9-2F14-CE19-6DF7011B0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1398567</xdr:colOff>
      <xdr:row>18</xdr:row>
      <xdr:rowOff>41810</xdr:rowOff>
    </xdr:from>
    <xdr:to>
      <xdr:col>22</xdr:col>
      <xdr:colOff>1071748</xdr:colOff>
      <xdr:row>45</xdr:row>
      <xdr:rowOff>103414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8047219-33AE-27A2-17F7-91C664778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AY70"/>
  <sheetViews>
    <sheetView topLeftCell="P18" zoomScale="85" zoomScaleNormal="85" workbookViewId="0">
      <selection activeCell="AM34" sqref="AM34:AN34"/>
    </sheetView>
  </sheetViews>
  <sheetFormatPr defaultColWidth="8.88671875" defaultRowHeight="18" x14ac:dyDescent="0.35"/>
  <cols>
    <col min="1" max="3" width="8.88671875" style="13"/>
    <col min="4" max="4" width="11.77734375" style="13" bestFit="1" customWidth="1"/>
    <col min="5" max="5" width="19.109375" style="13" customWidth="1"/>
    <col min="6" max="26" width="7.77734375" style="13" customWidth="1"/>
    <col min="27" max="30" width="8.88671875" style="13"/>
    <col min="31" max="31" width="16.5546875" style="13" bestFit="1" customWidth="1"/>
    <col min="32" max="33" width="8.88671875" style="13"/>
    <col min="34" max="34" width="8" style="26" bestFit="1" customWidth="1"/>
    <col min="35" max="35" width="12.88671875" style="26" bestFit="1" customWidth="1"/>
    <col min="36" max="36" width="11" style="26" customWidth="1"/>
    <col min="37" max="37" width="6.77734375" style="26" customWidth="1"/>
    <col min="38" max="38" width="14.77734375" style="26" customWidth="1"/>
    <col min="39" max="39" width="9.6640625" style="26" bestFit="1" customWidth="1"/>
    <col min="40" max="40" width="9" style="26" customWidth="1"/>
    <col min="41" max="41" width="9.21875" style="26" customWidth="1"/>
    <col min="42" max="42" width="18.88671875" style="13" customWidth="1"/>
    <col min="43" max="43" width="7.88671875" style="13" bestFit="1" customWidth="1"/>
    <col min="44" max="44" width="29.109375" style="13" bestFit="1" customWidth="1"/>
    <col min="45" max="45" width="11.77734375" style="13" bestFit="1" customWidth="1"/>
    <col min="46" max="47" width="8.33203125" style="13" bestFit="1" customWidth="1"/>
    <col min="48" max="48" width="10.21875" style="13" bestFit="1" customWidth="1"/>
    <col min="49" max="16384" width="8.88671875" style="13"/>
  </cols>
  <sheetData>
    <row r="7" spans="4:51" x14ac:dyDescent="0.35">
      <c r="D7" s="19" t="s">
        <v>30</v>
      </c>
    </row>
    <row r="9" spans="4:51" x14ac:dyDescent="0.35">
      <c r="AL9"/>
      <c r="AM9"/>
      <c r="AN9"/>
    </row>
    <row r="10" spans="4:51" x14ac:dyDescent="0.35">
      <c r="AL10"/>
      <c r="AM10"/>
      <c r="AN10"/>
      <c r="AS10"/>
      <c r="AT10"/>
      <c r="AU10"/>
      <c r="AV10"/>
      <c r="AW10"/>
      <c r="AX10"/>
      <c r="AY10"/>
    </row>
    <row r="11" spans="4:51" x14ac:dyDescent="0.35">
      <c r="AL11"/>
      <c r="AM11"/>
      <c r="AN11"/>
      <c r="AS11"/>
      <c r="AT11"/>
      <c r="AU11"/>
      <c r="AV11"/>
      <c r="AW11"/>
      <c r="AX11"/>
      <c r="AY11"/>
    </row>
    <row r="12" spans="4:51" x14ac:dyDescent="0.35">
      <c r="AE12" s="19" t="s">
        <v>79</v>
      </c>
      <c r="AL12"/>
      <c r="AM12"/>
      <c r="AN12"/>
      <c r="AS12"/>
      <c r="AT12"/>
      <c r="AU12"/>
      <c r="AV12"/>
      <c r="AW12"/>
      <c r="AX12"/>
      <c r="AY12"/>
    </row>
    <row r="13" spans="4:51" x14ac:dyDescent="0.35">
      <c r="AL13"/>
      <c r="AM13"/>
      <c r="AN13"/>
      <c r="AS13"/>
      <c r="AT13"/>
      <c r="AU13"/>
      <c r="AV13"/>
      <c r="AW13"/>
      <c r="AX13"/>
      <c r="AY13"/>
    </row>
    <row r="14" spans="4:51" x14ac:dyDescent="0.35">
      <c r="AL14"/>
      <c r="AM14"/>
      <c r="AN14"/>
      <c r="AS14"/>
      <c r="AT14"/>
      <c r="AU14"/>
      <c r="AV14"/>
      <c r="AW14"/>
      <c r="AX14"/>
      <c r="AY14"/>
    </row>
    <row r="15" spans="4:51" x14ac:dyDescent="0.35">
      <c r="AE15" s="13" t="s">
        <v>80</v>
      </c>
    </row>
    <row r="16" spans="4:51" ht="18.600000000000001" thickBot="1" x14ac:dyDescent="0.4">
      <c r="D16" s="14"/>
      <c r="E16" s="14"/>
      <c r="AH16" s="29"/>
      <c r="AI16" s="29"/>
      <c r="AJ16" s="29"/>
      <c r="AK16" s="29"/>
      <c r="AL16" s="29"/>
      <c r="AM16" s="29"/>
      <c r="AN16" s="29"/>
      <c r="AO16" s="29"/>
      <c r="AV16" s="14"/>
    </row>
    <row r="17" spans="4:48" thickBot="1" x14ac:dyDescent="0.3">
      <c r="D17" s="112" t="s">
        <v>21</v>
      </c>
      <c r="E17" s="114" t="s">
        <v>20</v>
      </c>
      <c r="F17" s="109" t="s">
        <v>11</v>
      </c>
      <c r="G17" s="110"/>
      <c r="H17" s="111"/>
      <c r="I17" s="109" t="s">
        <v>7</v>
      </c>
      <c r="J17" s="110"/>
      <c r="K17" s="111"/>
      <c r="L17" s="109" t="s">
        <v>14</v>
      </c>
      <c r="M17" s="110"/>
      <c r="N17" s="111"/>
      <c r="O17" s="109" t="s">
        <v>8</v>
      </c>
      <c r="P17" s="110"/>
      <c r="Q17" s="111"/>
      <c r="R17" s="109" t="s">
        <v>9</v>
      </c>
      <c r="S17" s="110"/>
      <c r="T17" s="111"/>
      <c r="U17" s="109" t="s">
        <v>16</v>
      </c>
      <c r="V17" s="110"/>
      <c r="W17" s="111"/>
      <c r="X17" s="109" t="s">
        <v>15</v>
      </c>
      <c r="Y17" s="110"/>
      <c r="Z17" s="111"/>
      <c r="AH17" s="105" t="s">
        <v>21</v>
      </c>
      <c r="AI17" s="108" t="s">
        <v>65</v>
      </c>
      <c r="AJ17" s="115" t="s">
        <v>66</v>
      </c>
      <c r="AK17" s="106"/>
      <c r="AL17" s="107"/>
      <c r="AM17" s="106" t="s">
        <v>78</v>
      </c>
      <c r="AN17" s="107"/>
      <c r="AO17" s="103" t="s">
        <v>81</v>
      </c>
      <c r="AQ17" s="105" t="s">
        <v>21</v>
      </c>
      <c r="AR17" s="108" t="s">
        <v>77</v>
      </c>
      <c r="AS17" s="105" t="s">
        <v>76</v>
      </c>
      <c r="AT17" s="106" t="s">
        <v>78</v>
      </c>
      <c r="AU17" s="107"/>
      <c r="AV17" s="103" t="s">
        <v>81</v>
      </c>
    </row>
    <row r="18" spans="4:48" ht="16.2" thickBot="1" x14ac:dyDescent="0.3">
      <c r="D18" s="113"/>
      <c r="E18" s="104"/>
      <c r="F18" s="8" t="s">
        <v>12</v>
      </c>
      <c r="G18" s="2" t="s">
        <v>13</v>
      </c>
      <c r="H18" s="9" t="s">
        <v>10</v>
      </c>
      <c r="I18" s="2" t="s">
        <v>12</v>
      </c>
      <c r="J18" s="2" t="s">
        <v>13</v>
      </c>
      <c r="K18" s="9" t="s">
        <v>10</v>
      </c>
      <c r="L18" s="2" t="s">
        <v>12</v>
      </c>
      <c r="M18" s="2" t="s">
        <v>13</v>
      </c>
      <c r="N18" s="3" t="s">
        <v>10</v>
      </c>
      <c r="O18" s="2" t="s">
        <v>12</v>
      </c>
      <c r="P18" s="2" t="s">
        <v>13</v>
      </c>
      <c r="Q18" s="9" t="s">
        <v>10</v>
      </c>
      <c r="R18" s="2" t="s">
        <v>12</v>
      </c>
      <c r="S18" s="2" t="s">
        <v>13</v>
      </c>
      <c r="T18" s="9" t="s">
        <v>10</v>
      </c>
      <c r="U18" s="2" t="s">
        <v>12</v>
      </c>
      <c r="V18" s="2" t="s">
        <v>13</v>
      </c>
      <c r="W18" s="9" t="s">
        <v>17</v>
      </c>
      <c r="X18" s="2" t="s">
        <v>12</v>
      </c>
      <c r="Y18" s="2" t="s">
        <v>13</v>
      </c>
      <c r="Z18" s="9" t="s">
        <v>10</v>
      </c>
      <c r="AH18" s="98"/>
      <c r="AI18" s="100"/>
      <c r="AJ18" s="45" t="s">
        <v>67</v>
      </c>
      <c r="AK18" s="45" t="s">
        <v>69</v>
      </c>
      <c r="AL18" s="45" t="s">
        <v>72</v>
      </c>
      <c r="AM18" s="46" t="s">
        <v>12</v>
      </c>
      <c r="AN18" s="47" t="s">
        <v>13</v>
      </c>
      <c r="AO18" s="104"/>
      <c r="AQ18" s="98"/>
      <c r="AR18" s="100"/>
      <c r="AS18" s="102"/>
      <c r="AT18" s="46" t="s">
        <v>12</v>
      </c>
      <c r="AU18" s="47" t="s">
        <v>13</v>
      </c>
      <c r="AV18" s="104"/>
    </row>
    <row r="19" spans="4:48" x14ac:dyDescent="0.35">
      <c r="D19" s="39" t="s">
        <v>22</v>
      </c>
      <c r="E19" s="41" t="s">
        <v>18</v>
      </c>
      <c r="F19" s="48">
        <v>84</v>
      </c>
      <c r="G19" s="49">
        <v>67</v>
      </c>
      <c r="H19" s="50"/>
      <c r="I19" s="49">
        <v>87</v>
      </c>
      <c r="J19" s="49">
        <v>73</v>
      </c>
      <c r="K19" s="50"/>
      <c r="L19" s="49">
        <v>67</v>
      </c>
      <c r="M19" s="49">
        <v>54</v>
      </c>
      <c r="N19" s="51"/>
      <c r="O19" s="49">
        <v>76</v>
      </c>
      <c r="P19" s="49">
        <v>65</v>
      </c>
      <c r="Q19" s="50"/>
      <c r="R19" s="49">
        <v>68</v>
      </c>
      <c r="S19" s="49">
        <v>49</v>
      </c>
      <c r="T19" s="50"/>
      <c r="U19" s="49"/>
      <c r="V19" s="49"/>
      <c r="W19" s="50"/>
      <c r="X19" s="49">
        <v>85</v>
      </c>
      <c r="Y19" s="49">
        <v>77</v>
      </c>
      <c r="Z19" s="50"/>
      <c r="AH19" s="52" t="s">
        <v>22</v>
      </c>
      <c r="AI19" s="53" t="s">
        <v>68</v>
      </c>
      <c r="AJ19" s="54"/>
      <c r="AK19" s="54"/>
      <c r="AL19" s="54"/>
      <c r="AM19" s="55">
        <v>82.82</v>
      </c>
      <c r="AN19" s="56">
        <v>57.13</v>
      </c>
      <c r="AO19" s="56">
        <f t="shared" ref="AO19:AO24" si="0">(1-AN19/100)*100</f>
        <v>42.87</v>
      </c>
      <c r="AQ19" s="52" t="s">
        <v>22</v>
      </c>
      <c r="AR19" s="36" t="s">
        <v>75</v>
      </c>
      <c r="AS19" s="26"/>
      <c r="AT19" s="30">
        <v>80.45</v>
      </c>
      <c r="AU19" s="30">
        <v>50.19</v>
      </c>
      <c r="AV19" s="26">
        <f>(1-AU19/100)*100</f>
        <v>49.81</v>
      </c>
    </row>
    <row r="20" spans="4:48" x14ac:dyDescent="0.35">
      <c r="D20" s="57" t="s">
        <v>23</v>
      </c>
      <c r="E20" s="41" t="s">
        <v>19</v>
      </c>
      <c r="F20" s="48">
        <v>82</v>
      </c>
      <c r="G20" s="49">
        <v>64</v>
      </c>
      <c r="H20" s="50"/>
      <c r="I20" s="49">
        <v>86</v>
      </c>
      <c r="J20" s="49">
        <v>72</v>
      </c>
      <c r="K20" s="50"/>
      <c r="L20" s="49">
        <v>62</v>
      </c>
      <c r="M20" s="49">
        <v>52</v>
      </c>
      <c r="N20" s="50"/>
      <c r="O20" s="49">
        <v>74</v>
      </c>
      <c r="P20" s="49">
        <v>63</v>
      </c>
      <c r="Q20" s="50"/>
      <c r="R20" s="49">
        <v>66</v>
      </c>
      <c r="S20" s="49">
        <v>41</v>
      </c>
      <c r="T20" s="50"/>
      <c r="U20" s="49"/>
      <c r="V20" s="49"/>
      <c r="W20" s="50"/>
      <c r="X20" s="49">
        <v>83</v>
      </c>
      <c r="Y20" s="49">
        <v>75</v>
      </c>
      <c r="Z20" s="50"/>
      <c r="AH20" s="58" t="s">
        <v>23</v>
      </c>
      <c r="AI20" s="59" t="s">
        <v>70</v>
      </c>
      <c r="AJ20" s="54"/>
      <c r="AK20" s="54"/>
      <c r="AL20" s="54"/>
      <c r="AM20" s="60">
        <v>79.739999999999995</v>
      </c>
      <c r="AN20" s="56">
        <v>55.94</v>
      </c>
      <c r="AO20" s="56">
        <f t="shared" si="0"/>
        <v>44.06</v>
      </c>
      <c r="AQ20" s="58" t="s">
        <v>23</v>
      </c>
      <c r="AR20" s="37" t="s">
        <v>85</v>
      </c>
      <c r="AS20" s="26"/>
      <c r="AT20" s="30">
        <v>82.59</v>
      </c>
      <c r="AU20" s="30">
        <v>57.99</v>
      </c>
      <c r="AV20" s="26">
        <f t="shared" ref="AV20:AV24" si="1">(1-AU20/100)*100</f>
        <v>42.010000000000005</v>
      </c>
    </row>
    <row r="21" spans="4:48" ht="18.600000000000001" customHeight="1" x14ac:dyDescent="0.35">
      <c r="D21" s="57" t="s">
        <v>24</v>
      </c>
      <c r="E21" s="7" t="s">
        <v>28</v>
      </c>
      <c r="F21" s="48">
        <v>84</v>
      </c>
      <c r="G21" s="49">
        <v>68</v>
      </c>
      <c r="H21" s="50"/>
      <c r="I21" s="49">
        <v>88</v>
      </c>
      <c r="J21" s="49">
        <v>74</v>
      </c>
      <c r="K21" s="50"/>
      <c r="L21" s="49">
        <v>72</v>
      </c>
      <c r="M21" s="49">
        <v>57</v>
      </c>
      <c r="N21" s="50"/>
      <c r="O21" s="49">
        <v>78</v>
      </c>
      <c r="P21" s="49">
        <v>67</v>
      </c>
      <c r="Q21" s="50"/>
      <c r="R21" s="49">
        <v>70</v>
      </c>
      <c r="S21" s="49">
        <v>50</v>
      </c>
      <c r="T21" s="50"/>
      <c r="U21" s="49"/>
      <c r="V21" s="49"/>
      <c r="W21" s="50"/>
      <c r="X21" s="49">
        <v>87</v>
      </c>
      <c r="Y21" s="49">
        <v>78</v>
      </c>
      <c r="Z21" s="50"/>
      <c r="AH21" s="58" t="s">
        <v>24</v>
      </c>
      <c r="AI21" s="59" t="s">
        <v>68</v>
      </c>
      <c r="AJ21" s="61" t="s">
        <v>71</v>
      </c>
      <c r="AK21" s="62"/>
      <c r="AL21" s="62"/>
      <c r="AM21" s="60">
        <v>84.9</v>
      </c>
      <c r="AN21" s="56">
        <v>62.74</v>
      </c>
      <c r="AO21" s="56">
        <f t="shared" si="0"/>
        <v>37.259999999999991</v>
      </c>
      <c r="AQ21" s="58" t="s">
        <v>24</v>
      </c>
      <c r="AR21" s="37" t="s">
        <v>86</v>
      </c>
      <c r="AS21" s="26"/>
      <c r="AT21" s="30">
        <v>83.08</v>
      </c>
      <c r="AU21" s="30">
        <v>59.06</v>
      </c>
      <c r="AV21" s="26">
        <f t="shared" si="1"/>
        <v>40.94</v>
      </c>
    </row>
    <row r="22" spans="4:48" x14ac:dyDescent="0.35">
      <c r="D22" s="57" t="s">
        <v>25</v>
      </c>
      <c r="E22" s="41" t="s">
        <v>52</v>
      </c>
      <c r="F22" s="48">
        <v>83</v>
      </c>
      <c r="G22" s="49">
        <v>66</v>
      </c>
      <c r="H22" s="50"/>
      <c r="I22" s="49">
        <v>86</v>
      </c>
      <c r="J22" s="49">
        <v>71</v>
      </c>
      <c r="K22" s="50"/>
      <c r="L22" s="49">
        <v>67</v>
      </c>
      <c r="M22" s="49">
        <v>54</v>
      </c>
      <c r="N22" s="50"/>
      <c r="O22" s="49">
        <v>75</v>
      </c>
      <c r="P22" s="49">
        <v>64</v>
      </c>
      <c r="Q22" s="50"/>
      <c r="R22" s="49">
        <v>67</v>
      </c>
      <c r="S22" s="49">
        <v>44</v>
      </c>
      <c r="T22" s="50"/>
      <c r="U22" s="49"/>
      <c r="V22" s="49"/>
      <c r="W22" s="50"/>
      <c r="X22" s="49">
        <v>85</v>
      </c>
      <c r="Y22" s="49">
        <v>77</v>
      </c>
      <c r="Z22" s="50"/>
      <c r="AH22" s="58" t="s">
        <v>25</v>
      </c>
      <c r="AI22" s="59" t="s">
        <v>68</v>
      </c>
      <c r="AJ22" s="62"/>
      <c r="AK22" s="61" t="s">
        <v>71</v>
      </c>
      <c r="AL22" s="62"/>
      <c r="AM22" s="60">
        <v>85.12</v>
      </c>
      <c r="AN22" s="56">
        <v>63.07</v>
      </c>
      <c r="AO22" s="56">
        <f t="shared" si="0"/>
        <v>36.929999999999993</v>
      </c>
      <c r="AQ22" s="58" t="s">
        <v>25</v>
      </c>
      <c r="AR22" s="37" t="s">
        <v>87</v>
      </c>
      <c r="AS22" s="26"/>
      <c r="AT22" s="30">
        <v>84.64</v>
      </c>
      <c r="AU22" s="30">
        <v>63.13</v>
      </c>
      <c r="AV22" s="26">
        <f t="shared" si="1"/>
        <v>36.870000000000005</v>
      </c>
    </row>
    <row r="23" spans="4:48" ht="18.600000000000001" thickBot="1" x14ac:dyDescent="0.4">
      <c r="D23" s="42" t="s">
        <v>26</v>
      </c>
      <c r="E23" s="43" t="s">
        <v>27</v>
      </c>
      <c r="F23" s="63">
        <v>86</v>
      </c>
      <c r="G23" s="64">
        <v>69</v>
      </c>
      <c r="H23" s="65">
        <v>100</v>
      </c>
      <c r="I23" s="64">
        <v>89</v>
      </c>
      <c r="J23" s="64">
        <v>75</v>
      </c>
      <c r="K23" s="65">
        <v>100</v>
      </c>
      <c r="L23" s="64">
        <v>72</v>
      </c>
      <c r="M23" s="64">
        <v>57</v>
      </c>
      <c r="N23" s="65">
        <v>100</v>
      </c>
      <c r="O23" s="64">
        <v>78</v>
      </c>
      <c r="P23" s="64">
        <v>68</v>
      </c>
      <c r="Q23" s="65">
        <v>100</v>
      </c>
      <c r="R23" s="64">
        <v>70</v>
      </c>
      <c r="S23" s="64">
        <v>51</v>
      </c>
      <c r="T23" s="65">
        <v>100</v>
      </c>
      <c r="U23" s="64"/>
      <c r="V23" s="64"/>
      <c r="W23" s="65"/>
      <c r="X23" s="64">
        <v>88</v>
      </c>
      <c r="Y23" s="64">
        <v>79</v>
      </c>
      <c r="Z23" s="65"/>
      <c r="AH23" s="58" t="s">
        <v>26</v>
      </c>
      <c r="AI23" s="59" t="s">
        <v>68</v>
      </c>
      <c r="AJ23" s="62"/>
      <c r="AK23" s="62"/>
      <c r="AL23" s="61" t="s">
        <v>71</v>
      </c>
      <c r="AM23" s="60">
        <v>83.1</v>
      </c>
      <c r="AN23" s="56">
        <v>61.53</v>
      </c>
      <c r="AO23" s="56">
        <f t="shared" si="0"/>
        <v>38.470000000000006</v>
      </c>
      <c r="AQ23" s="58" t="s">
        <v>26</v>
      </c>
      <c r="AR23" s="38" t="s">
        <v>88</v>
      </c>
      <c r="AS23" s="31"/>
      <c r="AT23" s="30">
        <v>86.21</v>
      </c>
      <c r="AU23" s="30">
        <v>63.98</v>
      </c>
      <c r="AV23" s="26">
        <f t="shared" si="1"/>
        <v>36.02000000000001</v>
      </c>
    </row>
    <row r="24" spans="4:48" ht="18.600000000000001" thickBot="1" x14ac:dyDescent="0.4"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H24" s="66" t="s">
        <v>74</v>
      </c>
      <c r="AI24" s="67" t="s">
        <v>68</v>
      </c>
      <c r="AJ24" s="68" t="s">
        <v>71</v>
      </c>
      <c r="AK24" s="68" t="s">
        <v>71</v>
      </c>
      <c r="AL24" s="68" t="s">
        <v>71</v>
      </c>
      <c r="AM24" s="69">
        <v>86.01</v>
      </c>
      <c r="AN24" s="70">
        <v>64.63</v>
      </c>
      <c r="AO24" s="56">
        <f t="shared" si="0"/>
        <v>35.370000000000005</v>
      </c>
      <c r="AQ24" s="66" t="s">
        <v>74</v>
      </c>
      <c r="AR24" s="37" t="s">
        <v>84</v>
      </c>
      <c r="AS24" s="29"/>
      <c r="AT24" s="32">
        <v>86.01</v>
      </c>
      <c r="AU24" s="33">
        <v>64.63</v>
      </c>
      <c r="AV24" s="26">
        <f t="shared" si="1"/>
        <v>35.370000000000005</v>
      </c>
    </row>
    <row r="26" spans="4:48" ht="18.600000000000001" thickBot="1" x14ac:dyDescent="0.4">
      <c r="D26" s="15" t="s">
        <v>29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H26" s="29"/>
      <c r="AI26" s="35"/>
      <c r="AJ26" s="29"/>
      <c r="AK26" s="29"/>
      <c r="AL26" s="29"/>
      <c r="AM26" s="29"/>
      <c r="AN26" s="29"/>
      <c r="AO26" s="29"/>
      <c r="AQ26" s="14"/>
      <c r="AR26" s="5"/>
      <c r="AS26" s="14"/>
      <c r="AT26" s="14"/>
      <c r="AU26" s="14"/>
      <c r="AV26" s="14"/>
    </row>
    <row r="27" spans="4:48" customFormat="1" thickBot="1" x14ac:dyDescent="0.3">
      <c r="AH27" s="97" t="s">
        <v>21</v>
      </c>
      <c r="AI27" s="99" t="s">
        <v>65</v>
      </c>
      <c r="AJ27" s="101" t="s">
        <v>66</v>
      </c>
      <c r="AK27" s="102"/>
      <c r="AL27" s="98"/>
      <c r="AM27" s="102" t="s">
        <v>78</v>
      </c>
      <c r="AN27" s="98"/>
      <c r="AO27" s="103" t="s">
        <v>73</v>
      </c>
      <c r="AQ27" s="105" t="s">
        <v>21</v>
      </c>
      <c r="AR27" s="108" t="s">
        <v>83</v>
      </c>
      <c r="AS27" s="116" t="s">
        <v>76</v>
      </c>
      <c r="AT27" s="115" t="s">
        <v>78</v>
      </c>
      <c r="AU27" s="107"/>
      <c r="AV27" s="118" t="s">
        <v>73</v>
      </c>
    </row>
    <row r="28" spans="4:48" ht="16.2" thickBot="1" x14ac:dyDescent="0.3">
      <c r="AD28" s="27"/>
      <c r="AH28" s="98"/>
      <c r="AI28" s="100"/>
      <c r="AJ28" s="34" t="s">
        <v>67</v>
      </c>
      <c r="AK28" s="45" t="s">
        <v>69</v>
      </c>
      <c r="AL28" s="34" t="s">
        <v>82</v>
      </c>
      <c r="AM28" s="46" t="s">
        <v>12</v>
      </c>
      <c r="AN28" s="47" t="s">
        <v>13</v>
      </c>
      <c r="AO28" s="104"/>
      <c r="AQ28" s="98"/>
      <c r="AR28" s="100"/>
      <c r="AS28" s="117"/>
      <c r="AT28" s="43" t="s">
        <v>12</v>
      </c>
      <c r="AU28" s="80" t="s">
        <v>13</v>
      </c>
      <c r="AV28" s="104"/>
    </row>
    <row r="29" spans="4:48" x14ac:dyDescent="0.35">
      <c r="D29" s="112" t="s">
        <v>21</v>
      </c>
      <c r="E29" s="114" t="s">
        <v>20</v>
      </c>
      <c r="F29" s="109" t="s">
        <v>11</v>
      </c>
      <c r="G29" s="110"/>
      <c r="H29" s="111"/>
      <c r="I29" s="109" t="s">
        <v>7</v>
      </c>
      <c r="J29" s="110"/>
      <c r="K29" s="111"/>
      <c r="L29" s="109" t="s">
        <v>14</v>
      </c>
      <c r="M29" s="110"/>
      <c r="N29" s="111"/>
      <c r="O29" s="109" t="s">
        <v>8</v>
      </c>
      <c r="P29" s="110"/>
      <c r="Q29" s="111"/>
      <c r="R29" s="109" t="s">
        <v>9</v>
      </c>
      <c r="S29" s="110"/>
      <c r="T29" s="111"/>
      <c r="U29" s="109" t="s">
        <v>16</v>
      </c>
      <c r="V29" s="110"/>
      <c r="W29" s="111"/>
      <c r="X29" s="109" t="s">
        <v>15</v>
      </c>
      <c r="Y29" s="110"/>
      <c r="Z29" s="110"/>
      <c r="AH29" s="52" t="s">
        <v>22</v>
      </c>
      <c r="AI29" s="53" t="s">
        <v>68</v>
      </c>
      <c r="AJ29" s="54"/>
      <c r="AK29" s="54"/>
      <c r="AL29" s="54"/>
      <c r="AM29" s="55">
        <f t="shared" ref="AM29:AN34" si="2">AM19</f>
        <v>82.82</v>
      </c>
      <c r="AN29" s="72">
        <f t="shared" si="2"/>
        <v>57.13</v>
      </c>
      <c r="AO29" s="56">
        <f>(AO19/$AO$19)*100</f>
        <v>100</v>
      </c>
      <c r="AQ29" s="52" t="s">
        <v>22</v>
      </c>
      <c r="AR29" s="82" t="s">
        <v>75</v>
      </c>
      <c r="AS29" s="86">
        <v>2.7810000000000001</v>
      </c>
      <c r="AT29" s="26">
        <f t="shared" ref="AT29:AU34" si="3">AT19</f>
        <v>80.45</v>
      </c>
      <c r="AU29" s="88">
        <f t="shared" si="3"/>
        <v>50.19</v>
      </c>
      <c r="AV29" s="26">
        <f>AV19/$AV$19*100</f>
        <v>100</v>
      </c>
    </row>
    <row r="30" spans="4:48" ht="18.600000000000001" thickBot="1" x14ac:dyDescent="0.4">
      <c r="D30" s="113"/>
      <c r="E30" s="104"/>
      <c r="F30" s="8" t="s">
        <v>12</v>
      </c>
      <c r="G30" s="2" t="s">
        <v>13</v>
      </c>
      <c r="H30" s="9" t="s">
        <v>10</v>
      </c>
      <c r="I30" s="2" t="s">
        <v>12</v>
      </c>
      <c r="J30" s="2" t="s">
        <v>13</v>
      </c>
      <c r="K30" s="9" t="s">
        <v>10</v>
      </c>
      <c r="L30" s="2" t="s">
        <v>12</v>
      </c>
      <c r="M30" s="2" t="s">
        <v>13</v>
      </c>
      <c r="N30" s="3" t="s">
        <v>10</v>
      </c>
      <c r="O30" s="2" t="s">
        <v>12</v>
      </c>
      <c r="P30" s="2" t="s">
        <v>13</v>
      </c>
      <c r="Q30" s="9" t="s">
        <v>10</v>
      </c>
      <c r="R30" s="2" t="s">
        <v>12</v>
      </c>
      <c r="S30" s="2" t="s">
        <v>13</v>
      </c>
      <c r="T30" s="9" t="s">
        <v>10</v>
      </c>
      <c r="U30" s="2" t="s">
        <v>12</v>
      </c>
      <c r="V30" s="2" t="s">
        <v>13</v>
      </c>
      <c r="W30" s="9" t="s">
        <v>17</v>
      </c>
      <c r="X30" s="2" t="s">
        <v>12</v>
      </c>
      <c r="Y30" s="2" t="s">
        <v>13</v>
      </c>
      <c r="Z30" s="22" t="s">
        <v>10</v>
      </c>
      <c r="AH30" s="58" t="s">
        <v>23</v>
      </c>
      <c r="AI30" s="59" t="s">
        <v>70</v>
      </c>
      <c r="AJ30" s="54"/>
      <c r="AK30" s="54"/>
      <c r="AL30" s="54"/>
      <c r="AM30" s="60">
        <f t="shared" si="2"/>
        <v>79.739999999999995</v>
      </c>
      <c r="AN30" s="72">
        <f t="shared" si="2"/>
        <v>55.94</v>
      </c>
      <c r="AO30" s="56">
        <f t="shared" ref="AO30:AO34" si="4">(AO20/$AO$19)*100</f>
        <v>102.77583391649172</v>
      </c>
      <c r="AQ30" s="58" t="s">
        <v>23</v>
      </c>
      <c r="AR30" s="83" t="s">
        <v>89</v>
      </c>
      <c r="AS30" s="31">
        <v>3.29</v>
      </c>
      <c r="AT30" s="26">
        <f t="shared" si="3"/>
        <v>82.59</v>
      </c>
      <c r="AU30" s="88">
        <f t="shared" si="3"/>
        <v>57.99</v>
      </c>
      <c r="AV30" s="26">
        <f t="shared" ref="AV30:AV34" si="5">AV20/$AV$19*100</f>
        <v>84.340493876731585</v>
      </c>
    </row>
    <row r="31" spans="4:48" x14ac:dyDescent="0.35">
      <c r="D31" s="39" t="s">
        <v>22</v>
      </c>
      <c r="E31" s="41" t="s">
        <v>18</v>
      </c>
      <c r="F31" s="73">
        <v>84.3</v>
      </c>
      <c r="G31" s="74">
        <v>67.180000000000007</v>
      </c>
      <c r="H31" s="74">
        <f>(1-G31/100)*100</f>
        <v>32.819999999999993</v>
      </c>
      <c r="I31" s="74">
        <v>87.79</v>
      </c>
      <c r="J31" s="74">
        <v>73.290000000000006</v>
      </c>
      <c r="K31" s="74">
        <f>(1-J31/100)*100</f>
        <v>26.70999999999999</v>
      </c>
      <c r="L31" s="74">
        <v>67.760000000000005</v>
      </c>
      <c r="M31" s="74">
        <v>54.79</v>
      </c>
      <c r="N31" s="74">
        <f>(1-M31/100)*100</f>
        <v>45.210000000000008</v>
      </c>
      <c r="O31" s="74">
        <v>76.34</v>
      </c>
      <c r="P31" s="74">
        <v>65.260000000000005</v>
      </c>
      <c r="Q31" s="74">
        <f>(1-P31/100)*100</f>
        <v>34.739999999999995</v>
      </c>
      <c r="R31" s="74">
        <v>68.989999999999995</v>
      </c>
      <c r="S31" s="74">
        <v>49.15</v>
      </c>
      <c r="T31" s="74">
        <f>(1-S31/100)*100</f>
        <v>50.849999999999994</v>
      </c>
      <c r="U31" s="74">
        <f>AVERAGE(F31,I31,L31,O31,R31)</f>
        <v>77.036000000000016</v>
      </c>
      <c r="V31" s="74">
        <f>AVERAGE(G31,J31,M31,P31,S31)</f>
        <v>61.934000000000005</v>
      </c>
      <c r="W31" s="74">
        <f>(1-V31/100)*100</f>
        <v>38.066000000000003</v>
      </c>
      <c r="X31" s="74">
        <v>85.07</v>
      </c>
      <c r="Y31" s="74">
        <v>77.87</v>
      </c>
      <c r="Z31" s="74">
        <f>(1-Y31/100)*100</f>
        <v>22.129999999999995</v>
      </c>
      <c r="AD31" s="28"/>
      <c r="AH31" s="58" t="s">
        <v>24</v>
      </c>
      <c r="AI31" s="59" t="s">
        <v>68</v>
      </c>
      <c r="AJ31" s="61" t="s">
        <v>71</v>
      </c>
      <c r="AK31" s="62"/>
      <c r="AL31" s="62"/>
      <c r="AM31" s="60">
        <f t="shared" si="2"/>
        <v>84.9</v>
      </c>
      <c r="AN31" s="72">
        <f t="shared" si="2"/>
        <v>62.74</v>
      </c>
      <c r="AO31" s="56">
        <f t="shared" si="4"/>
        <v>86.913925822253319</v>
      </c>
      <c r="AQ31" s="58" t="s">
        <v>24</v>
      </c>
      <c r="AR31" s="83" t="s">
        <v>90</v>
      </c>
      <c r="AS31" s="31">
        <v>3.29</v>
      </c>
      <c r="AT31" s="26">
        <f t="shared" si="3"/>
        <v>83.08</v>
      </c>
      <c r="AU31" s="88">
        <f t="shared" si="3"/>
        <v>59.06</v>
      </c>
      <c r="AV31" s="26">
        <f t="shared" si="5"/>
        <v>82.192330857257573</v>
      </c>
    </row>
    <row r="32" spans="4:48" x14ac:dyDescent="0.35">
      <c r="D32" s="57" t="s">
        <v>23</v>
      </c>
      <c r="E32" s="41" t="s">
        <v>19</v>
      </c>
      <c r="F32" s="75">
        <v>74.17</v>
      </c>
      <c r="G32">
        <v>56.06</v>
      </c>
      <c r="H32">
        <f t="shared" ref="H32:H35" si="6">(1-G32/100)*100</f>
        <v>43.94</v>
      </c>
      <c r="I32">
        <v>78.55</v>
      </c>
      <c r="J32">
        <v>64.95</v>
      </c>
      <c r="K32">
        <f t="shared" ref="K32:K35" si="7">(1-J32/100)*100</f>
        <v>35.04999999999999</v>
      </c>
      <c r="L32">
        <v>54.92</v>
      </c>
      <c r="M32">
        <v>48.88</v>
      </c>
      <c r="N32">
        <f t="shared" ref="N32:N35" si="8">(1-M32/100)*100</f>
        <v>51.12</v>
      </c>
      <c r="O32">
        <v>66.56</v>
      </c>
      <c r="P32">
        <v>55.76</v>
      </c>
      <c r="Q32">
        <f t="shared" ref="Q32:Q35" si="9">(1-P32/100)*100</f>
        <v>44.24</v>
      </c>
      <c r="R32">
        <v>58.16</v>
      </c>
      <c r="S32">
        <v>34.24</v>
      </c>
      <c r="T32">
        <f t="shared" ref="T32:T35" si="10">(1-S32/100)*100</f>
        <v>65.759999999999991</v>
      </c>
      <c r="U32">
        <f t="shared" ref="U32:U35" si="11">AVERAGE(F32,I32,L32,O32,R32)</f>
        <v>66.472000000000008</v>
      </c>
      <c r="V32">
        <f t="shared" ref="V32:V35" si="12">AVERAGE(G32,J32,M32,P32,S32)</f>
        <v>51.977999999999994</v>
      </c>
      <c r="W32">
        <f t="shared" ref="W32:W35" si="13">(1-V32/100)*100</f>
        <v>48.022000000000006</v>
      </c>
      <c r="X32">
        <v>75.459999999999994</v>
      </c>
      <c r="Y32">
        <v>67.13</v>
      </c>
      <c r="Z32">
        <f t="shared" ref="Z32:Z35" si="14">(1-Y32/100)*100</f>
        <v>32.869999999999997</v>
      </c>
      <c r="AH32" s="58" t="s">
        <v>25</v>
      </c>
      <c r="AI32" s="59" t="s">
        <v>68</v>
      </c>
      <c r="AJ32" s="62"/>
      <c r="AK32" s="61" t="s">
        <v>71</v>
      </c>
      <c r="AL32" s="62"/>
      <c r="AM32" s="60">
        <f t="shared" si="2"/>
        <v>85.12</v>
      </c>
      <c r="AN32" s="72">
        <f t="shared" si="2"/>
        <v>63.07</v>
      </c>
      <c r="AO32" s="56">
        <f t="shared" si="4"/>
        <v>86.144156752974098</v>
      </c>
      <c r="AQ32" s="58" t="s">
        <v>25</v>
      </c>
      <c r="AR32" s="83" t="s">
        <v>92</v>
      </c>
      <c r="AS32" s="31">
        <v>4.1399999999999997</v>
      </c>
      <c r="AT32" s="26">
        <f t="shared" si="3"/>
        <v>84.64</v>
      </c>
      <c r="AU32" s="88">
        <f t="shared" si="3"/>
        <v>63.13</v>
      </c>
      <c r="AV32" s="26">
        <f t="shared" si="5"/>
        <v>74.021280867295729</v>
      </c>
    </row>
    <row r="33" spans="4:48" ht="18.600000000000001" customHeight="1" x14ac:dyDescent="0.35">
      <c r="D33" s="57" t="s">
        <v>24</v>
      </c>
      <c r="E33" s="7" t="s">
        <v>28</v>
      </c>
      <c r="F33" s="75">
        <v>84.31</v>
      </c>
      <c r="G33">
        <v>68.42</v>
      </c>
      <c r="H33">
        <f t="shared" si="6"/>
        <v>31.58</v>
      </c>
      <c r="I33">
        <v>88.55</v>
      </c>
      <c r="J33">
        <v>74.349999999999994</v>
      </c>
      <c r="K33">
        <f t="shared" si="7"/>
        <v>25.650000000000006</v>
      </c>
      <c r="L33">
        <v>71.319999999999993</v>
      </c>
      <c r="M33">
        <v>56.93</v>
      </c>
      <c r="N33">
        <f t="shared" si="8"/>
        <v>43.07</v>
      </c>
      <c r="O33">
        <v>78.92</v>
      </c>
      <c r="P33">
        <v>67.099999999999994</v>
      </c>
      <c r="Q33">
        <f t="shared" si="9"/>
        <v>32.900000000000006</v>
      </c>
      <c r="R33">
        <v>70.459999999999994</v>
      </c>
      <c r="S33">
        <v>50.63</v>
      </c>
      <c r="T33">
        <f t="shared" si="10"/>
        <v>49.370000000000005</v>
      </c>
      <c r="U33">
        <f t="shared" si="11"/>
        <v>78.712000000000003</v>
      </c>
      <c r="V33">
        <f t="shared" si="12"/>
        <v>63.48599999999999</v>
      </c>
      <c r="W33">
        <f t="shared" si="13"/>
        <v>36.51400000000001</v>
      </c>
      <c r="X33">
        <v>87.16</v>
      </c>
      <c r="Y33">
        <v>78.14</v>
      </c>
      <c r="Z33">
        <f t="shared" si="14"/>
        <v>21.860000000000003</v>
      </c>
      <c r="AH33" s="58" t="s">
        <v>26</v>
      </c>
      <c r="AI33" s="59" t="s">
        <v>68</v>
      </c>
      <c r="AJ33" s="62"/>
      <c r="AK33" s="62"/>
      <c r="AL33" s="61" t="s">
        <v>71</v>
      </c>
      <c r="AM33" s="60">
        <f t="shared" si="2"/>
        <v>83.1</v>
      </c>
      <c r="AN33" s="72">
        <f t="shared" si="2"/>
        <v>61.53</v>
      </c>
      <c r="AO33" s="56">
        <f t="shared" si="4"/>
        <v>89.736412409610466</v>
      </c>
      <c r="AQ33" s="58" t="s">
        <v>26</v>
      </c>
      <c r="AR33" s="84" t="s">
        <v>91</v>
      </c>
      <c r="AS33" s="31">
        <v>4.9800000000000004</v>
      </c>
      <c r="AT33" s="90">
        <f t="shared" si="3"/>
        <v>86.21</v>
      </c>
      <c r="AU33" s="88">
        <f t="shared" si="3"/>
        <v>63.98</v>
      </c>
      <c r="AV33" s="26">
        <f t="shared" si="5"/>
        <v>72.314796225657517</v>
      </c>
    </row>
    <row r="34" spans="4:48" ht="18.600000000000001" thickBot="1" x14ac:dyDescent="0.4">
      <c r="D34" s="57" t="s">
        <v>25</v>
      </c>
      <c r="E34" s="41" t="s">
        <v>52</v>
      </c>
      <c r="F34" s="75">
        <v>83.52</v>
      </c>
      <c r="G34">
        <v>66.319999999999993</v>
      </c>
      <c r="H34">
        <f t="shared" si="6"/>
        <v>33.680000000000007</v>
      </c>
      <c r="I34">
        <v>86.63</v>
      </c>
      <c r="J34">
        <v>71.260000000000005</v>
      </c>
      <c r="K34">
        <f t="shared" si="7"/>
        <v>28.74</v>
      </c>
      <c r="L34">
        <v>67.650000000000006</v>
      </c>
      <c r="M34">
        <v>52.73</v>
      </c>
      <c r="N34">
        <f t="shared" si="8"/>
        <v>47.27</v>
      </c>
      <c r="O34">
        <v>75.05</v>
      </c>
      <c r="P34">
        <v>64.900000000000006</v>
      </c>
      <c r="Q34">
        <f t="shared" si="9"/>
        <v>35.099999999999994</v>
      </c>
      <c r="R34">
        <v>67.900000000000006</v>
      </c>
      <c r="S34">
        <v>41.63</v>
      </c>
      <c r="T34">
        <f t="shared" si="10"/>
        <v>58.37</v>
      </c>
      <c r="U34">
        <f t="shared" si="11"/>
        <v>76.150000000000006</v>
      </c>
      <c r="V34">
        <f t="shared" si="12"/>
        <v>59.367999999999995</v>
      </c>
      <c r="W34">
        <f t="shared" si="13"/>
        <v>40.632000000000005</v>
      </c>
      <c r="X34">
        <v>85.44</v>
      </c>
      <c r="Y34">
        <v>77.02</v>
      </c>
      <c r="Z34">
        <f t="shared" si="14"/>
        <v>22.98</v>
      </c>
      <c r="AH34" s="66" t="s">
        <v>74</v>
      </c>
      <c r="AI34" s="67" t="s">
        <v>68</v>
      </c>
      <c r="AJ34" s="68" t="s">
        <v>71</v>
      </c>
      <c r="AK34" s="68" t="s">
        <v>71</v>
      </c>
      <c r="AL34" s="68" t="s">
        <v>71</v>
      </c>
      <c r="AM34" s="71">
        <f t="shared" si="2"/>
        <v>86.01</v>
      </c>
      <c r="AN34" s="44">
        <f t="shared" si="2"/>
        <v>64.63</v>
      </c>
      <c r="AO34" s="71">
        <f t="shared" si="4"/>
        <v>82.505248425472374</v>
      </c>
      <c r="AQ34" s="66" t="s">
        <v>74</v>
      </c>
      <c r="AR34" s="85" t="s">
        <v>84</v>
      </c>
      <c r="AS34" s="87">
        <v>4.1500000000000004</v>
      </c>
      <c r="AT34" s="29">
        <f t="shared" si="3"/>
        <v>86.01</v>
      </c>
      <c r="AU34" s="89">
        <f t="shared" si="3"/>
        <v>64.63</v>
      </c>
      <c r="AV34" s="81">
        <f t="shared" si="5"/>
        <v>71.009837382051799</v>
      </c>
    </row>
    <row r="35" spans="4:48" ht="18.600000000000001" thickBot="1" x14ac:dyDescent="0.4">
      <c r="D35" s="42" t="s">
        <v>26</v>
      </c>
      <c r="E35" s="76" t="s">
        <v>27</v>
      </c>
      <c r="F35" s="77">
        <v>86.36</v>
      </c>
      <c r="G35" s="5">
        <v>69.209999999999994</v>
      </c>
      <c r="H35" s="5">
        <f t="shared" si="6"/>
        <v>30.790000000000006</v>
      </c>
      <c r="I35" s="5">
        <v>89.92</v>
      </c>
      <c r="J35" s="5">
        <v>75.25</v>
      </c>
      <c r="K35" s="5">
        <f t="shared" si="7"/>
        <v>24.750000000000007</v>
      </c>
      <c r="L35" s="5">
        <v>72.02</v>
      </c>
      <c r="M35" s="5">
        <v>57.02</v>
      </c>
      <c r="N35" s="5">
        <f t="shared" si="8"/>
        <v>42.98</v>
      </c>
      <c r="O35" s="5">
        <v>78.099999999999994</v>
      </c>
      <c r="P35" s="5">
        <v>68.23</v>
      </c>
      <c r="Q35" s="5">
        <f t="shared" si="9"/>
        <v>31.77</v>
      </c>
      <c r="R35" s="5">
        <v>70.3</v>
      </c>
      <c r="S35" s="5">
        <v>51.48</v>
      </c>
      <c r="T35" s="5">
        <f t="shared" si="10"/>
        <v>48.52000000000001</v>
      </c>
      <c r="U35" s="5">
        <f t="shared" si="11"/>
        <v>79.34</v>
      </c>
      <c r="V35" s="5">
        <f t="shared" si="12"/>
        <v>64.238</v>
      </c>
      <c r="W35" s="5">
        <f t="shared" si="13"/>
        <v>35.762000000000008</v>
      </c>
      <c r="X35" s="5">
        <v>88.62</v>
      </c>
      <c r="Y35" s="5">
        <v>79.069999999999993</v>
      </c>
      <c r="Z35" s="5">
        <f t="shared" si="14"/>
        <v>20.930000000000003</v>
      </c>
    </row>
    <row r="37" spans="4:48" ht="18.600000000000001" thickBot="1" x14ac:dyDescent="0.4"/>
    <row r="38" spans="4:48" x14ac:dyDescent="0.35">
      <c r="E38" s="114" t="s">
        <v>20</v>
      </c>
      <c r="F38" s="109" t="s">
        <v>11</v>
      </c>
      <c r="G38" s="110"/>
      <c r="H38" s="111"/>
      <c r="I38" s="109" t="s">
        <v>7</v>
      </c>
      <c r="J38" s="110"/>
      <c r="K38" s="111"/>
      <c r="L38" s="109" t="s">
        <v>14</v>
      </c>
      <c r="M38" s="110"/>
      <c r="N38" s="111"/>
      <c r="O38" s="109" t="s">
        <v>8</v>
      </c>
      <c r="P38" s="110"/>
      <c r="Q38" s="111"/>
      <c r="R38" s="109" t="s">
        <v>9</v>
      </c>
      <c r="S38" s="110"/>
      <c r="T38" s="111"/>
      <c r="U38" s="109" t="s">
        <v>16</v>
      </c>
      <c r="V38" s="110"/>
      <c r="W38" s="111"/>
      <c r="X38" s="109" t="s">
        <v>15</v>
      </c>
      <c r="Y38" s="110"/>
      <c r="Z38" s="110"/>
    </row>
    <row r="39" spans="4:48" ht="18.600000000000001" thickBot="1" x14ac:dyDescent="0.4">
      <c r="E39" s="104"/>
      <c r="F39" s="8" t="s">
        <v>44</v>
      </c>
      <c r="G39" s="2" t="s">
        <v>43</v>
      </c>
      <c r="H39" s="9" t="s">
        <v>45</v>
      </c>
      <c r="I39" s="2" t="s">
        <v>44</v>
      </c>
      <c r="J39" s="2" t="s">
        <v>43</v>
      </c>
      <c r="K39" s="9" t="s">
        <v>45</v>
      </c>
      <c r="L39" s="2" t="s">
        <v>44</v>
      </c>
      <c r="M39" s="2" t="s">
        <v>43</v>
      </c>
      <c r="N39" s="9" t="s">
        <v>45</v>
      </c>
      <c r="O39" s="2" t="s">
        <v>44</v>
      </c>
      <c r="P39" s="2" t="s">
        <v>43</v>
      </c>
      <c r="Q39" s="9" t="s">
        <v>45</v>
      </c>
      <c r="R39" s="2" t="s">
        <v>44</v>
      </c>
      <c r="S39" s="2" t="s">
        <v>43</v>
      </c>
      <c r="T39" s="9" t="s">
        <v>45</v>
      </c>
      <c r="U39" s="2" t="s">
        <v>44</v>
      </c>
      <c r="V39" s="2" t="s">
        <v>43</v>
      </c>
      <c r="W39" s="9" t="s">
        <v>46</v>
      </c>
      <c r="X39" s="2" t="s">
        <v>44</v>
      </c>
      <c r="Y39" s="2" t="s">
        <v>43</v>
      </c>
      <c r="Z39" s="22" t="s">
        <v>45</v>
      </c>
    </row>
    <row r="40" spans="4:48" x14ac:dyDescent="0.35">
      <c r="E40" s="40" t="s">
        <v>48</v>
      </c>
      <c r="F40">
        <f t="shared" ref="F40:G44" si="15">F31</f>
        <v>84.3</v>
      </c>
      <c r="G40">
        <f t="shared" si="15"/>
        <v>67.180000000000007</v>
      </c>
      <c r="H40" s="4">
        <f>H31/$H$35*100</f>
        <v>106.59304969145822</v>
      </c>
      <c r="I40">
        <f t="shared" ref="I40:J44" si="16">I31</f>
        <v>87.79</v>
      </c>
      <c r="J40">
        <f t="shared" si="16"/>
        <v>73.290000000000006</v>
      </c>
      <c r="K40" s="78">
        <f>K31/$K$35*100</f>
        <v>107.91919191919186</v>
      </c>
      <c r="L40">
        <f t="shared" ref="L40:M44" si="17">L31</f>
        <v>67.760000000000005</v>
      </c>
      <c r="M40">
        <f t="shared" si="17"/>
        <v>54.79</v>
      </c>
      <c r="N40" s="4">
        <f>N31/$N$35*100</f>
        <v>105.18845974872035</v>
      </c>
      <c r="O40">
        <f t="shared" ref="O40:P44" si="18">O31</f>
        <v>76.34</v>
      </c>
      <c r="P40">
        <f t="shared" si="18"/>
        <v>65.260000000000005</v>
      </c>
      <c r="Q40" s="78">
        <f>Q31/$Q$35*100</f>
        <v>109.34844192634559</v>
      </c>
      <c r="R40">
        <f t="shared" ref="R40:S44" si="19">R31</f>
        <v>68.989999999999995</v>
      </c>
      <c r="S40">
        <f t="shared" si="19"/>
        <v>49.15</v>
      </c>
      <c r="T40" s="78">
        <f>T31/$T$35*100</f>
        <v>104.80214344600161</v>
      </c>
      <c r="U40">
        <f t="shared" ref="U40:V44" si="20">U31</f>
        <v>77.036000000000016</v>
      </c>
      <c r="V40">
        <f t="shared" si="20"/>
        <v>61.934000000000005</v>
      </c>
      <c r="W40" s="78">
        <f>AVERAGE(H40,K40,N40,Q40,T40)</f>
        <v>106.77025734634353</v>
      </c>
      <c r="X40">
        <f t="shared" ref="X40:Y44" si="21">X31</f>
        <v>85.07</v>
      </c>
      <c r="Y40">
        <f t="shared" si="21"/>
        <v>77.87</v>
      </c>
      <c r="Z40">
        <f>Z31/$Z$35*100</f>
        <v>105.73339703774482</v>
      </c>
    </row>
    <row r="41" spans="4:48" x14ac:dyDescent="0.35">
      <c r="E41" s="79" t="s">
        <v>50</v>
      </c>
      <c r="F41">
        <f t="shared" si="15"/>
        <v>74.17</v>
      </c>
      <c r="G41">
        <f t="shared" si="15"/>
        <v>56.06</v>
      </c>
      <c r="H41" s="17">
        <f>H32/$H$35*100</f>
        <v>142.70867164663846</v>
      </c>
      <c r="I41">
        <f t="shared" si="16"/>
        <v>78.55</v>
      </c>
      <c r="J41">
        <f t="shared" si="16"/>
        <v>64.95</v>
      </c>
      <c r="K41" s="17">
        <f>K32/$K$35*100</f>
        <v>141.61616161616152</v>
      </c>
      <c r="L41">
        <f t="shared" si="17"/>
        <v>54.92</v>
      </c>
      <c r="M41">
        <f t="shared" si="17"/>
        <v>48.88</v>
      </c>
      <c r="N41" s="17">
        <f>N32/$N$35*100</f>
        <v>118.93904141461145</v>
      </c>
      <c r="O41">
        <f t="shared" si="18"/>
        <v>66.56</v>
      </c>
      <c r="P41">
        <f t="shared" si="18"/>
        <v>55.76</v>
      </c>
      <c r="Q41" s="17">
        <f>Q32/$Q$35*100</f>
        <v>139.25086559647465</v>
      </c>
      <c r="R41">
        <f t="shared" si="19"/>
        <v>58.16</v>
      </c>
      <c r="S41">
        <f t="shared" si="19"/>
        <v>34.24</v>
      </c>
      <c r="T41" s="17">
        <f>T32/$T$35*100</f>
        <v>135.53173948887053</v>
      </c>
      <c r="U41">
        <f t="shared" si="20"/>
        <v>66.472000000000008</v>
      </c>
      <c r="V41">
        <f t="shared" si="20"/>
        <v>51.977999999999994</v>
      </c>
      <c r="W41" s="17">
        <f t="shared" ref="W41:W44" si="22">AVERAGE(H41,K41,N41,Q41,T41)</f>
        <v>135.60929595255135</v>
      </c>
      <c r="X41">
        <f t="shared" si="21"/>
        <v>75.459999999999994</v>
      </c>
      <c r="Y41">
        <f t="shared" si="21"/>
        <v>67.13</v>
      </c>
      <c r="Z41" s="18">
        <f>Z32/$Z$35*100</f>
        <v>157.04730052556135</v>
      </c>
    </row>
    <row r="42" spans="4:48" x14ac:dyDescent="0.35">
      <c r="E42" s="79" t="s">
        <v>36</v>
      </c>
      <c r="F42">
        <f t="shared" si="15"/>
        <v>84.31</v>
      </c>
      <c r="G42">
        <f t="shared" si="15"/>
        <v>68.42</v>
      </c>
      <c r="H42" s="4">
        <f>H33/$H$35*100</f>
        <v>102.56576810652807</v>
      </c>
      <c r="I42">
        <f t="shared" si="16"/>
        <v>88.55</v>
      </c>
      <c r="J42">
        <f t="shared" si="16"/>
        <v>74.349999999999994</v>
      </c>
      <c r="K42" s="4">
        <f>K33/$K$35*100</f>
        <v>103.63636363636364</v>
      </c>
      <c r="L42">
        <f t="shared" si="17"/>
        <v>71.319999999999993</v>
      </c>
      <c r="M42">
        <f t="shared" si="17"/>
        <v>56.93</v>
      </c>
      <c r="N42" s="4">
        <f>N33/$N$35*100</f>
        <v>100.20939972080039</v>
      </c>
      <c r="O42" s="18">
        <f t="shared" si="18"/>
        <v>78.92</v>
      </c>
      <c r="P42">
        <f t="shared" si="18"/>
        <v>67.099999999999994</v>
      </c>
      <c r="Q42" s="4">
        <f>Q33/$Q$35*100</f>
        <v>103.55681460497325</v>
      </c>
      <c r="R42">
        <f t="shared" si="19"/>
        <v>70.459999999999994</v>
      </c>
      <c r="S42">
        <f t="shared" si="19"/>
        <v>50.63</v>
      </c>
      <c r="T42" s="4">
        <f>T33/$T$35*100</f>
        <v>101.75185490519371</v>
      </c>
      <c r="U42">
        <f t="shared" si="20"/>
        <v>78.712000000000003</v>
      </c>
      <c r="V42">
        <f t="shared" si="20"/>
        <v>63.48599999999999</v>
      </c>
      <c r="W42" s="4">
        <f t="shared" si="22"/>
        <v>102.34404019477181</v>
      </c>
      <c r="X42">
        <f t="shared" si="21"/>
        <v>87.16</v>
      </c>
      <c r="Y42">
        <f t="shared" si="21"/>
        <v>78.14</v>
      </c>
      <c r="Z42">
        <f>Z33/$Z$35*100</f>
        <v>104.44338270425226</v>
      </c>
    </row>
    <row r="43" spans="4:48" x14ac:dyDescent="0.35">
      <c r="E43" s="79" t="s">
        <v>51</v>
      </c>
      <c r="F43">
        <f t="shared" si="15"/>
        <v>83.52</v>
      </c>
      <c r="G43">
        <f t="shared" si="15"/>
        <v>66.319999999999993</v>
      </c>
      <c r="H43" s="4">
        <f>H34/$H$35*100</f>
        <v>109.38616433907113</v>
      </c>
      <c r="I43">
        <f t="shared" si="16"/>
        <v>86.63</v>
      </c>
      <c r="J43">
        <f t="shared" si="16"/>
        <v>71.260000000000005</v>
      </c>
      <c r="K43" s="4">
        <f>K34/$K$35*100</f>
        <v>116.1212121212121</v>
      </c>
      <c r="L43">
        <f t="shared" si="17"/>
        <v>67.650000000000006</v>
      </c>
      <c r="M43">
        <f t="shared" si="17"/>
        <v>52.73</v>
      </c>
      <c r="N43" s="4">
        <f>N34/$N$35*100</f>
        <v>109.98138669148443</v>
      </c>
      <c r="O43">
        <f t="shared" si="18"/>
        <v>75.05</v>
      </c>
      <c r="P43">
        <f t="shared" si="18"/>
        <v>64.900000000000006</v>
      </c>
      <c r="Q43" s="4">
        <f>Q34/$Q$35*100</f>
        <v>110.48158640226626</v>
      </c>
      <c r="R43">
        <f t="shared" si="19"/>
        <v>67.900000000000006</v>
      </c>
      <c r="S43">
        <f t="shared" si="19"/>
        <v>41.63</v>
      </c>
      <c r="T43" s="4">
        <f>T34/$T$35*100</f>
        <v>120.30090684253913</v>
      </c>
      <c r="U43">
        <f t="shared" si="20"/>
        <v>76.150000000000006</v>
      </c>
      <c r="V43">
        <f t="shared" si="20"/>
        <v>59.367999999999995</v>
      </c>
      <c r="W43" s="4">
        <f t="shared" si="22"/>
        <v>113.25425127931462</v>
      </c>
      <c r="X43">
        <f t="shared" si="21"/>
        <v>85.44</v>
      </c>
      <c r="Y43">
        <f t="shared" si="21"/>
        <v>77.02</v>
      </c>
      <c r="Z43">
        <f>Z34/$Z$35*100</f>
        <v>109.79455327281413</v>
      </c>
    </row>
    <row r="44" spans="4:48" ht="18.600000000000001" thickBot="1" x14ac:dyDescent="0.4">
      <c r="E44" s="80" t="s">
        <v>49</v>
      </c>
      <c r="F44" s="16">
        <f t="shared" si="15"/>
        <v>86.36</v>
      </c>
      <c r="G44" s="16">
        <f t="shared" si="15"/>
        <v>69.209999999999994</v>
      </c>
      <c r="H44" s="6">
        <f>H35/$H$35*100</f>
        <v>100</v>
      </c>
      <c r="I44" s="16">
        <f t="shared" si="16"/>
        <v>89.92</v>
      </c>
      <c r="J44" s="16">
        <f t="shared" si="16"/>
        <v>75.25</v>
      </c>
      <c r="K44" s="6">
        <f>K35/$K$35*100</f>
        <v>100</v>
      </c>
      <c r="L44" s="16">
        <f t="shared" si="17"/>
        <v>72.02</v>
      </c>
      <c r="M44" s="16">
        <f t="shared" si="17"/>
        <v>57.02</v>
      </c>
      <c r="N44" s="6">
        <f>N35/$N$35*100</f>
        <v>100</v>
      </c>
      <c r="O44" s="5">
        <f t="shared" si="18"/>
        <v>78.099999999999994</v>
      </c>
      <c r="P44" s="16">
        <f t="shared" si="18"/>
        <v>68.23</v>
      </c>
      <c r="Q44" s="6">
        <f>Q35/$Q$35*100</f>
        <v>100</v>
      </c>
      <c r="R44" s="16">
        <f t="shared" si="19"/>
        <v>70.3</v>
      </c>
      <c r="S44" s="16">
        <f t="shared" si="19"/>
        <v>51.48</v>
      </c>
      <c r="T44" s="6">
        <f>T35/$T$35*100</f>
        <v>100</v>
      </c>
      <c r="U44" s="16">
        <f t="shared" si="20"/>
        <v>79.34</v>
      </c>
      <c r="V44" s="16">
        <f t="shared" si="20"/>
        <v>64.238</v>
      </c>
      <c r="W44" s="6">
        <f t="shared" si="22"/>
        <v>100</v>
      </c>
      <c r="X44" s="16">
        <f t="shared" si="21"/>
        <v>88.62</v>
      </c>
      <c r="Y44" s="16">
        <f t="shared" si="21"/>
        <v>79.069999999999993</v>
      </c>
      <c r="Z44" s="5">
        <f>Z35/$Z$35*100</f>
        <v>100</v>
      </c>
    </row>
    <row r="51" spans="5:12" ht="18.600000000000001" thickBot="1" x14ac:dyDescent="0.4">
      <c r="E51" s="14"/>
      <c r="F51" s="13" t="s">
        <v>37</v>
      </c>
      <c r="G51" s="13" t="s">
        <v>38</v>
      </c>
      <c r="H51" s="13" t="s">
        <v>39</v>
      </c>
      <c r="I51" s="13" t="s">
        <v>8</v>
      </c>
      <c r="J51" s="13" t="s">
        <v>40</v>
      </c>
      <c r="K51" s="13" t="s">
        <v>41</v>
      </c>
      <c r="L51" s="13" t="s">
        <v>42</v>
      </c>
    </row>
    <row r="52" spans="5:12" x14ac:dyDescent="0.35">
      <c r="E52" s="40" t="s">
        <v>48</v>
      </c>
      <c r="F52" s="13">
        <f t="shared" ref="F52:F56" si="23">H40</f>
        <v>106.59304969145822</v>
      </c>
      <c r="G52" s="13">
        <f t="shared" ref="G52:G56" si="24">K40</f>
        <v>107.91919191919186</v>
      </c>
      <c r="H52" s="13">
        <f t="shared" ref="H52:H56" si="25">N40</f>
        <v>105.18845974872035</v>
      </c>
      <c r="I52" s="13">
        <f t="shared" ref="I52:I56" si="26">Q40</f>
        <v>109.34844192634559</v>
      </c>
      <c r="J52" s="13">
        <f t="shared" ref="J52:J56" si="27">T40</f>
        <v>104.80214344600161</v>
      </c>
      <c r="K52" s="13">
        <f t="shared" ref="K52:K56" si="28">W40</f>
        <v>106.77025734634353</v>
      </c>
      <c r="L52" s="13">
        <f t="shared" ref="L52:L56" si="29">Z40</f>
        <v>105.73339703774482</v>
      </c>
    </row>
    <row r="53" spans="5:12" x14ac:dyDescent="0.35">
      <c r="E53" s="79" t="s">
        <v>54</v>
      </c>
      <c r="F53" s="13">
        <f t="shared" si="23"/>
        <v>142.70867164663846</v>
      </c>
      <c r="G53" s="13">
        <f t="shared" si="24"/>
        <v>141.61616161616152</v>
      </c>
      <c r="H53" s="13">
        <f t="shared" si="25"/>
        <v>118.93904141461145</v>
      </c>
      <c r="I53" s="13">
        <f t="shared" si="26"/>
        <v>139.25086559647465</v>
      </c>
      <c r="J53" s="13">
        <f t="shared" si="27"/>
        <v>135.53173948887053</v>
      </c>
      <c r="K53" s="13">
        <f t="shared" si="28"/>
        <v>135.60929595255135</v>
      </c>
      <c r="L53" s="13">
        <f t="shared" si="29"/>
        <v>157.04730052556135</v>
      </c>
    </row>
    <row r="54" spans="5:12" x14ac:dyDescent="0.35">
      <c r="E54" s="79" t="s">
        <v>36</v>
      </c>
      <c r="F54" s="13">
        <f t="shared" si="23"/>
        <v>102.56576810652807</v>
      </c>
      <c r="G54" s="13">
        <f t="shared" si="24"/>
        <v>103.63636363636364</v>
      </c>
      <c r="H54" s="13">
        <f t="shared" si="25"/>
        <v>100.20939972080039</v>
      </c>
      <c r="I54" s="13">
        <f t="shared" si="26"/>
        <v>103.55681460497325</v>
      </c>
      <c r="J54" s="13">
        <f t="shared" si="27"/>
        <v>101.75185490519371</v>
      </c>
      <c r="K54" s="13">
        <f t="shared" si="28"/>
        <v>102.34404019477181</v>
      </c>
      <c r="L54" s="13">
        <f t="shared" si="29"/>
        <v>104.44338270425226</v>
      </c>
    </row>
    <row r="55" spans="5:12" x14ac:dyDescent="0.35">
      <c r="E55" s="79" t="s">
        <v>51</v>
      </c>
      <c r="F55" s="13">
        <f t="shared" si="23"/>
        <v>109.38616433907113</v>
      </c>
      <c r="G55" s="13">
        <f t="shared" si="24"/>
        <v>116.1212121212121</v>
      </c>
      <c r="H55" s="13">
        <f t="shared" si="25"/>
        <v>109.98138669148443</v>
      </c>
      <c r="I55" s="13">
        <f t="shared" si="26"/>
        <v>110.48158640226626</v>
      </c>
      <c r="J55" s="13">
        <f t="shared" si="27"/>
        <v>120.30090684253913</v>
      </c>
      <c r="K55" s="13">
        <f t="shared" si="28"/>
        <v>113.25425127931462</v>
      </c>
      <c r="L55" s="13">
        <f t="shared" si="29"/>
        <v>109.79455327281413</v>
      </c>
    </row>
    <row r="56" spans="5:12" ht="18.600000000000001" thickBot="1" x14ac:dyDescent="0.4">
      <c r="E56" s="80" t="s">
        <v>49</v>
      </c>
      <c r="F56" s="13">
        <f t="shared" si="23"/>
        <v>100</v>
      </c>
      <c r="G56" s="13">
        <f t="shared" si="24"/>
        <v>100</v>
      </c>
      <c r="H56" s="13">
        <f t="shared" si="25"/>
        <v>100</v>
      </c>
      <c r="I56" s="13">
        <f t="shared" si="26"/>
        <v>100</v>
      </c>
      <c r="J56" s="13">
        <f t="shared" si="27"/>
        <v>100</v>
      </c>
      <c r="K56" s="13">
        <f t="shared" si="28"/>
        <v>100</v>
      </c>
      <c r="L56" s="13">
        <f t="shared" si="29"/>
        <v>100</v>
      </c>
    </row>
    <row r="62" spans="5:12" x14ac:dyDescent="0.35">
      <c r="E62" s="13">
        <f>W41-W40</f>
        <v>28.839038606207822</v>
      </c>
    </row>
    <row r="68" spans="5:5" ht="18.600000000000001" thickBot="1" x14ac:dyDescent="0.4"/>
    <row r="69" spans="5:5" x14ac:dyDescent="0.35">
      <c r="E69" s="114"/>
    </row>
    <row r="70" spans="5:5" ht="18.600000000000001" thickBot="1" x14ac:dyDescent="0.4">
      <c r="E70" s="104"/>
    </row>
  </sheetData>
  <mergeCells count="47">
    <mergeCell ref="AQ27:AQ28"/>
    <mergeCell ref="AR27:AR28"/>
    <mergeCell ref="AS27:AS28"/>
    <mergeCell ref="AT27:AU27"/>
    <mergeCell ref="AV27:AV28"/>
    <mergeCell ref="AO17:AO18"/>
    <mergeCell ref="E69:E70"/>
    <mergeCell ref="AI17:AI18"/>
    <mergeCell ref="AJ17:AL17"/>
    <mergeCell ref="AH17:AH18"/>
    <mergeCell ref="AM17:AN17"/>
    <mergeCell ref="X29:Z29"/>
    <mergeCell ref="E38:E39"/>
    <mergeCell ref="F38:H38"/>
    <mergeCell ref="I38:K38"/>
    <mergeCell ref="L38:N38"/>
    <mergeCell ref="O38:Q38"/>
    <mergeCell ref="R38:T38"/>
    <mergeCell ref="U38:W38"/>
    <mergeCell ref="X38:Z38"/>
    <mergeCell ref="I29:K29"/>
    <mergeCell ref="L29:N29"/>
    <mergeCell ref="O29:Q29"/>
    <mergeCell ref="R29:T29"/>
    <mergeCell ref="U29:W29"/>
    <mergeCell ref="D29:D30"/>
    <mergeCell ref="E29:E30"/>
    <mergeCell ref="F29:H29"/>
    <mergeCell ref="O17:Q17"/>
    <mergeCell ref="R17:T17"/>
    <mergeCell ref="U17:W17"/>
    <mergeCell ref="X17:Z17"/>
    <mergeCell ref="D17:D18"/>
    <mergeCell ref="E17:E18"/>
    <mergeCell ref="F17:H17"/>
    <mergeCell ref="I17:K17"/>
    <mergeCell ref="L17:N17"/>
    <mergeCell ref="AQ17:AQ18"/>
    <mergeCell ref="AT17:AU17"/>
    <mergeCell ref="AV17:AV18"/>
    <mergeCell ref="AR17:AR18"/>
    <mergeCell ref="AS17:AS18"/>
    <mergeCell ref="AH27:AH28"/>
    <mergeCell ref="AI27:AI28"/>
    <mergeCell ref="AJ27:AL27"/>
    <mergeCell ref="AM27:AN27"/>
    <mergeCell ref="AO27:AO28"/>
  </mergeCells>
  <phoneticPr fontId="2" type="noConversion"/>
  <pageMargins left="0.7" right="0.7" top="0.75" bottom="0.75" header="0.3" footer="0.3"/>
  <pageSetup paperSize="9" orientation="landscape" horizontalDpi="2400" verticalDpi="2400" r:id="rId1"/>
  <ignoredErrors>
    <ignoredError sqref="H40:H44 K40:K44 N40:N44 Q40:Q44 T40:T44 W40:W44 H3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8AA14-78CA-439F-8E0D-A5A1D356C9C0}">
  <dimension ref="G3:AE72"/>
  <sheetViews>
    <sheetView tabSelected="1" topLeftCell="F42" zoomScale="85" zoomScaleNormal="85" workbookViewId="0">
      <selection activeCell="V49" sqref="V49"/>
    </sheetView>
  </sheetViews>
  <sheetFormatPr defaultRowHeight="13.8" x14ac:dyDescent="0.25"/>
  <cols>
    <col min="8" max="8" width="19.88671875" bestFit="1" customWidth="1"/>
    <col min="24" max="24" width="9.109375" bestFit="1" customWidth="1"/>
  </cols>
  <sheetData>
    <row r="3" spans="8:29" x14ac:dyDescent="0.25">
      <c r="H3" s="20" t="s">
        <v>34</v>
      </c>
    </row>
    <row r="5" spans="8:29" ht="14.4" thickBot="1" x14ac:dyDescent="0.3"/>
    <row r="6" spans="8:29" x14ac:dyDescent="0.25">
      <c r="H6" s="119" t="s">
        <v>0</v>
      </c>
      <c r="I6" s="109" t="s">
        <v>11</v>
      </c>
      <c r="J6" s="110"/>
      <c r="K6" s="111"/>
      <c r="L6" s="110" t="s">
        <v>7</v>
      </c>
      <c r="M6" s="110"/>
      <c r="N6" s="111"/>
      <c r="O6" s="110" t="s">
        <v>14</v>
      </c>
      <c r="P6" s="110"/>
      <c r="Q6" s="111"/>
      <c r="R6" s="109" t="s">
        <v>8</v>
      </c>
      <c r="S6" s="110"/>
      <c r="T6" s="111"/>
      <c r="U6" s="109" t="s">
        <v>9</v>
      </c>
      <c r="V6" s="110"/>
      <c r="W6" s="110"/>
      <c r="X6" s="109" t="s">
        <v>16</v>
      </c>
      <c r="Y6" s="110"/>
      <c r="Z6" s="110"/>
      <c r="AA6" s="109" t="s">
        <v>15</v>
      </c>
      <c r="AB6" s="110"/>
      <c r="AC6" s="111"/>
    </row>
    <row r="7" spans="8:29" ht="14.4" thickBot="1" x14ac:dyDescent="0.3">
      <c r="H7" s="120"/>
      <c r="I7" s="1" t="s">
        <v>12</v>
      </c>
      <c r="J7" s="2" t="s">
        <v>13</v>
      </c>
      <c r="K7" s="3" t="s">
        <v>35</v>
      </c>
      <c r="L7" s="2" t="s">
        <v>12</v>
      </c>
      <c r="M7" s="2" t="s">
        <v>13</v>
      </c>
      <c r="N7" s="3" t="s">
        <v>35</v>
      </c>
      <c r="O7" s="2" t="s">
        <v>12</v>
      </c>
      <c r="P7" s="2" t="s">
        <v>13</v>
      </c>
      <c r="Q7" s="3" t="s">
        <v>35</v>
      </c>
      <c r="R7" s="2" t="s">
        <v>12</v>
      </c>
      <c r="S7" s="2" t="s">
        <v>13</v>
      </c>
      <c r="T7" s="3" t="s">
        <v>35</v>
      </c>
      <c r="U7" s="2" t="s">
        <v>12</v>
      </c>
      <c r="V7" s="2" t="s">
        <v>13</v>
      </c>
      <c r="W7" s="3" t="s">
        <v>35</v>
      </c>
      <c r="X7" s="2" t="s">
        <v>12</v>
      </c>
      <c r="Y7" s="2" t="s">
        <v>13</v>
      </c>
      <c r="Z7" s="3" t="s">
        <v>35</v>
      </c>
      <c r="AA7" s="2" t="s">
        <v>12</v>
      </c>
      <c r="AB7" s="2" t="s">
        <v>13</v>
      </c>
      <c r="AC7" s="3" t="s">
        <v>35</v>
      </c>
    </row>
    <row r="8" spans="8:29" ht="15.6" x14ac:dyDescent="0.25">
      <c r="H8" s="10" t="s">
        <v>1</v>
      </c>
      <c r="I8">
        <v>70.08</v>
      </c>
      <c r="J8">
        <v>25.64</v>
      </c>
      <c r="K8">
        <f>(1-J8/100)*100</f>
        <v>74.36</v>
      </c>
      <c r="L8">
        <v>71.06</v>
      </c>
      <c r="M8">
        <v>37.630000000000003</v>
      </c>
      <c r="N8">
        <f>(1-M8/100)*100</f>
        <v>62.36999999999999</v>
      </c>
      <c r="O8">
        <v>68.41</v>
      </c>
      <c r="P8">
        <v>6.1</v>
      </c>
      <c r="Q8">
        <f>(1-P8/100)*100</f>
        <v>93.9</v>
      </c>
      <c r="R8">
        <v>66.72</v>
      </c>
      <c r="S8">
        <v>14.24</v>
      </c>
      <c r="T8">
        <f>(1-S8/100)*100</f>
        <v>85.76</v>
      </c>
      <c r="U8">
        <v>41.46</v>
      </c>
      <c r="V8">
        <v>13.2</v>
      </c>
      <c r="W8">
        <f>(1-V8/100)*100</f>
        <v>86.8</v>
      </c>
      <c r="X8">
        <v>63.545999999999992</v>
      </c>
      <c r="Y8">
        <v>19.362000000000002</v>
      </c>
      <c r="AA8">
        <v>78.41</v>
      </c>
      <c r="AB8">
        <v>40.76</v>
      </c>
      <c r="AC8">
        <f>(1-AB8/100)*100</f>
        <v>59.24</v>
      </c>
    </row>
    <row r="9" spans="8:29" ht="15.6" x14ac:dyDescent="0.25">
      <c r="H9" s="11" t="s">
        <v>31</v>
      </c>
      <c r="I9">
        <v>75.150000000000006</v>
      </c>
      <c r="J9">
        <v>36.01</v>
      </c>
      <c r="K9">
        <f t="shared" ref="K9:K15" si="0">(1-J9/100)*100</f>
        <v>63.99</v>
      </c>
      <c r="L9">
        <v>77.94</v>
      </c>
      <c r="M9">
        <v>55.52</v>
      </c>
      <c r="N9">
        <f t="shared" ref="N9:N15" si="1">(1-M9/100)*100</f>
        <v>44.48</v>
      </c>
      <c r="O9">
        <v>70.069999999999993</v>
      </c>
      <c r="P9">
        <v>8.76</v>
      </c>
      <c r="Q9">
        <f t="shared" ref="Q9:Q15" si="2">(1-P9/100)*100</f>
        <v>91.24</v>
      </c>
      <c r="R9">
        <v>69.540000000000006</v>
      </c>
      <c r="S9">
        <v>36.22</v>
      </c>
      <c r="T9">
        <f t="shared" ref="T9:T15" si="3">(1-S9/100)*100</f>
        <v>63.78</v>
      </c>
      <c r="U9">
        <v>61.96</v>
      </c>
      <c r="V9">
        <v>42.03</v>
      </c>
      <c r="W9">
        <f t="shared" ref="W9:W15" si="4">(1-V9/100)*100</f>
        <v>57.97</v>
      </c>
      <c r="X9">
        <v>70.931999999999988</v>
      </c>
      <c r="Y9">
        <v>35.707999999999998</v>
      </c>
      <c r="AA9">
        <v>82.07</v>
      </c>
      <c r="AB9">
        <v>46.01</v>
      </c>
      <c r="AC9">
        <f t="shared" ref="AC9:AC15" si="5">(1-AB9/100)*100</f>
        <v>53.99</v>
      </c>
    </row>
    <row r="10" spans="8:29" ht="15.6" x14ac:dyDescent="0.25">
      <c r="H10" s="11" t="s">
        <v>2</v>
      </c>
      <c r="I10">
        <v>76.650000000000006</v>
      </c>
      <c r="J10">
        <v>37.479999999999997</v>
      </c>
      <c r="K10">
        <f t="shared" si="0"/>
        <v>62.519999999999996</v>
      </c>
      <c r="L10">
        <v>78.760000000000005</v>
      </c>
      <c r="M10">
        <v>64.5</v>
      </c>
      <c r="N10">
        <f t="shared" si="1"/>
        <v>35.5</v>
      </c>
      <c r="O10">
        <v>72.55</v>
      </c>
      <c r="P10">
        <v>9.36</v>
      </c>
      <c r="Q10">
        <f t="shared" si="2"/>
        <v>90.64</v>
      </c>
      <c r="R10">
        <v>69.41</v>
      </c>
      <c r="S10">
        <v>40.14</v>
      </c>
      <c r="T10">
        <f t="shared" si="3"/>
        <v>59.86</v>
      </c>
      <c r="U10">
        <v>58.24</v>
      </c>
      <c r="V10">
        <v>49.56</v>
      </c>
      <c r="W10">
        <f t="shared" si="4"/>
        <v>50.44</v>
      </c>
      <c r="X10">
        <v>71.122</v>
      </c>
      <c r="Y10">
        <v>40.207999999999998</v>
      </c>
      <c r="AA10">
        <v>82.39</v>
      </c>
      <c r="AB10">
        <v>49.84</v>
      </c>
      <c r="AC10">
        <f t="shared" si="5"/>
        <v>50.160000000000004</v>
      </c>
    </row>
    <row r="11" spans="8:29" ht="15.6" x14ac:dyDescent="0.25">
      <c r="H11" s="11" t="s">
        <v>32</v>
      </c>
      <c r="I11">
        <v>78.97</v>
      </c>
      <c r="J11">
        <v>35.85</v>
      </c>
      <c r="K11">
        <f t="shared" si="0"/>
        <v>64.149999999999991</v>
      </c>
      <c r="L11">
        <v>76.67</v>
      </c>
      <c r="M11">
        <v>61.44</v>
      </c>
      <c r="N11">
        <f t="shared" si="1"/>
        <v>38.56</v>
      </c>
      <c r="O11">
        <v>73.709999999999994</v>
      </c>
      <c r="P11">
        <v>9.26</v>
      </c>
      <c r="Q11">
        <f t="shared" si="2"/>
        <v>90.74</v>
      </c>
      <c r="R11">
        <v>68.7</v>
      </c>
      <c r="S11">
        <v>38.159999999999997</v>
      </c>
      <c r="T11">
        <f t="shared" si="3"/>
        <v>61.84</v>
      </c>
      <c r="U11">
        <v>61.73</v>
      </c>
      <c r="V11">
        <v>47.08</v>
      </c>
      <c r="W11">
        <f t="shared" si="4"/>
        <v>52.92</v>
      </c>
      <c r="X11">
        <v>71.955999999999989</v>
      </c>
      <c r="Y11">
        <v>38.35799999999999</v>
      </c>
      <c r="AA11">
        <v>80.319999999999993</v>
      </c>
      <c r="AB11">
        <v>47.26</v>
      </c>
      <c r="AC11">
        <f t="shared" si="5"/>
        <v>52.740000000000009</v>
      </c>
    </row>
    <row r="12" spans="8:29" ht="15.6" x14ac:dyDescent="0.25">
      <c r="H12" s="11" t="s">
        <v>33</v>
      </c>
      <c r="I12">
        <v>76.45</v>
      </c>
      <c r="J12">
        <v>37.44</v>
      </c>
      <c r="K12">
        <f t="shared" si="0"/>
        <v>62.56</v>
      </c>
      <c r="L12">
        <v>75.44</v>
      </c>
      <c r="M12">
        <v>62.03</v>
      </c>
      <c r="N12">
        <f t="shared" si="1"/>
        <v>37.970000000000006</v>
      </c>
      <c r="O12">
        <v>70.650000000000006</v>
      </c>
      <c r="P12">
        <v>10.199999999999999</v>
      </c>
      <c r="Q12">
        <f t="shared" si="2"/>
        <v>89.8</v>
      </c>
      <c r="R12">
        <v>69.69</v>
      </c>
      <c r="S12">
        <v>40.49</v>
      </c>
      <c r="T12">
        <f t="shared" si="3"/>
        <v>59.51</v>
      </c>
      <c r="U12">
        <v>62.16</v>
      </c>
      <c r="V12">
        <v>52.58</v>
      </c>
      <c r="W12">
        <f t="shared" si="4"/>
        <v>47.420000000000009</v>
      </c>
      <c r="X12">
        <v>70.878</v>
      </c>
      <c r="Y12">
        <v>39.748000000000005</v>
      </c>
      <c r="AA12">
        <v>85.03</v>
      </c>
      <c r="AB12">
        <v>50.06</v>
      </c>
      <c r="AC12">
        <f t="shared" si="5"/>
        <v>49.94</v>
      </c>
    </row>
    <row r="13" spans="8:29" ht="15.6" x14ac:dyDescent="0.25">
      <c r="H13" s="11" t="s">
        <v>3</v>
      </c>
      <c r="I13">
        <v>78.239999999999995</v>
      </c>
      <c r="J13">
        <v>44.21</v>
      </c>
      <c r="K13">
        <f t="shared" si="0"/>
        <v>55.790000000000006</v>
      </c>
      <c r="L13">
        <v>85.5</v>
      </c>
      <c r="M13">
        <v>69.81</v>
      </c>
      <c r="N13">
        <f t="shared" si="1"/>
        <v>30.189999999999994</v>
      </c>
      <c r="O13">
        <v>74.67</v>
      </c>
      <c r="P13">
        <v>11.41</v>
      </c>
      <c r="Q13">
        <f t="shared" si="2"/>
        <v>88.59</v>
      </c>
      <c r="R13">
        <v>73.489999999999995</v>
      </c>
      <c r="S13">
        <v>46.12</v>
      </c>
      <c r="T13">
        <f t="shared" si="3"/>
        <v>53.879999999999995</v>
      </c>
      <c r="U13">
        <v>76.14</v>
      </c>
      <c r="V13">
        <v>63.22</v>
      </c>
      <c r="W13">
        <f t="shared" si="4"/>
        <v>36.78</v>
      </c>
      <c r="X13">
        <v>77.608000000000004</v>
      </c>
      <c r="Y13">
        <v>46.954000000000001</v>
      </c>
      <c r="AA13">
        <v>87.67</v>
      </c>
      <c r="AB13">
        <v>58.5</v>
      </c>
      <c r="AC13">
        <f t="shared" si="5"/>
        <v>41.5</v>
      </c>
    </row>
    <row r="14" spans="8:29" ht="15.6" x14ac:dyDescent="0.25">
      <c r="H14" s="11" t="s">
        <v>4</v>
      </c>
      <c r="I14">
        <v>77.77</v>
      </c>
      <c r="J14">
        <v>40.5</v>
      </c>
      <c r="K14">
        <f t="shared" si="0"/>
        <v>59.5</v>
      </c>
      <c r="L14">
        <v>82.88</v>
      </c>
      <c r="M14">
        <v>55.09</v>
      </c>
      <c r="N14">
        <f t="shared" si="1"/>
        <v>44.91</v>
      </c>
      <c r="O14">
        <v>71.760000000000005</v>
      </c>
      <c r="P14">
        <v>9.24</v>
      </c>
      <c r="Q14">
        <f t="shared" si="2"/>
        <v>90.759999999999991</v>
      </c>
      <c r="R14">
        <v>72.92</v>
      </c>
      <c r="S14">
        <v>40.36</v>
      </c>
      <c r="T14">
        <f t="shared" si="3"/>
        <v>59.64</v>
      </c>
      <c r="U14">
        <v>74.25</v>
      </c>
      <c r="V14">
        <v>51.45</v>
      </c>
      <c r="W14">
        <f t="shared" si="4"/>
        <v>48.54999999999999</v>
      </c>
      <c r="X14">
        <v>75.915999999999997</v>
      </c>
      <c r="Y14">
        <v>39.327999999999996</v>
      </c>
      <c r="AA14">
        <v>83.7</v>
      </c>
      <c r="AB14">
        <v>49.45</v>
      </c>
      <c r="AC14">
        <f t="shared" si="5"/>
        <v>50.55</v>
      </c>
    </row>
    <row r="15" spans="8:29" ht="15.6" x14ac:dyDescent="0.25">
      <c r="H15" s="11" t="s">
        <v>5</v>
      </c>
      <c r="I15">
        <v>78.849999999999994</v>
      </c>
      <c r="J15">
        <v>42.81</v>
      </c>
      <c r="K15">
        <f t="shared" si="0"/>
        <v>57.19</v>
      </c>
      <c r="L15">
        <v>84.33</v>
      </c>
      <c r="M15">
        <v>70.73</v>
      </c>
      <c r="N15">
        <f t="shared" si="1"/>
        <v>29.269999999999996</v>
      </c>
      <c r="O15">
        <v>72.72</v>
      </c>
      <c r="P15">
        <v>11.03</v>
      </c>
      <c r="Q15">
        <f t="shared" si="2"/>
        <v>88.97</v>
      </c>
      <c r="R15">
        <v>72.89</v>
      </c>
      <c r="S15">
        <v>45.41</v>
      </c>
      <c r="T15">
        <f t="shared" si="3"/>
        <v>54.59</v>
      </c>
      <c r="U15">
        <v>75.959999999999994</v>
      </c>
      <c r="V15">
        <v>62.55</v>
      </c>
      <c r="W15">
        <f t="shared" si="4"/>
        <v>37.450000000000003</v>
      </c>
      <c r="X15">
        <v>76.95</v>
      </c>
      <c r="Y15">
        <v>46.506000000000007</v>
      </c>
      <c r="AA15">
        <v>87.43</v>
      </c>
      <c r="AB15">
        <v>56.22</v>
      </c>
      <c r="AC15">
        <f t="shared" si="5"/>
        <v>43.779999999999994</v>
      </c>
    </row>
    <row r="16" spans="8:29" ht="16.2" thickBot="1" x14ac:dyDescent="0.3">
      <c r="H16" s="12" t="s">
        <v>55</v>
      </c>
      <c r="I16">
        <v>84.2</v>
      </c>
      <c r="J16">
        <v>45.67</v>
      </c>
      <c r="K16">
        <f>(1-J16/100)*100</f>
        <v>54.33</v>
      </c>
      <c r="L16">
        <v>89.92</v>
      </c>
      <c r="M16">
        <v>74.39</v>
      </c>
      <c r="N16">
        <f>(1-M16/100)*100</f>
        <v>25.61</v>
      </c>
      <c r="O16">
        <v>74.540000000000006</v>
      </c>
      <c r="P16">
        <v>11.19</v>
      </c>
      <c r="Q16">
        <f>(1-P16/100)*100</f>
        <v>88.81</v>
      </c>
      <c r="R16">
        <v>77.94</v>
      </c>
      <c r="S16">
        <v>48.85</v>
      </c>
      <c r="T16">
        <f>(1-S16/100)*100</f>
        <v>51.150000000000006</v>
      </c>
      <c r="U16">
        <v>80.19</v>
      </c>
      <c r="V16">
        <v>66.989999999999995</v>
      </c>
      <c r="W16">
        <f>(1-V16/100)*100</f>
        <v>33.010000000000005</v>
      </c>
      <c r="X16">
        <v>81.358000000000004</v>
      </c>
      <c r="Y16">
        <v>49.417999999999992</v>
      </c>
      <c r="AA16">
        <v>89.25</v>
      </c>
      <c r="AB16">
        <v>61.79</v>
      </c>
      <c r="AC16">
        <f>(1-AB16/100)*100</f>
        <v>38.21</v>
      </c>
    </row>
    <row r="23" spans="8:29" ht="14.4" thickBot="1" x14ac:dyDescent="0.3"/>
    <row r="24" spans="8:29" x14ac:dyDescent="0.25">
      <c r="H24" s="119" t="s">
        <v>0</v>
      </c>
      <c r="I24" s="109" t="s">
        <v>11</v>
      </c>
      <c r="J24" s="110"/>
      <c r="K24" s="111"/>
      <c r="L24" s="110" t="s">
        <v>7</v>
      </c>
      <c r="M24" s="110"/>
      <c r="N24" s="111"/>
      <c r="O24" s="110" t="s">
        <v>14</v>
      </c>
      <c r="P24" s="110"/>
      <c r="Q24" s="111"/>
      <c r="R24" s="109" t="s">
        <v>8</v>
      </c>
      <c r="S24" s="110"/>
      <c r="T24" s="111"/>
      <c r="U24" s="109" t="s">
        <v>9</v>
      </c>
      <c r="V24" s="110"/>
      <c r="W24" s="110"/>
      <c r="X24" s="109" t="s">
        <v>16</v>
      </c>
      <c r="Y24" s="110"/>
      <c r="Z24" s="110"/>
      <c r="AA24" s="109" t="s">
        <v>15</v>
      </c>
      <c r="AB24" s="110"/>
      <c r="AC24" s="111"/>
    </row>
    <row r="25" spans="8:29" ht="14.4" thickBot="1" x14ac:dyDescent="0.3">
      <c r="H25" s="120"/>
      <c r="I25" s="1" t="s">
        <v>12</v>
      </c>
      <c r="J25" s="2" t="s">
        <v>13</v>
      </c>
      <c r="K25" s="3" t="s">
        <v>10</v>
      </c>
      <c r="L25" s="2" t="s">
        <v>12</v>
      </c>
      <c r="M25" s="2" t="s">
        <v>13</v>
      </c>
      <c r="N25" s="3" t="s">
        <v>10</v>
      </c>
      <c r="O25" s="2" t="s">
        <v>12</v>
      </c>
      <c r="P25" s="2" t="s">
        <v>13</v>
      </c>
      <c r="Q25" s="9" t="s">
        <v>10</v>
      </c>
      <c r="R25" s="2" t="s">
        <v>12</v>
      </c>
      <c r="S25" s="2" t="s">
        <v>13</v>
      </c>
      <c r="T25" s="3" t="s">
        <v>10</v>
      </c>
      <c r="U25" s="2" t="s">
        <v>12</v>
      </c>
      <c r="V25" s="2" t="s">
        <v>13</v>
      </c>
      <c r="W25" s="3" t="s">
        <v>10</v>
      </c>
      <c r="X25" s="2" t="s">
        <v>12</v>
      </c>
      <c r="Y25" s="2" t="s">
        <v>13</v>
      </c>
      <c r="Z25" s="3" t="s">
        <v>17</v>
      </c>
      <c r="AA25" s="2" t="s">
        <v>12</v>
      </c>
      <c r="AB25" s="2" t="s">
        <v>13</v>
      </c>
      <c r="AC25" s="9" t="s">
        <v>10</v>
      </c>
    </row>
    <row r="26" spans="8:29" ht="15.6" x14ac:dyDescent="0.25">
      <c r="H26" s="10" t="s">
        <v>1</v>
      </c>
      <c r="I26">
        <f t="shared" ref="I26:J34" si="6">I8</f>
        <v>70.08</v>
      </c>
      <c r="J26">
        <f t="shared" si="6"/>
        <v>25.64</v>
      </c>
      <c r="K26" s="21">
        <f t="shared" ref="K26:K34" si="7">K8/$K$16*100</f>
        <v>136.8672924719308</v>
      </c>
      <c r="L26">
        <f t="shared" ref="L26:M34" si="8">L8</f>
        <v>71.06</v>
      </c>
      <c r="M26">
        <f t="shared" si="8"/>
        <v>37.630000000000003</v>
      </c>
      <c r="N26" s="21">
        <f t="shared" ref="N26:N34" si="9">N8/$N$16*100</f>
        <v>243.53768059351813</v>
      </c>
      <c r="O26">
        <f t="shared" ref="O26:P34" si="10">O8</f>
        <v>68.41</v>
      </c>
      <c r="P26">
        <f t="shared" si="10"/>
        <v>6.1</v>
      </c>
      <c r="Q26" s="17">
        <f t="shared" ref="Q26:Q34" si="11">Q8/$Q$16*100</f>
        <v>105.73133656119806</v>
      </c>
      <c r="R26">
        <f t="shared" ref="R26:S34" si="12">R8</f>
        <v>66.72</v>
      </c>
      <c r="S26">
        <f t="shared" si="12"/>
        <v>14.24</v>
      </c>
      <c r="T26" s="21">
        <f t="shared" ref="T26:T34" si="13">T8/$T$16*100</f>
        <v>167.66373411534701</v>
      </c>
      <c r="U26">
        <f t="shared" ref="U26:V34" si="14">U8</f>
        <v>41.46</v>
      </c>
      <c r="V26">
        <f t="shared" si="14"/>
        <v>13.2</v>
      </c>
      <c r="W26" s="21">
        <f t="shared" ref="W26:W34" si="15">W8/$W$16*100</f>
        <v>262.95062102393206</v>
      </c>
      <c r="X26">
        <f>AVERAGE(I26,L26,O26,R26,U26)</f>
        <v>63.545999999999992</v>
      </c>
      <c r="Y26">
        <f>AVERAGE(J26,M26,P26,S26,V26)</f>
        <v>19.362000000000002</v>
      </c>
      <c r="Z26" s="21">
        <f>AVERAGE(K26,N26,Q26,T26,W26)</f>
        <v>183.35013295318521</v>
      </c>
      <c r="AA26">
        <f t="shared" ref="AA26:AB34" si="16">AA8</f>
        <v>78.41</v>
      </c>
      <c r="AB26">
        <f t="shared" si="16"/>
        <v>40.76</v>
      </c>
      <c r="AC26" s="17">
        <f t="shared" ref="AC26:AC34" si="17">AC8/$AC$16*100</f>
        <v>155.03794818110444</v>
      </c>
    </row>
    <row r="27" spans="8:29" ht="15.6" x14ac:dyDescent="0.25">
      <c r="H27" s="11" t="s">
        <v>31</v>
      </c>
      <c r="I27">
        <f t="shared" si="6"/>
        <v>75.150000000000006</v>
      </c>
      <c r="J27">
        <f t="shared" si="6"/>
        <v>36.01</v>
      </c>
      <c r="K27" s="4">
        <f t="shared" si="7"/>
        <v>117.78023191606847</v>
      </c>
      <c r="L27">
        <f t="shared" si="8"/>
        <v>77.94</v>
      </c>
      <c r="M27">
        <f t="shared" si="8"/>
        <v>55.52</v>
      </c>
      <c r="N27" s="4">
        <f t="shared" si="9"/>
        <v>173.68215540804371</v>
      </c>
      <c r="O27">
        <f t="shared" si="10"/>
        <v>70.069999999999993</v>
      </c>
      <c r="P27">
        <f t="shared" si="10"/>
        <v>8.76</v>
      </c>
      <c r="Q27" s="4">
        <f t="shared" si="11"/>
        <v>102.73617835829299</v>
      </c>
      <c r="R27">
        <f t="shared" si="12"/>
        <v>69.540000000000006</v>
      </c>
      <c r="S27">
        <f t="shared" si="12"/>
        <v>36.22</v>
      </c>
      <c r="T27" s="4">
        <f t="shared" si="13"/>
        <v>124.69208211143695</v>
      </c>
      <c r="U27">
        <f t="shared" si="14"/>
        <v>61.96</v>
      </c>
      <c r="V27">
        <f t="shared" si="14"/>
        <v>42.03</v>
      </c>
      <c r="W27" s="4">
        <f t="shared" si="15"/>
        <v>175.61345046955466</v>
      </c>
      <c r="X27">
        <f t="shared" ref="X27:X33" si="18">AVERAGE(I27,L27,O27,R27,U27)</f>
        <v>70.931999999999988</v>
      </c>
      <c r="Y27">
        <f t="shared" ref="Y27:Y33" si="19">AVERAGE(J27,M27,P27,S27,V27)</f>
        <v>35.707999999999998</v>
      </c>
      <c r="Z27" s="4">
        <f t="shared" ref="Z27:Z33" si="20">AVERAGE(K27,N27,Q27,T27,W27)</f>
        <v>138.90081965267936</v>
      </c>
      <c r="AA27">
        <f t="shared" si="16"/>
        <v>82.07</v>
      </c>
      <c r="AB27">
        <f t="shared" si="16"/>
        <v>46.01</v>
      </c>
      <c r="AC27" s="4">
        <f t="shared" si="17"/>
        <v>141.29808950536508</v>
      </c>
    </row>
    <row r="28" spans="8:29" ht="15.6" x14ac:dyDescent="0.25">
      <c r="H28" s="11" t="s">
        <v>2</v>
      </c>
      <c r="I28">
        <f t="shared" si="6"/>
        <v>76.650000000000006</v>
      </c>
      <c r="J28">
        <f t="shared" si="6"/>
        <v>37.479999999999997</v>
      </c>
      <c r="K28" s="4">
        <f t="shared" si="7"/>
        <v>115.07454445057978</v>
      </c>
      <c r="L28">
        <f t="shared" si="8"/>
        <v>78.760000000000005</v>
      </c>
      <c r="M28">
        <f t="shared" si="8"/>
        <v>64.5</v>
      </c>
      <c r="N28" s="4">
        <f t="shared" si="9"/>
        <v>138.61772745021477</v>
      </c>
      <c r="O28">
        <f t="shared" si="10"/>
        <v>72.55</v>
      </c>
      <c r="P28">
        <f t="shared" si="10"/>
        <v>9.36</v>
      </c>
      <c r="Q28" s="4">
        <f t="shared" si="11"/>
        <v>102.06057876365273</v>
      </c>
      <c r="R28">
        <f t="shared" si="12"/>
        <v>69.41</v>
      </c>
      <c r="S28">
        <f t="shared" si="12"/>
        <v>40.14</v>
      </c>
      <c r="T28" s="4">
        <f t="shared" si="13"/>
        <v>117.02834799608992</v>
      </c>
      <c r="U28">
        <f t="shared" si="14"/>
        <v>58.24</v>
      </c>
      <c r="V28">
        <f t="shared" si="14"/>
        <v>49.56</v>
      </c>
      <c r="W28" s="4">
        <f t="shared" si="15"/>
        <v>152.80218115722505</v>
      </c>
      <c r="X28">
        <f t="shared" si="18"/>
        <v>71.122</v>
      </c>
      <c r="Y28">
        <f t="shared" si="19"/>
        <v>40.207999999999998</v>
      </c>
      <c r="Z28" s="4">
        <f t="shared" si="20"/>
        <v>125.11667596355244</v>
      </c>
      <c r="AA28">
        <f t="shared" si="16"/>
        <v>82.39</v>
      </c>
      <c r="AB28">
        <f t="shared" si="16"/>
        <v>49.84</v>
      </c>
      <c r="AC28" s="4">
        <f t="shared" si="17"/>
        <v>131.27453546192095</v>
      </c>
    </row>
    <row r="29" spans="8:29" ht="15.6" x14ac:dyDescent="0.25">
      <c r="H29" s="11" t="s">
        <v>32</v>
      </c>
      <c r="I29">
        <f t="shared" si="6"/>
        <v>78.97</v>
      </c>
      <c r="J29">
        <f t="shared" si="6"/>
        <v>35.85</v>
      </c>
      <c r="K29" s="4">
        <f t="shared" si="7"/>
        <v>118.07472851095157</v>
      </c>
      <c r="L29">
        <f t="shared" si="8"/>
        <v>76.67</v>
      </c>
      <c r="M29">
        <f t="shared" si="8"/>
        <v>61.44</v>
      </c>
      <c r="N29" s="4">
        <f t="shared" si="9"/>
        <v>150.56618508395158</v>
      </c>
      <c r="O29">
        <f t="shared" si="10"/>
        <v>73.709999999999994</v>
      </c>
      <c r="P29">
        <f t="shared" si="10"/>
        <v>9.26</v>
      </c>
      <c r="Q29" s="4">
        <f t="shared" si="11"/>
        <v>102.17317869609278</v>
      </c>
      <c r="R29">
        <f t="shared" si="12"/>
        <v>68.7</v>
      </c>
      <c r="S29">
        <f t="shared" si="12"/>
        <v>38.159999999999997</v>
      </c>
      <c r="T29" s="4">
        <f t="shared" si="13"/>
        <v>120.89931573802542</v>
      </c>
      <c r="U29">
        <f t="shared" si="14"/>
        <v>61.73</v>
      </c>
      <c r="V29">
        <f t="shared" si="14"/>
        <v>47.08</v>
      </c>
      <c r="W29" s="4">
        <f t="shared" si="15"/>
        <v>160.31505604362312</v>
      </c>
      <c r="X29">
        <f t="shared" si="18"/>
        <v>71.955999999999989</v>
      </c>
      <c r="Y29">
        <f t="shared" si="19"/>
        <v>38.35799999999999</v>
      </c>
      <c r="Z29" s="4">
        <f t="shared" si="20"/>
        <v>130.40569281452889</v>
      </c>
      <c r="AA29">
        <f t="shared" si="16"/>
        <v>80.319999999999993</v>
      </c>
      <c r="AB29">
        <f t="shared" si="16"/>
        <v>47.26</v>
      </c>
      <c r="AC29" s="4">
        <f t="shared" si="17"/>
        <v>138.02669458257003</v>
      </c>
    </row>
    <row r="30" spans="8:29" ht="15.6" x14ac:dyDescent="0.25">
      <c r="H30" s="11" t="s">
        <v>53</v>
      </c>
      <c r="I30">
        <f t="shared" si="6"/>
        <v>76.45</v>
      </c>
      <c r="J30">
        <f t="shared" si="6"/>
        <v>37.44</v>
      </c>
      <c r="K30" s="4">
        <f t="shared" si="7"/>
        <v>115.14816859930058</v>
      </c>
      <c r="L30">
        <f t="shared" si="8"/>
        <v>75.44</v>
      </c>
      <c r="M30">
        <f t="shared" si="8"/>
        <v>62.03</v>
      </c>
      <c r="N30" s="4">
        <f t="shared" si="9"/>
        <v>148.26239750097619</v>
      </c>
      <c r="O30">
        <f t="shared" si="10"/>
        <v>70.650000000000006</v>
      </c>
      <c r="P30">
        <f t="shared" si="10"/>
        <v>10.199999999999999</v>
      </c>
      <c r="Q30" s="4">
        <f t="shared" si="11"/>
        <v>101.1147393311564</v>
      </c>
      <c r="R30">
        <f t="shared" si="12"/>
        <v>69.69</v>
      </c>
      <c r="S30">
        <f t="shared" si="12"/>
        <v>40.49</v>
      </c>
      <c r="T30" s="4">
        <f t="shared" si="13"/>
        <v>116.34408602150536</v>
      </c>
      <c r="U30">
        <f t="shared" si="14"/>
        <v>62.16</v>
      </c>
      <c r="V30">
        <f t="shared" si="14"/>
        <v>52.58</v>
      </c>
      <c r="W30" s="4">
        <f t="shared" si="15"/>
        <v>143.65343835201455</v>
      </c>
      <c r="X30">
        <f t="shared" si="18"/>
        <v>70.878</v>
      </c>
      <c r="Y30">
        <f t="shared" si="19"/>
        <v>40.548000000000002</v>
      </c>
      <c r="Z30" s="4">
        <f t="shared" si="20"/>
        <v>124.90456596099061</v>
      </c>
      <c r="AA30">
        <f t="shared" si="16"/>
        <v>85.03</v>
      </c>
      <c r="AB30">
        <f t="shared" si="16"/>
        <v>50.06</v>
      </c>
      <c r="AC30" s="4">
        <f t="shared" si="17"/>
        <v>130.69876995550902</v>
      </c>
    </row>
    <row r="31" spans="8:29" ht="15.6" x14ac:dyDescent="0.25">
      <c r="H31" s="11" t="s">
        <v>3</v>
      </c>
      <c r="I31">
        <f t="shared" si="6"/>
        <v>78.239999999999995</v>
      </c>
      <c r="J31">
        <f t="shared" si="6"/>
        <v>44.21</v>
      </c>
      <c r="K31" s="4">
        <f t="shared" si="7"/>
        <v>102.68728142830849</v>
      </c>
      <c r="L31">
        <f t="shared" si="8"/>
        <v>85.5</v>
      </c>
      <c r="M31">
        <f t="shared" si="8"/>
        <v>69.81</v>
      </c>
      <c r="N31" s="4">
        <f t="shared" si="9"/>
        <v>117.88363920343615</v>
      </c>
      <c r="O31">
        <f t="shared" si="10"/>
        <v>74.67</v>
      </c>
      <c r="P31" s="18">
        <f t="shared" si="10"/>
        <v>11.41</v>
      </c>
      <c r="Q31" s="4">
        <f t="shared" si="11"/>
        <v>99.752280148631911</v>
      </c>
      <c r="R31">
        <f t="shared" si="12"/>
        <v>73.489999999999995</v>
      </c>
      <c r="S31">
        <f t="shared" si="12"/>
        <v>46.12</v>
      </c>
      <c r="T31" s="4">
        <f t="shared" si="13"/>
        <v>105.33724340175952</v>
      </c>
      <c r="U31">
        <f t="shared" si="14"/>
        <v>76.14</v>
      </c>
      <c r="V31">
        <f t="shared" si="14"/>
        <v>63.22</v>
      </c>
      <c r="W31" s="4">
        <f t="shared" si="15"/>
        <v>111.42078158133897</v>
      </c>
      <c r="X31">
        <f t="shared" si="18"/>
        <v>77.608000000000004</v>
      </c>
      <c r="Y31">
        <f t="shared" si="19"/>
        <v>46.954000000000001</v>
      </c>
      <c r="Z31" s="4">
        <f t="shared" si="20"/>
        <v>107.416245152695</v>
      </c>
      <c r="AA31">
        <f t="shared" si="16"/>
        <v>87.67</v>
      </c>
      <c r="AB31">
        <f t="shared" si="16"/>
        <v>58.5</v>
      </c>
      <c r="AC31" s="4">
        <f t="shared" si="17"/>
        <v>108.61031143679665</v>
      </c>
    </row>
    <row r="32" spans="8:29" ht="15.6" x14ac:dyDescent="0.25">
      <c r="H32" s="11" t="s">
        <v>4</v>
      </c>
      <c r="I32">
        <f t="shared" si="6"/>
        <v>77.77</v>
      </c>
      <c r="J32">
        <f t="shared" si="6"/>
        <v>40.5</v>
      </c>
      <c r="K32" s="4">
        <f t="shared" si="7"/>
        <v>109.51592122216087</v>
      </c>
      <c r="L32">
        <f t="shared" si="8"/>
        <v>82.88</v>
      </c>
      <c r="M32">
        <f t="shared" si="8"/>
        <v>55.09</v>
      </c>
      <c r="N32" s="4">
        <f t="shared" si="9"/>
        <v>175.36118703631394</v>
      </c>
      <c r="O32">
        <f t="shared" si="10"/>
        <v>71.760000000000005</v>
      </c>
      <c r="P32">
        <f t="shared" si="10"/>
        <v>9.24</v>
      </c>
      <c r="Q32" s="4">
        <f t="shared" si="11"/>
        <v>102.19569868258078</v>
      </c>
      <c r="R32">
        <f t="shared" si="12"/>
        <v>72.92</v>
      </c>
      <c r="S32">
        <f t="shared" si="12"/>
        <v>40.36</v>
      </c>
      <c r="T32" s="4">
        <f t="shared" si="13"/>
        <v>116.59824046920819</v>
      </c>
      <c r="U32">
        <f t="shared" si="14"/>
        <v>74.25</v>
      </c>
      <c r="V32">
        <f t="shared" si="14"/>
        <v>51.45</v>
      </c>
      <c r="W32" s="4">
        <f t="shared" si="15"/>
        <v>147.07664344138135</v>
      </c>
      <c r="X32">
        <f t="shared" si="18"/>
        <v>75.915999999999997</v>
      </c>
      <c r="Y32">
        <f t="shared" si="19"/>
        <v>39.327999999999996</v>
      </c>
      <c r="Z32" s="4">
        <f t="shared" si="20"/>
        <v>130.14953817032901</v>
      </c>
      <c r="AA32">
        <f t="shared" si="16"/>
        <v>83.7</v>
      </c>
      <c r="AB32">
        <f t="shared" si="16"/>
        <v>49.45</v>
      </c>
      <c r="AC32" s="4">
        <f t="shared" si="17"/>
        <v>132.29521067783301</v>
      </c>
    </row>
    <row r="33" spans="7:31" ht="15.6" x14ac:dyDescent="0.25">
      <c r="H33" s="11" t="s">
        <v>5</v>
      </c>
      <c r="I33">
        <f t="shared" si="6"/>
        <v>78.849999999999994</v>
      </c>
      <c r="J33">
        <f t="shared" si="6"/>
        <v>42.81</v>
      </c>
      <c r="K33" s="4">
        <f t="shared" si="7"/>
        <v>105.2641266335358</v>
      </c>
      <c r="L33">
        <f t="shared" si="8"/>
        <v>84.33</v>
      </c>
      <c r="M33">
        <f t="shared" si="8"/>
        <v>70.73</v>
      </c>
      <c r="N33" s="4">
        <f t="shared" si="9"/>
        <v>114.29129246388128</v>
      </c>
      <c r="O33">
        <f t="shared" si="10"/>
        <v>72.72</v>
      </c>
      <c r="P33">
        <f t="shared" si="10"/>
        <v>11.03</v>
      </c>
      <c r="Q33" s="4">
        <f t="shared" si="11"/>
        <v>100.18015989190405</v>
      </c>
      <c r="R33">
        <f t="shared" si="12"/>
        <v>72.89</v>
      </c>
      <c r="S33">
        <f t="shared" si="12"/>
        <v>45.41</v>
      </c>
      <c r="T33" s="4">
        <f t="shared" si="13"/>
        <v>106.72531769305962</v>
      </c>
      <c r="U33">
        <f t="shared" si="14"/>
        <v>75.959999999999994</v>
      </c>
      <c r="V33">
        <f t="shared" si="14"/>
        <v>62.55</v>
      </c>
      <c r="W33" s="4">
        <f t="shared" si="15"/>
        <v>113.45046955468038</v>
      </c>
      <c r="X33">
        <f t="shared" si="18"/>
        <v>76.95</v>
      </c>
      <c r="Y33">
        <f t="shared" si="19"/>
        <v>46.506000000000007</v>
      </c>
      <c r="Z33" s="4">
        <f t="shared" si="20"/>
        <v>107.98227324741222</v>
      </c>
      <c r="AA33">
        <f t="shared" si="16"/>
        <v>87.43</v>
      </c>
      <c r="AB33">
        <f t="shared" si="16"/>
        <v>56.22</v>
      </c>
      <c r="AC33" s="4">
        <f t="shared" si="17"/>
        <v>114.57733577597486</v>
      </c>
    </row>
    <row r="34" spans="7:31" ht="16.2" thickBot="1" x14ac:dyDescent="0.3">
      <c r="H34" s="12" t="s">
        <v>6</v>
      </c>
      <c r="I34" s="16">
        <f t="shared" si="6"/>
        <v>84.2</v>
      </c>
      <c r="J34" s="16">
        <f t="shared" si="6"/>
        <v>45.67</v>
      </c>
      <c r="K34" s="6">
        <f t="shared" si="7"/>
        <v>100</v>
      </c>
      <c r="L34" s="16">
        <f t="shared" si="8"/>
        <v>89.92</v>
      </c>
      <c r="M34" s="16">
        <f t="shared" si="8"/>
        <v>74.39</v>
      </c>
      <c r="N34" s="6">
        <f t="shared" si="9"/>
        <v>100</v>
      </c>
      <c r="O34" s="16">
        <f t="shared" si="10"/>
        <v>74.540000000000006</v>
      </c>
      <c r="P34" s="5">
        <f t="shared" si="10"/>
        <v>11.19</v>
      </c>
      <c r="Q34" s="6">
        <f t="shared" si="11"/>
        <v>100</v>
      </c>
      <c r="R34" s="16">
        <f t="shared" si="12"/>
        <v>77.94</v>
      </c>
      <c r="S34" s="16">
        <f t="shared" si="12"/>
        <v>48.85</v>
      </c>
      <c r="T34" s="6">
        <f t="shared" si="13"/>
        <v>100</v>
      </c>
      <c r="U34" s="16">
        <f t="shared" si="14"/>
        <v>80.19</v>
      </c>
      <c r="V34" s="16">
        <f t="shared" si="14"/>
        <v>66.989999999999995</v>
      </c>
      <c r="W34" s="6">
        <f t="shared" si="15"/>
        <v>100</v>
      </c>
      <c r="X34" s="16">
        <f>AVERAGE(I34,L34,O34,R34,U34)</f>
        <v>81.358000000000004</v>
      </c>
      <c r="Y34" s="16">
        <f>AVERAGE(J34,M34,P34,S34,V34)</f>
        <v>49.417999999999992</v>
      </c>
      <c r="Z34" s="6">
        <f>AVERAGE(K34,N34,Q34,T34,W34)</f>
        <v>100</v>
      </c>
      <c r="AA34" s="16">
        <f t="shared" si="16"/>
        <v>89.25</v>
      </c>
      <c r="AB34" s="16">
        <f t="shared" si="16"/>
        <v>61.79</v>
      </c>
      <c r="AC34" s="6">
        <f t="shared" si="17"/>
        <v>100</v>
      </c>
    </row>
    <row r="36" spans="7:31" x14ac:dyDescent="0.25"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</row>
    <row r="37" spans="7:31" x14ac:dyDescent="0.25">
      <c r="K37" t="s">
        <v>30</v>
      </c>
    </row>
    <row r="38" spans="7:31" ht="14.4" thickBot="1" x14ac:dyDescent="0.3"/>
    <row r="39" spans="7:31" x14ac:dyDescent="0.25">
      <c r="H39" s="119" t="s">
        <v>0</v>
      </c>
      <c r="I39" s="109" t="s">
        <v>11</v>
      </c>
      <c r="J39" s="110"/>
      <c r="K39" s="111"/>
      <c r="L39" s="110" t="s">
        <v>7</v>
      </c>
      <c r="M39" s="110"/>
      <c r="N39" s="111"/>
      <c r="O39" s="110" t="s">
        <v>14</v>
      </c>
      <c r="P39" s="110"/>
      <c r="Q39" s="111"/>
      <c r="R39" s="109" t="s">
        <v>8</v>
      </c>
      <c r="S39" s="110"/>
      <c r="T39" s="111"/>
      <c r="U39" s="109" t="s">
        <v>9</v>
      </c>
      <c r="V39" s="110"/>
      <c r="W39" s="110"/>
      <c r="X39" s="109" t="s">
        <v>93</v>
      </c>
      <c r="Y39" s="110"/>
      <c r="Z39" s="110"/>
      <c r="AA39" s="109" t="s">
        <v>15</v>
      </c>
      <c r="AB39" s="110"/>
      <c r="AC39" s="111"/>
    </row>
    <row r="40" spans="7:31" ht="14.4" thickBot="1" x14ac:dyDescent="0.3">
      <c r="H40" s="120"/>
      <c r="I40" s="1" t="s">
        <v>44</v>
      </c>
      <c r="J40" s="2" t="s">
        <v>43</v>
      </c>
      <c r="K40" s="3" t="s">
        <v>98</v>
      </c>
      <c r="L40" s="1" t="s">
        <v>44</v>
      </c>
      <c r="M40" s="2" t="s">
        <v>43</v>
      </c>
      <c r="N40" s="3" t="s">
        <v>98</v>
      </c>
      <c r="O40" s="1" t="s">
        <v>44</v>
      </c>
      <c r="P40" s="2" t="s">
        <v>43</v>
      </c>
      <c r="Q40" s="3" t="s">
        <v>98</v>
      </c>
      <c r="R40" s="1" t="s">
        <v>44</v>
      </c>
      <c r="S40" s="2" t="s">
        <v>43</v>
      </c>
      <c r="T40" s="3" t="s">
        <v>98</v>
      </c>
      <c r="U40" s="1" t="s">
        <v>44</v>
      </c>
      <c r="V40" s="2" t="s">
        <v>43</v>
      </c>
      <c r="W40" s="3" t="s">
        <v>98</v>
      </c>
      <c r="X40" s="1" t="s">
        <v>44</v>
      </c>
      <c r="Y40" s="2" t="s">
        <v>43</v>
      </c>
      <c r="Z40" s="3" t="s">
        <v>17</v>
      </c>
      <c r="AA40" s="1" t="s">
        <v>44</v>
      </c>
      <c r="AB40" s="2" t="s">
        <v>43</v>
      </c>
      <c r="AC40" s="3" t="s">
        <v>98</v>
      </c>
    </row>
    <row r="41" spans="7:31" ht="15.6" x14ac:dyDescent="0.25">
      <c r="H41" s="11" t="s">
        <v>1</v>
      </c>
      <c r="I41">
        <v>82.2</v>
      </c>
      <c r="J41">
        <v>52.9</v>
      </c>
      <c r="K41">
        <f>(1-J41/100)*100</f>
        <v>47.099999999999994</v>
      </c>
      <c r="L41">
        <v>85.49</v>
      </c>
      <c r="M41">
        <v>55.14</v>
      </c>
      <c r="N41">
        <f>(1-M41/100)*100</f>
        <v>44.86</v>
      </c>
      <c r="O41">
        <v>68.2</v>
      </c>
      <c r="P41">
        <v>30.21</v>
      </c>
      <c r="Q41">
        <f>(1-P41/100)*100</f>
        <v>69.789999999999992</v>
      </c>
      <c r="R41">
        <v>70.040000000000006</v>
      </c>
      <c r="S41">
        <v>49.12</v>
      </c>
      <c r="T41">
        <f>(1-S41/100)*100</f>
        <v>50.88</v>
      </c>
      <c r="U41">
        <v>67.489999999999995</v>
      </c>
      <c r="V41">
        <v>28.85</v>
      </c>
      <c r="W41">
        <f>(1-V41/100)*100</f>
        <v>71.150000000000006</v>
      </c>
      <c r="AA41">
        <v>79.55</v>
      </c>
      <c r="AB41">
        <v>51.06</v>
      </c>
      <c r="AC41">
        <f>(1-AB41/100)*100</f>
        <v>48.94</v>
      </c>
    </row>
    <row r="42" spans="7:31" ht="15.6" x14ac:dyDescent="0.25">
      <c r="H42" s="11" t="s">
        <v>94</v>
      </c>
      <c r="I42">
        <v>83.18</v>
      </c>
      <c r="J42">
        <v>55.99</v>
      </c>
      <c r="K42">
        <f t="shared" ref="K42:K48" si="21">(1-J42/100)*100</f>
        <v>44.009999999999991</v>
      </c>
      <c r="L42">
        <v>88.99</v>
      </c>
      <c r="M42">
        <v>66.47</v>
      </c>
      <c r="N42">
        <f t="shared" ref="N42:N48" si="22">(1-M42/100)*100</f>
        <v>33.53</v>
      </c>
      <c r="O42">
        <v>70.33</v>
      </c>
      <c r="P42">
        <v>31.32</v>
      </c>
      <c r="Q42">
        <f t="shared" ref="Q42:Q48" si="23">(1-P42/100)*100</f>
        <v>68.680000000000007</v>
      </c>
      <c r="R42">
        <v>72.63</v>
      </c>
      <c r="S42">
        <v>53.12</v>
      </c>
      <c r="T42">
        <f t="shared" ref="T42:T48" si="24">(1-S42/100)*100</f>
        <v>46.88</v>
      </c>
      <c r="U42">
        <v>70.930000000000007</v>
      </c>
      <c r="V42">
        <v>41.99</v>
      </c>
      <c r="W42">
        <f t="shared" ref="W42:W48" si="25">(1-V42/100)*100</f>
        <v>58.010000000000005</v>
      </c>
      <c r="AA42">
        <v>81.81</v>
      </c>
      <c r="AB42">
        <v>52.27</v>
      </c>
      <c r="AC42">
        <f t="shared" ref="AC42:AC48" si="26">(1-AB42/100)*100</f>
        <v>47.73</v>
      </c>
    </row>
    <row r="43" spans="7:31" ht="15.6" x14ac:dyDescent="0.25">
      <c r="H43" s="11" t="s">
        <v>2</v>
      </c>
      <c r="I43">
        <v>86.72</v>
      </c>
      <c r="J43">
        <v>58.39</v>
      </c>
      <c r="K43">
        <f t="shared" si="21"/>
        <v>41.61</v>
      </c>
      <c r="L43">
        <v>88.49</v>
      </c>
      <c r="M43">
        <v>69.48</v>
      </c>
      <c r="N43">
        <f t="shared" si="22"/>
        <v>30.519999999999992</v>
      </c>
      <c r="O43">
        <v>73.52</v>
      </c>
      <c r="P43">
        <v>37.68</v>
      </c>
      <c r="Q43">
        <f t="shared" si="23"/>
        <v>62.32</v>
      </c>
      <c r="R43">
        <v>77.930000000000007</v>
      </c>
      <c r="S43">
        <v>55.61</v>
      </c>
      <c r="T43">
        <f t="shared" si="24"/>
        <v>44.389999999999993</v>
      </c>
      <c r="U43">
        <v>72.42</v>
      </c>
      <c r="V43">
        <v>52.46</v>
      </c>
      <c r="W43">
        <f t="shared" si="25"/>
        <v>47.540000000000006</v>
      </c>
      <c r="AA43">
        <v>83.1</v>
      </c>
      <c r="AB43">
        <v>59.45</v>
      </c>
      <c r="AC43">
        <f t="shared" si="26"/>
        <v>40.549999999999997</v>
      </c>
    </row>
    <row r="44" spans="7:31" ht="15.6" x14ac:dyDescent="0.25">
      <c r="H44" s="11" t="s">
        <v>95</v>
      </c>
      <c r="I44">
        <v>87.1</v>
      </c>
      <c r="J44">
        <v>57.02</v>
      </c>
      <c r="K44">
        <f t="shared" si="21"/>
        <v>42.98</v>
      </c>
      <c r="L44">
        <v>89.11</v>
      </c>
      <c r="M44">
        <v>65.81</v>
      </c>
      <c r="N44">
        <f t="shared" si="22"/>
        <v>34.19</v>
      </c>
      <c r="O44">
        <v>79.06</v>
      </c>
      <c r="P44">
        <v>38.99</v>
      </c>
      <c r="Q44">
        <f t="shared" si="23"/>
        <v>61.01</v>
      </c>
      <c r="R44">
        <v>81.02</v>
      </c>
      <c r="S44">
        <v>55.7</v>
      </c>
      <c r="T44">
        <f t="shared" si="24"/>
        <v>44.3</v>
      </c>
      <c r="U44">
        <v>80.19</v>
      </c>
      <c r="V44">
        <v>52.73</v>
      </c>
      <c r="W44">
        <f t="shared" si="25"/>
        <v>47.27</v>
      </c>
      <c r="AA44">
        <v>83.75</v>
      </c>
      <c r="AB44">
        <v>56.61</v>
      </c>
      <c r="AC44">
        <f t="shared" si="26"/>
        <v>43.389999999999993</v>
      </c>
    </row>
    <row r="45" spans="7:31" ht="15.6" x14ac:dyDescent="0.25">
      <c r="H45" s="11" t="s">
        <v>96</v>
      </c>
      <c r="I45">
        <v>87.13</v>
      </c>
      <c r="J45">
        <v>59.59</v>
      </c>
      <c r="K45">
        <f t="shared" si="21"/>
        <v>40.410000000000004</v>
      </c>
      <c r="L45">
        <v>91.35</v>
      </c>
      <c r="M45">
        <v>74.61</v>
      </c>
      <c r="N45">
        <f t="shared" si="22"/>
        <v>25.39</v>
      </c>
      <c r="O45">
        <v>79.31</v>
      </c>
      <c r="P45">
        <v>57.63</v>
      </c>
      <c r="Q45">
        <f t="shared" si="23"/>
        <v>42.37</v>
      </c>
      <c r="R45">
        <v>84.19</v>
      </c>
      <c r="S45">
        <v>60.97</v>
      </c>
      <c r="T45">
        <f t="shared" si="24"/>
        <v>39.03</v>
      </c>
      <c r="U45">
        <v>82.98</v>
      </c>
      <c r="V45">
        <v>55.54</v>
      </c>
      <c r="W45">
        <f t="shared" si="25"/>
        <v>44.46</v>
      </c>
      <c r="AA45">
        <v>85.14</v>
      </c>
      <c r="AB45">
        <v>60.09</v>
      </c>
      <c r="AC45">
        <f t="shared" si="26"/>
        <v>39.910000000000004</v>
      </c>
    </row>
    <row r="46" spans="7:31" ht="15.6" x14ac:dyDescent="0.25">
      <c r="H46" s="11" t="s">
        <v>97</v>
      </c>
      <c r="I46">
        <v>87.67</v>
      </c>
      <c r="J46">
        <v>58.41</v>
      </c>
      <c r="K46">
        <f t="shared" si="21"/>
        <v>41.59</v>
      </c>
      <c r="L46">
        <v>93.56</v>
      </c>
      <c r="M46">
        <v>76.81</v>
      </c>
      <c r="N46">
        <f t="shared" si="22"/>
        <v>23.189999999999998</v>
      </c>
      <c r="O46">
        <v>80.69</v>
      </c>
      <c r="P46">
        <v>57.27</v>
      </c>
      <c r="Q46">
        <f t="shared" si="23"/>
        <v>42.730000000000004</v>
      </c>
      <c r="R46">
        <v>84.32</v>
      </c>
      <c r="S46">
        <v>65.709999999999994</v>
      </c>
      <c r="T46">
        <f t="shared" si="24"/>
        <v>34.290000000000006</v>
      </c>
      <c r="U46">
        <v>84.34</v>
      </c>
      <c r="V46">
        <v>55.95</v>
      </c>
      <c r="W46">
        <f t="shared" si="25"/>
        <v>44.05</v>
      </c>
      <c r="AA46">
        <v>85.83</v>
      </c>
      <c r="AB46">
        <v>60.27</v>
      </c>
      <c r="AC46">
        <f t="shared" si="26"/>
        <v>39.729999999999997</v>
      </c>
    </row>
    <row r="47" spans="7:31" ht="15.6" x14ac:dyDescent="0.25">
      <c r="H47" s="11" t="s">
        <v>70</v>
      </c>
      <c r="I47">
        <v>90.24</v>
      </c>
      <c r="J47">
        <v>60.43</v>
      </c>
      <c r="K47">
        <f t="shared" si="21"/>
        <v>39.570000000000007</v>
      </c>
      <c r="L47">
        <v>94.59</v>
      </c>
      <c r="M47">
        <v>78.650000000000006</v>
      </c>
      <c r="N47">
        <f t="shared" si="22"/>
        <v>21.349999999999991</v>
      </c>
      <c r="O47">
        <v>82.39</v>
      </c>
      <c r="P47">
        <v>55.15</v>
      </c>
      <c r="Q47">
        <f t="shared" si="23"/>
        <v>44.85</v>
      </c>
      <c r="R47">
        <v>89.94</v>
      </c>
      <c r="S47">
        <v>72.98</v>
      </c>
      <c r="T47">
        <f t="shared" si="24"/>
        <v>27.02</v>
      </c>
      <c r="U47">
        <v>86.8</v>
      </c>
      <c r="V47">
        <v>53.5</v>
      </c>
      <c r="W47">
        <f t="shared" si="25"/>
        <v>46.5</v>
      </c>
      <c r="AA47">
        <v>88.04</v>
      </c>
      <c r="AB47">
        <v>62.19</v>
      </c>
      <c r="AC47">
        <f t="shared" si="26"/>
        <v>37.81</v>
      </c>
    </row>
    <row r="48" spans="7:31" ht="15.6" x14ac:dyDescent="0.25">
      <c r="H48" s="11" t="s">
        <v>55</v>
      </c>
      <c r="I48">
        <v>92.95</v>
      </c>
      <c r="J48">
        <v>65.05</v>
      </c>
      <c r="K48">
        <f t="shared" si="21"/>
        <v>34.950000000000003</v>
      </c>
      <c r="L48">
        <v>96.96</v>
      </c>
      <c r="M48">
        <v>84.12</v>
      </c>
      <c r="N48">
        <f t="shared" si="22"/>
        <v>15.879999999999994</v>
      </c>
      <c r="O48">
        <v>87.38</v>
      </c>
      <c r="P48">
        <v>42.36</v>
      </c>
      <c r="Q48">
        <f t="shared" si="23"/>
        <v>57.64</v>
      </c>
      <c r="R48">
        <v>89.42</v>
      </c>
      <c r="S48">
        <v>71.069999999999993</v>
      </c>
      <c r="T48">
        <f t="shared" si="24"/>
        <v>28.93000000000001</v>
      </c>
      <c r="U48">
        <v>96.36</v>
      </c>
      <c r="V48">
        <v>61.59</v>
      </c>
      <c r="W48">
        <f t="shared" si="25"/>
        <v>38.409999999999997</v>
      </c>
      <c r="X48">
        <v>92.614000000000004</v>
      </c>
      <c r="AA48">
        <v>90.91</v>
      </c>
      <c r="AB48">
        <v>66.08</v>
      </c>
      <c r="AC48">
        <f t="shared" si="26"/>
        <v>33.920000000000009</v>
      </c>
    </row>
    <row r="53" spans="8:29" ht="14.4" thickBot="1" x14ac:dyDescent="0.3"/>
    <row r="54" spans="8:29" x14ac:dyDescent="0.25">
      <c r="H54" s="119" t="s">
        <v>0</v>
      </c>
      <c r="I54" s="109" t="s">
        <v>11</v>
      </c>
      <c r="J54" s="110"/>
      <c r="K54" s="111"/>
      <c r="L54" s="110" t="s">
        <v>7</v>
      </c>
      <c r="M54" s="110"/>
      <c r="N54" s="111"/>
      <c r="O54" s="110" t="s">
        <v>14</v>
      </c>
      <c r="P54" s="110"/>
      <c r="Q54" s="111"/>
      <c r="R54" s="109" t="s">
        <v>8</v>
      </c>
      <c r="S54" s="110"/>
      <c r="T54" s="111"/>
      <c r="U54" s="109" t="s">
        <v>9</v>
      </c>
      <c r="V54" s="110"/>
      <c r="W54" s="110"/>
      <c r="X54" s="109" t="s">
        <v>93</v>
      </c>
      <c r="Y54" s="110"/>
      <c r="Z54" s="110"/>
      <c r="AA54" s="109" t="s">
        <v>15</v>
      </c>
      <c r="AB54" s="110"/>
      <c r="AC54" s="111"/>
    </row>
    <row r="55" spans="8:29" ht="14.4" thickBot="1" x14ac:dyDescent="0.3">
      <c r="H55" s="120"/>
      <c r="I55" s="1" t="s">
        <v>44</v>
      </c>
      <c r="J55" s="2" t="s">
        <v>43</v>
      </c>
      <c r="K55" s="3" t="s">
        <v>45</v>
      </c>
      <c r="L55" s="1" t="s">
        <v>44</v>
      </c>
      <c r="M55" s="2" t="s">
        <v>43</v>
      </c>
      <c r="N55" s="3" t="s">
        <v>45</v>
      </c>
      <c r="O55" s="1" t="s">
        <v>44</v>
      </c>
      <c r="P55" s="2" t="s">
        <v>43</v>
      </c>
      <c r="Q55" s="3" t="s">
        <v>45</v>
      </c>
      <c r="R55" s="1" t="s">
        <v>44</v>
      </c>
      <c r="S55" s="2" t="s">
        <v>43</v>
      </c>
      <c r="T55" s="3" t="s">
        <v>45</v>
      </c>
      <c r="U55" s="1" t="s">
        <v>44</v>
      </c>
      <c r="V55" s="2" t="s">
        <v>43</v>
      </c>
      <c r="W55" s="3" t="s">
        <v>45</v>
      </c>
      <c r="X55" s="1" t="s">
        <v>44</v>
      </c>
      <c r="Y55" s="2" t="s">
        <v>43</v>
      </c>
      <c r="Z55" s="3" t="s">
        <v>46</v>
      </c>
      <c r="AA55" s="1" t="s">
        <v>44</v>
      </c>
      <c r="AB55" s="2" t="s">
        <v>43</v>
      </c>
      <c r="AC55" s="3" t="s">
        <v>45</v>
      </c>
    </row>
    <row r="56" spans="8:29" ht="15.6" x14ac:dyDescent="0.25">
      <c r="H56" s="11" t="s">
        <v>1</v>
      </c>
      <c r="I56">
        <f t="shared" ref="I56:J63" si="27">I41</f>
        <v>82.2</v>
      </c>
      <c r="J56">
        <f t="shared" si="27"/>
        <v>52.9</v>
      </c>
      <c r="K56" s="4">
        <f>K41/$K$41*100</f>
        <v>100</v>
      </c>
      <c r="L56">
        <f t="shared" ref="L56:M63" si="28">L41</f>
        <v>85.49</v>
      </c>
      <c r="M56">
        <f t="shared" si="28"/>
        <v>55.14</v>
      </c>
      <c r="N56" s="78">
        <f>N41/$N$41*100</f>
        <v>100</v>
      </c>
      <c r="O56">
        <f t="shared" ref="O56:P63" si="29">O41</f>
        <v>68.2</v>
      </c>
      <c r="P56">
        <f t="shared" si="29"/>
        <v>30.21</v>
      </c>
      <c r="Q56" s="4">
        <f>Q41/$Q$41*100</f>
        <v>100</v>
      </c>
      <c r="R56">
        <f t="shared" ref="R56:S63" si="30">R41</f>
        <v>70.040000000000006</v>
      </c>
      <c r="S56">
        <f t="shared" si="30"/>
        <v>49.12</v>
      </c>
      <c r="T56" s="78">
        <f>T41/$T$41*100</f>
        <v>100</v>
      </c>
      <c r="U56">
        <f t="shared" ref="U56:V63" si="31">U41</f>
        <v>67.489999999999995</v>
      </c>
      <c r="V56">
        <f t="shared" si="31"/>
        <v>28.85</v>
      </c>
      <c r="W56" s="78">
        <f>W41/$W$41*100</f>
        <v>100</v>
      </c>
      <c r="X56">
        <f>AVERAGE(I56,L56,O56,R56,U56)</f>
        <v>74.683999999999997</v>
      </c>
      <c r="Y56">
        <f>AVERAGE(J56,M56,P56,S56,V56)</f>
        <v>43.244</v>
      </c>
      <c r="Z56" s="78">
        <f>AVERAGE(K56,N56,Q56,T56,W56)</f>
        <v>100</v>
      </c>
      <c r="AA56">
        <f t="shared" ref="AA56:AB63" si="32">AA41</f>
        <v>79.55</v>
      </c>
      <c r="AB56">
        <f t="shared" si="32"/>
        <v>51.06</v>
      </c>
      <c r="AC56" s="4">
        <f>AVERAGE(N56,Q56,T56,W56,Z56)</f>
        <v>100</v>
      </c>
    </row>
    <row r="57" spans="8:29" ht="15.6" x14ac:dyDescent="0.25">
      <c r="H57" s="11" t="s">
        <v>94</v>
      </c>
      <c r="I57">
        <f t="shared" si="27"/>
        <v>83.18</v>
      </c>
      <c r="J57">
        <f t="shared" si="27"/>
        <v>55.99</v>
      </c>
      <c r="K57" s="4">
        <f t="shared" ref="K57:K63" si="33">K42/$K$41*100</f>
        <v>93.43949044585986</v>
      </c>
      <c r="L57">
        <f t="shared" si="28"/>
        <v>88.99</v>
      </c>
      <c r="M57">
        <f t="shared" si="28"/>
        <v>66.47</v>
      </c>
      <c r="N57" s="4">
        <f t="shared" ref="N57:N63" si="34">N42/$N$41*100</f>
        <v>74.743646901471251</v>
      </c>
      <c r="O57">
        <f t="shared" si="29"/>
        <v>70.33</v>
      </c>
      <c r="P57">
        <f t="shared" si="29"/>
        <v>31.32</v>
      </c>
      <c r="Q57" s="4">
        <f t="shared" ref="Q57:Q63" si="35">Q42/$Q$41*100</f>
        <v>98.409514257056912</v>
      </c>
      <c r="R57">
        <f t="shared" si="30"/>
        <v>72.63</v>
      </c>
      <c r="S57">
        <f t="shared" si="30"/>
        <v>53.12</v>
      </c>
      <c r="T57" s="4">
        <f t="shared" ref="T57:T63" si="36">T42/$T$41*100</f>
        <v>92.138364779874209</v>
      </c>
      <c r="U57">
        <f t="shared" si="31"/>
        <v>70.930000000000007</v>
      </c>
      <c r="V57">
        <f t="shared" si="31"/>
        <v>41.99</v>
      </c>
      <c r="W57" s="4">
        <f t="shared" ref="W57:W63" si="37">W42/$W$41*100</f>
        <v>81.531974701335201</v>
      </c>
      <c r="X57">
        <f t="shared" ref="X57:X63" si="38">AVERAGE(I57,L57,O57,R57,U57)</f>
        <v>77.212000000000003</v>
      </c>
      <c r="Y57">
        <f t="shared" ref="Y57:Y63" si="39">AVERAGE(J57,M57,P57,S57,V57)</f>
        <v>49.778000000000006</v>
      </c>
      <c r="Z57" s="4">
        <f t="shared" ref="Z57:Z63" si="40">AVERAGE(K57,N57,Q57,T57,W57)</f>
        <v>88.052598217119495</v>
      </c>
      <c r="AA57">
        <f t="shared" si="32"/>
        <v>81.81</v>
      </c>
      <c r="AB57">
        <f t="shared" si="32"/>
        <v>52.27</v>
      </c>
      <c r="AC57" s="4">
        <f t="shared" ref="AC57:AC63" si="41">AVERAGE(N57,Q57,T57,W57,Z57)</f>
        <v>86.975219771371428</v>
      </c>
    </row>
    <row r="58" spans="8:29" ht="15.6" x14ac:dyDescent="0.25">
      <c r="H58" s="11" t="s">
        <v>2</v>
      </c>
      <c r="I58">
        <f t="shared" si="27"/>
        <v>86.72</v>
      </c>
      <c r="J58">
        <f t="shared" si="27"/>
        <v>58.39</v>
      </c>
      <c r="K58" s="4">
        <f t="shared" si="33"/>
        <v>88.343949044585997</v>
      </c>
      <c r="L58">
        <f t="shared" si="28"/>
        <v>88.49</v>
      </c>
      <c r="M58">
        <f t="shared" si="28"/>
        <v>69.48</v>
      </c>
      <c r="N58" s="4">
        <f t="shared" si="34"/>
        <v>68.033883192153354</v>
      </c>
      <c r="O58">
        <f t="shared" si="29"/>
        <v>73.52</v>
      </c>
      <c r="P58">
        <f t="shared" si="29"/>
        <v>37.68</v>
      </c>
      <c r="Q58" s="4">
        <f t="shared" si="35"/>
        <v>89.296460811004451</v>
      </c>
      <c r="R58">
        <f t="shared" si="30"/>
        <v>77.930000000000007</v>
      </c>
      <c r="S58">
        <f t="shared" si="30"/>
        <v>55.61</v>
      </c>
      <c r="T58" s="4">
        <f t="shared" si="36"/>
        <v>87.244496855345901</v>
      </c>
      <c r="U58">
        <f t="shared" si="31"/>
        <v>72.42</v>
      </c>
      <c r="V58">
        <f t="shared" si="31"/>
        <v>52.46</v>
      </c>
      <c r="W58" s="4">
        <f t="shared" si="37"/>
        <v>66.816584680252987</v>
      </c>
      <c r="X58">
        <f t="shared" si="38"/>
        <v>79.816000000000003</v>
      </c>
      <c r="Y58">
        <f t="shared" si="39"/>
        <v>54.724000000000004</v>
      </c>
      <c r="Z58" s="4">
        <f t="shared" si="40"/>
        <v>79.947074916668541</v>
      </c>
      <c r="AA58">
        <f t="shared" si="32"/>
        <v>83.1</v>
      </c>
      <c r="AB58">
        <f t="shared" si="32"/>
        <v>59.45</v>
      </c>
      <c r="AC58" s="4">
        <f t="shared" si="41"/>
        <v>78.267700091085061</v>
      </c>
    </row>
    <row r="59" spans="8:29" ht="15.6" x14ac:dyDescent="0.25">
      <c r="H59" s="11" t="s">
        <v>95</v>
      </c>
      <c r="I59">
        <f t="shared" si="27"/>
        <v>87.1</v>
      </c>
      <c r="J59">
        <f t="shared" si="27"/>
        <v>57.02</v>
      </c>
      <c r="K59" s="4">
        <f t="shared" si="33"/>
        <v>91.252653927813171</v>
      </c>
      <c r="L59">
        <f t="shared" si="28"/>
        <v>89.11</v>
      </c>
      <c r="M59">
        <f t="shared" si="28"/>
        <v>65.81</v>
      </c>
      <c r="N59" s="4">
        <f t="shared" si="34"/>
        <v>76.214890771288452</v>
      </c>
      <c r="O59">
        <f t="shared" si="29"/>
        <v>79.06</v>
      </c>
      <c r="P59">
        <f t="shared" si="29"/>
        <v>38.99</v>
      </c>
      <c r="Q59" s="4">
        <f t="shared" si="35"/>
        <v>87.419401060323835</v>
      </c>
      <c r="R59">
        <f t="shared" si="30"/>
        <v>81.02</v>
      </c>
      <c r="S59">
        <f t="shared" si="30"/>
        <v>55.7</v>
      </c>
      <c r="T59" s="4">
        <f t="shared" si="36"/>
        <v>87.067610062893081</v>
      </c>
      <c r="U59">
        <f t="shared" si="31"/>
        <v>80.19</v>
      </c>
      <c r="V59">
        <f t="shared" si="31"/>
        <v>52.73</v>
      </c>
      <c r="W59" s="4">
        <f t="shared" si="37"/>
        <v>66.437104708362611</v>
      </c>
      <c r="X59">
        <f t="shared" si="38"/>
        <v>83.295999999999992</v>
      </c>
      <c r="Y59">
        <f t="shared" si="39"/>
        <v>54.050000000000011</v>
      </c>
      <c r="Z59" s="4">
        <f t="shared" si="40"/>
        <v>81.678332106136224</v>
      </c>
      <c r="AA59">
        <f t="shared" si="32"/>
        <v>83.75</v>
      </c>
      <c r="AB59">
        <f t="shared" si="32"/>
        <v>56.61</v>
      </c>
      <c r="AC59" s="4">
        <f t="shared" si="41"/>
        <v>79.763467741800838</v>
      </c>
    </row>
    <row r="60" spans="8:29" ht="15.6" x14ac:dyDescent="0.25">
      <c r="H60" s="11" t="s">
        <v>96</v>
      </c>
      <c r="I60">
        <f t="shared" si="27"/>
        <v>87.13</v>
      </c>
      <c r="J60">
        <f t="shared" si="27"/>
        <v>59.59</v>
      </c>
      <c r="K60" s="4">
        <f t="shared" si="33"/>
        <v>85.796178343949066</v>
      </c>
      <c r="L60">
        <f t="shared" si="28"/>
        <v>91.35</v>
      </c>
      <c r="M60">
        <f t="shared" si="28"/>
        <v>74.61</v>
      </c>
      <c r="N60" s="4">
        <f t="shared" si="34"/>
        <v>56.598305840392335</v>
      </c>
      <c r="O60">
        <f t="shared" si="29"/>
        <v>79.31</v>
      </c>
      <c r="P60" s="18">
        <f t="shared" si="29"/>
        <v>57.63</v>
      </c>
      <c r="Q60" s="17">
        <f t="shared" si="35"/>
        <v>60.710703539189005</v>
      </c>
      <c r="R60">
        <f t="shared" si="30"/>
        <v>84.19</v>
      </c>
      <c r="S60">
        <f t="shared" si="30"/>
        <v>60.97</v>
      </c>
      <c r="T60" s="4">
        <f t="shared" si="36"/>
        <v>76.709905660377359</v>
      </c>
      <c r="U60">
        <f t="shared" si="31"/>
        <v>82.98</v>
      </c>
      <c r="V60">
        <f t="shared" si="31"/>
        <v>55.54</v>
      </c>
      <c r="W60" s="4">
        <f t="shared" si="37"/>
        <v>62.48770203794799</v>
      </c>
      <c r="X60">
        <f t="shared" si="38"/>
        <v>84.99199999999999</v>
      </c>
      <c r="Y60">
        <f t="shared" si="39"/>
        <v>61.667999999999992</v>
      </c>
      <c r="Z60" s="4">
        <f t="shared" si="40"/>
        <v>68.460559084371155</v>
      </c>
      <c r="AA60">
        <f t="shared" si="32"/>
        <v>85.14</v>
      </c>
      <c r="AB60">
        <f t="shared" si="32"/>
        <v>60.09</v>
      </c>
      <c r="AC60" s="4">
        <f t="shared" si="41"/>
        <v>64.993435232455568</v>
      </c>
    </row>
    <row r="61" spans="8:29" ht="15.6" x14ac:dyDescent="0.25">
      <c r="H61" s="11" t="s">
        <v>97</v>
      </c>
      <c r="I61">
        <f t="shared" si="27"/>
        <v>87.67</v>
      </c>
      <c r="J61">
        <f t="shared" si="27"/>
        <v>58.41</v>
      </c>
      <c r="K61" s="4">
        <f t="shared" si="33"/>
        <v>88.301486199575379</v>
      </c>
      <c r="L61">
        <f t="shared" si="28"/>
        <v>93.56</v>
      </c>
      <c r="M61">
        <f t="shared" si="28"/>
        <v>76.81</v>
      </c>
      <c r="N61" s="4">
        <f t="shared" si="34"/>
        <v>51.694159607668297</v>
      </c>
      <c r="O61">
        <f t="shared" si="29"/>
        <v>80.69</v>
      </c>
      <c r="P61">
        <f t="shared" si="29"/>
        <v>57.27</v>
      </c>
      <c r="Q61" s="4">
        <f t="shared" si="35"/>
        <v>61.226536753116498</v>
      </c>
      <c r="R61">
        <f t="shared" si="30"/>
        <v>84.32</v>
      </c>
      <c r="S61">
        <f t="shared" si="30"/>
        <v>65.709999999999994</v>
      </c>
      <c r="T61" s="4">
        <f t="shared" si="36"/>
        <v>67.393867924528308</v>
      </c>
      <c r="U61">
        <f t="shared" si="31"/>
        <v>84.34</v>
      </c>
      <c r="V61">
        <f t="shared" si="31"/>
        <v>55.95</v>
      </c>
      <c r="W61" s="4">
        <f t="shared" si="37"/>
        <v>61.911454673225577</v>
      </c>
      <c r="X61">
        <f t="shared" si="38"/>
        <v>86.116000000000014</v>
      </c>
      <c r="Y61">
        <f t="shared" si="39"/>
        <v>62.83</v>
      </c>
      <c r="Z61" s="4">
        <f t="shared" si="40"/>
        <v>66.105501031622822</v>
      </c>
      <c r="AA61">
        <f t="shared" si="32"/>
        <v>85.83</v>
      </c>
      <c r="AB61">
        <f t="shared" si="32"/>
        <v>60.27</v>
      </c>
      <c r="AC61" s="4">
        <f t="shared" si="41"/>
        <v>61.666303998032298</v>
      </c>
    </row>
    <row r="62" spans="8:29" ht="15.6" x14ac:dyDescent="0.25">
      <c r="H62" s="11" t="s">
        <v>70</v>
      </c>
      <c r="I62">
        <f t="shared" si="27"/>
        <v>90.24</v>
      </c>
      <c r="J62">
        <f t="shared" si="27"/>
        <v>60.43</v>
      </c>
      <c r="K62" s="4">
        <f t="shared" si="33"/>
        <v>84.012738853503208</v>
      </c>
      <c r="L62">
        <f t="shared" si="28"/>
        <v>94.59</v>
      </c>
      <c r="M62">
        <f t="shared" si="28"/>
        <v>78.650000000000006</v>
      </c>
      <c r="N62" s="4">
        <f t="shared" si="34"/>
        <v>47.592510031208185</v>
      </c>
      <c r="O62">
        <f t="shared" si="29"/>
        <v>82.39</v>
      </c>
      <c r="P62">
        <f t="shared" si="29"/>
        <v>55.15</v>
      </c>
      <c r="Q62" s="4">
        <f t="shared" si="35"/>
        <v>64.264221235133974</v>
      </c>
      <c r="R62" s="18">
        <f t="shared" si="30"/>
        <v>89.94</v>
      </c>
      <c r="S62" s="18">
        <f t="shared" si="30"/>
        <v>72.98</v>
      </c>
      <c r="T62" s="17">
        <f t="shared" si="36"/>
        <v>53.105345911949684</v>
      </c>
      <c r="U62">
        <f t="shared" si="31"/>
        <v>86.8</v>
      </c>
      <c r="V62">
        <f t="shared" si="31"/>
        <v>53.5</v>
      </c>
      <c r="W62" s="4">
        <f t="shared" si="37"/>
        <v>65.354884047786371</v>
      </c>
      <c r="X62">
        <f t="shared" si="38"/>
        <v>88.792000000000002</v>
      </c>
      <c r="Y62">
        <f t="shared" si="39"/>
        <v>64.14200000000001</v>
      </c>
      <c r="Z62" s="4">
        <f t="shared" si="40"/>
        <v>62.86594001591628</v>
      </c>
      <c r="AA62">
        <f t="shared" si="32"/>
        <v>88.04</v>
      </c>
      <c r="AB62">
        <f t="shared" si="32"/>
        <v>62.19</v>
      </c>
      <c r="AC62" s="4">
        <f t="shared" si="41"/>
        <v>58.6365802483989</v>
      </c>
    </row>
    <row r="63" spans="8:29" ht="16.2" thickBot="1" x14ac:dyDescent="0.3">
      <c r="H63" s="12" t="s">
        <v>55</v>
      </c>
      <c r="I63" s="16">
        <f t="shared" si="27"/>
        <v>92.95</v>
      </c>
      <c r="J63" s="16">
        <f t="shared" si="27"/>
        <v>65.05</v>
      </c>
      <c r="K63" s="92">
        <f t="shared" si="33"/>
        <v>74.203821656050977</v>
      </c>
      <c r="L63" s="16">
        <f t="shared" si="28"/>
        <v>96.96</v>
      </c>
      <c r="M63" s="16">
        <f t="shared" si="28"/>
        <v>84.12</v>
      </c>
      <c r="N63" s="92">
        <f t="shared" si="34"/>
        <v>35.399019170753441</v>
      </c>
      <c r="O63" s="16">
        <f t="shared" si="29"/>
        <v>87.38</v>
      </c>
      <c r="P63" s="5">
        <f t="shared" si="29"/>
        <v>42.36</v>
      </c>
      <c r="Q63" s="6">
        <f t="shared" si="35"/>
        <v>82.590629029946996</v>
      </c>
      <c r="R63" s="5">
        <f t="shared" si="30"/>
        <v>89.42</v>
      </c>
      <c r="S63" s="5">
        <f t="shared" si="30"/>
        <v>71.069999999999993</v>
      </c>
      <c r="T63" s="6">
        <f t="shared" si="36"/>
        <v>56.859276729559774</v>
      </c>
      <c r="U63" s="16">
        <f t="shared" si="31"/>
        <v>96.36</v>
      </c>
      <c r="V63" s="16">
        <f t="shared" si="31"/>
        <v>61.59</v>
      </c>
      <c r="W63" s="92">
        <f t="shared" si="37"/>
        <v>53.984539704848899</v>
      </c>
      <c r="X63" s="16">
        <f t="shared" si="38"/>
        <v>92.614000000000004</v>
      </c>
      <c r="Y63" s="16">
        <f t="shared" si="39"/>
        <v>64.838000000000008</v>
      </c>
      <c r="Z63" s="92">
        <f t="shared" si="40"/>
        <v>60.607457258232024</v>
      </c>
      <c r="AA63" s="16">
        <f t="shared" si="32"/>
        <v>90.91</v>
      </c>
      <c r="AB63" s="16">
        <f t="shared" si="32"/>
        <v>66.08</v>
      </c>
      <c r="AC63" s="92">
        <f t="shared" si="41"/>
        <v>57.888184378668235</v>
      </c>
    </row>
    <row r="72" spans="10:10" x14ac:dyDescent="0.25">
      <c r="J72" t="s">
        <v>107</v>
      </c>
    </row>
  </sheetData>
  <mergeCells count="32">
    <mergeCell ref="U6:W6"/>
    <mergeCell ref="X6:Z6"/>
    <mergeCell ref="AA6:AC6"/>
    <mergeCell ref="H24:H25"/>
    <mergeCell ref="I24:K24"/>
    <mergeCell ref="L24:N24"/>
    <mergeCell ref="O24:Q24"/>
    <mergeCell ref="R24:T24"/>
    <mergeCell ref="U24:W24"/>
    <mergeCell ref="X24:Z24"/>
    <mergeCell ref="AA24:AC24"/>
    <mergeCell ref="H6:H7"/>
    <mergeCell ref="I6:K6"/>
    <mergeCell ref="L6:N6"/>
    <mergeCell ref="O6:Q6"/>
    <mergeCell ref="R6:T6"/>
    <mergeCell ref="U39:W39"/>
    <mergeCell ref="X39:Z39"/>
    <mergeCell ref="AA39:AC39"/>
    <mergeCell ref="H39:H40"/>
    <mergeCell ref="I39:K39"/>
    <mergeCell ref="L39:N39"/>
    <mergeCell ref="O39:Q39"/>
    <mergeCell ref="R39:T39"/>
    <mergeCell ref="U54:W54"/>
    <mergeCell ref="X54:Z54"/>
    <mergeCell ref="AA54:AC54"/>
    <mergeCell ref="H54:H55"/>
    <mergeCell ref="I54:K54"/>
    <mergeCell ref="L54:N54"/>
    <mergeCell ref="O54:Q54"/>
    <mergeCell ref="R54:T54"/>
  </mergeCells>
  <phoneticPr fontId="2" type="noConversion"/>
  <pageMargins left="0.7" right="0.7" top="0.75" bottom="0.75" header="0.3" footer="0.3"/>
  <pageSetup paperSize="9" orientation="portrait" r:id="rId1"/>
  <ignoredErrors>
    <ignoredError sqref="K26:K33 N26:N33 Q26:Q33 T26:T33 K56 K57:K63 N56:N63 Q56:Q63 T56:T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61D8-7B6E-4259-9151-2B3C82207088}">
  <dimension ref="D2:X24"/>
  <sheetViews>
    <sheetView topLeftCell="A16" zoomScale="70" zoomScaleNormal="70" workbookViewId="0">
      <selection activeCell="M39" sqref="M39"/>
    </sheetView>
  </sheetViews>
  <sheetFormatPr defaultRowHeight="13.8" x14ac:dyDescent="0.25"/>
  <cols>
    <col min="4" max="4" width="21.5546875" bestFit="1" customWidth="1"/>
    <col min="5" max="9" width="8.77734375" customWidth="1"/>
    <col min="15" max="15" width="23.5546875" bestFit="1" customWidth="1"/>
    <col min="16" max="21" width="15.77734375" customWidth="1"/>
    <col min="22" max="23" width="23.33203125" bestFit="1" customWidth="1"/>
    <col min="24" max="28" width="15.77734375" customWidth="1"/>
  </cols>
  <sheetData>
    <row r="2" spans="4:24" ht="24.6" x14ac:dyDescent="0.25">
      <c r="R2" s="94">
        <v>86.01</v>
      </c>
    </row>
    <row r="6" spans="4:24" ht="24.6" x14ac:dyDescent="0.25">
      <c r="O6" s="96" t="s">
        <v>47</v>
      </c>
      <c r="P6" s="96" t="s">
        <v>99</v>
      </c>
      <c r="Q6" s="96" t="s">
        <v>100</v>
      </c>
      <c r="R6" s="96" t="s">
        <v>101</v>
      </c>
      <c r="S6" s="96" t="s">
        <v>102</v>
      </c>
      <c r="T6" s="96" t="s">
        <v>103</v>
      </c>
      <c r="U6" s="96" t="s">
        <v>104</v>
      </c>
      <c r="V6" s="96" t="s">
        <v>105</v>
      </c>
      <c r="W6" s="96" t="s">
        <v>106</v>
      </c>
      <c r="X6" s="94"/>
    </row>
    <row r="7" spans="4:24" ht="24.6" x14ac:dyDescent="0.25">
      <c r="O7" s="95">
        <v>0</v>
      </c>
      <c r="P7" s="93">
        <v>82.8</v>
      </c>
      <c r="Q7" s="93">
        <v>84.45</v>
      </c>
      <c r="R7" s="93">
        <v>86.01</v>
      </c>
      <c r="S7" s="93">
        <v>86.3</v>
      </c>
      <c r="T7" s="93">
        <v>90.24</v>
      </c>
      <c r="U7" s="93">
        <v>92.92</v>
      </c>
      <c r="V7" s="93">
        <v>92.18</v>
      </c>
      <c r="W7" s="93">
        <v>93.44</v>
      </c>
      <c r="X7" s="94"/>
    </row>
    <row r="8" spans="4:24" ht="24.6" x14ac:dyDescent="0.25">
      <c r="E8">
        <v>77.036000000000016</v>
      </c>
      <c r="F8">
        <v>66.472000000000008</v>
      </c>
      <c r="G8">
        <v>78.712000000000003</v>
      </c>
      <c r="H8">
        <v>76.150000000000006</v>
      </c>
      <c r="I8">
        <v>79.34</v>
      </c>
      <c r="O8" s="95">
        <v>1</v>
      </c>
      <c r="P8" s="93">
        <v>77.95</v>
      </c>
      <c r="Q8" s="93">
        <v>79.22</v>
      </c>
      <c r="R8" s="93">
        <v>80.83</v>
      </c>
      <c r="S8" s="93">
        <v>81.739999999999995</v>
      </c>
      <c r="T8" s="93">
        <v>84.74</v>
      </c>
      <c r="U8" s="93">
        <v>88.01</v>
      </c>
      <c r="V8" s="93">
        <v>90.77</v>
      </c>
      <c r="W8" s="93">
        <v>92.71</v>
      </c>
      <c r="X8" s="94"/>
    </row>
    <row r="9" spans="4:24" ht="24.6" x14ac:dyDescent="0.25">
      <c r="E9">
        <v>75</v>
      </c>
      <c r="F9">
        <v>62</v>
      </c>
      <c r="G9">
        <v>75</v>
      </c>
      <c r="H9">
        <v>71</v>
      </c>
      <c r="I9">
        <v>76</v>
      </c>
      <c r="O9" s="95">
        <v>2</v>
      </c>
      <c r="P9" s="93">
        <v>62.54</v>
      </c>
      <c r="Q9" s="93">
        <v>62.57</v>
      </c>
      <c r="R9" s="93">
        <v>69.739999999999995</v>
      </c>
      <c r="S9" s="93">
        <v>73.42</v>
      </c>
      <c r="T9" s="93">
        <v>80.41</v>
      </c>
      <c r="U9" s="93">
        <v>82.68</v>
      </c>
      <c r="V9" s="93">
        <v>84.69</v>
      </c>
      <c r="W9" s="93">
        <v>82.59</v>
      </c>
      <c r="X9" s="94"/>
    </row>
    <row r="10" spans="4:24" ht="24.6" x14ac:dyDescent="0.25">
      <c r="E10">
        <v>70</v>
      </c>
      <c r="F10">
        <v>60</v>
      </c>
      <c r="G10">
        <v>71</v>
      </c>
      <c r="H10">
        <v>68</v>
      </c>
      <c r="I10">
        <v>72</v>
      </c>
      <c r="O10" s="95">
        <v>3</v>
      </c>
      <c r="P10" s="93">
        <v>50.96</v>
      </c>
      <c r="Q10" s="93">
        <v>55.39</v>
      </c>
      <c r="R10" s="93">
        <v>56.38</v>
      </c>
      <c r="S10" s="93">
        <v>62.58</v>
      </c>
      <c r="T10" s="93">
        <v>77.790000000000006</v>
      </c>
      <c r="U10" s="93">
        <v>79.66</v>
      </c>
      <c r="V10" s="93">
        <v>75.09</v>
      </c>
      <c r="W10" s="93">
        <v>77.73</v>
      </c>
      <c r="X10" s="94"/>
    </row>
    <row r="11" spans="4:24" ht="24.6" x14ac:dyDescent="0.25">
      <c r="E11">
        <v>67</v>
      </c>
      <c r="F11">
        <v>56</v>
      </c>
      <c r="G11">
        <v>68</v>
      </c>
      <c r="H11">
        <v>65</v>
      </c>
      <c r="I11">
        <v>70</v>
      </c>
      <c r="O11" s="95">
        <v>4</v>
      </c>
      <c r="P11" s="93">
        <v>43.22</v>
      </c>
      <c r="Q11" s="93">
        <v>49.76</v>
      </c>
      <c r="R11" s="93">
        <v>49.6</v>
      </c>
      <c r="S11" s="93">
        <v>55.4</v>
      </c>
      <c r="T11" s="93">
        <v>62.74</v>
      </c>
      <c r="U11" s="93">
        <v>62.82</v>
      </c>
      <c r="V11" s="93">
        <v>68.86</v>
      </c>
      <c r="W11" s="93">
        <v>70.17</v>
      </c>
      <c r="X11" s="94"/>
    </row>
    <row r="12" spans="4:24" ht="24.6" x14ac:dyDescent="0.25">
      <c r="E12">
        <v>64</v>
      </c>
      <c r="F12">
        <v>52</v>
      </c>
      <c r="G12">
        <v>67</v>
      </c>
      <c r="H12">
        <v>61</v>
      </c>
      <c r="I12">
        <v>68</v>
      </c>
      <c r="O12" s="95">
        <v>5</v>
      </c>
      <c r="P12" s="93">
        <v>39.880000000000003</v>
      </c>
      <c r="Q12" s="93">
        <v>47.49</v>
      </c>
      <c r="R12" s="93">
        <v>45.219999999999992</v>
      </c>
      <c r="S12" s="93">
        <v>52.71</v>
      </c>
      <c r="T12" s="93">
        <v>59.52</v>
      </c>
      <c r="U12" s="93">
        <v>60.48</v>
      </c>
      <c r="V12" s="93">
        <v>62.96</v>
      </c>
      <c r="W12" s="93">
        <v>65.06</v>
      </c>
      <c r="X12" s="94"/>
    </row>
    <row r="13" spans="4:24" ht="24.6" x14ac:dyDescent="0.25">
      <c r="O13" s="93" t="s">
        <v>108</v>
      </c>
      <c r="P13" s="93">
        <f>AVERAGE(P8,P9,P10,P11,P12)</f>
        <v>54.910000000000004</v>
      </c>
      <c r="Q13" s="93">
        <f>AVERAGE(Q8,Q9,Q10,Q11,Q12)</f>
        <v>58.886000000000003</v>
      </c>
      <c r="R13" s="93">
        <v>64.63</v>
      </c>
      <c r="S13" s="93">
        <f>AVERAGE(S8,S9,S10,S11,S12)</f>
        <v>65.169999999999987</v>
      </c>
      <c r="T13" s="93">
        <f>AVERAGE(T8,T9,T10,T11,T12)</f>
        <v>73.039999999999992</v>
      </c>
      <c r="U13" s="93">
        <f>AVERAGE(U8,U9,U10,U11,U12)</f>
        <v>74.73</v>
      </c>
      <c r="V13" s="93">
        <f>AVERAGE(V8,V9,V10,V11,V12)</f>
        <v>76.47399999999999</v>
      </c>
      <c r="W13" s="93">
        <f>AVERAGE(W8,W9,W10,W11,W12)</f>
        <v>77.652000000000015</v>
      </c>
      <c r="X13" s="94"/>
    </row>
    <row r="14" spans="4:24" ht="24.6" x14ac:dyDescent="0.25">
      <c r="D14" s="23" t="s">
        <v>47</v>
      </c>
      <c r="E14" s="18" t="s">
        <v>48</v>
      </c>
      <c r="F14" s="18" t="s">
        <v>54</v>
      </c>
      <c r="G14" s="18" t="s">
        <v>36</v>
      </c>
      <c r="H14" s="18" t="s">
        <v>51</v>
      </c>
      <c r="I14" s="18" t="s">
        <v>49</v>
      </c>
      <c r="J14" s="13"/>
      <c r="K14" s="13"/>
      <c r="O14" s="93"/>
      <c r="P14" s="93"/>
      <c r="Q14" s="93"/>
      <c r="R14" s="93"/>
      <c r="S14" s="93"/>
      <c r="T14" s="93"/>
      <c r="U14" s="93"/>
      <c r="V14" s="93"/>
      <c r="W14" s="93"/>
      <c r="X14" s="94"/>
    </row>
    <row r="15" spans="4:24" ht="21" x14ac:dyDescent="0.25">
      <c r="D15" s="24">
        <v>0</v>
      </c>
      <c r="E15">
        <v>77.036000000000016</v>
      </c>
      <c r="F15">
        <v>66.472000000000008</v>
      </c>
      <c r="G15">
        <v>78.712000000000003</v>
      </c>
      <c r="H15">
        <v>76.150000000000006</v>
      </c>
      <c r="I15">
        <v>79.34</v>
      </c>
      <c r="O15" s="93"/>
      <c r="P15" s="93"/>
      <c r="Q15" s="93"/>
      <c r="R15" s="93"/>
      <c r="S15" s="93"/>
      <c r="T15" s="93"/>
      <c r="U15" s="93"/>
      <c r="V15" s="93"/>
      <c r="W15" s="93"/>
    </row>
    <row r="16" spans="4:24" ht="21" x14ac:dyDescent="0.25">
      <c r="D16" s="24">
        <v>1</v>
      </c>
      <c r="E16">
        <f ca="1">E9+RANDBETWEEN(1,99)/100</f>
        <v>75.42</v>
      </c>
      <c r="F16">
        <f t="shared" ref="F16:I16" ca="1" si="0">F9+RANDBETWEEN(1,99)/100</f>
        <v>62.21</v>
      </c>
      <c r="G16">
        <f t="shared" ca="1" si="0"/>
        <v>75.81</v>
      </c>
      <c r="H16">
        <f t="shared" ca="1" si="0"/>
        <v>71.87</v>
      </c>
      <c r="I16">
        <f t="shared" ca="1" si="0"/>
        <v>76.930000000000007</v>
      </c>
      <c r="O16" s="93"/>
      <c r="P16" s="93"/>
      <c r="Q16" s="93"/>
      <c r="R16" s="93"/>
      <c r="S16" s="93"/>
      <c r="T16" s="93"/>
      <c r="U16" s="93"/>
      <c r="V16" s="93"/>
      <c r="W16" s="93"/>
    </row>
    <row r="17" spans="4:23" ht="21" x14ac:dyDescent="0.25">
      <c r="D17" s="24">
        <v>2</v>
      </c>
      <c r="E17">
        <f t="shared" ref="E17:I19" ca="1" si="1">E10+RANDBETWEEN(1,99)/100</f>
        <v>70.42</v>
      </c>
      <c r="F17">
        <f t="shared" ca="1" si="1"/>
        <v>60.67</v>
      </c>
      <c r="G17">
        <f t="shared" ca="1" si="1"/>
        <v>71.86</v>
      </c>
      <c r="H17">
        <f t="shared" ca="1" si="1"/>
        <v>68.69</v>
      </c>
      <c r="I17">
        <f t="shared" ca="1" si="1"/>
        <v>72.45</v>
      </c>
      <c r="O17" s="93"/>
      <c r="P17" s="93"/>
      <c r="Q17" s="93"/>
      <c r="R17" s="93"/>
      <c r="S17" s="93"/>
      <c r="T17" s="93"/>
      <c r="U17" s="93"/>
      <c r="V17" s="93"/>
      <c r="W17" s="93"/>
    </row>
    <row r="18" spans="4:23" ht="21" x14ac:dyDescent="0.25">
      <c r="D18" s="24">
        <v>3</v>
      </c>
      <c r="E18">
        <f t="shared" ca="1" si="1"/>
        <v>67.150000000000006</v>
      </c>
      <c r="F18">
        <f t="shared" ca="1" si="1"/>
        <v>56.07</v>
      </c>
      <c r="G18">
        <f t="shared" ca="1" si="1"/>
        <v>68.56</v>
      </c>
      <c r="H18">
        <f t="shared" ca="1" si="1"/>
        <v>65.83</v>
      </c>
      <c r="I18">
        <f t="shared" ca="1" si="1"/>
        <v>70.69</v>
      </c>
      <c r="O18" s="93"/>
      <c r="P18" s="93"/>
      <c r="Q18" s="93"/>
      <c r="R18" s="93"/>
      <c r="S18" s="93"/>
      <c r="T18" s="93"/>
      <c r="U18" s="93"/>
      <c r="V18" s="93"/>
      <c r="W18" s="93"/>
    </row>
    <row r="19" spans="4:23" ht="21" x14ac:dyDescent="0.25">
      <c r="D19" s="24">
        <v>4</v>
      </c>
      <c r="E19">
        <f t="shared" ca="1" si="1"/>
        <v>64.400000000000006</v>
      </c>
      <c r="F19">
        <f t="shared" ca="1" si="1"/>
        <v>52.84</v>
      </c>
      <c r="G19">
        <f t="shared" ca="1" si="1"/>
        <v>67.680000000000007</v>
      </c>
      <c r="H19">
        <f t="shared" ca="1" si="1"/>
        <v>61.25</v>
      </c>
      <c r="I19">
        <f t="shared" ca="1" si="1"/>
        <v>68.72</v>
      </c>
      <c r="O19" s="93"/>
      <c r="P19" s="93"/>
      <c r="Q19" s="93"/>
      <c r="R19" s="93"/>
      <c r="S19" s="93"/>
      <c r="T19" s="93"/>
      <c r="U19" s="93"/>
      <c r="V19" s="93"/>
      <c r="W19" s="93"/>
    </row>
    <row r="20" spans="4:23" ht="21" x14ac:dyDescent="0.25">
      <c r="D20" s="24">
        <v>5</v>
      </c>
      <c r="E20">
        <f t="shared" ref="E20:H20" ca="1" si="2">5*E24-E16-E17-E18-E19</f>
        <v>32.279999999999916</v>
      </c>
      <c r="F20">
        <f t="shared" ca="1" si="2"/>
        <v>28.099999999999994</v>
      </c>
      <c r="G20">
        <f t="shared" ca="1" si="2"/>
        <v>33.519999999999925</v>
      </c>
      <c r="H20">
        <f t="shared" ca="1" si="2"/>
        <v>29.199999999999974</v>
      </c>
      <c r="I20">
        <f ca="1">5*I24-I16-I17-I18-I19</f>
        <v>32.400000000000006</v>
      </c>
      <c r="O20" s="93"/>
      <c r="P20" s="93"/>
      <c r="Q20" s="93"/>
      <c r="R20" s="93"/>
      <c r="S20" s="93"/>
      <c r="T20" s="93"/>
      <c r="U20" s="93"/>
      <c r="V20" s="93"/>
      <c r="W20" s="93"/>
    </row>
    <row r="21" spans="4:23" ht="21" x14ac:dyDescent="0.25">
      <c r="O21" s="93"/>
      <c r="P21" s="93"/>
      <c r="Q21" s="93"/>
      <c r="R21" s="93"/>
      <c r="S21" s="93"/>
      <c r="T21" s="93"/>
      <c r="U21" s="93"/>
      <c r="V21" s="93"/>
      <c r="W21" s="93"/>
    </row>
    <row r="22" spans="4:23" ht="21" x14ac:dyDescent="0.25">
      <c r="O22" s="93"/>
      <c r="P22" s="93"/>
      <c r="Q22" s="93"/>
      <c r="R22" s="93"/>
      <c r="S22" s="93"/>
      <c r="T22" s="93"/>
      <c r="U22" s="93"/>
      <c r="V22" s="93"/>
      <c r="W22" s="93"/>
    </row>
    <row r="23" spans="4:23" ht="21" x14ac:dyDescent="0.25">
      <c r="O23" s="93"/>
      <c r="P23" s="93"/>
      <c r="Q23" s="93"/>
      <c r="R23" s="93"/>
      <c r="S23" s="93"/>
      <c r="T23" s="93"/>
      <c r="U23" s="93"/>
      <c r="W23" s="93"/>
    </row>
    <row r="24" spans="4:23" ht="21" x14ac:dyDescent="0.25">
      <c r="E24">
        <v>61.933999999999997</v>
      </c>
      <c r="F24">
        <v>51.977999999999994</v>
      </c>
      <c r="G24">
        <v>63.48599999999999</v>
      </c>
      <c r="H24">
        <v>59.367999999999995</v>
      </c>
      <c r="I24">
        <v>64.238</v>
      </c>
      <c r="O24" s="93"/>
      <c r="P24" s="93"/>
      <c r="Q24" s="93"/>
      <c r="R24" s="93"/>
      <c r="S24" s="93"/>
      <c r="T24" s="93"/>
      <c r="U24" s="93"/>
      <c r="W24" s="93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6D75-8E38-4FEE-B0A3-522243EDB98B}">
  <dimension ref="E2:H15"/>
  <sheetViews>
    <sheetView topLeftCell="C6" zoomScale="160" zoomScaleNormal="160" workbookViewId="0">
      <selection activeCell="H10" sqref="H10"/>
    </sheetView>
  </sheetViews>
  <sheetFormatPr defaultColWidth="14.21875" defaultRowHeight="13.8" x14ac:dyDescent="0.25"/>
  <sheetData>
    <row r="2" spans="5:8" x14ac:dyDescent="0.25">
      <c r="F2">
        <v>51.45</v>
      </c>
      <c r="G2">
        <v>70.88</v>
      </c>
      <c r="H2">
        <f>(1-F2/100)*100</f>
        <v>48.54999999999999</v>
      </c>
    </row>
    <row r="3" spans="5:8" x14ac:dyDescent="0.25">
      <c r="F3">
        <v>57.64</v>
      </c>
      <c r="G3">
        <v>72.06</v>
      </c>
      <c r="H3">
        <f t="shared" ref="H3:H6" si="0">(1-F3/100)*100</f>
        <v>42.36</v>
      </c>
    </row>
    <row r="4" spans="5:8" x14ac:dyDescent="0.25">
      <c r="F4">
        <v>61.28</v>
      </c>
      <c r="G4">
        <v>77.099999999999994</v>
      </c>
      <c r="H4">
        <f t="shared" si="0"/>
        <v>38.72</v>
      </c>
    </row>
    <row r="5" spans="5:8" x14ac:dyDescent="0.25">
      <c r="F5">
        <v>47.1</v>
      </c>
      <c r="G5">
        <v>65.849999999999994</v>
      </c>
      <c r="H5">
        <f t="shared" si="0"/>
        <v>52.899999999999991</v>
      </c>
    </row>
    <row r="6" spans="5:8" ht="14.4" thickBot="1" x14ac:dyDescent="0.3">
      <c r="F6" s="5">
        <v>64.239999999999995</v>
      </c>
      <c r="G6" s="5">
        <v>79.069999999999993</v>
      </c>
      <c r="H6">
        <f t="shared" si="0"/>
        <v>35.760000000000005</v>
      </c>
    </row>
    <row r="9" spans="5:8" ht="14.4" thickBot="1" x14ac:dyDescent="0.3">
      <c r="E9" s="5"/>
      <c r="F9" s="5"/>
      <c r="G9" s="5"/>
      <c r="H9" s="5"/>
    </row>
    <row r="10" spans="5:8" ht="16.2" thickBot="1" x14ac:dyDescent="0.3">
      <c r="E10" s="25" t="s">
        <v>56</v>
      </c>
      <c r="F10" s="25" t="s">
        <v>62</v>
      </c>
      <c r="G10" s="25" t="s">
        <v>61</v>
      </c>
      <c r="H10" s="25" t="s">
        <v>63</v>
      </c>
    </row>
    <row r="11" spans="5:8" x14ac:dyDescent="0.25">
      <c r="E11" t="s">
        <v>59</v>
      </c>
      <c r="F11">
        <v>51.45</v>
      </c>
      <c r="G11">
        <v>70.88</v>
      </c>
      <c r="H11">
        <f>$H2/$H$6*100</f>
        <v>135.76621923937356</v>
      </c>
    </row>
    <row r="12" spans="5:8" x14ac:dyDescent="0.25">
      <c r="E12" t="s">
        <v>60</v>
      </c>
      <c r="F12">
        <v>57.64</v>
      </c>
      <c r="G12">
        <v>72.06</v>
      </c>
      <c r="H12">
        <f t="shared" ref="H12:H14" si="1">$H3/$H$6*100</f>
        <v>118.45637583892616</v>
      </c>
    </row>
    <row r="13" spans="5:8" x14ac:dyDescent="0.25">
      <c r="E13" t="s">
        <v>64</v>
      </c>
      <c r="F13">
        <v>61.28</v>
      </c>
      <c r="G13">
        <v>77.099999999999994</v>
      </c>
      <c r="H13">
        <f t="shared" si="1"/>
        <v>108.27740492170021</v>
      </c>
    </row>
    <row r="14" spans="5:8" x14ac:dyDescent="0.25">
      <c r="E14" t="s">
        <v>57</v>
      </c>
      <c r="F14">
        <v>47.1</v>
      </c>
      <c r="G14">
        <v>65.849999999999994</v>
      </c>
      <c r="H14">
        <f t="shared" si="1"/>
        <v>147.9306487695749</v>
      </c>
    </row>
    <row r="15" spans="5:8" ht="14.4" thickBot="1" x14ac:dyDescent="0.3">
      <c r="E15" s="5" t="s">
        <v>58</v>
      </c>
      <c r="F15" s="5">
        <v>64.239999999999995</v>
      </c>
      <c r="G15" s="5">
        <v>79.069999999999993</v>
      </c>
      <c r="H15" s="5">
        <f>$H6/$H$6*100</f>
        <v>100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ablation</vt:lpstr>
      <vt:lpstr>comp</vt:lpstr>
      <vt:lpstr>fogSeverity</vt:lpstr>
      <vt:lpstr>backbone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师威鹏</dc:creator>
  <cp:lastModifiedBy>师威鹏</cp:lastModifiedBy>
  <dcterms:created xsi:type="dcterms:W3CDTF">2015-06-05T18:19:34Z</dcterms:created>
  <dcterms:modified xsi:type="dcterms:W3CDTF">2022-09-29T13:39:00Z</dcterms:modified>
</cp:coreProperties>
</file>