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akbike86.Core\akbike86.Math\Resources\"/>
    </mc:Choice>
  </mc:AlternateContent>
  <xr:revisionPtr revIDLastSave="0" documentId="13_ncr:1_{1C9603EA-E756-42DA-A7E7-AE132692C4AB}" xr6:coauthVersionLast="47" xr6:coauthVersionMax="47" xr10:uidLastSave="{00000000-0000-0000-0000-000000000000}"/>
  <bookViews>
    <workbookView xWindow="1155" yWindow="390" windowWidth="27180" windowHeight="14385" activeTab="6" xr2:uid="{A28D65C2-6914-4DCA-8B27-77C744B79503}"/>
  </bookViews>
  <sheets>
    <sheet name="Sheet1" sheetId="1" r:id="rId1"/>
    <sheet name="Sheet2" sheetId="2" r:id="rId2"/>
    <sheet name="Sheet3" sheetId="3" r:id="rId3"/>
    <sheet name="Ellipse" sheetId="4" r:id="rId4"/>
    <sheet name="orbits" sheetId="5" r:id="rId5"/>
    <sheet name="Sheet2 (2)" sheetId="6" r:id="rId6"/>
    <sheet name="Zodiac" sheetId="7" r:id="rId7"/>
  </sheets>
  <definedNames>
    <definedName name="a">#REF!</definedName>
    <definedName name="AU">orbits!$B$305</definedName>
    <definedName name="b">#REF!</definedName>
    <definedName name="c_">#REF!</definedName>
    <definedName name="e">#REF!</definedName>
    <definedName name="earthSecPerYr">orbits!$B$318</definedName>
    <definedName name="ellipse_a">orbits!$T$12</definedName>
    <definedName name="ellipsea">Ellipse!$B$2</definedName>
    <definedName name="ellipsea2">Ellipse!$J$2</definedName>
    <definedName name="ellipseb">Ellipse!$B$3</definedName>
    <definedName name="ellipseb2">Ellipse!$J$3</definedName>
    <definedName name="ellipsec">Ellipse!$B$4</definedName>
    <definedName name="ellipsec2">Ellipse!$J$4</definedName>
    <definedName name="ellipsee">Ellipse!$B$5</definedName>
    <definedName name="ellipsee2">Ellipse!$J$5</definedName>
    <definedName name="ellipsel">Ellipse!$B$6</definedName>
    <definedName name="ellispsel2">Ellipse!$J$6</definedName>
    <definedName name="G">orbits!$B$304</definedName>
    <definedName name="GM_earth">orbits!$B$303</definedName>
    <definedName name="GM_sun">orbits!$B$302</definedName>
    <definedName name="l">#REF!</definedName>
    <definedName name="Ra">Sheet1!$C$1</definedName>
    <definedName name="Rb">Sheet1!$E$1</definedName>
    <definedName name="Rm">Sheet1!$G$1</definedName>
    <definedName name="xshift">Ellipse!$B$8</definedName>
    <definedName name="yshift">Ellipse!$D$8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7" l="1"/>
  <c r="W3" i="7"/>
  <c r="X3" i="7"/>
  <c r="AG3" i="7"/>
  <c r="Y3" i="7"/>
  <c r="Z3" i="7"/>
  <c r="BD3" i="7"/>
  <c r="BF3" i="7"/>
  <c r="BB3" i="7"/>
  <c r="AZ3" i="7"/>
  <c r="AR3" i="7"/>
  <c r="AT3" i="7"/>
  <c r="AV3" i="7"/>
  <c r="AX3" i="7"/>
  <c r="AP3" i="7"/>
  <c r="V4" i="7" a="1"/>
  <c r="V4" i="7" s="1"/>
  <c r="BB4" i="7" s="1"/>
  <c r="C2" i="7"/>
  <c r="B19" i="7"/>
  <c r="C19" i="7"/>
  <c r="AC3" i="7"/>
  <c r="AN3" i="7"/>
  <c r="AB3" i="7"/>
  <c r="AF3" i="7"/>
  <c r="AD3" i="7"/>
  <c r="AH3" i="7"/>
  <c r="AJ3" i="7"/>
  <c r="AL3" i="7"/>
  <c r="AA3" i="7"/>
  <c r="B22" i="7"/>
  <c r="D22" i="7" s="1"/>
  <c r="C22" i="7"/>
  <c r="B21" i="7"/>
  <c r="D21" i="7" s="1"/>
  <c r="C21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U84" i="7" s="1"/>
  <c r="U85" i="7" s="1"/>
  <c r="U86" i="7" s="1"/>
  <c r="U87" i="7" s="1"/>
  <c r="U88" i="7" s="1"/>
  <c r="U89" i="7" s="1"/>
  <c r="U90" i="7" s="1"/>
  <c r="U91" i="7" s="1"/>
  <c r="U92" i="7" s="1"/>
  <c r="U93" i="7" s="1"/>
  <c r="U94" i="7" s="1"/>
  <c r="U95" i="7" s="1"/>
  <c r="U96" i="7" s="1"/>
  <c r="U97" i="7" s="1"/>
  <c r="U98" i="7" s="1"/>
  <c r="U99" i="7" s="1"/>
  <c r="U100" i="7" s="1"/>
  <c r="U101" i="7" s="1"/>
  <c r="U102" i="7" s="1"/>
  <c r="U103" i="7" s="1"/>
  <c r="U104" i="7" s="1"/>
  <c r="U105" i="7" s="1"/>
  <c r="U106" i="7" s="1"/>
  <c r="U107" i="7" s="1"/>
  <c r="U108" i="7" s="1"/>
  <c r="U109" i="7" s="1"/>
  <c r="U110" i="7" s="1"/>
  <c r="U111" i="7" s="1"/>
  <c r="U112" i="7" s="1"/>
  <c r="U113" i="7" s="1"/>
  <c r="U114" i="7" s="1"/>
  <c r="U115" i="7" s="1"/>
  <c r="U116" i="7" s="1"/>
  <c r="U117" i="7" s="1"/>
  <c r="U118" i="7" s="1"/>
  <c r="U119" i="7" s="1"/>
  <c r="U120" i="7" s="1"/>
  <c r="U121" i="7" s="1"/>
  <c r="U122" i="7" s="1"/>
  <c r="U123" i="7" s="1"/>
  <c r="U124" i="7" s="1"/>
  <c r="U125" i="7" s="1"/>
  <c r="U126" i="7" s="1"/>
  <c r="U127" i="7" s="1"/>
  <c r="U128" i="7" s="1"/>
  <c r="U129" i="7" s="1"/>
  <c r="U130" i="7" s="1"/>
  <c r="U131" i="7" s="1"/>
  <c r="U132" i="7" s="1"/>
  <c r="U133" i="7" s="1"/>
  <c r="U134" i="7" s="1"/>
  <c r="U135" i="7" s="1"/>
  <c r="U136" i="7" s="1"/>
  <c r="U137" i="7" s="1"/>
  <c r="U138" i="7" s="1"/>
  <c r="U139" i="7" s="1"/>
  <c r="U140" i="7" s="1"/>
  <c r="U141" i="7" s="1"/>
  <c r="U142" i="7" s="1"/>
  <c r="U143" i="7" s="1"/>
  <c r="U144" i="7" s="1"/>
  <c r="U145" i="7" s="1"/>
  <c r="U146" i="7" s="1"/>
  <c r="U147" i="7" s="1"/>
  <c r="U148" i="7" s="1"/>
  <c r="U149" i="7" s="1"/>
  <c r="U150" i="7" s="1"/>
  <c r="U151" i="7" s="1"/>
  <c r="U152" i="7" s="1"/>
  <c r="U153" i="7" s="1"/>
  <c r="U154" i="7" s="1"/>
  <c r="U155" i="7" s="1"/>
  <c r="U156" i="7" s="1"/>
  <c r="U157" i="7" s="1"/>
  <c r="U158" i="7" s="1"/>
  <c r="U159" i="7" s="1"/>
  <c r="U160" i="7" s="1"/>
  <c r="U161" i="7" s="1"/>
  <c r="U162" i="7" s="1"/>
  <c r="U163" i="7" s="1"/>
  <c r="U164" i="7" s="1"/>
  <c r="U165" i="7" s="1"/>
  <c r="U166" i="7" s="1"/>
  <c r="U167" i="7" s="1"/>
  <c r="U168" i="7" s="1"/>
  <c r="U169" i="7" s="1"/>
  <c r="U170" i="7" s="1"/>
  <c r="U171" i="7" s="1"/>
  <c r="U172" i="7" s="1"/>
  <c r="U173" i="7" s="1"/>
  <c r="U174" i="7" s="1"/>
  <c r="U175" i="7" s="1"/>
  <c r="U176" i="7" s="1"/>
  <c r="U177" i="7" s="1"/>
  <c r="U178" i="7" s="1"/>
  <c r="U179" i="7" s="1"/>
  <c r="U180" i="7" s="1"/>
  <c r="U181" i="7" s="1"/>
  <c r="U182" i="7" s="1"/>
  <c r="U183" i="7" s="1"/>
  <c r="U184" i="7" s="1"/>
  <c r="U185" i="7" s="1"/>
  <c r="U186" i="7" s="1"/>
  <c r="V187" i="7" s="1"/>
  <c r="V188" i="7" s="1"/>
  <c r="V189" i="7" s="1"/>
  <c r="V190" i="7" s="1"/>
  <c r="V191" i="7" s="1"/>
  <c r="V192" i="7" s="1"/>
  <c r="V193" i="7" s="1"/>
  <c r="V194" i="7" s="1"/>
  <c r="V195" i="7" s="1"/>
  <c r="V196" i="7" s="1"/>
  <c r="V197" i="7" s="1"/>
  <c r="V198" i="7" s="1"/>
  <c r="V199" i="7" s="1"/>
  <c r="V200" i="7" s="1"/>
  <c r="V201" i="7" s="1"/>
  <c r="V202" i="7" s="1"/>
  <c r="V203" i="7" s="1"/>
  <c r="V204" i="7" s="1"/>
  <c r="V205" i="7" s="1"/>
  <c r="V206" i="7" s="1"/>
  <c r="V207" i="7" s="1"/>
  <c r="V208" i="7" s="1"/>
  <c r="V209" i="7" s="1"/>
  <c r="V210" i="7" s="1"/>
  <c r="V211" i="7" s="1"/>
  <c r="V212" i="7" s="1"/>
  <c r="V213" i="7" s="1"/>
  <c r="V214" i="7" s="1"/>
  <c r="V215" i="7" s="1"/>
  <c r="V216" i="7" s="1"/>
  <c r="V217" i="7" s="1"/>
  <c r="U218" i="7" s="1"/>
  <c r="U219" i="7" s="1"/>
  <c r="U220" i="7" s="1"/>
  <c r="U221" i="7" s="1"/>
  <c r="U222" i="7" s="1"/>
  <c r="U223" i="7" s="1"/>
  <c r="U224" i="7" s="1"/>
  <c r="U225" i="7" s="1"/>
  <c r="U226" i="7" s="1"/>
  <c r="U227" i="7" s="1"/>
  <c r="U228" i="7" s="1"/>
  <c r="U229" i="7" s="1"/>
  <c r="U230" i="7" s="1"/>
  <c r="U231" i="7" s="1"/>
  <c r="U232" i="7" s="1"/>
  <c r="U233" i="7" s="1"/>
  <c r="U234" i="7" s="1"/>
  <c r="U235" i="7" s="1"/>
  <c r="U236" i="7" s="1"/>
  <c r="U237" i="7" s="1"/>
  <c r="U238" i="7" s="1"/>
  <c r="U239" i="7" s="1"/>
  <c r="U240" i="7" s="1"/>
  <c r="U241" i="7" s="1"/>
  <c r="U242" i="7" s="1"/>
  <c r="U243" i="7" s="1"/>
  <c r="U244" i="7" s="1"/>
  <c r="U245" i="7" s="1"/>
  <c r="U246" i="7" s="1"/>
  <c r="U247" i="7" s="1"/>
  <c r="U248" i="7" s="1"/>
  <c r="U249" i="7" s="1"/>
  <c r="U250" i="7" s="1"/>
  <c r="U251" i="7" s="1"/>
  <c r="U252" i="7" s="1"/>
  <c r="U253" i="7" s="1"/>
  <c r="U254" i="7" s="1"/>
  <c r="U255" i="7" s="1"/>
  <c r="U256" i="7" s="1"/>
  <c r="U257" i="7" s="1"/>
  <c r="U258" i="7" s="1"/>
  <c r="B20" i="7"/>
  <c r="D20" i="7" s="1"/>
  <c r="C20" i="7"/>
  <c r="S25" i="7"/>
  <c r="S49" i="7" s="1"/>
  <c r="S73" i="7" s="1"/>
  <c r="S97" i="7" s="1"/>
  <c r="S121" i="7" s="1"/>
  <c r="S145" i="7" s="1"/>
  <c r="P25" i="7"/>
  <c r="P40" i="7" s="1"/>
  <c r="P54" i="7" s="1"/>
  <c r="P68" i="7" s="1"/>
  <c r="P83" i="7" s="1"/>
  <c r="P97" i="7" s="1"/>
  <c r="P111" i="7" s="1"/>
  <c r="P126" i="7" s="1"/>
  <c r="P140" i="7" s="1"/>
  <c r="P154" i="7" s="1"/>
  <c r="Q25" i="7"/>
  <c r="Q42" i="7" s="1"/>
  <c r="Q56" i="7" s="1"/>
  <c r="Q73" i="7" s="1"/>
  <c r="Q89" i="7" s="1"/>
  <c r="Q105" i="7" s="1"/>
  <c r="Q121" i="7" s="1"/>
  <c r="Q138" i="7" s="1"/>
  <c r="Q152" i="7" s="1"/>
  <c r="O25" i="7"/>
  <c r="O38" i="7" s="1"/>
  <c r="O49" i="7" s="1"/>
  <c r="O61" i="7" s="1"/>
  <c r="O73" i="7" s="1"/>
  <c r="O84" i="7" s="1"/>
  <c r="O97" i="7" s="1"/>
  <c r="O110" i="7" s="1"/>
  <c r="O121" i="7" s="1"/>
  <c r="O133" i="7" s="1"/>
  <c r="O145" i="7" s="1"/>
  <c r="O156" i="7" s="1"/>
  <c r="R25" i="7"/>
  <c r="R43" i="7" s="1"/>
  <c r="R61" i="7" s="1"/>
  <c r="R79" i="7" s="1"/>
  <c r="R97" i="7" s="1"/>
  <c r="R115" i="7" s="1"/>
  <c r="R133" i="7" s="1"/>
  <c r="R151" i="7" s="1"/>
  <c r="M25" i="7"/>
  <c r="M35" i="7" s="1"/>
  <c r="M43" i="7" s="1"/>
  <c r="M52" i="7" s="1"/>
  <c r="M61" i="7" s="1"/>
  <c r="M71" i="7" s="1"/>
  <c r="M79" i="7" s="1"/>
  <c r="M88" i="7" s="1"/>
  <c r="M97" i="7" s="1"/>
  <c r="M106" i="7" s="1"/>
  <c r="M115" i="7" s="1"/>
  <c r="M123" i="7" s="1"/>
  <c r="M133" i="7" s="1"/>
  <c r="M142" i="7" s="1"/>
  <c r="M151" i="7" s="1"/>
  <c r="M159" i="7" s="1"/>
  <c r="N25" i="7"/>
  <c r="N36" i="7" s="1"/>
  <c r="N44" i="7" s="1"/>
  <c r="N54" i="7" s="1"/>
  <c r="N62" i="7" s="1"/>
  <c r="N73" i="7" s="1"/>
  <c r="N83" i="7" s="1"/>
  <c r="N92" i="7" s="1"/>
  <c r="N102" i="7" s="1"/>
  <c r="N111" i="7" s="1"/>
  <c r="N121" i="7" s="1"/>
  <c r="N132" i="7" s="1"/>
  <c r="N140" i="7" s="1"/>
  <c r="N150" i="7" s="1"/>
  <c r="N158" i="7" s="1"/>
  <c r="L25" i="7"/>
  <c r="L34" i="7" s="1"/>
  <c r="L42" i="7" s="1"/>
  <c r="L49" i="7" s="1"/>
  <c r="L56" i="7" s="1"/>
  <c r="L65" i="7" s="1"/>
  <c r="L73" i="7" s="1"/>
  <c r="L81" i="7" s="1"/>
  <c r="L89" i="7" s="1"/>
  <c r="L97" i="7" s="1"/>
  <c r="L105" i="7" s="1"/>
  <c r="L113" i="7" s="1"/>
  <c r="L121" i="7" s="1"/>
  <c r="L129" i="7" s="1"/>
  <c r="L138" i="7" s="1"/>
  <c r="L145" i="7" s="1"/>
  <c r="L152" i="7" s="1"/>
  <c r="L160" i="7" s="1"/>
  <c r="K25" i="7"/>
  <c r="K33" i="7" s="1"/>
  <c r="K40" i="7" s="1"/>
  <c r="K47" i="7" s="1"/>
  <c r="K54" i="7" s="1"/>
  <c r="K61" i="7" s="1"/>
  <c r="K68" i="7" s="1"/>
  <c r="K74" i="7" s="1"/>
  <c r="K83" i="7" s="1"/>
  <c r="K90" i="7" s="1"/>
  <c r="K97" i="7" s="1"/>
  <c r="K104" i="7" s="1"/>
  <c r="K111" i="7" s="1"/>
  <c r="K120" i="7" s="1"/>
  <c r="K126" i="7" s="1"/>
  <c r="K133" i="7" s="1"/>
  <c r="K140" i="7" s="1"/>
  <c r="K147" i="7" s="1"/>
  <c r="K154" i="7" s="1"/>
  <c r="K161" i="7" s="1"/>
  <c r="J25" i="7"/>
  <c r="J31" i="7" s="1"/>
  <c r="J38" i="7" s="1"/>
  <c r="J43" i="7" s="1"/>
  <c r="J49" i="7" s="1"/>
  <c r="J55" i="7" s="1"/>
  <c r="J61" i="7" s="1"/>
  <c r="J67" i="7" s="1"/>
  <c r="J73" i="7" s="1"/>
  <c r="J79" i="7" s="1"/>
  <c r="J84" i="7" s="1"/>
  <c r="J91" i="7" s="1"/>
  <c r="J97" i="7" s="1"/>
  <c r="J103" i="7" s="1"/>
  <c r="J110" i="7" s="1"/>
  <c r="J115" i="7" s="1"/>
  <c r="J121" i="7" s="1"/>
  <c r="J127" i="7" s="1"/>
  <c r="J133" i="7" s="1"/>
  <c r="J139" i="7" s="1"/>
  <c r="J145" i="7" s="1"/>
  <c r="J151" i="7" s="1"/>
  <c r="J156" i="7" s="1"/>
  <c r="J163" i="7" s="1"/>
  <c r="I25" i="7"/>
  <c r="I30" i="7" s="1"/>
  <c r="I36" i="7" s="1"/>
  <c r="I40" i="7" s="1"/>
  <c r="I44" i="7" s="1"/>
  <c r="I49" i="7" s="1"/>
  <c r="I54" i="7" s="1"/>
  <c r="I59" i="7" s="1"/>
  <c r="I62" i="7" s="1"/>
  <c r="I68" i="7" s="1"/>
  <c r="I73" i="7" s="1"/>
  <c r="I78" i="7" s="1"/>
  <c r="I83" i="7" s="1"/>
  <c r="I87" i="7" s="1"/>
  <c r="I92" i="7" s="1"/>
  <c r="I97" i="7" s="1"/>
  <c r="I102" i="7" s="1"/>
  <c r="I107" i="7" s="1"/>
  <c r="I111" i="7" s="1"/>
  <c r="I116" i="7" s="1"/>
  <c r="I121" i="7" s="1"/>
  <c r="I126" i="7" s="1"/>
  <c r="I132" i="7" s="1"/>
  <c r="I135" i="7" s="1"/>
  <c r="I140" i="7" s="1"/>
  <c r="I145" i="7" s="1"/>
  <c r="I150" i="7" s="1"/>
  <c r="I154" i="7" s="1"/>
  <c r="I158" i="7" s="1"/>
  <c r="I164" i="7" s="1"/>
  <c r="H25" i="7"/>
  <c r="H29" i="7" s="1"/>
  <c r="H34" i="7" s="1"/>
  <c r="H38" i="7" s="1"/>
  <c r="H42" i="7" s="1"/>
  <c r="H45" i="7" s="1"/>
  <c r="H49" i="7" s="1"/>
  <c r="H53" i="7" s="1"/>
  <c r="H56" i="7" s="1"/>
  <c r="H61" i="7" s="1"/>
  <c r="H65" i="7" s="1"/>
  <c r="H69" i="7" s="1"/>
  <c r="H73" i="7" s="1"/>
  <c r="H77" i="7" s="1"/>
  <c r="H81" i="7" s="1"/>
  <c r="H84" i="7" s="1"/>
  <c r="H89" i="7" s="1"/>
  <c r="H93" i="7" s="1"/>
  <c r="H97" i="7" s="1"/>
  <c r="H101" i="7" s="1"/>
  <c r="H105" i="7" s="1"/>
  <c r="H110" i="7" s="1"/>
  <c r="H113" i="7" s="1"/>
  <c r="H117" i="7" s="1"/>
  <c r="H121" i="7" s="1"/>
  <c r="H125" i="7" s="1"/>
  <c r="H129" i="7" s="1"/>
  <c r="H133" i="7" s="1"/>
  <c r="H138" i="7" s="1"/>
  <c r="H141" i="7" s="1"/>
  <c r="H145" i="7" s="1"/>
  <c r="H149" i="7" s="1"/>
  <c r="H152" i="7" s="1"/>
  <c r="H156" i="7" s="1"/>
  <c r="H160" i="7" s="1"/>
  <c r="H165" i="7" s="1"/>
  <c r="F25" i="7"/>
  <c r="F27" i="7" s="1"/>
  <c r="F32" i="7" s="1"/>
  <c r="F36" i="7" s="1"/>
  <c r="F39" i="7" s="1"/>
  <c r="F42" i="7" s="1"/>
  <c r="F44" i="7" s="1"/>
  <c r="F48" i="7" s="1"/>
  <c r="F51" i="7" s="1"/>
  <c r="F54" i="7" s="1"/>
  <c r="F56" i="7" s="1"/>
  <c r="F60" i="7" s="1"/>
  <c r="F62" i="7" s="1"/>
  <c r="F66" i="7" s="1"/>
  <c r="F70" i="7" s="1"/>
  <c r="F73" i="7" s="1"/>
  <c r="F76" i="7" s="1"/>
  <c r="F80" i="7" s="1"/>
  <c r="F83" i="7" s="1"/>
  <c r="F85" i="7" s="1"/>
  <c r="F89" i="7" s="1"/>
  <c r="F92" i="7" s="1"/>
  <c r="F96" i="7" s="1"/>
  <c r="F98" i="7" s="1"/>
  <c r="F102" i="7" s="1"/>
  <c r="F105" i="7" s="1"/>
  <c r="F109" i="7" s="1"/>
  <c r="F111" i="7" s="1"/>
  <c r="F114" i="7" s="1"/>
  <c r="F118" i="7" s="1"/>
  <c r="F121" i="7" s="1"/>
  <c r="F124" i="7" s="1"/>
  <c r="F128" i="7" s="1"/>
  <c r="F132" i="7" s="1"/>
  <c r="F134" i="7" s="1"/>
  <c r="F138" i="7" s="1"/>
  <c r="F140" i="7" s="1"/>
  <c r="F143" i="7" s="1"/>
  <c r="F146" i="7" s="1"/>
  <c r="F150" i="7" s="1"/>
  <c r="F152" i="7" s="1"/>
  <c r="F155" i="7" s="1"/>
  <c r="F158" i="7" s="1"/>
  <c r="F162" i="7" s="1"/>
  <c r="F167" i="7" s="1"/>
  <c r="G25" i="7"/>
  <c r="G28" i="7" s="1"/>
  <c r="G33" i="7" s="1"/>
  <c r="G37" i="7" s="1"/>
  <c r="G40" i="7" s="1"/>
  <c r="G43" i="7" s="1"/>
  <c r="G47" i="7" s="1"/>
  <c r="G50" i="7" s="1"/>
  <c r="G54" i="7" s="1"/>
  <c r="G57" i="7" s="1"/>
  <c r="G61" i="7" s="1"/>
  <c r="G64" i="7" s="1"/>
  <c r="G68" i="7" s="1"/>
  <c r="G72" i="7" s="1"/>
  <c r="G74" i="7" s="1"/>
  <c r="G79" i="7" s="1"/>
  <c r="G83" i="7" s="1"/>
  <c r="G86" i="7" s="1"/>
  <c r="G90" i="7" s="1"/>
  <c r="G94" i="7" s="1"/>
  <c r="G97" i="7" s="1"/>
  <c r="G100" i="7" s="1"/>
  <c r="G104" i="7" s="1"/>
  <c r="G108" i="7" s="1"/>
  <c r="G111" i="7" s="1"/>
  <c r="G115" i="7" s="1"/>
  <c r="G120" i="7" s="1"/>
  <c r="G122" i="7" s="1"/>
  <c r="G126" i="7" s="1"/>
  <c r="G130" i="7" s="1"/>
  <c r="G133" i="7" s="1"/>
  <c r="G137" i="7" s="1"/>
  <c r="G140" i="7" s="1"/>
  <c r="G144" i="7" s="1"/>
  <c r="G147" i="7" s="1"/>
  <c r="G151" i="7" s="1"/>
  <c r="G154" i="7" s="1"/>
  <c r="G157" i="7" s="1"/>
  <c r="G161" i="7" s="1"/>
  <c r="G166" i="7" s="1"/>
  <c r="E25" i="7"/>
  <c r="E26" i="7" s="1"/>
  <c r="E31" i="7" s="1"/>
  <c r="E35" i="7" s="1"/>
  <c r="E38" i="7" s="1"/>
  <c r="E41" i="7" s="1"/>
  <c r="E43" i="7" s="1"/>
  <c r="E46" i="7" s="1"/>
  <c r="E49" i="7" s="1"/>
  <c r="E52" i="7" s="1"/>
  <c r="E55" i="7" s="1"/>
  <c r="E58" i="7" s="1"/>
  <c r="E61" i="7" s="1"/>
  <c r="E63" i="7" s="1"/>
  <c r="E67" i="7" s="1"/>
  <c r="E71" i="7" s="1"/>
  <c r="E73" i="7" s="1"/>
  <c r="E75" i="7" s="1"/>
  <c r="E79" i="7" s="1"/>
  <c r="E82" i="7" s="1"/>
  <c r="E84" i="7" s="1"/>
  <c r="E88" i="7" s="1"/>
  <c r="E91" i="7" s="1"/>
  <c r="E95" i="7" s="1"/>
  <c r="E97" i="7" s="1"/>
  <c r="E99" i="7" s="1"/>
  <c r="E103" i="7" s="1"/>
  <c r="E106" i="7" s="1"/>
  <c r="E110" i="7" s="1"/>
  <c r="E112" i="7" s="1"/>
  <c r="E115" i="7" s="1"/>
  <c r="E119" i="7" s="1"/>
  <c r="E121" i="7" s="1"/>
  <c r="E123" i="7" s="1"/>
  <c r="E127" i="7" s="1"/>
  <c r="E131" i="7" s="1"/>
  <c r="E133" i="7" s="1"/>
  <c r="E136" i="7" s="1"/>
  <c r="E139" i="7" s="1"/>
  <c r="E142" i="7" s="1"/>
  <c r="E145" i="7" s="1"/>
  <c r="E148" i="7" s="1"/>
  <c r="E151" i="7" s="1"/>
  <c r="E153" i="7" s="1"/>
  <c r="E156" i="7" s="1"/>
  <c r="E159" i="7" s="1"/>
  <c r="E163" i="7" s="1"/>
  <c r="E168" i="7" s="1"/>
  <c r="D33" i="7"/>
  <c r="D37" i="7" s="1"/>
  <c r="D41" i="7" s="1"/>
  <c r="D44" i="7" s="1"/>
  <c r="D48" i="7" s="1"/>
  <c r="D52" i="7" s="1"/>
  <c r="D55" i="7" s="1"/>
  <c r="D60" i="7" s="1"/>
  <c r="D64" i="7" s="1"/>
  <c r="D68" i="7" s="1"/>
  <c r="D72" i="7" s="1"/>
  <c r="D76" i="7" s="1"/>
  <c r="D80" i="7" s="1"/>
  <c r="D83" i="7" s="1"/>
  <c r="D88" i="7" s="1"/>
  <c r="D92" i="7" s="1"/>
  <c r="D96" i="7" s="1"/>
  <c r="D100" i="7" s="1"/>
  <c r="D104" i="7" s="1"/>
  <c r="D109" i="7" s="1"/>
  <c r="D112" i="7" s="1"/>
  <c r="D116" i="7" s="1"/>
  <c r="D120" i="7" s="1"/>
  <c r="D124" i="7" s="1"/>
  <c r="D128" i="7" s="1"/>
  <c r="C32" i="7"/>
  <c r="C36" i="7" s="1"/>
  <c r="C39" i="7" s="1"/>
  <c r="C42" i="7" s="1"/>
  <c r="C46" i="7" s="1"/>
  <c r="C49" i="7" s="1"/>
  <c r="C53" i="7" s="1"/>
  <c r="C56" i="7" s="1"/>
  <c r="C60" i="7" s="1"/>
  <c r="C63" i="7" s="1"/>
  <c r="C67" i="7" s="1"/>
  <c r="C71" i="7" s="1"/>
  <c r="C73" i="7" s="1"/>
  <c r="C78" i="7" s="1"/>
  <c r="C82" i="7" s="1"/>
  <c r="C85" i="7" s="1"/>
  <c r="C89" i="7" s="1"/>
  <c r="C93" i="7" s="1"/>
  <c r="C96" i="7" s="1"/>
  <c r="C99" i="7" s="1"/>
  <c r="C103" i="7" s="1"/>
  <c r="C107" i="7" s="1"/>
  <c r="C110" i="7" s="1"/>
  <c r="C114" i="7" s="1"/>
  <c r="C119" i="7" s="1"/>
  <c r="B31" i="7"/>
  <c r="B35" i="7" s="1"/>
  <c r="B38" i="7" s="1"/>
  <c r="B41" i="7" s="1"/>
  <c r="B43" i="7" s="1"/>
  <c r="B47" i="7" s="1"/>
  <c r="B50" i="7" s="1"/>
  <c r="B53" i="7" s="1"/>
  <c r="B55" i="7" s="1"/>
  <c r="B59" i="7" s="1"/>
  <c r="B61" i="7" s="1"/>
  <c r="B65" i="7" s="1"/>
  <c r="B69" i="7" s="1"/>
  <c r="B72" i="7" s="1"/>
  <c r="B75" i="7" s="1"/>
  <c r="B79" i="7" s="1"/>
  <c r="B82" i="7" s="1"/>
  <c r="B84" i="7" s="1"/>
  <c r="B88" i="7" s="1"/>
  <c r="B91" i="7" s="1"/>
  <c r="B95" i="7" s="1"/>
  <c r="B97" i="7" s="1"/>
  <c r="B101" i="7" s="1"/>
  <c r="B104" i="7" s="1"/>
  <c r="B108" i="7" s="1"/>
  <c r="B110" i="7" s="1"/>
  <c r="B113" i="7" s="1"/>
  <c r="B117" i="7" s="1"/>
  <c r="B120" i="7" s="1"/>
  <c r="B123" i="7" s="1"/>
  <c r="B127" i="7" s="1"/>
  <c r="A30" i="7"/>
  <c r="A34" i="7" s="1"/>
  <c r="A37" i="7" s="1"/>
  <c r="A40" i="7" s="1"/>
  <c r="A42" i="7" s="1"/>
  <c r="A45" i="7" s="1"/>
  <c r="A48" i="7" s="1"/>
  <c r="A51" i="7" s="1"/>
  <c r="A54" i="7" s="1"/>
  <c r="A57" i="7" s="1"/>
  <c r="A60" i="7" s="1"/>
  <c r="A62" i="7" s="1"/>
  <c r="A66" i="7" s="1"/>
  <c r="A70" i="7" s="1"/>
  <c r="A72" i="7" s="1"/>
  <c r="A74" i="7" s="1"/>
  <c r="A78" i="7" s="1"/>
  <c r="A81" i="7" s="1"/>
  <c r="A83" i="7" s="1"/>
  <c r="A87" i="7" s="1"/>
  <c r="A90" i="7" s="1"/>
  <c r="A94" i="7" s="1"/>
  <c r="A96" i="7" s="1"/>
  <c r="A98" i="7" s="1"/>
  <c r="A102" i="7" s="1"/>
  <c r="A105" i="7" s="1"/>
  <c r="A109" i="7" s="1"/>
  <c r="A111" i="7" s="1"/>
  <c r="A114" i="7" s="1"/>
  <c r="A118" i="7" s="1"/>
  <c r="A120" i="7" s="1"/>
  <c r="A122" i="7" s="1"/>
  <c r="A126" i="7" s="1"/>
  <c r="B18" i="7"/>
  <c r="D18" i="7" s="1"/>
  <c r="C18" i="7"/>
  <c r="B17" i="7"/>
  <c r="C17" i="7"/>
  <c r="B9" i="7"/>
  <c r="C9" i="7"/>
  <c r="B10" i="7"/>
  <c r="C10" i="7"/>
  <c r="B11" i="7"/>
  <c r="C11" i="7"/>
  <c r="B12" i="7"/>
  <c r="C12" i="7"/>
  <c r="B13" i="7"/>
  <c r="D13" i="7" s="1"/>
  <c r="C13" i="7"/>
  <c r="B14" i="7"/>
  <c r="C14" i="7"/>
  <c r="B15" i="7"/>
  <c r="C15" i="7"/>
  <c r="B16" i="7"/>
  <c r="C16" i="7"/>
  <c r="B6" i="7"/>
  <c r="D6" i="7" s="1"/>
  <c r="C6" i="7"/>
  <c r="B7" i="7"/>
  <c r="D7" i="7" s="1"/>
  <c r="C7" i="7"/>
  <c r="B8" i="7"/>
  <c r="C8" i="7"/>
  <c r="B4" i="7"/>
  <c r="C4" i="7"/>
  <c r="B5" i="7"/>
  <c r="C5" i="7"/>
  <c r="C3" i="7"/>
  <c r="B3" i="7"/>
  <c r="D3" i="7" s="1"/>
  <c r="K214" i="4"/>
  <c r="L214" i="4" s="1"/>
  <c r="M214" i="4"/>
  <c r="N214" i="4"/>
  <c r="K215" i="4"/>
  <c r="L215" i="4"/>
  <c r="M215" i="4"/>
  <c r="N215" i="4"/>
  <c r="K212" i="4"/>
  <c r="L212" i="4" s="1"/>
  <c r="M212" i="4"/>
  <c r="N212" i="4" s="1"/>
  <c r="K213" i="4"/>
  <c r="L213" i="4"/>
  <c r="M213" i="4"/>
  <c r="N213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11" i="4"/>
  <c r="L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11" i="4"/>
  <c r="M9" i="4"/>
  <c r="W4" i="7" l="1"/>
  <c r="BC3" i="7"/>
  <c r="X4" i="7"/>
  <c r="BE3" i="7"/>
  <c r="BG3" i="7"/>
  <c r="Y4" i="7"/>
  <c r="AY3" i="7"/>
  <c r="AW3" i="7"/>
  <c r="BA3" i="7"/>
  <c r="AU3" i="7"/>
  <c r="AS3" i="7"/>
  <c r="AK3" i="7"/>
  <c r="AM3" i="7"/>
  <c r="AQ3" i="7"/>
  <c r="AO3" i="7"/>
  <c r="AI3" i="7"/>
  <c r="AE3" i="7"/>
  <c r="Z4" i="7"/>
  <c r="BF4" i="7"/>
  <c r="BD4" i="7"/>
  <c r="D19" i="7"/>
  <c r="AD4" i="7"/>
  <c r="AV4" i="7"/>
  <c r="AX4" i="7"/>
  <c r="AP4" i="7"/>
  <c r="AR4" i="7"/>
  <c r="AT4" i="7"/>
  <c r="V5" i="7" a="1"/>
  <c r="V5" i="7" s="1"/>
  <c r="W5" i="7" s="1"/>
  <c r="AZ4" i="7"/>
  <c r="AC4" i="7"/>
  <c r="AJ4" i="7"/>
  <c r="AH4" i="7"/>
  <c r="AL4" i="7"/>
  <c r="AN4" i="7"/>
  <c r="AA4" i="7"/>
  <c r="AB4" i="7"/>
  <c r="AF4" i="7"/>
  <c r="AG4" i="7"/>
  <c r="A130" i="7"/>
  <c r="A132" i="7" s="1"/>
  <c r="A135" i="7" s="1"/>
  <c r="A138" i="7" s="1"/>
  <c r="B131" i="7"/>
  <c r="B133" i="7" s="1"/>
  <c r="B137" i="7" s="1"/>
  <c r="B139" i="7" s="1"/>
  <c r="D132" i="7"/>
  <c r="D137" i="7" s="1"/>
  <c r="D140" i="7" s="1"/>
  <c r="D144" i="7" s="1"/>
  <c r="D148" i="7" s="1"/>
  <c r="D151" i="7" s="1"/>
  <c r="D155" i="7" s="1"/>
  <c r="D159" i="7" s="1"/>
  <c r="D164" i="7" s="1"/>
  <c r="D168" i="7" s="1"/>
  <c r="C121" i="7"/>
  <c r="C125" i="7" s="1"/>
  <c r="C129" i="7" s="1"/>
  <c r="C132" i="7" s="1"/>
  <c r="C136" i="7" s="1"/>
  <c r="C139" i="7" s="1"/>
  <c r="C143" i="7" s="1"/>
  <c r="C146" i="7" s="1"/>
  <c r="C150" i="7" s="1"/>
  <c r="C153" i="7" s="1"/>
  <c r="C156" i="7" s="1"/>
  <c r="C160" i="7" s="1"/>
  <c r="C165" i="7" s="1"/>
  <c r="C168" i="7" s="1"/>
  <c r="D5" i="7"/>
  <c r="D9" i="7"/>
  <c r="D8" i="7"/>
  <c r="D17" i="7"/>
  <c r="D16" i="7"/>
  <c r="D12" i="7"/>
  <c r="D15" i="7"/>
  <c r="D11" i="7"/>
  <c r="D4" i="7"/>
  <c r="D14" i="7"/>
  <c r="D10" i="7"/>
  <c r="Y5" i="7" l="1"/>
  <c r="X5" i="7"/>
  <c r="BG4" i="7"/>
  <c r="BC4" i="7"/>
  <c r="BE4" i="7"/>
  <c r="AW4" i="7"/>
  <c r="AU4" i="7"/>
  <c r="BA4" i="7"/>
  <c r="AY4" i="7"/>
  <c r="AS4" i="7"/>
  <c r="AQ4" i="7"/>
  <c r="AO4" i="7"/>
  <c r="AK4" i="7"/>
  <c r="AM4" i="7"/>
  <c r="AE4" i="7"/>
  <c r="AI4" i="7"/>
  <c r="Z5" i="7"/>
  <c r="BB5" i="7"/>
  <c r="BF5" i="7"/>
  <c r="BD5" i="7"/>
  <c r="AC5" i="7"/>
  <c r="V6" i="7" a="1"/>
  <c r="V6" i="7" s="1"/>
  <c r="W6" i="7" s="1"/>
  <c r="AV5" i="7"/>
  <c r="AR5" i="7"/>
  <c r="AT5" i="7"/>
  <c r="AX5" i="7"/>
  <c r="AZ5" i="7"/>
  <c r="AP5" i="7"/>
  <c r="AA5" i="7"/>
  <c r="AB5" i="7"/>
  <c r="AG5" i="7"/>
  <c r="AN5" i="7"/>
  <c r="AD5" i="7"/>
  <c r="AH5" i="7"/>
  <c r="AJ5" i="7"/>
  <c r="AF5" i="7"/>
  <c r="AL5" i="7"/>
  <c r="B142" i="7"/>
  <c r="B145" i="7" s="1"/>
  <c r="B149" i="7" s="1"/>
  <c r="B151" i="7" s="1"/>
  <c r="B154" i="7" s="1"/>
  <c r="B157" i="7" s="1"/>
  <c r="B161" i="7" s="1"/>
  <c r="B166" i="7" s="1"/>
  <c r="B168" i="7" s="1"/>
  <c r="A141" i="7"/>
  <c r="A144" i="7" s="1"/>
  <c r="A147" i="7" s="1"/>
  <c r="A150" i="7" s="1"/>
  <c r="A152" i="7" s="1"/>
  <c r="A155" i="7" s="1"/>
  <c r="A158" i="7" s="1"/>
  <c r="A162" i="7" s="1"/>
  <c r="A167" i="7" s="1"/>
  <c r="A168" i="7" s="1"/>
  <c r="Y6" i="7" l="1"/>
  <c r="X6" i="7"/>
  <c r="BG5" i="7"/>
  <c r="BE5" i="7"/>
  <c r="BC5" i="7"/>
  <c r="AW5" i="7"/>
  <c r="AU5" i="7"/>
  <c r="BA5" i="7"/>
  <c r="AY5" i="7"/>
  <c r="AS5" i="7"/>
  <c r="AQ5" i="7"/>
  <c r="AM5" i="7"/>
  <c r="AO5" i="7"/>
  <c r="AK5" i="7"/>
  <c r="AE5" i="7"/>
  <c r="AI5" i="7"/>
  <c r="Z6" i="7"/>
  <c r="BD6" i="7"/>
  <c r="BF6" i="7"/>
  <c r="AC6" i="7"/>
  <c r="BB6" i="7"/>
  <c r="V7" i="7" a="1"/>
  <c r="V7" i="7" s="1"/>
  <c r="W7" i="7" s="1"/>
  <c r="AV6" i="7"/>
  <c r="AX6" i="7"/>
  <c r="AR6" i="7"/>
  <c r="AT6" i="7"/>
  <c r="AZ6" i="7"/>
  <c r="AP6" i="7"/>
  <c r="AA6" i="7"/>
  <c r="AB6" i="7"/>
  <c r="AF6" i="7"/>
  <c r="AN6" i="7"/>
  <c r="AD6" i="7"/>
  <c r="AG6" i="7"/>
  <c r="AH6" i="7"/>
  <c r="AJ6" i="7"/>
  <c r="AL6" i="7"/>
  <c r="Y7" i="7" l="1"/>
  <c r="X7" i="7"/>
  <c r="BG6" i="7"/>
  <c r="BC6" i="7"/>
  <c r="BE6" i="7"/>
  <c r="AW6" i="7"/>
  <c r="BA6" i="7"/>
  <c r="AY6" i="7"/>
  <c r="AU6" i="7"/>
  <c r="AS6" i="7"/>
  <c r="AQ6" i="7"/>
  <c r="AO6" i="7"/>
  <c r="AK6" i="7"/>
  <c r="AM6" i="7"/>
  <c r="AE6" i="7"/>
  <c r="AI6" i="7"/>
  <c r="Z7" i="7"/>
  <c r="BB7" i="7"/>
  <c r="BD7" i="7"/>
  <c r="BF7" i="7"/>
  <c r="V8" i="7" a="1"/>
  <c r="V8" i="7" s="1"/>
  <c r="W8" i="7" s="1"/>
  <c r="AT7" i="7"/>
  <c r="AV7" i="7"/>
  <c r="AX7" i="7"/>
  <c r="AZ7" i="7"/>
  <c r="AR7" i="7"/>
  <c r="AP7" i="7"/>
  <c r="AC7" i="7"/>
  <c r="AD7" i="7"/>
  <c r="AG7" i="7"/>
  <c r="AH7" i="7"/>
  <c r="AN7" i="7"/>
  <c r="AA7" i="7"/>
  <c r="AL7" i="7"/>
  <c r="AB7" i="7"/>
  <c r="AF7" i="7"/>
  <c r="AJ7" i="7"/>
  <c r="Y8" i="7" l="1"/>
  <c r="X8" i="7"/>
  <c r="BG7" i="7"/>
  <c r="AW7" i="7"/>
  <c r="BE7" i="7"/>
  <c r="BC7" i="7"/>
  <c r="BA7" i="7"/>
  <c r="AY7" i="7"/>
  <c r="AU7" i="7"/>
  <c r="AS7" i="7"/>
  <c r="AQ7" i="7"/>
  <c r="AO7" i="7"/>
  <c r="AK7" i="7"/>
  <c r="AM7" i="7"/>
  <c r="AE7" i="7"/>
  <c r="AI7" i="7"/>
  <c r="Z8" i="7"/>
  <c r="BD8" i="7"/>
  <c r="BF8" i="7"/>
  <c r="AC8" i="7"/>
  <c r="BB8" i="7"/>
  <c r="V9" i="7" a="1"/>
  <c r="V9" i="7" s="1"/>
  <c r="W9" i="7" s="1"/>
  <c r="AV8" i="7"/>
  <c r="AX8" i="7"/>
  <c r="AZ8" i="7"/>
  <c r="AR8" i="7"/>
  <c r="AT8" i="7"/>
  <c r="AP8" i="7"/>
  <c r="AA8" i="7"/>
  <c r="AG8" i="7"/>
  <c r="AH8" i="7"/>
  <c r="AJ8" i="7"/>
  <c r="AL8" i="7"/>
  <c r="AN8" i="7"/>
  <c r="AB8" i="7"/>
  <c r="AF8" i="7"/>
  <c r="AD8" i="7"/>
  <c r="Y9" i="7" l="1"/>
  <c r="X9" i="7"/>
  <c r="BG8" i="7"/>
  <c r="BC8" i="7"/>
  <c r="BE8" i="7"/>
  <c r="AW8" i="7"/>
  <c r="BA8" i="7"/>
  <c r="AY8" i="7"/>
  <c r="AU8" i="7"/>
  <c r="AQ8" i="7"/>
  <c r="AS8" i="7"/>
  <c r="AM8" i="7"/>
  <c r="AO8" i="7"/>
  <c r="AK8" i="7"/>
  <c r="AE8" i="7"/>
  <c r="AI8" i="7"/>
  <c r="Z9" i="7"/>
  <c r="BB9" i="7"/>
  <c r="BD9" i="7"/>
  <c r="BF9" i="7"/>
  <c r="AC9" i="7"/>
  <c r="V10" i="7" a="1"/>
  <c r="V10" i="7" s="1"/>
  <c r="W10" i="7" s="1"/>
  <c r="AV9" i="7"/>
  <c r="AT9" i="7"/>
  <c r="AP9" i="7"/>
  <c r="AR9" i="7"/>
  <c r="AX9" i="7"/>
  <c r="AZ9" i="7"/>
  <c r="AL9" i="7"/>
  <c r="AA9" i="7"/>
  <c r="AB9" i="7"/>
  <c r="AN9" i="7"/>
  <c r="AF9" i="7"/>
  <c r="AG9" i="7"/>
  <c r="AD9" i="7"/>
  <c r="AH9" i="7"/>
  <c r="AJ9" i="7"/>
  <c r="Y10" i="7" l="1"/>
  <c r="X10" i="7"/>
  <c r="BG9" i="7"/>
  <c r="BE9" i="7"/>
  <c r="BC9" i="7"/>
  <c r="AW9" i="7"/>
  <c r="BA9" i="7"/>
  <c r="AY9" i="7"/>
  <c r="AU9" i="7"/>
  <c r="AS9" i="7"/>
  <c r="AQ9" i="7"/>
  <c r="AO9" i="7"/>
  <c r="AK9" i="7"/>
  <c r="AM9" i="7"/>
  <c r="AE9" i="7"/>
  <c r="AI9" i="7"/>
  <c r="Z10" i="7"/>
  <c r="AC10" i="7"/>
  <c r="BB10" i="7"/>
  <c r="BD10" i="7"/>
  <c r="BF10" i="7"/>
  <c r="V11" i="7" a="1"/>
  <c r="V11" i="7" s="1"/>
  <c r="W11" i="7" s="1"/>
  <c r="AV10" i="7"/>
  <c r="AX10" i="7"/>
  <c r="AP10" i="7"/>
  <c r="AR10" i="7"/>
  <c r="AT10" i="7"/>
  <c r="AZ10" i="7"/>
  <c r="AA10" i="7"/>
  <c r="AB10" i="7"/>
  <c r="AG10" i="7"/>
  <c r="AL10" i="7"/>
  <c r="AJ10" i="7"/>
  <c r="AN10" i="7"/>
  <c r="AF10" i="7"/>
  <c r="AD10" i="7"/>
  <c r="AH10" i="7"/>
  <c r="Y11" i="7" l="1"/>
  <c r="X11" i="7"/>
  <c r="BG10" i="7"/>
  <c r="BC10" i="7"/>
  <c r="BE10" i="7"/>
  <c r="AW10" i="7"/>
  <c r="BA10" i="7"/>
  <c r="AY10" i="7"/>
  <c r="AU10" i="7"/>
  <c r="AS10" i="7"/>
  <c r="AQ10" i="7"/>
  <c r="AO10" i="7"/>
  <c r="AK10" i="7"/>
  <c r="AM10" i="7"/>
  <c r="AE10" i="7"/>
  <c r="AI10" i="7"/>
  <c r="Z11" i="7"/>
  <c r="AC11" i="7"/>
  <c r="BB11" i="7"/>
  <c r="BD11" i="7"/>
  <c r="BF11" i="7"/>
  <c r="V12" i="7" a="1"/>
  <c r="V12" i="7" s="1"/>
  <c r="W12" i="7" s="1"/>
  <c r="AT11" i="7"/>
  <c r="AV11" i="7"/>
  <c r="AX11" i="7"/>
  <c r="AR11" i="7"/>
  <c r="AZ11" i="7"/>
  <c r="AP11" i="7"/>
  <c r="AA11" i="7"/>
  <c r="AG11" i="7"/>
  <c r="AB11" i="7"/>
  <c r="AF11" i="7"/>
  <c r="AD11" i="7"/>
  <c r="AH11" i="7"/>
  <c r="AJ11" i="7"/>
  <c r="AN11" i="7"/>
  <c r="AL11" i="7"/>
  <c r="Y12" i="7" l="1"/>
  <c r="X12" i="7"/>
  <c r="BG11" i="7"/>
  <c r="BC11" i="7"/>
  <c r="AW11" i="7"/>
  <c r="BE11" i="7"/>
  <c r="BA11" i="7"/>
  <c r="AY11" i="7"/>
  <c r="AU11" i="7"/>
  <c r="AS11" i="7"/>
  <c r="AQ11" i="7"/>
  <c r="AO11" i="7"/>
  <c r="AK11" i="7"/>
  <c r="AM11" i="7"/>
  <c r="AE11" i="7"/>
  <c r="AI11" i="7"/>
  <c r="Z12" i="7"/>
  <c r="BF12" i="7"/>
  <c r="BD12" i="7"/>
  <c r="AC12" i="7"/>
  <c r="BB12" i="7"/>
  <c r="V13" i="7" a="1"/>
  <c r="V13" i="7" s="1"/>
  <c r="W13" i="7" s="1"/>
  <c r="AV12" i="7"/>
  <c r="AX12" i="7"/>
  <c r="AT12" i="7"/>
  <c r="AZ12" i="7"/>
  <c r="AP12" i="7"/>
  <c r="AR12" i="7"/>
  <c r="AD12" i="7"/>
  <c r="AG12" i="7"/>
  <c r="AH12" i="7"/>
  <c r="AA12" i="7"/>
  <c r="AB12" i="7"/>
  <c r="AF12" i="7"/>
  <c r="AJ12" i="7"/>
  <c r="AL12" i="7"/>
  <c r="AN12" i="7"/>
  <c r="Y13" i="7" l="1"/>
  <c r="X13" i="7"/>
  <c r="BG12" i="7"/>
  <c r="BC12" i="7"/>
  <c r="AW12" i="7"/>
  <c r="BE12" i="7"/>
  <c r="BA12" i="7"/>
  <c r="AY12" i="7"/>
  <c r="AU12" i="7"/>
  <c r="AS12" i="7"/>
  <c r="AQ12" i="7"/>
  <c r="AO12" i="7"/>
  <c r="AK12" i="7"/>
  <c r="AM12" i="7"/>
  <c r="AE12" i="7"/>
  <c r="AI12" i="7"/>
  <c r="Z13" i="7"/>
  <c r="BB13" i="7"/>
  <c r="BD13" i="7"/>
  <c r="BF13" i="7"/>
  <c r="AC13" i="7"/>
  <c r="V14" i="7" a="1"/>
  <c r="V14" i="7" s="1"/>
  <c r="W14" i="7" s="1"/>
  <c r="AV13" i="7"/>
  <c r="AP13" i="7"/>
  <c r="AR13" i="7"/>
  <c r="AT13" i="7"/>
  <c r="AX13" i="7"/>
  <c r="AZ13" i="7"/>
  <c r="AA13" i="7"/>
  <c r="AG13" i="7"/>
  <c r="AH13" i="7"/>
  <c r="AJ13" i="7"/>
  <c r="AL13" i="7"/>
  <c r="AF13" i="7"/>
  <c r="AB13" i="7"/>
  <c r="AD13" i="7"/>
  <c r="AN13" i="7"/>
  <c r="Y14" i="7" l="1"/>
  <c r="X14" i="7"/>
  <c r="BG13" i="7"/>
  <c r="BE13" i="7"/>
  <c r="BC13" i="7"/>
  <c r="AW13" i="7"/>
  <c r="BA13" i="7"/>
  <c r="AY13" i="7"/>
  <c r="AU13" i="7"/>
  <c r="AS13" i="7"/>
  <c r="AQ13" i="7"/>
  <c r="AM13" i="7"/>
  <c r="AO13" i="7"/>
  <c r="AK13" i="7"/>
  <c r="AE13" i="7"/>
  <c r="AI13" i="7"/>
  <c r="Z14" i="7"/>
  <c r="AC14" i="7"/>
  <c r="BB14" i="7"/>
  <c r="BD14" i="7"/>
  <c r="BF14" i="7"/>
  <c r="V15" i="7" a="1"/>
  <c r="V15" i="7" s="1"/>
  <c r="W15" i="7" s="1"/>
  <c r="AV14" i="7"/>
  <c r="AX14" i="7"/>
  <c r="AR14" i="7"/>
  <c r="AZ14" i="7"/>
  <c r="AP14" i="7"/>
  <c r="AT14" i="7"/>
  <c r="AN14" i="7"/>
  <c r="AL14" i="7"/>
  <c r="AA14" i="7"/>
  <c r="AB14" i="7"/>
  <c r="AF14" i="7"/>
  <c r="AD14" i="7"/>
  <c r="AG14" i="7"/>
  <c r="AH14" i="7"/>
  <c r="AJ14" i="7"/>
  <c r="Y15" i="7" l="1"/>
  <c r="X15" i="7"/>
  <c r="BG14" i="7"/>
  <c r="BE14" i="7"/>
  <c r="BC14" i="7"/>
  <c r="AW14" i="7"/>
  <c r="BA14" i="7"/>
  <c r="AY14" i="7"/>
  <c r="AU14" i="7"/>
  <c r="AS14" i="7"/>
  <c r="AQ14" i="7"/>
  <c r="AO14" i="7"/>
  <c r="AK14" i="7"/>
  <c r="AM14" i="7"/>
  <c r="AE14" i="7"/>
  <c r="AI14" i="7"/>
  <c r="Z15" i="7"/>
  <c r="AC15" i="7"/>
  <c r="BB15" i="7"/>
  <c r="BF15" i="7"/>
  <c r="BD15" i="7"/>
  <c r="V16" i="7" a="1"/>
  <c r="V16" i="7" s="1"/>
  <c r="W16" i="7" s="1"/>
  <c r="AP15" i="7"/>
  <c r="AT15" i="7"/>
  <c r="AV15" i="7"/>
  <c r="AX15" i="7"/>
  <c r="AZ15" i="7"/>
  <c r="AR15" i="7"/>
  <c r="AN15" i="7"/>
  <c r="AA15" i="7"/>
  <c r="AB15" i="7"/>
  <c r="AG15" i="7"/>
  <c r="AF15" i="7"/>
  <c r="AH15" i="7"/>
  <c r="AD15" i="7"/>
  <c r="AL15" i="7"/>
  <c r="AJ15" i="7"/>
  <c r="Y16" i="7" l="1"/>
  <c r="X16" i="7"/>
  <c r="BG15" i="7"/>
  <c r="BC15" i="7"/>
  <c r="BE15" i="7"/>
  <c r="AW15" i="7"/>
  <c r="BA15" i="7"/>
  <c r="AY15" i="7"/>
  <c r="AU15" i="7"/>
  <c r="AS15" i="7"/>
  <c r="AQ15" i="7"/>
  <c r="AO15" i="7"/>
  <c r="AK15" i="7"/>
  <c r="AM15" i="7"/>
  <c r="AE15" i="7"/>
  <c r="AI15" i="7"/>
  <c r="Z16" i="7"/>
  <c r="BB16" i="7"/>
  <c r="BD16" i="7"/>
  <c r="BF16" i="7"/>
  <c r="AC16" i="7"/>
  <c r="V17" i="7" a="1"/>
  <c r="V17" i="7" s="1"/>
  <c r="W17" i="7" s="1"/>
  <c r="AP16" i="7"/>
  <c r="AV16" i="7"/>
  <c r="AX16" i="7"/>
  <c r="AR16" i="7"/>
  <c r="AZ16" i="7"/>
  <c r="AT16" i="7"/>
  <c r="AN16" i="7"/>
  <c r="AA16" i="7"/>
  <c r="AB16" i="7"/>
  <c r="AF16" i="7"/>
  <c r="AD16" i="7"/>
  <c r="AG16" i="7"/>
  <c r="AH16" i="7"/>
  <c r="AJ16" i="7"/>
  <c r="AL16" i="7"/>
  <c r="Y17" i="7" l="1"/>
  <c r="X17" i="7"/>
  <c r="BG16" i="7"/>
  <c r="BC16" i="7"/>
  <c r="BE16" i="7"/>
  <c r="AW16" i="7"/>
  <c r="BA16" i="7"/>
  <c r="AY16" i="7"/>
  <c r="AU16" i="7"/>
  <c r="AS16" i="7"/>
  <c r="AQ16" i="7"/>
  <c r="AO16" i="7"/>
  <c r="AK16" i="7"/>
  <c r="AM16" i="7"/>
  <c r="AE16" i="7"/>
  <c r="AI16" i="7"/>
  <c r="AC17" i="7"/>
  <c r="Z17" i="7"/>
  <c r="BB17" i="7"/>
  <c r="BD17" i="7"/>
  <c r="BF17" i="7"/>
  <c r="V18" i="7" a="1"/>
  <c r="V18" i="7" s="1"/>
  <c r="W18" i="7" s="1"/>
  <c r="AV17" i="7"/>
  <c r="AX17" i="7"/>
  <c r="AZ17" i="7"/>
  <c r="AR17" i="7"/>
  <c r="AT17" i="7"/>
  <c r="AP17" i="7"/>
  <c r="AD17" i="7"/>
  <c r="AG17" i="7"/>
  <c r="AH17" i="7"/>
  <c r="AA17" i="7"/>
  <c r="AB17" i="7"/>
  <c r="AF17" i="7"/>
  <c r="AJ17" i="7"/>
  <c r="AL17" i="7"/>
  <c r="AN17" i="7"/>
  <c r="Y18" i="7" l="1"/>
  <c r="X18" i="7"/>
  <c r="BG17" i="7"/>
  <c r="AW17" i="7"/>
  <c r="BE17" i="7"/>
  <c r="BC17" i="7"/>
  <c r="BA17" i="7"/>
  <c r="AY17" i="7"/>
  <c r="AU17" i="7"/>
  <c r="AS17" i="7"/>
  <c r="AQ17" i="7"/>
  <c r="AO17" i="7"/>
  <c r="AM17" i="7"/>
  <c r="AK17" i="7"/>
  <c r="AE17" i="7"/>
  <c r="AI17" i="7"/>
  <c r="Z18" i="7"/>
  <c r="AC18" i="7"/>
  <c r="BB18" i="7"/>
  <c r="BD18" i="7"/>
  <c r="BF18" i="7"/>
  <c r="V19" i="7" a="1"/>
  <c r="V19" i="7" s="1"/>
  <c r="W19" i="7" s="1"/>
  <c r="AV18" i="7"/>
  <c r="AX18" i="7"/>
  <c r="AR18" i="7"/>
  <c r="AT18" i="7"/>
  <c r="AZ18" i="7"/>
  <c r="AP18" i="7"/>
  <c r="AA18" i="7"/>
  <c r="AG18" i="7"/>
  <c r="AH18" i="7"/>
  <c r="AJ18" i="7"/>
  <c r="AL18" i="7"/>
  <c r="AF18" i="7"/>
  <c r="AB18" i="7"/>
  <c r="AD18" i="7"/>
  <c r="AN18" i="7"/>
  <c r="Y19" i="7" l="1"/>
  <c r="X19" i="7"/>
  <c r="BG18" i="7"/>
  <c r="BC18" i="7"/>
  <c r="BE18" i="7"/>
  <c r="AW18" i="7"/>
  <c r="BA18" i="7"/>
  <c r="AY18" i="7"/>
  <c r="AU18" i="7"/>
  <c r="AS18" i="7"/>
  <c r="AQ18" i="7"/>
  <c r="AM18" i="7"/>
  <c r="AO18" i="7"/>
  <c r="AK18" i="7"/>
  <c r="AE18" i="7"/>
  <c r="AI18" i="7"/>
  <c r="Z19" i="7"/>
  <c r="AC19" i="7"/>
  <c r="BB19" i="7"/>
  <c r="BD19" i="7"/>
  <c r="BF19" i="7"/>
  <c r="V20" i="7" a="1"/>
  <c r="V20" i="7" s="1"/>
  <c r="W20" i="7" s="1"/>
  <c r="AT19" i="7"/>
  <c r="AP19" i="7"/>
  <c r="AV19" i="7"/>
  <c r="AX19" i="7"/>
  <c r="AZ19" i="7"/>
  <c r="AR19" i="7"/>
  <c r="AL19" i="7"/>
  <c r="AN19" i="7"/>
  <c r="AA19" i="7"/>
  <c r="AB19" i="7"/>
  <c r="AF19" i="7"/>
  <c r="AD19" i="7"/>
  <c r="AG19" i="7"/>
  <c r="AH19" i="7"/>
  <c r="AJ19" i="7"/>
  <c r="Y20" i="7" l="1"/>
  <c r="X20" i="7"/>
  <c r="BG19" i="7"/>
  <c r="BC19" i="7"/>
  <c r="BE19" i="7"/>
  <c r="AW19" i="7"/>
  <c r="BA19" i="7"/>
  <c r="AY19" i="7"/>
  <c r="AU19" i="7"/>
  <c r="AS19" i="7"/>
  <c r="AQ19" i="7"/>
  <c r="AO19" i="7"/>
  <c r="AK19" i="7"/>
  <c r="AM19" i="7"/>
  <c r="AE19" i="7"/>
  <c r="AI19" i="7"/>
  <c r="Z20" i="7"/>
  <c r="AC20" i="7"/>
  <c r="BB20" i="7"/>
  <c r="BD20" i="7"/>
  <c r="BF20" i="7"/>
  <c r="V21" i="7" a="1"/>
  <c r="V21" i="7" s="1"/>
  <c r="W21" i="7" s="1"/>
  <c r="AV20" i="7"/>
  <c r="AX20" i="7"/>
  <c r="AR20" i="7"/>
  <c r="AP20" i="7"/>
  <c r="AZ20" i="7"/>
  <c r="AT20" i="7"/>
  <c r="AA20" i="7"/>
  <c r="AB20" i="7"/>
  <c r="AG20" i="7"/>
  <c r="AH20" i="7"/>
  <c r="AL20" i="7"/>
  <c r="AN20" i="7"/>
  <c r="AF20" i="7"/>
  <c r="AD20" i="7"/>
  <c r="AJ20" i="7"/>
  <c r="Y21" i="7" l="1"/>
  <c r="X21" i="7"/>
  <c r="BG20" i="7"/>
  <c r="BE20" i="7"/>
  <c r="BC20" i="7"/>
  <c r="AW20" i="7"/>
  <c r="BA20" i="7"/>
  <c r="AY20" i="7"/>
  <c r="AU20" i="7"/>
  <c r="AS20" i="7"/>
  <c r="AQ20" i="7"/>
  <c r="AO20" i="7"/>
  <c r="AK20" i="7"/>
  <c r="AM20" i="7"/>
  <c r="AE20" i="7"/>
  <c r="AI20" i="7"/>
  <c r="Z21" i="7"/>
  <c r="AC21" i="7"/>
  <c r="BB21" i="7"/>
  <c r="BD21" i="7"/>
  <c r="BF21" i="7"/>
  <c r="V22" i="7" a="1"/>
  <c r="V22" i="7" s="1"/>
  <c r="W22" i="7" s="1"/>
  <c r="AV21" i="7"/>
  <c r="AP21" i="7"/>
  <c r="AR21" i="7"/>
  <c r="AZ21" i="7"/>
  <c r="AT21" i="7"/>
  <c r="AX21" i="7"/>
  <c r="AA21" i="7"/>
  <c r="AB21" i="7"/>
  <c r="AF21" i="7"/>
  <c r="AD21" i="7"/>
  <c r="AG21" i="7"/>
  <c r="AH21" i="7"/>
  <c r="AJ21" i="7"/>
  <c r="AN21" i="7"/>
  <c r="AL21" i="7"/>
  <c r="Y22" i="7" l="1"/>
  <c r="X22" i="7"/>
  <c r="BG21" i="7"/>
  <c r="BE21" i="7"/>
  <c r="BC21" i="7"/>
  <c r="AW21" i="7"/>
  <c r="BA21" i="7"/>
  <c r="AY21" i="7"/>
  <c r="AU21" i="7"/>
  <c r="AS21" i="7"/>
  <c r="AQ21" i="7"/>
  <c r="AO21" i="7"/>
  <c r="AK21" i="7"/>
  <c r="AM21" i="7"/>
  <c r="AE21" i="7"/>
  <c r="AI21" i="7"/>
  <c r="Z22" i="7"/>
  <c r="AC22" i="7"/>
  <c r="BB22" i="7"/>
  <c r="BF22" i="7"/>
  <c r="BD22" i="7"/>
  <c r="V23" i="7" a="1"/>
  <c r="V23" i="7" s="1"/>
  <c r="W23" i="7" s="1"/>
  <c r="AV22" i="7"/>
  <c r="AX22" i="7"/>
  <c r="AR22" i="7"/>
  <c r="AP22" i="7"/>
  <c r="AT22" i="7"/>
  <c r="AZ22" i="7"/>
  <c r="AD22" i="7"/>
  <c r="AG22" i="7"/>
  <c r="AH22" i="7"/>
  <c r="AA22" i="7"/>
  <c r="AB22" i="7"/>
  <c r="AF22" i="7"/>
  <c r="AJ22" i="7"/>
  <c r="AL22" i="7"/>
  <c r="AN22" i="7"/>
  <c r="Y23" i="7" l="1"/>
  <c r="X23" i="7"/>
  <c r="BG22" i="7"/>
  <c r="BC22" i="7"/>
  <c r="AW22" i="7"/>
  <c r="BE22" i="7"/>
  <c r="BA22" i="7"/>
  <c r="AY22" i="7"/>
  <c r="AU22" i="7"/>
  <c r="AS22" i="7"/>
  <c r="AQ22" i="7"/>
  <c r="AM22" i="7"/>
  <c r="AO22" i="7"/>
  <c r="AK22" i="7"/>
  <c r="AE22" i="7"/>
  <c r="AI22" i="7"/>
  <c r="Z23" i="7"/>
  <c r="BB23" i="7"/>
  <c r="BD23" i="7"/>
  <c r="BF23" i="7"/>
  <c r="V24" i="7" a="1"/>
  <c r="V24" i="7" s="1"/>
  <c r="W24" i="7" s="1"/>
  <c r="AT23" i="7"/>
  <c r="AV23" i="7"/>
  <c r="AX23" i="7"/>
  <c r="AR23" i="7"/>
  <c r="AP23" i="7"/>
  <c r="AZ23" i="7"/>
  <c r="AC23" i="7"/>
  <c r="AA23" i="7"/>
  <c r="AN23" i="7"/>
  <c r="AG23" i="7"/>
  <c r="AH23" i="7"/>
  <c r="AJ23" i="7"/>
  <c r="AL23" i="7"/>
  <c r="AB23" i="7"/>
  <c r="AF23" i="7"/>
  <c r="AD23" i="7"/>
  <c r="M6" i="4" a="1"/>
  <c r="M6" i="4" s="1"/>
  <c r="N6" i="4" a="1"/>
  <c r="N6" i="4" s="1"/>
  <c r="K9" i="4"/>
  <c r="J12" i="4"/>
  <c r="K12" i="4" s="1"/>
  <c r="L12" i="4" s="1"/>
  <c r="I40" i="6"/>
  <c r="G40" i="6"/>
  <c r="I39" i="6"/>
  <c r="G39" i="6"/>
  <c r="C39" i="6"/>
  <c r="J40" i="6" s="1"/>
  <c r="J38" i="6"/>
  <c r="I38" i="6"/>
  <c r="H38" i="6"/>
  <c r="G38" i="6"/>
  <c r="F38" i="6"/>
  <c r="E38" i="6"/>
  <c r="J37" i="6"/>
  <c r="H37" i="6"/>
  <c r="F37" i="6"/>
  <c r="E37" i="6"/>
  <c r="H36" i="6"/>
  <c r="E36" i="6"/>
  <c r="C36" i="6"/>
  <c r="F40" i="6" s="1"/>
  <c r="G34" i="6"/>
  <c r="F34" i="6"/>
  <c r="E34" i="6"/>
  <c r="C34" i="6"/>
  <c r="J32" i="6" s="1"/>
  <c r="I33" i="6"/>
  <c r="H33" i="6"/>
  <c r="G33" i="6"/>
  <c r="F33" i="6"/>
  <c r="E33" i="6"/>
  <c r="C33" i="6"/>
  <c r="G32" i="6" s="1"/>
  <c r="E32" i="6"/>
  <c r="C32" i="6"/>
  <c r="J34" i="6" s="1"/>
  <c r="F31" i="6"/>
  <c r="E31" i="6"/>
  <c r="J30" i="6"/>
  <c r="H30" i="6"/>
  <c r="G30" i="6"/>
  <c r="F30" i="6"/>
  <c r="E30" i="6"/>
  <c r="J28" i="6"/>
  <c r="G28" i="6"/>
  <c r="C28" i="6"/>
  <c r="H25" i="6" s="1"/>
  <c r="I27" i="6"/>
  <c r="F27" i="6"/>
  <c r="C27" i="6"/>
  <c r="I28" i="6" s="1"/>
  <c r="J26" i="6"/>
  <c r="I26" i="6"/>
  <c r="H26" i="6"/>
  <c r="G26" i="6"/>
  <c r="C26" i="6"/>
  <c r="F28" i="6" s="1"/>
  <c r="I25" i="6"/>
  <c r="B19" i="6"/>
  <c r="B18" i="6"/>
  <c r="B17" i="6"/>
  <c r="B16" i="6"/>
  <c r="B11" i="6"/>
  <c r="F9" i="6"/>
  <c r="B8" i="6"/>
  <c r="G6" i="6"/>
  <c r="F6" i="6"/>
  <c r="E6" i="6"/>
  <c r="H5" i="6"/>
  <c r="F5" i="6"/>
  <c r="E5" i="6"/>
  <c r="G4" i="6"/>
  <c r="H4" i="6" s="1"/>
  <c r="E4" i="6"/>
  <c r="G3" i="6"/>
  <c r="H3" i="6" s="1"/>
  <c r="F3" i="6"/>
  <c r="V14" i="5"/>
  <c r="U14" i="5" s="1"/>
  <c r="X14" i="5" s="1"/>
  <c r="W14" i="5"/>
  <c r="B15" i="5" a="1"/>
  <c r="B15" i="5" s="1"/>
  <c r="F15" i="5" s="1"/>
  <c r="T15" i="5"/>
  <c r="V15" i="5" s="1"/>
  <c r="U15" i="5" s="1"/>
  <c r="X15" i="5" s="1"/>
  <c r="V16" i="5"/>
  <c r="U16" i="5" s="1"/>
  <c r="X16" i="5" s="1"/>
  <c r="W16" i="5"/>
  <c r="V17" i="5"/>
  <c r="U17" i="5" s="1"/>
  <c r="X17" i="5" s="1"/>
  <c r="W17" i="5"/>
  <c r="V18" i="5"/>
  <c r="U18" i="5" s="1"/>
  <c r="X18" i="5" s="1"/>
  <c r="W18" i="5"/>
  <c r="V19" i="5"/>
  <c r="U19" i="5" s="1"/>
  <c r="X19" i="5" s="1"/>
  <c r="W19" i="5"/>
  <c r="V20" i="5"/>
  <c r="U20" i="5" s="1"/>
  <c r="X20" i="5" s="1"/>
  <c r="W20" i="5"/>
  <c r="V21" i="5"/>
  <c r="U21" i="5" s="1"/>
  <c r="X21" i="5" s="1"/>
  <c r="W21" i="5"/>
  <c r="T22" i="5"/>
  <c r="V22" i="5" s="1"/>
  <c r="U22" i="5" s="1"/>
  <c r="X22" i="5" s="1"/>
  <c r="K43" i="5"/>
  <c r="L43" i="5" s="1"/>
  <c r="M43" i="5" s="1"/>
  <c r="N43" i="5" s="1"/>
  <c r="O43" i="5"/>
  <c r="B44" i="5" a="1"/>
  <c r="B44" i="5"/>
  <c r="C44" i="5" a="1"/>
  <c r="C44" i="5"/>
  <c r="F44" i="5"/>
  <c r="G44" i="5" a="1"/>
  <c r="G44" i="5" s="1"/>
  <c r="K44" i="5" s="1"/>
  <c r="N44" i="5"/>
  <c r="B45" i="5" a="1"/>
  <c r="B45" i="5"/>
  <c r="C45" i="5" a="1"/>
  <c r="C45" i="5" s="1"/>
  <c r="E45" i="5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E250" i="5" s="1"/>
  <c r="E251" i="5" s="1"/>
  <c r="E252" i="5" s="1"/>
  <c r="E253" i="5" s="1"/>
  <c r="F45" i="5"/>
  <c r="G45" i="5" a="1"/>
  <c r="G45" i="5"/>
  <c r="I45" i="5"/>
  <c r="K45" i="5"/>
  <c r="L45" i="5"/>
  <c r="M45" i="5"/>
  <c r="N45" i="5"/>
  <c r="B46" i="5" a="1"/>
  <c r="B46" i="5" s="1"/>
  <c r="C46" i="5" a="1"/>
  <c r="C46" i="5"/>
  <c r="F46" i="5"/>
  <c r="G46" i="5" a="1"/>
  <c r="G46" i="5" s="1"/>
  <c r="I46" i="5"/>
  <c r="K46" i="5"/>
  <c r="L46" i="5"/>
  <c r="B47" i="5" a="1"/>
  <c r="B47" i="5" s="1"/>
  <c r="C47" i="5" a="1"/>
  <c r="C47" i="5"/>
  <c r="F47" i="5"/>
  <c r="G47" i="5" a="1"/>
  <c r="G47" i="5" s="1"/>
  <c r="L47" i="5"/>
  <c r="N47" i="5"/>
  <c r="B48" i="5" a="1"/>
  <c r="B48" i="5"/>
  <c r="C48" i="5" a="1"/>
  <c r="C48" i="5" s="1"/>
  <c r="F48" i="5"/>
  <c r="G48" i="5" a="1"/>
  <c r="G48" i="5"/>
  <c r="K48" i="5"/>
  <c r="M48" i="5"/>
  <c r="B49" i="5" a="1"/>
  <c r="B49" i="5" s="1"/>
  <c r="C49" i="5" a="1"/>
  <c r="C49" i="5" s="1"/>
  <c r="F49" i="5"/>
  <c r="G49" i="5" a="1"/>
  <c r="G49" i="5"/>
  <c r="I49" i="5"/>
  <c r="K49" i="5"/>
  <c r="L49" i="5"/>
  <c r="M49" i="5"/>
  <c r="N49" i="5"/>
  <c r="O49" i="5"/>
  <c r="B50" i="5" a="1"/>
  <c r="B50" i="5" s="1"/>
  <c r="C50" i="5" a="1"/>
  <c r="C50" i="5"/>
  <c r="F50" i="5"/>
  <c r="G50" i="5" a="1"/>
  <c r="G50" i="5"/>
  <c r="B51" i="5" a="1"/>
  <c r="B51" i="5" s="1"/>
  <c r="C51" i="5" a="1"/>
  <c r="C51" i="5" s="1"/>
  <c r="F51" i="5"/>
  <c r="G51" i="5" a="1"/>
  <c r="G51" i="5"/>
  <c r="B52" i="5" a="1"/>
  <c r="B52" i="5" s="1"/>
  <c r="C52" i="5" a="1"/>
  <c r="C52" i="5" s="1"/>
  <c r="F52" i="5"/>
  <c r="G52" i="5" a="1"/>
  <c r="G52" i="5"/>
  <c r="L52" i="5" s="1"/>
  <c r="K52" i="5"/>
  <c r="B53" i="5" a="1"/>
  <c r="B53" i="5" s="1"/>
  <c r="C53" i="5" a="1"/>
  <c r="C53" i="5" s="1"/>
  <c r="F53" i="5"/>
  <c r="G53" i="5" a="1"/>
  <c r="G53" i="5" s="1"/>
  <c r="B54" i="5" a="1"/>
  <c r="B54" i="5" s="1"/>
  <c r="C54" i="5" a="1"/>
  <c r="C54" i="5"/>
  <c r="F54" i="5"/>
  <c r="G54" i="5" a="1"/>
  <c r="G54" i="5" s="1"/>
  <c r="B55" i="5" a="1"/>
  <c r="B55" i="5" s="1"/>
  <c r="C55" i="5" a="1"/>
  <c r="C55" i="5"/>
  <c r="F55" i="5"/>
  <c r="G55" i="5" a="1"/>
  <c r="G55" i="5" s="1"/>
  <c r="L55" i="5" s="1"/>
  <c r="N55" i="5"/>
  <c r="B56" i="5" a="1"/>
  <c r="B56" i="5" s="1"/>
  <c r="C56" i="5" a="1"/>
  <c r="C56" i="5" s="1"/>
  <c r="F56" i="5"/>
  <c r="G56" i="5" a="1"/>
  <c r="G56" i="5"/>
  <c r="K56" i="5"/>
  <c r="L56" i="5"/>
  <c r="M56" i="5"/>
  <c r="N56" i="5"/>
  <c r="B57" i="5" a="1"/>
  <c r="B57" i="5" s="1"/>
  <c r="C57" i="5" a="1"/>
  <c r="C57" i="5" s="1"/>
  <c r="F57" i="5"/>
  <c r="G57" i="5" a="1"/>
  <c r="G57" i="5"/>
  <c r="B58" i="5" a="1"/>
  <c r="B58" i="5" s="1"/>
  <c r="C58" i="5" a="1"/>
  <c r="C58" i="5" s="1"/>
  <c r="F58" i="5"/>
  <c r="G58" i="5" a="1"/>
  <c r="G58" i="5" s="1"/>
  <c r="B59" i="5" a="1"/>
  <c r="B59" i="5" s="1"/>
  <c r="C59" i="5" a="1"/>
  <c r="C59" i="5"/>
  <c r="F59" i="5"/>
  <c r="G59" i="5" a="1"/>
  <c r="G59" i="5" s="1"/>
  <c r="M59" i="5"/>
  <c r="B60" i="5" a="1"/>
  <c r="B60" i="5" s="1"/>
  <c r="C60" i="5" a="1"/>
  <c r="C60" i="5" s="1"/>
  <c r="F60" i="5"/>
  <c r="G60" i="5" a="1"/>
  <c r="G60" i="5"/>
  <c r="K60" i="5"/>
  <c r="B61" i="5" a="1"/>
  <c r="B61" i="5" s="1"/>
  <c r="B16" i="5" s="1" a="1"/>
  <c r="B16" i="5" s="1"/>
  <c r="C61" i="5" a="1"/>
  <c r="C61" i="5" s="1"/>
  <c r="F61" i="5"/>
  <c r="G61" i="5" a="1"/>
  <c r="G61" i="5" s="1"/>
  <c r="N61" i="5"/>
  <c r="B62" i="5" a="1"/>
  <c r="B62" i="5" s="1"/>
  <c r="C62" i="5" a="1"/>
  <c r="C62" i="5" s="1"/>
  <c r="F62" i="5"/>
  <c r="G62" i="5" a="1"/>
  <c r="G62" i="5" s="1"/>
  <c r="I62" i="5" s="1"/>
  <c r="B63" i="5" a="1"/>
  <c r="B63" i="5" s="1"/>
  <c r="C63" i="5" a="1"/>
  <c r="C63" i="5"/>
  <c r="F63" i="5"/>
  <c r="G63" i="5" a="1"/>
  <c r="G63" i="5" s="1"/>
  <c r="L63" i="5"/>
  <c r="B64" i="5" a="1"/>
  <c r="B64" i="5" s="1"/>
  <c r="C64" i="5" a="1"/>
  <c r="C64" i="5" s="1"/>
  <c r="F64" i="5"/>
  <c r="G64" i="5" a="1"/>
  <c r="G64" i="5"/>
  <c r="K64" i="5" s="1"/>
  <c r="L64" i="5"/>
  <c r="O64" i="5"/>
  <c r="B65" i="5" a="1"/>
  <c r="B65" i="5"/>
  <c r="C65" i="5" a="1"/>
  <c r="C65" i="5" s="1"/>
  <c r="F65" i="5"/>
  <c r="G65" i="5" a="1"/>
  <c r="G65" i="5"/>
  <c r="I65" i="5"/>
  <c r="K65" i="5"/>
  <c r="L65" i="5"/>
  <c r="M65" i="5"/>
  <c r="N65" i="5"/>
  <c r="B66" i="5" a="1"/>
  <c r="B66" i="5" s="1"/>
  <c r="C66" i="5" a="1"/>
  <c r="C66" i="5"/>
  <c r="F66" i="5"/>
  <c r="G66" i="5" a="1"/>
  <c r="G66" i="5" s="1"/>
  <c r="L66" i="5" s="1"/>
  <c r="N66" i="5"/>
  <c r="B67" i="5" a="1"/>
  <c r="B67" i="5"/>
  <c r="C67" i="5" a="1"/>
  <c r="C67" i="5"/>
  <c r="F67" i="5"/>
  <c r="G67" i="5" a="1"/>
  <c r="G67" i="5" s="1"/>
  <c r="I67" i="5"/>
  <c r="K67" i="5"/>
  <c r="N67" i="5"/>
  <c r="B68" i="5" a="1"/>
  <c r="B68" i="5"/>
  <c r="C68" i="5" a="1"/>
  <c r="C68" i="5" s="1"/>
  <c r="F68" i="5"/>
  <c r="G68" i="5" a="1"/>
  <c r="G68" i="5" s="1"/>
  <c r="K68" i="5" s="1"/>
  <c r="M68" i="5"/>
  <c r="N68" i="5"/>
  <c r="B69" i="5" a="1"/>
  <c r="B69" i="5"/>
  <c r="C69" i="5" a="1"/>
  <c r="C69" i="5" s="1"/>
  <c r="F69" i="5"/>
  <c r="G69" i="5" a="1"/>
  <c r="G69" i="5"/>
  <c r="B70" i="5" a="1"/>
  <c r="B70" i="5"/>
  <c r="B17" i="5" s="1" a="1"/>
  <c r="B17" i="5" s="1"/>
  <c r="C70" i="5" a="1"/>
  <c r="C70" i="5" s="1"/>
  <c r="F70" i="5"/>
  <c r="G70" i="5" a="1"/>
  <c r="G70" i="5"/>
  <c r="K70" i="5" s="1"/>
  <c r="I70" i="5"/>
  <c r="L70" i="5"/>
  <c r="M70" i="5"/>
  <c r="N70" i="5"/>
  <c r="B71" i="5" a="1"/>
  <c r="B71" i="5" s="1"/>
  <c r="C71" i="5" a="1"/>
  <c r="C71" i="5"/>
  <c r="F71" i="5"/>
  <c r="G71" i="5" a="1"/>
  <c r="G71" i="5" s="1"/>
  <c r="I71" i="5" s="1"/>
  <c r="L71" i="5"/>
  <c r="B72" i="5" a="1"/>
  <c r="B72" i="5"/>
  <c r="C72" i="5" a="1"/>
  <c r="C72" i="5" s="1"/>
  <c r="F72" i="5"/>
  <c r="G72" i="5" a="1"/>
  <c r="G72" i="5"/>
  <c r="L72" i="5"/>
  <c r="B73" i="5" a="1"/>
  <c r="B73" i="5"/>
  <c r="C73" i="5" a="1"/>
  <c r="C73" i="5" s="1"/>
  <c r="F73" i="5"/>
  <c r="G73" i="5" a="1"/>
  <c r="G73" i="5"/>
  <c r="B74" i="5" a="1"/>
  <c r="B74" i="5" s="1"/>
  <c r="C74" i="5" a="1"/>
  <c r="C74" i="5"/>
  <c r="F74" i="5"/>
  <c r="G74" i="5" a="1"/>
  <c r="G74" i="5"/>
  <c r="O74" i="5" s="1"/>
  <c r="B75" i="5" a="1"/>
  <c r="B75" i="5" s="1"/>
  <c r="C75" i="5" a="1"/>
  <c r="C75" i="5"/>
  <c r="F75" i="5"/>
  <c r="G75" i="5" a="1"/>
  <c r="G75" i="5" s="1"/>
  <c r="I75" i="5" s="1"/>
  <c r="M75" i="5"/>
  <c r="N75" i="5"/>
  <c r="B76" i="5" a="1"/>
  <c r="B76" i="5"/>
  <c r="C76" i="5" a="1"/>
  <c r="C76" i="5" s="1"/>
  <c r="F76" i="5"/>
  <c r="G76" i="5" a="1"/>
  <c r="G76" i="5" s="1"/>
  <c r="B77" i="5" a="1"/>
  <c r="B77" i="5" s="1"/>
  <c r="C77" i="5" a="1"/>
  <c r="C77" i="5" s="1"/>
  <c r="F77" i="5"/>
  <c r="G77" i="5" a="1"/>
  <c r="G77" i="5"/>
  <c r="I77" i="5"/>
  <c r="K77" i="5"/>
  <c r="L77" i="5"/>
  <c r="M77" i="5"/>
  <c r="N77" i="5"/>
  <c r="B78" i="5" a="1"/>
  <c r="B78" i="5"/>
  <c r="C78" i="5" a="1"/>
  <c r="C78" i="5" s="1"/>
  <c r="F78" i="5"/>
  <c r="G78" i="5" a="1"/>
  <c r="G78" i="5" s="1"/>
  <c r="O78" i="5"/>
  <c r="B79" i="5" a="1"/>
  <c r="B79" i="5" s="1"/>
  <c r="C79" i="5" a="1"/>
  <c r="C79" i="5"/>
  <c r="F79" i="5"/>
  <c r="G79" i="5" a="1"/>
  <c r="G79" i="5"/>
  <c r="I79" i="5" s="1"/>
  <c r="B80" i="5" a="1"/>
  <c r="B80" i="5"/>
  <c r="C80" i="5" a="1"/>
  <c r="C80" i="5"/>
  <c r="F80" i="5"/>
  <c r="G80" i="5" a="1"/>
  <c r="G80" i="5" s="1"/>
  <c r="B81" i="5" a="1"/>
  <c r="B81" i="5"/>
  <c r="C81" i="5" a="1"/>
  <c r="C81" i="5" s="1"/>
  <c r="F81" i="5"/>
  <c r="G81" i="5" a="1"/>
  <c r="G81" i="5"/>
  <c r="K81" i="5"/>
  <c r="B82" i="5" a="1"/>
  <c r="B82" i="5" s="1"/>
  <c r="C82" i="5" a="1"/>
  <c r="C82" i="5"/>
  <c r="F82" i="5"/>
  <c r="G82" i="5" a="1"/>
  <c r="G82" i="5" s="1"/>
  <c r="M82" i="5"/>
  <c r="B83" i="5" a="1"/>
  <c r="B83" i="5"/>
  <c r="C83" i="5" a="1"/>
  <c r="C83" i="5"/>
  <c r="F83" i="5"/>
  <c r="G83" i="5" a="1"/>
  <c r="G83" i="5"/>
  <c r="I83" i="5" s="1"/>
  <c r="K83" i="5"/>
  <c r="L83" i="5"/>
  <c r="N83" i="5"/>
  <c r="B84" i="5" a="1"/>
  <c r="B84" i="5" s="1"/>
  <c r="C84" i="5" a="1"/>
  <c r="C84" i="5" s="1"/>
  <c r="F84" i="5"/>
  <c r="G84" i="5" a="1"/>
  <c r="G84" i="5" s="1"/>
  <c r="K84" i="5"/>
  <c r="L84" i="5"/>
  <c r="M84" i="5"/>
  <c r="N84" i="5"/>
  <c r="B85" i="5" a="1"/>
  <c r="B85" i="5" s="1"/>
  <c r="C85" i="5" a="1"/>
  <c r="C85" i="5" s="1"/>
  <c r="F85" i="5"/>
  <c r="G85" i="5" a="1"/>
  <c r="G85" i="5"/>
  <c r="K85" i="5"/>
  <c r="B86" i="5" a="1"/>
  <c r="B86" i="5"/>
  <c r="C86" i="5" a="1"/>
  <c r="C86" i="5" s="1"/>
  <c r="F86" i="5"/>
  <c r="G86" i="5" a="1"/>
  <c r="G86" i="5"/>
  <c r="I86" i="5" s="1"/>
  <c r="M86" i="5"/>
  <c r="N86" i="5"/>
  <c r="O86" i="5"/>
  <c r="B87" i="5" a="1"/>
  <c r="B87" i="5"/>
  <c r="C87" i="5" a="1"/>
  <c r="C87" i="5"/>
  <c r="F87" i="5"/>
  <c r="G87" i="5" a="1"/>
  <c r="G87" i="5"/>
  <c r="I87" i="5"/>
  <c r="K87" i="5"/>
  <c r="L87" i="5"/>
  <c r="M87" i="5"/>
  <c r="N87" i="5"/>
  <c r="B88" i="5" a="1"/>
  <c r="B88" i="5"/>
  <c r="C88" i="5" a="1"/>
  <c r="C88" i="5" s="1"/>
  <c r="F88" i="5"/>
  <c r="G88" i="5" a="1"/>
  <c r="G88" i="5" s="1"/>
  <c r="N88" i="5"/>
  <c r="B89" i="5" a="1"/>
  <c r="B89" i="5" s="1"/>
  <c r="C89" i="5" a="1"/>
  <c r="C89" i="5" s="1"/>
  <c r="F89" i="5"/>
  <c r="G89" i="5" a="1"/>
  <c r="G89" i="5" s="1"/>
  <c r="N89" i="5"/>
  <c r="B90" i="5" a="1"/>
  <c r="B90" i="5" s="1"/>
  <c r="C90" i="5" a="1"/>
  <c r="C90" i="5"/>
  <c r="F90" i="5"/>
  <c r="G90" i="5" a="1"/>
  <c r="G90" i="5" s="1"/>
  <c r="K90" i="5"/>
  <c r="B91" i="5" a="1"/>
  <c r="B91" i="5" s="1"/>
  <c r="C91" i="5" a="1"/>
  <c r="C91" i="5"/>
  <c r="F91" i="5"/>
  <c r="G91" i="5" a="1"/>
  <c r="G91" i="5" s="1"/>
  <c r="I91" i="5"/>
  <c r="K91" i="5"/>
  <c r="L91" i="5"/>
  <c r="M91" i="5"/>
  <c r="B92" i="5" a="1"/>
  <c r="B92" i="5"/>
  <c r="C92" i="5" a="1"/>
  <c r="C92" i="5" s="1"/>
  <c r="F92" i="5"/>
  <c r="G92" i="5" a="1"/>
  <c r="G92" i="5" s="1"/>
  <c r="K92" i="5" s="1"/>
  <c r="L92" i="5"/>
  <c r="B93" i="5" a="1"/>
  <c r="B93" i="5" s="1"/>
  <c r="C93" i="5" a="1"/>
  <c r="C93" i="5" s="1"/>
  <c r="F93" i="5"/>
  <c r="G93" i="5" a="1"/>
  <c r="G93" i="5" s="1"/>
  <c r="N93" i="5"/>
  <c r="B94" i="5" a="1"/>
  <c r="B94" i="5"/>
  <c r="C94" i="5" a="1"/>
  <c r="C94" i="5"/>
  <c r="F94" i="5"/>
  <c r="G94" i="5" a="1"/>
  <c r="G94" i="5" s="1"/>
  <c r="M94" i="5" s="1"/>
  <c r="B95" i="5" a="1"/>
  <c r="B95" i="5"/>
  <c r="C95" i="5" a="1"/>
  <c r="C95" i="5" s="1"/>
  <c r="F95" i="5"/>
  <c r="G95" i="5" a="1"/>
  <c r="G95" i="5"/>
  <c r="I95" i="5"/>
  <c r="K95" i="5"/>
  <c r="L95" i="5"/>
  <c r="M95" i="5"/>
  <c r="B96" i="5" a="1"/>
  <c r="B96" i="5"/>
  <c r="C96" i="5" a="1"/>
  <c r="C96" i="5"/>
  <c r="F96" i="5"/>
  <c r="G96" i="5" a="1"/>
  <c r="G96" i="5"/>
  <c r="B97" i="5" a="1"/>
  <c r="B97" i="5"/>
  <c r="C97" i="5" a="1"/>
  <c r="C97" i="5" s="1"/>
  <c r="F97" i="5"/>
  <c r="G97" i="5" a="1"/>
  <c r="G97" i="5" s="1"/>
  <c r="M97" i="5" s="1"/>
  <c r="B98" i="5" a="1"/>
  <c r="B98" i="5" s="1"/>
  <c r="C98" i="5" a="1"/>
  <c r="C98" i="5" s="1"/>
  <c r="F98" i="5"/>
  <c r="G98" i="5" a="1"/>
  <c r="G98" i="5" s="1"/>
  <c r="B99" i="5" a="1"/>
  <c r="B99" i="5" s="1"/>
  <c r="C99" i="5" a="1"/>
  <c r="C99" i="5" s="1"/>
  <c r="F99" i="5"/>
  <c r="G99" i="5" a="1"/>
  <c r="G99" i="5"/>
  <c r="I99" i="5" s="1"/>
  <c r="K99" i="5"/>
  <c r="L99" i="5"/>
  <c r="N99" i="5"/>
  <c r="B100" i="5" a="1"/>
  <c r="B100" i="5"/>
  <c r="C100" i="5" a="1"/>
  <c r="C100" i="5" s="1"/>
  <c r="F100" i="5"/>
  <c r="G100" i="5" a="1"/>
  <c r="G100" i="5" s="1"/>
  <c r="K100" i="5" s="1"/>
  <c r="N100" i="5"/>
  <c r="B101" i="5" a="1"/>
  <c r="B101" i="5" s="1"/>
  <c r="C101" i="5" a="1"/>
  <c r="C101" i="5" s="1"/>
  <c r="F101" i="5"/>
  <c r="G101" i="5" a="1"/>
  <c r="G101" i="5"/>
  <c r="K101" i="5" s="1"/>
  <c r="I101" i="5"/>
  <c r="M101" i="5"/>
  <c r="N101" i="5"/>
  <c r="B102" i="5" a="1"/>
  <c r="B102" i="5"/>
  <c r="C102" i="5" a="1"/>
  <c r="C102" i="5"/>
  <c r="F102" i="5"/>
  <c r="G102" i="5" a="1"/>
  <c r="G102" i="5"/>
  <c r="I102" i="5" s="1"/>
  <c r="B103" i="5" a="1"/>
  <c r="B103" i="5" s="1"/>
  <c r="C103" i="5" a="1"/>
  <c r="C103" i="5"/>
  <c r="F103" i="5"/>
  <c r="G103" i="5" a="1"/>
  <c r="G103" i="5" s="1"/>
  <c r="B104" i="5" a="1"/>
  <c r="B104" i="5"/>
  <c r="C104" i="5" a="1"/>
  <c r="C104" i="5"/>
  <c r="F104" i="5"/>
  <c r="G104" i="5" a="1"/>
  <c r="G104" i="5" s="1"/>
  <c r="M104" i="5" s="1"/>
  <c r="B105" i="5" a="1"/>
  <c r="B105" i="5" s="1"/>
  <c r="C105" i="5" a="1"/>
  <c r="C105" i="5"/>
  <c r="F105" i="5"/>
  <c r="G105" i="5" a="1"/>
  <c r="G105" i="5" s="1"/>
  <c r="K105" i="5"/>
  <c r="M105" i="5"/>
  <c r="B106" i="5" a="1"/>
  <c r="B106" i="5"/>
  <c r="C106" i="5" a="1"/>
  <c r="C106" i="5" s="1"/>
  <c r="F106" i="5"/>
  <c r="G106" i="5" a="1"/>
  <c r="G106" i="5" s="1"/>
  <c r="I106" i="5"/>
  <c r="L106" i="5"/>
  <c r="B107" i="5" a="1"/>
  <c r="B107" i="5"/>
  <c r="C107" i="5" a="1"/>
  <c r="C107" i="5"/>
  <c r="F107" i="5"/>
  <c r="G107" i="5" a="1"/>
  <c r="G107" i="5" s="1"/>
  <c r="B108" i="5" a="1"/>
  <c r="B108" i="5" s="1"/>
  <c r="C108" i="5" a="1"/>
  <c r="C108" i="5" s="1"/>
  <c r="F108" i="5"/>
  <c r="G108" i="5" a="1"/>
  <c r="G108" i="5"/>
  <c r="L108" i="5" s="1"/>
  <c r="B109" i="5" a="1"/>
  <c r="B109" i="5" s="1"/>
  <c r="C109" i="5" a="1"/>
  <c r="C109" i="5" s="1"/>
  <c r="F109" i="5"/>
  <c r="G109" i="5" a="1"/>
  <c r="G109" i="5"/>
  <c r="B110" i="5" a="1"/>
  <c r="B110" i="5" s="1"/>
  <c r="C110" i="5" a="1"/>
  <c r="C110" i="5" s="1"/>
  <c r="F110" i="5"/>
  <c r="G110" i="5" a="1"/>
  <c r="G110" i="5"/>
  <c r="I110" i="5" s="1"/>
  <c r="K110" i="5"/>
  <c r="O110" i="5"/>
  <c r="B111" i="5" a="1"/>
  <c r="B111" i="5" s="1"/>
  <c r="C111" i="5" a="1"/>
  <c r="C111" i="5" s="1"/>
  <c r="F111" i="5"/>
  <c r="G111" i="5" a="1"/>
  <c r="G111" i="5"/>
  <c r="I111" i="5" s="1"/>
  <c r="K111" i="5"/>
  <c r="L111" i="5"/>
  <c r="M111" i="5"/>
  <c r="N111" i="5"/>
  <c r="B112" i="5" a="1"/>
  <c r="B112" i="5" s="1"/>
  <c r="C112" i="5" a="1"/>
  <c r="C112" i="5"/>
  <c r="F112" i="5"/>
  <c r="G112" i="5" a="1"/>
  <c r="G112" i="5"/>
  <c r="I112" i="5" s="1"/>
  <c r="B113" i="5" a="1"/>
  <c r="B113" i="5"/>
  <c r="C113" i="5" a="1"/>
  <c r="C113" i="5" s="1"/>
  <c r="F113" i="5"/>
  <c r="G113" i="5" a="1"/>
  <c r="G113" i="5" s="1"/>
  <c r="B114" i="5" a="1"/>
  <c r="B114" i="5" s="1"/>
  <c r="C114" i="5" a="1"/>
  <c r="C114" i="5" s="1"/>
  <c r="F114" i="5"/>
  <c r="G114" i="5" a="1"/>
  <c r="G114" i="5" s="1"/>
  <c r="B115" i="5" a="1"/>
  <c r="B115" i="5"/>
  <c r="C115" i="5" a="1"/>
  <c r="C115" i="5"/>
  <c r="F115" i="5"/>
  <c r="G115" i="5" a="1"/>
  <c r="G115" i="5"/>
  <c r="L115" i="5"/>
  <c r="B116" i="5" a="1"/>
  <c r="B116" i="5" s="1"/>
  <c r="C116" i="5" a="1"/>
  <c r="C116" i="5" s="1"/>
  <c r="F116" i="5"/>
  <c r="G116" i="5" a="1"/>
  <c r="G116" i="5" s="1"/>
  <c r="M116" i="5"/>
  <c r="B117" i="5" a="1"/>
  <c r="B117" i="5"/>
  <c r="C117" i="5" a="1"/>
  <c r="C117" i="5" s="1"/>
  <c r="F117" i="5"/>
  <c r="G117" i="5" a="1"/>
  <c r="G117" i="5"/>
  <c r="L117" i="5" s="1"/>
  <c r="K117" i="5"/>
  <c r="B118" i="5" a="1"/>
  <c r="B118" i="5" s="1"/>
  <c r="C118" i="5" a="1"/>
  <c r="C118" i="5" s="1"/>
  <c r="F118" i="5"/>
  <c r="G118" i="5" a="1"/>
  <c r="G118" i="5"/>
  <c r="B119" i="5" a="1"/>
  <c r="B119" i="5" s="1"/>
  <c r="C119" i="5" a="1"/>
  <c r="C119" i="5" s="1"/>
  <c r="F119" i="5"/>
  <c r="G119" i="5" a="1"/>
  <c r="G119" i="5"/>
  <c r="I119" i="5" s="1"/>
  <c r="M119" i="5"/>
  <c r="N119" i="5"/>
  <c r="O119" i="5"/>
  <c r="B120" i="5" a="1"/>
  <c r="B120" i="5" s="1"/>
  <c r="C120" i="5" a="1"/>
  <c r="C120" i="5"/>
  <c r="F120" i="5"/>
  <c r="G120" i="5" a="1"/>
  <c r="G120" i="5" s="1"/>
  <c r="K120" i="5" s="1"/>
  <c r="B121" i="5" a="1"/>
  <c r="B121" i="5"/>
  <c r="C121" i="5" a="1"/>
  <c r="C121" i="5"/>
  <c r="F121" i="5"/>
  <c r="G121" i="5" a="1"/>
  <c r="G121" i="5"/>
  <c r="L121" i="5" s="1"/>
  <c r="N121" i="5"/>
  <c r="B122" i="5" a="1"/>
  <c r="B122" i="5"/>
  <c r="C122" i="5" a="1"/>
  <c r="C122" i="5" s="1"/>
  <c r="F122" i="5"/>
  <c r="G122" i="5" a="1"/>
  <c r="G122" i="5" s="1"/>
  <c r="I122" i="5" s="1"/>
  <c r="K122" i="5"/>
  <c r="M122" i="5"/>
  <c r="N122" i="5"/>
  <c r="B123" i="5" a="1"/>
  <c r="B123" i="5" s="1"/>
  <c r="C123" i="5" a="1"/>
  <c r="C123" i="5" s="1"/>
  <c r="F123" i="5"/>
  <c r="G123" i="5" a="1"/>
  <c r="G123" i="5" s="1"/>
  <c r="B124" i="5" a="1"/>
  <c r="B124" i="5" s="1"/>
  <c r="C124" i="5" a="1"/>
  <c r="C124" i="5"/>
  <c r="F124" i="5"/>
  <c r="G124" i="5" a="1"/>
  <c r="G124" i="5"/>
  <c r="I124" i="5" s="1"/>
  <c r="N124" i="5"/>
  <c r="B125" i="5" a="1"/>
  <c r="B125" i="5"/>
  <c r="C125" i="5" a="1"/>
  <c r="C125" i="5"/>
  <c r="F125" i="5"/>
  <c r="G125" i="5" a="1"/>
  <c r="G125" i="5" s="1"/>
  <c r="B126" i="5" a="1"/>
  <c r="B126" i="5"/>
  <c r="C126" i="5" a="1"/>
  <c r="C126" i="5"/>
  <c r="F126" i="5"/>
  <c r="G126" i="5" a="1"/>
  <c r="G126" i="5"/>
  <c r="B127" i="5" a="1"/>
  <c r="B127" i="5" s="1"/>
  <c r="C127" i="5" a="1"/>
  <c r="C127" i="5"/>
  <c r="F127" i="5"/>
  <c r="G127" i="5" a="1"/>
  <c r="G127" i="5" s="1"/>
  <c r="B128" i="5" a="1"/>
  <c r="B128" i="5"/>
  <c r="C128" i="5" a="1"/>
  <c r="C128" i="5"/>
  <c r="F128" i="5"/>
  <c r="G128" i="5" a="1"/>
  <c r="G128" i="5" s="1"/>
  <c r="N128" i="5"/>
  <c r="O128" i="5"/>
  <c r="B129" i="5" a="1"/>
  <c r="B129" i="5"/>
  <c r="C129" i="5" a="1"/>
  <c r="C129" i="5" s="1"/>
  <c r="F129" i="5"/>
  <c r="G129" i="5" a="1"/>
  <c r="G129" i="5" s="1"/>
  <c r="L129" i="5" s="1"/>
  <c r="N129" i="5"/>
  <c r="B130" i="5" a="1"/>
  <c r="B130" i="5" s="1"/>
  <c r="C130" i="5" a="1"/>
  <c r="C130" i="5" s="1"/>
  <c r="F130" i="5"/>
  <c r="G130" i="5" a="1"/>
  <c r="G130" i="5" s="1"/>
  <c r="I130" i="5" s="1"/>
  <c r="L130" i="5"/>
  <c r="M130" i="5"/>
  <c r="B131" i="5" a="1"/>
  <c r="B131" i="5" s="1"/>
  <c r="C131" i="5" a="1"/>
  <c r="C131" i="5" s="1"/>
  <c r="F131" i="5"/>
  <c r="G131" i="5" a="1"/>
  <c r="G131" i="5" s="1"/>
  <c r="L131" i="5"/>
  <c r="B132" i="5" a="1"/>
  <c r="B132" i="5"/>
  <c r="C132" i="5" a="1"/>
  <c r="C132" i="5" s="1"/>
  <c r="F132" i="5"/>
  <c r="G132" i="5" a="1"/>
  <c r="G132" i="5" s="1"/>
  <c r="B133" i="5" a="1"/>
  <c r="B133" i="5"/>
  <c r="C133" i="5" a="1"/>
  <c r="C133" i="5" s="1"/>
  <c r="F133" i="5"/>
  <c r="G133" i="5" a="1"/>
  <c r="G133" i="5"/>
  <c r="O133" i="5"/>
  <c r="B134" i="5" a="1"/>
  <c r="B134" i="5" s="1"/>
  <c r="C134" i="5" a="1"/>
  <c r="C134" i="5"/>
  <c r="F134" i="5"/>
  <c r="G134" i="5" a="1"/>
  <c r="G134" i="5"/>
  <c r="K134" i="5" s="1"/>
  <c r="L134" i="5"/>
  <c r="M134" i="5"/>
  <c r="N134" i="5"/>
  <c r="B135" i="5" a="1"/>
  <c r="B135" i="5"/>
  <c r="C135" i="5" a="1"/>
  <c r="C135" i="5"/>
  <c r="F135" i="5"/>
  <c r="G135" i="5" a="1"/>
  <c r="G135" i="5"/>
  <c r="M135" i="5"/>
  <c r="B136" i="5" a="1"/>
  <c r="B136" i="5" s="1"/>
  <c r="C136" i="5" a="1"/>
  <c r="C136" i="5"/>
  <c r="F136" i="5"/>
  <c r="G136" i="5" a="1"/>
  <c r="G136" i="5" s="1"/>
  <c r="K136" i="5"/>
  <c r="L136" i="5"/>
  <c r="O136" i="5"/>
  <c r="B137" i="5" a="1"/>
  <c r="B137" i="5" s="1"/>
  <c r="C137" i="5" a="1"/>
  <c r="C137" i="5" s="1"/>
  <c r="F137" i="5"/>
  <c r="G137" i="5" a="1"/>
  <c r="G137" i="5"/>
  <c r="I137" i="5" s="1"/>
  <c r="K137" i="5"/>
  <c r="N137" i="5"/>
  <c r="B138" i="5" a="1"/>
  <c r="B138" i="5"/>
  <c r="C138" i="5" a="1"/>
  <c r="C138" i="5"/>
  <c r="F138" i="5"/>
  <c r="G138" i="5" a="1"/>
  <c r="G138" i="5"/>
  <c r="K138" i="5" s="1"/>
  <c r="I138" i="5"/>
  <c r="B139" i="5" a="1"/>
  <c r="B139" i="5" s="1"/>
  <c r="C139" i="5" a="1"/>
  <c r="C139" i="5"/>
  <c r="F139" i="5"/>
  <c r="G139" i="5" a="1"/>
  <c r="G139" i="5" s="1"/>
  <c r="N139" i="5" s="1"/>
  <c r="M139" i="5"/>
  <c r="O139" i="5"/>
  <c r="B140" i="5" a="1"/>
  <c r="B140" i="5" s="1"/>
  <c r="C140" i="5" a="1"/>
  <c r="C140" i="5" s="1"/>
  <c r="F140" i="5"/>
  <c r="G140" i="5" a="1"/>
  <c r="G140" i="5"/>
  <c r="I140" i="5"/>
  <c r="K140" i="5"/>
  <c r="M140" i="5"/>
  <c r="N140" i="5"/>
  <c r="O140" i="5"/>
  <c r="B141" i="5" a="1"/>
  <c r="B141" i="5"/>
  <c r="C141" i="5" a="1"/>
  <c r="C141" i="5"/>
  <c r="F141" i="5"/>
  <c r="G141" i="5" a="1"/>
  <c r="G141" i="5"/>
  <c r="I141" i="5"/>
  <c r="K141" i="5"/>
  <c r="L141" i="5"/>
  <c r="M141" i="5"/>
  <c r="B142" i="5" a="1"/>
  <c r="B142" i="5"/>
  <c r="C142" i="5" a="1"/>
  <c r="C142" i="5" s="1"/>
  <c r="F142" i="5"/>
  <c r="G142" i="5" a="1"/>
  <c r="G142" i="5"/>
  <c r="I142" i="5"/>
  <c r="K142" i="5"/>
  <c r="L142" i="5"/>
  <c r="N142" i="5"/>
  <c r="O142" i="5"/>
  <c r="B143" i="5" a="1"/>
  <c r="B143" i="5"/>
  <c r="C143" i="5" a="1"/>
  <c r="C143" i="5" s="1"/>
  <c r="F143" i="5"/>
  <c r="G143" i="5" a="1"/>
  <c r="G143" i="5"/>
  <c r="I143" i="5"/>
  <c r="K143" i="5"/>
  <c r="B144" i="5" a="1"/>
  <c r="B144" i="5" s="1"/>
  <c r="C144" i="5" a="1"/>
  <c r="C144" i="5" s="1"/>
  <c r="F144" i="5"/>
  <c r="G144" i="5" a="1"/>
  <c r="G144" i="5"/>
  <c r="K144" i="5"/>
  <c r="L144" i="5"/>
  <c r="M144" i="5"/>
  <c r="N144" i="5"/>
  <c r="O144" i="5"/>
  <c r="B145" i="5" a="1"/>
  <c r="B145" i="5" s="1"/>
  <c r="C145" i="5" a="1"/>
  <c r="C145" i="5" s="1"/>
  <c r="F145" i="5"/>
  <c r="G145" i="5" a="1"/>
  <c r="G145" i="5"/>
  <c r="I145" i="5"/>
  <c r="K145" i="5"/>
  <c r="B146" i="5" a="1"/>
  <c r="B146" i="5" s="1"/>
  <c r="C146" i="5" a="1"/>
  <c r="C146" i="5"/>
  <c r="F146" i="5"/>
  <c r="G146" i="5" a="1"/>
  <c r="G146" i="5"/>
  <c r="K146" i="5" s="1"/>
  <c r="I146" i="5"/>
  <c r="L146" i="5"/>
  <c r="O146" i="5"/>
  <c r="B147" i="5" a="1"/>
  <c r="B147" i="5" s="1"/>
  <c r="C147" i="5" a="1"/>
  <c r="C147" i="5"/>
  <c r="F147" i="5"/>
  <c r="G147" i="5" a="1"/>
  <c r="G147" i="5"/>
  <c r="I147" i="5"/>
  <c r="K147" i="5"/>
  <c r="L147" i="5"/>
  <c r="B148" i="5" a="1"/>
  <c r="B148" i="5" s="1"/>
  <c r="C148" i="5" a="1"/>
  <c r="C148" i="5"/>
  <c r="F148" i="5"/>
  <c r="G148" i="5" a="1"/>
  <c r="G148" i="5"/>
  <c r="K148" i="5"/>
  <c r="L148" i="5"/>
  <c r="M148" i="5"/>
  <c r="N148" i="5"/>
  <c r="O148" i="5"/>
  <c r="B149" i="5" a="1"/>
  <c r="B149" i="5" s="1"/>
  <c r="C149" i="5" a="1"/>
  <c r="C149" i="5" s="1"/>
  <c r="F149" i="5"/>
  <c r="G149" i="5" a="1"/>
  <c r="G149" i="5" s="1"/>
  <c r="B150" i="5" a="1"/>
  <c r="B150" i="5" s="1"/>
  <c r="C150" i="5" a="1"/>
  <c r="C150" i="5"/>
  <c r="F150" i="5"/>
  <c r="G150" i="5" a="1"/>
  <c r="G150" i="5"/>
  <c r="I150" i="5"/>
  <c r="K150" i="5"/>
  <c r="L150" i="5"/>
  <c r="B151" i="5" a="1"/>
  <c r="B151" i="5" s="1"/>
  <c r="C151" i="5" a="1"/>
  <c r="C151" i="5" s="1"/>
  <c r="F151" i="5"/>
  <c r="G151" i="5" a="1"/>
  <c r="G151" i="5"/>
  <c r="I151" i="5" s="1"/>
  <c r="B152" i="5" a="1"/>
  <c r="B152" i="5" s="1"/>
  <c r="C152" i="5" a="1"/>
  <c r="C152" i="5"/>
  <c r="F152" i="5"/>
  <c r="G152" i="5" a="1"/>
  <c r="G152" i="5"/>
  <c r="M152" i="5" s="1"/>
  <c r="K152" i="5"/>
  <c r="L152" i="5"/>
  <c r="N152" i="5"/>
  <c r="O152" i="5"/>
  <c r="B153" i="5" a="1"/>
  <c r="B153" i="5" s="1"/>
  <c r="C153" i="5" a="1"/>
  <c r="C153" i="5" s="1"/>
  <c r="F153" i="5"/>
  <c r="G153" i="5" a="1"/>
  <c r="G153" i="5" s="1"/>
  <c r="L153" i="5" s="1"/>
  <c r="B154" i="5" a="1"/>
  <c r="B154" i="5"/>
  <c r="C154" i="5" a="1"/>
  <c r="C154" i="5" s="1"/>
  <c r="F154" i="5"/>
  <c r="G154" i="5" a="1"/>
  <c r="G154" i="5" s="1"/>
  <c r="I154" i="5" s="1"/>
  <c r="B155" i="5" a="1"/>
  <c r="B155" i="5" s="1"/>
  <c r="C155" i="5" a="1"/>
  <c r="C155" i="5"/>
  <c r="F155" i="5"/>
  <c r="G155" i="5" a="1"/>
  <c r="G155" i="5"/>
  <c r="L155" i="5" s="1"/>
  <c r="K155" i="5"/>
  <c r="B156" i="5" a="1"/>
  <c r="B156" i="5" s="1"/>
  <c r="C156" i="5" a="1"/>
  <c r="C156" i="5"/>
  <c r="F156" i="5"/>
  <c r="G156" i="5" a="1"/>
  <c r="G156" i="5"/>
  <c r="L156" i="5"/>
  <c r="B157" i="5" a="1"/>
  <c r="B157" i="5" s="1"/>
  <c r="C157" i="5" a="1"/>
  <c r="C157" i="5" s="1"/>
  <c r="F157" i="5"/>
  <c r="G157" i="5" a="1"/>
  <c r="G157" i="5"/>
  <c r="K157" i="5" s="1"/>
  <c r="I157" i="5"/>
  <c r="L157" i="5"/>
  <c r="M157" i="5"/>
  <c r="B158" i="5" a="1"/>
  <c r="B158" i="5"/>
  <c r="C158" i="5" a="1"/>
  <c r="C158" i="5" s="1"/>
  <c r="F158" i="5"/>
  <c r="G158" i="5" a="1"/>
  <c r="G158" i="5"/>
  <c r="I158" i="5"/>
  <c r="B159" i="5" a="1"/>
  <c r="B159" i="5"/>
  <c r="C159" i="5" a="1"/>
  <c r="C159" i="5"/>
  <c r="F159" i="5"/>
  <c r="G159" i="5" a="1"/>
  <c r="G159" i="5"/>
  <c r="I159" i="5"/>
  <c r="K159" i="5"/>
  <c r="B160" i="5" a="1"/>
  <c r="B160" i="5" s="1"/>
  <c r="C160" i="5" a="1"/>
  <c r="C160" i="5"/>
  <c r="F160" i="5"/>
  <c r="G160" i="5" a="1"/>
  <c r="G160" i="5" s="1"/>
  <c r="M160" i="5"/>
  <c r="N160" i="5"/>
  <c r="O160" i="5"/>
  <c r="B161" i="5" a="1"/>
  <c r="B161" i="5" s="1"/>
  <c r="C161" i="5" a="1"/>
  <c r="C161" i="5" s="1"/>
  <c r="F161" i="5"/>
  <c r="G161" i="5" a="1"/>
  <c r="G161" i="5"/>
  <c r="K161" i="5" s="1"/>
  <c r="I161" i="5"/>
  <c r="M161" i="5"/>
  <c r="B162" i="5" a="1"/>
  <c r="B162" i="5"/>
  <c r="C162" i="5" a="1"/>
  <c r="C162" i="5"/>
  <c r="F162" i="5"/>
  <c r="G162" i="5" a="1"/>
  <c r="G162" i="5"/>
  <c r="I162" i="5" s="1"/>
  <c r="L162" i="5"/>
  <c r="N162" i="5"/>
  <c r="O162" i="5"/>
  <c r="B163" i="5" a="1"/>
  <c r="B163" i="5" s="1"/>
  <c r="C163" i="5" a="1"/>
  <c r="C163" i="5"/>
  <c r="F163" i="5"/>
  <c r="G163" i="5" a="1"/>
  <c r="G163" i="5" s="1"/>
  <c r="B164" i="5" a="1"/>
  <c r="B164" i="5" s="1"/>
  <c r="C164" i="5" a="1"/>
  <c r="C164" i="5" s="1"/>
  <c r="F164" i="5"/>
  <c r="G164" i="5" a="1"/>
  <c r="G164" i="5"/>
  <c r="K164" i="5"/>
  <c r="L164" i="5"/>
  <c r="M164" i="5"/>
  <c r="B165" i="5" a="1"/>
  <c r="B165" i="5" s="1"/>
  <c r="C165" i="5" a="1"/>
  <c r="C165" i="5"/>
  <c r="F165" i="5"/>
  <c r="G165" i="5" a="1"/>
  <c r="G165" i="5" s="1"/>
  <c r="M165" i="5" s="1"/>
  <c r="B166" i="5" a="1"/>
  <c r="B166" i="5"/>
  <c r="C166" i="5" a="1"/>
  <c r="C166" i="5" s="1"/>
  <c r="F166" i="5"/>
  <c r="G166" i="5" a="1"/>
  <c r="G166" i="5" s="1"/>
  <c r="B167" i="5" a="1"/>
  <c r="B167" i="5"/>
  <c r="C167" i="5" a="1"/>
  <c r="C167" i="5"/>
  <c r="F167" i="5"/>
  <c r="G167" i="5" a="1"/>
  <c r="G167" i="5" s="1"/>
  <c r="I167" i="5" s="1"/>
  <c r="B168" i="5" a="1"/>
  <c r="B168" i="5"/>
  <c r="C168" i="5" a="1"/>
  <c r="C168" i="5"/>
  <c r="F168" i="5"/>
  <c r="G168" i="5" a="1"/>
  <c r="G168" i="5"/>
  <c r="B169" i="5" a="1"/>
  <c r="B169" i="5" s="1"/>
  <c r="C169" i="5" a="1"/>
  <c r="C169" i="5" s="1"/>
  <c r="F169" i="5"/>
  <c r="G169" i="5" a="1"/>
  <c r="G169" i="5" s="1"/>
  <c r="M169" i="5" s="1"/>
  <c r="N169" i="5"/>
  <c r="B170" i="5" a="1"/>
  <c r="B170" i="5"/>
  <c r="C170" i="5" a="1"/>
  <c r="C170" i="5" s="1"/>
  <c r="F170" i="5"/>
  <c r="G170" i="5" a="1"/>
  <c r="G170" i="5"/>
  <c r="I170" i="5"/>
  <c r="L170" i="5"/>
  <c r="B171" i="5" a="1"/>
  <c r="B171" i="5"/>
  <c r="C171" i="5" a="1"/>
  <c r="C171" i="5"/>
  <c r="F171" i="5"/>
  <c r="G171" i="5" a="1"/>
  <c r="G171" i="5" s="1"/>
  <c r="I171" i="5" s="1"/>
  <c r="L171" i="5"/>
  <c r="M171" i="5"/>
  <c r="N171" i="5"/>
  <c r="O171" i="5"/>
  <c r="B172" i="5" a="1"/>
  <c r="B172" i="5"/>
  <c r="C172" i="5" a="1"/>
  <c r="C172" i="5"/>
  <c r="F172" i="5"/>
  <c r="G172" i="5" a="1"/>
  <c r="G172" i="5"/>
  <c r="I172" i="5" s="1"/>
  <c r="K172" i="5"/>
  <c r="L172" i="5"/>
  <c r="M172" i="5"/>
  <c r="B173" i="5" a="1"/>
  <c r="B173" i="5"/>
  <c r="C173" i="5" a="1"/>
  <c r="C173" i="5" s="1"/>
  <c r="F173" i="5"/>
  <c r="G173" i="5" a="1"/>
  <c r="G173" i="5" s="1"/>
  <c r="M173" i="5" s="1"/>
  <c r="N173" i="5"/>
  <c r="O173" i="5"/>
  <c r="B174" i="5" a="1"/>
  <c r="B174" i="5" s="1"/>
  <c r="C174" i="5" a="1"/>
  <c r="C174" i="5" s="1"/>
  <c r="F174" i="5"/>
  <c r="G174" i="5" a="1"/>
  <c r="G174" i="5"/>
  <c r="I174" i="5" s="1"/>
  <c r="L174" i="5"/>
  <c r="O174" i="5"/>
  <c r="B175" i="5" a="1"/>
  <c r="B175" i="5"/>
  <c r="C175" i="5" a="1"/>
  <c r="C175" i="5" s="1"/>
  <c r="F175" i="5"/>
  <c r="G175" i="5" a="1"/>
  <c r="G175" i="5" s="1"/>
  <c r="I175" i="5" s="1"/>
  <c r="M175" i="5"/>
  <c r="O175" i="5"/>
  <c r="B176" i="5" a="1"/>
  <c r="B176" i="5"/>
  <c r="C176" i="5" a="1"/>
  <c r="C176" i="5"/>
  <c r="F176" i="5"/>
  <c r="G176" i="5" a="1"/>
  <c r="G176" i="5"/>
  <c r="I176" i="5" s="1"/>
  <c r="B177" i="5" a="1"/>
  <c r="B177" i="5" s="1"/>
  <c r="C177" i="5" a="1"/>
  <c r="C177" i="5" s="1"/>
  <c r="F177" i="5"/>
  <c r="G177" i="5" a="1"/>
  <c r="G177" i="5"/>
  <c r="I177" i="5"/>
  <c r="B178" i="5" a="1"/>
  <c r="B178" i="5" s="1"/>
  <c r="C178" i="5" a="1"/>
  <c r="C178" i="5" s="1"/>
  <c r="F178" i="5"/>
  <c r="G178" i="5" a="1"/>
  <c r="G178" i="5"/>
  <c r="I178" i="5" s="1"/>
  <c r="B179" i="5" a="1"/>
  <c r="B179" i="5" s="1"/>
  <c r="C179" i="5" a="1"/>
  <c r="C179" i="5"/>
  <c r="F179" i="5"/>
  <c r="G179" i="5" a="1"/>
  <c r="G179" i="5"/>
  <c r="I179" i="5" s="1"/>
  <c r="B180" i="5" a="1"/>
  <c r="B180" i="5" s="1"/>
  <c r="C180" i="5" a="1"/>
  <c r="C180" i="5" s="1"/>
  <c r="F180" i="5"/>
  <c r="G180" i="5" a="1"/>
  <c r="G180" i="5"/>
  <c r="I180" i="5"/>
  <c r="B181" i="5" a="1"/>
  <c r="B181" i="5" s="1"/>
  <c r="B18" i="5" s="1" a="1"/>
  <c r="B18" i="5" s="1"/>
  <c r="C181" i="5" a="1"/>
  <c r="C181" i="5" s="1"/>
  <c r="F181" i="5"/>
  <c r="G181" i="5" a="1"/>
  <c r="G181" i="5" s="1"/>
  <c r="I181" i="5" s="1"/>
  <c r="B182" i="5" a="1"/>
  <c r="B182" i="5" s="1"/>
  <c r="C182" i="5" a="1"/>
  <c r="C182" i="5" s="1"/>
  <c r="F182" i="5"/>
  <c r="G182" i="5" a="1"/>
  <c r="G182" i="5" s="1"/>
  <c r="I182" i="5"/>
  <c r="B183" i="5" a="1"/>
  <c r="B183" i="5"/>
  <c r="C183" i="5" a="1"/>
  <c r="C183" i="5"/>
  <c r="F183" i="5"/>
  <c r="G183" i="5" a="1"/>
  <c r="G183" i="5" s="1"/>
  <c r="I183" i="5" s="1"/>
  <c r="B184" i="5" a="1"/>
  <c r="B184" i="5" s="1"/>
  <c r="C184" i="5" a="1"/>
  <c r="C184" i="5" s="1"/>
  <c r="F184" i="5"/>
  <c r="G184" i="5" a="1"/>
  <c r="G184" i="5" s="1"/>
  <c r="I184" i="5" s="1"/>
  <c r="B185" i="5" a="1"/>
  <c r="B185" i="5" s="1"/>
  <c r="C185" i="5" a="1"/>
  <c r="C185" i="5" s="1"/>
  <c r="F185" i="5"/>
  <c r="G185" i="5" a="1"/>
  <c r="G185" i="5"/>
  <c r="I185" i="5"/>
  <c r="B186" i="5" a="1"/>
  <c r="B186" i="5"/>
  <c r="C186" i="5" a="1"/>
  <c r="C186" i="5" s="1"/>
  <c r="F186" i="5"/>
  <c r="G186" i="5" a="1"/>
  <c r="G186" i="5"/>
  <c r="I186" i="5" s="1"/>
  <c r="B187" i="5" a="1"/>
  <c r="B187" i="5"/>
  <c r="C187" i="5" a="1"/>
  <c r="C187" i="5" s="1"/>
  <c r="F187" i="5"/>
  <c r="G187" i="5" a="1"/>
  <c r="G187" i="5" s="1"/>
  <c r="I187" i="5" s="1"/>
  <c r="B188" i="5" a="1"/>
  <c r="B188" i="5" s="1"/>
  <c r="C188" i="5" a="1"/>
  <c r="C188" i="5"/>
  <c r="F188" i="5"/>
  <c r="G188" i="5" a="1"/>
  <c r="G188" i="5" s="1"/>
  <c r="I188" i="5"/>
  <c r="B189" i="5" a="1"/>
  <c r="B189" i="5" s="1"/>
  <c r="C189" i="5" a="1"/>
  <c r="C189" i="5"/>
  <c r="F189" i="5"/>
  <c r="G189" i="5" a="1"/>
  <c r="G189" i="5" s="1"/>
  <c r="I189" i="5" s="1"/>
  <c r="B190" i="5" a="1"/>
  <c r="B190" i="5"/>
  <c r="C190" i="5" a="1"/>
  <c r="C190" i="5"/>
  <c r="F190" i="5"/>
  <c r="G190" i="5" a="1"/>
  <c r="G190" i="5" s="1"/>
  <c r="I190" i="5" s="1"/>
  <c r="B191" i="5" a="1"/>
  <c r="B191" i="5"/>
  <c r="C191" i="5" a="1"/>
  <c r="C191" i="5"/>
  <c r="F191" i="5"/>
  <c r="G191" i="5" a="1"/>
  <c r="G191" i="5"/>
  <c r="I191" i="5" s="1"/>
  <c r="B192" i="5" a="1"/>
  <c r="B192" i="5"/>
  <c r="C192" i="5" a="1"/>
  <c r="C192" i="5" s="1"/>
  <c r="F192" i="5"/>
  <c r="G192" i="5" a="1"/>
  <c r="G192" i="5" s="1"/>
  <c r="I192" i="5" s="1"/>
  <c r="B193" i="5" a="1"/>
  <c r="B193" i="5"/>
  <c r="C193" i="5" a="1"/>
  <c r="C193" i="5"/>
  <c r="F193" i="5"/>
  <c r="G193" i="5" a="1"/>
  <c r="G193" i="5"/>
  <c r="I193" i="5" s="1"/>
  <c r="B194" i="5" a="1"/>
  <c r="B194" i="5"/>
  <c r="C194" i="5" a="1"/>
  <c r="C194" i="5" s="1"/>
  <c r="F194" i="5"/>
  <c r="G194" i="5" a="1"/>
  <c r="G194" i="5"/>
  <c r="I194" i="5" s="1"/>
  <c r="B195" i="5" a="1"/>
  <c r="B195" i="5" s="1"/>
  <c r="C195" i="5" a="1"/>
  <c r="C195" i="5"/>
  <c r="F195" i="5"/>
  <c r="G195" i="5" a="1"/>
  <c r="G195" i="5" s="1"/>
  <c r="I195" i="5" s="1"/>
  <c r="B196" i="5" a="1"/>
  <c r="B196" i="5" s="1"/>
  <c r="C196" i="5" a="1"/>
  <c r="C196" i="5" s="1"/>
  <c r="F196" i="5"/>
  <c r="G196" i="5" a="1"/>
  <c r="G196" i="5" s="1"/>
  <c r="I196" i="5" s="1"/>
  <c r="B197" i="5" a="1"/>
  <c r="B197" i="5" s="1"/>
  <c r="C197" i="5" a="1"/>
  <c r="C197" i="5" s="1"/>
  <c r="F197" i="5"/>
  <c r="G197" i="5" a="1"/>
  <c r="G197" i="5"/>
  <c r="I197" i="5"/>
  <c r="B198" i="5" a="1"/>
  <c r="B198" i="5"/>
  <c r="C198" i="5" a="1"/>
  <c r="C198" i="5"/>
  <c r="F198" i="5"/>
  <c r="G198" i="5" a="1"/>
  <c r="G198" i="5"/>
  <c r="I198" i="5" s="1"/>
  <c r="B199" i="5" a="1"/>
  <c r="B199" i="5" s="1"/>
  <c r="C199" i="5" a="1"/>
  <c r="C199" i="5"/>
  <c r="F199" i="5"/>
  <c r="G199" i="5" a="1"/>
  <c r="G199" i="5"/>
  <c r="I199" i="5" s="1"/>
  <c r="B200" i="5" a="1"/>
  <c r="B200" i="5" s="1"/>
  <c r="C200" i="5" a="1"/>
  <c r="C200" i="5" s="1"/>
  <c r="F200" i="5"/>
  <c r="G200" i="5" a="1"/>
  <c r="G200" i="5"/>
  <c r="I200" i="5"/>
  <c r="B201" i="5" a="1"/>
  <c r="B201" i="5"/>
  <c r="C201" i="5" a="1"/>
  <c r="C201" i="5"/>
  <c r="F201" i="5"/>
  <c r="G201" i="5" a="1"/>
  <c r="G201" i="5" s="1"/>
  <c r="I201" i="5" s="1"/>
  <c r="B202" i="5" a="1"/>
  <c r="B202" i="5" s="1"/>
  <c r="C202" i="5" a="1"/>
  <c r="C202" i="5"/>
  <c r="F202" i="5"/>
  <c r="G202" i="5" a="1"/>
  <c r="G202" i="5"/>
  <c r="I202" i="5" s="1"/>
  <c r="B203" i="5" a="1"/>
  <c r="B203" i="5" s="1"/>
  <c r="C203" i="5" a="1"/>
  <c r="C203" i="5"/>
  <c r="F203" i="5"/>
  <c r="G203" i="5" a="1"/>
  <c r="G203" i="5" s="1"/>
  <c r="I203" i="5"/>
  <c r="B204" i="5" a="1"/>
  <c r="B204" i="5"/>
  <c r="C204" i="5" a="1"/>
  <c r="C204" i="5" s="1"/>
  <c r="F204" i="5"/>
  <c r="G204" i="5" a="1"/>
  <c r="G204" i="5" s="1"/>
  <c r="I204" i="5" s="1"/>
  <c r="B205" i="5" a="1"/>
  <c r="B205" i="5"/>
  <c r="C205" i="5" a="1"/>
  <c r="C205" i="5" s="1"/>
  <c r="F205" i="5"/>
  <c r="G205" i="5" a="1"/>
  <c r="G205" i="5"/>
  <c r="I205" i="5" s="1"/>
  <c r="B206" i="5" a="1"/>
  <c r="B206" i="5" s="1"/>
  <c r="C206" i="5" a="1"/>
  <c r="C206" i="5" s="1"/>
  <c r="F206" i="5"/>
  <c r="G206" i="5" a="1"/>
  <c r="G206" i="5"/>
  <c r="I206" i="5" s="1"/>
  <c r="B207" i="5" a="1"/>
  <c r="B207" i="5" s="1"/>
  <c r="C207" i="5" a="1"/>
  <c r="C207" i="5" s="1"/>
  <c r="F207" i="5"/>
  <c r="G207" i="5" a="1"/>
  <c r="G207" i="5"/>
  <c r="I207" i="5"/>
  <c r="B208" i="5" a="1"/>
  <c r="B208" i="5" s="1"/>
  <c r="C208" i="5" a="1"/>
  <c r="C208" i="5"/>
  <c r="F208" i="5"/>
  <c r="G208" i="5" a="1"/>
  <c r="G208" i="5" s="1"/>
  <c r="I208" i="5" s="1"/>
  <c r="B209" i="5" a="1"/>
  <c r="B209" i="5"/>
  <c r="C209" i="5" a="1"/>
  <c r="C209" i="5" s="1"/>
  <c r="F209" i="5"/>
  <c r="G209" i="5" a="1"/>
  <c r="G209" i="5" s="1"/>
  <c r="I209" i="5"/>
  <c r="B210" i="5" a="1"/>
  <c r="B210" i="5"/>
  <c r="C210" i="5" a="1"/>
  <c r="C210" i="5"/>
  <c r="F210" i="5"/>
  <c r="G210" i="5" a="1"/>
  <c r="G210" i="5" s="1"/>
  <c r="I210" i="5"/>
  <c r="B211" i="5" a="1"/>
  <c r="B211" i="5"/>
  <c r="B19" i="5" s="1" a="1"/>
  <c r="B19" i="5" s="1"/>
  <c r="C211" i="5" a="1"/>
  <c r="C211" i="5" s="1"/>
  <c r="F211" i="5"/>
  <c r="G211" i="5" a="1"/>
  <c r="G211" i="5"/>
  <c r="I211" i="5" s="1"/>
  <c r="B212" i="5" a="1"/>
  <c r="B212" i="5" s="1"/>
  <c r="C212" i="5" a="1"/>
  <c r="C212" i="5"/>
  <c r="F212" i="5"/>
  <c r="G212" i="5" a="1"/>
  <c r="G212" i="5"/>
  <c r="I212" i="5" s="1"/>
  <c r="B213" i="5" a="1"/>
  <c r="B213" i="5"/>
  <c r="C213" i="5" a="1"/>
  <c r="C213" i="5"/>
  <c r="F213" i="5"/>
  <c r="G213" i="5" a="1"/>
  <c r="G213" i="5"/>
  <c r="I213" i="5"/>
  <c r="B214" i="5" a="1"/>
  <c r="B214" i="5" s="1"/>
  <c r="C214" i="5" a="1"/>
  <c r="C214" i="5"/>
  <c r="F214" i="5"/>
  <c r="G214" i="5" a="1"/>
  <c r="G214" i="5" s="1"/>
  <c r="I214" i="5" s="1"/>
  <c r="B215" i="5" a="1"/>
  <c r="B215" i="5" s="1"/>
  <c r="C215" i="5" a="1"/>
  <c r="C215" i="5"/>
  <c r="F215" i="5"/>
  <c r="G215" i="5" a="1"/>
  <c r="G215" i="5" s="1"/>
  <c r="I215" i="5"/>
  <c r="B216" i="5" a="1"/>
  <c r="B216" i="5" s="1"/>
  <c r="C216" i="5" a="1"/>
  <c r="C216" i="5"/>
  <c r="F216" i="5"/>
  <c r="G216" i="5" a="1"/>
  <c r="G216" i="5"/>
  <c r="I216" i="5" s="1"/>
  <c r="B217" i="5" a="1"/>
  <c r="B217" i="5" s="1"/>
  <c r="C217" i="5" a="1"/>
  <c r="C217" i="5" s="1"/>
  <c r="F217" i="5"/>
  <c r="G217" i="5" a="1"/>
  <c r="G217" i="5"/>
  <c r="I217" i="5" s="1"/>
  <c r="B218" i="5" a="1"/>
  <c r="B218" i="5"/>
  <c r="C218" i="5" a="1"/>
  <c r="C218" i="5"/>
  <c r="F218" i="5"/>
  <c r="G218" i="5" a="1"/>
  <c r="G218" i="5"/>
  <c r="I218" i="5" s="1"/>
  <c r="B219" i="5" a="1"/>
  <c r="B219" i="5" s="1"/>
  <c r="C219" i="5" a="1"/>
  <c r="C219" i="5" s="1"/>
  <c r="F219" i="5"/>
  <c r="G219" i="5" a="1"/>
  <c r="G219" i="5"/>
  <c r="I219" i="5" s="1"/>
  <c r="B220" i="5" a="1"/>
  <c r="B220" i="5" s="1"/>
  <c r="C220" i="5" a="1"/>
  <c r="C220" i="5"/>
  <c r="F220" i="5"/>
  <c r="G220" i="5" a="1"/>
  <c r="G220" i="5" s="1"/>
  <c r="I220" i="5" s="1"/>
  <c r="B221" i="5" a="1"/>
  <c r="B221" i="5"/>
  <c r="C221" i="5" a="1"/>
  <c r="C221" i="5" s="1"/>
  <c r="F221" i="5"/>
  <c r="G221" i="5" a="1"/>
  <c r="G221" i="5" s="1"/>
  <c r="I221" i="5" s="1"/>
  <c r="B222" i="5" a="1"/>
  <c r="B222" i="5" s="1"/>
  <c r="C222" i="5" a="1"/>
  <c r="C222" i="5"/>
  <c r="F222" i="5"/>
  <c r="G222" i="5" a="1"/>
  <c r="G222" i="5"/>
  <c r="I222" i="5" s="1"/>
  <c r="B223" i="5" a="1"/>
  <c r="B223" i="5" s="1"/>
  <c r="C223" i="5" a="1"/>
  <c r="C223" i="5" s="1"/>
  <c r="F223" i="5"/>
  <c r="G223" i="5" a="1"/>
  <c r="G223" i="5" s="1"/>
  <c r="I223" i="5" s="1"/>
  <c r="B224" i="5" a="1"/>
  <c r="B224" i="5"/>
  <c r="C224" i="5" a="1"/>
  <c r="C224" i="5" s="1"/>
  <c r="F224" i="5"/>
  <c r="G224" i="5" a="1"/>
  <c r="G224" i="5"/>
  <c r="I224" i="5"/>
  <c r="B225" i="5" a="1"/>
  <c r="B225" i="5"/>
  <c r="C225" i="5" a="1"/>
  <c r="C225" i="5"/>
  <c r="F225" i="5"/>
  <c r="G225" i="5" a="1"/>
  <c r="G225" i="5" s="1"/>
  <c r="I225" i="5" s="1"/>
  <c r="B226" i="5" a="1"/>
  <c r="B226" i="5" s="1"/>
  <c r="B20" i="5" s="1" a="1"/>
  <c r="B20" i="5" s="1"/>
  <c r="C226" i="5" a="1"/>
  <c r="C226" i="5" s="1"/>
  <c r="F226" i="5"/>
  <c r="G226" i="5" a="1"/>
  <c r="G226" i="5"/>
  <c r="I226" i="5"/>
  <c r="B227" i="5" a="1"/>
  <c r="B227" i="5"/>
  <c r="C227" i="5" a="1"/>
  <c r="C227" i="5"/>
  <c r="F227" i="5"/>
  <c r="G227" i="5" a="1"/>
  <c r="G227" i="5" s="1"/>
  <c r="I227" i="5"/>
  <c r="B228" i="5" a="1"/>
  <c r="B228" i="5" s="1"/>
  <c r="C228" i="5" a="1"/>
  <c r="C228" i="5"/>
  <c r="F228" i="5"/>
  <c r="G228" i="5" a="1"/>
  <c r="G228" i="5" s="1"/>
  <c r="I228" i="5" s="1"/>
  <c r="B229" i="5" a="1"/>
  <c r="B229" i="5" s="1"/>
  <c r="C229" i="5" a="1"/>
  <c r="C229" i="5" s="1"/>
  <c r="F229" i="5"/>
  <c r="G229" i="5" a="1"/>
  <c r="G229" i="5"/>
  <c r="I229" i="5" s="1"/>
  <c r="B230" i="5" a="1"/>
  <c r="B230" i="5" s="1"/>
  <c r="C230" i="5" a="1"/>
  <c r="C230" i="5"/>
  <c r="F230" i="5"/>
  <c r="G230" i="5" a="1"/>
  <c r="G230" i="5" s="1"/>
  <c r="I230" i="5"/>
  <c r="B231" i="5" a="1"/>
  <c r="B231" i="5"/>
  <c r="C231" i="5" a="1"/>
  <c r="C231" i="5"/>
  <c r="F231" i="5"/>
  <c r="G231" i="5" a="1"/>
  <c r="G231" i="5"/>
  <c r="I231" i="5" s="1"/>
  <c r="B232" i="5" a="1"/>
  <c r="B232" i="5" s="1"/>
  <c r="B21" i="5" s="1" a="1"/>
  <c r="B21" i="5" s="1"/>
  <c r="C232" i="5" a="1"/>
  <c r="C232" i="5"/>
  <c r="F232" i="5"/>
  <c r="G232" i="5" a="1"/>
  <c r="G232" i="5" s="1"/>
  <c r="I232" i="5" s="1"/>
  <c r="B233" i="5" a="1"/>
  <c r="B233" i="5"/>
  <c r="C233" i="5" a="1"/>
  <c r="C233" i="5"/>
  <c r="F233" i="5"/>
  <c r="G233" i="5" a="1"/>
  <c r="G233" i="5"/>
  <c r="I233" i="5"/>
  <c r="B234" i="5" a="1"/>
  <c r="B234" i="5" s="1"/>
  <c r="C234" i="5" a="1"/>
  <c r="C234" i="5"/>
  <c r="F234" i="5"/>
  <c r="G234" i="5" a="1"/>
  <c r="G234" i="5" s="1"/>
  <c r="I234" i="5"/>
  <c r="B235" i="5" a="1"/>
  <c r="B235" i="5" s="1"/>
  <c r="C235" i="5" a="1"/>
  <c r="C235" i="5"/>
  <c r="F235" i="5"/>
  <c r="G235" i="5" a="1"/>
  <c r="G235" i="5" s="1"/>
  <c r="I235" i="5" s="1"/>
  <c r="B236" i="5" a="1"/>
  <c r="B236" i="5"/>
  <c r="C236" i="5" a="1"/>
  <c r="C236" i="5"/>
  <c r="F236" i="5"/>
  <c r="G236" i="5" a="1"/>
  <c r="G236" i="5"/>
  <c r="I236" i="5" s="1"/>
  <c r="B237" i="5" a="1"/>
  <c r="B237" i="5" s="1"/>
  <c r="C237" i="5" a="1"/>
  <c r="C237" i="5" s="1"/>
  <c r="F237" i="5"/>
  <c r="G237" i="5" a="1"/>
  <c r="G237" i="5"/>
  <c r="I237" i="5"/>
  <c r="B238" i="5" a="1"/>
  <c r="B238" i="5"/>
  <c r="C238" i="5" a="1"/>
  <c r="C238" i="5"/>
  <c r="F238" i="5"/>
  <c r="G238" i="5" a="1"/>
  <c r="G238" i="5"/>
  <c r="I238" i="5"/>
  <c r="B239" i="5" a="1"/>
  <c r="B239" i="5"/>
  <c r="C239" i="5" a="1"/>
  <c r="C239" i="5" s="1"/>
  <c r="F239" i="5"/>
  <c r="G239" i="5" a="1"/>
  <c r="G239" i="5"/>
  <c r="I239" i="5" s="1"/>
  <c r="B240" i="5" a="1"/>
  <c r="B240" i="5" s="1"/>
  <c r="C240" i="5" a="1"/>
  <c r="C240" i="5" s="1"/>
  <c r="F240" i="5"/>
  <c r="G240" i="5" a="1"/>
  <c r="G240" i="5"/>
  <c r="I240" i="5" s="1"/>
  <c r="B241" i="5" a="1"/>
  <c r="B241" i="5" s="1"/>
  <c r="B22" i="5" s="1" a="1"/>
  <c r="B22" i="5" s="1"/>
  <c r="C241" i="5" a="1"/>
  <c r="C241" i="5"/>
  <c r="F241" i="5"/>
  <c r="G241" i="5" a="1"/>
  <c r="G241" i="5"/>
  <c r="I241" i="5" s="1"/>
  <c r="B242" i="5" a="1"/>
  <c r="B242" i="5" s="1"/>
  <c r="C242" i="5" a="1"/>
  <c r="C242" i="5"/>
  <c r="F242" i="5"/>
  <c r="G242" i="5" a="1"/>
  <c r="G242" i="5"/>
  <c r="I242" i="5" s="1"/>
  <c r="B243" i="5" a="1"/>
  <c r="B243" i="5" s="1"/>
  <c r="C243" i="5" a="1"/>
  <c r="C243" i="5"/>
  <c r="F243" i="5"/>
  <c r="G243" i="5" a="1"/>
  <c r="G243" i="5" s="1"/>
  <c r="I243" i="5" s="1"/>
  <c r="B244" i="5" a="1"/>
  <c r="B244" i="5"/>
  <c r="C244" i="5" a="1"/>
  <c r="C244" i="5" s="1"/>
  <c r="F244" i="5"/>
  <c r="G244" i="5" a="1"/>
  <c r="G244" i="5" s="1"/>
  <c r="I244" i="5" s="1"/>
  <c r="B245" i="5" a="1"/>
  <c r="B245" i="5"/>
  <c r="C245" i="5" a="1"/>
  <c r="C245" i="5"/>
  <c r="F245" i="5"/>
  <c r="G245" i="5" a="1"/>
  <c r="G245" i="5" s="1"/>
  <c r="I245" i="5" s="1"/>
  <c r="B246" i="5" a="1"/>
  <c r="B246" i="5"/>
  <c r="C246" i="5" a="1"/>
  <c r="C246" i="5"/>
  <c r="F246" i="5"/>
  <c r="G246" i="5" a="1"/>
  <c r="G246" i="5"/>
  <c r="I246" i="5"/>
  <c r="B247" i="5" a="1"/>
  <c r="B247" i="5"/>
  <c r="C247" i="5" a="1"/>
  <c r="C247" i="5"/>
  <c r="F247" i="5"/>
  <c r="G247" i="5" a="1"/>
  <c r="G247" i="5"/>
  <c r="I247" i="5"/>
  <c r="B248" i="5" a="1"/>
  <c r="B248" i="5" s="1"/>
  <c r="C248" i="5" a="1"/>
  <c r="C248" i="5"/>
  <c r="F248" i="5"/>
  <c r="G248" i="5" a="1"/>
  <c r="G248" i="5" s="1"/>
  <c r="I248" i="5" s="1"/>
  <c r="B249" i="5" a="1"/>
  <c r="B249" i="5"/>
  <c r="C249" i="5" a="1"/>
  <c r="C249" i="5" s="1"/>
  <c r="F249" i="5"/>
  <c r="G249" i="5" a="1"/>
  <c r="G249" i="5" s="1"/>
  <c r="I249" i="5"/>
  <c r="B250" i="5" a="1"/>
  <c r="B250" i="5"/>
  <c r="C250" i="5" a="1"/>
  <c r="C250" i="5"/>
  <c r="F250" i="5"/>
  <c r="G250" i="5" a="1"/>
  <c r="G250" i="5" s="1"/>
  <c r="I250" i="5" s="1"/>
  <c r="B251" i="5" a="1"/>
  <c r="B251" i="5"/>
  <c r="B23" i="5" s="1" a="1"/>
  <c r="B23" i="5" s="1"/>
  <c r="C251" i="5" a="1"/>
  <c r="C251" i="5"/>
  <c r="F251" i="5"/>
  <c r="G251" i="5" a="1"/>
  <c r="G251" i="5" s="1"/>
  <c r="I251" i="5" s="1"/>
  <c r="B252" i="5" a="1"/>
  <c r="B252" i="5"/>
  <c r="C252" i="5" a="1"/>
  <c r="C252" i="5"/>
  <c r="F252" i="5"/>
  <c r="G252" i="5" a="1"/>
  <c r="G252" i="5"/>
  <c r="I252" i="5"/>
  <c r="B253" i="5" a="1"/>
  <c r="B253" i="5"/>
  <c r="C253" i="5" a="1"/>
  <c r="C253" i="5"/>
  <c r="F253" i="5"/>
  <c r="G253" i="5" a="1"/>
  <c r="G253" i="5" s="1"/>
  <c r="I253" i="5" s="1"/>
  <c r="B254" i="5" a="1"/>
  <c r="B254" i="5"/>
  <c r="C254" i="5" a="1"/>
  <c r="C254" i="5"/>
  <c r="F254" i="5"/>
  <c r="G254" i="5" a="1"/>
  <c r="G254" i="5"/>
  <c r="I254" i="5"/>
  <c r="B255" i="5" a="1"/>
  <c r="B255" i="5"/>
  <c r="C255" i="5" a="1"/>
  <c r="C255" i="5"/>
  <c r="F255" i="5"/>
  <c r="G255" i="5" a="1"/>
  <c r="G255" i="5" s="1"/>
  <c r="I255" i="5" s="1"/>
  <c r="B256" i="5" a="1"/>
  <c r="B256" i="5" s="1"/>
  <c r="C256" i="5" a="1"/>
  <c r="C256" i="5" s="1"/>
  <c r="F256" i="5"/>
  <c r="G256" i="5" a="1"/>
  <c r="G256" i="5" s="1"/>
  <c r="I256" i="5" s="1"/>
  <c r="B257" i="5" a="1"/>
  <c r="B257" i="5" s="1"/>
  <c r="C257" i="5" a="1"/>
  <c r="C257" i="5" s="1"/>
  <c r="F257" i="5"/>
  <c r="G257" i="5" a="1"/>
  <c r="G257" i="5"/>
  <c r="I257" i="5" s="1"/>
  <c r="B258" i="5" a="1"/>
  <c r="B258" i="5"/>
  <c r="C258" i="5" a="1"/>
  <c r="C258" i="5" s="1"/>
  <c r="F258" i="5"/>
  <c r="G258" i="5" a="1"/>
  <c r="G258" i="5" s="1"/>
  <c r="I258" i="5" s="1"/>
  <c r="B259" i="5" a="1"/>
  <c r="B259" i="5"/>
  <c r="B24" i="5" s="1" a="1"/>
  <c r="B24" i="5" s="1"/>
  <c r="C259" i="5" a="1"/>
  <c r="C259" i="5" s="1"/>
  <c r="F259" i="5"/>
  <c r="G259" i="5" a="1"/>
  <c r="G259" i="5" s="1"/>
  <c r="I259" i="5" s="1"/>
  <c r="B260" i="5" a="1"/>
  <c r="B260" i="5" s="1"/>
  <c r="B25" i="5" s="1" a="1"/>
  <c r="B25" i="5" s="1"/>
  <c r="C260" i="5" a="1"/>
  <c r="C260" i="5"/>
  <c r="F260" i="5"/>
  <c r="G260" i="5" a="1"/>
  <c r="G260" i="5" s="1"/>
  <c r="I260" i="5" s="1"/>
  <c r="B261" i="5" a="1"/>
  <c r="B261" i="5"/>
  <c r="B26" i="5" s="1" a="1"/>
  <c r="B26" i="5" s="1"/>
  <c r="C261" i="5" a="1"/>
  <c r="C261" i="5"/>
  <c r="F261" i="5"/>
  <c r="G261" i="5" a="1"/>
  <c r="G261" i="5"/>
  <c r="I261" i="5" s="1"/>
  <c r="B262" i="5" a="1"/>
  <c r="B262" i="5" s="1"/>
  <c r="C262" i="5" a="1"/>
  <c r="C262" i="5" s="1"/>
  <c r="F262" i="5"/>
  <c r="G262" i="5" a="1"/>
  <c r="G262" i="5" s="1"/>
  <c r="I262" i="5" s="1"/>
  <c r="B263" i="5" a="1"/>
  <c r="B263" i="5"/>
  <c r="C263" i="5" a="1"/>
  <c r="C263" i="5"/>
  <c r="F263" i="5"/>
  <c r="G263" i="5" a="1"/>
  <c r="G263" i="5"/>
  <c r="I263" i="5"/>
  <c r="B264" i="5" a="1"/>
  <c r="B264" i="5"/>
  <c r="C264" i="5" a="1"/>
  <c r="C264" i="5"/>
  <c r="F264" i="5"/>
  <c r="G264" i="5" a="1"/>
  <c r="G264" i="5"/>
  <c r="I264" i="5"/>
  <c r="B265" i="5" a="1"/>
  <c r="B265" i="5"/>
  <c r="B27" i="5" s="1" a="1"/>
  <c r="B27" i="5" s="1"/>
  <c r="C265" i="5" a="1"/>
  <c r="C265" i="5"/>
  <c r="F265" i="5"/>
  <c r="G265" i="5" a="1"/>
  <c r="G265" i="5"/>
  <c r="I265" i="5"/>
  <c r="B266" i="5" a="1"/>
  <c r="B266" i="5"/>
  <c r="C266" i="5" a="1"/>
  <c r="C266" i="5"/>
  <c r="F266" i="5"/>
  <c r="G266" i="5" a="1"/>
  <c r="G266" i="5" s="1"/>
  <c r="I266" i="5" s="1"/>
  <c r="B267" i="5" a="1"/>
  <c r="B267" i="5"/>
  <c r="C267" i="5" a="1"/>
  <c r="C267" i="5"/>
  <c r="F267" i="5"/>
  <c r="G267" i="5" a="1"/>
  <c r="G267" i="5"/>
  <c r="I267" i="5"/>
  <c r="B268" i="5" a="1"/>
  <c r="B268" i="5"/>
  <c r="C268" i="5" a="1"/>
  <c r="C268" i="5"/>
  <c r="F268" i="5"/>
  <c r="G268" i="5" a="1"/>
  <c r="G268" i="5"/>
  <c r="I268" i="5"/>
  <c r="B269" i="5" a="1"/>
  <c r="B269" i="5" s="1"/>
  <c r="C269" i="5" a="1"/>
  <c r="C269" i="5"/>
  <c r="F269" i="5"/>
  <c r="G269" i="5" a="1"/>
  <c r="G269" i="5"/>
  <c r="I269" i="5" s="1"/>
  <c r="B270" i="5" a="1"/>
  <c r="B270" i="5"/>
  <c r="C270" i="5" a="1"/>
  <c r="C270" i="5" s="1"/>
  <c r="F270" i="5"/>
  <c r="G270" i="5" a="1"/>
  <c r="G270" i="5"/>
  <c r="I270" i="5"/>
  <c r="B271" i="5" a="1"/>
  <c r="B271" i="5"/>
  <c r="B28" i="5" s="1" a="1"/>
  <c r="B28" i="5" s="1"/>
  <c r="C271" i="5" a="1"/>
  <c r="C271" i="5" s="1"/>
  <c r="F271" i="5"/>
  <c r="G271" i="5" a="1"/>
  <c r="G271" i="5"/>
  <c r="I271" i="5" s="1"/>
  <c r="B272" i="5" a="1"/>
  <c r="B272" i="5" s="1"/>
  <c r="C272" i="5" a="1"/>
  <c r="C272" i="5"/>
  <c r="F272" i="5"/>
  <c r="G272" i="5" a="1"/>
  <c r="G272" i="5"/>
  <c r="I272" i="5"/>
  <c r="B273" i="5" a="1"/>
  <c r="B273" i="5"/>
  <c r="C273" i="5" a="1"/>
  <c r="C273" i="5"/>
  <c r="F273" i="5"/>
  <c r="G273" i="5" a="1"/>
  <c r="G273" i="5"/>
  <c r="I273" i="5" s="1"/>
  <c r="B274" i="5" a="1"/>
  <c r="B274" i="5" s="1"/>
  <c r="C274" i="5" a="1"/>
  <c r="C274" i="5" s="1"/>
  <c r="F274" i="5"/>
  <c r="G274" i="5" a="1"/>
  <c r="G274" i="5" s="1"/>
  <c r="I274" i="5" s="1"/>
  <c r="B275" i="5" a="1"/>
  <c r="B275" i="5" s="1"/>
  <c r="C275" i="5" a="1"/>
  <c r="C275" i="5" s="1"/>
  <c r="F275" i="5"/>
  <c r="G275" i="5" a="1"/>
  <c r="G275" i="5" s="1"/>
  <c r="I275" i="5" s="1"/>
  <c r="B276" i="5" a="1"/>
  <c r="B276" i="5" s="1"/>
  <c r="C276" i="5" a="1"/>
  <c r="C276" i="5" s="1"/>
  <c r="F276" i="5"/>
  <c r="G276" i="5" a="1"/>
  <c r="G276" i="5"/>
  <c r="I276" i="5"/>
  <c r="B277" i="5" a="1"/>
  <c r="B277" i="5"/>
  <c r="B29" i="5" s="1" a="1"/>
  <c r="B29" i="5" s="1"/>
  <c r="C277" i="5" a="1"/>
  <c r="C277" i="5"/>
  <c r="F277" i="5"/>
  <c r="G277" i="5" a="1"/>
  <c r="G277" i="5"/>
  <c r="I277" i="5" s="1"/>
  <c r="B278" i="5" a="1"/>
  <c r="B278" i="5"/>
  <c r="C278" i="5" a="1"/>
  <c r="C278" i="5" s="1"/>
  <c r="F278" i="5"/>
  <c r="G278" i="5" a="1"/>
  <c r="G278" i="5" s="1"/>
  <c r="I278" i="5" s="1"/>
  <c r="B279" i="5" a="1"/>
  <c r="B279" i="5" s="1"/>
  <c r="C279" i="5" a="1"/>
  <c r="C279" i="5"/>
  <c r="F279" i="5"/>
  <c r="G279" i="5" a="1"/>
  <c r="G279" i="5"/>
  <c r="I279" i="5"/>
  <c r="B280" i="5" a="1"/>
  <c r="B280" i="5" s="1"/>
  <c r="B30" i="5" s="1" a="1"/>
  <c r="B30" i="5" s="1"/>
  <c r="C280" i="5" a="1"/>
  <c r="C280" i="5"/>
  <c r="F280" i="5"/>
  <c r="G280" i="5" a="1"/>
  <c r="G280" i="5" s="1"/>
  <c r="I280" i="5" s="1"/>
  <c r="B281" i="5" a="1"/>
  <c r="B281" i="5"/>
  <c r="B31" i="5" s="1" a="1"/>
  <c r="B31" i="5" s="1"/>
  <c r="C281" i="5" a="1"/>
  <c r="C281" i="5"/>
  <c r="F281" i="5"/>
  <c r="G281" i="5" a="1"/>
  <c r="G281" i="5" s="1"/>
  <c r="I281" i="5" s="1"/>
  <c r="B282" i="5" a="1"/>
  <c r="B282" i="5"/>
  <c r="C282" i="5" a="1"/>
  <c r="C282" i="5" s="1"/>
  <c r="F282" i="5"/>
  <c r="G282" i="5" a="1"/>
  <c r="G282" i="5" s="1"/>
  <c r="I282" i="5" s="1"/>
  <c r="B283" i="5" a="1"/>
  <c r="B283" i="5"/>
  <c r="C283" i="5" a="1"/>
  <c r="C283" i="5"/>
  <c r="F283" i="5"/>
  <c r="G283" i="5" a="1"/>
  <c r="G283" i="5" s="1"/>
  <c r="I283" i="5" s="1"/>
  <c r="B284" i="5" a="1"/>
  <c r="B284" i="5" s="1"/>
  <c r="C284" i="5" a="1"/>
  <c r="C284" i="5"/>
  <c r="F284" i="5"/>
  <c r="G284" i="5" a="1"/>
  <c r="G284" i="5"/>
  <c r="I284" i="5"/>
  <c r="B285" i="5" a="1"/>
  <c r="B285" i="5"/>
  <c r="C285" i="5" a="1"/>
  <c r="C285" i="5"/>
  <c r="F285" i="5"/>
  <c r="G285" i="5" a="1"/>
  <c r="G285" i="5"/>
  <c r="I285" i="5"/>
  <c r="B286" i="5" a="1"/>
  <c r="B286" i="5" s="1"/>
  <c r="B32" i="5" s="1" a="1"/>
  <c r="B32" i="5" s="1"/>
  <c r="C286" i="5" a="1"/>
  <c r="C286" i="5"/>
  <c r="F286" i="5"/>
  <c r="G286" i="5" a="1"/>
  <c r="G286" i="5" s="1"/>
  <c r="I286" i="5" s="1"/>
  <c r="B287" i="5" a="1"/>
  <c r="B287" i="5"/>
  <c r="C287" i="5" a="1"/>
  <c r="C287" i="5"/>
  <c r="F287" i="5"/>
  <c r="G287" i="5" a="1"/>
  <c r="G287" i="5"/>
  <c r="I287" i="5"/>
  <c r="B288" i="5" a="1"/>
  <c r="B288" i="5"/>
  <c r="C288" i="5" a="1"/>
  <c r="C288" i="5"/>
  <c r="F288" i="5"/>
  <c r="G288" i="5" a="1"/>
  <c r="G288" i="5" s="1"/>
  <c r="I288" i="5" s="1"/>
  <c r="B289" i="5" a="1"/>
  <c r="B289" i="5" s="1"/>
  <c r="C289" i="5" a="1"/>
  <c r="C289" i="5"/>
  <c r="F289" i="5"/>
  <c r="G289" i="5" a="1"/>
  <c r="G289" i="5"/>
  <c r="I289" i="5" s="1"/>
  <c r="B290" i="5" a="1"/>
  <c r="B290" i="5"/>
  <c r="C290" i="5" a="1"/>
  <c r="C290" i="5"/>
  <c r="E290" i="5"/>
  <c r="E289" i="5" s="1"/>
  <c r="E288" i="5" s="1"/>
  <c r="E287" i="5" s="1"/>
  <c r="E286" i="5" s="1"/>
  <c r="E285" i="5" s="1"/>
  <c r="E284" i="5" s="1"/>
  <c r="E283" i="5" s="1"/>
  <c r="E282" i="5" s="1"/>
  <c r="E281" i="5" s="1"/>
  <c r="E280" i="5" s="1"/>
  <c r="E279" i="5" s="1"/>
  <c r="E278" i="5" s="1"/>
  <c r="E277" i="5" s="1"/>
  <c r="E276" i="5" s="1"/>
  <c r="E275" i="5" s="1"/>
  <c r="E274" i="5" s="1"/>
  <c r="E273" i="5" s="1"/>
  <c r="E272" i="5" s="1"/>
  <c r="E271" i="5" s="1"/>
  <c r="E270" i="5" s="1"/>
  <c r="E269" i="5" s="1"/>
  <c r="E268" i="5" s="1"/>
  <c r="E267" i="5" s="1"/>
  <c r="E266" i="5" s="1"/>
  <c r="E265" i="5" s="1"/>
  <c r="E264" i="5" s="1"/>
  <c r="E263" i="5" s="1"/>
  <c r="E262" i="5" s="1"/>
  <c r="E261" i="5" s="1"/>
  <c r="E260" i="5" s="1"/>
  <c r="E259" i="5" s="1"/>
  <c r="E258" i="5" s="1"/>
  <c r="E257" i="5" s="1"/>
  <c r="E256" i="5" s="1"/>
  <c r="E255" i="5" s="1"/>
  <c r="E254" i="5" s="1"/>
  <c r="F290" i="5"/>
  <c r="G290" i="5" a="1"/>
  <c r="G290" i="5" s="1"/>
  <c r="I290" i="5" s="1"/>
  <c r="B291" i="5" a="1"/>
  <c r="B291" i="5" s="1"/>
  <c r="B33" i="5" s="1" a="1"/>
  <c r="B33" i="5" s="1"/>
  <c r="C291" i="5" a="1"/>
  <c r="C291" i="5" s="1"/>
  <c r="F291" i="5"/>
  <c r="G291" i="5" a="1"/>
  <c r="G291" i="5"/>
  <c r="I291" i="5" s="1"/>
  <c r="B292" i="5" a="1"/>
  <c r="B292" i="5" s="1"/>
  <c r="C292" i="5" a="1"/>
  <c r="C292" i="5" s="1"/>
  <c r="E292" i="5"/>
  <c r="E291" i="5" s="1"/>
  <c r="F292" i="5"/>
  <c r="G292" i="5" a="1"/>
  <c r="G292" i="5"/>
  <c r="I292" i="5"/>
  <c r="B293" i="5" a="1"/>
  <c r="B293" i="5"/>
  <c r="B34" i="5" s="1" a="1"/>
  <c r="B34" i="5" s="1"/>
  <c r="C293" i="5" a="1"/>
  <c r="C293" i="5"/>
  <c r="E293" i="5"/>
  <c r="F293" i="5"/>
  <c r="G293" i="5" a="1"/>
  <c r="G293" i="5"/>
  <c r="I293" i="5" s="1"/>
  <c r="B294" i="5" a="1"/>
  <c r="B294" i="5" s="1"/>
  <c r="C294" i="5" a="1"/>
  <c r="C294" i="5" s="1"/>
  <c r="F294" i="5"/>
  <c r="G294" i="5" a="1"/>
  <c r="G294" i="5" s="1"/>
  <c r="I294" i="5" s="1"/>
  <c r="B295" i="5" a="1"/>
  <c r="B295" i="5"/>
  <c r="B35" i="5" s="1" a="1"/>
  <c r="B35" i="5" s="1"/>
  <c r="C295" i="5" a="1"/>
  <c r="C295" i="5"/>
  <c r="F295" i="5"/>
  <c r="G295" i="5" a="1"/>
  <c r="G295" i="5"/>
  <c r="I295" i="5" s="1"/>
  <c r="B296" i="5" a="1"/>
  <c r="B296" i="5"/>
  <c r="B36" i="5" s="1" a="1"/>
  <c r="B36" i="5" s="1"/>
  <c r="C296" i="5" a="1"/>
  <c r="C296" i="5" s="1"/>
  <c r="F296" i="5"/>
  <c r="G296" i="5" a="1"/>
  <c r="G296" i="5"/>
  <c r="I296" i="5" s="1"/>
  <c r="B297" i="5" a="1"/>
  <c r="B297" i="5" s="1"/>
  <c r="B37" i="5" s="1" a="1"/>
  <c r="B37" i="5" s="1"/>
  <c r="C297" i="5" a="1"/>
  <c r="C297" i="5"/>
  <c r="F297" i="5"/>
  <c r="G297" i="5" a="1"/>
  <c r="G297" i="5"/>
  <c r="I297" i="5" s="1"/>
  <c r="B298" i="5" a="1"/>
  <c r="B298" i="5"/>
  <c r="C298" i="5" a="1"/>
  <c r="C298" i="5" s="1"/>
  <c r="F298" i="5"/>
  <c r="G298" i="5" a="1"/>
  <c r="G298" i="5"/>
  <c r="I298" i="5" s="1"/>
  <c r="B299" i="5" a="1"/>
  <c r="B299" i="5" s="1"/>
  <c r="C299" i="5" a="1"/>
  <c r="C299" i="5" s="1"/>
  <c r="F299" i="5"/>
  <c r="G299" i="5" a="1"/>
  <c r="G299" i="5"/>
  <c r="I299" i="5"/>
  <c r="E302" i="5"/>
  <c r="F302" i="5" s="1"/>
  <c r="C303" i="5"/>
  <c r="C307" i="5" s="1"/>
  <c r="B307" i="5"/>
  <c r="B311" i="5"/>
  <c r="M310" i="5" s="1"/>
  <c r="P311" i="5"/>
  <c r="B314" i="5"/>
  <c r="B316" i="5"/>
  <c r="E316" i="5" s="1"/>
  <c r="F316" i="5" s="1"/>
  <c r="B320" i="5"/>
  <c r="B321" i="5"/>
  <c r="B322" i="5" s="1"/>
  <c r="E13" i="4"/>
  <c r="F13" i="4"/>
  <c r="F12" i="4"/>
  <c r="E12" i="4"/>
  <c r="D12" i="4"/>
  <c r="C12" i="4"/>
  <c r="A13" i="4"/>
  <c r="A14" i="4" s="1"/>
  <c r="B12" i="4"/>
  <c r="D13" i="4"/>
  <c r="F8" i="4"/>
  <c r="J6" i="4"/>
  <c r="C2" i="4" a="1"/>
  <c r="H6" i="4" a="1"/>
  <c r="Y24" i="7" l="1"/>
  <c r="X24" i="7"/>
  <c r="BG23" i="7"/>
  <c r="BE23" i="7"/>
  <c r="AW23" i="7"/>
  <c r="BC23" i="7"/>
  <c r="AS23" i="7"/>
  <c r="BA23" i="7"/>
  <c r="AY23" i="7"/>
  <c r="AU23" i="7"/>
  <c r="AQ23" i="7"/>
  <c r="AM23" i="7"/>
  <c r="AO23" i="7"/>
  <c r="AK23" i="7"/>
  <c r="AE23" i="7"/>
  <c r="AI23" i="7"/>
  <c r="Z24" i="7"/>
  <c r="AC24" i="7"/>
  <c r="BB24" i="7"/>
  <c r="BD24" i="7"/>
  <c r="BF24" i="7"/>
  <c r="V25" i="7" a="1"/>
  <c r="V25" i="7" s="1"/>
  <c r="W25" i="7" s="1"/>
  <c r="AV24" i="7"/>
  <c r="AX24" i="7"/>
  <c r="AR24" i="7"/>
  <c r="AP24" i="7"/>
  <c r="AT24" i="7"/>
  <c r="AZ24" i="7"/>
  <c r="AL24" i="7"/>
  <c r="AN24" i="7"/>
  <c r="AA24" i="7"/>
  <c r="AB24" i="7"/>
  <c r="AD24" i="7"/>
  <c r="AF24" i="7"/>
  <c r="AG24" i="7"/>
  <c r="AH24" i="7"/>
  <c r="AJ24" i="7"/>
  <c r="A15" i="4"/>
  <c r="E14" i="4"/>
  <c r="F14" i="4"/>
  <c r="J13" i="4"/>
  <c r="K11" i="4"/>
  <c r="F26" i="6"/>
  <c r="B317" i="5"/>
  <c r="G31" i="6"/>
  <c r="H34" i="6"/>
  <c r="G27" i="6"/>
  <c r="H31" i="6"/>
  <c r="I34" i="6"/>
  <c r="E39" i="6"/>
  <c r="H27" i="6"/>
  <c r="J31" i="6"/>
  <c r="F39" i="6"/>
  <c r="J27" i="6"/>
  <c r="H39" i="6"/>
  <c r="F32" i="6"/>
  <c r="F36" i="6"/>
  <c r="F25" i="6"/>
  <c r="G36" i="6"/>
  <c r="E40" i="6"/>
  <c r="G25" i="6"/>
  <c r="H32" i="6"/>
  <c r="I32" i="6"/>
  <c r="J36" i="6"/>
  <c r="H40" i="6"/>
  <c r="J25" i="6"/>
  <c r="H28" i="6"/>
  <c r="G37" i="6"/>
  <c r="D37" i="5"/>
  <c r="F37" i="5"/>
  <c r="D21" i="5"/>
  <c r="F21" i="5"/>
  <c r="D22" i="5"/>
  <c r="F22" i="5"/>
  <c r="K166" i="5"/>
  <c r="N166" i="5"/>
  <c r="I166" i="5"/>
  <c r="L166" i="5"/>
  <c r="M166" i="5"/>
  <c r="O166" i="5"/>
  <c r="P166" i="5"/>
  <c r="D32" i="5"/>
  <c r="F32" i="5"/>
  <c r="I113" i="5"/>
  <c r="L113" i="5"/>
  <c r="M113" i="5"/>
  <c r="O113" i="5"/>
  <c r="P113" i="5"/>
  <c r="N113" i="5"/>
  <c r="K113" i="5"/>
  <c r="D18" i="5"/>
  <c r="F18" i="5"/>
  <c r="D33" i="5"/>
  <c r="F33" i="5"/>
  <c r="M150" i="5"/>
  <c r="N150" i="5"/>
  <c r="O150" i="5"/>
  <c r="K135" i="5"/>
  <c r="I135" i="5"/>
  <c r="L135" i="5"/>
  <c r="N135" i="5"/>
  <c r="O135" i="5"/>
  <c r="P141" i="5"/>
  <c r="N141" i="5"/>
  <c r="O141" i="5"/>
  <c r="I128" i="5"/>
  <c r="K128" i="5"/>
  <c r="L128" i="5"/>
  <c r="M128" i="5"/>
  <c r="D35" i="5"/>
  <c r="F35" i="5"/>
  <c r="K171" i="5"/>
  <c r="K167" i="5"/>
  <c r="O163" i="5"/>
  <c r="I163" i="5"/>
  <c r="K163" i="5"/>
  <c r="L163" i="5"/>
  <c r="M163" i="5"/>
  <c r="N163" i="5"/>
  <c r="D25" i="5"/>
  <c r="F25" i="5"/>
  <c r="O169" i="5"/>
  <c r="N146" i="5"/>
  <c r="I98" i="5"/>
  <c r="L98" i="5"/>
  <c r="M98" i="5"/>
  <c r="O98" i="5"/>
  <c r="P98" i="5"/>
  <c r="K98" i="5"/>
  <c r="N98" i="5"/>
  <c r="M158" i="5"/>
  <c r="L167" i="5"/>
  <c r="M167" i="5"/>
  <c r="N167" i="5"/>
  <c r="O167" i="5"/>
  <c r="O149" i="5"/>
  <c r="I149" i="5"/>
  <c r="K149" i="5"/>
  <c r="L149" i="5"/>
  <c r="M149" i="5"/>
  <c r="N149" i="5"/>
  <c r="O103" i="5"/>
  <c r="K103" i="5"/>
  <c r="L103" i="5"/>
  <c r="M103" i="5"/>
  <c r="P103" i="5"/>
  <c r="I103" i="5"/>
  <c r="N103" i="5"/>
  <c r="I51" i="5"/>
  <c r="O51" i="5"/>
  <c r="K51" i="5"/>
  <c r="L51" i="5"/>
  <c r="N51" i="5"/>
  <c r="P51" i="5"/>
  <c r="M51" i="5"/>
  <c r="N157" i="5"/>
  <c r="O157" i="5"/>
  <c r="P157" i="5"/>
  <c r="D30" i="5"/>
  <c r="F30" i="5"/>
  <c r="D28" i="5"/>
  <c r="F28" i="5"/>
  <c r="I169" i="5"/>
  <c r="K169" i="5"/>
  <c r="L169" i="5"/>
  <c r="P169" i="5"/>
  <c r="K132" i="5"/>
  <c r="L132" i="5"/>
  <c r="N132" i="5"/>
  <c r="O132" i="5"/>
  <c r="P132" i="5"/>
  <c r="M132" i="5"/>
  <c r="I132" i="5"/>
  <c r="L81" i="5"/>
  <c r="M81" i="5"/>
  <c r="N81" i="5"/>
  <c r="I81" i="5"/>
  <c r="O81" i="5"/>
  <c r="I127" i="5"/>
  <c r="K127" i="5"/>
  <c r="M127" i="5"/>
  <c r="N127" i="5"/>
  <c r="O127" i="5"/>
  <c r="P127" i="5"/>
  <c r="L127" i="5"/>
  <c r="M124" i="5"/>
  <c r="M115" i="5"/>
  <c r="N115" i="5"/>
  <c r="O115" i="5"/>
  <c r="I115" i="5"/>
  <c r="K115" i="5"/>
  <c r="P115" i="5"/>
  <c r="L124" i="5"/>
  <c r="M100" i="5"/>
  <c r="K89" i="5"/>
  <c r="I89" i="5"/>
  <c r="L89" i="5"/>
  <c r="M89" i="5"/>
  <c r="O89" i="5"/>
  <c r="K79" i="5"/>
  <c r="N168" i="5"/>
  <c r="O168" i="5"/>
  <c r="P168" i="5"/>
  <c r="L168" i="5"/>
  <c r="M168" i="5"/>
  <c r="I123" i="5"/>
  <c r="L123" i="5"/>
  <c r="M123" i="5"/>
  <c r="N123" i="5"/>
  <c r="O123" i="5"/>
  <c r="K123" i="5"/>
  <c r="P123" i="5"/>
  <c r="I125" i="5"/>
  <c r="P125" i="5"/>
  <c r="K125" i="5"/>
  <c r="L125" i="5"/>
  <c r="M125" i="5"/>
  <c r="N125" i="5"/>
  <c r="O125" i="5"/>
  <c r="M146" i="5"/>
  <c r="D31" i="5"/>
  <c r="F31" i="5"/>
  <c r="D19" i="5"/>
  <c r="F19" i="5"/>
  <c r="N172" i="5"/>
  <c r="O172" i="5"/>
  <c r="P172" i="5"/>
  <c r="M151" i="5"/>
  <c r="O151" i="5"/>
  <c r="K151" i="5"/>
  <c r="L151" i="5"/>
  <c r="N151" i="5"/>
  <c r="P151" i="5"/>
  <c r="K124" i="5"/>
  <c r="O108" i="5"/>
  <c r="I108" i="5"/>
  <c r="K108" i="5"/>
  <c r="M108" i="5"/>
  <c r="N108" i="5"/>
  <c r="P108" i="5"/>
  <c r="M74" i="5"/>
  <c r="I74" i="5"/>
  <c r="K74" i="5"/>
  <c r="L74" i="5"/>
  <c r="N74" i="5"/>
  <c r="P57" i="5"/>
  <c r="I57" i="5"/>
  <c r="L57" i="5"/>
  <c r="M57" i="5"/>
  <c r="N57" i="5"/>
  <c r="O57" i="5"/>
  <c r="K57" i="5"/>
  <c r="I63" i="5"/>
  <c r="O63" i="5"/>
  <c r="K63" i="5"/>
  <c r="P63" i="5"/>
  <c r="D26" i="5"/>
  <c r="F26" i="5"/>
  <c r="O158" i="5"/>
  <c r="I100" i="5"/>
  <c r="P100" i="5"/>
  <c r="L100" i="5"/>
  <c r="O100" i="5"/>
  <c r="O79" i="5"/>
  <c r="N79" i="5"/>
  <c r="L79" i="5"/>
  <c r="M79" i="5"/>
  <c r="P79" i="5"/>
  <c r="D34" i="5"/>
  <c r="F34" i="5"/>
  <c r="M145" i="5"/>
  <c r="N145" i="5"/>
  <c r="O145" i="5"/>
  <c r="P145" i="5"/>
  <c r="D29" i="5"/>
  <c r="F29" i="5"/>
  <c r="F24" i="5"/>
  <c r="D24" i="5"/>
  <c r="D20" i="5"/>
  <c r="F20" i="5"/>
  <c r="N158" i="5"/>
  <c r="O124" i="5"/>
  <c r="P124" i="5"/>
  <c r="K170" i="5"/>
  <c r="N170" i="5"/>
  <c r="O170" i="5"/>
  <c r="K168" i="5"/>
  <c r="L158" i="5"/>
  <c r="I156" i="5"/>
  <c r="K156" i="5"/>
  <c r="M156" i="5"/>
  <c r="N156" i="5"/>
  <c r="O156" i="5"/>
  <c r="N63" i="5"/>
  <c r="M170" i="5"/>
  <c r="I168" i="5"/>
  <c r="K158" i="5"/>
  <c r="L145" i="5"/>
  <c r="K126" i="5"/>
  <c r="N126" i="5"/>
  <c r="O126" i="5"/>
  <c r="I126" i="5"/>
  <c r="L126" i="5"/>
  <c r="M126" i="5"/>
  <c r="M63" i="5"/>
  <c r="O159" i="5"/>
  <c r="L159" i="5"/>
  <c r="M159" i="5"/>
  <c r="N159" i="5"/>
  <c r="P159" i="5"/>
  <c r="P136" i="5"/>
  <c r="I136" i="5"/>
  <c r="M136" i="5"/>
  <c r="N136" i="5"/>
  <c r="O131" i="5"/>
  <c r="P131" i="5"/>
  <c r="I131" i="5"/>
  <c r="K131" i="5"/>
  <c r="M131" i="5"/>
  <c r="N131" i="5"/>
  <c r="P93" i="5"/>
  <c r="K93" i="5"/>
  <c r="L93" i="5"/>
  <c r="M93" i="5"/>
  <c r="O93" i="5"/>
  <c r="I93" i="5"/>
  <c r="I88" i="5"/>
  <c r="O88" i="5"/>
  <c r="L88" i="5"/>
  <c r="K88" i="5"/>
  <c r="M88" i="5"/>
  <c r="P88" i="5"/>
  <c r="N175" i="5"/>
  <c r="M174" i="5"/>
  <c r="M162" i="5"/>
  <c r="N161" i="5"/>
  <c r="I133" i="5"/>
  <c r="K133" i="5"/>
  <c r="L133" i="5"/>
  <c r="M133" i="5"/>
  <c r="N133" i="5"/>
  <c r="O129" i="5"/>
  <c r="L78" i="5"/>
  <c r="I78" i="5"/>
  <c r="K78" i="5"/>
  <c r="M78" i="5"/>
  <c r="N78" i="5"/>
  <c r="P78" i="5"/>
  <c r="I59" i="5"/>
  <c r="O59" i="5"/>
  <c r="K59" i="5"/>
  <c r="N59" i="5"/>
  <c r="P59" i="5"/>
  <c r="L59" i="5"/>
  <c r="L110" i="5"/>
  <c r="M110" i="5"/>
  <c r="N110" i="5"/>
  <c r="P110" i="5"/>
  <c r="L175" i="5"/>
  <c r="I160" i="5"/>
  <c r="K160" i="5"/>
  <c r="L160" i="5"/>
  <c r="P160" i="5"/>
  <c r="N153" i="5"/>
  <c r="M147" i="5"/>
  <c r="N147" i="5"/>
  <c r="O147" i="5"/>
  <c r="P43" i="5"/>
  <c r="P81" i="5" s="1"/>
  <c r="O70" i="5"/>
  <c r="O84" i="5"/>
  <c r="O77" i="5"/>
  <c r="O111" i="5"/>
  <c r="O56" i="5"/>
  <c r="O45" i="5"/>
  <c r="O65" i="5"/>
  <c r="O134" i="5"/>
  <c r="O69" i="5"/>
  <c r="O44" i="5"/>
  <c r="O82" i="5"/>
  <c r="O101" i="5"/>
  <c r="I173" i="5"/>
  <c r="K173" i="5"/>
  <c r="L173" i="5"/>
  <c r="P173" i="5"/>
  <c r="D27" i="5"/>
  <c r="F27" i="5"/>
  <c r="K175" i="5"/>
  <c r="K174" i="5"/>
  <c r="N174" i="5"/>
  <c r="K162" i="5"/>
  <c r="M153" i="5"/>
  <c r="P129" i="5"/>
  <c r="M129" i="5"/>
  <c r="I129" i="5"/>
  <c r="K129" i="5"/>
  <c r="I118" i="5"/>
  <c r="K118" i="5"/>
  <c r="L118" i="5"/>
  <c r="M118" i="5"/>
  <c r="N118" i="5"/>
  <c r="O118" i="5"/>
  <c r="P118" i="5"/>
  <c r="K114" i="5"/>
  <c r="L114" i="5"/>
  <c r="N114" i="5"/>
  <c r="O114" i="5"/>
  <c r="P114" i="5"/>
  <c r="I114" i="5"/>
  <c r="M114" i="5"/>
  <c r="O112" i="5"/>
  <c r="M112" i="5"/>
  <c r="N112" i="5"/>
  <c r="K112" i="5"/>
  <c r="L112" i="5"/>
  <c r="P112" i="5"/>
  <c r="L161" i="5"/>
  <c r="O161" i="5"/>
  <c r="P154" i="5"/>
  <c r="I139" i="5"/>
  <c r="K139" i="5"/>
  <c r="L139" i="5"/>
  <c r="P139" i="5"/>
  <c r="O154" i="5"/>
  <c r="I153" i="5"/>
  <c r="K153" i="5"/>
  <c r="O153" i="5"/>
  <c r="O120" i="5"/>
  <c r="N120" i="5"/>
  <c r="I120" i="5"/>
  <c r="P120" i="5"/>
  <c r="L120" i="5"/>
  <c r="M120" i="5"/>
  <c r="K73" i="5"/>
  <c r="I73" i="5"/>
  <c r="M73" i="5"/>
  <c r="N73" i="5"/>
  <c r="O73" i="5"/>
  <c r="P73" i="5"/>
  <c r="L73" i="5"/>
  <c r="D36" i="5"/>
  <c r="F36" i="5"/>
  <c r="O165" i="5"/>
  <c r="I164" i="5"/>
  <c r="N164" i="5"/>
  <c r="O164" i="5"/>
  <c r="P164" i="5"/>
  <c r="P155" i="5"/>
  <c r="L154" i="5"/>
  <c r="N165" i="5"/>
  <c r="N155" i="5"/>
  <c r="K154" i="5"/>
  <c r="I109" i="5"/>
  <c r="P109" i="5"/>
  <c r="L109" i="5"/>
  <c r="M109" i="5"/>
  <c r="O109" i="5"/>
  <c r="K109" i="5"/>
  <c r="N109" i="5"/>
  <c r="O66" i="5"/>
  <c r="D23" i="5"/>
  <c r="F23" i="5"/>
  <c r="I165" i="5"/>
  <c r="K165" i="5"/>
  <c r="L165" i="5"/>
  <c r="P165" i="5"/>
  <c r="M154" i="5"/>
  <c r="N154" i="5"/>
  <c r="O155" i="5"/>
  <c r="I155" i="5"/>
  <c r="M155" i="5"/>
  <c r="L143" i="5"/>
  <c r="M143" i="5"/>
  <c r="N143" i="5"/>
  <c r="O143" i="5"/>
  <c r="M142" i="5"/>
  <c r="L140" i="5"/>
  <c r="O130" i="5"/>
  <c r="I105" i="5"/>
  <c r="P105" i="5"/>
  <c r="L105" i="5"/>
  <c r="O105" i="5"/>
  <c r="N105" i="5"/>
  <c r="O91" i="5"/>
  <c r="N91" i="5"/>
  <c r="P91" i="5"/>
  <c r="N130" i="5"/>
  <c r="O116" i="5"/>
  <c r="K116" i="5"/>
  <c r="I116" i="5"/>
  <c r="L116" i="5"/>
  <c r="N116" i="5"/>
  <c r="P116" i="5"/>
  <c r="O122" i="5"/>
  <c r="K130" i="5"/>
  <c r="I121" i="5"/>
  <c r="K121" i="5"/>
  <c r="M121" i="5"/>
  <c r="O121" i="5"/>
  <c r="P106" i="5"/>
  <c r="M66" i="5"/>
  <c r="P66" i="5"/>
  <c r="I66" i="5"/>
  <c r="K66" i="5"/>
  <c r="M90" i="5"/>
  <c r="P90" i="5"/>
  <c r="I90" i="5"/>
  <c r="L90" i="5"/>
  <c r="N90" i="5"/>
  <c r="O90" i="5"/>
  <c r="L85" i="5"/>
  <c r="I85" i="5"/>
  <c r="M85" i="5"/>
  <c r="N85" i="5"/>
  <c r="O85" i="5"/>
  <c r="P85" i="5"/>
  <c r="K40" i="5"/>
  <c r="L40" i="5" s="1"/>
  <c r="I80" i="5"/>
  <c r="K80" i="5"/>
  <c r="O80" i="5"/>
  <c r="P80" i="5"/>
  <c r="L80" i="5"/>
  <c r="M80" i="5"/>
  <c r="N80" i="5"/>
  <c r="I82" i="5"/>
  <c r="K82" i="5"/>
  <c r="L82" i="5"/>
  <c r="N82" i="5"/>
  <c r="P82" i="5"/>
  <c r="I61" i="5"/>
  <c r="K61" i="5"/>
  <c r="L61" i="5"/>
  <c r="O61" i="5"/>
  <c r="P61" i="5"/>
  <c r="M61" i="5"/>
  <c r="I48" i="5"/>
  <c r="N48" i="5"/>
  <c r="O48" i="5"/>
  <c r="P48" i="5"/>
  <c r="L48" i="5"/>
  <c r="P137" i="5"/>
  <c r="L137" i="5"/>
  <c r="M137" i="5"/>
  <c r="O137" i="5"/>
  <c r="L122" i="5"/>
  <c r="I107" i="5"/>
  <c r="K107" i="5"/>
  <c r="L107" i="5"/>
  <c r="M107" i="5"/>
  <c r="N107" i="5"/>
  <c r="O107" i="5"/>
  <c r="P107" i="5"/>
  <c r="P104" i="5"/>
  <c r="O99" i="5"/>
  <c r="M99" i="5"/>
  <c r="O94" i="5"/>
  <c r="I92" i="5"/>
  <c r="M92" i="5"/>
  <c r="N92" i="5"/>
  <c r="O92" i="5"/>
  <c r="I76" i="5"/>
  <c r="K76" i="5"/>
  <c r="L76" i="5"/>
  <c r="M76" i="5"/>
  <c r="N76" i="5"/>
  <c r="O76" i="5"/>
  <c r="P76" i="5"/>
  <c r="K69" i="5"/>
  <c r="L69" i="5"/>
  <c r="I69" i="5"/>
  <c r="M69" i="5"/>
  <c r="N69" i="5"/>
  <c r="P69" i="5"/>
  <c r="O58" i="5"/>
  <c r="M58" i="5"/>
  <c r="K58" i="5"/>
  <c r="L58" i="5"/>
  <c r="N58" i="5"/>
  <c r="I58" i="5"/>
  <c r="P58" i="5"/>
  <c r="I53" i="5"/>
  <c r="K53" i="5"/>
  <c r="L53" i="5"/>
  <c r="N53" i="5"/>
  <c r="O53" i="5"/>
  <c r="P53" i="5"/>
  <c r="M53" i="5"/>
  <c r="I152" i="5"/>
  <c r="I104" i="5"/>
  <c r="O104" i="5"/>
  <c r="K104" i="5"/>
  <c r="L104" i="5"/>
  <c r="N104" i="5"/>
  <c r="L94" i="5"/>
  <c r="I94" i="5"/>
  <c r="K94" i="5"/>
  <c r="N94" i="5"/>
  <c r="P94" i="5"/>
  <c r="D16" i="5"/>
  <c r="F16" i="5"/>
  <c r="I148" i="5"/>
  <c r="I144" i="5"/>
  <c r="P138" i="5"/>
  <c r="I134" i="5"/>
  <c r="L119" i="5"/>
  <c r="P117" i="5"/>
  <c r="M102" i="5"/>
  <c r="P97" i="5"/>
  <c r="I96" i="5"/>
  <c r="K96" i="5"/>
  <c r="L96" i="5"/>
  <c r="M96" i="5"/>
  <c r="N96" i="5"/>
  <c r="O96" i="5"/>
  <c r="N64" i="5"/>
  <c r="M55" i="5"/>
  <c r="O138" i="5"/>
  <c r="K119" i="5"/>
  <c r="O117" i="5"/>
  <c r="L102" i="5"/>
  <c r="O97" i="5"/>
  <c r="M64" i="5"/>
  <c r="P49" i="5"/>
  <c r="N138" i="5"/>
  <c r="N117" i="5"/>
  <c r="K102" i="5"/>
  <c r="L101" i="5"/>
  <c r="N97" i="5"/>
  <c r="I55" i="5"/>
  <c r="O55" i="5"/>
  <c r="K55" i="5"/>
  <c r="I44" i="5"/>
  <c r="L44" i="5"/>
  <c r="M44" i="5"/>
  <c r="M138" i="5"/>
  <c r="M117" i="5"/>
  <c r="K106" i="5"/>
  <c r="M106" i="5"/>
  <c r="N106" i="5"/>
  <c r="O106" i="5"/>
  <c r="L138" i="5"/>
  <c r="N102" i="5"/>
  <c r="O102" i="5"/>
  <c r="P102" i="5"/>
  <c r="I97" i="5"/>
  <c r="K97" i="5"/>
  <c r="L97" i="5"/>
  <c r="O71" i="5"/>
  <c r="K71" i="5"/>
  <c r="M71" i="5"/>
  <c r="N71" i="5"/>
  <c r="P71" i="5"/>
  <c r="I64" i="5"/>
  <c r="O62" i="5"/>
  <c r="L62" i="5"/>
  <c r="M62" i="5"/>
  <c r="K62" i="5"/>
  <c r="N62" i="5"/>
  <c r="P62" i="5"/>
  <c r="I117" i="5"/>
  <c r="D17" i="5"/>
  <c r="F17" i="5"/>
  <c r="O50" i="5"/>
  <c r="M50" i="5"/>
  <c r="N50" i="5"/>
  <c r="I50" i="5"/>
  <c r="K50" i="5"/>
  <c r="L50" i="5"/>
  <c r="P50" i="5"/>
  <c r="I72" i="5"/>
  <c r="O72" i="5"/>
  <c r="K72" i="5"/>
  <c r="M72" i="5"/>
  <c r="N72" i="5"/>
  <c r="P72" i="5"/>
  <c r="O54" i="5"/>
  <c r="K54" i="5"/>
  <c r="L54" i="5"/>
  <c r="M54" i="5"/>
  <c r="I54" i="5"/>
  <c r="N54" i="5"/>
  <c r="P54" i="5"/>
  <c r="O87" i="5"/>
  <c r="L86" i="5"/>
  <c r="P77" i="5"/>
  <c r="L75" i="5"/>
  <c r="P65" i="5"/>
  <c r="I60" i="5"/>
  <c r="L60" i="5"/>
  <c r="M60" i="5"/>
  <c r="N60" i="5"/>
  <c r="O60" i="5"/>
  <c r="I56" i="5"/>
  <c r="K86" i="5"/>
  <c r="K75" i="5"/>
  <c r="O75" i="5"/>
  <c r="O67" i="5"/>
  <c r="L67" i="5"/>
  <c r="M67" i="5"/>
  <c r="P67" i="5"/>
  <c r="M46" i="5"/>
  <c r="N46" i="5"/>
  <c r="O46" i="5"/>
  <c r="P46" i="5"/>
  <c r="O95" i="5"/>
  <c r="N95" i="5"/>
  <c r="I84" i="5"/>
  <c r="P84" i="5"/>
  <c r="M47" i="5"/>
  <c r="O83" i="5"/>
  <c r="M83" i="5"/>
  <c r="I68" i="5"/>
  <c r="L68" i="5"/>
  <c r="O68" i="5"/>
  <c r="P68" i="5"/>
  <c r="K47" i="5"/>
  <c r="K39" i="5"/>
  <c r="L39" i="5" s="1"/>
  <c r="I47" i="5"/>
  <c r="O47" i="5"/>
  <c r="O52" i="5"/>
  <c r="N52" i="5"/>
  <c r="M52" i="5"/>
  <c r="I52" i="5"/>
  <c r="W22" i="5"/>
  <c r="W15" i="5"/>
  <c r="B14" i="4"/>
  <c r="C14" i="4"/>
  <c r="C13" i="4"/>
  <c r="B15" i="4"/>
  <c r="D15" i="4"/>
  <c r="B13" i="4"/>
  <c r="C15" i="4"/>
  <c r="D14" i="4"/>
  <c r="C2" i="4"/>
  <c r="H6" i="4"/>
  <c r="G6" i="4" a="1"/>
  <c r="Y25" i="7" l="1"/>
  <c r="X25" i="7"/>
  <c r="BG24" i="7"/>
  <c r="BC24" i="7"/>
  <c r="BE24" i="7"/>
  <c r="AW24" i="7"/>
  <c r="BA24" i="7"/>
  <c r="AY24" i="7"/>
  <c r="AU24" i="7"/>
  <c r="AS24" i="7"/>
  <c r="AQ24" i="7"/>
  <c r="AO24" i="7"/>
  <c r="AK24" i="7"/>
  <c r="AM24" i="7"/>
  <c r="AE24" i="7"/>
  <c r="AI24" i="7"/>
  <c r="Z25" i="7"/>
  <c r="AC25" i="7"/>
  <c r="BB25" i="7"/>
  <c r="BD25" i="7"/>
  <c r="BF25" i="7"/>
  <c r="V26" i="7" a="1"/>
  <c r="V26" i="7" s="1"/>
  <c r="W26" i="7" s="1"/>
  <c r="AV25" i="7"/>
  <c r="AR25" i="7"/>
  <c r="AT25" i="7"/>
  <c r="AX25" i="7"/>
  <c r="AZ25" i="7"/>
  <c r="AP25" i="7"/>
  <c r="AA25" i="7"/>
  <c r="AB25" i="7"/>
  <c r="AG25" i="7"/>
  <c r="AN25" i="7"/>
  <c r="AF25" i="7"/>
  <c r="AL25" i="7"/>
  <c r="AD25" i="7"/>
  <c r="AH25" i="7"/>
  <c r="AJ25" i="7"/>
  <c r="K13" i="4"/>
  <c r="L13" i="4" s="1"/>
  <c r="J14" i="4"/>
  <c r="A16" i="4"/>
  <c r="F15" i="4"/>
  <c r="E15" i="4"/>
  <c r="H16" i="5"/>
  <c r="L16" i="5"/>
  <c r="N16" i="5"/>
  <c r="J16" i="5"/>
  <c r="H17" i="5"/>
  <c r="J17" i="5"/>
  <c r="L17" i="5"/>
  <c r="N17" i="5"/>
  <c r="H24" i="5"/>
  <c r="J24" i="5"/>
  <c r="L24" i="5"/>
  <c r="N24" i="5"/>
  <c r="P167" i="5"/>
  <c r="P135" i="5"/>
  <c r="P150" i="5"/>
  <c r="H19" i="5"/>
  <c r="L19" i="5"/>
  <c r="N19" i="5"/>
  <c r="J19" i="5"/>
  <c r="H23" i="5"/>
  <c r="J23" i="5"/>
  <c r="L23" i="5"/>
  <c r="N23" i="5"/>
  <c r="P158" i="5"/>
  <c r="P170" i="5"/>
  <c r="P89" i="5"/>
  <c r="J22" i="5"/>
  <c r="L22" i="5"/>
  <c r="N22" i="5"/>
  <c r="H22" i="5"/>
  <c r="Q43" i="5"/>
  <c r="P47" i="5"/>
  <c r="P83" i="5"/>
  <c r="P70" i="5"/>
  <c r="P95" i="5"/>
  <c r="P111" i="5"/>
  <c r="P56" i="5"/>
  <c r="P60" i="5"/>
  <c r="P45" i="5"/>
  <c r="P75" i="5"/>
  <c r="P101" i="5"/>
  <c r="P119" i="5"/>
  <c r="P92" i="5"/>
  <c r="P99" i="5"/>
  <c r="P96" i="5"/>
  <c r="P55" i="5"/>
  <c r="P121" i="5"/>
  <c r="P130" i="5"/>
  <c r="P87" i="5"/>
  <c r="P140" i="5"/>
  <c r="P52" i="5"/>
  <c r="P64" i="5"/>
  <c r="P144" i="5"/>
  <c r="P134" i="5"/>
  <c r="P143" i="5"/>
  <c r="P153" i="5"/>
  <c r="P148" i="5"/>
  <c r="P86" i="5"/>
  <c r="P161" i="5"/>
  <c r="P126" i="5"/>
  <c r="P162" i="5"/>
  <c r="P163" i="5"/>
  <c r="P152" i="5"/>
  <c r="P147" i="5"/>
  <c r="P128" i="5"/>
  <c r="P74" i="5"/>
  <c r="P171" i="5"/>
  <c r="P174" i="5"/>
  <c r="P142" i="5"/>
  <c r="P175" i="5"/>
  <c r="P44" i="5"/>
  <c r="P122" i="5"/>
  <c r="P146" i="5"/>
  <c r="P133" i="5"/>
  <c r="P156" i="5"/>
  <c r="P149" i="5"/>
  <c r="J18" i="5"/>
  <c r="L18" i="5"/>
  <c r="N18" i="5"/>
  <c r="H18" i="5"/>
  <c r="H21" i="5"/>
  <c r="L21" i="5"/>
  <c r="N21" i="5"/>
  <c r="J21" i="5"/>
  <c r="H20" i="5"/>
  <c r="J20" i="5"/>
  <c r="L20" i="5"/>
  <c r="N20" i="5"/>
  <c r="G6" i="4"/>
  <c r="F6" i="4" a="1"/>
  <c r="Y26" i="7" l="1"/>
  <c r="X26" i="7"/>
  <c r="BG25" i="7"/>
  <c r="BC25" i="7"/>
  <c r="BE25" i="7"/>
  <c r="AW25" i="7"/>
  <c r="BA25" i="7"/>
  <c r="AY25" i="7"/>
  <c r="AU25" i="7"/>
  <c r="AS25" i="7"/>
  <c r="AQ25" i="7"/>
  <c r="AO25" i="7"/>
  <c r="AK25" i="7"/>
  <c r="AM25" i="7"/>
  <c r="AE25" i="7"/>
  <c r="AI25" i="7"/>
  <c r="Z26" i="7"/>
  <c r="BB26" i="7"/>
  <c r="BD26" i="7"/>
  <c r="BF26" i="7"/>
  <c r="AC26" i="7"/>
  <c r="V27" i="7" a="1"/>
  <c r="V27" i="7" s="1"/>
  <c r="W27" i="7" s="1"/>
  <c r="AV26" i="7"/>
  <c r="AX26" i="7"/>
  <c r="AR26" i="7"/>
  <c r="AZ26" i="7"/>
  <c r="AP26" i="7"/>
  <c r="AT26" i="7"/>
  <c r="AA26" i="7"/>
  <c r="AB26" i="7"/>
  <c r="AF26" i="7"/>
  <c r="AN26" i="7"/>
  <c r="AD26" i="7"/>
  <c r="AG26" i="7"/>
  <c r="AH26" i="7"/>
  <c r="AL26" i="7"/>
  <c r="AJ26" i="7"/>
  <c r="A17" i="4"/>
  <c r="E16" i="4"/>
  <c r="F16" i="4"/>
  <c r="C16" i="4"/>
  <c r="B16" i="4"/>
  <c r="D16" i="4"/>
  <c r="K14" i="4"/>
  <c r="L14" i="4" s="1"/>
  <c r="J15" i="4"/>
  <c r="R43" i="5"/>
  <c r="Q83" i="5"/>
  <c r="Q70" i="5"/>
  <c r="Q84" i="5"/>
  <c r="Q95" i="5"/>
  <c r="Q86" i="5"/>
  <c r="Q77" i="5"/>
  <c r="Q111" i="5"/>
  <c r="Q56" i="5"/>
  <c r="Q60" i="5"/>
  <c r="Q65" i="5"/>
  <c r="Q68" i="5"/>
  <c r="Q45" i="5"/>
  <c r="Q62" i="5"/>
  <c r="Q75" i="5"/>
  <c r="Q138" i="5"/>
  <c r="Q148" i="5"/>
  <c r="Q102" i="5"/>
  <c r="Q44" i="5"/>
  <c r="Q97" i="5"/>
  <c r="Q117" i="5"/>
  <c r="Q152" i="5"/>
  <c r="Q64" i="5"/>
  <c r="Q54" i="5"/>
  <c r="Q96" i="5"/>
  <c r="Q55" i="5"/>
  <c r="Q140" i="5"/>
  <c r="Q130" i="5"/>
  <c r="Q47" i="5"/>
  <c r="Q87" i="5"/>
  <c r="Q144" i="5"/>
  <c r="Q134" i="5"/>
  <c r="Q143" i="5"/>
  <c r="Q101" i="5"/>
  <c r="Q129" i="5"/>
  <c r="Q173" i="5"/>
  <c r="Q162" i="5"/>
  <c r="Q161" i="5"/>
  <c r="Q147" i="5"/>
  <c r="Q133" i="5"/>
  <c r="Q174" i="5"/>
  <c r="Q119" i="5"/>
  <c r="Q151" i="5"/>
  <c r="Q159" i="5"/>
  <c r="Q160" i="5"/>
  <c r="Q175" i="5"/>
  <c r="Q106" i="5"/>
  <c r="Q122" i="5"/>
  <c r="Q171" i="5"/>
  <c r="Q163" i="5"/>
  <c r="Q115" i="5"/>
  <c r="Q63" i="5"/>
  <c r="Q165" i="5"/>
  <c r="Q73" i="5"/>
  <c r="Q164" i="5"/>
  <c r="Q121" i="5"/>
  <c r="Q92" i="5"/>
  <c r="Q58" i="5"/>
  <c r="Q57" i="5"/>
  <c r="Q136" i="5"/>
  <c r="Q153" i="5"/>
  <c r="Q107" i="5"/>
  <c r="Q118" i="5"/>
  <c r="Q155" i="5"/>
  <c r="Q46" i="5"/>
  <c r="Q127" i="5"/>
  <c r="Q108" i="5"/>
  <c r="Q131" i="5"/>
  <c r="Q139" i="5"/>
  <c r="Q69" i="5"/>
  <c r="Q125" i="5"/>
  <c r="Q50" i="5"/>
  <c r="Q67" i="5"/>
  <c r="Q149" i="5"/>
  <c r="Q100" i="5"/>
  <c r="Q156" i="5"/>
  <c r="Q78" i="5"/>
  <c r="Q90" i="5"/>
  <c r="Q85" i="5"/>
  <c r="Q105" i="5"/>
  <c r="Q53" i="5"/>
  <c r="Q52" i="5"/>
  <c r="Q169" i="5"/>
  <c r="Q158" i="5"/>
  <c r="Q114" i="5"/>
  <c r="Q116" i="5"/>
  <c r="Q104" i="5"/>
  <c r="Q98" i="5"/>
  <c r="Q132" i="5"/>
  <c r="Q145" i="5"/>
  <c r="Q112" i="5"/>
  <c r="Q48" i="5"/>
  <c r="Q99" i="5"/>
  <c r="Q71" i="5"/>
  <c r="Q141" i="5"/>
  <c r="Q170" i="5"/>
  <c r="Q113" i="5"/>
  <c r="Q89" i="5"/>
  <c r="Q74" i="5"/>
  <c r="Q66" i="5"/>
  <c r="Q82" i="5"/>
  <c r="Q94" i="5"/>
  <c r="Q150" i="5"/>
  <c r="Q135" i="5"/>
  <c r="Q167" i="5"/>
  <c r="Q172" i="5"/>
  <c r="Q157" i="5"/>
  <c r="Q81" i="5"/>
  <c r="Q128" i="5"/>
  <c r="Q142" i="5"/>
  <c r="Q120" i="5"/>
  <c r="Q76" i="5"/>
  <c r="Q88" i="5"/>
  <c r="Q103" i="5"/>
  <c r="Q168" i="5"/>
  <c r="Q79" i="5"/>
  <c r="Q137" i="5"/>
  <c r="Q124" i="5"/>
  <c r="Q123" i="5"/>
  <c r="Q51" i="5"/>
  <c r="Q109" i="5"/>
  <c r="Q61" i="5"/>
  <c r="Q49" i="5"/>
  <c r="Q59" i="5"/>
  <c r="Q110" i="5"/>
  <c r="Q93" i="5"/>
  <c r="Q80" i="5"/>
  <c r="Q154" i="5"/>
  <c r="Q166" i="5"/>
  <c r="Q146" i="5"/>
  <c r="Q126" i="5"/>
  <c r="Q72" i="5"/>
  <c r="Q91" i="5"/>
  <c r="F6" i="4"/>
  <c r="E6" i="4" a="1"/>
  <c r="Y27" i="7" l="1"/>
  <c r="X27" i="7"/>
  <c r="BG26" i="7"/>
  <c r="BC26" i="7"/>
  <c r="BE26" i="7"/>
  <c r="AW26" i="7"/>
  <c r="BA26" i="7"/>
  <c r="AY26" i="7"/>
  <c r="AU26" i="7"/>
  <c r="AS26" i="7"/>
  <c r="AQ26" i="7"/>
  <c r="AO26" i="7"/>
  <c r="AK26" i="7"/>
  <c r="AM26" i="7"/>
  <c r="AE26" i="7"/>
  <c r="AI26" i="7"/>
  <c r="Z27" i="7"/>
  <c r="AC27" i="7"/>
  <c r="BB27" i="7"/>
  <c r="BD27" i="7"/>
  <c r="BF27" i="7"/>
  <c r="V28" i="7" a="1"/>
  <c r="V28" i="7" s="1"/>
  <c r="W28" i="7" s="1"/>
  <c r="AT27" i="7"/>
  <c r="AV27" i="7"/>
  <c r="AX27" i="7"/>
  <c r="AR27" i="7"/>
  <c r="AZ27" i="7"/>
  <c r="AP27" i="7"/>
  <c r="AA27" i="7"/>
  <c r="AB27" i="7"/>
  <c r="AG27" i="7"/>
  <c r="AH27" i="7"/>
  <c r="AJ27" i="7"/>
  <c r="AF27" i="7"/>
  <c r="AD27" i="7"/>
  <c r="AL27" i="7"/>
  <c r="AN27" i="7"/>
  <c r="K15" i="4"/>
  <c r="L15" i="4" s="1"/>
  <c r="J16" i="4"/>
  <c r="A18" i="4"/>
  <c r="D17" i="4"/>
  <c r="E17" i="4"/>
  <c r="F17" i="4"/>
  <c r="B17" i="4"/>
  <c r="C17" i="4"/>
  <c r="S43" i="5"/>
  <c r="R47" i="5"/>
  <c r="R68" i="5"/>
  <c r="R46" i="5"/>
  <c r="R67" i="5"/>
  <c r="R70" i="5"/>
  <c r="R84" i="5"/>
  <c r="R95" i="5"/>
  <c r="R87" i="5"/>
  <c r="R86" i="5"/>
  <c r="R77" i="5"/>
  <c r="R56" i="5"/>
  <c r="R65" i="5"/>
  <c r="R138" i="5"/>
  <c r="R148" i="5"/>
  <c r="R80" i="5"/>
  <c r="R97" i="5"/>
  <c r="R117" i="5"/>
  <c r="R106" i="5"/>
  <c r="R111" i="5"/>
  <c r="R122" i="5"/>
  <c r="R96" i="5"/>
  <c r="R75" i="5"/>
  <c r="R130" i="5"/>
  <c r="R49" i="5"/>
  <c r="R140" i="5"/>
  <c r="R144" i="5"/>
  <c r="R134" i="5"/>
  <c r="R107" i="5"/>
  <c r="R143" i="5"/>
  <c r="R139" i="5"/>
  <c r="R173" i="5"/>
  <c r="R174" i="5"/>
  <c r="R91" i="5"/>
  <c r="R129" i="5"/>
  <c r="R152" i="5"/>
  <c r="R162" i="5"/>
  <c r="R161" i="5"/>
  <c r="R136" i="5"/>
  <c r="R147" i="5"/>
  <c r="R128" i="5"/>
  <c r="R74" i="5"/>
  <c r="R151" i="5"/>
  <c r="R160" i="5"/>
  <c r="R172" i="5"/>
  <c r="R175" i="5"/>
  <c r="R159" i="5"/>
  <c r="R133" i="5"/>
  <c r="R171" i="5"/>
  <c r="R51" i="5"/>
  <c r="R121" i="5"/>
  <c r="R82" i="5"/>
  <c r="R45" i="5"/>
  <c r="R72" i="5"/>
  <c r="R115" i="5"/>
  <c r="R63" i="5"/>
  <c r="R104" i="5"/>
  <c r="R125" i="5"/>
  <c r="R89" i="5"/>
  <c r="R101" i="5"/>
  <c r="R108" i="5"/>
  <c r="R145" i="5"/>
  <c r="R164" i="5"/>
  <c r="R155" i="5"/>
  <c r="R153" i="5"/>
  <c r="R58" i="5"/>
  <c r="R71" i="5"/>
  <c r="R50" i="5"/>
  <c r="R127" i="5"/>
  <c r="R100" i="5"/>
  <c r="R156" i="5"/>
  <c r="R90" i="5"/>
  <c r="R99" i="5"/>
  <c r="R170" i="5"/>
  <c r="R81" i="5"/>
  <c r="R85" i="5"/>
  <c r="R92" i="5"/>
  <c r="R52" i="5"/>
  <c r="R105" i="5"/>
  <c r="R53" i="5"/>
  <c r="R57" i="5"/>
  <c r="R48" i="5"/>
  <c r="R62" i="5"/>
  <c r="R158" i="5"/>
  <c r="R103" i="5"/>
  <c r="R79" i="5"/>
  <c r="R124" i="5"/>
  <c r="R114" i="5"/>
  <c r="R116" i="5"/>
  <c r="R94" i="5"/>
  <c r="R150" i="5"/>
  <c r="R132" i="5"/>
  <c r="R120" i="5"/>
  <c r="R112" i="5"/>
  <c r="R102" i="5"/>
  <c r="R83" i="5"/>
  <c r="R163" i="5"/>
  <c r="R157" i="5"/>
  <c r="R73" i="5"/>
  <c r="R44" i="5"/>
  <c r="R131" i="5"/>
  <c r="R54" i="5"/>
  <c r="R113" i="5"/>
  <c r="R169" i="5"/>
  <c r="R69" i="5"/>
  <c r="R119" i="5"/>
  <c r="R88" i="5"/>
  <c r="R165" i="5"/>
  <c r="R60" i="5"/>
  <c r="R118" i="5"/>
  <c r="R110" i="5"/>
  <c r="R64" i="5"/>
  <c r="R167" i="5"/>
  <c r="R142" i="5"/>
  <c r="R109" i="5"/>
  <c r="R39" i="5"/>
  <c r="S39" i="5" s="1"/>
  <c r="R154" i="5"/>
  <c r="R40" i="5"/>
  <c r="S40" i="5" s="1"/>
  <c r="R55" i="5"/>
  <c r="R137" i="5"/>
  <c r="R149" i="5"/>
  <c r="R93" i="5"/>
  <c r="R59" i="5"/>
  <c r="R123" i="5"/>
  <c r="R98" i="5"/>
  <c r="R141" i="5"/>
  <c r="R135" i="5"/>
  <c r="R66" i="5"/>
  <c r="R61" i="5"/>
  <c r="R168" i="5"/>
  <c r="R166" i="5"/>
  <c r="R146" i="5"/>
  <c r="R126" i="5"/>
  <c r="R76" i="5"/>
  <c r="R78" i="5"/>
  <c r="E6" i="4"/>
  <c r="D6" i="4" a="1"/>
  <c r="Y28" i="7" l="1"/>
  <c r="X28" i="7"/>
  <c r="BG27" i="7"/>
  <c r="BE27" i="7"/>
  <c r="BC27" i="7"/>
  <c r="AW27" i="7"/>
  <c r="BA27" i="7"/>
  <c r="AY27" i="7"/>
  <c r="AU27" i="7"/>
  <c r="AS27" i="7"/>
  <c r="AQ27" i="7"/>
  <c r="AO27" i="7"/>
  <c r="AK27" i="7"/>
  <c r="AM27" i="7"/>
  <c r="AE27" i="7"/>
  <c r="AI27" i="7"/>
  <c r="Z28" i="7"/>
  <c r="AC28" i="7"/>
  <c r="BB28" i="7"/>
  <c r="BD28" i="7"/>
  <c r="BF28" i="7"/>
  <c r="V29" i="7" a="1"/>
  <c r="V29" i="7" s="1"/>
  <c r="W29" i="7" s="1"/>
  <c r="AV28" i="7"/>
  <c r="AX28" i="7"/>
  <c r="AR28" i="7"/>
  <c r="AT28" i="7"/>
  <c r="AP28" i="7"/>
  <c r="AZ28" i="7"/>
  <c r="AA28" i="7"/>
  <c r="AB28" i="7"/>
  <c r="AD28" i="7"/>
  <c r="AG28" i="7"/>
  <c r="AH28" i="7"/>
  <c r="AJ28" i="7"/>
  <c r="AL28" i="7"/>
  <c r="AF28" i="7"/>
  <c r="AN28" i="7"/>
  <c r="A19" i="4"/>
  <c r="E18" i="4"/>
  <c r="C18" i="4"/>
  <c r="F18" i="4"/>
  <c r="B18" i="4"/>
  <c r="D18" i="4"/>
  <c r="J17" i="4"/>
  <c r="K16" i="4"/>
  <c r="L16" i="4" s="1"/>
  <c r="T43" i="5"/>
  <c r="S47" i="5"/>
  <c r="S68" i="5"/>
  <c r="S83" i="5"/>
  <c r="S77" i="5"/>
  <c r="S111" i="5"/>
  <c r="S84" i="5"/>
  <c r="S96" i="5"/>
  <c r="S86" i="5"/>
  <c r="S144" i="5"/>
  <c r="S138" i="5"/>
  <c r="S148" i="5"/>
  <c r="S107" i="5"/>
  <c r="S46" i="5"/>
  <c r="S97" i="5"/>
  <c r="S106" i="5"/>
  <c r="S122" i="5"/>
  <c r="S70" i="5"/>
  <c r="S102" i="5"/>
  <c r="S105" i="5"/>
  <c r="S121" i="5"/>
  <c r="S75" i="5"/>
  <c r="S164" i="5"/>
  <c r="S134" i="5"/>
  <c r="S95" i="5"/>
  <c r="S143" i="5"/>
  <c r="S99" i="5"/>
  <c r="S88" i="5"/>
  <c r="S110" i="5"/>
  <c r="S159" i="5"/>
  <c r="S174" i="5"/>
  <c r="S129" i="5"/>
  <c r="S152" i="5"/>
  <c r="S162" i="5"/>
  <c r="S119" i="5"/>
  <c r="S161" i="5"/>
  <c r="S108" i="5"/>
  <c r="S147" i="5"/>
  <c r="S59" i="5"/>
  <c r="S151" i="5"/>
  <c r="S117" i="5"/>
  <c r="S172" i="5"/>
  <c r="S85" i="5"/>
  <c r="S146" i="5"/>
  <c r="S100" i="5"/>
  <c r="S120" i="5"/>
  <c r="S173" i="5"/>
  <c r="S137" i="5"/>
  <c r="S76" i="5"/>
  <c r="S67" i="5"/>
  <c r="S118" i="5"/>
  <c r="S128" i="5"/>
  <c r="S82" i="5"/>
  <c r="S92" i="5"/>
  <c r="S45" i="5"/>
  <c r="S115" i="5"/>
  <c r="S57" i="5"/>
  <c r="S63" i="5"/>
  <c r="S136" i="5"/>
  <c r="S104" i="5"/>
  <c r="S101" i="5"/>
  <c r="S149" i="5"/>
  <c r="S50" i="5"/>
  <c r="S141" i="5"/>
  <c r="S167" i="5"/>
  <c r="S125" i="5"/>
  <c r="S58" i="5"/>
  <c r="S51" i="5"/>
  <c r="S170" i="5"/>
  <c r="S81" i="5"/>
  <c r="S127" i="5"/>
  <c r="S123" i="5"/>
  <c r="S156" i="5"/>
  <c r="S62" i="5"/>
  <c r="S44" i="5"/>
  <c r="S53" i="5"/>
  <c r="S112" i="5"/>
  <c r="S158" i="5"/>
  <c r="S79" i="5"/>
  <c r="S145" i="5"/>
  <c r="S124" i="5"/>
  <c r="S133" i="5"/>
  <c r="S160" i="5"/>
  <c r="S114" i="5"/>
  <c r="S153" i="5"/>
  <c r="S116" i="5"/>
  <c r="S65" i="5"/>
  <c r="S169" i="5"/>
  <c r="S142" i="5"/>
  <c r="S91" i="5"/>
  <c r="S61" i="5"/>
  <c r="S140" i="5"/>
  <c r="S89" i="5"/>
  <c r="S74" i="5"/>
  <c r="S131" i="5"/>
  <c r="S66" i="5"/>
  <c r="S94" i="5"/>
  <c r="S132" i="5"/>
  <c r="S48" i="5"/>
  <c r="S60" i="5"/>
  <c r="S109" i="5"/>
  <c r="S155" i="5"/>
  <c r="S56" i="5"/>
  <c r="S69" i="5"/>
  <c r="S78" i="5"/>
  <c r="S55" i="5"/>
  <c r="S49" i="5"/>
  <c r="S113" i="5"/>
  <c r="S52" i="5"/>
  <c r="S87" i="5"/>
  <c r="S98" i="5"/>
  <c r="S93" i="5"/>
  <c r="S165" i="5"/>
  <c r="S175" i="5"/>
  <c r="S135" i="5"/>
  <c r="S163" i="5"/>
  <c r="S154" i="5"/>
  <c r="S64" i="5"/>
  <c r="S139" i="5"/>
  <c r="S54" i="5"/>
  <c r="S168" i="5"/>
  <c r="S80" i="5"/>
  <c r="S130" i="5"/>
  <c r="S71" i="5"/>
  <c r="S150" i="5"/>
  <c r="S171" i="5"/>
  <c r="S90" i="5"/>
  <c r="S72" i="5"/>
  <c r="S157" i="5"/>
  <c r="S126" i="5"/>
  <c r="S73" i="5"/>
  <c r="S166" i="5"/>
  <c r="S103" i="5"/>
  <c r="D6" i="4"/>
  <c r="C6" i="4" a="1"/>
  <c r="Y29" i="7" l="1"/>
  <c r="X29" i="7"/>
  <c r="BG28" i="7"/>
  <c r="BC28" i="7"/>
  <c r="BE28" i="7"/>
  <c r="AW28" i="7"/>
  <c r="BA28" i="7"/>
  <c r="AY28" i="7"/>
  <c r="AU28" i="7"/>
  <c r="AS28" i="7"/>
  <c r="AQ28" i="7"/>
  <c r="AO28" i="7"/>
  <c r="AK28" i="7"/>
  <c r="AM28" i="7"/>
  <c r="AE28" i="7"/>
  <c r="AI28" i="7"/>
  <c r="Z29" i="7"/>
  <c r="BB29" i="7"/>
  <c r="BD29" i="7"/>
  <c r="BF29" i="7"/>
  <c r="AC29" i="7"/>
  <c r="V30" i="7" a="1"/>
  <c r="V30" i="7" s="1"/>
  <c r="W30" i="7" s="1"/>
  <c r="AV29" i="7"/>
  <c r="AP29" i="7"/>
  <c r="AT29" i="7"/>
  <c r="AR29" i="7"/>
  <c r="AX29" i="7"/>
  <c r="AZ29" i="7"/>
  <c r="AJ29" i="7"/>
  <c r="AL29" i="7"/>
  <c r="AN29" i="7"/>
  <c r="AA29" i="7"/>
  <c r="AB29" i="7"/>
  <c r="AD29" i="7"/>
  <c r="AG29" i="7"/>
  <c r="AH29" i="7"/>
  <c r="AF29" i="7"/>
  <c r="J18" i="4"/>
  <c r="K17" i="4"/>
  <c r="L17" i="4" s="1"/>
  <c r="A20" i="4"/>
  <c r="E19" i="4"/>
  <c r="F19" i="4"/>
  <c r="C19" i="4"/>
  <c r="D19" i="4"/>
  <c r="B19" i="4"/>
  <c r="U43" i="5"/>
  <c r="T47" i="5"/>
  <c r="T52" i="5"/>
  <c r="T87" i="5"/>
  <c r="T60" i="5"/>
  <c r="T77" i="5"/>
  <c r="T84" i="5"/>
  <c r="T71" i="5"/>
  <c r="T97" i="5"/>
  <c r="T106" i="5"/>
  <c r="T117" i="5"/>
  <c r="T144" i="5"/>
  <c r="T148" i="5"/>
  <c r="T152" i="5"/>
  <c r="T91" i="5"/>
  <c r="T122" i="5"/>
  <c r="T96" i="5"/>
  <c r="T105" i="5"/>
  <c r="T116" i="5"/>
  <c r="T121" i="5"/>
  <c r="T75" i="5"/>
  <c r="T120" i="5"/>
  <c r="T134" i="5"/>
  <c r="T164" i="5"/>
  <c r="T95" i="5"/>
  <c r="T143" i="5"/>
  <c r="T153" i="5"/>
  <c r="T173" i="5"/>
  <c r="T174" i="5"/>
  <c r="T129" i="5"/>
  <c r="T133" i="5"/>
  <c r="T161" i="5"/>
  <c r="T160" i="5"/>
  <c r="T172" i="5"/>
  <c r="T166" i="5"/>
  <c r="T126" i="5"/>
  <c r="T58" i="5"/>
  <c r="T62" i="5"/>
  <c r="T50" i="5"/>
  <c r="T51" i="5"/>
  <c r="T146" i="5"/>
  <c r="T90" i="5"/>
  <c r="T137" i="5"/>
  <c r="T67" i="5"/>
  <c r="T128" i="5"/>
  <c r="T135" i="5"/>
  <c r="T103" i="5"/>
  <c r="T123" i="5"/>
  <c r="T136" i="5"/>
  <c r="T88" i="5"/>
  <c r="T61" i="5"/>
  <c r="T104" i="5"/>
  <c r="T56" i="5"/>
  <c r="T101" i="5"/>
  <c r="T102" i="5"/>
  <c r="T54" i="5"/>
  <c r="T141" i="5"/>
  <c r="T167" i="5"/>
  <c r="T74" i="5"/>
  <c r="T99" i="5"/>
  <c r="T140" i="5"/>
  <c r="T158" i="5"/>
  <c r="T155" i="5"/>
  <c r="T124" i="5"/>
  <c r="T170" i="5"/>
  <c r="T59" i="5"/>
  <c r="T85" i="5"/>
  <c r="T94" i="5"/>
  <c r="T65" i="5"/>
  <c r="T46" i="5"/>
  <c r="T165" i="5"/>
  <c r="T66" i="5"/>
  <c r="T98" i="5"/>
  <c r="T81" i="5"/>
  <c r="T127" i="5"/>
  <c r="T151" i="5"/>
  <c r="T63" i="5"/>
  <c r="T156" i="5"/>
  <c r="T76" i="5"/>
  <c r="T49" i="5"/>
  <c r="T44" i="5"/>
  <c r="T107" i="5"/>
  <c r="T150" i="5"/>
  <c r="T79" i="5"/>
  <c r="T145" i="5"/>
  <c r="T157" i="5"/>
  <c r="T132" i="5"/>
  <c r="T115" i="5"/>
  <c r="T108" i="5"/>
  <c r="T93" i="5"/>
  <c r="T109" i="5"/>
  <c r="T119" i="5"/>
  <c r="T100" i="5"/>
  <c r="T110" i="5"/>
  <c r="T142" i="5"/>
  <c r="T64" i="5"/>
  <c r="T92" i="5"/>
  <c r="T159" i="5"/>
  <c r="T114" i="5"/>
  <c r="T69" i="5"/>
  <c r="T138" i="5"/>
  <c r="T45" i="5"/>
  <c r="T111" i="5"/>
  <c r="T55" i="5"/>
  <c r="T68" i="5"/>
  <c r="T175" i="5"/>
  <c r="T78" i="5"/>
  <c r="T70" i="5"/>
  <c r="T113" i="5"/>
  <c r="T72" i="5"/>
  <c r="T86" i="5"/>
  <c r="T73" i="5"/>
  <c r="T168" i="5"/>
  <c r="T162" i="5"/>
  <c r="T57" i="5"/>
  <c r="T53" i="5"/>
  <c r="T163" i="5"/>
  <c r="T169" i="5"/>
  <c r="T118" i="5"/>
  <c r="T154" i="5"/>
  <c r="T125" i="5"/>
  <c r="T139" i="5"/>
  <c r="T83" i="5"/>
  <c r="T149" i="5"/>
  <c r="T89" i="5"/>
  <c r="T147" i="5"/>
  <c r="T112" i="5"/>
  <c r="T130" i="5"/>
  <c r="T48" i="5"/>
  <c r="T171" i="5"/>
  <c r="T131" i="5"/>
  <c r="T82" i="5"/>
  <c r="T80" i="5"/>
  <c r="C6" i="4"/>
  <c r="J5" i="4"/>
  <c r="H5" i="4" a="1"/>
  <c r="Y30" i="7" l="1"/>
  <c r="X30" i="7"/>
  <c r="BG29" i="7"/>
  <c r="BC29" i="7"/>
  <c r="BE29" i="7"/>
  <c r="AU29" i="7"/>
  <c r="AW29" i="7"/>
  <c r="BA29" i="7"/>
  <c r="AY29" i="7"/>
  <c r="AS29" i="7"/>
  <c r="AQ29" i="7"/>
  <c r="AO29" i="7"/>
  <c r="AK29" i="7"/>
  <c r="AM29" i="7"/>
  <c r="AE29" i="7"/>
  <c r="AI29" i="7"/>
  <c r="Z30" i="7"/>
  <c r="AC30" i="7"/>
  <c r="BB30" i="7"/>
  <c r="BD30" i="7"/>
  <c r="BF30" i="7"/>
  <c r="V31" i="7" a="1"/>
  <c r="V31" i="7" s="1"/>
  <c r="W31" i="7" s="1"/>
  <c r="AV30" i="7"/>
  <c r="AX30" i="7"/>
  <c r="AP30" i="7"/>
  <c r="AR30" i="7"/>
  <c r="AT30" i="7"/>
  <c r="AZ30" i="7"/>
  <c r="AF30" i="7"/>
  <c r="AD30" i="7"/>
  <c r="AJ30" i="7"/>
  <c r="AN30" i="7"/>
  <c r="AA30" i="7"/>
  <c r="AB30" i="7"/>
  <c r="AG30" i="7"/>
  <c r="AH30" i="7"/>
  <c r="AL30" i="7"/>
  <c r="A21" i="4"/>
  <c r="B20" i="4"/>
  <c r="E20" i="4"/>
  <c r="F20" i="4"/>
  <c r="D20" i="4"/>
  <c r="C20" i="4"/>
  <c r="J19" i="4"/>
  <c r="K18" i="4"/>
  <c r="L18" i="4" s="1"/>
  <c r="V43" i="5"/>
  <c r="U47" i="5"/>
  <c r="U68" i="5"/>
  <c r="U52" i="5"/>
  <c r="U86" i="5"/>
  <c r="U111" i="5"/>
  <c r="U56" i="5"/>
  <c r="U60" i="5"/>
  <c r="U84" i="5"/>
  <c r="U55" i="5"/>
  <c r="U75" i="5"/>
  <c r="U83" i="5"/>
  <c r="U53" i="5"/>
  <c r="U67" i="5"/>
  <c r="U144" i="5"/>
  <c r="U138" i="5"/>
  <c r="U102" i="5"/>
  <c r="U137" i="5"/>
  <c r="U46" i="5"/>
  <c r="U66" i="5"/>
  <c r="U70" i="5"/>
  <c r="U96" i="5"/>
  <c r="U87" i="5"/>
  <c r="U105" i="5"/>
  <c r="U116" i="5"/>
  <c r="U121" i="5"/>
  <c r="U130" i="5"/>
  <c r="U71" i="5"/>
  <c r="U134" i="5"/>
  <c r="U148" i="5"/>
  <c r="U146" i="5"/>
  <c r="U159" i="5"/>
  <c r="U173" i="5"/>
  <c r="U129" i="5"/>
  <c r="U153" i="5"/>
  <c r="U152" i="5"/>
  <c r="U162" i="5"/>
  <c r="U143" i="5"/>
  <c r="U174" i="5"/>
  <c r="U161" i="5"/>
  <c r="U142" i="5"/>
  <c r="U151" i="5"/>
  <c r="U101" i="5"/>
  <c r="U95" i="5"/>
  <c r="U117" i="5"/>
  <c r="U160" i="5"/>
  <c r="U133" i="5"/>
  <c r="U106" i="5"/>
  <c r="U98" i="5"/>
  <c r="U81" i="5"/>
  <c r="U158" i="5"/>
  <c r="U78" i="5"/>
  <c r="U59" i="5"/>
  <c r="U80" i="5"/>
  <c r="U107" i="5"/>
  <c r="U92" i="5"/>
  <c r="U126" i="5"/>
  <c r="U155" i="5"/>
  <c r="U73" i="5"/>
  <c r="U164" i="5"/>
  <c r="U82" i="5"/>
  <c r="U51" i="5"/>
  <c r="U132" i="5"/>
  <c r="U88" i="5"/>
  <c r="U154" i="5"/>
  <c r="U127" i="5"/>
  <c r="U115" i="5"/>
  <c r="U57" i="5"/>
  <c r="U63" i="5"/>
  <c r="U118" i="5"/>
  <c r="U45" i="5"/>
  <c r="U122" i="5"/>
  <c r="U125" i="5"/>
  <c r="U135" i="5"/>
  <c r="U103" i="5"/>
  <c r="U165" i="5"/>
  <c r="U58" i="5"/>
  <c r="U113" i="5"/>
  <c r="U141" i="5"/>
  <c r="U167" i="5"/>
  <c r="U90" i="5"/>
  <c r="U50" i="5"/>
  <c r="U48" i="5"/>
  <c r="U123" i="5"/>
  <c r="U170" i="5"/>
  <c r="U85" i="5"/>
  <c r="U62" i="5"/>
  <c r="U76" i="5"/>
  <c r="U163" i="5"/>
  <c r="U149" i="5"/>
  <c r="U139" i="5"/>
  <c r="U49" i="5"/>
  <c r="U157" i="5"/>
  <c r="U108" i="5"/>
  <c r="U93" i="5"/>
  <c r="U91" i="5"/>
  <c r="U61" i="5"/>
  <c r="U97" i="5"/>
  <c r="U150" i="5"/>
  <c r="U110" i="5"/>
  <c r="U54" i="5"/>
  <c r="U99" i="5"/>
  <c r="U94" i="5"/>
  <c r="U100" i="5"/>
  <c r="U109" i="5"/>
  <c r="U172" i="5"/>
  <c r="U140" i="5"/>
  <c r="U64" i="5"/>
  <c r="U79" i="5"/>
  <c r="U72" i="5"/>
  <c r="U168" i="5"/>
  <c r="U114" i="5"/>
  <c r="U69" i="5"/>
  <c r="U44" i="5"/>
  <c r="U156" i="5"/>
  <c r="U124" i="5"/>
  <c r="U136" i="5"/>
  <c r="U74" i="5"/>
  <c r="U104" i="5"/>
  <c r="U65" i="5"/>
  <c r="U145" i="5"/>
  <c r="U169" i="5"/>
  <c r="U77" i="5"/>
  <c r="U175" i="5"/>
  <c r="U119" i="5"/>
  <c r="U128" i="5"/>
  <c r="U89" i="5"/>
  <c r="U147" i="5"/>
  <c r="U112" i="5"/>
  <c r="U166" i="5"/>
  <c r="U171" i="5"/>
  <c r="U131" i="5"/>
  <c r="U120" i="5"/>
  <c r="H5" i="4"/>
  <c r="G5" i="4" a="1"/>
  <c r="Y31" i="7" l="1"/>
  <c r="X31" i="7"/>
  <c r="BG30" i="7"/>
  <c r="BE30" i="7"/>
  <c r="BC30" i="7"/>
  <c r="AW30" i="7"/>
  <c r="BA30" i="7"/>
  <c r="AY30" i="7"/>
  <c r="AU30" i="7"/>
  <c r="AS30" i="7"/>
  <c r="AQ30" i="7"/>
  <c r="AO30" i="7"/>
  <c r="AK30" i="7"/>
  <c r="AM30" i="7"/>
  <c r="AE30" i="7"/>
  <c r="AI30" i="7"/>
  <c r="Z31" i="7"/>
  <c r="AC31" i="7"/>
  <c r="BB31" i="7"/>
  <c r="BD31" i="7"/>
  <c r="BF31" i="7"/>
  <c r="V32" i="7" a="1"/>
  <c r="V32" i="7" s="1"/>
  <c r="W32" i="7" s="1"/>
  <c r="AT31" i="7"/>
  <c r="AV31" i="7"/>
  <c r="AX31" i="7"/>
  <c r="AR31" i="7"/>
  <c r="AZ31" i="7"/>
  <c r="AP31" i="7"/>
  <c r="AN31" i="7"/>
  <c r="AA31" i="7"/>
  <c r="AG31" i="7"/>
  <c r="AH31" i="7"/>
  <c r="AJ31" i="7"/>
  <c r="AL31" i="7"/>
  <c r="AB31" i="7"/>
  <c r="AF31" i="7"/>
  <c r="AD31" i="7"/>
  <c r="J20" i="4"/>
  <c r="K19" i="4"/>
  <c r="L19" i="4" s="1"/>
  <c r="A22" i="4"/>
  <c r="E21" i="4"/>
  <c r="F21" i="4"/>
  <c r="D21" i="4"/>
  <c r="B21" i="4"/>
  <c r="C21" i="4"/>
  <c r="V47" i="5"/>
  <c r="W43" i="5"/>
  <c r="V46" i="5"/>
  <c r="V52" i="5"/>
  <c r="V86" i="5"/>
  <c r="V68" i="5"/>
  <c r="V111" i="5"/>
  <c r="V45" i="5"/>
  <c r="V60" i="5"/>
  <c r="V65" i="5"/>
  <c r="V67" i="5"/>
  <c r="V95" i="5"/>
  <c r="V134" i="5"/>
  <c r="V83" i="5"/>
  <c r="V144" i="5"/>
  <c r="V61" i="5"/>
  <c r="V82" i="5"/>
  <c r="V107" i="5"/>
  <c r="V117" i="5"/>
  <c r="V119" i="5"/>
  <c r="V70" i="5"/>
  <c r="V96" i="5"/>
  <c r="V105" i="5"/>
  <c r="V116" i="5"/>
  <c r="V121" i="5"/>
  <c r="V75" i="5"/>
  <c r="V69" i="5"/>
  <c r="V84" i="5"/>
  <c r="V71" i="5"/>
  <c r="V120" i="5"/>
  <c r="V164" i="5"/>
  <c r="V174" i="5"/>
  <c r="V76" i="5"/>
  <c r="V160" i="5"/>
  <c r="V159" i="5"/>
  <c r="V148" i="5"/>
  <c r="V172" i="5"/>
  <c r="V163" i="5"/>
  <c r="V97" i="5"/>
  <c r="V138" i="5"/>
  <c r="V173" i="5"/>
  <c r="V152" i="5"/>
  <c r="V153" i="5"/>
  <c r="V161" i="5"/>
  <c r="V142" i="5"/>
  <c r="V106" i="5"/>
  <c r="V104" i="5"/>
  <c r="V141" i="5"/>
  <c r="V154" i="5"/>
  <c r="V109" i="5"/>
  <c r="V48" i="5"/>
  <c r="V166" i="5"/>
  <c r="V78" i="5"/>
  <c r="V59" i="5"/>
  <c r="V80" i="5"/>
  <c r="V146" i="5"/>
  <c r="V53" i="5"/>
  <c r="V98" i="5"/>
  <c r="V51" i="5"/>
  <c r="V114" i="5"/>
  <c r="V92" i="5"/>
  <c r="V77" i="5"/>
  <c r="V56" i="5"/>
  <c r="V151" i="5"/>
  <c r="V89" i="5"/>
  <c r="V122" i="5"/>
  <c r="V57" i="5"/>
  <c r="V145" i="5"/>
  <c r="V136" i="5"/>
  <c r="V88" i="5"/>
  <c r="V115" i="5"/>
  <c r="V99" i="5"/>
  <c r="V103" i="5"/>
  <c r="V129" i="5"/>
  <c r="V101" i="5"/>
  <c r="V125" i="5"/>
  <c r="V93" i="5"/>
  <c r="V73" i="5"/>
  <c r="V102" i="5"/>
  <c r="V113" i="5"/>
  <c r="V167" i="5"/>
  <c r="V124" i="5"/>
  <c r="V81" i="5"/>
  <c r="V170" i="5"/>
  <c r="V126" i="5"/>
  <c r="V165" i="5"/>
  <c r="V85" i="5"/>
  <c r="V44" i="5"/>
  <c r="V62" i="5"/>
  <c r="V133" i="5"/>
  <c r="V50" i="5"/>
  <c r="V137" i="5"/>
  <c r="V64" i="5"/>
  <c r="V149" i="5"/>
  <c r="V132" i="5"/>
  <c r="V139" i="5"/>
  <c r="V49" i="5"/>
  <c r="V128" i="5"/>
  <c r="V123" i="5"/>
  <c r="V79" i="5"/>
  <c r="V162" i="5"/>
  <c r="V150" i="5"/>
  <c r="V127" i="5"/>
  <c r="V110" i="5"/>
  <c r="V55" i="5"/>
  <c r="V169" i="5"/>
  <c r="V156" i="5"/>
  <c r="V63" i="5"/>
  <c r="V54" i="5"/>
  <c r="V168" i="5"/>
  <c r="V87" i="5"/>
  <c r="V112" i="5"/>
  <c r="V140" i="5"/>
  <c r="V91" i="5"/>
  <c r="V158" i="5"/>
  <c r="V155" i="5"/>
  <c r="V72" i="5"/>
  <c r="V66" i="5"/>
  <c r="V143" i="5"/>
  <c r="V135" i="5"/>
  <c r="V74" i="5"/>
  <c r="V118" i="5"/>
  <c r="V100" i="5"/>
  <c r="V58" i="5"/>
  <c r="V175" i="5"/>
  <c r="V130" i="5"/>
  <c r="V94" i="5"/>
  <c r="V108" i="5"/>
  <c r="V147" i="5"/>
  <c r="V90" i="5"/>
  <c r="V171" i="5"/>
  <c r="V157" i="5"/>
  <c r="V131" i="5"/>
  <c r="G5" i="4"/>
  <c r="F5" i="4" a="1"/>
  <c r="Y32" i="7" l="1"/>
  <c r="X32" i="7"/>
  <c r="BG31" i="7"/>
  <c r="BC31" i="7"/>
  <c r="BE31" i="7"/>
  <c r="AW31" i="7"/>
  <c r="BA31" i="7"/>
  <c r="AY31" i="7"/>
  <c r="AU31" i="7"/>
  <c r="AS31" i="7"/>
  <c r="AQ31" i="7"/>
  <c r="AO31" i="7"/>
  <c r="AK31" i="7"/>
  <c r="AM31" i="7"/>
  <c r="AE31" i="7"/>
  <c r="AI31" i="7"/>
  <c r="Z32" i="7"/>
  <c r="AC32" i="7"/>
  <c r="BB32" i="7"/>
  <c r="BF32" i="7"/>
  <c r="BD32" i="7"/>
  <c r="V33" i="7" a="1"/>
  <c r="V33" i="7" s="1"/>
  <c r="W33" i="7" s="1"/>
  <c r="AV32" i="7"/>
  <c r="AX32" i="7"/>
  <c r="AT32" i="7"/>
  <c r="AZ32" i="7"/>
  <c r="AP32" i="7"/>
  <c r="AR32" i="7"/>
  <c r="AA32" i="7"/>
  <c r="AB32" i="7"/>
  <c r="AG32" i="7"/>
  <c r="AH32" i="7"/>
  <c r="AN32" i="7"/>
  <c r="AF32" i="7"/>
  <c r="AD32" i="7"/>
  <c r="AJ32" i="7"/>
  <c r="AL32" i="7"/>
  <c r="A23" i="4"/>
  <c r="F22" i="4"/>
  <c r="E22" i="4"/>
  <c r="B22" i="4"/>
  <c r="D22" i="4"/>
  <c r="C22" i="4"/>
  <c r="J21" i="4"/>
  <c r="K20" i="4"/>
  <c r="L20" i="4" s="1"/>
  <c r="W45" i="5"/>
  <c r="W47" i="5"/>
  <c r="X43" i="5"/>
  <c r="W52" i="5"/>
  <c r="W68" i="5"/>
  <c r="W111" i="5"/>
  <c r="W60" i="5"/>
  <c r="W83" i="5"/>
  <c r="W119" i="5"/>
  <c r="W95" i="5"/>
  <c r="W134" i="5"/>
  <c r="W67" i="5"/>
  <c r="W104" i="5"/>
  <c r="W61" i="5"/>
  <c r="W82" i="5"/>
  <c r="W107" i="5"/>
  <c r="W71" i="5"/>
  <c r="W117" i="5"/>
  <c r="W106" i="5"/>
  <c r="W122" i="5"/>
  <c r="W96" i="5"/>
  <c r="W137" i="5"/>
  <c r="W105" i="5"/>
  <c r="W121" i="5"/>
  <c r="W75" i="5"/>
  <c r="W114" i="5"/>
  <c r="W84" i="5"/>
  <c r="W112" i="5"/>
  <c r="W94" i="5"/>
  <c r="W174" i="5"/>
  <c r="W160" i="5"/>
  <c r="W155" i="5"/>
  <c r="W131" i="5"/>
  <c r="W154" i="5"/>
  <c r="W97" i="5"/>
  <c r="W138" i="5"/>
  <c r="W173" i="5"/>
  <c r="W164" i="5"/>
  <c r="W101" i="5"/>
  <c r="W108" i="5"/>
  <c r="W139" i="5"/>
  <c r="W161" i="5"/>
  <c r="W46" i="5"/>
  <c r="W120" i="5"/>
  <c r="W175" i="5"/>
  <c r="W163" i="5"/>
  <c r="W149" i="5"/>
  <c r="W157" i="5"/>
  <c r="W168" i="5"/>
  <c r="W79" i="5"/>
  <c r="W44" i="5"/>
  <c r="W72" i="5"/>
  <c r="W141" i="5"/>
  <c r="W171" i="5"/>
  <c r="W100" i="5"/>
  <c r="W129" i="5"/>
  <c r="W109" i="5"/>
  <c r="W48" i="5"/>
  <c r="W78" i="5"/>
  <c r="W166" i="5"/>
  <c r="W80" i="5"/>
  <c r="W143" i="5"/>
  <c r="W146" i="5"/>
  <c r="W77" i="5"/>
  <c r="W135" i="5"/>
  <c r="W136" i="5"/>
  <c r="W88" i="5"/>
  <c r="W148" i="5"/>
  <c r="W102" i="5"/>
  <c r="W118" i="5"/>
  <c r="W153" i="5"/>
  <c r="W92" i="5"/>
  <c r="W57" i="5"/>
  <c r="W63" i="5"/>
  <c r="W145" i="5"/>
  <c r="W144" i="5"/>
  <c r="W56" i="5"/>
  <c r="W51" i="5"/>
  <c r="W115" i="5"/>
  <c r="W126" i="5"/>
  <c r="W99" i="5"/>
  <c r="W50" i="5"/>
  <c r="W125" i="5"/>
  <c r="W59" i="5"/>
  <c r="W90" i="5"/>
  <c r="W116" i="5"/>
  <c r="W113" i="5"/>
  <c r="W127" i="5"/>
  <c r="W123" i="5"/>
  <c r="W151" i="5"/>
  <c r="W53" i="5"/>
  <c r="W103" i="5"/>
  <c r="W170" i="5"/>
  <c r="W85" i="5"/>
  <c r="W76" i="5"/>
  <c r="W152" i="5"/>
  <c r="W98" i="5"/>
  <c r="W132" i="5"/>
  <c r="W124" i="5"/>
  <c r="W156" i="5"/>
  <c r="W162" i="5"/>
  <c r="W140" i="5"/>
  <c r="W86" i="5"/>
  <c r="W81" i="5"/>
  <c r="W64" i="5"/>
  <c r="W70" i="5"/>
  <c r="W128" i="5"/>
  <c r="W158" i="5"/>
  <c r="W49" i="5"/>
  <c r="W110" i="5"/>
  <c r="W55" i="5"/>
  <c r="W169" i="5"/>
  <c r="W167" i="5"/>
  <c r="W165" i="5"/>
  <c r="W66" i="5"/>
  <c r="W54" i="5"/>
  <c r="W159" i="5"/>
  <c r="W147" i="5"/>
  <c r="W58" i="5"/>
  <c r="W172" i="5"/>
  <c r="W62" i="5"/>
  <c r="W91" i="5"/>
  <c r="W69" i="5"/>
  <c r="W87" i="5"/>
  <c r="W133" i="5"/>
  <c r="W150" i="5"/>
  <c r="W142" i="5"/>
  <c r="W74" i="5"/>
  <c r="W93" i="5"/>
  <c r="W73" i="5"/>
  <c r="W65" i="5"/>
  <c r="W89" i="5"/>
  <c r="W130" i="5"/>
  <c r="F5" i="4"/>
  <c r="E5" i="4" a="1"/>
  <c r="Y33" i="7" l="1"/>
  <c r="X33" i="7"/>
  <c r="BG32" i="7"/>
  <c r="BE32" i="7"/>
  <c r="BC32" i="7"/>
  <c r="AW32" i="7"/>
  <c r="BA32" i="7"/>
  <c r="AY32" i="7"/>
  <c r="AU32" i="7"/>
  <c r="AS32" i="7"/>
  <c r="AO32" i="7"/>
  <c r="AQ32" i="7"/>
  <c r="AK32" i="7"/>
  <c r="AM32" i="7"/>
  <c r="AE32" i="7"/>
  <c r="AI32" i="7"/>
  <c r="Z33" i="7"/>
  <c r="AC33" i="7"/>
  <c r="BB33" i="7"/>
  <c r="BD33" i="7"/>
  <c r="BF33" i="7"/>
  <c r="V34" i="7" a="1"/>
  <c r="V34" i="7" s="1"/>
  <c r="W34" i="7" s="1"/>
  <c r="AV33" i="7"/>
  <c r="AP33" i="7"/>
  <c r="AR33" i="7"/>
  <c r="AT33" i="7"/>
  <c r="AZ33" i="7"/>
  <c r="AX33" i="7"/>
  <c r="AB33" i="7"/>
  <c r="AF33" i="7"/>
  <c r="AD33" i="7"/>
  <c r="AG33" i="7"/>
  <c r="AH33" i="7"/>
  <c r="AJ33" i="7"/>
  <c r="AL33" i="7"/>
  <c r="AN33" i="7"/>
  <c r="AA33" i="7"/>
  <c r="J22" i="4"/>
  <c r="K21" i="4"/>
  <c r="L21" i="4" s="1"/>
  <c r="A24" i="4"/>
  <c r="E23" i="4"/>
  <c r="F23" i="4"/>
  <c r="C23" i="4"/>
  <c r="B23" i="4"/>
  <c r="D23" i="4"/>
  <c r="X45" i="5"/>
  <c r="Y43" i="5"/>
  <c r="X52" i="5"/>
  <c r="X86" i="5"/>
  <c r="X65" i="5"/>
  <c r="X68" i="5"/>
  <c r="X111" i="5"/>
  <c r="X64" i="5"/>
  <c r="X119" i="5"/>
  <c r="X95" i="5"/>
  <c r="X83" i="5"/>
  <c r="X69" i="5"/>
  <c r="X94" i="5"/>
  <c r="X92" i="5"/>
  <c r="X104" i="5"/>
  <c r="X61" i="5"/>
  <c r="X117" i="5"/>
  <c r="X138" i="5"/>
  <c r="X106" i="5"/>
  <c r="X70" i="5"/>
  <c r="X47" i="5"/>
  <c r="X96" i="5"/>
  <c r="X49" i="5"/>
  <c r="X116" i="5"/>
  <c r="X144" i="5"/>
  <c r="X105" i="5"/>
  <c r="X53" i="5"/>
  <c r="X165" i="5"/>
  <c r="X131" i="5"/>
  <c r="X88" i="5"/>
  <c r="X175" i="5"/>
  <c r="X101" i="5"/>
  <c r="X159" i="5"/>
  <c r="X148" i="5"/>
  <c r="X60" i="5"/>
  <c r="X154" i="5"/>
  <c r="X139" i="5"/>
  <c r="X84" i="5"/>
  <c r="X173" i="5"/>
  <c r="X153" i="5"/>
  <c r="X57" i="5"/>
  <c r="X147" i="5"/>
  <c r="X152" i="5"/>
  <c r="X120" i="5"/>
  <c r="X163" i="5"/>
  <c r="X161" i="5"/>
  <c r="X151" i="5"/>
  <c r="X67" i="5"/>
  <c r="X160" i="5"/>
  <c r="X150" i="5"/>
  <c r="X110" i="5"/>
  <c r="X114" i="5"/>
  <c r="X155" i="5"/>
  <c r="X130" i="5"/>
  <c r="X59" i="5"/>
  <c r="X48" i="5"/>
  <c r="X157" i="5"/>
  <c r="X44" i="5"/>
  <c r="X129" i="5"/>
  <c r="X164" i="5"/>
  <c r="X141" i="5"/>
  <c r="X171" i="5"/>
  <c r="X137" i="5"/>
  <c r="X72" i="5"/>
  <c r="X80" i="5"/>
  <c r="X142" i="5"/>
  <c r="X71" i="5"/>
  <c r="X78" i="5"/>
  <c r="X174" i="5"/>
  <c r="X74" i="5"/>
  <c r="X123" i="5"/>
  <c r="X146" i="5"/>
  <c r="X63" i="5"/>
  <c r="X76" i="5"/>
  <c r="X85" i="5"/>
  <c r="X166" i="5"/>
  <c r="X135" i="5"/>
  <c r="X149" i="5"/>
  <c r="X89" i="5"/>
  <c r="X145" i="5"/>
  <c r="X136" i="5"/>
  <c r="X121" i="5"/>
  <c r="X122" i="5"/>
  <c r="X58" i="5"/>
  <c r="X56" i="5"/>
  <c r="X99" i="5"/>
  <c r="X46" i="5"/>
  <c r="X115" i="5"/>
  <c r="X126" i="5"/>
  <c r="X73" i="5"/>
  <c r="X51" i="5"/>
  <c r="X125" i="5"/>
  <c r="X90" i="5"/>
  <c r="X50" i="5"/>
  <c r="X107" i="5"/>
  <c r="X98" i="5"/>
  <c r="X127" i="5"/>
  <c r="X91" i="5"/>
  <c r="X140" i="5"/>
  <c r="X158" i="5"/>
  <c r="X103" i="5"/>
  <c r="X168" i="5"/>
  <c r="X162" i="5"/>
  <c r="X109" i="5"/>
  <c r="X82" i="5"/>
  <c r="X87" i="5"/>
  <c r="X134" i="5"/>
  <c r="X79" i="5"/>
  <c r="X108" i="5"/>
  <c r="X128" i="5"/>
  <c r="X172" i="5"/>
  <c r="X124" i="5"/>
  <c r="X77" i="5"/>
  <c r="X167" i="5"/>
  <c r="X132" i="5"/>
  <c r="X66" i="5"/>
  <c r="X102" i="5"/>
  <c r="X54" i="5"/>
  <c r="X97" i="5"/>
  <c r="X93" i="5"/>
  <c r="X81" i="5"/>
  <c r="X118" i="5"/>
  <c r="X143" i="5"/>
  <c r="X112" i="5"/>
  <c r="X156" i="5"/>
  <c r="X55" i="5"/>
  <c r="X113" i="5"/>
  <c r="X62" i="5"/>
  <c r="X75" i="5"/>
  <c r="X170" i="5"/>
  <c r="X169" i="5"/>
  <c r="X133" i="5"/>
  <c r="X100" i="5"/>
  <c r="E5" i="4"/>
  <c r="D5" i="4" a="1"/>
  <c r="Y34" i="7" l="1"/>
  <c r="X34" i="7"/>
  <c r="BG33" i="7"/>
  <c r="BC33" i="7"/>
  <c r="AW33" i="7"/>
  <c r="BE33" i="7"/>
  <c r="BA33" i="7"/>
  <c r="AY33" i="7"/>
  <c r="AU33" i="7"/>
  <c r="AQ33" i="7"/>
  <c r="AS33" i="7"/>
  <c r="AO33" i="7"/>
  <c r="AK33" i="7"/>
  <c r="AM33" i="7"/>
  <c r="AE33" i="7"/>
  <c r="AI33" i="7"/>
  <c r="AC34" i="7"/>
  <c r="Z34" i="7"/>
  <c r="BB34" i="7"/>
  <c r="BD34" i="7"/>
  <c r="BF34" i="7"/>
  <c r="V35" i="7" a="1"/>
  <c r="V35" i="7" s="1"/>
  <c r="W35" i="7" s="1"/>
  <c r="AV34" i="7"/>
  <c r="AX34" i="7"/>
  <c r="AR34" i="7"/>
  <c r="AT34" i="7"/>
  <c r="AZ34" i="7"/>
  <c r="AP34" i="7"/>
  <c r="AB34" i="7"/>
  <c r="AF34" i="7"/>
  <c r="AD34" i="7"/>
  <c r="AJ34" i="7"/>
  <c r="AL34" i="7"/>
  <c r="AA34" i="7"/>
  <c r="AH34" i="7"/>
  <c r="AN34" i="7"/>
  <c r="AG34" i="7"/>
  <c r="A25" i="4"/>
  <c r="E24" i="4"/>
  <c r="F24" i="4"/>
  <c r="B24" i="4"/>
  <c r="C24" i="4"/>
  <c r="D24" i="4"/>
  <c r="J23" i="4"/>
  <c r="K22" i="4"/>
  <c r="L22" i="4" s="1"/>
  <c r="Y47" i="5"/>
  <c r="Z43" i="5"/>
  <c r="Y134" i="5"/>
  <c r="Y84" i="5"/>
  <c r="Y70" i="5"/>
  <c r="Y119" i="5"/>
  <c r="Y95" i="5"/>
  <c r="Y67" i="5"/>
  <c r="Y94" i="5"/>
  <c r="Y92" i="5"/>
  <c r="Y138" i="5"/>
  <c r="Y148" i="5"/>
  <c r="Y111" i="5"/>
  <c r="Y83" i="5"/>
  <c r="Y173" i="5"/>
  <c r="Y117" i="5"/>
  <c r="Y68" i="5"/>
  <c r="Y66" i="5"/>
  <c r="Y82" i="5"/>
  <c r="Y140" i="5"/>
  <c r="Y116" i="5"/>
  <c r="Y137" i="5"/>
  <c r="Y144" i="5"/>
  <c r="Y164" i="5"/>
  <c r="Y175" i="5"/>
  <c r="Y160" i="5"/>
  <c r="Y154" i="5"/>
  <c r="Y165" i="5"/>
  <c r="Y136" i="5"/>
  <c r="Y108" i="5"/>
  <c r="Y147" i="5"/>
  <c r="Y152" i="5"/>
  <c r="Y120" i="5"/>
  <c r="Y113" i="5"/>
  <c r="Y128" i="5"/>
  <c r="Y169" i="5"/>
  <c r="Y170" i="5"/>
  <c r="Y101" i="5"/>
  <c r="Y87" i="5"/>
  <c r="Y56" i="5"/>
  <c r="Y44" i="5"/>
  <c r="Y150" i="5"/>
  <c r="Y149" i="5"/>
  <c r="Y168" i="5"/>
  <c r="Y155" i="5"/>
  <c r="Y130" i="5"/>
  <c r="Y62" i="5"/>
  <c r="Y100" i="5"/>
  <c r="Y126" i="5"/>
  <c r="Y141" i="5"/>
  <c r="Y171" i="5"/>
  <c r="Y131" i="5"/>
  <c r="Y78" i="5"/>
  <c r="Y59" i="5"/>
  <c r="Y122" i="5"/>
  <c r="Y104" i="5"/>
  <c r="Y71" i="5"/>
  <c r="Y45" i="5"/>
  <c r="Y153" i="5"/>
  <c r="Y54" i="5"/>
  <c r="Y115" i="5"/>
  <c r="Y93" i="5"/>
  <c r="Y112" i="5"/>
  <c r="Y109" i="5"/>
  <c r="Y61" i="5"/>
  <c r="Y146" i="5"/>
  <c r="Y88" i="5"/>
  <c r="Y174" i="5"/>
  <c r="Y129" i="5"/>
  <c r="Y114" i="5"/>
  <c r="Y139" i="5"/>
  <c r="Y69" i="5"/>
  <c r="Y143" i="5"/>
  <c r="Y58" i="5"/>
  <c r="Y65" i="5"/>
  <c r="Y166" i="5"/>
  <c r="Y135" i="5"/>
  <c r="Y51" i="5"/>
  <c r="Y145" i="5"/>
  <c r="Y121" i="5"/>
  <c r="Y127" i="5"/>
  <c r="Y72" i="5"/>
  <c r="Y46" i="5"/>
  <c r="Y118" i="5"/>
  <c r="Y123" i="5"/>
  <c r="Y125" i="5"/>
  <c r="Y151" i="5"/>
  <c r="Y110" i="5"/>
  <c r="Y90" i="5"/>
  <c r="Y96" i="5"/>
  <c r="Y49" i="5"/>
  <c r="Y50" i="5"/>
  <c r="Y158" i="5"/>
  <c r="Y79" i="5"/>
  <c r="Y133" i="5"/>
  <c r="Y55" i="5"/>
  <c r="Y97" i="5"/>
  <c r="Y75" i="5"/>
  <c r="Y52" i="5"/>
  <c r="Y163" i="5"/>
  <c r="Y80" i="5"/>
  <c r="Y105" i="5"/>
  <c r="Y156" i="5"/>
  <c r="Y99" i="5"/>
  <c r="Y132" i="5"/>
  <c r="Y162" i="5"/>
  <c r="Y161" i="5"/>
  <c r="Y89" i="5"/>
  <c r="Y63" i="5"/>
  <c r="Y81" i="5"/>
  <c r="Y172" i="5"/>
  <c r="Y86" i="5"/>
  <c r="Y167" i="5"/>
  <c r="Y124" i="5"/>
  <c r="Y102" i="5"/>
  <c r="Y57" i="5"/>
  <c r="Y159" i="5"/>
  <c r="Y53" i="5"/>
  <c r="Y48" i="5"/>
  <c r="Y85" i="5"/>
  <c r="Y98" i="5"/>
  <c r="Y74" i="5"/>
  <c r="Y73" i="5"/>
  <c r="Y107" i="5"/>
  <c r="Y77" i="5"/>
  <c r="Y142" i="5"/>
  <c r="Y76" i="5"/>
  <c r="Y103" i="5"/>
  <c r="Y64" i="5"/>
  <c r="Y91" i="5"/>
  <c r="Y157" i="5"/>
  <c r="Y60" i="5"/>
  <c r="Y106" i="5"/>
  <c r="D5" i="4"/>
  <c r="C5" i="4" a="1"/>
  <c r="Y35" i="7" l="1"/>
  <c r="X35" i="7"/>
  <c r="BG34" i="7"/>
  <c r="BC34" i="7"/>
  <c r="BE34" i="7"/>
  <c r="AW34" i="7"/>
  <c r="BA34" i="7"/>
  <c r="AY34" i="7"/>
  <c r="AU34" i="7"/>
  <c r="AS34" i="7"/>
  <c r="AQ34" i="7"/>
  <c r="AO34" i="7"/>
  <c r="AK34" i="7"/>
  <c r="AM34" i="7"/>
  <c r="AE34" i="7"/>
  <c r="AI34" i="7"/>
  <c r="Z35" i="7"/>
  <c r="AC35" i="7"/>
  <c r="BB35" i="7"/>
  <c r="BF35" i="7"/>
  <c r="BD35" i="7"/>
  <c r="V36" i="7" a="1"/>
  <c r="V36" i="7" s="1"/>
  <c r="AP35" i="7"/>
  <c r="AT35" i="7"/>
  <c r="AV35" i="7"/>
  <c r="AX35" i="7"/>
  <c r="AR35" i="7"/>
  <c r="AZ35" i="7"/>
  <c r="AB35" i="7"/>
  <c r="AD35" i="7"/>
  <c r="AG35" i="7"/>
  <c r="AF35" i="7"/>
  <c r="AH35" i="7"/>
  <c r="AJ35" i="7"/>
  <c r="AL35" i="7"/>
  <c r="AN35" i="7"/>
  <c r="AA35" i="7"/>
  <c r="J24" i="4"/>
  <c r="K23" i="4"/>
  <c r="L23" i="4" s="1"/>
  <c r="A26" i="4"/>
  <c r="B25" i="4"/>
  <c r="F25" i="4"/>
  <c r="E25" i="4"/>
  <c r="C25" i="4"/>
  <c r="D25" i="4"/>
  <c r="Z52" i="5"/>
  <c r="Z46" i="5"/>
  <c r="Z95" i="5"/>
  <c r="Z50" i="5"/>
  <c r="Z87" i="5"/>
  <c r="Z77" i="5"/>
  <c r="Z45" i="5"/>
  <c r="Z71" i="5"/>
  <c r="Z102" i="5"/>
  <c r="Z70" i="5"/>
  <c r="Z134" i="5"/>
  <c r="Z119" i="5"/>
  <c r="Z53" i="5"/>
  <c r="Z83" i="5"/>
  <c r="Z67" i="5"/>
  <c r="Z137" i="5"/>
  <c r="Z60" i="5"/>
  <c r="Z85" i="5"/>
  <c r="Z152" i="5"/>
  <c r="Z160" i="5"/>
  <c r="Z138" i="5"/>
  <c r="Z173" i="5"/>
  <c r="Z106" i="5"/>
  <c r="Z111" i="5"/>
  <c r="Z109" i="5"/>
  <c r="Z96" i="5"/>
  <c r="Z82" i="5"/>
  <c r="Z121" i="5"/>
  <c r="Z116" i="5"/>
  <c r="Z144" i="5"/>
  <c r="Z80" i="5"/>
  <c r="Z143" i="5"/>
  <c r="Z163" i="5"/>
  <c r="Z133" i="5"/>
  <c r="Z148" i="5"/>
  <c r="Z162" i="5"/>
  <c r="Z165" i="5"/>
  <c r="Z84" i="5"/>
  <c r="Z154" i="5"/>
  <c r="Z136" i="5"/>
  <c r="Z164" i="5"/>
  <c r="Z147" i="5"/>
  <c r="Z153" i="5"/>
  <c r="Z161" i="5"/>
  <c r="Z66" i="5"/>
  <c r="Z168" i="5"/>
  <c r="Z169" i="5"/>
  <c r="Z170" i="5"/>
  <c r="Z110" i="5"/>
  <c r="Z135" i="5"/>
  <c r="Z157" i="5"/>
  <c r="Z155" i="5"/>
  <c r="Z130" i="5"/>
  <c r="Z128" i="5"/>
  <c r="Z129" i="5"/>
  <c r="Z48" i="5"/>
  <c r="Z72" i="5"/>
  <c r="Z44" i="5"/>
  <c r="Z75" i="5"/>
  <c r="Z112" i="5"/>
  <c r="Z105" i="5"/>
  <c r="Z104" i="5"/>
  <c r="Z131" i="5"/>
  <c r="Z108" i="5"/>
  <c r="Z59" i="5"/>
  <c r="Z123" i="5"/>
  <c r="Z118" i="5"/>
  <c r="Z139" i="5"/>
  <c r="Z146" i="5"/>
  <c r="Z57" i="5"/>
  <c r="Z78" i="5"/>
  <c r="Z101" i="5"/>
  <c r="Z54" i="5"/>
  <c r="Z68" i="5"/>
  <c r="Z141" i="5"/>
  <c r="Z74" i="5"/>
  <c r="Z174" i="5"/>
  <c r="Z122" i="5"/>
  <c r="Z69" i="5"/>
  <c r="Z56" i="5"/>
  <c r="Z166" i="5"/>
  <c r="Z167" i="5"/>
  <c r="Z115" i="5"/>
  <c r="Z156" i="5"/>
  <c r="Z73" i="5"/>
  <c r="Z142" i="5"/>
  <c r="Z99" i="5"/>
  <c r="Z76" i="5"/>
  <c r="Z90" i="5"/>
  <c r="Z51" i="5"/>
  <c r="Z126" i="5"/>
  <c r="Z151" i="5"/>
  <c r="Z81" i="5"/>
  <c r="Z124" i="5"/>
  <c r="Z88" i="5"/>
  <c r="Z120" i="5"/>
  <c r="Z159" i="5"/>
  <c r="Z158" i="5"/>
  <c r="Z79" i="5"/>
  <c r="Z55" i="5"/>
  <c r="Z117" i="5"/>
  <c r="Z98" i="5"/>
  <c r="Z91" i="5"/>
  <c r="Z64" i="5"/>
  <c r="Z47" i="5"/>
  <c r="Z62" i="5"/>
  <c r="Z65" i="5"/>
  <c r="Z132" i="5"/>
  <c r="Z94" i="5"/>
  <c r="Z172" i="5"/>
  <c r="Z125" i="5"/>
  <c r="Z103" i="5"/>
  <c r="Z63" i="5"/>
  <c r="Z92" i="5"/>
  <c r="Z113" i="5"/>
  <c r="Z140" i="5"/>
  <c r="Z89" i="5"/>
  <c r="Z93" i="5"/>
  <c r="Z150" i="5"/>
  <c r="Z114" i="5"/>
  <c r="Z97" i="5"/>
  <c r="Z107" i="5"/>
  <c r="Z86" i="5"/>
  <c r="Z171" i="5"/>
  <c r="Z61" i="5"/>
  <c r="Z127" i="5"/>
  <c r="Z49" i="5"/>
  <c r="Z149" i="5"/>
  <c r="Z145" i="5"/>
  <c r="Z58" i="5"/>
  <c r="Z100" i="5"/>
  <c r="Z175" i="5"/>
  <c r="C5" i="4"/>
  <c r="J4" i="4"/>
  <c r="P6" i="4" a="1"/>
  <c r="M3" i="4" a="1"/>
  <c r="M2" i="4" a="1"/>
  <c r="O2" i="4" a="1"/>
  <c r="O3" i="4" a="1"/>
  <c r="P5" i="4" a="1"/>
  <c r="H4" i="4" a="1"/>
  <c r="X36" i="7" l="1"/>
  <c r="W36" i="7"/>
  <c r="BG35" i="7"/>
  <c r="AC36" i="7"/>
  <c r="Y36" i="7"/>
  <c r="AW35" i="7"/>
  <c r="BE35" i="7"/>
  <c r="BC35" i="7"/>
  <c r="BA35" i="7"/>
  <c r="AY35" i="7"/>
  <c r="AQ35" i="7"/>
  <c r="AU35" i="7"/>
  <c r="AS35" i="7"/>
  <c r="AO35" i="7"/>
  <c r="AK35" i="7"/>
  <c r="AM35" i="7"/>
  <c r="AK36" i="7"/>
  <c r="AE35" i="7"/>
  <c r="AI35" i="7"/>
  <c r="Z36" i="7"/>
  <c r="BB36" i="7"/>
  <c r="BF36" i="7"/>
  <c r="BD36" i="7"/>
  <c r="V37" i="7" a="1"/>
  <c r="V37" i="7" s="1"/>
  <c r="W37" i="7" s="1"/>
  <c r="AP36" i="7"/>
  <c r="AV36" i="7"/>
  <c r="AX36" i="7"/>
  <c r="AZ36" i="7"/>
  <c r="AR36" i="7"/>
  <c r="AT36" i="7"/>
  <c r="AD36" i="7"/>
  <c r="AG36" i="7"/>
  <c r="AH36" i="7"/>
  <c r="AN36" i="7"/>
  <c r="AA36" i="7"/>
  <c r="AB36" i="7"/>
  <c r="AF36" i="7"/>
  <c r="AL36" i="7"/>
  <c r="AJ36" i="7"/>
  <c r="A27" i="4"/>
  <c r="E26" i="4"/>
  <c r="F26" i="4"/>
  <c r="C26" i="4"/>
  <c r="B26" i="4"/>
  <c r="D26" i="4"/>
  <c r="J25" i="4"/>
  <c r="K24" i="4"/>
  <c r="L24" i="4" s="1"/>
  <c r="P5" i="4"/>
  <c r="O3" i="4"/>
  <c r="O2" i="4"/>
  <c r="M2" i="4"/>
  <c r="M3" i="4"/>
  <c r="P6" i="4"/>
  <c r="H4" i="4"/>
  <c r="G4" i="4" a="1"/>
  <c r="G4" i="4" s="1"/>
  <c r="F4" i="4" a="1"/>
  <c r="F4" i="4" s="1"/>
  <c r="E4" i="4" a="1"/>
  <c r="E4" i="4" s="1"/>
  <c r="D4" i="4" a="1"/>
  <c r="D4" i="4" s="1"/>
  <c r="C4" i="4" a="1"/>
  <c r="C4" i="4" s="1"/>
  <c r="P3" i="4" a="1"/>
  <c r="P3" i="4" s="1"/>
  <c r="J3" i="4"/>
  <c r="M5" i="4" a="1"/>
  <c r="K2" i="4" a="1"/>
  <c r="O5" i="4" a="1"/>
  <c r="O6" i="4" a="1"/>
  <c r="H3" i="4" a="1"/>
  <c r="Y37" i="7" l="1"/>
  <c r="X37" i="7"/>
  <c r="BG36" i="7"/>
  <c r="AW36" i="7"/>
  <c r="BE36" i="7"/>
  <c r="BC36" i="7"/>
  <c r="AS36" i="7"/>
  <c r="BA36" i="7"/>
  <c r="AY36" i="7"/>
  <c r="AU36" i="7"/>
  <c r="AO36" i="7"/>
  <c r="AQ36" i="7"/>
  <c r="AM36" i="7"/>
  <c r="AE36" i="7"/>
  <c r="AI36" i="7"/>
  <c r="Z37" i="7"/>
  <c r="BB37" i="7"/>
  <c r="BD37" i="7"/>
  <c r="BF37" i="7"/>
  <c r="AC37" i="7"/>
  <c r="V38" i="7" a="1"/>
  <c r="V38" i="7" s="1"/>
  <c r="W38" i="7" s="1"/>
  <c r="AV37" i="7"/>
  <c r="AX37" i="7"/>
  <c r="AT37" i="7"/>
  <c r="AR37" i="7"/>
  <c r="AZ37" i="7"/>
  <c r="AP37" i="7"/>
  <c r="AA37" i="7"/>
  <c r="AD37" i="7"/>
  <c r="AH37" i="7"/>
  <c r="AJ37" i="7"/>
  <c r="AB37" i="7"/>
  <c r="AF37" i="7"/>
  <c r="AG37" i="7"/>
  <c r="AL37" i="7"/>
  <c r="AN37" i="7"/>
  <c r="J26" i="4"/>
  <c r="K25" i="4"/>
  <c r="L25" i="4" s="1"/>
  <c r="A28" i="4"/>
  <c r="E27" i="4"/>
  <c r="F27" i="4"/>
  <c r="C27" i="4"/>
  <c r="B27" i="4"/>
  <c r="D27" i="4"/>
  <c r="O6" i="4"/>
  <c r="O5" i="4"/>
  <c r="K2" i="4"/>
  <c r="M5" i="4"/>
  <c r="H3" i="4"/>
  <c r="G3" i="4" a="1"/>
  <c r="G3" i="4" s="1"/>
  <c r="F3" i="4" a="1"/>
  <c r="F3" i="4" s="1"/>
  <c r="E3" i="4" a="1"/>
  <c r="E3" i="4" s="1"/>
  <c r="D3" i="4" a="1"/>
  <c r="D3" i="4" s="1"/>
  <c r="C3" i="4" a="1"/>
  <c r="C3" i="4" s="1"/>
  <c r="P2" i="4" a="1"/>
  <c r="P2" i="4" s="1"/>
  <c r="N2" i="4" a="1"/>
  <c r="N2" i="4" s="1"/>
  <c r="L2" i="4" a="1"/>
  <c r="L2" i="4" s="1"/>
  <c r="J2" i="4"/>
  <c r="K3" i="4" a="1"/>
  <c r="K5" i="4" a="1"/>
  <c r="L5" i="4" a="1"/>
  <c r="N5" i="4" a="1"/>
  <c r="K6" i="4" a="1"/>
  <c r="L6" i="4" a="1"/>
  <c r="L3" i="4" a="1"/>
  <c r="N3" i="4" a="1"/>
  <c r="H2" i="4" a="1"/>
  <c r="Y38" i="7" l="1"/>
  <c r="X38" i="7"/>
  <c r="BG37" i="7"/>
  <c r="BC37" i="7"/>
  <c r="BE37" i="7"/>
  <c r="AW37" i="7"/>
  <c r="BA37" i="7"/>
  <c r="AY37" i="7"/>
  <c r="AU37" i="7"/>
  <c r="AQ37" i="7"/>
  <c r="AS37" i="7"/>
  <c r="AM37" i="7"/>
  <c r="AO37" i="7"/>
  <c r="AK37" i="7"/>
  <c r="AE37" i="7"/>
  <c r="AI37" i="7"/>
  <c r="Z38" i="7"/>
  <c r="AC38" i="7"/>
  <c r="BB38" i="7"/>
  <c r="BD38" i="7"/>
  <c r="BF38" i="7"/>
  <c r="V39" i="7" a="1"/>
  <c r="V39" i="7" s="1"/>
  <c r="W39" i="7" s="1"/>
  <c r="AV38" i="7"/>
  <c r="AX38" i="7"/>
  <c r="AR38" i="7"/>
  <c r="AT38" i="7"/>
  <c r="AP38" i="7"/>
  <c r="AZ38" i="7"/>
  <c r="AH38" i="7"/>
  <c r="AJ38" i="7"/>
  <c r="AL38" i="7"/>
  <c r="AN38" i="7"/>
  <c r="AA38" i="7"/>
  <c r="AF38" i="7"/>
  <c r="AB38" i="7"/>
  <c r="AD38" i="7"/>
  <c r="AG38" i="7"/>
  <c r="A29" i="4"/>
  <c r="F28" i="4"/>
  <c r="C28" i="4"/>
  <c r="D28" i="4"/>
  <c r="E28" i="4"/>
  <c r="B28" i="4"/>
  <c r="J27" i="4"/>
  <c r="K26" i="4"/>
  <c r="L26" i="4" s="1"/>
  <c r="L6" i="4"/>
  <c r="K6" i="4"/>
  <c r="N5" i="4"/>
  <c r="L5" i="4"/>
  <c r="K5" i="4"/>
  <c r="K3" i="4"/>
  <c r="N3" i="4"/>
  <c r="L3" i="4"/>
  <c r="H2" i="4"/>
  <c r="G2" i="4" a="1"/>
  <c r="G2" i="4" s="1"/>
  <c r="F2" i="4" a="1"/>
  <c r="F2" i="4" s="1"/>
  <c r="E2" i="4" a="1"/>
  <c r="E2" i="4" s="1"/>
  <c r="D2" i="4" a="1"/>
  <c r="D2" i="4" s="1"/>
  <c r="C16" i="2"/>
  <c r="G16" i="2" s="1"/>
  <c r="G14" i="2"/>
  <c r="F14" i="2"/>
  <c r="E14" i="2"/>
  <c r="D14" i="2"/>
  <c r="C15" i="2"/>
  <c r="F15" i="2" s="1"/>
  <c r="C14" i="2"/>
  <c r="C9" i="2"/>
  <c r="C4" i="2"/>
  <c r="C5" i="2"/>
  <c r="C7" i="2"/>
  <c r="C8" i="2"/>
  <c r="C6" i="2"/>
  <c r="J3" i="3"/>
  <c r="J4" i="3" s="1"/>
  <c r="M3" i="3"/>
  <c r="M4" i="3" s="1"/>
  <c r="K3" i="3"/>
  <c r="K4" i="3" s="1"/>
  <c r="L3" i="3"/>
  <c r="L4" i="3" s="1"/>
  <c r="N3" i="3"/>
  <c r="N4" i="3" s="1"/>
  <c r="O3" i="3"/>
  <c r="O4" i="3" s="1"/>
  <c r="P3" i="3"/>
  <c r="P4" i="3" s="1"/>
  <c r="I3" i="3"/>
  <c r="I4" i="3" s="1"/>
  <c r="H5" i="3"/>
  <c r="M9" i="1"/>
  <c r="N9" i="1" s="1"/>
  <c r="H2" i="1"/>
  <c r="E3" i="1"/>
  <c r="H3" i="1"/>
  <c r="F4" i="1"/>
  <c r="F3" i="1"/>
  <c r="G3" i="1" s="1"/>
  <c r="F5" i="1"/>
  <c r="G7" i="1"/>
  <c r="G6" i="1"/>
  <c r="D3" i="1"/>
  <c r="G4" i="1"/>
  <c r="G5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O9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P22" i="1"/>
  <c r="M23" i="1"/>
  <c r="N23" i="1"/>
  <c r="O23" i="1"/>
  <c r="M24" i="1"/>
  <c r="N24" i="1"/>
  <c r="O24" i="1"/>
  <c r="P24" i="1"/>
  <c r="M25" i="1"/>
  <c r="N25" i="1"/>
  <c r="O25" i="1"/>
  <c r="M26" i="1"/>
  <c r="N26" i="1"/>
  <c r="O26" i="1"/>
  <c r="M27" i="1"/>
  <c r="N27" i="1"/>
  <c r="O27" i="1"/>
  <c r="M28" i="1"/>
  <c r="N28" i="1"/>
  <c r="O28" i="1"/>
  <c r="P28" i="1"/>
  <c r="M29" i="1"/>
  <c r="N29" i="1"/>
  <c r="O29" i="1"/>
  <c r="P13" i="1"/>
  <c r="P14" i="1"/>
  <c r="P15" i="1"/>
  <c r="O10" i="1"/>
  <c r="O11" i="1"/>
  <c r="P11" i="1" s="1"/>
  <c r="O12" i="1"/>
  <c r="O13" i="1"/>
  <c r="O14" i="1"/>
  <c r="O15" i="1"/>
  <c r="O16" i="1"/>
  <c r="O17" i="1"/>
  <c r="N10" i="1"/>
  <c r="P10" i="1" s="1"/>
  <c r="N11" i="1"/>
  <c r="N12" i="1"/>
  <c r="P12" i="1" s="1"/>
  <c r="N13" i="1"/>
  <c r="N14" i="1"/>
  <c r="N15" i="1"/>
  <c r="N16" i="1"/>
  <c r="P16" i="1" s="1"/>
  <c r="N17" i="1"/>
  <c r="P17" i="1" s="1"/>
  <c r="M10" i="1"/>
  <c r="M11" i="1"/>
  <c r="M12" i="1"/>
  <c r="M13" i="1"/>
  <c r="M14" i="1"/>
  <c r="M15" i="1"/>
  <c r="M16" i="1"/>
  <c r="M17" i="1"/>
  <c r="M4" i="1"/>
  <c r="M3" i="1"/>
  <c r="I1" i="1"/>
  <c r="I2" i="1" s="1"/>
  <c r="F8" i="1"/>
  <c r="F10" i="1"/>
  <c r="F13" i="1"/>
  <c r="F16" i="1"/>
  <c r="F19" i="1"/>
  <c r="F22" i="1"/>
  <c r="F25" i="1"/>
  <c r="F28" i="1"/>
  <c r="F31" i="1"/>
  <c r="F7" i="1"/>
  <c r="E7" i="1"/>
  <c r="C7" i="1"/>
  <c r="B7" i="1"/>
  <c r="E31" i="1"/>
  <c r="E8" i="1"/>
  <c r="E10" i="1"/>
  <c r="E13" i="1"/>
  <c r="E16" i="1"/>
  <c r="E19" i="1"/>
  <c r="E22" i="1"/>
  <c r="E25" i="1"/>
  <c r="E28" i="1"/>
  <c r="D14" i="1"/>
  <c r="E14" i="1" s="1"/>
  <c r="C4" i="1"/>
  <c r="D4" i="1"/>
  <c r="E4" i="1" s="1"/>
  <c r="C5" i="1"/>
  <c r="D5" i="1"/>
  <c r="E5" i="1" s="1"/>
  <c r="C6" i="1"/>
  <c r="D6" i="1"/>
  <c r="E6" i="1" s="1"/>
  <c r="C3" i="1"/>
  <c r="B31" i="1"/>
  <c r="C31" i="1" s="1"/>
  <c r="D30" i="1"/>
  <c r="E30" i="1" s="1"/>
  <c r="C30" i="1"/>
  <c r="B29" i="1"/>
  <c r="C29" i="1" s="1"/>
  <c r="B28" i="1"/>
  <c r="C28" i="1" s="1"/>
  <c r="D27" i="1"/>
  <c r="E27" i="1" s="1"/>
  <c r="C27" i="1"/>
  <c r="B25" i="1"/>
  <c r="C25" i="1" s="1"/>
  <c r="B26" i="1"/>
  <c r="D26" i="1" s="1"/>
  <c r="E26" i="1" s="1"/>
  <c r="D24" i="1"/>
  <c r="E24" i="1" s="1"/>
  <c r="C24" i="1"/>
  <c r="B22" i="1"/>
  <c r="C22" i="1" s="1"/>
  <c r="B23" i="1"/>
  <c r="D23" i="1" s="1"/>
  <c r="E23" i="1" s="1"/>
  <c r="D21" i="1"/>
  <c r="E21" i="1" s="1"/>
  <c r="C21" i="1"/>
  <c r="B19" i="1"/>
  <c r="C19" i="1" s="1"/>
  <c r="C18" i="1"/>
  <c r="D18" i="1"/>
  <c r="E18" i="1" s="1"/>
  <c r="B16" i="1"/>
  <c r="C16" i="1" s="1"/>
  <c r="C9" i="1"/>
  <c r="C12" i="1"/>
  <c r="C14" i="1"/>
  <c r="C15" i="1"/>
  <c r="B13" i="1"/>
  <c r="C13" i="1" s="1"/>
  <c r="B10" i="1"/>
  <c r="C10" i="1" s="1"/>
  <c r="B8" i="1"/>
  <c r="C8" i="1" s="1"/>
  <c r="D12" i="1"/>
  <c r="E12" i="1" s="1"/>
  <c r="B20" i="1"/>
  <c r="C20" i="1" s="1"/>
  <c r="D15" i="1"/>
  <c r="E15" i="1" s="1"/>
  <c r="B17" i="1"/>
  <c r="D17" i="1" s="1"/>
  <c r="E17" i="1" s="1"/>
  <c r="B11" i="1"/>
  <c r="C11" i="1" s="1"/>
  <c r="D9" i="1"/>
  <c r="E9" i="1" s="1"/>
  <c r="H15" i="2" a="1"/>
  <c r="H14" i="2" a="1"/>
  <c r="H16" i="2" a="1"/>
  <c r="H5" i="2" a="1"/>
  <c r="I6" i="2" a="1"/>
  <c r="J7" i="2" a="1"/>
  <c r="K8" i="2" a="1"/>
  <c r="L9" i="2" a="1"/>
  <c r="J6" i="2" a="1"/>
  <c r="K7" i="2" a="1"/>
  <c r="L8" i="2" a="1"/>
  <c r="M9" i="2" a="1"/>
  <c r="J5" i="2" a="1"/>
  <c r="L7" i="2" a="1"/>
  <c r="N9" i="2" a="1"/>
  <c r="F9" i="2" a="1"/>
  <c r="I9" i="2" a="1"/>
  <c r="I8" i="2" a="1"/>
  <c r="J9" i="2" a="1"/>
  <c r="J8" i="2" a="1"/>
  <c r="I5" i="2" a="1"/>
  <c r="K6" i="2" a="1"/>
  <c r="M8" i="2" a="1"/>
  <c r="M6" i="2" a="1"/>
  <c r="F6" i="2" a="1"/>
  <c r="F5" i="2" a="1"/>
  <c r="G5" i="2" a="1"/>
  <c r="K5" i="2" a="1"/>
  <c r="L6" i="2" a="1"/>
  <c r="M7" i="2" a="1"/>
  <c r="N8" i="2" a="1"/>
  <c r="L5" i="2" a="1"/>
  <c r="N7" i="2" a="1"/>
  <c r="H8" i="2" a="1"/>
  <c r="G6" i="2" a="1"/>
  <c r="H6" i="2" a="1"/>
  <c r="M5" i="2" a="1"/>
  <c r="N6" i="2" a="1"/>
  <c r="F8" i="2" a="1"/>
  <c r="G9" i="2" a="1"/>
  <c r="N5" i="2" a="1"/>
  <c r="F7" i="2" a="1"/>
  <c r="G8" i="2" a="1"/>
  <c r="H9" i="2" a="1"/>
  <c r="G7" i="2" a="1"/>
  <c r="H7" i="2" a="1"/>
  <c r="I7" i="2" a="1"/>
  <c r="K9" i="2" a="1"/>
  <c r="G4" i="2" a="1"/>
  <c r="H4" i="2" a="1"/>
  <c r="N4" i="2" a="1"/>
  <c r="I4" i="2" a="1"/>
  <c r="K4" i="2" a="1"/>
  <c r="L4" i="2" a="1"/>
  <c r="J4" i="2" a="1"/>
  <c r="M4" i="2" a="1"/>
  <c r="F4" i="2" a="1"/>
  <c r="Y39" i="7" l="1"/>
  <c r="X39" i="7"/>
  <c r="BG38" i="7"/>
  <c r="BE38" i="7"/>
  <c r="BC38" i="7"/>
  <c r="AW38" i="7"/>
  <c r="BA38" i="7"/>
  <c r="AY38" i="7"/>
  <c r="AU38" i="7"/>
  <c r="AS38" i="7"/>
  <c r="AQ38" i="7"/>
  <c r="AO38" i="7"/>
  <c r="AK38" i="7"/>
  <c r="AM38" i="7"/>
  <c r="AE38" i="7"/>
  <c r="AI38" i="7"/>
  <c r="Z39" i="7"/>
  <c r="AC39" i="7"/>
  <c r="BB39" i="7"/>
  <c r="BD39" i="7"/>
  <c r="BF39" i="7"/>
  <c r="V40" i="7" a="1"/>
  <c r="V40" i="7" s="1"/>
  <c r="W40" i="7" s="1"/>
  <c r="AT39" i="7"/>
  <c r="AP39" i="7"/>
  <c r="AV39" i="7"/>
  <c r="AX39" i="7"/>
  <c r="AZ39" i="7"/>
  <c r="AR39" i="7"/>
  <c r="AB39" i="7"/>
  <c r="AF39" i="7"/>
  <c r="AH39" i="7"/>
  <c r="AL39" i="7"/>
  <c r="AN39" i="7"/>
  <c r="AA39" i="7"/>
  <c r="AD39" i="7"/>
  <c r="AG39" i="7"/>
  <c r="AJ39" i="7"/>
  <c r="J28" i="4"/>
  <c r="K27" i="4"/>
  <c r="L27" i="4" s="1"/>
  <c r="A30" i="4"/>
  <c r="E29" i="4"/>
  <c r="F29" i="4"/>
  <c r="C29" i="4"/>
  <c r="D29" i="4"/>
  <c r="B29" i="4"/>
  <c r="P26" i="1"/>
  <c r="P20" i="1"/>
  <c r="P19" i="1"/>
  <c r="P23" i="1"/>
  <c r="P27" i="1"/>
  <c r="P21" i="1"/>
  <c r="P25" i="1"/>
  <c r="P18" i="1"/>
  <c r="P29" i="1"/>
  <c r="H15" i="2"/>
  <c r="H14" i="2"/>
  <c r="H16" i="2"/>
  <c r="D16" i="2"/>
  <c r="E16" i="2"/>
  <c r="F16" i="2"/>
  <c r="G15" i="2"/>
  <c r="E15" i="2"/>
  <c r="D15" i="2"/>
  <c r="K9" i="2"/>
  <c r="I7" i="2"/>
  <c r="H7" i="2"/>
  <c r="G7" i="2"/>
  <c r="H9" i="2"/>
  <c r="G8" i="2"/>
  <c r="F7" i="2"/>
  <c r="N5" i="2"/>
  <c r="G9" i="2"/>
  <c r="F8" i="2"/>
  <c r="N6" i="2"/>
  <c r="M5" i="2"/>
  <c r="H6" i="2"/>
  <c r="G6" i="2"/>
  <c r="H8" i="2"/>
  <c r="N7" i="2"/>
  <c r="L5" i="2"/>
  <c r="N8" i="2"/>
  <c r="M7" i="2"/>
  <c r="L6" i="2"/>
  <c r="K5" i="2"/>
  <c r="G5" i="2"/>
  <c r="F5" i="2"/>
  <c r="F6" i="2"/>
  <c r="M6" i="2"/>
  <c r="M8" i="2"/>
  <c r="K6" i="2"/>
  <c r="I5" i="2"/>
  <c r="J8" i="2"/>
  <c r="J9" i="2"/>
  <c r="I8" i="2"/>
  <c r="I9" i="2"/>
  <c r="F9" i="2"/>
  <c r="N9" i="2"/>
  <c r="L7" i="2"/>
  <c r="J5" i="2"/>
  <c r="M9" i="2"/>
  <c r="L8" i="2"/>
  <c r="K7" i="2"/>
  <c r="J6" i="2"/>
  <c r="L9" i="2"/>
  <c r="K8" i="2"/>
  <c r="J7" i="2"/>
  <c r="I6" i="2"/>
  <c r="H5" i="2"/>
  <c r="M4" i="2"/>
  <c r="J4" i="2"/>
  <c r="L4" i="2"/>
  <c r="K4" i="2"/>
  <c r="I4" i="2"/>
  <c r="N4" i="2"/>
  <c r="H4" i="2"/>
  <c r="G4" i="2"/>
  <c r="F4" i="2"/>
  <c r="I5" i="3"/>
  <c r="J5" i="3"/>
  <c r="M5" i="3"/>
  <c r="K5" i="3"/>
  <c r="L5" i="3"/>
  <c r="P5" i="3"/>
  <c r="O5" i="3"/>
  <c r="N5" i="3"/>
  <c r="H6" i="3"/>
  <c r="P9" i="1"/>
  <c r="F6" i="1"/>
  <c r="F27" i="1"/>
  <c r="F26" i="1"/>
  <c r="F18" i="1"/>
  <c r="F17" i="1"/>
  <c r="F9" i="1"/>
  <c r="F24" i="1"/>
  <c r="F23" i="1"/>
  <c r="F15" i="1"/>
  <c r="F30" i="1"/>
  <c r="F14" i="1"/>
  <c r="F21" i="1"/>
  <c r="F12" i="1"/>
  <c r="D29" i="1"/>
  <c r="C26" i="1"/>
  <c r="C23" i="1"/>
  <c r="C17" i="1"/>
  <c r="D11" i="1"/>
  <c r="D20" i="1"/>
  <c r="Y40" i="7" l="1"/>
  <c r="X40" i="7"/>
  <c r="BG39" i="7"/>
  <c r="BE39" i="7"/>
  <c r="BC39" i="7"/>
  <c r="AW39" i="7"/>
  <c r="BA39" i="7"/>
  <c r="AY39" i="7"/>
  <c r="AU39" i="7"/>
  <c r="AS39" i="7"/>
  <c r="AQ39" i="7"/>
  <c r="AO39" i="7"/>
  <c r="AK39" i="7"/>
  <c r="AM39" i="7"/>
  <c r="AE39" i="7"/>
  <c r="AI39" i="7"/>
  <c r="AC40" i="7"/>
  <c r="Z40" i="7"/>
  <c r="BB40" i="7"/>
  <c r="BD40" i="7"/>
  <c r="BF40" i="7"/>
  <c r="V41" i="7" a="1"/>
  <c r="V41" i="7" s="1"/>
  <c r="W41" i="7" s="1"/>
  <c r="AV40" i="7"/>
  <c r="AX40" i="7"/>
  <c r="AR40" i="7"/>
  <c r="AT40" i="7"/>
  <c r="AZ40" i="7"/>
  <c r="AP40" i="7"/>
  <c r="AL40" i="7"/>
  <c r="AN40" i="7"/>
  <c r="AA40" i="7"/>
  <c r="AB40" i="7"/>
  <c r="AF40" i="7"/>
  <c r="AG40" i="7"/>
  <c r="AH40" i="7"/>
  <c r="AJ40" i="7"/>
  <c r="AD40" i="7"/>
  <c r="A31" i="4"/>
  <c r="E30" i="4"/>
  <c r="F30" i="4"/>
  <c r="D30" i="4"/>
  <c r="B30" i="4"/>
  <c r="C30" i="4"/>
  <c r="J29" i="4"/>
  <c r="K28" i="4"/>
  <c r="L28" i="4" s="1"/>
  <c r="I6" i="3"/>
  <c r="J6" i="3"/>
  <c r="M6" i="3"/>
  <c r="K6" i="3"/>
  <c r="L6" i="3"/>
  <c r="P6" i="3"/>
  <c r="N6" i="3"/>
  <c r="O6" i="3"/>
  <c r="H7" i="3"/>
  <c r="E20" i="1"/>
  <c r="F20" i="1"/>
  <c r="E29" i="1"/>
  <c r="F29" i="1"/>
  <c r="E11" i="1"/>
  <c r="F11" i="1"/>
  <c r="Y41" i="7" l="1"/>
  <c r="X41" i="7"/>
  <c r="BG40" i="7"/>
  <c r="BC40" i="7"/>
  <c r="BE40" i="7"/>
  <c r="AW40" i="7"/>
  <c r="BA40" i="7"/>
  <c r="AY40" i="7"/>
  <c r="AU40" i="7"/>
  <c r="AS40" i="7"/>
  <c r="AQ40" i="7"/>
  <c r="AO40" i="7"/>
  <c r="AK40" i="7"/>
  <c r="AM40" i="7"/>
  <c r="AE40" i="7"/>
  <c r="AI40" i="7"/>
  <c r="Z41" i="7"/>
  <c r="BB41" i="7"/>
  <c r="BD41" i="7"/>
  <c r="BF41" i="7"/>
  <c r="AC41" i="7"/>
  <c r="V42" i="7" a="1"/>
  <c r="V42" i="7" s="1"/>
  <c r="W42" i="7" s="1"/>
  <c r="AV41" i="7"/>
  <c r="AT41" i="7"/>
  <c r="AX41" i="7"/>
  <c r="AZ41" i="7"/>
  <c r="AR41" i="7"/>
  <c r="AP41" i="7"/>
  <c r="AA41" i="7"/>
  <c r="AD41" i="7"/>
  <c r="AG41" i="7"/>
  <c r="AL41" i="7"/>
  <c r="AB41" i="7"/>
  <c r="AF41" i="7"/>
  <c r="AH41" i="7"/>
  <c r="AJ41" i="7"/>
  <c r="AN41" i="7"/>
  <c r="J30" i="4"/>
  <c r="K29" i="4"/>
  <c r="L29" i="4" s="1"/>
  <c r="A32" i="4"/>
  <c r="F31" i="4"/>
  <c r="E31" i="4"/>
  <c r="D31" i="4"/>
  <c r="B31" i="4"/>
  <c r="C31" i="4"/>
  <c r="I7" i="3"/>
  <c r="J7" i="3"/>
  <c r="M7" i="3"/>
  <c r="K7" i="3"/>
  <c r="L7" i="3"/>
  <c r="P7" i="3"/>
  <c r="N7" i="3"/>
  <c r="O7" i="3"/>
  <c r="H8" i="3"/>
  <c r="Y42" i="7" l="1"/>
  <c r="X42" i="7"/>
  <c r="BG41" i="7"/>
  <c r="BC41" i="7"/>
  <c r="BE41" i="7"/>
  <c r="AW41" i="7"/>
  <c r="BA41" i="7"/>
  <c r="AY41" i="7"/>
  <c r="AU41" i="7"/>
  <c r="AS41" i="7"/>
  <c r="AQ41" i="7"/>
  <c r="AM41" i="7"/>
  <c r="AO41" i="7"/>
  <c r="AK41" i="7"/>
  <c r="AE41" i="7"/>
  <c r="AI41" i="7"/>
  <c r="Z42" i="7"/>
  <c r="BF42" i="7"/>
  <c r="BD42" i="7"/>
  <c r="AC42" i="7"/>
  <c r="BB42" i="7"/>
  <c r="V43" i="7" a="1"/>
  <c r="V43" i="7" s="1"/>
  <c r="W43" i="7" s="1"/>
  <c r="AV42" i="7"/>
  <c r="AX42" i="7"/>
  <c r="AR42" i="7"/>
  <c r="AT42" i="7"/>
  <c r="AZ42" i="7"/>
  <c r="AP42" i="7"/>
  <c r="AA42" i="7"/>
  <c r="AB42" i="7"/>
  <c r="AH42" i="7"/>
  <c r="AJ42" i="7"/>
  <c r="AL42" i="7"/>
  <c r="AN42" i="7"/>
  <c r="AF42" i="7"/>
  <c r="AD42" i="7"/>
  <c r="AG42" i="7"/>
  <c r="A33" i="4"/>
  <c r="F32" i="4"/>
  <c r="E32" i="4"/>
  <c r="B32" i="4"/>
  <c r="C32" i="4"/>
  <c r="D32" i="4"/>
  <c r="J31" i="4"/>
  <c r="K30" i="4"/>
  <c r="L30" i="4" s="1"/>
  <c r="I8" i="3"/>
  <c r="J8" i="3"/>
  <c r="M8" i="3"/>
  <c r="K8" i="3"/>
  <c r="L8" i="3"/>
  <c r="P8" i="3"/>
  <c r="O8" i="3"/>
  <c r="N8" i="3"/>
  <c r="H9" i="3"/>
  <c r="Y43" i="7" l="1"/>
  <c r="X43" i="7"/>
  <c r="BG42" i="7"/>
  <c r="BE42" i="7"/>
  <c r="BC42" i="7"/>
  <c r="AW42" i="7"/>
  <c r="BA42" i="7"/>
  <c r="AY42" i="7"/>
  <c r="AU42" i="7"/>
  <c r="AS42" i="7"/>
  <c r="AQ42" i="7"/>
  <c r="AO42" i="7"/>
  <c r="AK42" i="7"/>
  <c r="AM42" i="7"/>
  <c r="AE42" i="7"/>
  <c r="AI42" i="7"/>
  <c r="Z43" i="7"/>
  <c r="AC43" i="7"/>
  <c r="BB43" i="7"/>
  <c r="BD43" i="7"/>
  <c r="BF43" i="7"/>
  <c r="V44" i="7" a="1"/>
  <c r="V44" i="7" s="1"/>
  <c r="W44" i="7" s="1"/>
  <c r="AT43" i="7"/>
  <c r="AV43" i="7"/>
  <c r="AX43" i="7"/>
  <c r="AR43" i="7"/>
  <c r="AZ43" i="7"/>
  <c r="AP43" i="7"/>
  <c r="AA43" i="7"/>
  <c r="AB43" i="7"/>
  <c r="AF43" i="7"/>
  <c r="AH43" i="7"/>
  <c r="AJ43" i="7"/>
  <c r="AG43" i="7"/>
  <c r="AL43" i="7"/>
  <c r="AN43" i="7"/>
  <c r="AD43" i="7"/>
  <c r="J32" i="4"/>
  <c r="K31" i="4"/>
  <c r="L31" i="4" s="1"/>
  <c r="A34" i="4"/>
  <c r="E33" i="4"/>
  <c r="F33" i="4"/>
  <c r="C33" i="4"/>
  <c r="B33" i="4"/>
  <c r="D33" i="4"/>
  <c r="I9" i="3"/>
  <c r="J9" i="3"/>
  <c r="M9" i="3"/>
  <c r="K9" i="3"/>
  <c r="L9" i="3"/>
  <c r="P9" i="3"/>
  <c r="N9" i="3"/>
  <c r="O9" i="3"/>
  <c r="H10" i="3"/>
  <c r="Y44" i="7" l="1"/>
  <c r="X44" i="7"/>
  <c r="BG43" i="7"/>
  <c r="BE43" i="7"/>
  <c r="BC43" i="7"/>
  <c r="AW43" i="7"/>
  <c r="BA43" i="7"/>
  <c r="AY43" i="7"/>
  <c r="AU43" i="7"/>
  <c r="AS43" i="7"/>
  <c r="AQ43" i="7"/>
  <c r="AO43" i="7"/>
  <c r="AK43" i="7"/>
  <c r="AM43" i="7"/>
  <c r="AE43" i="7"/>
  <c r="AI43" i="7"/>
  <c r="Z44" i="7"/>
  <c r="AC44" i="7"/>
  <c r="BB44" i="7"/>
  <c r="BD44" i="7"/>
  <c r="BF44" i="7"/>
  <c r="V45" i="7" a="1"/>
  <c r="V45" i="7" s="1"/>
  <c r="W45" i="7" s="1"/>
  <c r="AV44" i="7"/>
  <c r="AX44" i="7"/>
  <c r="AP44" i="7"/>
  <c r="AR44" i="7"/>
  <c r="AT44" i="7"/>
  <c r="AZ44" i="7"/>
  <c r="AA44" i="7"/>
  <c r="AF44" i="7"/>
  <c r="AD44" i="7"/>
  <c r="AG44" i="7"/>
  <c r="AH44" i="7"/>
  <c r="AJ44" i="7"/>
  <c r="AL44" i="7"/>
  <c r="AN44" i="7"/>
  <c r="AB44" i="7"/>
  <c r="A35" i="4"/>
  <c r="E34" i="4"/>
  <c r="F34" i="4"/>
  <c r="C34" i="4"/>
  <c r="D34" i="4"/>
  <c r="B34" i="4"/>
  <c r="J33" i="4"/>
  <c r="K32" i="4"/>
  <c r="L32" i="4" s="1"/>
  <c r="I10" i="3"/>
  <c r="J10" i="3"/>
  <c r="M10" i="3"/>
  <c r="K10" i="3"/>
  <c r="L10" i="3"/>
  <c r="P10" i="3"/>
  <c r="N10" i="3"/>
  <c r="O10" i="3"/>
  <c r="H11" i="3"/>
  <c r="Y45" i="7" l="1"/>
  <c r="X45" i="7"/>
  <c r="BG44" i="7"/>
  <c r="BC44" i="7"/>
  <c r="BE44" i="7"/>
  <c r="AW44" i="7"/>
  <c r="BA44" i="7"/>
  <c r="AY44" i="7"/>
  <c r="AU44" i="7"/>
  <c r="AS44" i="7"/>
  <c r="AQ44" i="7"/>
  <c r="AM44" i="7"/>
  <c r="AO44" i="7"/>
  <c r="AK44" i="7"/>
  <c r="AE44" i="7"/>
  <c r="AI44" i="7"/>
  <c r="Z45" i="7"/>
  <c r="BD45" i="7"/>
  <c r="BF45" i="7"/>
  <c r="AC45" i="7"/>
  <c r="BB45" i="7"/>
  <c r="V46" i="7" a="1"/>
  <c r="V46" i="7" s="1"/>
  <c r="W46" i="7" s="1"/>
  <c r="AV45" i="7"/>
  <c r="AR45" i="7"/>
  <c r="AX45" i="7"/>
  <c r="AP45" i="7"/>
  <c r="AT45" i="7"/>
  <c r="AZ45" i="7"/>
  <c r="AF45" i="7"/>
  <c r="AD45" i="7"/>
  <c r="AG45" i="7"/>
  <c r="AL45" i="7"/>
  <c r="AN45" i="7"/>
  <c r="AA45" i="7"/>
  <c r="AB45" i="7"/>
  <c r="AJ45" i="7"/>
  <c r="AH45" i="7"/>
  <c r="J34" i="4"/>
  <c r="K33" i="4"/>
  <c r="L33" i="4" s="1"/>
  <c r="A36" i="4"/>
  <c r="F35" i="4"/>
  <c r="E35" i="4"/>
  <c r="B35" i="4"/>
  <c r="D35" i="4"/>
  <c r="C35" i="4"/>
  <c r="I11" i="3"/>
  <c r="J11" i="3"/>
  <c r="M11" i="3"/>
  <c r="K11" i="3"/>
  <c r="L11" i="3"/>
  <c r="P11" i="3"/>
  <c r="N11" i="3"/>
  <c r="O11" i="3"/>
  <c r="H12" i="3"/>
  <c r="Y46" i="7" l="1"/>
  <c r="X46" i="7"/>
  <c r="BG45" i="7"/>
  <c r="BC45" i="7"/>
  <c r="AW45" i="7"/>
  <c r="BE45" i="7"/>
  <c r="BA45" i="7"/>
  <c r="AY45" i="7"/>
  <c r="AU45" i="7"/>
  <c r="AS45" i="7"/>
  <c r="AQ45" i="7"/>
  <c r="AO45" i="7"/>
  <c r="AK45" i="7"/>
  <c r="AM45" i="7"/>
  <c r="AE45" i="7"/>
  <c r="AI45" i="7"/>
  <c r="Z46" i="7"/>
  <c r="BB46" i="7"/>
  <c r="BF46" i="7"/>
  <c r="BD46" i="7"/>
  <c r="AC46" i="7"/>
  <c r="V47" i="7" a="1"/>
  <c r="V47" i="7" s="1"/>
  <c r="W47" i="7" s="1"/>
  <c r="AV46" i="7"/>
  <c r="AX46" i="7"/>
  <c r="AR46" i="7"/>
  <c r="AZ46" i="7"/>
  <c r="AP46" i="7"/>
  <c r="AT46" i="7"/>
  <c r="AF46" i="7"/>
  <c r="AG46" i="7"/>
  <c r="AH46" i="7"/>
  <c r="AD46" i="7"/>
  <c r="AJ46" i="7"/>
  <c r="AL46" i="7"/>
  <c r="AN46" i="7"/>
  <c r="AA46" i="7"/>
  <c r="AB46" i="7"/>
  <c r="A37" i="4"/>
  <c r="E36" i="4"/>
  <c r="F36" i="4"/>
  <c r="D36" i="4"/>
  <c r="C36" i="4"/>
  <c r="B36" i="4"/>
  <c r="J35" i="4"/>
  <c r="K34" i="4"/>
  <c r="L34" i="4" s="1"/>
  <c r="I12" i="3"/>
  <c r="J12" i="3"/>
  <c r="M12" i="3"/>
  <c r="K12" i="3"/>
  <c r="L12" i="3"/>
  <c r="P12" i="3"/>
  <c r="O12" i="3"/>
  <c r="N12" i="3"/>
  <c r="H13" i="3"/>
  <c r="Y47" i="7" l="1"/>
  <c r="X47" i="7"/>
  <c r="BG46" i="7"/>
  <c r="BC46" i="7"/>
  <c r="AW46" i="7"/>
  <c r="BE46" i="7"/>
  <c r="BA46" i="7"/>
  <c r="AY46" i="7"/>
  <c r="AU46" i="7"/>
  <c r="AS46" i="7"/>
  <c r="AQ46" i="7"/>
  <c r="AO46" i="7"/>
  <c r="AK46" i="7"/>
  <c r="AM46" i="7"/>
  <c r="AE46" i="7"/>
  <c r="AI46" i="7"/>
  <c r="Z47" i="7"/>
  <c r="BB47" i="7"/>
  <c r="BD47" i="7"/>
  <c r="BF47" i="7"/>
  <c r="AC47" i="7"/>
  <c r="V48" i="7" a="1"/>
  <c r="V48" i="7" s="1"/>
  <c r="W48" i="7" s="1"/>
  <c r="AT47" i="7"/>
  <c r="AV47" i="7"/>
  <c r="AX47" i="7"/>
  <c r="AR47" i="7"/>
  <c r="AZ47" i="7"/>
  <c r="AP47" i="7"/>
  <c r="AG47" i="7"/>
  <c r="AH47" i="7"/>
  <c r="AJ47" i="7"/>
  <c r="AB47" i="7"/>
  <c r="AF47" i="7"/>
  <c r="AD47" i="7"/>
  <c r="AN47" i="7"/>
  <c r="AA47" i="7"/>
  <c r="AL47" i="7"/>
  <c r="J36" i="4"/>
  <c r="K35" i="4"/>
  <c r="L35" i="4" s="1"/>
  <c r="A38" i="4"/>
  <c r="F37" i="4"/>
  <c r="E37" i="4"/>
  <c r="D37" i="4"/>
  <c r="B37" i="4"/>
  <c r="C37" i="4"/>
  <c r="I13" i="3"/>
  <c r="J13" i="3"/>
  <c r="M13" i="3"/>
  <c r="K13" i="3"/>
  <c r="L13" i="3"/>
  <c r="P13" i="3"/>
  <c r="N13" i="3"/>
  <c r="O13" i="3"/>
  <c r="H14" i="3"/>
  <c r="Y48" i="7" l="1"/>
  <c r="X48" i="7"/>
  <c r="BG47" i="7"/>
  <c r="BC47" i="7"/>
  <c r="BE47" i="7"/>
  <c r="BA47" i="7"/>
  <c r="AW47" i="7"/>
  <c r="AY47" i="7"/>
  <c r="AQ47" i="7"/>
  <c r="AU47" i="7"/>
  <c r="AS47" i="7"/>
  <c r="AO47" i="7"/>
  <c r="AK47" i="7"/>
  <c r="AM47" i="7"/>
  <c r="AE47" i="7"/>
  <c r="AI47" i="7"/>
  <c r="Z48" i="7"/>
  <c r="BD48" i="7"/>
  <c r="BF48" i="7"/>
  <c r="AC48" i="7"/>
  <c r="BB48" i="7"/>
  <c r="V49" i="7" a="1"/>
  <c r="V49" i="7" s="1"/>
  <c r="W49" i="7" s="1"/>
  <c r="AV48" i="7"/>
  <c r="AX48" i="7"/>
  <c r="AR48" i="7"/>
  <c r="AZ48" i="7"/>
  <c r="AT48" i="7"/>
  <c r="AP48" i="7"/>
  <c r="AA48" i="7"/>
  <c r="AB48" i="7"/>
  <c r="AG48" i="7"/>
  <c r="AJ48" i="7"/>
  <c r="AL48" i="7"/>
  <c r="AF48" i="7"/>
  <c r="AD48" i="7"/>
  <c r="AH48" i="7"/>
  <c r="AN48" i="7"/>
  <c r="A39" i="4"/>
  <c r="F38" i="4"/>
  <c r="B38" i="4"/>
  <c r="C38" i="4"/>
  <c r="D38" i="4"/>
  <c r="E38" i="4"/>
  <c r="J37" i="4"/>
  <c r="K36" i="4"/>
  <c r="L36" i="4" s="1"/>
  <c r="I14" i="3"/>
  <c r="J14" i="3"/>
  <c r="M14" i="3"/>
  <c r="K14" i="3"/>
  <c r="L14" i="3"/>
  <c r="P14" i="3"/>
  <c r="N14" i="3"/>
  <c r="O14" i="3"/>
  <c r="H15" i="3"/>
  <c r="Y49" i="7" l="1"/>
  <c r="X49" i="7"/>
  <c r="BG48" i="7"/>
  <c r="BC48" i="7"/>
  <c r="BE48" i="7"/>
  <c r="AW48" i="7"/>
  <c r="BA48" i="7"/>
  <c r="AY48" i="7"/>
  <c r="AU48" i="7"/>
  <c r="AS48" i="7"/>
  <c r="AQ48" i="7"/>
  <c r="AM48" i="7"/>
  <c r="AO48" i="7"/>
  <c r="AK48" i="7"/>
  <c r="AE48" i="7"/>
  <c r="AI48" i="7"/>
  <c r="Z49" i="7"/>
  <c r="BB49" i="7"/>
  <c r="BD49" i="7"/>
  <c r="BF49" i="7"/>
  <c r="AC49" i="7"/>
  <c r="V50" i="7" a="1"/>
  <c r="V50" i="7" s="1"/>
  <c r="W50" i="7" s="1"/>
  <c r="AV49" i="7"/>
  <c r="AR49" i="7"/>
  <c r="AX49" i="7"/>
  <c r="AT49" i="7"/>
  <c r="AP49" i="7"/>
  <c r="AZ49" i="7"/>
  <c r="AJ49" i="7"/>
  <c r="AL49" i="7"/>
  <c r="AN49" i="7"/>
  <c r="AA49" i="7"/>
  <c r="AB49" i="7"/>
  <c r="AD49" i="7"/>
  <c r="AH49" i="7"/>
  <c r="AF49" i="7"/>
  <c r="AG49" i="7"/>
  <c r="J38" i="4"/>
  <c r="K37" i="4"/>
  <c r="L37" i="4" s="1"/>
  <c r="A40" i="4"/>
  <c r="E39" i="4"/>
  <c r="F39" i="4"/>
  <c r="B39" i="4"/>
  <c r="C39" i="4"/>
  <c r="D39" i="4"/>
  <c r="I15" i="3"/>
  <c r="J15" i="3"/>
  <c r="M15" i="3"/>
  <c r="K15" i="3"/>
  <c r="L15" i="3"/>
  <c r="P15" i="3"/>
  <c r="N15" i="3"/>
  <c r="O15" i="3"/>
  <c r="H16" i="3"/>
  <c r="Y50" i="7" l="1"/>
  <c r="X50" i="7"/>
  <c r="BG49" i="7"/>
  <c r="BC49" i="7"/>
  <c r="BE49" i="7"/>
  <c r="AW49" i="7"/>
  <c r="BA49" i="7"/>
  <c r="AY49" i="7"/>
  <c r="AU49" i="7"/>
  <c r="AS49" i="7"/>
  <c r="AQ49" i="7"/>
  <c r="AO49" i="7"/>
  <c r="AK49" i="7"/>
  <c r="AM49" i="7"/>
  <c r="AE49" i="7"/>
  <c r="AI49" i="7"/>
  <c r="Z50" i="7"/>
  <c r="AC50" i="7"/>
  <c r="BB50" i="7"/>
  <c r="BD50" i="7"/>
  <c r="BF50" i="7"/>
  <c r="V51" i="7" a="1"/>
  <c r="V51" i="7" s="1"/>
  <c r="W51" i="7" s="1"/>
  <c r="AV50" i="7"/>
  <c r="AX50" i="7"/>
  <c r="AP50" i="7"/>
  <c r="AR50" i="7"/>
  <c r="AT50" i="7"/>
  <c r="AZ50" i="7"/>
  <c r="AF50" i="7"/>
  <c r="AD50" i="7"/>
  <c r="AJ50" i="7"/>
  <c r="AN50" i="7"/>
  <c r="AA50" i="7"/>
  <c r="AB50" i="7"/>
  <c r="AG50" i="7"/>
  <c r="AH50" i="7"/>
  <c r="AL50" i="7"/>
  <c r="A41" i="4"/>
  <c r="F40" i="4"/>
  <c r="E40" i="4"/>
  <c r="B40" i="4"/>
  <c r="D40" i="4"/>
  <c r="C40" i="4"/>
  <c r="J39" i="4"/>
  <c r="K38" i="4"/>
  <c r="L38" i="4" s="1"/>
  <c r="I16" i="3"/>
  <c r="J16" i="3"/>
  <c r="M16" i="3"/>
  <c r="K16" i="3"/>
  <c r="L16" i="3"/>
  <c r="P16" i="3"/>
  <c r="O16" i="3"/>
  <c r="N16" i="3"/>
  <c r="H17" i="3"/>
  <c r="Y51" i="7" l="1"/>
  <c r="X51" i="7"/>
  <c r="BG50" i="7"/>
  <c r="BC50" i="7"/>
  <c r="BE50" i="7"/>
  <c r="AW50" i="7"/>
  <c r="BA50" i="7"/>
  <c r="AY50" i="7"/>
  <c r="AU50" i="7"/>
  <c r="AS50" i="7"/>
  <c r="AQ50" i="7"/>
  <c r="AO50" i="7"/>
  <c r="AK50" i="7"/>
  <c r="AM50" i="7"/>
  <c r="AE50" i="7"/>
  <c r="AI50" i="7"/>
  <c r="Z51" i="7"/>
  <c r="AC51" i="7"/>
  <c r="BB51" i="7"/>
  <c r="BD51" i="7"/>
  <c r="BF51" i="7"/>
  <c r="V52" i="7" a="1"/>
  <c r="V52" i="7" s="1"/>
  <c r="W52" i="7" s="1"/>
  <c r="AT51" i="7"/>
  <c r="AV51" i="7"/>
  <c r="AX51" i="7"/>
  <c r="AR51" i="7"/>
  <c r="AZ51" i="7"/>
  <c r="AP51" i="7"/>
  <c r="AN51" i="7"/>
  <c r="AA51" i="7"/>
  <c r="AB51" i="7"/>
  <c r="AF51" i="7"/>
  <c r="AD51" i="7"/>
  <c r="AH51" i="7"/>
  <c r="AJ51" i="7"/>
  <c r="AL51" i="7"/>
  <c r="AG51" i="7"/>
  <c r="J40" i="4"/>
  <c r="K39" i="4"/>
  <c r="L39" i="4" s="1"/>
  <c r="A42" i="4"/>
  <c r="F41" i="4"/>
  <c r="E41" i="4"/>
  <c r="B41" i="4"/>
  <c r="D41" i="4"/>
  <c r="C41" i="4"/>
  <c r="I17" i="3"/>
  <c r="J17" i="3"/>
  <c r="M17" i="3"/>
  <c r="K17" i="3"/>
  <c r="L17" i="3"/>
  <c r="P17" i="3"/>
  <c r="N17" i="3"/>
  <c r="O17" i="3"/>
  <c r="H18" i="3"/>
  <c r="Y52" i="7" l="1"/>
  <c r="X52" i="7"/>
  <c r="BG51" i="7"/>
  <c r="BC51" i="7"/>
  <c r="BE51" i="7"/>
  <c r="AW51" i="7"/>
  <c r="BA51" i="7"/>
  <c r="AY51" i="7"/>
  <c r="AU51" i="7"/>
  <c r="AS51" i="7"/>
  <c r="AQ51" i="7"/>
  <c r="AO51" i="7"/>
  <c r="AK51" i="7"/>
  <c r="AM51" i="7"/>
  <c r="AE51" i="7"/>
  <c r="AI51" i="7"/>
  <c r="Z52" i="7"/>
  <c r="AC52" i="7"/>
  <c r="BB52" i="7"/>
  <c r="BF52" i="7"/>
  <c r="BD52" i="7"/>
  <c r="V53" i="7" a="1"/>
  <c r="V53" i="7" s="1"/>
  <c r="W53" i="7" s="1"/>
  <c r="AV52" i="7"/>
  <c r="AX52" i="7"/>
  <c r="AT52" i="7"/>
  <c r="AP52" i="7"/>
  <c r="AR52" i="7"/>
  <c r="AZ52" i="7"/>
  <c r="AA52" i="7"/>
  <c r="AB52" i="7"/>
  <c r="AG52" i="7"/>
  <c r="AH52" i="7"/>
  <c r="AN52" i="7"/>
  <c r="AF52" i="7"/>
  <c r="AD52" i="7"/>
  <c r="AJ52" i="7"/>
  <c r="AL52" i="7"/>
  <c r="A43" i="4"/>
  <c r="F42" i="4"/>
  <c r="E42" i="4"/>
  <c r="B42" i="4"/>
  <c r="D42" i="4"/>
  <c r="C42" i="4"/>
  <c r="J41" i="4"/>
  <c r="K40" i="4"/>
  <c r="L40" i="4" s="1"/>
  <c r="I18" i="3"/>
  <c r="J18" i="3"/>
  <c r="M18" i="3"/>
  <c r="K18" i="3"/>
  <c r="L18" i="3"/>
  <c r="P18" i="3"/>
  <c r="N18" i="3"/>
  <c r="O18" i="3"/>
  <c r="H19" i="3"/>
  <c r="Y53" i="7" l="1"/>
  <c r="X53" i="7"/>
  <c r="BG52" i="7"/>
  <c r="BC52" i="7"/>
  <c r="BE52" i="7"/>
  <c r="AW52" i="7"/>
  <c r="BA52" i="7"/>
  <c r="AY52" i="7"/>
  <c r="AU52" i="7"/>
  <c r="AS52" i="7"/>
  <c r="AQ52" i="7"/>
  <c r="AO52" i="7"/>
  <c r="AK52" i="7"/>
  <c r="AM52" i="7"/>
  <c r="AE52" i="7"/>
  <c r="AI52" i="7"/>
  <c r="Z53" i="7"/>
  <c r="AC53" i="7"/>
  <c r="BB53" i="7"/>
  <c r="BD53" i="7"/>
  <c r="BF53" i="7"/>
  <c r="V54" i="7" a="1"/>
  <c r="V54" i="7" s="1"/>
  <c r="W54" i="7" s="1"/>
  <c r="AV53" i="7"/>
  <c r="AP53" i="7"/>
  <c r="AR53" i="7"/>
  <c r="AZ53" i="7"/>
  <c r="AT53" i="7"/>
  <c r="AX53" i="7"/>
  <c r="AB53" i="7"/>
  <c r="AF53" i="7"/>
  <c r="AJ53" i="7"/>
  <c r="AL53" i="7"/>
  <c r="AN53" i="7"/>
  <c r="AD53" i="7"/>
  <c r="AA53" i="7"/>
  <c r="AG53" i="7"/>
  <c r="AH53" i="7"/>
  <c r="J42" i="4"/>
  <c r="K41" i="4"/>
  <c r="L41" i="4" s="1"/>
  <c r="B43" i="4"/>
  <c r="E43" i="4"/>
  <c r="F43" i="4"/>
  <c r="D43" i="4"/>
  <c r="C43" i="4"/>
  <c r="A44" i="4"/>
  <c r="I19" i="3"/>
  <c r="J19" i="3"/>
  <c r="M19" i="3"/>
  <c r="K19" i="3"/>
  <c r="L19" i="3"/>
  <c r="P19" i="3"/>
  <c r="N19" i="3"/>
  <c r="O19" i="3"/>
  <c r="H20" i="3"/>
  <c r="Y54" i="7" l="1"/>
  <c r="X54" i="7"/>
  <c r="BG53" i="7"/>
  <c r="BC53" i="7"/>
  <c r="BE53" i="7"/>
  <c r="AW53" i="7"/>
  <c r="BA53" i="7"/>
  <c r="AY53" i="7"/>
  <c r="AU53" i="7"/>
  <c r="AS53" i="7"/>
  <c r="AQ53" i="7"/>
  <c r="AO53" i="7"/>
  <c r="AK53" i="7"/>
  <c r="AM53" i="7"/>
  <c r="AE53" i="7"/>
  <c r="AI53" i="7"/>
  <c r="Z54" i="7"/>
  <c r="BF54" i="7"/>
  <c r="BD54" i="7"/>
  <c r="AC54" i="7"/>
  <c r="BB54" i="7"/>
  <c r="V55" i="7" a="1"/>
  <c r="V55" i="7" s="1"/>
  <c r="W55" i="7" s="1"/>
  <c r="AV54" i="7"/>
  <c r="AX54" i="7"/>
  <c r="AR54" i="7"/>
  <c r="AT54" i="7"/>
  <c r="AZ54" i="7"/>
  <c r="AP54" i="7"/>
  <c r="AB54" i="7"/>
  <c r="AF54" i="7"/>
  <c r="AD54" i="7"/>
  <c r="AJ54" i="7"/>
  <c r="AL54" i="7"/>
  <c r="AA54" i="7"/>
  <c r="AH54" i="7"/>
  <c r="AN54" i="7"/>
  <c r="AG54" i="7"/>
  <c r="E44" i="4"/>
  <c r="F44" i="4"/>
  <c r="D44" i="4"/>
  <c r="C44" i="4"/>
  <c r="B44" i="4"/>
  <c r="J43" i="4"/>
  <c r="K42" i="4"/>
  <c r="L42" i="4" s="1"/>
  <c r="I20" i="3"/>
  <c r="J20" i="3"/>
  <c r="M20" i="3"/>
  <c r="K20" i="3"/>
  <c r="L20" i="3"/>
  <c r="P20" i="3"/>
  <c r="O20" i="3"/>
  <c r="N20" i="3"/>
  <c r="H21" i="3"/>
  <c r="Y55" i="7" l="1"/>
  <c r="X55" i="7"/>
  <c r="BG54" i="7"/>
  <c r="BC54" i="7"/>
  <c r="BE54" i="7"/>
  <c r="AW54" i="7"/>
  <c r="BA54" i="7"/>
  <c r="AY54" i="7"/>
  <c r="AU54" i="7"/>
  <c r="AS54" i="7"/>
  <c r="AQ54" i="7"/>
  <c r="AO54" i="7"/>
  <c r="AK54" i="7"/>
  <c r="AM54" i="7"/>
  <c r="AE54" i="7"/>
  <c r="AI54" i="7"/>
  <c r="Z55" i="7"/>
  <c r="BB55" i="7"/>
  <c r="BF55" i="7"/>
  <c r="BD55" i="7"/>
  <c r="V56" i="7" a="1"/>
  <c r="V56" i="7" s="1"/>
  <c r="W56" i="7" s="1"/>
  <c r="AP55" i="7"/>
  <c r="AT55" i="7"/>
  <c r="AV55" i="7"/>
  <c r="AX55" i="7"/>
  <c r="AR55" i="7"/>
  <c r="AZ55" i="7"/>
  <c r="AC55" i="7"/>
  <c r="AB55" i="7"/>
  <c r="AD55" i="7"/>
  <c r="AG55" i="7"/>
  <c r="AA55" i="7"/>
  <c r="BG55" i="7" s="1"/>
  <c r="AH55" i="7"/>
  <c r="AJ55" i="7"/>
  <c r="AL55" i="7"/>
  <c r="AN55" i="7"/>
  <c r="AF55" i="7"/>
  <c r="K43" i="4"/>
  <c r="L43" i="4" s="1"/>
  <c r="J44" i="4"/>
  <c r="I21" i="3"/>
  <c r="J21" i="3"/>
  <c r="M21" i="3"/>
  <c r="K21" i="3"/>
  <c r="L21" i="3"/>
  <c r="P21" i="3"/>
  <c r="N21" i="3"/>
  <c r="O21" i="3"/>
  <c r="H22" i="3"/>
  <c r="Y56" i="7" l="1"/>
  <c r="X56" i="7"/>
  <c r="AW55" i="7"/>
  <c r="BE55" i="7"/>
  <c r="BC55" i="7"/>
  <c r="BA55" i="7"/>
  <c r="AY55" i="7"/>
  <c r="AU55" i="7"/>
  <c r="AS55" i="7"/>
  <c r="AQ55" i="7"/>
  <c r="AO55" i="7"/>
  <c r="AK55" i="7"/>
  <c r="AM55" i="7"/>
  <c r="AE55" i="7"/>
  <c r="AI55" i="7"/>
  <c r="Z56" i="7"/>
  <c r="BB56" i="7"/>
  <c r="BD56" i="7"/>
  <c r="BF56" i="7"/>
  <c r="AC56" i="7"/>
  <c r="V57" i="7" a="1"/>
  <c r="V57" i="7" s="1"/>
  <c r="W57" i="7" s="1"/>
  <c r="AP56" i="7"/>
  <c r="AV56" i="7"/>
  <c r="AX56" i="7"/>
  <c r="AR56" i="7"/>
  <c r="AT56" i="7"/>
  <c r="AZ56" i="7"/>
  <c r="AD56" i="7"/>
  <c r="AG56" i="7"/>
  <c r="AH56" i="7"/>
  <c r="AN56" i="7"/>
  <c r="AA56" i="7"/>
  <c r="AB56" i="7"/>
  <c r="AF56" i="7"/>
  <c r="AL56" i="7"/>
  <c r="AJ56" i="7"/>
  <c r="K44" i="4"/>
  <c r="L44" i="4" s="1"/>
  <c r="J45" i="4"/>
  <c r="I22" i="3"/>
  <c r="J22" i="3"/>
  <c r="M22" i="3"/>
  <c r="K22" i="3"/>
  <c r="L22" i="3"/>
  <c r="P22" i="3"/>
  <c r="N22" i="3"/>
  <c r="O22" i="3"/>
  <c r="H23" i="3"/>
  <c r="Y57" i="7" l="1"/>
  <c r="X57" i="7"/>
  <c r="BG56" i="7"/>
  <c r="BC56" i="7"/>
  <c r="AW56" i="7"/>
  <c r="BE56" i="7"/>
  <c r="BA56" i="7"/>
  <c r="AY56" i="7"/>
  <c r="AU56" i="7"/>
  <c r="AS56" i="7"/>
  <c r="AQ56" i="7"/>
  <c r="AO56" i="7"/>
  <c r="AK56" i="7"/>
  <c r="AM56" i="7"/>
  <c r="AE56" i="7"/>
  <c r="AI56" i="7"/>
  <c r="Z57" i="7"/>
  <c r="AC57" i="7"/>
  <c r="BB57" i="7"/>
  <c r="BD57" i="7"/>
  <c r="BF57" i="7"/>
  <c r="V58" i="7" a="1"/>
  <c r="V58" i="7" s="1"/>
  <c r="W58" i="7" s="1"/>
  <c r="AV57" i="7"/>
  <c r="AR57" i="7"/>
  <c r="AP57" i="7"/>
  <c r="AT57" i="7"/>
  <c r="AX57" i="7"/>
  <c r="AZ57" i="7"/>
  <c r="AA57" i="7"/>
  <c r="AD57" i="7"/>
  <c r="AH57" i="7"/>
  <c r="AJ57" i="7"/>
  <c r="AG57" i="7"/>
  <c r="AL57" i="7"/>
  <c r="AN57" i="7"/>
  <c r="AB57" i="7"/>
  <c r="AF57" i="7"/>
  <c r="K45" i="4"/>
  <c r="L45" i="4" s="1"/>
  <c r="J46" i="4"/>
  <c r="I23" i="3"/>
  <c r="J23" i="3"/>
  <c r="M23" i="3"/>
  <c r="K23" i="3"/>
  <c r="L23" i="3"/>
  <c r="P23" i="3"/>
  <c r="N23" i="3"/>
  <c r="O23" i="3"/>
  <c r="H24" i="3"/>
  <c r="Y58" i="7" l="1"/>
  <c r="X58" i="7"/>
  <c r="BG57" i="7"/>
  <c r="BC57" i="7"/>
  <c r="BE57" i="7"/>
  <c r="AW57" i="7"/>
  <c r="BA57" i="7"/>
  <c r="AY57" i="7"/>
  <c r="AU57" i="7"/>
  <c r="AS57" i="7"/>
  <c r="AQ57" i="7"/>
  <c r="AM57" i="7"/>
  <c r="AO57" i="7"/>
  <c r="AK57" i="7"/>
  <c r="AE57" i="7"/>
  <c r="AI57" i="7"/>
  <c r="Z58" i="7"/>
  <c r="AC58" i="7"/>
  <c r="BB58" i="7"/>
  <c r="BD58" i="7"/>
  <c r="BF58" i="7"/>
  <c r="V59" i="7" a="1"/>
  <c r="V59" i="7" s="1"/>
  <c r="W59" i="7" s="1"/>
  <c r="AV58" i="7"/>
  <c r="AX58" i="7"/>
  <c r="AR58" i="7"/>
  <c r="AP58" i="7"/>
  <c r="AT58" i="7"/>
  <c r="AZ58" i="7"/>
  <c r="AH58" i="7"/>
  <c r="AJ58" i="7"/>
  <c r="AL58" i="7"/>
  <c r="AA58" i="7"/>
  <c r="AF58" i="7"/>
  <c r="AD58" i="7"/>
  <c r="AG58" i="7"/>
  <c r="AB58" i="7"/>
  <c r="AN58" i="7"/>
  <c r="K46" i="4"/>
  <c r="L46" i="4" s="1"/>
  <c r="J47" i="4"/>
  <c r="I24" i="3"/>
  <c r="J24" i="3"/>
  <c r="M24" i="3"/>
  <c r="K24" i="3"/>
  <c r="L24" i="3"/>
  <c r="P24" i="3"/>
  <c r="O24" i="3"/>
  <c r="N24" i="3"/>
  <c r="H25" i="3"/>
  <c r="Y59" i="7" l="1"/>
  <c r="X59" i="7"/>
  <c r="BG58" i="7"/>
  <c r="BC58" i="7"/>
  <c r="BE58" i="7"/>
  <c r="AW58" i="7"/>
  <c r="BA58" i="7"/>
  <c r="AY58" i="7"/>
  <c r="AU58" i="7"/>
  <c r="AS58" i="7"/>
  <c r="AQ58" i="7"/>
  <c r="AO58" i="7"/>
  <c r="AK58" i="7"/>
  <c r="AM58" i="7"/>
  <c r="AE58" i="7"/>
  <c r="AI58" i="7"/>
  <c r="Z59" i="7"/>
  <c r="AC59" i="7"/>
  <c r="BB59" i="7"/>
  <c r="BD59" i="7"/>
  <c r="BF59" i="7"/>
  <c r="V60" i="7" a="1"/>
  <c r="V60" i="7" s="1"/>
  <c r="W60" i="7" s="1"/>
  <c r="AT59" i="7"/>
  <c r="AP59" i="7"/>
  <c r="AV59" i="7"/>
  <c r="AX59" i="7"/>
  <c r="AZ59" i="7"/>
  <c r="AR59" i="7"/>
  <c r="AB59" i="7"/>
  <c r="AF59" i="7"/>
  <c r="AH59" i="7"/>
  <c r="AL59" i="7"/>
  <c r="AN59" i="7"/>
  <c r="AA59" i="7"/>
  <c r="AD59" i="7"/>
  <c r="AG59" i="7"/>
  <c r="AJ59" i="7"/>
  <c r="K47" i="4"/>
  <c r="L47" i="4" s="1"/>
  <c r="J48" i="4"/>
  <c r="I25" i="3"/>
  <c r="J25" i="3"/>
  <c r="M25" i="3"/>
  <c r="K25" i="3"/>
  <c r="L25" i="3"/>
  <c r="P25" i="3"/>
  <c r="N25" i="3"/>
  <c r="O25" i="3"/>
  <c r="H26" i="3"/>
  <c r="Y60" i="7" l="1"/>
  <c r="X60" i="7"/>
  <c r="BG59" i="7"/>
  <c r="BE59" i="7"/>
  <c r="BC59" i="7"/>
  <c r="AW59" i="7"/>
  <c r="BA59" i="7"/>
  <c r="AY59" i="7"/>
  <c r="AU59" i="7"/>
  <c r="AS59" i="7"/>
  <c r="AQ59" i="7"/>
  <c r="AO59" i="7"/>
  <c r="AK59" i="7"/>
  <c r="AM59" i="7"/>
  <c r="AE59" i="7"/>
  <c r="AI59" i="7"/>
  <c r="Z60" i="7"/>
  <c r="AC60" i="7"/>
  <c r="BB60" i="7"/>
  <c r="BD60" i="7"/>
  <c r="BF60" i="7"/>
  <c r="V61" i="7" a="1"/>
  <c r="V61" i="7" s="1"/>
  <c r="W61" i="7" s="1"/>
  <c r="AV60" i="7"/>
  <c r="AX60" i="7"/>
  <c r="AT60" i="7"/>
  <c r="AP60" i="7"/>
  <c r="AR60" i="7"/>
  <c r="AZ60" i="7"/>
  <c r="AL60" i="7"/>
  <c r="AN60" i="7"/>
  <c r="AA60" i="7"/>
  <c r="AB60" i="7"/>
  <c r="AF60" i="7"/>
  <c r="AG60" i="7"/>
  <c r="AH60" i="7"/>
  <c r="AJ60" i="7"/>
  <c r="AD60" i="7"/>
  <c r="K48" i="4"/>
  <c r="L48" i="4" s="1"/>
  <c r="J49" i="4"/>
  <c r="I26" i="3"/>
  <c r="J26" i="3"/>
  <c r="M26" i="3"/>
  <c r="K26" i="3"/>
  <c r="L26" i="3"/>
  <c r="P26" i="3"/>
  <c r="N26" i="3"/>
  <c r="O26" i="3"/>
  <c r="H27" i="3"/>
  <c r="Y61" i="7" l="1"/>
  <c r="X61" i="7"/>
  <c r="BG60" i="7"/>
  <c r="BE60" i="7"/>
  <c r="BC60" i="7"/>
  <c r="AW60" i="7"/>
  <c r="BA60" i="7"/>
  <c r="AY60" i="7"/>
  <c r="AU60" i="7"/>
  <c r="AS60" i="7"/>
  <c r="AQ60" i="7"/>
  <c r="AO60" i="7"/>
  <c r="AK60" i="7"/>
  <c r="AM60" i="7"/>
  <c r="AE60" i="7"/>
  <c r="AI60" i="7"/>
  <c r="Z61" i="7"/>
  <c r="AC61" i="7"/>
  <c r="BB61" i="7"/>
  <c r="BD61" i="7"/>
  <c r="BF61" i="7"/>
  <c r="V62" i="7" a="1"/>
  <c r="V62" i="7" s="1"/>
  <c r="W62" i="7" s="1"/>
  <c r="AV61" i="7"/>
  <c r="AT61" i="7"/>
  <c r="AX61" i="7"/>
  <c r="AZ61" i="7"/>
  <c r="AP61" i="7"/>
  <c r="AR61" i="7"/>
  <c r="AA61" i="7"/>
  <c r="AD61" i="7"/>
  <c r="AG61" i="7"/>
  <c r="AL61" i="7"/>
  <c r="AB61" i="7"/>
  <c r="AF61" i="7"/>
  <c r="AH61" i="7"/>
  <c r="AJ61" i="7"/>
  <c r="AN61" i="7"/>
  <c r="K49" i="4"/>
  <c r="L49" i="4" s="1"/>
  <c r="J50" i="4"/>
  <c r="I27" i="3"/>
  <c r="J27" i="3"/>
  <c r="M27" i="3"/>
  <c r="K27" i="3"/>
  <c r="L27" i="3"/>
  <c r="P27" i="3"/>
  <c r="N27" i="3"/>
  <c r="O27" i="3"/>
  <c r="H28" i="3"/>
  <c r="Y62" i="7" l="1"/>
  <c r="X62" i="7"/>
  <c r="BG61" i="7"/>
  <c r="BE61" i="7"/>
  <c r="BC61" i="7"/>
  <c r="AW61" i="7"/>
  <c r="BA61" i="7"/>
  <c r="AY61" i="7"/>
  <c r="AU61" i="7"/>
  <c r="AS61" i="7"/>
  <c r="AQ61" i="7"/>
  <c r="AM61" i="7"/>
  <c r="AO61" i="7"/>
  <c r="AK61" i="7"/>
  <c r="AE61" i="7"/>
  <c r="AI61" i="7"/>
  <c r="Z62" i="7"/>
  <c r="BB62" i="7"/>
  <c r="BF62" i="7"/>
  <c r="BD62" i="7"/>
  <c r="AC62" i="7"/>
  <c r="V63" i="7" a="1"/>
  <c r="V63" i="7" s="1"/>
  <c r="W63" i="7" s="1"/>
  <c r="AV62" i="7"/>
  <c r="AX62" i="7"/>
  <c r="AR62" i="7"/>
  <c r="AT62" i="7"/>
  <c r="AP62" i="7"/>
  <c r="AZ62" i="7"/>
  <c r="AA62" i="7"/>
  <c r="AB62" i="7"/>
  <c r="AF62" i="7"/>
  <c r="AD62" i="7"/>
  <c r="AG62" i="7"/>
  <c r="AJ62" i="7"/>
  <c r="AL62" i="7"/>
  <c r="AN62" i="7"/>
  <c r="AH62" i="7"/>
  <c r="K50" i="4"/>
  <c r="L50" i="4" s="1"/>
  <c r="J51" i="4"/>
  <c r="I28" i="3"/>
  <c r="J28" i="3"/>
  <c r="M28" i="3"/>
  <c r="K28" i="3"/>
  <c r="L28" i="3"/>
  <c r="P28" i="3"/>
  <c r="O28" i="3"/>
  <c r="N28" i="3"/>
  <c r="H29" i="3"/>
  <c r="Y63" i="7" l="1"/>
  <c r="X63" i="7"/>
  <c r="BG62" i="7"/>
  <c r="BC62" i="7"/>
  <c r="BE62" i="7"/>
  <c r="AW62" i="7"/>
  <c r="BA62" i="7"/>
  <c r="AY62" i="7"/>
  <c r="AU62" i="7"/>
  <c r="AS62" i="7"/>
  <c r="AQ62" i="7"/>
  <c r="AO62" i="7"/>
  <c r="AK62" i="7"/>
  <c r="AM62" i="7"/>
  <c r="AE62" i="7"/>
  <c r="AI62" i="7"/>
  <c r="Z63" i="7"/>
  <c r="AC63" i="7"/>
  <c r="BB63" i="7"/>
  <c r="BD63" i="7"/>
  <c r="BF63" i="7"/>
  <c r="V64" i="7" a="1"/>
  <c r="V64" i="7" s="1"/>
  <c r="W64" i="7" s="1"/>
  <c r="AT63" i="7"/>
  <c r="AV63" i="7"/>
  <c r="AX63" i="7"/>
  <c r="AR63" i="7"/>
  <c r="AZ63" i="7"/>
  <c r="AP63" i="7"/>
  <c r="AA63" i="7"/>
  <c r="AB63" i="7"/>
  <c r="AF63" i="7"/>
  <c r="AH63" i="7"/>
  <c r="AJ63" i="7"/>
  <c r="AD63" i="7"/>
  <c r="AG63" i="7"/>
  <c r="AL63" i="7"/>
  <c r="AN63" i="7"/>
  <c r="K51" i="4"/>
  <c r="L51" i="4" s="1"/>
  <c r="J52" i="4"/>
  <c r="I29" i="3"/>
  <c r="J29" i="3"/>
  <c r="M29" i="3"/>
  <c r="K29" i="3"/>
  <c r="L29" i="3"/>
  <c r="P29" i="3"/>
  <c r="N29" i="3"/>
  <c r="O29" i="3"/>
  <c r="H30" i="3"/>
  <c r="Y64" i="7" l="1"/>
  <c r="X64" i="7"/>
  <c r="BG63" i="7"/>
  <c r="BC63" i="7"/>
  <c r="BE63" i="7"/>
  <c r="AW63" i="7"/>
  <c r="BA63" i="7"/>
  <c r="AY63" i="7"/>
  <c r="AU63" i="7"/>
  <c r="AS63" i="7"/>
  <c r="AQ63" i="7"/>
  <c r="AO63" i="7"/>
  <c r="AK63" i="7"/>
  <c r="AM63" i="7"/>
  <c r="AE63" i="7"/>
  <c r="AI63" i="7"/>
  <c r="Z64" i="7"/>
  <c r="AC64" i="7"/>
  <c r="BB64" i="7"/>
  <c r="BD64" i="7"/>
  <c r="BF64" i="7"/>
  <c r="V65" i="7" a="1"/>
  <c r="V65" i="7" s="1"/>
  <c r="W65" i="7" s="1"/>
  <c r="AV64" i="7"/>
  <c r="AX64" i="7"/>
  <c r="AP64" i="7"/>
  <c r="AT64" i="7"/>
  <c r="AR64" i="7"/>
  <c r="AZ64" i="7"/>
  <c r="AA64" i="7"/>
  <c r="AF64" i="7"/>
  <c r="AD64" i="7"/>
  <c r="AL64" i="7"/>
  <c r="AN64" i="7"/>
  <c r="AG64" i="7"/>
  <c r="AJ64" i="7"/>
  <c r="AB64" i="7"/>
  <c r="AH64" i="7"/>
  <c r="K52" i="4"/>
  <c r="L52" i="4" s="1"/>
  <c r="J53" i="4"/>
  <c r="I30" i="3"/>
  <c r="J30" i="3"/>
  <c r="M30" i="3"/>
  <c r="K30" i="3"/>
  <c r="L30" i="3"/>
  <c r="P30" i="3"/>
  <c r="N30" i="3"/>
  <c r="O30" i="3"/>
  <c r="H31" i="3"/>
  <c r="Y65" i="7" l="1"/>
  <c r="X65" i="7"/>
  <c r="BG64" i="7"/>
  <c r="BC64" i="7"/>
  <c r="BE64" i="7"/>
  <c r="AW64" i="7"/>
  <c r="BA64" i="7"/>
  <c r="AY64" i="7"/>
  <c r="AU64" i="7"/>
  <c r="AS64" i="7"/>
  <c r="AQ64" i="7"/>
  <c r="AM64" i="7"/>
  <c r="AO64" i="7"/>
  <c r="AK64" i="7"/>
  <c r="AE64" i="7"/>
  <c r="AI64" i="7"/>
  <c r="Z65" i="7"/>
  <c r="AC65" i="7"/>
  <c r="BB65" i="7"/>
  <c r="BF65" i="7"/>
  <c r="BD65" i="7"/>
  <c r="V66" i="7" a="1"/>
  <c r="V66" i="7" s="1"/>
  <c r="W66" i="7" s="1"/>
  <c r="AV65" i="7"/>
  <c r="AX65" i="7"/>
  <c r="AP65" i="7"/>
  <c r="AR65" i="7"/>
  <c r="AT65" i="7"/>
  <c r="AZ65" i="7"/>
  <c r="AF65" i="7"/>
  <c r="AD65" i="7"/>
  <c r="AG65" i="7"/>
  <c r="AL65" i="7"/>
  <c r="AN65" i="7"/>
  <c r="AA65" i="7"/>
  <c r="AB65" i="7"/>
  <c r="AJ65" i="7"/>
  <c r="AH65" i="7"/>
  <c r="K53" i="4"/>
  <c r="L53" i="4" s="1"/>
  <c r="J54" i="4"/>
  <c r="I31" i="3"/>
  <c r="J31" i="3"/>
  <c r="M31" i="3"/>
  <c r="K31" i="3"/>
  <c r="L31" i="3"/>
  <c r="P31" i="3"/>
  <c r="N31" i="3"/>
  <c r="O31" i="3"/>
  <c r="H32" i="3"/>
  <c r="Y66" i="7" l="1"/>
  <c r="X66" i="7"/>
  <c r="BG65" i="7"/>
  <c r="BC65" i="7"/>
  <c r="AW65" i="7"/>
  <c r="BE65" i="7"/>
  <c r="BA65" i="7"/>
  <c r="AY65" i="7"/>
  <c r="AU65" i="7"/>
  <c r="AS65" i="7"/>
  <c r="AQ65" i="7"/>
  <c r="AO65" i="7"/>
  <c r="AK65" i="7"/>
  <c r="AM65" i="7"/>
  <c r="AE65" i="7"/>
  <c r="AI65" i="7"/>
  <c r="Z66" i="7"/>
  <c r="AC66" i="7"/>
  <c r="BB66" i="7"/>
  <c r="BD66" i="7"/>
  <c r="BF66" i="7"/>
  <c r="V67" i="7" a="1"/>
  <c r="V67" i="7" s="1"/>
  <c r="W67" i="7" s="1"/>
  <c r="AV66" i="7"/>
  <c r="AX66" i="7"/>
  <c r="AR66" i="7"/>
  <c r="AZ66" i="7"/>
  <c r="AP66" i="7"/>
  <c r="AT66" i="7"/>
  <c r="AF66" i="7"/>
  <c r="AG66" i="7"/>
  <c r="AH66" i="7"/>
  <c r="AA66" i="7"/>
  <c r="AB66" i="7"/>
  <c r="AJ66" i="7"/>
  <c r="AL66" i="7"/>
  <c r="AN66" i="7"/>
  <c r="AD66" i="7"/>
  <c r="K54" i="4"/>
  <c r="L54" i="4" s="1"/>
  <c r="J55" i="4"/>
  <c r="I32" i="3"/>
  <c r="J32" i="3"/>
  <c r="M32" i="3"/>
  <c r="K32" i="3"/>
  <c r="L32" i="3"/>
  <c r="P32" i="3"/>
  <c r="O32" i="3"/>
  <c r="N32" i="3"/>
  <c r="H33" i="3"/>
  <c r="Y67" i="7" l="1"/>
  <c r="X67" i="7"/>
  <c r="BG66" i="7"/>
  <c r="BC66" i="7"/>
  <c r="BE66" i="7"/>
  <c r="AW66" i="7"/>
  <c r="BA66" i="7"/>
  <c r="AY66" i="7"/>
  <c r="AU66" i="7"/>
  <c r="AS66" i="7"/>
  <c r="AQ66" i="7"/>
  <c r="AO66" i="7"/>
  <c r="AK66" i="7"/>
  <c r="AM66" i="7"/>
  <c r="AE66" i="7"/>
  <c r="AI66" i="7"/>
  <c r="Z67" i="7"/>
  <c r="AC67" i="7"/>
  <c r="BB67" i="7"/>
  <c r="BD67" i="7"/>
  <c r="BF67" i="7"/>
  <c r="V68" i="7" a="1"/>
  <c r="V68" i="7" s="1"/>
  <c r="W68" i="7" s="1"/>
  <c r="AT67" i="7"/>
  <c r="AV67" i="7"/>
  <c r="AX67" i="7"/>
  <c r="AZ67" i="7"/>
  <c r="AR67" i="7"/>
  <c r="AP67" i="7"/>
  <c r="AG67" i="7"/>
  <c r="AH67" i="7"/>
  <c r="AJ67" i="7"/>
  <c r="AA67" i="7"/>
  <c r="AB67" i="7"/>
  <c r="AF67" i="7"/>
  <c r="AD67" i="7"/>
  <c r="AN67" i="7"/>
  <c r="AL67" i="7"/>
  <c r="K55" i="4"/>
  <c r="L55" i="4" s="1"/>
  <c r="J56" i="4"/>
  <c r="I33" i="3"/>
  <c r="J33" i="3"/>
  <c r="M33" i="3"/>
  <c r="K33" i="3"/>
  <c r="L33" i="3"/>
  <c r="P33" i="3"/>
  <c r="N33" i="3"/>
  <c r="O33" i="3"/>
  <c r="H34" i="3"/>
  <c r="Y68" i="7" l="1"/>
  <c r="X68" i="7"/>
  <c r="BG67" i="7"/>
  <c r="BC67" i="7"/>
  <c r="AW67" i="7"/>
  <c r="BE67" i="7"/>
  <c r="BA67" i="7"/>
  <c r="AY67" i="7"/>
  <c r="AU67" i="7"/>
  <c r="AS67" i="7"/>
  <c r="AQ67" i="7"/>
  <c r="AO67" i="7"/>
  <c r="AK67" i="7"/>
  <c r="AM67" i="7"/>
  <c r="AE67" i="7"/>
  <c r="AI67" i="7"/>
  <c r="Z68" i="7"/>
  <c r="AC68" i="7"/>
  <c r="BB68" i="7"/>
  <c r="BD68" i="7"/>
  <c r="BF68" i="7"/>
  <c r="V69" i="7" a="1"/>
  <c r="V69" i="7" s="1"/>
  <c r="W69" i="7" s="1"/>
  <c r="AV68" i="7"/>
  <c r="AX68" i="7"/>
  <c r="AZ68" i="7"/>
  <c r="AR68" i="7"/>
  <c r="AT68" i="7"/>
  <c r="AP68" i="7"/>
  <c r="AA68" i="7"/>
  <c r="AB68" i="7"/>
  <c r="AG68" i="7"/>
  <c r="AJ68" i="7"/>
  <c r="AL68" i="7"/>
  <c r="AH68" i="7"/>
  <c r="AN68" i="7"/>
  <c r="AF68" i="7"/>
  <c r="AD68" i="7"/>
  <c r="K56" i="4"/>
  <c r="L56" i="4" s="1"/>
  <c r="J57" i="4"/>
  <c r="I34" i="3"/>
  <c r="J34" i="3"/>
  <c r="M34" i="3"/>
  <c r="K34" i="3"/>
  <c r="L34" i="3"/>
  <c r="P34" i="3"/>
  <c r="N34" i="3"/>
  <c r="O34" i="3"/>
  <c r="H35" i="3"/>
  <c r="Y69" i="7" l="1"/>
  <c r="X69" i="7"/>
  <c r="BG68" i="7"/>
  <c r="BC68" i="7"/>
  <c r="BE68" i="7"/>
  <c r="AW68" i="7"/>
  <c r="BA68" i="7"/>
  <c r="AY68" i="7"/>
  <c r="AU68" i="7"/>
  <c r="AS68" i="7"/>
  <c r="AO68" i="7"/>
  <c r="AQ68" i="7"/>
  <c r="AK68" i="7"/>
  <c r="AM68" i="7"/>
  <c r="AE68" i="7"/>
  <c r="AI68" i="7"/>
  <c r="Z69" i="7"/>
  <c r="BD69" i="7"/>
  <c r="BF69" i="7"/>
  <c r="AC69" i="7"/>
  <c r="BB69" i="7"/>
  <c r="V70" i="7" a="1"/>
  <c r="V70" i="7" s="1"/>
  <c r="W70" i="7" s="1"/>
  <c r="AV69" i="7"/>
  <c r="AT69" i="7"/>
  <c r="AX69" i="7"/>
  <c r="AP69" i="7"/>
  <c r="AR69" i="7"/>
  <c r="AZ69" i="7"/>
  <c r="AJ69" i="7"/>
  <c r="AL69" i="7"/>
  <c r="AN69" i="7"/>
  <c r="AA69" i="7"/>
  <c r="AB69" i="7"/>
  <c r="AD69" i="7"/>
  <c r="AG69" i="7"/>
  <c r="AH69" i="7"/>
  <c r="AF69" i="7"/>
  <c r="K57" i="4"/>
  <c r="L57" i="4" s="1"/>
  <c r="J58" i="4"/>
  <c r="I35" i="3"/>
  <c r="J35" i="3"/>
  <c r="M35" i="3"/>
  <c r="K35" i="3"/>
  <c r="L35" i="3"/>
  <c r="P35" i="3"/>
  <c r="N35" i="3"/>
  <c r="O35" i="3"/>
  <c r="H36" i="3"/>
  <c r="Y70" i="7" l="1"/>
  <c r="X70" i="7"/>
  <c r="BG69" i="7"/>
  <c r="BC69" i="7"/>
  <c r="BE69" i="7"/>
  <c r="AW69" i="7"/>
  <c r="BA69" i="7"/>
  <c r="AY69" i="7"/>
  <c r="AU69" i="7"/>
  <c r="AS69" i="7"/>
  <c r="AQ69" i="7"/>
  <c r="AO69" i="7"/>
  <c r="AK69" i="7"/>
  <c r="AM69" i="7"/>
  <c r="AE69" i="7"/>
  <c r="AI69" i="7"/>
  <c r="Z70" i="7"/>
  <c r="BB70" i="7"/>
  <c r="BD70" i="7"/>
  <c r="BF70" i="7"/>
  <c r="AC70" i="7"/>
  <c r="V71" i="7" a="1"/>
  <c r="V71" i="7" s="1"/>
  <c r="W71" i="7" s="1"/>
  <c r="AV70" i="7"/>
  <c r="AX70" i="7"/>
  <c r="AP70" i="7"/>
  <c r="AR70" i="7"/>
  <c r="AT70" i="7"/>
  <c r="AZ70" i="7"/>
  <c r="AF70" i="7"/>
  <c r="AD70" i="7"/>
  <c r="AJ70" i="7"/>
  <c r="AN70" i="7"/>
  <c r="AB70" i="7"/>
  <c r="AG70" i="7"/>
  <c r="AH70" i="7"/>
  <c r="AL70" i="7"/>
  <c r="AA70" i="7"/>
  <c r="K58" i="4"/>
  <c r="L58" i="4" s="1"/>
  <c r="J59" i="4"/>
  <c r="I36" i="3"/>
  <c r="J36" i="3"/>
  <c r="M36" i="3"/>
  <c r="K36" i="3"/>
  <c r="L36" i="3"/>
  <c r="P36" i="3"/>
  <c r="O36" i="3"/>
  <c r="N36" i="3"/>
  <c r="H37" i="3"/>
  <c r="Y71" i="7" l="1"/>
  <c r="X71" i="7"/>
  <c r="BG70" i="7"/>
  <c r="BC70" i="7"/>
  <c r="AW70" i="7"/>
  <c r="BE70" i="7"/>
  <c r="BA70" i="7"/>
  <c r="AY70" i="7"/>
  <c r="AQ70" i="7"/>
  <c r="AU70" i="7"/>
  <c r="AS70" i="7"/>
  <c r="AO70" i="7"/>
  <c r="AK70" i="7"/>
  <c r="AM70" i="7"/>
  <c r="AE70" i="7"/>
  <c r="AI70" i="7"/>
  <c r="Z71" i="7"/>
  <c r="BB71" i="7"/>
  <c r="BD71" i="7"/>
  <c r="BF71" i="7"/>
  <c r="AC71" i="7"/>
  <c r="V72" i="7" a="1"/>
  <c r="V72" i="7" s="1"/>
  <c r="W72" i="7" s="1"/>
  <c r="AT71" i="7"/>
  <c r="AV71" i="7"/>
  <c r="AX71" i="7"/>
  <c r="AP71" i="7"/>
  <c r="AR71" i="7"/>
  <c r="AZ71" i="7"/>
  <c r="AN71" i="7"/>
  <c r="AA71" i="7"/>
  <c r="AB71" i="7"/>
  <c r="AF71" i="7"/>
  <c r="AD71" i="7"/>
  <c r="AH71" i="7"/>
  <c r="AJ71" i="7"/>
  <c r="AG71" i="7"/>
  <c r="AL71" i="7"/>
  <c r="K59" i="4"/>
  <c r="L59" i="4" s="1"/>
  <c r="J60" i="4"/>
  <c r="I37" i="3"/>
  <c r="J37" i="3"/>
  <c r="M37" i="3"/>
  <c r="K37" i="3"/>
  <c r="L37" i="3"/>
  <c r="P37" i="3"/>
  <c r="N37" i="3"/>
  <c r="O37" i="3"/>
  <c r="H38" i="3"/>
  <c r="Y72" i="7" l="1"/>
  <c r="X72" i="7"/>
  <c r="BG71" i="7"/>
  <c r="BC71" i="7"/>
  <c r="BE71" i="7"/>
  <c r="AW71" i="7"/>
  <c r="BA71" i="7"/>
  <c r="AY71" i="7"/>
  <c r="AU71" i="7"/>
  <c r="AS71" i="7"/>
  <c r="AQ71" i="7"/>
  <c r="AO71" i="7"/>
  <c r="AK71" i="7"/>
  <c r="AM71" i="7"/>
  <c r="AE71" i="7"/>
  <c r="AI71" i="7"/>
  <c r="Z72" i="7"/>
  <c r="BF72" i="7"/>
  <c r="BD72" i="7"/>
  <c r="AC72" i="7"/>
  <c r="BB72" i="7"/>
  <c r="V73" i="7" a="1"/>
  <c r="V73" i="7" s="1"/>
  <c r="W73" i="7" s="1"/>
  <c r="AV72" i="7"/>
  <c r="AX72" i="7"/>
  <c r="AP72" i="7"/>
  <c r="AZ72" i="7"/>
  <c r="AR72" i="7"/>
  <c r="AT72" i="7"/>
  <c r="AA72" i="7"/>
  <c r="AB72" i="7"/>
  <c r="AG72" i="7"/>
  <c r="AH72" i="7"/>
  <c r="AN72" i="7"/>
  <c r="AF72" i="7"/>
  <c r="AD72" i="7"/>
  <c r="AJ72" i="7"/>
  <c r="AL72" i="7"/>
  <c r="K60" i="4"/>
  <c r="L60" i="4" s="1"/>
  <c r="J61" i="4"/>
  <c r="I38" i="3"/>
  <c r="J38" i="3"/>
  <c r="M38" i="3"/>
  <c r="K38" i="3"/>
  <c r="L38" i="3"/>
  <c r="P38" i="3"/>
  <c r="N38" i="3"/>
  <c r="O38" i="3"/>
  <c r="H39" i="3"/>
  <c r="Y73" i="7" l="1"/>
  <c r="X73" i="7"/>
  <c r="BG72" i="7"/>
  <c r="BE72" i="7"/>
  <c r="BC72" i="7"/>
  <c r="AW72" i="7"/>
  <c r="BA72" i="7"/>
  <c r="AY72" i="7"/>
  <c r="AU72" i="7"/>
  <c r="AS72" i="7"/>
  <c r="AQ72" i="7"/>
  <c r="AM72" i="7"/>
  <c r="AO72" i="7"/>
  <c r="AK72" i="7"/>
  <c r="AE72" i="7"/>
  <c r="AI72" i="7"/>
  <c r="Z73" i="7"/>
  <c r="BB73" i="7"/>
  <c r="BD73" i="7"/>
  <c r="BF73" i="7"/>
  <c r="AC73" i="7"/>
  <c r="V74" i="7" a="1"/>
  <c r="V74" i="7" s="1"/>
  <c r="W74" i="7" s="1"/>
  <c r="AV73" i="7"/>
  <c r="AP73" i="7"/>
  <c r="AZ73" i="7"/>
  <c r="AR73" i="7"/>
  <c r="AT73" i="7"/>
  <c r="AX73" i="7"/>
  <c r="AB73" i="7"/>
  <c r="AF73" i="7"/>
  <c r="AD73" i="7"/>
  <c r="AG73" i="7"/>
  <c r="AH73" i="7"/>
  <c r="AL73" i="7"/>
  <c r="AN73" i="7"/>
  <c r="AJ73" i="7"/>
  <c r="AA73" i="7"/>
  <c r="K61" i="4"/>
  <c r="L61" i="4" s="1"/>
  <c r="J62" i="4"/>
  <c r="I39" i="3"/>
  <c r="J39" i="3"/>
  <c r="M39" i="3"/>
  <c r="K39" i="3"/>
  <c r="L39" i="3"/>
  <c r="P39" i="3"/>
  <c r="N39" i="3"/>
  <c r="O39" i="3"/>
  <c r="H40" i="3"/>
  <c r="Y74" i="7" l="1"/>
  <c r="X74" i="7"/>
  <c r="BG73" i="7"/>
  <c r="BE73" i="7"/>
  <c r="BC73" i="7"/>
  <c r="BA73" i="7"/>
  <c r="AW73" i="7"/>
  <c r="AY73" i="7"/>
  <c r="AQ73" i="7"/>
  <c r="AU73" i="7"/>
  <c r="AS73" i="7"/>
  <c r="AO73" i="7"/>
  <c r="AK73" i="7"/>
  <c r="AM73" i="7"/>
  <c r="AE73" i="7"/>
  <c r="AI73" i="7"/>
  <c r="Z74" i="7"/>
  <c r="AC74" i="7"/>
  <c r="BB74" i="7"/>
  <c r="BD74" i="7"/>
  <c r="BF74" i="7"/>
  <c r="V75" i="7" a="1"/>
  <c r="V75" i="7" s="1"/>
  <c r="W75" i="7" s="1"/>
  <c r="AV74" i="7"/>
  <c r="AX74" i="7"/>
  <c r="AR74" i="7"/>
  <c r="AZ74" i="7"/>
  <c r="AT74" i="7"/>
  <c r="AP74" i="7"/>
  <c r="AB74" i="7"/>
  <c r="AF74" i="7"/>
  <c r="AD74" i="7"/>
  <c r="AJ74" i="7"/>
  <c r="AL74" i="7"/>
  <c r="AA74" i="7"/>
  <c r="AG74" i="7"/>
  <c r="AH74" i="7"/>
  <c r="AN74" i="7"/>
  <c r="K62" i="4"/>
  <c r="L62" i="4" s="1"/>
  <c r="J63" i="4"/>
  <c r="I40" i="3"/>
  <c r="J40" i="3"/>
  <c r="M40" i="3"/>
  <c r="K40" i="3"/>
  <c r="L40" i="3"/>
  <c r="P40" i="3"/>
  <c r="O40" i="3"/>
  <c r="N40" i="3"/>
  <c r="H41" i="3"/>
  <c r="Y75" i="7" l="1"/>
  <c r="X75" i="7"/>
  <c r="BG74" i="7"/>
  <c r="BC74" i="7"/>
  <c r="BE74" i="7"/>
  <c r="AW74" i="7"/>
  <c r="BA74" i="7"/>
  <c r="AY74" i="7"/>
  <c r="AU74" i="7"/>
  <c r="AS74" i="7"/>
  <c r="AQ74" i="7"/>
  <c r="AO74" i="7"/>
  <c r="AK74" i="7"/>
  <c r="AM74" i="7"/>
  <c r="AE74" i="7"/>
  <c r="AI74" i="7"/>
  <c r="Z75" i="7"/>
  <c r="AC75" i="7"/>
  <c r="BB75" i="7"/>
  <c r="BD75" i="7"/>
  <c r="BF75" i="7"/>
  <c r="V76" i="7" a="1"/>
  <c r="V76" i="7" s="1"/>
  <c r="W76" i="7" s="1"/>
  <c r="AP75" i="7"/>
  <c r="AT75" i="7"/>
  <c r="AV75" i="7"/>
  <c r="AX75" i="7"/>
  <c r="AR75" i="7"/>
  <c r="AZ75" i="7"/>
  <c r="AB75" i="7"/>
  <c r="AD75" i="7"/>
  <c r="AG75" i="7"/>
  <c r="AN75" i="7"/>
  <c r="AA75" i="7"/>
  <c r="AH75" i="7"/>
  <c r="AJ75" i="7"/>
  <c r="AL75" i="7"/>
  <c r="AF75" i="7"/>
  <c r="K63" i="4"/>
  <c r="L63" i="4" s="1"/>
  <c r="J64" i="4"/>
  <c r="I41" i="3"/>
  <c r="J41" i="3"/>
  <c r="M41" i="3"/>
  <c r="K41" i="3"/>
  <c r="L41" i="3"/>
  <c r="P41" i="3"/>
  <c r="N41" i="3"/>
  <c r="O41" i="3"/>
  <c r="H42" i="3"/>
  <c r="Y76" i="7" l="1"/>
  <c r="X76" i="7"/>
  <c r="BG75" i="7"/>
  <c r="BC75" i="7"/>
  <c r="AW75" i="7"/>
  <c r="BE75" i="7"/>
  <c r="AU75" i="7"/>
  <c r="BA75" i="7"/>
  <c r="AY75" i="7"/>
  <c r="AS75" i="7"/>
  <c r="AQ75" i="7"/>
  <c r="AO75" i="7"/>
  <c r="AK75" i="7"/>
  <c r="AM75" i="7"/>
  <c r="AE75" i="7"/>
  <c r="AI75" i="7"/>
  <c r="Z76" i="7"/>
  <c r="BB76" i="7"/>
  <c r="BD76" i="7"/>
  <c r="BF76" i="7"/>
  <c r="V77" i="7" a="1"/>
  <c r="V77" i="7" s="1"/>
  <c r="W77" i="7" s="1"/>
  <c r="AP76" i="7"/>
  <c r="AV76" i="7"/>
  <c r="AR76" i="7"/>
  <c r="AX76" i="7"/>
  <c r="AZ76" i="7"/>
  <c r="AT76" i="7"/>
  <c r="AC76" i="7"/>
  <c r="AD76" i="7"/>
  <c r="AG76" i="7"/>
  <c r="AH76" i="7"/>
  <c r="AN76" i="7"/>
  <c r="AA76" i="7"/>
  <c r="AB76" i="7"/>
  <c r="AF76" i="7"/>
  <c r="AL76" i="7"/>
  <c r="AJ76" i="7"/>
  <c r="K64" i="4"/>
  <c r="L64" i="4" s="1"/>
  <c r="J65" i="4"/>
  <c r="I42" i="3"/>
  <c r="J42" i="3"/>
  <c r="M42" i="3"/>
  <c r="K42" i="3"/>
  <c r="L42" i="3"/>
  <c r="P42" i="3"/>
  <c r="N42" i="3"/>
  <c r="O42" i="3"/>
  <c r="H43" i="3"/>
  <c r="Y77" i="7" l="1"/>
  <c r="X77" i="7"/>
  <c r="BG76" i="7"/>
  <c r="AW76" i="7"/>
  <c r="BE76" i="7"/>
  <c r="BC76" i="7"/>
  <c r="AS76" i="7"/>
  <c r="BA76" i="7"/>
  <c r="AY76" i="7"/>
  <c r="AU76" i="7"/>
  <c r="AQ76" i="7"/>
  <c r="AO76" i="7"/>
  <c r="AK76" i="7"/>
  <c r="AM76" i="7"/>
  <c r="AE76" i="7"/>
  <c r="AI76" i="7"/>
  <c r="Z77" i="7"/>
  <c r="AC77" i="7"/>
  <c r="BB77" i="7"/>
  <c r="BD77" i="7"/>
  <c r="BF77" i="7"/>
  <c r="V78" i="7" a="1"/>
  <c r="V78" i="7" s="1"/>
  <c r="W78" i="7" s="1"/>
  <c r="AV77" i="7"/>
  <c r="AT77" i="7"/>
  <c r="AX77" i="7"/>
  <c r="AZ77" i="7"/>
  <c r="AP77" i="7"/>
  <c r="AR77" i="7"/>
  <c r="AA77" i="7"/>
  <c r="AD77" i="7"/>
  <c r="AH77" i="7"/>
  <c r="AJ77" i="7"/>
  <c r="AB77" i="7"/>
  <c r="AF77" i="7"/>
  <c r="AL77" i="7"/>
  <c r="AN77" i="7"/>
  <c r="AG77" i="7"/>
  <c r="K65" i="4"/>
  <c r="L65" i="4" s="1"/>
  <c r="J66" i="4"/>
  <c r="I43" i="3"/>
  <c r="J43" i="3"/>
  <c r="M43" i="3"/>
  <c r="K43" i="3"/>
  <c r="L43" i="3"/>
  <c r="P43" i="3"/>
  <c r="N43" i="3"/>
  <c r="O43" i="3"/>
  <c r="H44" i="3"/>
  <c r="Y78" i="7" l="1"/>
  <c r="X78" i="7"/>
  <c r="BG77" i="7"/>
  <c r="BC77" i="7"/>
  <c r="BE77" i="7"/>
  <c r="AW77" i="7"/>
  <c r="BA77" i="7"/>
  <c r="AY77" i="7"/>
  <c r="AU77" i="7"/>
  <c r="AS77" i="7"/>
  <c r="AQ77" i="7"/>
  <c r="AM77" i="7"/>
  <c r="AO77" i="7"/>
  <c r="AK77" i="7"/>
  <c r="AE77" i="7"/>
  <c r="AI77" i="7"/>
  <c r="Z78" i="7"/>
  <c r="AC78" i="7"/>
  <c r="BB78" i="7"/>
  <c r="BD78" i="7"/>
  <c r="BF78" i="7"/>
  <c r="V79" i="7" a="1"/>
  <c r="V79" i="7" s="1"/>
  <c r="W79" i="7" s="1"/>
  <c r="AV78" i="7"/>
  <c r="AX78" i="7"/>
  <c r="AR78" i="7"/>
  <c r="AT78" i="7"/>
  <c r="AP78" i="7"/>
  <c r="AZ78" i="7"/>
  <c r="AH78" i="7"/>
  <c r="AJ78" i="7"/>
  <c r="AL78" i="7"/>
  <c r="AA78" i="7"/>
  <c r="AB78" i="7"/>
  <c r="AF78" i="7"/>
  <c r="AD78" i="7"/>
  <c r="AG78" i="7"/>
  <c r="AN78" i="7"/>
  <c r="J67" i="4"/>
  <c r="K66" i="4"/>
  <c r="L66" i="4" s="1"/>
  <c r="I44" i="3"/>
  <c r="J44" i="3"/>
  <c r="M44" i="3"/>
  <c r="K44" i="3"/>
  <c r="L44" i="3"/>
  <c r="P44" i="3"/>
  <c r="O44" i="3"/>
  <c r="N44" i="3"/>
  <c r="H45" i="3"/>
  <c r="Y79" i="7" l="1"/>
  <c r="X79" i="7"/>
  <c r="BG78" i="7"/>
  <c r="BC78" i="7"/>
  <c r="BE78" i="7"/>
  <c r="AW78" i="7"/>
  <c r="BA78" i="7"/>
  <c r="AY78" i="7"/>
  <c r="AU78" i="7"/>
  <c r="AS78" i="7"/>
  <c r="AQ78" i="7"/>
  <c r="AO78" i="7"/>
  <c r="AK78" i="7"/>
  <c r="AM78" i="7"/>
  <c r="AE78" i="7"/>
  <c r="AI78" i="7"/>
  <c r="Z79" i="7"/>
  <c r="BD79" i="7"/>
  <c r="BF79" i="7"/>
  <c r="AC79" i="7"/>
  <c r="BB79" i="7"/>
  <c r="V80" i="7" a="1"/>
  <c r="V80" i="7" s="1"/>
  <c r="W80" i="7" s="1"/>
  <c r="AT79" i="7"/>
  <c r="AP79" i="7"/>
  <c r="AV79" i="7"/>
  <c r="AX79" i="7"/>
  <c r="AR79" i="7"/>
  <c r="AZ79" i="7"/>
  <c r="AB79" i="7"/>
  <c r="AF79" i="7"/>
  <c r="AH79" i="7"/>
  <c r="AL79" i="7"/>
  <c r="AN79" i="7"/>
  <c r="AJ79" i="7"/>
  <c r="AA79" i="7"/>
  <c r="AG79" i="7"/>
  <c r="AD79" i="7"/>
  <c r="K67" i="4"/>
  <c r="L67" i="4" s="1"/>
  <c r="J68" i="4"/>
  <c r="I45" i="3"/>
  <c r="J45" i="3"/>
  <c r="M45" i="3"/>
  <c r="K45" i="3"/>
  <c r="L45" i="3"/>
  <c r="P45" i="3"/>
  <c r="N45" i="3"/>
  <c r="O45" i="3"/>
  <c r="H46" i="3"/>
  <c r="Y80" i="7" l="1"/>
  <c r="X80" i="7"/>
  <c r="BG79" i="7"/>
  <c r="BC79" i="7"/>
  <c r="BE79" i="7"/>
  <c r="AW79" i="7"/>
  <c r="BA79" i="7"/>
  <c r="AY79" i="7"/>
  <c r="AU79" i="7"/>
  <c r="AS79" i="7"/>
  <c r="AQ79" i="7"/>
  <c r="AO79" i="7"/>
  <c r="AK79" i="7"/>
  <c r="AM79" i="7"/>
  <c r="AE79" i="7"/>
  <c r="AI79" i="7"/>
  <c r="Z80" i="7"/>
  <c r="AC80" i="7"/>
  <c r="BB80" i="7"/>
  <c r="BD80" i="7"/>
  <c r="BF80" i="7"/>
  <c r="V81" i="7" a="1"/>
  <c r="V81" i="7" s="1"/>
  <c r="W81" i="7" s="1"/>
  <c r="AV80" i="7"/>
  <c r="AZ80" i="7"/>
  <c r="AR80" i="7"/>
  <c r="AP80" i="7"/>
  <c r="AT80" i="7"/>
  <c r="AX80" i="7"/>
  <c r="AL80" i="7"/>
  <c r="AN80" i="7"/>
  <c r="AA80" i="7"/>
  <c r="AB80" i="7"/>
  <c r="AF80" i="7"/>
  <c r="AG80" i="7"/>
  <c r="AH80" i="7"/>
  <c r="AJ80" i="7"/>
  <c r="AD80" i="7"/>
  <c r="K68" i="4"/>
  <c r="L68" i="4" s="1"/>
  <c r="J69" i="4"/>
  <c r="I46" i="3"/>
  <c r="J46" i="3"/>
  <c r="M46" i="3"/>
  <c r="K46" i="3"/>
  <c r="L46" i="3"/>
  <c r="P46" i="3"/>
  <c r="N46" i="3"/>
  <c r="O46" i="3"/>
  <c r="H47" i="3"/>
  <c r="Y81" i="7" l="1"/>
  <c r="X81" i="7"/>
  <c r="BG80" i="7"/>
  <c r="BC80" i="7"/>
  <c r="BE80" i="7"/>
  <c r="AW80" i="7"/>
  <c r="BA80" i="7"/>
  <c r="AY80" i="7"/>
  <c r="AU80" i="7"/>
  <c r="AS80" i="7"/>
  <c r="AQ80" i="7"/>
  <c r="AM80" i="7"/>
  <c r="AO80" i="7"/>
  <c r="AK80" i="7"/>
  <c r="AE80" i="7"/>
  <c r="AI80" i="7"/>
  <c r="Z81" i="7"/>
  <c r="AC81" i="7"/>
  <c r="BB81" i="7"/>
  <c r="BD81" i="7"/>
  <c r="BF81" i="7"/>
  <c r="V82" i="7" a="1"/>
  <c r="V82" i="7" s="1"/>
  <c r="W82" i="7" s="1"/>
  <c r="AV81" i="7"/>
  <c r="AT81" i="7"/>
  <c r="AP81" i="7"/>
  <c r="AR81" i="7"/>
  <c r="AX81" i="7"/>
  <c r="AZ81" i="7"/>
  <c r="AA81" i="7"/>
  <c r="AD81" i="7"/>
  <c r="AG81" i="7"/>
  <c r="AL81" i="7"/>
  <c r="AF81" i="7"/>
  <c r="AH81" i="7"/>
  <c r="AJ81" i="7"/>
  <c r="AN81" i="7"/>
  <c r="AB81" i="7"/>
  <c r="K69" i="4"/>
  <c r="L69" i="4" s="1"/>
  <c r="J70" i="4"/>
  <c r="I47" i="3"/>
  <c r="J47" i="3"/>
  <c r="M47" i="3"/>
  <c r="K47" i="3"/>
  <c r="L47" i="3"/>
  <c r="P47" i="3"/>
  <c r="N47" i="3"/>
  <c r="O47" i="3"/>
  <c r="H48" i="3"/>
  <c r="Y82" i="7" l="1"/>
  <c r="X82" i="7"/>
  <c r="BG81" i="7"/>
  <c r="BE81" i="7"/>
  <c r="BC81" i="7"/>
  <c r="AW81" i="7"/>
  <c r="BA81" i="7"/>
  <c r="AY81" i="7"/>
  <c r="AU81" i="7"/>
  <c r="AS81" i="7"/>
  <c r="AQ81" i="7"/>
  <c r="AM81" i="7"/>
  <c r="AO81" i="7"/>
  <c r="AK81" i="7"/>
  <c r="AE81" i="7"/>
  <c r="AI81" i="7"/>
  <c r="Z82" i="7"/>
  <c r="AC82" i="7"/>
  <c r="BB82" i="7"/>
  <c r="BF82" i="7"/>
  <c r="BD82" i="7"/>
  <c r="V83" i="7" a="1"/>
  <c r="V83" i="7" s="1"/>
  <c r="W83" i="7" s="1"/>
  <c r="AV82" i="7"/>
  <c r="AX82" i="7"/>
  <c r="AR82" i="7"/>
  <c r="AT82" i="7"/>
  <c r="AZ82" i="7"/>
  <c r="AP82" i="7"/>
  <c r="AA82" i="7"/>
  <c r="AB82" i="7"/>
  <c r="AF82" i="7"/>
  <c r="AD82" i="7"/>
  <c r="AG82" i="7"/>
  <c r="AJ82" i="7"/>
  <c r="AH82" i="7"/>
  <c r="AL82" i="7"/>
  <c r="AN82" i="7"/>
  <c r="K70" i="4"/>
  <c r="L70" i="4" s="1"/>
  <c r="J71" i="4"/>
  <c r="I48" i="3"/>
  <c r="J48" i="3"/>
  <c r="M48" i="3"/>
  <c r="K48" i="3"/>
  <c r="L48" i="3"/>
  <c r="P48" i="3"/>
  <c r="O48" i="3"/>
  <c r="N48" i="3"/>
  <c r="H49" i="3"/>
  <c r="Y83" i="7" l="1"/>
  <c r="X83" i="7"/>
  <c r="BG82" i="7"/>
  <c r="BE82" i="7"/>
  <c r="BC82" i="7"/>
  <c r="AW82" i="7"/>
  <c r="BA82" i="7"/>
  <c r="AY82" i="7"/>
  <c r="AU82" i="7"/>
  <c r="AS82" i="7"/>
  <c r="AO82" i="7"/>
  <c r="AQ82" i="7"/>
  <c r="AK82" i="7"/>
  <c r="AM82" i="7"/>
  <c r="AE82" i="7"/>
  <c r="AI82" i="7"/>
  <c r="Z83" i="7"/>
  <c r="AC83" i="7"/>
  <c r="BB83" i="7"/>
  <c r="BD83" i="7"/>
  <c r="BF83" i="7"/>
  <c r="V84" i="7" a="1"/>
  <c r="V84" i="7" s="1"/>
  <c r="W84" i="7" s="1"/>
  <c r="AT83" i="7"/>
  <c r="AV83" i="7"/>
  <c r="AX83" i="7"/>
  <c r="AR83" i="7"/>
  <c r="AZ83" i="7"/>
  <c r="AP83" i="7"/>
  <c r="AA83" i="7"/>
  <c r="AB83" i="7"/>
  <c r="AF83" i="7"/>
  <c r="AH83" i="7"/>
  <c r="AJ83" i="7"/>
  <c r="AD83" i="7"/>
  <c r="AG83" i="7"/>
  <c r="AL83" i="7"/>
  <c r="AN83" i="7"/>
  <c r="K71" i="4"/>
  <c r="L71" i="4" s="1"/>
  <c r="J72" i="4"/>
  <c r="I49" i="3"/>
  <c r="J49" i="3"/>
  <c r="M49" i="3"/>
  <c r="K49" i="3"/>
  <c r="L49" i="3"/>
  <c r="P49" i="3"/>
  <c r="N49" i="3"/>
  <c r="O49" i="3"/>
  <c r="H50" i="3"/>
  <c r="Y84" i="7" l="1"/>
  <c r="X84" i="7"/>
  <c r="BG83" i="7"/>
  <c r="BC83" i="7"/>
  <c r="BE83" i="7"/>
  <c r="AW83" i="7"/>
  <c r="BA83" i="7"/>
  <c r="AY83" i="7"/>
  <c r="AU83" i="7"/>
  <c r="AS83" i="7"/>
  <c r="AO83" i="7"/>
  <c r="AQ83" i="7"/>
  <c r="AK83" i="7"/>
  <c r="AM83" i="7"/>
  <c r="AE83" i="7"/>
  <c r="AI83" i="7"/>
  <c r="Z84" i="7"/>
  <c r="BB84" i="7"/>
  <c r="BD84" i="7"/>
  <c r="BF84" i="7"/>
  <c r="AC84" i="7"/>
  <c r="V85" i="7" a="1"/>
  <c r="V85" i="7" s="1"/>
  <c r="W85" i="7" s="1"/>
  <c r="AV84" i="7"/>
  <c r="AP84" i="7"/>
  <c r="AT84" i="7"/>
  <c r="AX84" i="7"/>
  <c r="AZ84" i="7"/>
  <c r="AR84" i="7"/>
  <c r="AA84" i="7"/>
  <c r="AF84" i="7"/>
  <c r="AD84" i="7"/>
  <c r="AG84" i="7"/>
  <c r="AH84" i="7"/>
  <c r="AJ84" i="7"/>
  <c r="AN84" i="7"/>
  <c r="AB84" i="7"/>
  <c r="AL84" i="7"/>
  <c r="K72" i="4"/>
  <c r="L72" i="4" s="1"/>
  <c r="J73" i="4"/>
  <c r="I50" i="3"/>
  <c r="J50" i="3"/>
  <c r="M50" i="3"/>
  <c r="K50" i="3"/>
  <c r="L50" i="3"/>
  <c r="P50" i="3"/>
  <c r="N50" i="3"/>
  <c r="O50" i="3"/>
  <c r="H51" i="3"/>
  <c r="Y85" i="7" l="1"/>
  <c r="X85" i="7"/>
  <c r="BG84" i="7"/>
  <c r="BC84" i="7"/>
  <c r="BE84" i="7"/>
  <c r="AW84" i="7"/>
  <c r="BA84" i="7"/>
  <c r="AY84" i="7"/>
  <c r="AU84" i="7"/>
  <c r="AS84" i="7"/>
  <c r="AQ84" i="7"/>
  <c r="AM84" i="7"/>
  <c r="AO84" i="7"/>
  <c r="AK84" i="7"/>
  <c r="AE84" i="7"/>
  <c r="AI84" i="7"/>
  <c r="Z85" i="7"/>
  <c r="BB85" i="7"/>
  <c r="BF85" i="7"/>
  <c r="BD85" i="7"/>
  <c r="AC85" i="7"/>
  <c r="V86" i="7" a="1"/>
  <c r="V86" i="7" s="1"/>
  <c r="W86" i="7" s="1"/>
  <c r="AV85" i="7"/>
  <c r="AR85" i="7"/>
  <c r="AT85" i="7"/>
  <c r="AX85" i="7"/>
  <c r="AZ85" i="7"/>
  <c r="AP85" i="7"/>
  <c r="AF85" i="7"/>
  <c r="AD85" i="7"/>
  <c r="AG85" i="7"/>
  <c r="AL85" i="7"/>
  <c r="AN85" i="7"/>
  <c r="AA85" i="7"/>
  <c r="AB85" i="7"/>
  <c r="AH85" i="7"/>
  <c r="AJ85" i="7"/>
  <c r="K73" i="4"/>
  <c r="L73" i="4" s="1"/>
  <c r="J74" i="4"/>
  <c r="I51" i="3"/>
  <c r="J51" i="3"/>
  <c r="M51" i="3"/>
  <c r="K51" i="3"/>
  <c r="L51" i="3"/>
  <c r="P51" i="3"/>
  <c r="N51" i="3"/>
  <c r="O51" i="3"/>
  <c r="H52" i="3"/>
  <c r="Y86" i="7" l="1"/>
  <c r="X86" i="7"/>
  <c r="BG85" i="7"/>
  <c r="BC85" i="7"/>
  <c r="AW85" i="7"/>
  <c r="BE85" i="7"/>
  <c r="BA85" i="7"/>
  <c r="AY85" i="7"/>
  <c r="AU85" i="7"/>
  <c r="AS85" i="7"/>
  <c r="AQ85" i="7"/>
  <c r="AO85" i="7"/>
  <c r="AK85" i="7"/>
  <c r="AM85" i="7"/>
  <c r="AE85" i="7"/>
  <c r="AI85" i="7"/>
  <c r="Z86" i="7"/>
  <c r="BB86" i="7"/>
  <c r="BD86" i="7"/>
  <c r="BF86" i="7"/>
  <c r="AC86" i="7"/>
  <c r="V87" i="7" a="1"/>
  <c r="V87" i="7" s="1"/>
  <c r="W87" i="7" s="1"/>
  <c r="AV86" i="7"/>
  <c r="AX86" i="7"/>
  <c r="AR86" i="7"/>
  <c r="AT86" i="7"/>
  <c r="AZ86" i="7"/>
  <c r="AP86" i="7"/>
  <c r="AF86" i="7"/>
  <c r="AG86" i="7"/>
  <c r="AH86" i="7"/>
  <c r="AA86" i="7"/>
  <c r="AB86" i="7"/>
  <c r="AJ86" i="7"/>
  <c r="AL86" i="7"/>
  <c r="AD86" i="7"/>
  <c r="AN86" i="7"/>
  <c r="K74" i="4"/>
  <c r="L74" i="4" s="1"/>
  <c r="J75" i="4"/>
  <c r="I52" i="3"/>
  <c r="J52" i="3"/>
  <c r="M52" i="3"/>
  <c r="K52" i="3"/>
  <c r="L52" i="3"/>
  <c r="P52" i="3"/>
  <c r="O52" i="3"/>
  <c r="N52" i="3"/>
  <c r="H53" i="3"/>
  <c r="Y87" i="7" l="1"/>
  <c r="X87" i="7"/>
  <c r="BG86" i="7"/>
  <c r="AW86" i="7"/>
  <c r="BE86" i="7"/>
  <c r="BC86" i="7"/>
  <c r="BA86" i="7"/>
  <c r="AY86" i="7"/>
  <c r="AU86" i="7"/>
  <c r="AS86" i="7"/>
  <c r="AQ86" i="7"/>
  <c r="AM86" i="7"/>
  <c r="AO86" i="7"/>
  <c r="AK86" i="7"/>
  <c r="AE86" i="7"/>
  <c r="AI86" i="7"/>
  <c r="Z87" i="7"/>
  <c r="BB87" i="7"/>
  <c r="BD87" i="7"/>
  <c r="BF87" i="7"/>
  <c r="AC87" i="7"/>
  <c r="V88" i="7" a="1"/>
  <c r="V88" i="7" s="1"/>
  <c r="W88" i="7" s="1"/>
  <c r="AT87" i="7"/>
  <c r="AV87" i="7"/>
  <c r="AX87" i="7"/>
  <c r="AZ87" i="7"/>
  <c r="AP87" i="7"/>
  <c r="AR87" i="7"/>
  <c r="AG87" i="7"/>
  <c r="AH87" i="7"/>
  <c r="AJ87" i="7"/>
  <c r="AA87" i="7"/>
  <c r="AB87" i="7"/>
  <c r="AF87" i="7"/>
  <c r="AD87" i="7"/>
  <c r="AN87" i="7"/>
  <c r="AL87" i="7"/>
  <c r="K75" i="4"/>
  <c r="L75" i="4" s="1"/>
  <c r="J76" i="4"/>
  <c r="I53" i="3"/>
  <c r="J53" i="3"/>
  <c r="M53" i="3"/>
  <c r="K53" i="3"/>
  <c r="L53" i="3"/>
  <c r="P53" i="3"/>
  <c r="N53" i="3"/>
  <c r="O53" i="3"/>
  <c r="H54" i="3"/>
  <c r="Y88" i="7" l="1"/>
  <c r="X88" i="7"/>
  <c r="BG87" i="7"/>
  <c r="BC87" i="7"/>
  <c r="AW87" i="7"/>
  <c r="BE87" i="7"/>
  <c r="BA87" i="7"/>
  <c r="AY87" i="7"/>
  <c r="AU87" i="7"/>
  <c r="AS87" i="7"/>
  <c r="AQ87" i="7"/>
  <c r="AO87" i="7"/>
  <c r="AK87" i="7"/>
  <c r="AM87" i="7"/>
  <c r="AE87" i="7"/>
  <c r="AI87" i="7"/>
  <c r="Z88" i="7"/>
  <c r="AC88" i="7"/>
  <c r="BB88" i="7"/>
  <c r="BD88" i="7"/>
  <c r="BF88" i="7"/>
  <c r="V89" i="7" a="1"/>
  <c r="V89" i="7" s="1"/>
  <c r="W89" i="7" s="1"/>
  <c r="AV88" i="7"/>
  <c r="AT88" i="7"/>
  <c r="AP88" i="7"/>
  <c r="AR88" i="7"/>
  <c r="AX88" i="7"/>
  <c r="AZ88" i="7"/>
  <c r="AA88" i="7"/>
  <c r="AB88" i="7"/>
  <c r="AG88" i="7"/>
  <c r="AJ88" i="7"/>
  <c r="AL88" i="7"/>
  <c r="AF88" i="7"/>
  <c r="AD88" i="7"/>
  <c r="AN88" i="7"/>
  <c r="AH88" i="7"/>
  <c r="K76" i="4"/>
  <c r="L76" i="4" s="1"/>
  <c r="J77" i="4"/>
  <c r="I54" i="3"/>
  <c r="J54" i="3"/>
  <c r="M54" i="3"/>
  <c r="K54" i="3"/>
  <c r="L54" i="3"/>
  <c r="P54" i="3"/>
  <c r="N54" i="3"/>
  <c r="O54" i="3"/>
  <c r="H55" i="3"/>
  <c r="Y89" i="7" l="1"/>
  <c r="X89" i="7"/>
  <c r="BG88" i="7"/>
  <c r="BC88" i="7"/>
  <c r="BE88" i="7"/>
  <c r="AW88" i="7"/>
  <c r="BA88" i="7"/>
  <c r="AY88" i="7"/>
  <c r="AU88" i="7"/>
  <c r="AS88" i="7"/>
  <c r="AQ88" i="7"/>
  <c r="AO88" i="7"/>
  <c r="AK88" i="7"/>
  <c r="AM88" i="7"/>
  <c r="AE88" i="7"/>
  <c r="AI88" i="7"/>
  <c r="Z89" i="7"/>
  <c r="BB89" i="7"/>
  <c r="BD89" i="7"/>
  <c r="BF89" i="7"/>
  <c r="AC89" i="7"/>
  <c r="V90" i="7" a="1"/>
  <c r="V90" i="7" s="1"/>
  <c r="W90" i="7" s="1"/>
  <c r="AV89" i="7"/>
  <c r="AR89" i="7"/>
  <c r="AP89" i="7"/>
  <c r="AX89" i="7"/>
  <c r="AZ89" i="7"/>
  <c r="AT89" i="7"/>
  <c r="AJ89" i="7"/>
  <c r="AL89" i="7"/>
  <c r="AN89" i="7"/>
  <c r="AA89" i="7"/>
  <c r="AB89" i="7"/>
  <c r="AF89" i="7"/>
  <c r="AD89" i="7"/>
  <c r="AG89" i="7"/>
  <c r="AH89" i="7"/>
  <c r="J78" i="4"/>
  <c r="K77" i="4"/>
  <c r="L77" i="4" s="1"/>
  <c r="I55" i="3"/>
  <c r="J55" i="3"/>
  <c r="M55" i="3"/>
  <c r="K55" i="3"/>
  <c r="L55" i="3"/>
  <c r="P55" i="3"/>
  <c r="N55" i="3"/>
  <c r="O55" i="3"/>
  <c r="H56" i="3"/>
  <c r="Y90" i="7" l="1"/>
  <c r="X90" i="7"/>
  <c r="BG89" i="7"/>
  <c r="BE89" i="7"/>
  <c r="BC89" i="7"/>
  <c r="AW89" i="7"/>
  <c r="BA89" i="7"/>
  <c r="AY89" i="7"/>
  <c r="AU89" i="7"/>
  <c r="AS89" i="7"/>
  <c r="AQ89" i="7"/>
  <c r="AO89" i="7"/>
  <c r="AK89" i="7"/>
  <c r="AM89" i="7"/>
  <c r="AE89" i="7"/>
  <c r="AI89" i="7"/>
  <c r="Z90" i="7"/>
  <c r="BB90" i="7"/>
  <c r="BD90" i="7"/>
  <c r="BF90" i="7"/>
  <c r="AC90" i="7"/>
  <c r="V91" i="7" a="1"/>
  <c r="V91" i="7" s="1"/>
  <c r="W91" i="7" s="1"/>
  <c r="AV90" i="7"/>
  <c r="AX90" i="7"/>
  <c r="AP90" i="7"/>
  <c r="AR90" i="7"/>
  <c r="AZ90" i="7"/>
  <c r="AT90" i="7"/>
  <c r="AF90" i="7"/>
  <c r="AD90" i="7"/>
  <c r="AJ90" i="7"/>
  <c r="AN90" i="7"/>
  <c r="AL90" i="7"/>
  <c r="AB90" i="7"/>
  <c r="AG90" i="7"/>
  <c r="AH90" i="7"/>
  <c r="AA90" i="7"/>
  <c r="J79" i="4"/>
  <c r="K78" i="4"/>
  <c r="L78" i="4" s="1"/>
  <c r="I56" i="3"/>
  <c r="J56" i="3"/>
  <c r="M56" i="3"/>
  <c r="K56" i="3"/>
  <c r="L56" i="3"/>
  <c r="P56" i="3"/>
  <c r="O56" i="3"/>
  <c r="N56" i="3"/>
  <c r="H57" i="3"/>
  <c r="Y91" i="7" l="1"/>
  <c r="X91" i="7"/>
  <c r="BG90" i="7"/>
  <c r="BE90" i="7"/>
  <c r="BC90" i="7"/>
  <c r="BA90" i="7"/>
  <c r="AW90" i="7"/>
  <c r="AY90" i="7"/>
  <c r="AQ90" i="7"/>
  <c r="AU90" i="7"/>
  <c r="AS90" i="7"/>
  <c r="AM90" i="7"/>
  <c r="AO90" i="7"/>
  <c r="AK90" i="7"/>
  <c r="AE90" i="7"/>
  <c r="AI90" i="7"/>
  <c r="Z91" i="7"/>
  <c r="AC91" i="7"/>
  <c r="BB91" i="7"/>
  <c r="BD91" i="7"/>
  <c r="BF91" i="7"/>
  <c r="V92" i="7" a="1"/>
  <c r="V92" i="7" s="1"/>
  <c r="W92" i="7" s="1"/>
  <c r="AT91" i="7"/>
  <c r="AV91" i="7"/>
  <c r="AX91" i="7"/>
  <c r="AR91" i="7"/>
  <c r="AZ91" i="7"/>
  <c r="AP91" i="7"/>
  <c r="AN91" i="7"/>
  <c r="AA91" i="7"/>
  <c r="AB91" i="7"/>
  <c r="AF91" i="7"/>
  <c r="AD91" i="7"/>
  <c r="AH91" i="7"/>
  <c r="AJ91" i="7"/>
  <c r="AL91" i="7"/>
  <c r="AG91" i="7"/>
  <c r="K79" i="4"/>
  <c r="L79" i="4" s="1"/>
  <c r="J80" i="4"/>
  <c r="I57" i="3"/>
  <c r="J57" i="3"/>
  <c r="M57" i="3"/>
  <c r="K57" i="3"/>
  <c r="L57" i="3"/>
  <c r="P57" i="3"/>
  <c r="N57" i="3"/>
  <c r="O57" i="3"/>
  <c r="H58" i="3"/>
  <c r="Y92" i="7" l="1"/>
  <c r="X92" i="7"/>
  <c r="BG91" i="7"/>
  <c r="BC91" i="7"/>
  <c r="BE91" i="7"/>
  <c r="AW91" i="7"/>
  <c r="BA91" i="7"/>
  <c r="AY91" i="7"/>
  <c r="AU91" i="7"/>
  <c r="AS91" i="7"/>
  <c r="AQ91" i="7"/>
  <c r="AO91" i="7"/>
  <c r="AK91" i="7"/>
  <c r="AM91" i="7"/>
  <c r="AE91" i="7"/>
  <c r="AI91" i="7"/>
  <c r="Z92" i="7"/>
  <c r="BB92" i="7"/>
  <c r="BF92" i="7"/>
  <c r="BD92" i="7"/>
  <c r="AC92" i="7"/>
  <c r="V93" i="7" a="1"/>
  <c r="V93" i="7" s="1"/>
  <c r="W93" i="7" s="1"/>
  <c r="AV92" i="7"/>
  <c r="AR92" i="7"/>
  <c r="AP92" i="7"/>
  <c r="AT92" i="7"/>
  <c r="AX92" i="7"/>
  <c r="AZ92" i="7"/>
  <c r="AA92" i="7"/>
  <c r="AB92" i="7"/>
  <c r="AG92" i="7"/>
  <c r="AH92" i="7"/>
  <c r="AN92" i="7"/>
  <c r="AD92" i="7"/>
  <c r="AJ92" i="7"/>
  <c r="AL92" i="7"/>
  <c r="AF92" i="7"/>
  <c r="K80" i="4"/>
  <c r="L80" i="4" s="1"/>
  <c r="J81" i="4"/>
  <c r="I58" i="3"/>
  <c r="J58" i="3"/>
  <c r="M58" i="3"/>
  <c r="K58" i="3"/>
  <c r="L58" i="3"/>
  <c r="P58" i="3"/>
  <c r="N58" i="3"/>
  <c r="O58" i="3"/>
  <c r="H59" i="3"/>
  <c r="Y93" i="7" l="1"/>
  <c r="X93" i="7"/>
  <c r="BG92" i="7"/>
  <c r="BC92" i="7"/>
  <c r="BE92" i="7"/>
  <c r="AU92" i="7"/>
  <c r="AW92" i="7"/>
  <c r="BA92" i="7"/>
  <c r="AY92" i="7"/>
  <c r="AS92" i="7"/>
  <c r="AQ92" i="7"/>
  <c r="AO92" i="7"/>
  <c r="AK92" i="7"/>
  <c r="AM92" i="7"/>
  <c r="AE92" i="7"/>
  <c r="AI92" i="7"/>
  <c r="Z93" i="7"/>
  <c r="AC93" i="7"/>
  <c r="BB93" i="7"/>
  <c r="BD93" i="7"/>
  <c r="BF93" i="7"/>
  <c r="V94" i="7" a="1"/>
  <c r="V94" i="7" s="1"/>
  <c r="W94" i="7" s="1"/>
  <c r="AV93" i="7"/>
  <c r="AP93" i="7"/>
  <c r="AZ93" i="7"/>
  <c r="AR93" i="7"/>
  <c r="AT93" i="7"/>
  <c r="AX93" i="7"/>
  <c r="AB93" i="7"/>
  <c r="AF93" i="7"/>
  <c r="AA93" i="7"/>
  <c r="AD93" i="7"/>
  <c r="AG93" i="7"/>
  <c r="AH93" i="7"/>
  <c r="AL93" i="7"/>
  <c r="AJ93" i="7"/>
  <c r="AN93" i="7"/>
  <c r="K81" i="4"/>
  <c r="L81" i="4" s="1"/>
  <c r="J82" i="4"/>
  <c r="I59" i="3"/>
  <c r="J59" i="3"/>
  <c r="M59" i="3"/>
  <c r="K59" i="3"/>
  <c r="L59" i="3"/>
  <c r="P59" i="3"/>
  <c r="N59" i="3"/>
  <c r="O59" i="3"/>
  <c r="H60" i="3"/>
  <c r="Y94" i="7" l="1"/>
  <c r="X94" i="7"/>
  <c r="BG93" i="7"/>
  <c r="BE93" i="7"/>
  <c r="BC93" i="7"/>
  <c r="AW93" i="7"/>
  <c r="BA93" i="7"/>
  <c r="AY93" i="7"/>
  <c r="AU93" i="7"/>
  <c r="AS93" i="7"/>
  <c r="AQ93" i="7"/>
  <c r="AO93" i="7"/>
  <c r="AK93" i="7"/>
  <c r="AM93" i="7"/>
  <c r="AE93" i="7"/>
  <c r="AI93" i="7"/>
  <c r="Z94" i="7"/>
  <c r="AC94" i="7"/>
  <c r="BB94" i="7"/>
  <c r="BD94" i="7"/>
  <c r="BF94" i="7"/>
  <c r="V95" i="7" a="1"/>
  <c r="V95" i="7" s="1"/>
  <c r="W95" i="7" s="1"/>
  <c r="AV94" i="7"/>
  <c r="AX94" i="7"/>
  <c r="AR94" i="7"/>
  <c r="AZ94" i="7"/>
  <c r="AT94" i="7"/>
  <c r="AP94" i="7"/>
  <c r="AB94" i="7"/>
  <c r="AF94" i="7"/>
  <c r="AD94" i="7"/>
  <c r="AJ94" i="7"/>
  <c r="AL94" i="7"/>
  <c r="AG94" i="7"/>
  <c r="AH94" i="7"/>
  <c r="AN94" i="7"/>
  <c r="AA94" i="7"/>
  <c r="K82" i="4"/>
  <c r="L82" i="4" s="1"/>
  <c r="J83" i="4"/>
  <c r="I60" i="3"/>
  <c r="M60" i="3"/>
  <c r="K60" i="3"/>
  <c r="L60" i="3"/>
  <c r="P60" i="3"/>
  <c r="O60" i="3"/>
  <c r="N60" i="3"/>
  <c r="J60" i="3"/>
  <c r="H61" i="3"/>
  <c r="Y95" i="7" l="1"/>
  <c r="X95" i="7"/>
  <c r="BG94" i="7"/>
  <c r="AW94" i="7"/>
  <c r="BE94" i="7"/>
  <c r="BC94" i="7"/>
  <c r="AY94" i="7"/>
  <c r="BA94" i="7"/>
  <c r="AQ94" i="7"/>
  <c r="AU94" i="7"/>
  <c r="AS94" i="7"/>
  <c r="AO94" i="7"/>
  <c r="AK94" i="7"/>
  <c r="AM94" i="7"/>
  <c r="AE94" i="7"/>
  <c r="AI94" i="7"/>
  <c r="Z95" i="7"/>
  <c r="AC95" i="7"/>
  <c r="BB95" i="7"/>
  <c r="BD95" i="7"/>
  <c r="BF95" i="7"/>
  <c r="V96" i="7" a="1"/>
  <c r="V96" i="7" s="1"/>
  <c r="W96" i="7" s="1"/>
  <c r="AP95" i="7"/>
  <c r="AT95" i="7"/>
  <c r="AV95" i="7"/>
  <c r="AX95" i="7"/>
  <c r="AR95" i="7"/>
  <c r="AZ95" i="7"/>
  <c r="AB95" i="7"/>
  <c r="AD95" i="7"/>
  <c r="AG95" i="7"/>
  <c r="AA95" i="7"/>
  <c r="AH95" i="7"/>
  <c r="AJ95" i="7"/>
  <c r="AL95" i="7"/>
  <c r="AN95" i="7"/>
  <c r="AF95" i="7"/>
  <c r="K83" i="4"/>
  <c r="L83" i="4" s="1"/>
  <c r="J84" i="4"/>
  <c r="I61" i="3"/>
  <c r="M61" i="3"/>
  <c r="K61" i="3"/>
  <c r="L61" i="3"/>
  <c r="P61" i="3"/>
  <c r="J61" i="3"/>
  <c r="N61" i="3"/>
  <c r="O61" i="3"/>
  <c r="H62" i="3"/>
  <c r="Y96" i="7" l="1"/>
  <c r="X96" i="7"/>
  <c r="BG95" i="7"/>
  <c r="BC95" i="7"/>
  <c r="AW95" i="7"/>
  <c r="BE95" i="7"/>
  <c r="BA95" i="7"/>
  <c r="AU95" i="7"/>
  <c r="AY95" i="7"/>
  <c r="AS95" i="7"/>
  <c r="AQ95" i="7"/>
  <c r="AO95" i="7"/>
  <c r="AK95" i="7"/>
  <c r="AM95" i="7"/>
  <c r="AE95" i="7"/>
  <c r="AI95" i="7"/>
  <c r="Z96" i="7"/>
  <c r="AC96" i="7"/>
  <c r="BB96" i="7"/>
  <c r="BD96" i="7"/>
  <c r="BF96" i="7"/>
  <c r="V97" i="7" a="1"/>
  <c r="V97" i="7" s="1"/>
  <c r="W97" i="7" s="1"/>
  <c r="AP96" i="7"/>
  <c r="AV96" i="7"/>
  <c r="AR96" i="7"/>
  <c r="AX96" i="7"/>
  <c r="AZ96" i="7"/>
  <c r="AT96" i="7"/>
  <c r="AD96" i="7"/>
  <c r="AG96" i="7"/>
  <c r="AH96" i="7"/>
  <c r="AN96" i="7"/>
  <c r="AA96" i="7"/>
  <c r="AB96" i="7"/>
  <c r="AF96" i="7"/>
  <c r="AJ96" i="7"/>
  <c r="AL96" i="7"/>
  <c r="K84" i="4"/>
  <c r="L84" i="4" s="1"/>
  <c r="J85" i="4"/>
  <c r="I62" i="3"/>
  <c r="M62" i="3"/>
  <c r="K62" i="3"/>
  <c r="L62" i="3"/>
  <c r="P62" i="3"/>
  <c r="J62" i="3"/>
  <c r="N62" i="3"/>
  <c r="O62" i="3"/>
  <c r="H63" i="3"/>
  <c r="Y97" i="7" l="1"/>
  <c r="X97" i="7"/>
  <c r="BG96" i="7"/>
  <c r="BC96" i="7"/>
  <c r="AW96" i="7"/>
  <c r="BE96" i="7"/>
  <c r="BA96" i="7"/>
  <c r="AY96" i="7"/>
  <c r="AU96" i="7"/>
  <c r="AS96" i="7"/>
  <c r="AQ96" i="7"/>
  <c r="AO96" i="7"/>
  <c r="AK96" i="7"/>
  <c r="AM96" i="7"/>
  <c r="AE96" i="7"/>
  <c r="AI96" i="7"/>
  <c r="Z97" i="7"/>
  <c r="BD97" i="7"/>
  <c r="BF97" i="7"/>
  <c r="AC97" i="7"/>
  <c r="BB97" i="7"/>
  <c r="V98" i="7" a="1"/>
  <c r="V98" i="7" s="1"/>
  <c r="W98" i="7" s="1"/>
  <c r="AV97" i="7"/>
  <c r="AT97" i="7"/>
  <c r="AX97" i="7"/>
  <c r="AZ97" i="7"/>
  <c r="AR97" i="7"/>
  <c r="AP97" i="7"/>
  <c r="AA97" i="7"/>
  <c r="AD97" i="7"/>
  <c r="AH97" i="7"/>
  <c r="AJ97" i="7"/>
  <c r="AB97" i="7"/>
  <c r="AF97" i="7"/>
  <c r="AL97" i="7"/>
  <c r="AG97" i="7"/>
  <c r="AN97" i="7"/>
  <c r="K85" i="4"/>
  <c r="L85" i="4" s="1"/>
  <c r="J86" i="4"/>
  <c r="I63" i="3"/>
  <c r="M63" i="3"/>
  <c r="K63" i="3"/>
  <c r="L63" i="3"/>
  <c r="P63" i="3"/>
  <c r="N63" i="3"/>
  <c r="O63" i="3"/>
  <c r="J63" i="3"/>
  <c r="H64" i="3"/>
  <c r="Y98" i="7" l="1"/>
  <c r="X98" i="7"/>
  <c r="BG97" i="7"/>
  <c r="BC97" i="7"/>
  <c r="BE97" i="7"/>
  <c r="AW97" i="7"/>
  <c r="BA97" i="7"/>
  <c r="AY97" i="7"/>
  <c r="AU97" i="7"/>
  <c r="AS97" i="7"/>
  <c r="AQ97" i="7"/>
  <c r="AM97" i="7"/>
  <c r="AO97" i="7"/>
  <c r="AK97" i="7"/>
  <c r="AE97" i="7"/>
  <c r="AI97" i="7"/>
  <c r="Z98" i="7"/>
  <c r="BB98" i="7"/>
  <c r="BD98" i="7"/>
  <c r="BF98" i="7"/>
  <c r="V99" i="7" a="1"/>
  <c r="V99" i="7" s="1"/>
  <c r="W99" i="7" s="1"/>
  <c r="AV98" i="7"/>
  <c r="AX98" i="7"/>
  <c r="AR98" i="7"/>
  <c r="AP98" i="7"/>
  <c r="AT98" i="7"/>
  <c r="AZ98" i="7"/>
  <c r="AC98" i="7"/>
  <c r="AH98" i="7"/>
  <c r="AJ98" i="7"/>
  <c r="AL98" i="7"/>
  <c r="AB98" i="7"/>
  <c r="AF98" i="7"/>
  <c r="AD98" i="7"/>
  <c r="AG98" i="7"/>
  <c r="AA98" i="7"/>
  <c r="BG98" i="7" s="1"/>
  <c r="AN98" i="7"/>
  <c r="K86" i="4"/>
  <c r="L86" i="4" s="1"/>
  <c r="J87" i="4"/>
  <c r="I64" i="3"/>
  <c r="M64" i="3"/>
  <c r="L64" i="3"/>
  <c r="P64" i="3"/>
  <c r="J64" i="3"/>
  <c r="K64" i="3"/>
  <c r="N64" i="3"/>
  <c r="O64" i="3"/>
  <c r="H65" i="3"/>
  <c r="Y99" i="7" l="1"/>
  <c r="X99" i="7"/>
  <c r="AW98" i="7"/>
  <c r="BE98" i="7"/>
  <c r="BC98" i="7"/>
  <c r="AS98" i="7"/>
  <c r="BA98" i="7"/>
  <c r="AY98" i="7"/>
  <c r="AU98" i="7"/>
  <c r="AQ98" i="7"/>
  <c r="AO98" i="7"/>
  <c r="AK98" i="7"/>
  <c r="AM98" i="7"/>
  <c r="AE98" i="7"/>
  <c r="AI98" i="7"/>
  <c r="Z99" i="7"/>
  <c r="BB99" i="7"/>
  <c r="BD99" i="7"/>
  <c r="BF99" i="7"/>
  <c r="AC99" i="7"/>
  <c r="V100" i="7" a="1"/>
  <c r="V100" i="7" s="1"/>
  <c r="W100" i="7" s="1"/>
  <c r="AT99" i="7"/>
  <c r="AP99" i="7"/>
  <c r="AV99" i="7"/>
  <c r="AX99" i="7"/>
  <c r="AR99" i="7"/>
  <c r="AZ99" i="7"/>
  <c r="AB99" i="7"/>
  <c r="AF99" i="7"/>
  <c r="AH99" i="7"/>
  <c r="AL99" i="7"/>
  <c r="AN99" i="7"/>
  <c r="AA99" i="7"/>
  <c r="AD99" i="7"/>
  <c r="AG99" i="7"/>
  <c r="AJ99" i="7"/>
  <c r="K87" i="4"/>
  <c r="L87" i="4" s="1"/>
  <c r="J88" i="4"/>
  <c r="I65" i="3"/>
  <c r="M65" i="3"/>
  <c r="L65" i="3"/>
  <c r="P65" i="3"/>
  <c r="N65" i="3"/>
  <c r="O65" i="3"/>
  <c r="K65" i="3"/>
  <c r="J65" i="3"/>
  <c r="H66" i="3"/>
  <c r="Y100" i="7" l="1"/>
  <c r="X100" i="7"/>
  <c r="BG99" i="7"/>
  <c r="BC99" i="7"/>
  <c r="BE99" i="7"/>
  <c r="AW99" i="7"/>
  <c r="BA99" i="7"/>
  <c r="AY99" i="7"/>
  <c r="AU99" i="7"/>
  <c r="AS99" i="7"/>
  <c r="AQ99" i="7"/>
  <c r="AO99" i="7"/>
  <c r="AK99" i="7"/>
  <c r="AM99" i="7"/>
  <c r="AE99" i="7"/>
  <c r="AI99" i="7"/>
  <c r="Z100" i="7"/>
  <c r="BD100" i="7"/>
  <c r="BF100" i="7"/>
  <c r="AC100" i="7"/>
  <c r="BB100" i="7"/>
  <c r="V101" i="7" a="1"/>
  <c r="V101" i="7" s="1"/>
  <c r="W101" i="7" s="1"/>
  <c r="AV100" i="7"/>
  <c r="AZ100" i="7"/>
  <c r="AP100" i="7"/>
  <c r="AR100" i="7"/>
  <c r="AT100" i="7"/>
  <c r="AX100" i="7"/>
  <c r="AL100" i="7"/>
  <c r="AN100" i="7"/>
  <c r="AA100" i="7"/>
  <c r="AB100" i="7"/>
  <c r="AF100" i="7"/>
  <c r="AD100" i="7"/>
  <c r="AG100" i="7"/>
  <c r="AH100" i="7"/>
  <c r="AJ100" i="7"/>
  <c r="K88" i="4"/>
  <c r="L88" i="4" s="1"/>
  <c r="J89" i="4"/>
  <c r="I66" i="3"/>
  <c r="M66" i="3"/>
  <c r="L66" i="3"/>
  <c r="P66" i="3"/>
  <c r="N66" i="3"/>
  <c r="J66" i="3"/>
  <c r="K66" i="3"/>
  <c r="O66" i="3"/>
  <c r="H67" i="3"/>
  <c r="Y101" i="7" l="1"/>
  <c r="X101" i="7"/>
  <c r="BG100" i="7"/>
  <c r="BC100" i="7"/>
  <c r="BE100" i="7"/>
  <c r="AW100" i="7"/>
  <c r="BA100" i="7"/>
  <c r="AY100" i="7"/>
  <c r="AU100" i="7"/>
  <c r="AS100" i="7"/>
  <c r="AQ100" i="7"/>
  <c r="AO100" i="7"/>
  <c r="AK100" i="7"/>
  <c r="AM100" i="7"/>
  <c r="AE100" i="7"/>
  <c r="AI100" i="7"/>
  <c r="Z101" i="7"/>
  <c r="BD101" i="7"/>
  <c r="BF101" i="7"/>
  <c r="AC101" i="7"/>
  <c r="BB101" i="7"/>
  <c r="V102" i="7" a="1"/>
  <c r="V102" i="7" s="1"/>
  <c r="W102" i="7" s="1"/>
  <c r="AV101" i="7"/>
  <c r="AT101" i="7"/>
  <c r="AP101" i="7"/>
  <c r="AR101" i="7"/>
  <c r="AX101" i="7"/>
  <c r="AZ101" i="7"/>
  <c r="AA101" i="7"/>
  <c r="AD101" i="7"/>
  <c r="AG101" i="7"/>
  <c r="AL101" i="7"/>
  <c r="AN101" i="7"/>
  <c r="AF101" i="7"/>
  <c r="AB101" i="7"/>
  <c r="AH101" i="7"/>
  <c r="AJ101" i="7"/>
  <c r="K89" i="4"/>
  <c r="L89" i="4" s="1"/>
  <c r="J90" i="4"/>
  <c r="I67" i="3"/>
  <c r="M67" i="3"/>
  <c r="L67" i="3"/>
  <c r="P67" i="3"/>
  <c r="N67" i="3"/>
  <c r="O67" i="3"/>
  <c r="K67" i="3"/>
  <c r="J67" i="3"/>
  <c r="H68" i="3"/>
  <c r="Y102" i="7" l="1"/>
  <c r="X102" i="7"/>
  <c r="BG101" i="7"/>
  <c r="BC101" i="7"/>
  <c r="BE101" i="7"/>
  <c r="AW101" i="7"/>
  <c r="BA101" i="7"/>
  <c r="AY101" i="7"/>
  <c r="AU101" i="7"/>
  <c r="AS101" i="7"/>
  <c r="AQ101" i="7"/>
  <c r="AM101" i="7"/>
  <c r="AO101" i="7"/>
  <c r="AK101" i="7"/>
  <c r="AE101" i="7"/>
  <c r="AI101" i="7"/>
  <c r="Z102" i="7"/>
  <c r="BF102" i="7"/>
  <c r="BD102" i="7"/>
  <c r="AC102" i="7"/>
  <c r="BB102" i="7"/>
  <c r="V103" i="7" a="1"/>
  <c r="V103" i="7" s="1"/>
  <c r="W103" i="7" s="1"/>
  <c r="AV102" i="7"/>
  <c r="AX102" i="7"/>
  <c r="AR102" i="7"/>
  <c r="AT102" i="7"/>
  <c r="AP102" i="7"/>
  <c r="AZ102" i="7"/>
  <c r="AA102" i="7"/>
  <c r="AB102" i="7"/>
  <c r="AG102" i="7"/>
  <c r="AF102" i="7"/>
  <c r="AD102" i="7"/>
  <c r="AJ102" i="7"/>
  <c r="AL102" i="7"/>
  <c r="AN102" i="7"/>
  <c r="AH102" i="7"/>
  <c r="J91" i="4"/>
  <c r="K90" i="4"/>
  <c r="L90" i="4" s="1"/>
  <c r="I68" i="3"/>
  <c r="M68" i="3"/>
  <c r="L68" i="3"/>
  <c r="P68" i="3"/>
  <c r="J68" i="3"/>
  <c r="K68" i="3"/>
  <c r="N68" i="3"/>
  <c r="O68" i="3"/>
  <c r="H69" i="3"/>
  <c r="Y103" i="7" l="1"/>
  <c r="X103" i="7"/>
  <c r="BG102" i="7"/>
  <c r="BC102" i="7"/>
  <c r="BE102" i="7"/>
  <c r="AW102" i="7"/>
  <c r="BA102" i="7"/>
  <c r="AY102" i="7"/>
  <c r="AU102" i="7"/>
  <c r="AS102" i="7"/>
  <c r="AO102" i="7"/>
  <c r="AQ102" i="7"/>
  <c r="AK102" i="7"/>
  <c r="AM102" i="7"/>
  <c r="AE102" i="7"/>
  <c r="AI102" i="7"/>
  <c r="Z103" i="7"/>
  <c r="BD103" i="7"/>
  <c r="BF103" i="7"/>
  <c r="AC103" i="7"/>
  <c r="BB103" i="7"/>
  <c r="V104" i="7" a="1"/>
  <c r="V104" i="7" s="1"/>
  <c r="W104" i="7" s="1"/>
  <c r="AT103" i="7"/>
  <c r="AV103" i="7"/>
  <c r="AX103" i="7"/>
  <c r="AR103" i="7"/>
  <c r="AZ103" i="7"/>
  <c r="AP103" i="7"/>
  <c r="AA103" i="7"/>
  <c r="AB103" i="7"/>
  <c r="AF103" i="7"/>
  <c r="AH103" i="7"/>
  <c r="AJ103" i="7"/>
  <c r="AG103" i="7"/>
  <c r="AL103" i="7"/>
  <c r="AN103" i="7"/>
  <c r="AD103" i="7"/>
  <c r="J92" i="4"/>
  <c r="K91" i="4"/>
  <c r="L91" i="4" s="1"/>
  <c r="I69" i="3"/>
  <c r="M69" i="3"/>
  <c r="L69" i="3"/>
  <c r="P69" i="3"/>
  <c r="N69" i="3"/>
  <c r="O69" i="3"/>
  <c r="K69" i="3"/>
  <c r="J69" i="3"/>
  <c r="H70" i="3"/>
  <c r="Y104" i="7" l="1"/>
  <c r="X104" i="7"/>
  <c r="BG103" i="7"/>
  <c r="BC103" i="7"/>
  <c r="BE103" i="7"/>
  <c r="AW103" i="7"/>
  <c r="BA103" i="7"/>
  <c r="AY103" i="7"/>
  <c r="AU103" i="7"/>
  <c r="AS103" i="7"/>
  <c r="AO103" i="7"/>
  <c r="AQ103" i="7"/>
  <c r="AK103" i="7"/>
  <c r="AM103" i="7"/>
  <c r="AE103" i="7"/>
  <c r="AI103" i="7"/>
  <c r="Z104" i="7"/>
  <c r="BB104" i="7"/>
  <c r="BD104" i="7"/>
  <c r="BF104" i="7"/>
  <c r="AC104" i="7"/>
  <c r="V105" i="7" a="1"/>
  <c r="V105" i="7" s="1"/>
  <c r="W105" i="7" s="1"/>
  <c r="AV104" i="7"/>
  <c r="AT104" i="7"/>
  <c r="AX104" i="7"/>
  <c r="AZ104" i="7"/>
  <c r="AP104" i="7"/>
  <c r="AR104" i="7"/>
  <c r="AA104" i="7"/>
  <c r="AF104" i="7"/>
  <c r="AD104" i="7"/>
  <c r="AB104" i="7"/>
  <c r="AG104" i="7"/>
  <c r="AH104" i="7"/>
  <c r="AJ104" i="7"/>
  <c r="AN104" i="7"/>
  <c r="AL104" i="7"/>
  <c r="K92" i="4"/>
  <c r="L92" i="4" s="1"/>
  <c r="J93" i="4"/>
  <c r="I70" i="3"/>
  <c r="M70" i="3"/>
  <c r="L70" i="3"/>
  <c r="P70" i="3"/>
  <c r="J70" i="3"/>
  <c r="N70" i="3"/>
  <c r="K70" i="3"/>
  <c r="O70" i="3"/>
  <c r="H71" i="3"/>
  <c r="Y105" i="7" l="1"/>
  <c r="X105" i="7"/>
  <c r="BG104" i="7"/>
  <c r="BC104" i="7"/>
  <c r="BE104" i="7"/>
  <c r="AW104" i="7"/>
  <c r="BA104" i="7"/>
  <c r="AY104" i="7"/>
  <c r="AU104" i="7"/>
  <c r="AS104" i="7"/>
  <c r="AQ104" i="7"/>
  <c r="AM104" i="7"/>
  <c r="AO104" i="7"/>
  <c r="AK104" i="7"/>
  <c r="AE104" i="7"/>
  <c r="AI104" i="7"/>
  <c r="Z105" i="7"/>
  <c r="BB105" i="7"/>
  <c r="BF105" i="7"/>
  <c r="BD105" i="7"/>
  <c r="AC105" i="7"/>
  <c r="V106" i="7" a="1"/>
  <c r="V106" i="7" s="1"/>
  <c r="W106" i="7" s="1"/>
  <c r="AV105" i="7"/>
  <c r="AR105" i="7"/>
  <c r="AP105" i="7"/>
  <c r="AT105" i="7"/>
  <c r="AX105" i="7"/>
  <c r="AZ105" i="7"/>
  <c r="AF105" i="7"/>
  <c r="AD105" i="7"/>
  <c r="AG105" i="7"/>
  <c r="AL105" i="7"/>
  <c r="AN105" i="7"/>
  <c r="AH105" i="7"/>
  <c r="AJ105" i="7"/>
  <c r="AA105" i="7"/>
  <c r="AB105" i="7"/>
  <c r="K93" i="4"/>
  <c r="L93" i="4" s="1"/>
  <c r="J94" i="4"/>
  <c r="I71" i="3"/>
  <c r="M71" i="3"/>
  <c r="L71" i="3"/>
  <c r="P71" i="3"/>
  <c r="N71" i="3"/>
  <c r="O71" i="3"/>
  <c r="K71" i="3"/>
  <c r="J71" i="3"/>
  <c r="H72" i="3"/>
  <c r="Y106" i="7" l="1"/>
  <c r="X106" i="7"/>
  <c r="BG105" i="7"/>
  <c r="BC105" i="7"/>
  <c r="AW105" i="7"/>
  <c r="BE105" i="7"/>
  <c r="BA105" i="7"/>
  <c r="AY105" i="7"/>
  <c r="AU105" i="7"/>
  <c r="AS105" i="7"/>
  <c r="AQ105" i="7"/>
  <c r="AO105" i="7"/>
  <c r="AK105" i="7"/>
  <c r="AM105" i="7"/>
  <c r="AE105" i="7"/>
  <c r="AI105" i="7"/>
  <c r="Z106" i="7"/>
  <c r="BB106" i="7"/>
  <c r="BF106" i="7"/>
  <c r="BD106" i="7"/>
  <c r="AC106" i="7"/>
  <c r="V107" i="7" a="1"/>
  <c r="V107" i="7" s="1"/>
  <c r="W107" i="7" s="1"/>
  <c r="AV106" i="7"/>
  <c r="AX106" i="7"/>
  <c r="AR106" i="7"/>
  <c r="AT106" i="7"/>
  <c r="AP106" i="7"/>
  <c r="AZ106" i="7"/>
  <c r="AF106" i="7"/>
  <c r="AG106" i="7"/>
  <c r="AH106" i="7"/>
  <c r="AA106" i="7"/>
  <c r="AB106" i="7"/>
  <c r="AJ106" i="7"/>
  <c r="AL106" i="7"/>
  <c r="AN106" i="7"/>
  <c r="AD106" i="7"/>
  <c r="K94" i="4"/>
  <c r="L94" i="4" s="1"/>
  <c r="J95" i="4"/>
  <c r="I72" i="3"/>
  <c r="M72" i="3"/>
  <c r="L72" i="3"/>
  <c r="P72" i="3"/>
  <c r="J72" i="3"/>
  <c r="K72" i="3"/>
  <c r="N72" i="3"/>
  <c r="O72" i="3"/>
  <c r="H73" i="3"/>
  <c r="Y107" i="7" l="1"/>
  <c r="X107" i="7"/>
  <c r="BG106" i="7"/>
  <c r="BC106" i="7"/>
  <c r="AW106" i="7"/>
  <c r="BE106" i="7"/>
  <c r="BA106" i="7"/>
  <c r="AY106" i="7"/>
  <c r="AU106" i="7"/>
  <c r="AS106" i="7"/>
  <c r="AQ106" i="7"/>
  <c r="AO106" i="7"/>
  <c r="AK106" i="7"/>
  <c r="AM106" i="7"/>
  <c r="AE106" i="7"/>
  <c r="AI106" i="7"/>
  <c r="Z107" i="7"/>
  <c r="AC107" i="7"/>
  <c r="BB107" i="7"/>
  <c r="BD107" i="7"/>
  <c r="BF107" i="7"/>
  <c r="V108" i="7" a="1"/>
  <c r="V108" i="7" s="1"/>
  <c r="W108" i="7" s="1"/>
  <c r="AT107" i="7"/>
  <c r="AV107" i="7"/>
  <c r="AX107" i="7"/>
  <c r="AZ107" i="7"/>
  <c r="AR107" i="7"/>
  <c r="AP107" i="7"/>
  <c r="AG107" i="7"/>
  <c r="AH107" i="7"/>
  <c r="AJ107" i="7"/>
  <c r="AB107" i="7"/>
  <c r="AF107" i="7"/>
  <c r="AD107" i="7"/>
  <c r="AL107" i="7"/>
  <c r="AN107" i="7"/>
  <c r="AA107" i="7"/>
  <c r="K95" i="4"/>
  <c r="L95" i="4" s="1"/>
  <c r="J96" i="4"/>
  <c r="I73" i="3"/>
  <c r="M73" i="3"/>
  <c r="L73" i="3"/>
  <c r="P73" i="3"/>
  <c r="N73" i="3"/>
  <c r="O73" i="3"/>
  <c r="K73" i="3"/>
  <c r="J73" i="3"/>
  <c r="H74" i="3"/>
  <c r="BG107" i="7" l="1"/>
  <c r="Y108" i="7"/>
  <c r="X108" i="7"/>
  <c r="AW107" i="7"/>
  <c r="BE107" i="7"/>
  <c r="BC107" i="7"/>
  <c r="AY107" i="7"/>
  <c r="BA107" i="7"/>
  <c r="AQ107" i="7"/>
  <c r="AU107" i="7"/>
  <c r="AS107" i="7"/>
  <c r="AM107" i="7"/>
  <c r="AO107" i="7"/>
  <c r="AK107" i="7"/>
  <c r="AE107" i="7"/>
  <c r="AI107" i="7"/>
  <c r="Z108" i="7"/>
  <c r="BB108" i="7"/>
  <c r="BD108" i="7"/>
  <c r="BF108" i="7"/>
  <c r="AC108" i="7"/>
  <c r="V109" i="7" a="1"/>
  <c r="V109" i="7" s="1"/>
  <c r="W109" i="7" s="1"/>
  <c r="AV108" i="7"/>
  <c r="AT108" i="7"/>
  <c r="AR108" i="7"/>
  <c r="AX108" i="7"/>
  <c r="AZ108" i="7"/>
  <c r="AP108" i="7"/>
  <c r="AA108" i="7"/>
  <c r="AB108" i="7"/>
  <c r="AG108" i="7"/>
  <c r="AJ108" i="7"/>
  <c r="AL108" i="7"/>
  <c r="AF108" i="7"/>
  <c r="AD108" i="7"/>
  <c r="AN108" i="7"/>
  <c r="AH108" i="7"/>
  <c r="K96" i="4"/>
  <c r="L96" i="4" s="1"/>
  <c r="J97" i="4"/>
  <c r="I74" i="3"/>
  <c r="M74" i="3"/>
  <c r="L74" i="3"/>
  <c r="P74" i="3"/>
  <c r="N74" i="3"/>
  <c r="J74" i="3"/>
  <c r="K74" i="3"/>
  <c r="O74" i="3"/>
  <c r="H75" i="3"/>
  <c r="Y109" i="7" l="1"/>
  <c r="X109" i="7"/>
  <c r="BG108" i="7"/>
  <c r="BC108" i="7"/>
  <c r="BE108" i="7"/>
  <c r="AW108" i="7"/>
  <c r="BA108" i="7"/>
  <c r="AY108" i="7"/>
  <c r="AU108" i="7"/>
  <c r="AS108" i="7"/>
  <c r="AQ108" i="7"/>
  <c r="AO108" i="7"/>
  <c r="AK108" i="7"/>
  <c r="AM108" i="7"/>
  <c r="AE108" i="7"/>
  <c r="AI108" i="7"/>
  <c r="Z109" i="7"/>
  <c r="BB109" i="7"/>
  <c r="BD109" i="7"/>
  <c r="BF109" i="7"/>
  <c r="V110" i="7" a="1"/>
  <c r="V110" i="7" s="1"/>
  <c r="W110" i="7" s="1"/>
  <c r="AV109" i="7"/>
  <c r="AP109" i="7"/>
  <c r="AR109" i="7"/>
  <c r="AX109" i="7"/>
  <c r="AZ109" i="7"/>
  <c r="AT109" i="7"/>
  <c r="AC109" i="7"/>
  <c r="AJ109" i="7"/>
  <c r="AL109" i="7"/>
  <c r="AN109" i="7"/>
  <c r="AF109" i="7"/>
  <c r="AD109" i="7"/>
  <c r="AG109" i="7"/>
  <c r="AH109" i="7"/>
  <c r="AB109" i="7"/>
  <c r="AA109" i="7"/>
  <c r="BG109" i="7" s="1"/>
  <c r="K97" i="4"/>
  <c r="L97" i="4" s="1"/>
  <c r="J98" i="4"/>
  <c r="I75" i="3"/>
  <c r="M75" i="3"/>
  <c r="L75" i="3"/>
  <c r="P75" i="3"/>
  <c r="N75" i="3"/>
  <c r="O75" i="3"/>
  <c r="K75" i="3"/>
  <c r="J75" i="3"/>
  <c r="H76" i="3"/>
  <c r="Y110" i="7" l="1"/>
  <c r="X110" i="7"/>
  <c r="AW109" i="7"/>
  <c r="BE109" i="7"/>
  <c r="BC109" i="7"/>
  <c r="AS109" i="7"/>
  <c r="AY109" i="7"/>
  <c r="BA109" i="7"/>
  <c r="AQ109" i="7"/>
  <c r="AU109" i="7"/>
  <c r="AM109" i="7"/>
  <c r="AO109" i="7"/>
  <c r="AK109" i="7"/>
  <c r="AE109" i="7"/>
  <c r="AI109" i="7"/>
  <c r="Z110" i="7"/>
  <c r="BD110" i="7"/>
  <c r="BF110" i="7"/>
  <c r="AC110" i="7"/>
  <c r="BB110" i="7"/>
  <c r="V111" i="7" a="1"/>
  <c r="V111" i="7" s="1"/>
  <c r="W111" i="7" s="1"/>
  <c r="AV110" i="7"/>
  <c r="AX110" i="7"/>
  <c r="AP110" i="7"/>
  <c r="AR110" i="7"/>
  <c r="AZ110" i="7"/>
  <c r="AT110" i="7"/>
  <c r="AF110" i="7"/>
  <c r="AD110" i="7"/>
  <c r="AJ110" i="7"/>
  <c r="AN110" i="7"/>
  <c r="AB110" i="7"/>
  <c r="AG110" i="7"/>
  <c r="AH110" i="7"/>
  <c r="AL110" i="7"/>
  <c r="AA110" i="7"/>
  <c r="K98" i="4"/>
  <c r="L98" i="4" s="1"/>
  <c r="J99" i="4"/>
  <c r="I76" i="3"/>
  <c r="M76" i="3"/>
  <c r="L76" i="3"/>
  <c r="P76" i="3"/>
  <c r="J76" i="3"/>
  <c r="K76" i="3"/>
  <c r="N76" i="3"/>
  <c r="O76" i="3"/>
  <c r="H77" i="3"/>
  <c r="Y111" i="7" l="1"/>
  <c r="X111" i="7"/>
  <c r="BG110" i="7"/>
  <c r="BC110" i="7"/>
  <c r="AW110" i="7"/>
  <c r="BE110" i="7"/>
  <c r="AY110" i="7"/>
  <c r="BA110" i="7"/>
  <c r="AQ110" i="7"/>
  <c r="AU110" i="7"/>
  <c r="AS110" i="7"/>
  <c r="AM110" i="7"/>
  <c r="AO110" i="7"/>
  <c r="AK110" i="7"/>
  <c r="AE110" i="7"/>
  <c r="AI110" i="7"/>
  <c r="Z111" i="7"/>
  <c r="BB111" i="7"/>
  <c r="BD111" i="7"/>
  <c r="BF111" i="7"/>
  <c r="AC111" i="7"/>
  <c r="V112" i="7" a="1"/>
  <c r="V112" i="7" s="1"/>
  <c r="W112" i="7" s="1"/>
  <c r="AT111" i="7"/>
  <c r="AV111" i="7"/>
  <c r="AX111" i="7"/>
  <c r="AR111" i="7"/>
  <c r="AZ111" i="7"/>
  <c r="AP111" i="7"/>
  <c r="AN111" i="7"/>
  <c r="AA111" i="7"/>
  <c r="AB111" i="7"/>
  <c r="AF111" i="7"/>
  <c r="AD111" i="7"/>
  <c r="AG111" i="7"/>
  <c r="AH111" i="7"/>
  <c r="AJ111" i="7"/>
  <c r="AL111" i="7"/>
  <c r="K99" i="4"/>
  <c r="L99" i="4" s="1"/>
  <c r="J100" i="4"/>
  <c r="I77" i="3"/>
  <c r="M77" i="3"/>
  <c r="L77" i="3"/>
  <c r="P77" i="3"/>
  <c r="N77" i="3"/>
  <c r="O77" i="3"/>
  <c r="K77" i="3"/>
  <c r="J77" i="3"/>
  <c r="H78" i="3"/>
  <c r="Y112" i="7" l="1"/>
  <c r="X112" i="7"/>
  <c r="BG111" i="7"/>
  <c r="BC111" i="7"/>
  <c r="BE111" i="7"/>
  <c r="AW111" i="7"/>
  <c r="BA111" i="7"/>
  <c r="AY111" i="7"/>
  <c r="AU111" i="7"/>
  <c r="AS111" i="7"/>
  <c r="AQ111" i="7"/>
  <c r="AO111" i="7"/>
  <c r="AK111" i="7"/>
  <c r="AM111" i="7"/>
  <c r="AE111" i="7"/>
  <c r="AI111" i="7"/>
  <c r="Z112" i="7"/>
  <c r="AC112" i="7"/>
  <c r="BB112" i="7"/>
  <c r="BF112" i="7"/>
  <c r="BD112" i="7"/>
  <c r="V113" i="7" a="1"/>
  <c r="V113" i="7" s="1"/>
  <c r="W113" i="7" s="1"/>
  <c r="AV112" i="7"/>
  <c r="AR112" i="7"/>
  <c r="AT112" i="7"/>
  <c r="AX112" i="7"/>
  <c r="AP112" i="7"/>
  <c r="AZ112" i="7"/>
  <c r="AA112" i="7"/>
  <c r="AB112" i="7"/>
  <c r="AG112" i="7"/>
  <c r="AH112" i="7"/>
  <c r="AN112" i="7"/>
  <c r="AD112" i="7"/>
  <c r="AF112" i="7"/>
  <c r="AJ112" i="7"/>
  <c r="AL112" i="7"/>
  <c r="K100" i="4"/>
  <c r="L100" i="4" s="1"/>
  <c r="J101" i="4"/>
  <c r="I78" i="3"/>
  <c r="M78" i="3"/>
  <c r="L78" i="3"/>
  <c r="P78" i="3"/>
  <c r="N78" i="3"/>
  <c r="J78" i="3"/>
  <c r="K78" i="3"/>
  <c r="O78" i="3"/>
  <c r="H79" i="3"/>
  <c r="Y113" i="7" l="1"/>
  <c r="X113" i="7"/>
  <c r="BG112" i="7"/>
  <c r="BC112" i="7"/>
  <c r="BE112" i="7"/>
  <c r="AW112" i="7"/>
  <c r="BA112" i="7"/>
  <c r="AY112" i="7"/>
  <c r="AU112" i="7"/>
  <c r="AQ112" i="7"/>
  <c r="AS112" i="7"/>
  <c r="AO112" i="7"/>
  <c r="AK112" i="7"/>
  <c r="AM112" i="7"/>
  <c r="AE112" i="7"/>
  <c r="AI112" i="7"/>
  <c r="Z113" i="7"/>
  <c r="BB113" i="7"/>
  <c r="BD113" i="7"/>
  <c r="BF113" i="7"/>
  <c r="AC113" i="7"/>
  <c r="V114" i="7" a="1"/>
  <c r="V114" i="7" s="1"/>
  <c r="W114" i="7" s="1"/>
  <c r="AV113" i="7"/>
  <c r="AP113" i="7"/>
  <c r="AZ113" i="7"/>
  <c r="AR113" i="7"/>
  <c r="AT113" i="7"/>
  <c r="AX113" i="7"/>
  <c r="AB113" i="7"/>
  <c r="AF113" i="7"/>
  <c r="AA113" i="7"/>
  <c r="AD113" i="7"/>
  <c r="AG113" i="7"/>
  <c r="AH113" i="7"/>
  <c r="AL113" i="7"/>
  <c r="AN113" i="7"/>
  <c r="AJ113" i="7"/>
  <c r="J102" i="4"/>
  <c r="K101" i="4"/>
  <c r="L101" i="4" s="1"/>
  <c r="I79" i="3"/>
  <c r="M79" i="3"/>
  <c r="L79" i="3"/>
  <c r="P79" i="3"/>
  <c r="N79" i="3"/>
  <c r="O79" i="3"/>
  <c r="K79" i="3"/>
  <c r="J79" i="3"/>
  <c r="H80" i="3"/>
  <c r="Y114" i="7" l="1"/>
  <c r="X114" i="7"/>
  <c r="BG113" i="7"/>
  <c r="BC113" i="7"/>
  <c r="BE113" i="7"/>
  <c r="AW113" i="7"/>
  <c r="BA113" i="7"/>
  <c r="AY113" i="7"/>
  <c r="AU113" i="7"/>
  <c r="AS113" i="7"/>
  <c r="AQ113" i="7"/>
  <c r="AO113" i="7"/>
  <c r="AK113" i="7"/>
  <c r="AM113" i="7"/>
  <c r="AE113" i="7"/>
  <c r="AI113" i="7"/>
  <c r="Z114" i="7"/>
  <c r="AC114" i="7"/>
  <c r="BB114" i="7"/>
  <c r="BD114" i="7"/>
  <c r="BF114" i="7"/>
  <c r="V115" i="7" a="1"/>
  <c r="V115" i="7" s="1"/>
  <c r="W115" i="7" s="1"/>
  <c r="AV114" i="7"/>
  <c r="AX114" i="7"/>
  <c r="AR114" i="7"/>
  <c r="AZ114" i="7"/>
  <c r="AT114" i="7"/>
  <c r="AP114" i="7"/>
  <c r="AB114" i="7"/>
  <c r="AF114" i="7"/>
  <c r="AD114" i="7"/>
  <c r="AJ114" i="7"/>
  <c r="AL114" i="7"/>
  <c r="AA114" i="7"/>
  <c r="AH114" i="7"/>
  <c r="AN114" i="7"/>
  <c r="AG114" i="7"/>
  <c r="J103" i="4"/>
  <c r="K102" i="4"/>
  <c r="L102" i="4" s="1"/>
  <c r="I80" i="3"/>
  <c r="M80" i="3"/>
  <c r="L80" i="3"/>
  <c r="P80" i="3"/>
  <c r="J80" i="3"/>
  <c r="K80" i="3"/>
  <c r="N80" i="3"/>
  <c r="O80" i="3"/>
  <c r="H81" i="3"/>
  <c r="Y115" i="7" l="1"/>
  <c r="X115" i="7"/>
  <c r="BG114" i="7"/>
  <c r="BC114" i="7"/>
  <c r="BE114" i="7"/>
  <c r="AW114" i="7"/>
  <c r="BA114" i="7"/>
  <c r="AY114" i="7"/>
  <c r="AU114" i="7"/>
  <c r="AS114" i="7"/>
  <c r="AQ114" i="7"/>
  <c r="AO114" i="7"/>
  <c r="AK114" i="7"/>
  <c r="AM114" i="7"/>
  <c r="AE114" i="7"/>
  <c r="AI114" i="7"/>
  <c r="Z115" i="7"/>
  <c r="AC115" i="7"/>
  <c r="BB115" i="7"/>
  <c r="BD115" i="7"/>
  <c r="BF115" i="7"/>
  <c r="V116" i="7" a="1"/>
  <c r="V116" i="7" s="1"/>
  <c r="W116" i="7" s="1"/>
  <c r="AP115" i="7"/>
  <c r="AT115" i="7"/>
  <c r="AV115" i="7"/>
  <c r="AX115" i="7"/>
  <c r="AR115" i="7"/>
  <c r="AZ115" i="7"/>
  <c r="AB115" i="7"/>
  <c r="AD115" i="7"/>
  <c r="AG115" i="7"/>
  <c r="AA115" i="7"/>
  <c r="AF115" i="7"/>
  <c r="AH115" i="7"/>
  <c r="AJ115" i="7"/>
  <c r="AL115" i="7"/>
  <c r="AN115" i="7"/>
  <c r="J104" i="4"/>
  <c r="K103" i="4"/>
  <c r="L103" i="4" s="1"/>
  <c r="I81" i="3"/>
  <c r="M81" i="3"/>
  <c r="L81" i="3"/>
  <c r="P81" i="3"/>
  <c r="N81" i="3"/>
  <c r="O81" i="3"/>
  <c r="K81" i="3"/>
  <c r="J81" i="3"/>
  <c r="H82" i="3"/>
  <c r="Y116" i="7" l="1"/>
  <c r="X116" i="7"/>
  <c r="BG115" i="7"/>
  <c r="BC115" i="7"/>
  <c r="AW115" i="7"/>
  <c r="BE115" i="7"/>
  <c r="BA115" i="7"/>
  <c r="AY115" i="7"/>
  <c r="AU115" i="7"/>
  <c r="AS115" i="7"/>
  <c r="AQ115" i="7"/>
  <c r="AO115" i="7"/>
  <c r="AK115" i="7"/>
  <c r="AM115" i="7"/>
  <c r="AE115" i="7"/>
  <c r="AI115" i="7"/>
  <c r="Z116" i="7"/>
  <c r="AC116" i="7"/>
  <c r="BB116" i="7"/>
  <c r="BF116" i="7"/>
  <c r="BD116" i="7"/>
  <c r="V117" i="7" a="1"/>
  <c r="V117" i="7" s="1"/>
  <c r="W117" i="7" s="1"/>
  <c r="AP116" i="7"/>
  <c r="AV116" i="7"/>
  <c r="AR116" i="7"/>
  <c r="AX116" i="7"/>
  <c r="AZ116" i="7"/>
  <c r="AT116" i="7"/>
  <c r="AD116" i="7"/>
  <c r="AG116" i="7"/>
  <c r="AH116" i="7"/>
  <c r="AN116" i="7"/>
  <c r="AJ116" i="7"/>
  <c r="AL116" i="7"/>
  <c r="AA116" i="7"/>
  <c r="AB116" i="7"/>
  <c r="AF116" i="7"/>
  <c r="K104" i="4"/>
  <c r="L104" i="4" s="1"/>
  <c r="J105" i="4"/>
  <c r="I82" i="3"/>
  <c r="L82" i="3"/>
  <c r="P82" i="3"/>
  <c r="J82" i="3"/>
  <c r="M82" i="3"/>
  <c r="K82" i="3"/>
  <c r="O82" i="3"/>
  <c r="N82" i="3"/>
  <c r="H83" i="3"/>
  <c r="Y117" i="7" l="1"/>
  <c r="X117" i="7"/>
  <c r="BG116" i="7"/>
  <c r="BC116" i="7"/>
  <c r="AW116" i="7"/>
  <c r="BE116" i="7"/>
  <c r="AU116" i="7"/>
  <c r="BA116" i="7"/>
  <c r="AY116" i="7"/>
  <c r="AS116" i="7"/>
  <c r="AQ116" i="7"/>
  <c r="AO116" i="7"/>
  <c r="AK116" i="7"/>
  <c r="AM116" i="7"/>
  <c r="AE116" i="7"/>
  <c r="AI116" i="7"/>
  <c r="Z117" i="7"/>
  <c r="AC117" i="7"/>
  <c r="BB117" i="7"/>
  <c r="BD117" i="7"/>
  <c r="BF117" i="7"/>
  <c r="V118" i="7" a="1"/>
  <c r="V118" i="7" s="1"/>
  <c r="W118" i="7" s="1"/>
  <c r="AV117" i="7"/>
  <c r="AT117" i="7"/>
  <c r="AX117" i="7"/>
  <c r="AZ117" i="7"/>
  <c r="AR117" i="7"/>
  <c r="AP117" i="7"/>
  <c r="AA117" i="7"/>
  <c r="AD117" i="7"/>
  <c r="AH117" i="7"/>
  <c r="AJ117" i="7"/>
  <c r="AB117" i="7"/>
  <c r="AF117" i="7"/>
  <c r="AL117" i="7"/>
  <c r="AN117" i="7"/>
  <c r="AG117" i="7"/>
  <c r="K105" i="4"/>
  <c r="L105" i="4" s="1"/>
  <c r="J106" i="4"/>
  <c r="I83" i="3"/>
  <c r="P83" i="3"/>
  <c r="M83" i="3"/>
  <c r="K83" i="3"/>
  <c r="O83" i="3"/>
  <c r="L83" i="3"/>
  <c r="N83" i="3"/>
  <c r="J83" i="3"/>
  <c r="H84" i="3"/>
  <c r="Y118" i="7" l="1"/>
  <c r="X118" i="7"/>
  <c r="BG117" i="7"/>
  <c r="BC117" i="7"/>
  <c r="BE117" i="7"/>
  <c r="AW117" i="7"/>
  <c r="BA117" i="7"/>
  <c r="AY117" i="7"/>
  <c r="AU117" i="7"/>
  <c r="AS117" i="7"/>
  <c r="AQ117" i="7"/>
  <c r="AM117" i="7"/>
  <c r="AO117" i="7"/>
  <c r="AK117" i="7"/>
  <c r="AE117" i="7"/>
  <c r="AI117" i="7"/>
  <c r="Z118" i="7"/>
  <c r="BD118" i="7"/>
  <c r="BF118" i="7"/>
  <c r="AC118" i="7"/>
  <c r="BB118" i="7"/>
  <c r="V119" i="7" a="1"/>
  <c r="V119" i="7" s="1"/>
  <c r="W119" i="7" s="1"/>
  <c r="AV118" i="7"/>
  <c r="AX118" i="7"/>
  <c r="AR118" i="7"/>
  <c r="AP118" i="7"/>
  <c r="AT118" i="7"/>
  <c r="AZ118" i="7"/>
  <c r="AH118" i="7"/>
  <c r="AJ118" i="7"/>
  <c r="AL118" i="7"/>
  <c r="AA118" i="7"/>
  <c r="AF118" i="7"/>
  <c r="AD118" i="7"/>
  <c r="AG118" i="7"/>
  <c r="AN118" i="7"/>
  <c r="AB118" i="7"/>
  <c r="K106" i="4"/>
  <c r="L106" i="4" s="1"/>
  <c r="J107" i="4"/>
  <c r="I84" i="3"/>
  <c r="P84" i="3"/>
  <c r="L84" i="3"/>
  <c r="N84" i="3"/>
  <c r="O84" i="3"/>
  <c r="K84" i="3"/>
  <c r="J84" i="3"/>
  <c r="M84" i="3"/>
  <c r="H85" i="3"/>
  <c r="Y119" i="7" l="1"/>
  <c r="X119" i="7"/>
  <c r="BG118" i="7"/>
  <c r="BC118" i="7"/>
  <c r="BE118" i="7"/>
  <c r="AW118" i="7"/>
  <c r="BA118" i="7"/>
  <c r="AY118" i="7"/>
  <c r="AU118" i="7"/>
  <c r="AS118" i="7"/>
  <c r="AQ118" i="7"/>
  <c r="AO118" i="7"/>
  <c r="AK118" i="7"/>
  <c r="AM118" i="7"/>
  <c r="AE118" i="7"/>
  <c r="AI118" i="7"/>
  <c r="Z119" i="7"/>
  <c r="BD119" i="7"/>
  <c r="BF119" i="7"/>
  <c r="AC119" i="7"/>
  <c r="BB119" i="7"/>
  <c r="V120" i="7" a="1"/>
  <c r="V120" i="7" s="1"/>
  <c r="W120" i="7" s="1"/>
  <c r="AT119" i="7"/>
  <c r="AP119" i="7"/>
  <c r="AV119" i="7"/>
  <c r="AX119" i="7"/>
  <c r="AR119" i="7"/>
  <c r="AZ119" i="7"/>
  <c r="AB119" i="7"/>
  <c r="AF119" i="7"/>
  <c r="AH119" i="7"/>
  <c r="AL119" i="7"/>
  <c r="AN119" i="7"/>
  <c r="AA119" i="7"/>
  <c r="AD119" i="7"/>
  <c r="AG119" i="7"/>
  <c r="AJ119" i="7"/>
  <c r="K107" i="4"/>
  <c r="L107" i="4" s="1"/>
  <c r="J108" i="4"/>
  <c r="I85" i="3"/>
  <c r="P85" i="3"/>
  <c r="O85" i="3"/>
  <c r="J85" i="3"/>
  <c r="M85" i="3"/>
  <c r="N85" i="3"/>
  <c r="K85" i="3"/>
  <c r="L85" i="3"/>
  <c r="H86" i="3"/>
  <c r="Y120" i="7" l="1"/>
  <c r="X120" i="7"/>
  <c r="BG119" i="7"/>
  <c r="BC119" i="7"/>
  <c r="BE119" i="7"/>
  <c r="AW119" i="7"/>
  <c r="BA119" i="7"/>
  <c r="AY119" i="7"/>
  <c r="AU119" i="7"/>
  <c r="AS119" i="7"/>
  <c r="AQ119" i="7"/>
  <c r="AO119" i="7"/>
  <c r="AK119" i="7"/>
  <c r="AM119" i="7"/>
  <c r="AE119" i="7"/>
  <c r="AI119" i="7"/>
  <c r="Z120" i="7"/>
  <c r="AC120" i="7"/>
  <c r="BB120" i="7"/>
  <c r="BD120" i="7"/>
  <c r="BF120" i="7"/>
  <c r="V121" i="7" a="1"/>
  <c r="V121" i="7" s="1"/>
  <c r="W121" i="7" s="1"/>
  <c r="AV120" i="7"/>
  <c r="AZ120" i="7"/>
  <c r="AR120" i="7"/>
  <c r="AP120" i="7"/>
  <c r="AT120" i="7"/>
  <c r="AX120" i="7"/>
  <c r="AL120" i="7"/>
  <c r="AN120" i="7"/>
  <c r="AD120" i="7"/>
  <c r="AG120" i="7"/>
  <c r="AH120" i="7"/>
  <c r="AJ120" i="7"/>
  <c r="AA120" i="7"/>
  <c r="AB120" i="7"/>
  <c r="AF120" i="7"/>
  <c r="K108" i="4"/>
  <c r="L108" i="4" s="1"/>
  <c r="J109" i="4"/>
  <c r="I86" i="3"/>
  <c r="P86" i="3"/>
  <c r="J86" i="3"/>
  <c r="M86" i="3"/>
  <c r="L86" i="3"/>
  <c r="K86" i="3"/>
  <c r="N86" i="3"/>
  <c r="O86" i="3"/>
  <c r="H87" i="3"/>
  <c r="Y121" i="7" l="1"/>
  <c r="X121" i="7"/>
  <c r="BG120" i="7"/>
  <c r="BC120" i="7"/>
  <c r="AW120" i="7"/>
  <c r="BE120" i="7"/>
  <c r="AU120" i="7"/>
  <c r="BA120" i="7"/>
  <c r="AY120" i="7"/>
  <c r="AQ120" i="7"/>
  <c r="AS120" i="7"/>
  <c r="AO120" i="7"/>
  <c r="AK120" i="7"/>
  <c r="AM120" i="7"/>
  <c r="AE120" i="7"/>
  <c r="AI120" i="7"/>
  <c r="Z121" i="7"/>
  <c r="BD121" i="7"/>
  <c r="BF121" i="7"/>
  <c r="AC121" i="7"/>
  <c r="BB121" i="7"/>
  <c r="V122" i="7" a="1"/>
  <c r="V122" i="7" s="1"/>
  <c r="W122" i="7" s="1"/>
  <c r="AV121" i="7"/>
  <c r="AT121" i="7"/>
  <c r="AR121" i="7"/>
  <c r="AX121" i="7"/>
  <c r="AZ121" i="7"/>
  <c r="AP121" i="7"/>
  <c r="AA121" i="7"/>
  <c r="AD121" i="7"/>
  <c r="AG121" i="7"/>
  <c r="AL121" i="7"/>
  <c r="AF121" i="7"/>
  <c r="AH121" i="7"/>
  <c r="AJ121" i="7"/>
  <c r="AB121" i="7"/>
  <c r="AN121" i="7"/>
  <c r="K109" i="4"/>
  <c r="L109" i="4" s="1"/>
  <c r="J110" i="4"/>
  <c r="I87" i="3"/>
  <c r="P87" i="3"/>
  <c r="M87" i="3"/>
  <c r="K87" i="3"/>
  <c r="L87" i="3"/>
  <c r="N87" i="3"/>
  <c r="O87" i="3"/>
  <c r="J87" i="3"/>
  <c r="H88" i="3"/>
  <c r="Y122" i="7" l="1"/>
  <c r="X122" i="7"/>
  <c r="BG121" i="7"/>
  <c r="BC121" i="7"/>
  <c r="BE121" i="7"/>
  <c r="AW121" i="7"/>
  <c r="BA121" i="7"/>
  <c r="AY121" i="7"/>
  <c r="AU121" i="7"/>
  <c r="AS121" i="7"/>
  <c r="AQ121" i="7"/>
  <c r="AM121" i="7"/>
  <c r="AO121" i="7"/>
  <c r="AK121" i="7"/>
  <c r="AE121" i="7"/>
  <c r="AI121" i="7"/>
  <c r="Z122" i="7"/>
  <c r="BF122" i="7"/>
  <c r="BD122" i="7"/>
  <c r="AC122" i="7"/>
  <c r="BB122" i="7"/>
  <c r="V123" i="7" a="1"/>
  <c r="V123" i="7" s="1"/>
  <c r="W123" i="7" s="1"/>
  <c r="AV122" i="7"/>
  <c r="AX122" i="7"/>
  <c r="AR122" i="7"/>
  <c r="AT122" i="7"/>
  <c r="AZ122" i="7"/>
  <c r="AP122" i="7"/>
  <c r="AA122" i="7"/>
  <c r="AB122" i="7"/>
  <c r="AF122" i="7"/>
  <c r="AD122" i="7"/>
  <c r="AG122" i="7"/>
  <c r="AH122" i="7"/>
  <c r="AJ122" i="7"/>
  <c r="AL122" i="7"/>
  <c r="AN122" i="7"/>
  <c r="K110" i="4"/>
  <c r="L110" i="4" s="1"/>
  <c r="J111" i="4"/>
  <c r="I88" i="3"/>
  <c r="P88" i="3"/>
  <c r="L88" i="3"/>
  <c r="N88" i="3"/>
  <c r="O88" i="3"/>
  <c r="K88" i="3"/>
  <c r="M88" i="3"/>
  <c r="J88" i="3"/>
  <c r="H89" i="3"/>
  <c r="Y123" i="7" l="1"/>
  <c r="X123" i="7"/>
  <c r="BG122" i="7"/>
  <c r="BC122" i="7"/>
  <c r="BE122" i="7"/>
  <c r="AW122" i="7"/>
  <c r="BA122" i="7"/>
  <c r="AY122" i="7"/>
  <c r="AU122" i="7"/>
  <c r="AQ122" i="7"/>
  <c r="AS122" i="7"/>
  <c r="AM122" i="7"/>
  <c r="AO122" i="7"/>
  <c r="AK122" i="7"/>
  <c r="AE122" i="7"/>
  <c r="AI122" i="7"/>
  <c r="Z123" i="7"/>
  <c r="BB123" i="7"/>
  <c r="BD123" i="7"/>
  <c r="BF123" i="7"/>
  <c r="AC123" i="7"/>
  <c r="V124" i="7" a="1"/>
  <c r="V124" i="7" s="1"/>
  <c r="W124" i="7" s="1"/>
  <c r="AT123" i="7"/>
  <c r="AV123" i="7"/>
  <c r="AX123" i="7"/>
  <c r="AR123" i="7"/>
  <c r="AZ123" i="7"/>
  <c r="AP123" i="7"/>
  <c r="AA123" i="7"/>
  <c r="AB123" i="7"/>
  <c r="AF123" i="7"/>
  <c r="AH123" i="7"/>
  <c r="AJ123" i="7"/>
  <c r="AG123" i="7"/>
  <c r="AN123" i="7"/>
  <c r="AD123" i="7"/>
  <c r="AL123" i="7"/>
  <c r="K111" i="4"/>
  <c r="L111" i="4" s="1"/>
  <c r="J112" i="4"/>
  <c r="I89" i="3"/>
  <c r="P89" i="3"/>
  <c r="O89" i="3"/>
  <c r="J89" i="3"/>
  <c r="M89" i="3"/>
  <c r="N89" i="3"/>
  <c r="K89" i="3"/>
  <c r="L89" i="3"/>
  <c r="H90" i="3"/>
  <c r="Y124" i="7" l="1"/>
  <c r="X124" i="7"/>
  <c r="BG123" i="7"/>
  <c r="BC123" i="7"/>
  <c r="BE123" i="7"/>
  <c r="AW123" i="7"/>
  <c r="BA123" i="7"/>
  <c r="AY123" i="7"/>
  <c r="AU123" i="7"/>
  <c r="AS123" i="7"/>
  <c r="AQ123" i="7"/>
  <c r="AO123" i="7"/>
  <c r="AK123" i="7"/>
  <c r="AM123" i="7"/>
  <c r="AE123" i="7"/>
  <c r="AI123" i="7"/>
  <c r="Z124" i="7"/>
  <c r="BF124" i="7"/>
  <c r="BD124" i="7"/>
  <c r="AC124" i="7"/>
  <c r="BB124" i="7"/>
  <c r="V125" i="7" a="1"/>
  <c r="V125" i="7" s="1"/>
  <c r="W125" i="7" s="1"/>
  <c r="AV124" i="7"/>
  <c r="AT124" i="7"/>
  <c r="AP124" i="7"/>
  <c r="AX124" i="7"/>
  <c r="AZ124" i="7"/>
  <c r="AR124" i="7"/>
  <c r="AA124" i="7"/>
  <c r="AF124" i="7"/>
  <c r="AD124" i="7"/>
  <c r="AB124" i="7"/>
  <c r="AG124" i="7"/>
  <c r="AH124" i="7"/>
  <c r="AJ124" i="7"/>
  <c r="AN124" i="7"/>
  <c r="AL124" i="7"/>
  <c r="K112" i="4"/>
  <c r="L112" i="4" s="1"/>
  <c r="J113" i="4"/>
  <c r="P90" i="3"/>
  <c r="K90" i="3"/>
  <c r="I90" i="3"/>
  <c r="J90" i="3"/>
  <c r="M90" i="3"/>
  <c r="O90" i="3"/>
  <c r="L90" i="3"/>
  <c r="N90" i="3"/>
  <c r="H91" i="3"/>
  <c r="Y125" i="7" l="1"/>
  <c r="X125" i="7"/>
  <c r="BG124" i="7"/>
  <c r="BE124" i="7"/>
  <c r="BC124" i="7"/>
  <c r="AW124" i="7"/>
  <c r="BA124" i="7"/>
  <c r="AY124" i="7"/>
  <c r="AU124" i="7"/>
  <c r="AS124" i="7"/>
  <c r="AQ124" i="7"/>
  <c r="AO124" i="7"/>
  <c r="AK124" i="7"/>
  <c r="AM124" i="7"/>
  <c r="AE124" i="7"/>
  <c r="AI124" i="7"/>
  <c r="Z125" i="7"/>
  <c r="BB125" i="7"/>
  <c r="BF125" i="7"/>
  <c r="BD125" i="7"/>
  <c r="AC125" i="7"/>
  <c r="V126" i="7" a="1"/>
  <c r="V126" i="7" s="1"/>
  <c r="W126" i="7" s="1"/>
  <c r="AV125" i="7"/>
  <c r="AP125" i="7"/>
  <c r="AR125" i="7"/>
  <c r="AT125" i="7"/>
  <c r="AX125" i="7"/>
  <c r="AZ125" i="7"/>
  <c r="AF125" i="7"/>
  <c r="AD125" i="7"/>
  <c r="AG125" i="7"/>
  <c r="AL125" i="7"/>
  <c r="AN125" i="7"/>
  <c r="AA125" i="7"/>
  <c r="AB125" i="7"/>
  <c r="AJ125" i="7"/>
  <c r="AH125" i="7"/>
  <c r="K113" i="4"/>
  <c r="L113" i="4" s="1"/>
  <c r="J114" i="4"/>
  <c r="P91" i="3"/>
  <c r="I91" i="3"/>
  <c r="J91" i="3"/>
  <c r="M91" i="3"/>
  <c r="O91" i="3"/>
  <c r="K91" i="3"/>
  <c r="L91" i="3"/>
  <c r="N91" i="3"/>
  <c r="H92" i="3"/>
  <c r="Y126" i="7" l="1"/>
  <c r="X126" i="7"/>
  <c r="BG125" i="7"/>
  <c r="BC125" i="7"/>
  <c r="AW125" i="7"/>
  <c r="BE125" i="7"/>
  <c r="BA125" i="7"/>
  <c r="AY125" i="7"/>
  <c r="AU125" i="7"/>
  <c r="AS125" i="7"/>
  <c r="AQ125" i="7"/>
  <c r="AO125" i="7"/>
  <c r="AK125" i="7"/>
  <c r="AM125" i="7"/>
  <c r="AE125" i="7"/>
  <c r="AI125" i="7"/>
  <c r="Z126" i="7"/>
  <c r="AC126" i="7"/>
  <c r="BB126" i="7"/>
  <c r="BD126" i="7"/>
  <c r="BF126" i="7"/>
  <c r="V127" i="7" a="1"/>
  <c r="V127" i="7" s="1"/>
  <c r="W127" i="7" s="1"/>
  <c r="AV126" i="7"/>
  <c r="AX126" i="7"/>
  <c r="AR126" i="7"/>
  <c r="AP126" i="7"/>
  <c r="AT126" i="7"/>
  <c r="AZ126" i="7"/>
  <c r="AF126" i="7"/>
  <c r="AG126" i="7"/>
  <c r="AH126" i="7"/>
  <c r="AA126" i="7"/>
  <c r="AB126" i="7"/>
  <c r="AD126" i="7"/>
  <c r="AJ126" i="7"/>
  <c r="AL126" i="7"/>
  <c r="AN126" i="7"/>
  <c r="K114" i="4"/>
  <c r="L114" i="4" s="1"/>
  <c r="J115" i="4"/>
  <c r="P92" i="3"/>
  <c r="I92" i="3"/>
  <c r="J92" i="3"/>
  <c r="M92" i="3"/>
  <c r="K92" i="3"/>
  <c r="O92" i="3"/>
  <c r="N92" i="3"/>
  <c r="L92" i="3"/>
  <c r="H93" i="3"/>
  <c r="Y127" i="7" l="1"/>
  <c r="X127" i="7"/>
  <c r="BG126" i="7"/>
  <c r="BC126" i="7"/>
  <c r="AW126" i="7"/>
  <c r="BE126" i="7"/>
  <c r="BA126" i="7"/>
  <c r="AY126" i="7"/>
  <c r="AU126" i="7"/>
  <c r="AS126" i="7"/>
  <c r="AQ126" i="7"/>
  <c r="AO126" i="7"/>
  <c r="AK126" i="7"/>
  <c r="AM126" i="7"/>
  <c r="AE126" i="7"/>
  <c r="AI126" i="7"/>
  <c r="Z127" i="7"/>
  <c r="BD127" i="7"/>
  <c r="BF127" i="7"/>
  <c r="AC127" i="7"/>
  <c r="BB127" i="7"/>
  <c r="V128" i="7" a="1"/>
  <c r="V128" i="7" s="1"/>
  <c r="W128" i="7" s="1"/>
  <c r="AT127" i="7"/>
  <c r="AV127" i="7"/>
  <c r="AX127" i="7"/>
  <c r="AZ127" i="7"/>
  <c r="AP127" i="7"/>
  <c r="AR127" i="7"/>
  <c r="AG127" i="7"/>
  <c r="AH127" i="7"/>
  <c r="AJ127" i="7"/>
  <c r="AL127" i="7"/>
  <c r="AN127" i="7"/>
  <c r="AB127" i="7"/>
  <c r="AA127" i="7"/>
  <c r="AF127" i="7"/>
  <c r="AD127" i="7"/>
  <c r="K115" i="4"/>
  <c r="L115" i="4" s="1"/>
  <c r="J116" i="4"/>
  <c r="P93" i="3"/>
  <c r="I93" i="3"/>
  <c r="K93" i="3"/>
  <c r="J93" i="3"/>
  <c r="M93" i="3"/>
  <c r="O93" i="3"/>
  <c r="L93" i="3"/>
  <c r="N93" i="3"/>
  <c r="H94" i="3"/>
  <c r="Y128" i="7" l="1"/>
  <c r="X128" i="7"/>
  <c r="BG127" i="7"/>
  <c r="BC127" i="7"/>
  <c r="AW127" i="7"/>
  <c r="BE127" i="7"/>
  <c r="BA127" i="7"/>
  <c r="AY127" i="7"/>
  <c r="AU127" i="7"/>
  <c r="AS127" i="7"/>
  <c r="AQ127" i="7"/>
  <c r="AO127" i="7"/>
  <c r="AK127" i="7"/>
  <c r="AM127" i="7"/>
  <c r="AE127" i="7"/>
  <c r="AI127" i="7"/>
  <c r="Z128" i="7"/>
  <c r="BD128" i="7"/>
  <c r="BF128" i="7"/>
  <c r="AC128" i="7"/>
  <c r="BB128" i="7"/>
  <c r="V129" i="7" a="1"/>
  <c r="V129" i="7" s="1"/>
  <c r="W129" i="7" s="1"/>
  <c r="AT128" i="7"/>
  <c r="AZ128" i="7"/>
  <c r="AP128" i="7"/>
  <c r="AR128" i="7"/>
  <c r="AV128" i="7"/>
  <c r="AX128" i="7"/>
  <c r="AA128" i="7"/>
  <c r="AB128" i="7"/>
  <c r="AG128" i="7"/>
  <c r="AJ128" i="7"/>
  <c r="AL128" i="7"/>
  <c r="AF128" i="7"/>
  <c r="AD128" i="7"/>
  <c r="AN128" i="7"/>
  <c r="AH128" i="7"/>
  <c r="K116" i="4"/>
  <c r="L116" i="4" s="1"/>
  <c r="J117" i="4"/>
  <c r="P94" i="3"/>
  <c r="K94" i="3"/>
  <c r="I94" i="3"/>
  <c r="J94" i="3"/>
  <c r="M94" i="3"/>
  <c r="O94" i="3"/>
  <c r="L94" i="3"/>
  <c r="N94" i="3"/>
  <c r="H95" i="3"/>
  <c r="Y129" i="7" l="1"/>
  <c r="X129" i="7"/>
  <c r="BG128" i="7"/>
  <c r="BC128" i="7"/>
  <c r="BE128" i="7"/>
  <c r="AW128" i="7"/>
  <c r="BA128" i="7"/>
  <c r="AY128" i="7"/>
  <c r="AU128" i="7"/>
  <c r="AS128" i="7"/>
  <c r="AQ128" i="7"/>
  <c r="AO128" i="7"/>
  <c r="AK128" i="7"/>
  <c r="AM128" i="7"/>
  <c r="AE128" i="7"/>
  <c r="AI128" i="7"/>
  <c r="Z129" i="7"/>
  <c r="AC129" i="7"/>
  <c r="BB129" i="7"/>
  <c r="BD129" i="7"/>
  <c r="BF129" i="7"/>
  <c r="V130" i="7" a="1"/>
  <c r="V130" i="7" s="1"/>
  <c r="W130" i="7" s="1"/>
  <c r="AV129" i="7"/>
  <c r="AT129" i="7"/>
  <c r="AX129" i="7"/>
  <c r="AP129" i="7"/>
  <c r="AR129" i="7"/>
  <c r="AZ129" i="7"/>
  <c r="AJ129" i="7"/>
  <c r="AL129" i="7"/>
  <c r="AN129" i="7"/>
  <c r="AA129" i="7"/>
  <c r="AB129" i="7"/>
  <c r="AD129" i="7"/>
  <c r="AG129" i="7"/>
  <c r="AH129" i="7"/>
  <c r="AF129" i="7"/>
  <c r="J118" i="4"/>
  <c r="K117" i="4"/>
  <c r="L117" i="4" s="1"/>
  <c r="P95" i="3"/>
  <c r="I95" i="3"/>
  <c r="J95" i="3"/>
  <c r="M95" i="3"/>
  <c r="O95" i="3"/>
  <c r="K95" i="3"/>
  <c r="L95" i="3"/>
  <c r="N95" i="3"/>
  <c r="H96" i="3"/>
  <c r="Y130" i="7" l="1"/>
  <c r="X130" i="7"/>
  <c r="BG129" i="7"/>
  <c r="BE129" i="7"/>
  <c r="BC129" i="7"/>
  <c r="AW129" i="7"/>
  <c r="AU129" i="7"/>
  <c r="BA129" i="7"/>
  <c r="AY129" i="7"/>
  <c r="AS129" i="7"/>
  <c r="AQ129" i="7"/>
  <c r="AO129" i="7"/>
  <c r="AK129" i="7"/>
  <c r="AM129" i="7"/>
  <c r="AE129" i="7"/>
  <c r="AI129" i="7"/>
  <c r="Z130" i="7"/>
  <c r="BD130" i="7"/>
  <c r="BF130" i="7"/>
  <c r="AC130" i="7"/>
  <c r="BB130" i="7"/>
  <c r="V131" i="7" a="1"/>
  <c r="V131" i="7" s="1"/>
  <c r="W131" i="7" s="1"/>
  <c r="AV130" i="7"/>
  <c r="AX130" i="7"/>
  <c r="AP130" i="7"/>
  <c r="AR130" i="7"/>
  <c r="AT130" i="7"/>
  <c r="AZ130" i="7"/>
  <c r="AF130" i="7"/>
  <c r="AD130" i="7"/>
  <c r="AJ130" i="7"/>
  <c r="AN130" i="7"/>
  <c r="AA130" i="7"/>
  <c r="AB130" i="7"/>
  <c r="AG130" i="7"/>
  <c r="AH130" i="7"/>
  <c r="AL130" i="7"/>
  <c r="J119" i="4"/>
  <c r="K118" i="4"/>
  <c r="L118" i="4" s="1"/>
  <c r="P96" i="3"/>
  <c r="I96" i="3"/>
  <c r="J96" i="3"/>
  <c r="M96" i="3"/>
  <c r="K96" i="3"/>
  <c r="O96" i="3"/>
  <c r="N96" i="3"/>
  <c r="L96" i="3"/>
  <c r="H97" i="3"/>
  <c r="Y131" i="7" l="1"/>
  <c r="X131" i="7"/>
  <c r="BG130" i="7"/>
  <c r="BC130" i="7"/>
  <c r="BE130" i="7"/>
  <c r="AW130" i="7"/>
  <c r="BA130" i="7"/>
  <c r="AY130" i="7"/>
  <c r="AU130" i="7"/>
  <c r="AS130" i="7"/>
  <c r="AQ130" i="7"/>
  <c r="AO130" i="7"/>
  <c r="AK130" i="7"/>
  <c r="AM130" i="7"/>
  <c r="AE130" i="7"/>
  <c r="AI130" i="7"/>
  <c r="Z131" i="7"/>
  <c r="BD131" i="7"/>
  <c r="BF131" i="7"/>
  <c r="AC131" i="7"/>
  <c r="BB131" i="7"/>
  <c r="V132" i="7" a="1"/>
  <c r="V132" i="7" s="1"/>
  <c r="W132" i="7" s="1"/>
  <c r="AT131" i="7"/>
  <c r="AV131" i="7"/>
  <c r="AX131" i="7"/>
  <c r="AR131" i="7"/>
  <c r="AP131" i="7"/>
  <c r="AZ131" i="7"/>
  <c r="AN131" i="7"/>
  <c r="AA131" i="7"/>
  <c r="AG131" i="7"/>
  <c r="AH131" i="7"/>
  <c r="AJ131" i="7"/>
  <c r="AL131" i="7"/>
  <c r="AB131" i="7"/>
  <c r="AF131" i="7"/>
  <c r="AD131" i="7"/>
  <c r="K119" i="4"/>
  <c r="L119" i="4" s="1"/>
  <c r="J120" i="4"/>
  <c r="P97" i="3"/>
  <c r="I97" i="3"/>
  <c r="J97" i="3"/>
  <c r="K97" i="3"/>
  <c r="M97" i="3"/>
  <c r="O97" i="3"/>
  <c r="L97" i="3"/>
  <c r="N97" i="3"/>
  <c r="H98" i="3"/>
  <c r="Y132" i="7" l="1"/>
  <c r="X132" i="7"/>
  <c r="BG131" i="7"/>
  <c r="BC131" i="7"/>
  <c r="BE131" i="7"/>
  <c r="AW131" i="7"/>
  <c r="BA131" i="7"/>
  <c r="AY131" i="7"/>
  <c r="AU131" i="7"/>
  <c r="AS131" i="7"/>
  <c r="AQ131" i="7"/>
  <c r="AO131" i="7"/>
  <c r="AK131" i="7"/>
  <c r="AM131" i="7"/>
  <c r="AE131" i="7"/>
  <c r="AI131" i="7"/>
  <c r="Z132" i="7"/>
  <c r="AC132" i="7"/>
  <c r="BB132" i="7"/>
  <c r="BF132" i="7"/>
  <c r="BD132" i="7"/>
  <c r="V133" i="7" a="1"/>
  <c r="V133" i="7" s="1"/>
  <c r="W133" i="7" s="1"/>
  <c r="AV132" i="7"/>
  <c r="AP132" i="7"/>
  <c r="AR132" i="7"/>
  <c r="AT132" i="7"/>
  <c r="AX132" i="7"/>
  <c r="AZ132" i="7"/>
  <c r="AA132" i="7"/>
  <c r="AB132" i="7"/>
  <c r="AG132" i="7"/>
  <c r="AH132" i="7"/>
  <c r="AN132" i="7"/>
  <c r="AD132" i="7"/>
  <c r="AJ132" i="7"/>
  <c r="AL132" i="7"/>
  <c r="AF132" i="7"/>
  <c r="K120" i="4"/>
  <c r="L120" i="4" s="1"/>
  <c r="J121" i="4"/>
  <c r="P98" i="3"/>
  <c r="K98" i="3"/>
  <c r="I98" i="3"/>
  <c r="J98" i="3"/>
  <c r="M98" i="3"/>
  <c r="O98" i="3"/>
  <c r="L98" i="3"/>
  <c r="N98" i="3"/>
  <c r="H99" i="3"/>
  <c r="Y133" i="7" l="1"/>
  <c r="X133" i="7"/>
  <c r="BG132" i="7"/>
  <c r="BE132" i="7"/>
  <c r="BC132" i="7"/>
  <c r="AW132" i="7"/>
  <c r="AU132" i="7"/>
  <c r="BA132" i="7"/>
  <c r="AY132" i="7"/>
  <c r="AS132" i="7"/>
  <c r="AO132" i="7"/>
  <c r="AQ132" i="7"/>
  <c r="AK132" i="7"/>
  <c r="AM132" i="7"/>
  <c r="AE132" i="7"/>
  <c r="AI132" i="7"/>
  <c r="Z133" i="7"/>
  <c r="BD133" i="7"/>
  <c r="BF133" i="7"/>
  <c r="AC133" i="7"/>
  <c r="BB133" i="7"/>
  <c r="V134" i="7" a="1"/>
  <c r="V134" i="7" s="1"/>
  <c r="W134" i="7" s="1"/>
  <c r="AV133" i="7"/>
  <c r="AP133" i="7"/>
  <c r="AR133" i="7"/>
  <c r="AX133" i="7"/>
  <c r="AT133" i="7"/>
  <c r="AZ133" i="7"/>
  <c r="AB133" i="7"/>
  <c r="AF133" i="7"/>
  <c r="AD133" i="7"/>
  <c r="AG133" i="7"/>
  <c r="AH133" i="7"/>
  <c r="AJ133" i="7"/>
  <c r="AL133" i="7"/>
  <c r="AN133" i="7"/>
  <c r="AA133" i="7"/>
  <c r="J122" i="4"/>
  <c r="K121" i="4"/>
  <c r="L121" i="4" s="1"/>
  <c r="P99" i="3"/>
  <c r="I99" i="3"/>
  <c r="K99" i="3"/>
  <c r="J99" i="3"/>
  <c r="M99" i="3"/>
  <c r="O99" i="3"/>
  <c r="L99" i="3"/>
  <c r="N99" i="3"/>
  <c r="H100" i="3"/>
  <c r="Y134" i="7" l="1"/>
  <c r="X134" i="7"/>
  <c r="BG133" i="7"/>
  <c r="BC133" i="7"/>
  <c r="AW133" i="7"/>
  <c r="BE133" i="7"/>
  <c r="BA133" i="7"/>
  <c r="AY133" i="7"/>
  <c r="AU133" i="7"/>
  <c r="AS133" i="7"/>
  <c r="AQ133" i="7"/>
  <c r="AO133" i="7"/>
  <c r="AK133" i="7"/>
  <c r="AM133" i="7"/>
  <c r="AE133" i="7"/>
  <c r="AI133" i="7"/>
  <c r="Z134" i="7"/>
  <c r="BD134" i="7"/>
  <c r="BF134" i="7"/>
  <c r="AC134" i="7"/>
  <c r="BB134" i="7"/>
  <c r="V135" i="7" a="1"/>
  <c r="V135" i="7" s="1"/>
  <c r="W135" i="7" s="1"/>
  <c r="AV134" i="7"/>
  <c r="AX134" i="7"/>
  <c r="AR134" i="7"/>
  <c r="AZ134" i="7"/>
  <c r="AP134" i="7"/>
  <c r="AT134" i="7"/>
  <c r="AB134" i="7"/>
  <c r="AF134" i="7"/>
  <c r="AD134" i="7"/>
  <c r="AJ134" i="7"/>
  <c r="AL134" i="7"/>
  <c r="AA134" i="7"/>
  <c r="AH134" i="7"/>
  <c r="AG134" i="7"/>
  <c r="AN134" i="7"/>
  <c r="K122" i="4"/>
  <c r="L122" i="4" s="1"/>
  <c r="J123" i="4"/>
  <c r="P100" i="3"/>
  <c r="I100" i="3"/>
  <c r="J100" i="3"/>
  <c r="M100" i="3"/>
  <c r="O100" i="3"/>
  <c r="K100" i="3"/>
  <c r="N100" i="3"/>
  <c r="L100" i="3"/>
  <c r="H101" i="3"/>
  <c r="Y135" i="7" l="1"/>
  <c r="X135" i="7"/>
  <c r="BG134" i="7"/>
  <c r="BE134" i="7"/>
  <c r="BC134" i="7"/>
  <c r="AW134" i="7"/>
  <c r="BA134" i="7"/>
  <c r="AY134" i="7"/>
  <c r="AU134" i="7"/>
  <c r="AS134" i="7"/>
  <c r="AQ134" i="7"/>
  <c r="AO134" i="7"/>
  <c r="AK134" i="7"/>
  <c r="AM134" i="7"/>
  <c r="AE134" i="7"/>
  <c r="AI134" i="7"/>
  <c r="Z135" i="7"/>
  <c r="BB135" i="7"/>
  <c r="BD135" i="7"/>
  <c r="BF135" i="7"/>
  <c r="AC135" i="7"/>
  <c r="V136" i="7" a="1"/>
  <c r="V136" i="7" s="1"/>
  <c r="W136" i="7" s="1"/>
  <c r="AP135" i="7"/>
  <c r="AT135" i="7"/>
  <c r="AV135" i="7"/>
  <c r="AX135" i="7"/>
  <c r="AZ135" i="7"/>
  <c r="AR135" i="7"/>
  <c r="AB135" i="7"/>
  <c r="AD135" i="7"/>
  <c r="AG135" i="7"/>
  <c r="AF135" i="7"/>
  <c r="AH135" i="7"/>
  <c r="AJ135" i="7"/>
  <c r="AL135" i="7"/>
  <c r="AA135" i="7"/>
  <c r="AN135" i="7"/>
  <c r="K123" i="4"/>
  <c r="L123" i="4" s="1"/>
  <c r="J124" i="4"/>
  <c r="P101" i="3"/>
  <c r="I101" i="3"/>
  <c r="J101" i="3"/>
  <c r="M101" i="3"/>
  <c r="K101" i="3"/>
  <c r="O101" i="3"/>
  <c r="L101" i="3"/>
  <c r="N101" i="3"/>
  <c r="H102" i="3"/>
  <c r="Y136" i="7" l="1"/>
  <c r="X136" i="7"/>
  <c r="BG135" i="7"/>
  <c r="AW135" i="7"/>
  <c r="BE135" i="7"/>
  <c r="BC135" i="7"/>
  <c r="BA135" i="7"/>
  <c r="AY135" i="7"/>
  <c r="AU135" i="7"/>
  <c r="AQ135" i="7"/>
  <c r="AS135" i="7"/>
  <c r="AO135" i="7"/>
  <c r="AK135" i="7"/>
  <c r="AM135" i="7"/>
  <c r="AE135" i="7"/>
  <c r="AI135" i="7"/>
  <c r="Z136" i="7"/>
  <c r="AC136" i="7"/>
  <c r="BB136" i="7"/>
  <c r="BF136" i="7"/>
  <c r="BD136" i="7"/>
  <c r="V137" i="7" a="1"/>
  <c r="V137" i="7" s="1"/>
  <c r="W137" i="7" s="1"/>
  <c r="AP136" i="7"/>
  <c r="AT136" i="7"/>
  <c r="AV136" i="7"/>
  <c r="AX136" i="7"/>
  <c r="AZ136" i="7"/>
  <c r="AR136" i="7"/>
  <c r="AD136" i="7"/>
  <c r="AG136" i="7"/>
  <c r="AH136" i="7"/>
  <c r="AN136" i="7"/>
  <c r="AA136" i="7"/>
  <c r="AB136" i="7"/>
  <c r="AL136" i="7"/>
  <c r="AF136" i="7"/>
  <c r="AJ136" i="7"/>
  <c r="K124" i="4"/>
  <c r="L124" i="4" s="1"/>
  <c r="J125" i="4"/>
  <c r="P102" i="3"/>
  <c r="K102" i="3"/>
  <c r="I102" i="3"/>
  <c r="J102" i="3"/>
  <c r="M102" i="3"/>
  <c r="O102" i="3"/>
  <c r="L102" i="3"/>
  <c r="N102" i="3"/>
  <c r="H103" i="3"/>
  <c r="Y137" i="7" l="1"/>
  <c r="X137" i="7"/>
  <c r="BG136" i="7"/>
  <c r="BC136" i="7"/>
  <c r="AW136" i="7"/>
  <c r="BE136" i="7"/>
  <c r="BA136" i="7"/>
  <c r="AY136" i="7"/>
  <c r="AU136" i="7"/>
  <c r="AS136" i="7"/>
  <c r="AQ136" i="7"/>
  <c r="AO136" i="7"/>
  <c r="AK136" i="7"/>
  <c r="AM136" i="7"/>
  <c r="AE136" i="7"/>
  <c r="AI136" i="7"/>
  <c r="Z137" i="7"/>
  <c r="BD137" i="7"/>
  <c r="BF137" i="7"/>
  <c r="AC137" i="7"/>
  <c r="BB137" i="7"/>
  <c r="V138" i="7" a="1"/>
  <c r="V138" i="7" s="1"/>
  <c r="W138" i="7" s="1"/>
  <c r="AV137" i="7"/>
  <c r="AZ137" i="7"/>
  <c r="AR137" i="7"/>
  <c r="AP137" i="7"/>
  <c r="AX137" i="7"/>
  <c r="AT137" i="7"/>
  <c r="AA137" i="7"/>
  <c r="AD137" i="7"/>
  <c r="AH137" i="7"/>
  <c r="AJ137" i="7"/>
  <c r="AB137" i="7"/>
  <c r="AF137" i="7"/>
  <c r="AG137" i="7"/>
  <c r="AL137" i="7"/>
  <c r="AN137" i="7"/>
  <c r="K125" i="4"/>
  <c r="L125" i="4" s="1"/>
  <c r="J126" i="4"/>
  <c r="P103" i="3"/>
  <c r="I103" i="3"/>
  <c r="K103" i="3"/>
  <c r="J103" i="3"/>
  <c r="M103" i="3"/>
  <c r="O103" i="3"/>
  <c r="L103" i="3"/>
  <c r="N103" i="3"/>
  <c r="H104" i="3"/>
  <c r="Y138" i="7" l="1"/>
  <c r="X138" i="7"/>
  <c r="BG137" i="7"/>
  <c r="BE137" i="7"/>
  <c r="BC137" i="7"/>
  <c r="AW137" i="7"/>
  <c r="BA137" i="7"/>
  <c r="AY137" i="7"/>
  <c r="AU137" i="7"/>
  <c r="AS137" i="7"/>
  <c r="AQ137" i="7"/>
  <c r="AM137" i="7"/>
  <c r="AO137" i="7"/>
  <c r="AK137" i="7"/>
  <c r="AE137" i="7"/>
  <c r="AI137" i="7"/>
  <c r="Z138" i="7"/>
  <c r="AC138" i="7"/>
  <c r="BB138" i="7"/>
  <c r="BD138" i="7"/>
  <c r="BF138" i="7"/>
  <c r="V139" i="7" a="1"/>
  <c r="V139" i="7" s="1"/>
  <c r="W139" i="7" s="1"/>
  <c r="AV138" i="7"/>
  <c r="AX138" i="7"/>
  <c r="AR138" i="7"/>
  <c r="AP138" i="7"/>
  <c r="AT138" i="7"/>
  <c r="AZ138" i="7"/>
  <c r="AH138" i="7"/>
  <c r="AJ138" i="7"/>
  <c r="AL138" i="7"/>
  <c r="AN138" i="7"/>
  <c r="AA138" i="7"/>
  <c r="AF138" i="7"/>
  <c r="AB138" i="7"/>
  <c r="AG138" i="7"/>
  <c r="AD138" i="7"/>
  <c r="K126" i="4"/>
  <c r="L126" i="4" s="1"/>
  <c r="J127" i="4"/>
  <c r="P104" i="3"/>
  <c r="I104" i="3"/>
  <c r="J104" i="3"/>
  <c r="K104" i="3"/>
  <c r="M104" i="3"/>
  <c r="O104" i="3"/>
  <c r="N104" i="3"/>
  <c r="L104" i="3"/>
  <c r="H105" i="3"/>
  <c r="Y139" i="7" l="1"/>
  <c r="X139" i="7"/>
  <c r="BG138" i="7"/>
  <c r="BC138" i="7"/>
  <c r="BE138" i="7"/>
  <c r="AW138" i="7"/>
  <c r="BA138" i="7"/>
  <c r="AY138" i="7"/>
  <c r="AU138" i="7"/>
  <c r="AS138" i="7"/>
  <c r="AQ138" i="7"/>
  <c r="AO138" i="7"/>
  <c r="AK138" i="7"/>
  <c r="AM138" i="7"/>
  <c r="AE138" i="7"/>
  <c r="AI138" i="7"/>
  <c r="Z139" i="7"/>
  <c r="BD139" i="7"/>
  <c r="BF139" i="7"/>
  <c r="AC139" i="7"/>
  <c r="BB139" i="7"/>
  <c r="V140" i="7" a="1"/>
  <c r="V140" i="7" s="1"/>
  <c r="W140" i="7" s="1"/>
  <c r="AT139" i="7"/>
  <c r="AP139" i="7"/>
  <c r="AV139" i="7"/>
  <c r="AR139" i="7"/>
  <c r="AZ139" i="7"/>
  <c r="AX139" i="7"/>
  <c r="AB139" i="7"/>
  <c r="AF139" i="7"/>
  <c r="AH139" i="7"/>
  <c r="AL139" i="7"/>
  <c r="AN139" i="7"/>
  <c r="AA139" i="7"/>
  <c r="AD139" i="7"/>
  <c r="AG139" i="7"/>
  <c r="AJ139" i="7"/>
  <c r="K127" i="4"/>
  <c r="L127" i="4" s="1"/>
  <c r="J128" i="4"/>
  <c r="P105" i="3"/>
  <c r="K105" i="3"/>
  <c r="I105" i="3"/>
  <c r="J105" i="3"/>
  <c r="M105" i="3"/>
  <c r="O105" i="3"/>
  <c r="L105" i="3"/>
  <c r="N105" i="3"/>
  <c r="H106" i="3"/>
  <c r="Y140" i="7" l="1"/>
  <c r="X140" i="7"/>
  <c r="BG139" i="7"/>
  <c r="BC139" i="7"/>
  <c r="BE139" i="7"/>
  <c r="AW139" i="7"/>
  <c r="BA139" i="7"/>
  <c r="AY139" i="7"/>
  <c r="AU139" i="7"/>
  <c r="AS139" i="7"/>
  <c r="AQ139" i="7"/>
  <c r="AO139" i="7"/>
  <c r="AK139" i="7"/>
  <c r="AM139" i="7"/>
  <c r="AE139" i="7"/>
  <c r="AI139" i="7"/>
  <c r="Z140" i="7"/>
  <c r="BB140" i="7"/>
  <c r="BD140" i="7"/>
  <c r="BF140" i="7"/>
  <c r="AC140" i="7"/>
  <c r="V141" i="7" a="1"/>
  <c r="V141" i="7" s="1"/>
  <c r="W141" i="7" s="1"/>
  <c r="AV140" i="7"/>
  <c r="AZ140" i="7"/>
  <c r="AP140" i="7"/>
  <c r="AR140" i="7"/>
  <c r="AT140" i="7"/>
  <c r="AX140" i="7"/>
  <c r="AL140" i="7"/>
  <c r="AN140" i="7"/>
  <c r="AA140" i="7"/>
  <c r="AB140" i="7"/>
  <c r="AG140" i="7"/>
  <c r="AH140" i="7"/>
  <c r="AJ140" i="7"/>
  <c r="AF140" i="7"/>
  <c r="AD140" i="7"/>
  <c r="K128" i="4"/>
  <c r="L128" i="4" s="1"/>
  <c r="J129" i="4"/>
  <c r="P106" i="3"/>
  <c r="I106" i="3"/>
  <c r="K106" i="3"/>
  <c r="J106" i="3"/>
  <c r="M106" i="3"/>
  <c r="O106" i="3"/>
  <c r="L106" i="3"/>
  <c r="N106" i="3"/>
  <c r="H107" i="3"/>
  <c r="Y141" i="7" l="1"/>
  <c r="X141" i="7"/>
  <c r="BG140" i="7"/>
  <c r="BC140" i="7"/>
  <c r="BE140" i="7"/>
  <c r="AW140" i="7"/>
  <c r="BA140" i="7"/>
  <c r="AY140" i="7"/>
  <c r="AU140" i="7"/>
  <c r="AS140" i="7"/>
  <c r="AQ140" i="7"/>
  <c r="AO140" i="7"/>
  <c r="AK140" i="7"/>
  <c r="AM140" i="7"/>
  <c r="AE140" i="7"/>
  <c r="AI140" i="7"/>
  <c r="Z141" i="7"/>
  <c r="BB141" i="7"/>
  <c r="BD141" i="7"/>
  <c r="BF141" i="7"/>
  <c r="V142" i="7" a="1"/>
  <c r="V142" i="7" s="1"/>
  <c r="W142" i="7" s="1"/>
  <c r="AV141" i="7"/>
  <c r="AR141" i="7"/>
  <c r="AX141" i="7"/>
  <c r="AZ141" i="7"/>
  <c r="AT141" i="7"/>
  <c r="AP141" i="7"/>
  <c r="AC141" i="7"/>
  <c r="AA141" i="7"/>
  <c r="AD141" i="7"/>
  <c r="AG141" i="7"/>
  <c r="AL141" i="7"/>
  <c r="AB141" i="7"/>
  <c r="AF141" i="7"/>
  <c r="AH141" i="7"/>
  <c r="AJ141" i="7"/>
  <c r="AN141" i="7"/>
  <c r="K129" i="4"/>
  <c r="L129" i="4" s="1"/>
  <c r="J130" i="4"/>
  <c r="P107" i="3"/>
  <c r="I107" i="3"/>
  <c r="J107" i="3"/>
  <c r="M107" i="3"/>
  <c r="O107" i="3"/>
  <c r="K107" i="3"/>
  <c r="L107" i="3"/>
  <c r="N107" i="3"/>
  <c r="H108" i="3"/>
  <c r="Y142" i="7" l="1"/>
  <c r="X142" i="7"/>
  <c r="BG141" i="7"/>
  <c r="BE141" i="7"/>
  <c r="AW141" i="7"/>
  <c r="BC141" i="7"/>
  <c r="AS141" i="7"/>
  <c r="BA141" i="7"/>
  <c r="AY141" i="7"/>
  <c r="AU141" i="7"/>
  <c r="AQ141" i="7"/>
  <c r="AM141" i="7"/>
  <c r="AO141" i="7"/>
  <c r="AK141" i="7"/>
  <c r="AE141" i="7"/>
  <c r="AI141" i="7"/>
  <c r="Z142" i="7"/>
  <c r="AC142" i="7"/>
  <c r="BB142" i="7"/>
  <c r="BF142" i="7"/>
  <c r="BD142" i="7"/>
  <c r="V143" i="7" a="1"/>
  <c r="V143" i="7" s="1"/>
  <c r="W143" i="7" s="1"/>
  <c r="AV142" i="7"/>
  <c r="AX142" i="7"/>
  <c r="AR142" i="7"/>
  <c r="AZ142" i="7"/>
  <c r="AT142" i="7"/>
  <c r="AP142" i="7"/>
  <c r="AA142" i="7"/>
  <c r="AB142" i="7"/>
  <c r="AH142" i="7"/>
  <c r="AJ142" i="7"/>
  <c r="AL142" i="7"/>
  <c r="AN142" i="7"/>
  <c r="AF142" i="7"/>
  <c r="AD142" i="7"/>
  <c r="AG142" i="7"/>
  <c r="K130" i="4"/>
  <c r="L130" i="4" s="1"/>
  <c r="J131" i="4"/>
  <c r="P108" i="3"/>
  <c r="I108" i="3"/>
  <c r="J108" i="3"/>
  <c r="M108" i="3"/>
  <c r="K108" i="3"/>
  <c r="O108" i="3"/>
  <c r="N108" i="3"/>
  <c r="L108" i="3"/>
  <c r="H109" i="3"/>
  <c r="Y143" i="7" l="1"/>
  <c r="X143" i="7"/>
  <c r="BG142" i="7"/>
  <c r="BC142" i="7"/>
  <c r="BE142" i="7"/>
  <c r="AW142" i="7"/>
  <c r="BA142" i="7"/>
  <c r="AY142" i="7"/>
  <c r="AU142" i="7"/>
  <c r="AS142" i="7"/>
  <c r="AQ142" i="7"/>
  <c r="AO142" i="7"/>
  <c r="AK142" i="7"/>
  <c r="AM142" i="7"/>
  <c r="AE142" i="7"/>
  <c r="AI142" i="7"/>
  <c r="Z143" i="7"/>
  <c r="BD143" i="7"/>
  <c r="BF143" i="7"/>
  <c r="AC143" i="7"/>
  <c r="BB143" i="7"/>
  <c r="V144" i="7" a="1"/>
  <c r="V144" i="7" s="1"/>
  <c r="W144" i="7" s="1"/>
  <c r="AT143" i="7"/>
  <c r="AV143" i="7"/>
  <c r="AP143" i="7"/>
  <c r="AR143" i="7"/>
  <c r="AX143" i="7"/>
  <c r="AZ143" i="7"/>
  <c r="AA143" i="7"/>
  <c r="AB143" i="7"/>
  <c r="AF143" i="7"/>
  <c r="AH143" i="7"/>
  <c r="AJ143" i="7"/>
  <c r="AG143" i="7"/>
  <c r="AL143" i="7"/>
  <c r="AD143" i="7"/>
  <c r="AN143" i="7"/>
  <c r="K131" i="4"/>
  <c r="L131" i="4" s="1"/>
  <c r="J132" i="4"/>
  <c r="P109" i="3"/>
  <c r="I109" i="3"/>
  <c r="K109" i="3"/>
  <c r="J109" i="3"/>
  <c r="M109" i="3"/>
  <c r="O109" i="3"/>
  <c r="L109" i="3"/>
  <c r="N109" i="3"/>
  <c r="H110" i="3"/>
  <c r="Y144" i="7" l="1"/>
  <c r="X144" i="7"/>
  <c r="BG143" i="7"/>
  <c r="BC143" i="7"/>
  <c r="BE143" i="7"/>
  <c r="AW143" i="7"/>
  <c r="BA143" i="7"/>
  <c r="AY143" i="7"/>
  <c r="AU143" i="7"/>
  <c r="AS143" i="7"/>
  <c r="AQ143" i="7"/>
  <c r="AO143" i="7"/>
  <c r="AK143" i="7"/>
  <c r="AM143" i="7"/>
  <c r="AE143" i="7"/>
  <c r="AI143" i="7"/>
  <c r="Z144" i="7"/>
  <c r="AC144" i="7"/>
  <c r="BB144" i="7"/>
  <c r="BD144" i="7"/>
  <c r="BF144" i="7"/>
  <c r="V145" i="7" a="1"/>
  <c r="V145" i="7" s="1"/>
  <c r="W145" i="7" s="1"/>
  <c r="AX144" i="7"/>
  <c r="AP144" i="7"/>
  <c r="AR144" i="7"/>
  <c r="AZ144" i="7"/>
  <c r="AT144" i="7"/>
  <c r="AV144" i="7"/>
  <c r="AA144" i="7"/>
  <c r="AF144" i="7"/>
  <c r="AD144" i="7"/>
  <c r="AG144" i="7"/>
  <c r="AH144" i="7"/>
  <c r="AJ144" i="7"/>
  <c r="AL144" i="7"/>
  <c r="AN144" i="7"/>
  <c r="AB144" i="7"/>
  <c r="K132" i="4"/>
  <c r="L132" i="4" s="1"/>
  <c r="J133" i="4"/>
  <c r="P110" i="3"/>
  <c r="K110" i="3"/>
  <c r="I110" i="3"/>
  <c r="J110" i="3"/>
  <c r="M110" i="3"/>
  <c r="O110" i="3"/>
  <c r="L110" i="3"/>
  <c r="N110" i="3"/>
  <c r="H111" i="3"/>
  <c r="Y145" i="7" l="1"/>
  <c r="X145" i="7"/>
  <c r="BG144" i="7"/>
  <c r="BE144" i="7"/>
  <c r="BC144" i="7"/>
  <c r="AW144" i="7"/>
  <c r="BA144" i="7"/>
  <c r="AY144" i="7"/>
  <c r="AU144" i="7"/>
  <c r="AS144" i="7"/>
  <c r="AQ144" i="7"/>
  <c r="AM144" i="7"/>
  <c r="AO144" i="7"/>
  <c r="AK144" i="7"/>
  <c r="AE144" i="7"/>
  <c r="AI144" i="7"/>
  <c r="Z145" i="7"/>
  <c r="BF145" i="7"/>
  <c r="BD145" i="7"/>
  <c r="AC145" i="7"/>
  <c r="BB145" i="7"/>
  <c r="V146" i="7" a="1"/>
  <c r="V146" i="7" s="1"/>
  <c r="W146" i="7" s="1"/>
  <c r="AV145" i="7"/>
  <c r="AR145" i="7"/>
  <c r="AZ145" i="7"/>
  <c r="AT145" i="7"/>
  <c r="AX145" i="7"/>
  <c r="AP145" i="7"/>
  <c r="AF145" i="7"/>
  <c r="AD145" i="7"/>
  <c r="AG145" i="7"/>
  <c r="AL145" i="7"/>
  <c r="AN145" i="7"/>
  <c r="AA145" i="7"/>
  <c r="AB145" i="7"/>
  <c r="AJ145" i="7"/>
  <c r="AH145" i="7"/>
  <c r="K133" i="4"/>
  <c r="L133" i="4" s="1"/>
  <c r="J134" i="4"/>
  <c r="P111" i="3"/>
  <c r="I111" i="3"/>
  <c r="J111" i="3"/>
  <c r="K111" i="3"/>
  <c r="M111" i="3"/>
  <c r="O111" i="3"/>
  <c r="L111" i="3"/>
  <c r="N111" i="3"/>
  <c r="H112" i="3"/>
  <c r="Y146" i="7" l="1"/>
  <c r="X146" i="7"/>
  <c r="BG145" i="7"/>
  <c r="BC145" i="7"/>
  <c r="AW145" i="7"/>
  <c r="BE145" i="7"/>
  <c r="BA145" i="7"/>
  <c r="AY145" i="7"/>
  <c r="AU145" i="7"/>
  <c r="AS145" i="7"/>
  <c r="AQ145" i="7"/>
  <c r="AO145" i="7"/>
  <c r="AK145" i="7"/>
  <c r="AM145" i="7"/>
  <c r="AE145" i="7"/>
  <c r="AI145" i="7"/>
  <c r="Z146" i="7"/>
  <c r="AC146" i="7"/>
  <c r="BB146" i="7"/>
  <c r="BD146" i="7"/>
  <c r="BF146" i="7"/>
  <c r="V147" i="7" a="1"/>
  <c r="V147" i="7" s="1"/>
  <c r="W147" i="7" s="1"/>
  <c r="AV146" i="7"/>
  <c r="AX146" i="7"/>
  <c r="AR146" i="7"/>
  <c r="AZ146" i="7"/>
  <c r="AT146" i="7"/>
  <c r="AP146" i="7"/>
  <c r="AF146" i="7"/>
  <c r="AG146" i="7"/>
  <c r="AH146" i="7"/>
  <c r="AD146" i="7"/>
  <c r="AJ146" i="7"/>
  <c r="AL146" i="7"/>
  <c r="AN146" i="7"/>
  <c r="AB146" i="7"/>
  <c r="AA146" i="7"/>
  <c r="K134" i="4"/>
  <c r="L134" i="4" s="1"/>
  <c r="J135" i="4"/>
  <c r="P112" i="3"/>
  <c r="I112" i="3"/>
  <c r="J112" i="3"/>
  <c r="M112" i="3"/>
  <c r="O112" i="3"/>
  <c r="L112" i="3"/>
  <c r="N112" i="3"/>
  <c r="K112" i="3"/>
  <c r="H113" i="3"/>
  <c r="Y147" i="7" l="1"/>
  <c r="X147" i="7"/>
  <c r="BG146" i="7"/>
  <c r="BC146" i="7"/>
  <c r="BE146" i="7"/>
  <c r="BA146" i="7"/>
  <c r="AW146" i="7"/>
  <c r="AY146" i="7"/>
  <c r="AQ146" i="7"/>
  <c r="AU146" i="7"/>
  <c r="AS146" i="7"/>
  <c r="AM146" i="7"/>
  <c r="AO146" i="7"/>
  <c r="AK146" i="7"/>
  <c r="AE146" i="7"/>
  <c r="AI146" i="7"/>
  <c r="Z147" i="7"/>
  <c r="BF147" i="7"/>
  <c r="BD147" i="7"/>
  <c r="AC147" i="7"/>
  <c r="BB147" i="7"/>
  <c r="V148" i="7" a="1"/>
  <c r="V148" i="7" s="1"/>
  <c r="W148" i="7" s="1"/>
  <c r="AT147" i="7"/>
  <c r="AV147" i="7"/>
  <c r="AR147" i="7"/>
  <c r="AZ147" i="7"/>
  <c r="AX147" i="7"/>
  <c r="AP147" i="7"/>
  <c r="AG147" i="7"/>
  <c r="AH147" i="7"/>
  <c r="AJ147" i="7"/>
  <c r="AB147" i="7"/>
  <c r="AF147" i="7"/>
  <c r="AN147" i="7"/>
  <c r="AA147" i="7"/>
  <c r="AD147" i="7"/>
  <c r="AL147" i="7"/>
  <c r="J136" i="4"/>
  <c r="K135" i="4"/>
  <c r="L135" i="4" s="1"/>
  <c r="P113" i="3"/>
  <c r="K113" i="3"/>
  <c r="I113" i="3"/>
  <c r="J113" i="3"/>
  <c r="M113" i="3"/>
  <c r="O113" i="3"/>
  <c r="L113" i="3"/>
  <c r="N113" i="3"/>
  <c r="H114" i="3"/>
  <c r="Y148" i="7" l="1"/>
  <c r="X148" i="7"/>
  <c r="BG147" i="7"/>
  <c r="BC147" i="7"/>
  <c r="AW147" i="7"/>
  <c r="BE147" i="7"/>
  <c r="BA147" i="7"/>
  <c r="AY147" i="7"/>
  <c r="AU147" i="7"/>
  <c r="AS147" i="7"/>
  <c r="AQ147" i="7"/>
  <c r="AO147" i="7"/>
  <c r="AK147" i="7"/>
  <c r="AM147" i="7"/>
  <c r="AE147" i="7"/>
  <c r="AI147" i="7"/>
  <c r="Z148" i="7"/>
  <c r="BB148" i="7"/>
  <c r="BD148" i="7"/>
  <c r="BF148" i="7"/>
  <c r="AC148" i="7"/>
  <c r="V149" i="7" a="1"/>
  <c r="V149" i="7" s="1"/>
  <c r="W149" i="7" s="1"/>
  <c r="AR148" i="7"/>
  <c r="AT148" i="7"/>
  <c r="AV148" i="7"/>
  <c r="AX148" i="7"/>
  <c r="AZ148" i="7"/>
  <c r="AP148" i="7"/>
  <c r="AA148" i="7"/>
  <c r="AB148" i="7"/>
  <c r="AG148" i="7"/>
  <c r="AJ148" i="7"/>
  <c r="AL148" i="7"/>
  <c r="AF148" i="7"/>
  <c r="AD148" i="7"/>
  <c r="AH148" i="7"/>
  <c r="AN148" i="7"/>
  <c r="K136" i="4"/>
  <c r="L136" i="4" s="1"/>
  <c r="J137" i="4"/>
  <c r="P114" i="3"/>
  <c r="I114" i="3"/>
  <c r="J114" i="3"/>
  <c r="M114" i="3"/>
  <c r="O114" i="3"/>
  <c r="K114" i="3"/>
  <c r="L114" i="3"/>
  <c r="N114" i="3"/>
  <c r="H115" i="3"/>
  <c r="Y149" i="7" l="1"/>
  <c r="X149" i="7"/>
  <c r="BG148" i="7"/>
  <c r="BE148" i="7"/>
  <c r="BC148" i="7"/>
  <c r="AW148" i="7"/>
  <c r="BA148" i="7"/>
  <c r="AY148" i="7"/>
  <c r="AU148" i="7"/>
  <c r="AS148" i="7"/>
  <c r="AQ148" i="7"/>
  <c r="AO148" i="7"/>
  <c r="AK148" i="7"/>
  <c r="AM148" i="7"/>
  <c r="AE148" i="7"/>
  <c r="AI148" i="7"/>
  <c r="Z149" i="7"/>
  <c r="BD149" i="7"/>
  <c r="BF149" i="7"/>
  <c r="AC149" i="7"/>
  <c r="BB149" i="7"/>
  <c r="V150" i="7" a="1"/>
  <c r="V150" i="7" s="1"/>
  <c r="W150" i="7" s="1"/>
  <c r="AV149" i="7"/>
  <c r="AP149" i="7"/>
  <c r="AT149" i="7"/>
  <c r="AR149" i="7"/>
  <c r="AX149" i="7"/>
  <c r="AZ149" i="7"/>
  <c r="AJ149" i="7"/>
  <c r="AL149" i="7"/>
  <c r="AN149" i="7"/>
  <c r="AA149" i="7"/>
  <c r="AB149" i="7"/>
  <c r="AD149" i="7"/>
  <c r="AH149" i="7"/>
  <c r="AF149" i="7"/>
  <c r="AG149" i="7"/>
  <c r="K137" i="4"/>
  <c r="L137" i="4" s="1"/>
  <c r="J138" i="4"/>
  <c r="P115" i="3"/>
  <c r="I115" i="3"/>
  <c r="J115" i="3"/>
  <c r="M115" i="3"/>
  <c r="O115" i="3"/>
  <c r="L115" i="3"/>
  <c r="N115" i="3"/>
  <c r="K115" i="3"/>
  <c r="H116" i="3"/>
  <c r="Y150" i="7" l="1"/>
  <c r="X150" i="7"/>
  <c r="BG149" i="7"/>
  <c r="BC149" i="7"/>
  <c r="BE149" i="7"/>
  <c r="AW149" i="7"/>
  <c r="BA149" i="7"/>
  <c r="AY149" i="7"/>
  <c r="AU149" i="7"/>
  <c r="AS149" i="7"/>
  <c r="AQ149" i="7"/>
  <c r="AO149" i="7"/>
  <c r="AK149" i="7"/>
  <c r="AM149" i="7"/>
  <c r="AE149" i="7"/>
  <c r="AI149" i="7"/>
  <c r="Z150" i="7"/>
  <c r="BD150" i="7"/>
  <c r="BF150" i="7"/>
  <c r="AC150" i="7"/>
  <c r="BB150" i="7"/>
  <c r="V151" i="7" a="1"/>
  <c r="V151" i="7" s="1"/>
  <c r="W151" i="7" s="1"/>
  <c r="AV150" i="7"/>
  <c r="AX150" i="7"/>
  <c r="AP150" i="7"/>
  <c r="AR150" i="7"/>
  <c r="AT150" i="7"/>
  <c r="AZ150" i="7"/>
  <c r="AF150" i="7"/>
  <c r="AD150" i="7"/>
  <c r="AJ150" i="7"/>
  <c r="AN150" i="7"/>
  <c r="AA150" i="7"/>
  <c r="AB150" i="7"/>
  <c r="AG150" i="7"/>
  <c r="AH150" i="7"/>
  <c r="AL150" i="7"/>
  <c r="K138" i="4"/>
  <c r="L138" i="4" s="1"/>
  <c r="J139" i="4"/>
  <c r="P116" i="3"/>
  <c r="I116" i="3"/>
  <c r="J116" i="3"/>
  <c r="M116" i="3"/>
  <c r="O116" i="3"/>
  <c r="K116" i="3"/>
  <c r="L116" i="3"/>
  <c r="N116" i="3"/>
  <c r="H117" i="3"/>
  <c r="Y151" i="7" l="1"/>
  <c r="X151" i="7"/>
  <c r="BG150" i="7"/>
  <c r="BC150" i="7"/>
  <c r="BE150" i="7"/>
  <c r="AW150" i="7"/>
  <c r="BA150" i="7"/>
  <c r="AY150" i="7"/>
  <c r="AU150" i="7"/>
  <c r="AS150" i="7"/>
  <c r="AQ150" i="7"/>
  <c r="AO150" i="7"/>
  <c r="AK150" i="7"/>
  <c r="AM150" i="7"/>
  <c r="AE150" i="7"/>
  <c r="AI150" i="7"/>
  <c r="Z151" i="7"/>
  <c r="AC151" i="7"/>
  <c r="BB151" i="7"/>
  <c r="BD151" i="7"/>
  <c r="BF151" i="7"/>
  <c r="V152" i="7" a="1"/>
  <c r="V152" i="7" s="1"/>
  <c r="W152" i="7" s="1"/>
  <c r="AT151" i="7"/>
  <c r="AV151" i="7"/>
  <c r="AR151" i="7"/>
  <c r="AP151" i="7"/>
  <c r="AX151" i="7"/>
  <c r="AZ151" i="7"/>
  <c r="AA151" i="7"/>
  <c r="AB151" i="7"/>
  <c r="AF151" i="7"/>
  <c r="AH151" i="7"/>
  <c r="AJ151" i="7"/>
  <c r="AL151" i="7"/>
  <c r="AN151" i="7"/>
  <c r="AD151" i="7"/>
  <c r="AG151" i="7"/>
  <c r="K139" i="4"/>
  <c r="L139" i="4" s="1"/>
  <c r="J140" i="4"/>
  <c r="P117" i="3"/>
  <c r="I117" i="3"/>
  <c r="J117" i="3"/>
  <c r="M117" i="3"/>
  <c r="O117" i="3"/>
  <c r="L117" i="3"/>
  <c r="N117" i="3"/>
  <c r="K117" i="3"/>
  <c r="H118" i="3"/>
  <c r="Y152" i="7" l="1"/>
  <c r="X152" i="7"/>
  <c r="BG151" i="7"/>
  <c r="BC151" i="7"/>
  <c r="BE151" i="7"/>
  <c r="AW151" i="7"/>
  <c r="BA151" i="7"/>
  <c r="AY151" i="7"/>
  <c r="AU151" i="7"/>
  <c r="AS151" i="7"/>
  <c r="AQ151" i="7"/>
  <c r="AM151" i="7"/>
  <c r="AO151" i="7"/>
  <c r="AK151" i="7"/>
  <c r="AE151" i="7"/>
  <c r="AI151" i="7"/>
  <c r="Z152" i="7"/>
  <c r="AC152" i="7"/>
  <c r="BB152" i="7"/>
  <c r="BF152" i="7"/>
  <c r="BD152" i="7"/>
  <c r="V153" i="7" a="1"/>
  <c r="V153" i="7" s="1"/>
  <c r="W153" i="7" s="1"/>
  <c r="AR152" i="7"/>
  <c r="AV152" i="7"/>
  <c r="AX152" i="7"/>
  <c r="AP152" i="7"/>
  <c r="AT152" i="7"/>
  <c r="AZ152" i="7"/>
  <c r="AA152" i="7"/>
  <c r="AB152" i="7"/>
  <c r="AG152" i="7"/>
  <c r="AH152" i="7"/>
  <c r="AN152" i="7"/>
  <c r="AF152" i="7"/>
  <c r="AD152" i="7"/>
  <c r="AJ152" i="7"/>
  <c r="AL152" i="7"/>
  <c r="K140" i="4"/>
  <c r="L140" i="4" s="1"/>
  <c r="J141" i="4"/>
  <c r="P118" i="3"/>
  <c r="I118" i="3"/>
  <c r="J118" i="3"/>
  <c r="M118" i="3"/>
  <c r="O118" i="3"/>
  <c r="K118" i="3"/>
  <c r="L118" i="3"/>
  <c r="N118" i="3"/>
  <c r="H119" i="3"/>
  <c r="Y153" i="7" l="1"/>
  <c r="X153" i="7"/>
  <c r="BG152" i="7"/>
  <c r="BC152" i="7"/>
  <c r="BE152" i="7"/>
  <c r="AW152" i="7"/>
  <c r="BA152" i="7"/>
  <c r="AY152" i="7"/>
  <c r="AU152" i="7"/>
  <c r="AS152" i="7"/>
  <c r="AQ152" i="7"/>
  <c r="AO152" i="7"/>
  <c r="AM152" i="7"/>
  <c r="AK152" i="7"/>
  <c r="AE152" i="7"/>
  <c r="AI152" i="7"/>
  <c r="Z153" i="7"/>
  <c r="BB153" i="7"/>
  <c r="BD153" i="7"/>
  <c r="BF153" i="7"/>
  <c r="AC153" i="7"/>
  <c r="V154" i="7" a="1"/>
  <c r="V154" i="7" s="1"/>
  <c r="W154" i="7" s="1"/>
  <c r="AV153" i="7"/>
  <c r="AP153" i="7"/>
  <c r="AR153" i="7"/>
  <c r="AT153" i="7"/>
  <c r="AZ153" i="7"/>
  <c r="AX153" i="7"/>
  <c r="AB153" i="7"/>
  <c r="AF153" i="7"/>
  <c r="AH153" i="7"/>
  <c r="AJ153" i="7"/>
  <c r="AL153" i="7"/>
  <c r="AA153" i="7"/>
  <c r="AD153" i="7"/>
  <c r="AG153" i="7"/>
  <c r="AN153" i="7"/>
  <c r="K141" i="4"/>
  <c r="L141" i="4" s="1"/>
  <c r="J142" i="4"/>
  <c r="P119" i="3"/>
  <c r="I119" i="3"/>
  <c r="J119" i="3"/>
  <c r="M119" i="3"/>
  <c r="O119" i="3"/>
  <c r="K119" i="3"/>
  <c r="L119" i="3"/>
  <c r="N119" i="3"/>
  <c r="H120" i="3"/>
  <c r="Y154" i="7" l="1"/>
  <c r="X154" i="7"/>
  <c r="BG153" i="7"/>
  <c r="BC153" i="7"/>
  <c r="BE153" i="7"/>
  <c r="AW153" i="7"/>
  <c r="BA153" i="7"/>
  <c r="AY153" i="7"/>
  <c r="AU153" i="7"/>
  <c r="AS153" i="7"/>
  <c r="AQ153" i="7"/>
  <c r="AO153" i="7"/>
  <c r="AK153" i="7"/>
  <c r="AM153" i="7"/>
  <c r="AE153" i="7"/>
  <c r="AI153" i="7"/>
  <c r="Z154" i="7"/>
  <c r="BB154" i="7"/>
  <c r="BD154" i="7"/>
  <c r="BF154" i="7"/>
  <c r="AC154" i="7"/>
  <c r="V155" i="7" a="1"/>
  <c r="V155" i="7" s="1"/>
  <c r="W155" i="7" s="1"/>
  <c r="AV154" i="7"/>
  <c r="AX154" i="7"/>
  <c r="AR154" i="7"/>
  <c r="AP154" i="7"/>
  <c r="AT154" i="7"/>
  <c r="AZ154" i="7"/>
  <c r="AJ154" i="7"/>
  <c r="AL154" i="7"/>
  <c r="AB154" i="7"/>
  <c r="AF154" i="7"/>
  <c r="AH154" i="7"/>
  <c r="AN154" i="7"/>
  <c r="AD154" i="7"/>
  <c r="AA154" i="7"/>
  <c r="AG154" i="7"/>
  <c r="K142" i="4"/>
  <c r="L142" i="4" s="1"/>
  <c r="J143" i="4"/>
  <c r="P120" i="3"/>
  <c r="I120" i="3"/>
  <c r="J120" i="3"/>
  <c r="M120" i="3"/>
  <c r="O120" i="3"/>
  <c r="N120" i="3"/>
  <c r="K120" i="3"/>
  <c r="L120" i="3"/>
  <c r="H121" i="3"/>
  <c r="Y155" i="7" l="1"/>
  <c r="X155" i="7"/>
  <c r="BE154" i="7"/>
  <c r="BG154" i="7"/>
  <c r="BC154" i="7"/>
  <c r="AW154" i="7"/>
  <c r="BA154" i="7"/>
  <c r="AY154" i="7"/>
  <c r="AU154" i="7"/>
  <c r="AQ154" i="7"/>
  <c r="AS154" i="7"/>
  <c r="AO154" i="7"/>
  <c r="AK154" i="7"/>
  <c r="AM154" i="7"/>
  <c r="AE154" i="7"/>
  <c r="AI154" i="7"/>
  <c r="Z155" i="7"/>
  <c r="AC155" i="7"/>
  <c r="BB155" i="7"/>
  <c r="BF155" i="7"/>
  <c r="BD155" i="7"/>
  <c r="V156" i="7" a="1"/>
  <c r="V156" i="7" s="1"/>
  <c r="W156" i="7" s="1"/>
  <c r="AP155" i="7"/>
  <c r="AT155" i="7"/>
  <c r="AV155" i="7"/>
  <c r="AX155" i="7"/>
  <c r="AR155" i="7"/>
  <c r="AZ155" i="7"/>
  <c r="AB155" i="7"/>
  <c r="AD155" i="7"/>
  <c r="AG155" i="7"/>
  <c r="AA155" i="7"/>
  <c r="AF155" i="7"/>
  <c r="AH155" i="7"/>
  <c r="AJ155" i="7"/>
  <c r="AL155" i="7"/>
  <c r="AN155" i="7"/>
  <c r="K143" i="4"/>
  <c r="L143" i="4" s="1"/>
  <c r="J144" i="4"/>
  <c r="P121" i="3"/>
  <c r="I121" i="3"/>
  <c r="J121" i="3"/>
  <c r="M121" i="3"/>
  <c r="O121" i="3"/>
  <c r="L121" i="3"/>
  <c r="N121" i="3"/>
  <c r="K121" i="3"/>
  <c r="H122" i="3"/>
  <c r="Y156" i="7" l="1"/>
  <c r="X156" i="7"/>
  <c r="BG155" i="7"/>
  <c r="BC155" i="7"/>
  <c r="AW155" i="7"/>
  <c r="BE155" i="7"/>
  <c r="BA155" i="7"/>
  <c r="AY155" i="7"/>
  <c r="AU155" i="7"/>
  <c r="AS155" i="7"/>
  <c r="AQ155" i="7"/>
  <c r="AO155" i="7"/>
  <c r="AK155" i="7"/>
  <c r="AM155" i="7"/>
  <c r="AE155" i="7"/>
  <c r="AI155" i="7"/>
  <c r="Z156" i="7"/>
  <c r="BB156" i="7"/>
  <c r="BD156" i="7"/>
  <c r="BF156" i="7"/>
  <c r="AC156" i="7"/>
  <c r="V157" i="7" a="1"/>
  <c r="V157" i="7" s="1"/>
  <c r="W157" i="7" s="1"/>
  <c r="AP156" i="7"/>
  <c r="AT156" i="7"/>
  <c r="AV156" i="7"/>
  <c r="AX156" i="7"/>
  <c r="AZ156" i="7"/>
  <c r="AR156" i="7"/>
  <c r="AN156" i="7"/>
  <c r="AD156" i="7"/>
  <c r="AG156" i="7"/>
  <c r="AH156" i="7"/>
  <c r="AJ156" i="7"/>
  <c r="AA156" i="7"/>
  <c r="AL156" i="7"/>
  <c r="AB156" i="7"/>
  <c r="AF156" i="7"/>
  <c r="K144" i="4"/>
  <c r="L144" i="4" s="1"/>
  <c r="J145" i="4"/>
  <c r="P122" i="3"/>
  <c r="I122" i="3"/>
  <c r="J122" i="3"/>
  <c r="M122" i="3"/>
  <c r="O122" i="3"/>
  <c r="K122" i="3"/>
  <c r="L122" i="3"/>
  <c r="N122" i="3"/>
  <c r="H123" i="3"/>
  <c r="Y157" i="7" l="1"/>
  <c r="X157" i="7"/>
  <c r="BG156" i="7"/>
  <c r="BC156" i="7"/>
  <c r="AW156" i="7"/>
  <c r="BE156" i="7"/>
  <c r="BA156" i="7"/>
  <c r="AY156" i="7"/>
  <c r="AU156" i="7"/>
  <c r="AS156" i="7"/>
  <c r="AQ156" i="7"/>
  <c r="AO156" i="7"/>
  <c r="AK156" i="7"/>
  <c r="AM156" i="7"/>
  <c r="AE156" i="7"/>
  <c r="AI156" i="7"/>
  <c r="Z157" i="7"/>
  <c r="BB157" i="7"/>
  <c r="BF157" i="7"/>
  <c r="BD157" i="7"/>
  <c r="AC157" i="7"/>
  <c r="V158" i="7" a="1"/>
  <c r="V158" i="7" s="1"/>
  <c r="W158" i="7" s="1"/>
  <c r="AV157" i="7"/>
  <c r="AT157" i="7"/>
  <c r="AZ157" i="7"/>
  <c r="AX157" i="7"/>
  <c r="AR157" i="7"/>
  <c r="AP157" i="7"/>
  <c r="AA157" i="7"/>
  <c r="AD157" i="7"/>
  <c r="AH157" i="7"/>
  <c r="AJ157" i="7"/>
  <c r="AB157" i="7"/>
  <c r="AF157" i="7"/>
  <c r="AN157" i="7"/>
  <c r="AG157" i="7"/>
  <c r="AL157" i="7"/>
  <c r="K145" i="4"/>
  <c r="L145" i="4" s="1"/>
  <c r="J146" i="4"/>
  <c r="P123" i="3"/>
  <c r="I123" i="3"/>
  <c r="J123" i="3"/>
  <c r="M123" i="3"/>
  <c r="O123" i="3"/>
  <c r="L123" i="3"/>
  <c r="K123" i="3"/>
  <c r="N123" i="3"/>
  <c r="H124" i="3"/>
  <c r="Y158" i="7" l="1"/>
  <c r="X158" i="7"/>
  <c r="BG157" i="7"/>
  <c r="BC157" i="7"/>
  <c r="BE157" i="7"/>
  <c r="AW157" i="7"/>
  <c r="BA157" i="7"/>
  <c r="AY157" i="7"/>
  <c r="AU157" i="7"/>
  <c r="AS157" i="7"/>
  <c r="AQ157" i="7"/>
  <c r="AM157" i="7"/>
  <c r="AO157" i="7"/>
  <c r="AK157" i="7"/>
  <c r="AE157" i="7"/>
  <c r="AI157" i="7"/>
  <c r="Z158" i="7"/>
  <c r="BD158" i="7"/>
  <c r="BF158" i="7"/>
  <c r="AC158" i="7"/>
  <c r="BB158" i="7"/>
  <c r="V159" i="7" a="1"/>
  <c r="V159" i="7" s="1"/>
  <c r="W159" i="7" s="1"/>
  <c r="AV158" i="7"/>
  <c r="AX158" i="7"/>
  <c r="AR158" i="7"/>
  <c r="AT158" i="7"/>
  <c r="AZ158" i="7"/>
  <c r="AP158" i="7"/>
  <c r="AA158" i="7"/>
  <c r="AB158" i="7"/>
  <c r="AF158" i="7"/>
  <c r="AD158" i="7"/>
  <c r="AG158" i="7"/>
  <c r="AH158" i="7"/>
  <c r="AL158" i="7"/>
  <c r="AJ158" i="7"/>
  <c r="AN158" i="7"/>
  <c r="K146" i="4"/>
  <c r="L146" i="4" s="1"/>
  <c r="J147" i="4"/>
  <c r="P124" i="3"/>
  <c r="I124" i="3"/>
  <c r="J124" i="3"/>
  <c r="M124" i="3"/>
  <c r="O124" i="3"/>
  <c r="K124" i="3"/>
  <c r="L124" i="3"/>
  <c r="N124" i="3"/>
  <c r="H125" i="3"/>
  <c r="Y159" i="7" l="1"/>
  <c r="X159" i="7"/>
  <c r="BG158" i="7"/>
  <c r="BE158" i="7"/>
  <c r="BC158" i="7"/>
  <c r="AW158" i="7"/>
  <c r="BA158" i="7"/>
  <c r="AY158" i="7"/>
  <c r="AU158" i="7"/>
  <c r="AS158" i="7"/>
  <c r="AQ158" i="7"/>
  <c r="AO158" i="7"/>
  <c r="AK158" i="7"/>
  <c r="AM158" i="7"/>
  <c r="AE158" i="7"/>
  <c r="AI158" i="7"/>
  <c r="Z159" i="7"/>
  <c r="BD159" i="7"/>
  <c r="BF159" i="7"/>
  <c r="AC159" i="7"/>
  <c r="BB159" i="7"/>
  <c r="V160" i="7" a="1"/>
  <c r="V160" i="7" s="1"/>
  <c r="W160" i="7" s="1"/>
  <c r="AT159" i="7"/>
  <c r="AP159" i="7"/>
  <c r="AV159" i="7"/>
  <c r="AR159" i="7"/>
  <c r="AX159" i="7"/>
  <c r="AZ159" i="7"/>
  <c r="AB159" i="7"/>
  <c r="AF159" i="7"/>
  <c r="AH159" i="7"/>
  <c r="AL159" i="7"/>
  <c r="AN159" i="7"/>
  <c r="AD159" i="7"/>
  <c r="AG159" i="7"/>
  <c r="AJ159" i="7"/>
  <c r="AA159" i="7"/>
  <c r="K147" i="4"/>
  <c r="L147" i="4" s="1"/>
  <c r="J148" i="4"/>
  <c r="P125" i="3"/>
  <c r="I125" i="3"/>
  <c r="J125" i="3"/>
  <c r="M125" i="3"/>
  <c r="O125" i="3"/>
  <c r="K125" i="3"/>
  <c r="L125" i="3"/>
  <c r="N125" i="3"/>
  <c r="H126" i="3"/>
  <c r="Y160" i="7" l="1"/>
  <c r="X160" i="7"/>
  <c r="BG159" i="7"/>
  <c r="BC159" i="7"/>
  <c r="AW159" i="7"/>
  <c r="BE159" i="7"/>
  <c r="BA159" i="7"/>
  <c r="AY159" i="7"/>
  <c r="AQ159" i="7"/>
  <c r="AU159" i="7"/>
  <c r="AS159" i="7"/>
  <c r="AO159" i="7"/>
  <c r="AK159" i="7"/>
  <c r="AM159" i="7"/>
  <c r="AE159" i="7"/>
  <c r="AI159" i="7"/>
  <c r="Z160" i="7"/>
  <c r="BD160" i="7"/>
  <c r="BF160" i="7"/>
  <c r="AC160" i="7"/>
  <c r="BB160" i="7"/>
  <c r="V161" i="7" a="1"/>
  <c r="V161" i="7" s="1"/>
  <c r="W161" i="7" s="1"/>
  <c r="AR160" i="7"/>
  <c r="AZ160" i="7"/>
  <c r="AT160" i="7"/>
  <c r="AV160" i="7"/>
  <c r="AX160" i="7"/>
  <c r="AP160" i="7"/>
  <c r="AA160" i="7"/>
  <c r="AF160" i="7"/>
  <c r="AD160" i="7"/>
  <c r="AJ160" i="7"/>
  <c r="AL160" i="7"/>
  <c r="AN160" i="7"/>
  <c r="AH160" i="7"/>
  <c r="AB160" i="7"/>
  <c r="AG160" i="7"/>
  <c r="K148" i="4"/>
  <c r="L148" i="4" s="1"/>
  <c r="J149" i="4"/>
  <c r="P126" i="3"/>
  <c r="I126" i="3"/>
  <c r="J126" i="3"/>
  <c r="M126" i="3"/>
  <c r="O126" i="3"/>
  <c r="K126" i="3"/>
  <c r="L126" i="3"/>
  <c r="N126" i="3"/>
  <c r="H127" i="3"/>
  <c r="Y161" i="7" l="1"/>
  <c r="X161" i="7"/>
  <c r="BG160" i="7"/>
  <c r="BE160" i="7"/>
  <c r="BC160" i="7"/>
  <c r="AW160" i="7"/>
  <c r="BA160" i="7"/>
  <c r="AY160" i="7"/>
  <c r="AS160" i="7"/>
  <c r="AU160" i="7"/>
  <c r="AQ160" i="7"/>
  <c r="AM160" i="7"/>
  <c r="AO160" i="7"/>
  <c r="AK160" i="7"/>
  <c r="AE160" i="7"/>
  <c r="AI160" i="7"/>
  <c r="Z161" i="7"/>
  <c r="BB161" i="7"/>
  <c r="BD161" i="7"/>
  <c r="BF161" i="7"/>
  <c r="AC161" i="7"/>
  <c r="V162" i="7" a="1"/>
  <c r="V162" i="7" s="1"/>
  <c r="W162" i="7" s="1"/>
  <c r="AV161" i="7"/>
  <c r="AX161" i="7"/>
  <c r="AP161" i="7"/>
  <c r="AR161" i="7"/>
  <c r="AT161" i="7"/>
  <c r="AZ161" i="7"/>
  <c r="AD161" i="7"/>
  <c r="AG161" i="7"/>
  <c r="AL161" i="7"/>
  <c r="AA161" i="7"/>
  <c r="AB161" i="7"/>
  <c r="AF161" i="7"/>
  <c r="AH161" i="7"/>
  <c r="AN161" i="7"/>
  <c r="AJ161" i="7"/>
  <c r="K149" i="4"/>
  <c r="L149" i="4" s="1"/>
  <c r="J150" i="4"/>
  <c r="P127" i="3"/>
  <c r="I127" i="3"/>
  <c r="J127" i="3"/>
  <c r="M127" i="3"/>
  <c r="O127" i="3"/>
  <c r="K127" i="3"/>
  <c r="L127" i="3"/>
  <c r="N127" i="3"/>
  <c r="H128" i="3"/>
  <c r="Y162" i="7" l="1"/>
  <c r="X162" i="7"/>
  <c r="BG161" i="7"/>
  <c r="BC161" i="7"/>
  <c r="AW161" i="7"/>
  <c r="BE161" i="7"/>
  <c r="BA161" i="7"/>
  <c r="AY161" i="7"/>
  <c r="AU161" i="7"/>
  <c r="AS161" i="7"/>
  <c r="AQ161" i="7"/>
  <c r="AO161" i="7"/>
  <c r="AK161" i="7"/>
  <c r="AM161" i="7"/>
  <c r="AE161" i="7"/>
  <c r="AI161" i="7"/>
  <c r="Z162" i="7"/>
  <c r="AC162" i="7"/>
  <c r="BB162" i="7"/>
  <c r="BF162" i="7"/>
  <c r="BD162" i="7"/>
  <c r="V163" i="7" a="1"/>
  <c r="V163" i="7" s="1"/>
  <c r="W163" i="7" s="1"/>
  <c r="AV162" i="7"/>
  <c r="AX162" i="7"/>
  <c r="AR162" i="7"/>
  <c r="AT162" i="7"/>
  <c r="AZ162" i="7"/>
  <c r="AP162" i="7"/>
  <c r="AA162" i="7"/>
  <c r="AB162" i="7"/>
  <c r="AG162" i="7"/>
  <c r="AH162" i="7"/>
  <c r="AJ162" i="7"/>
  <c r="AL162" i="7"/>
  <c r="AF162" i="7"/>
  <c r="AD162" i="7"/>
  <c r="AN162" i="7"/>
  <c r="K150" i="4"/>
  <c r="L150" i="4" s="1"/>
  <c r="J151" i="4"/>
  <c r="P128" i="3"/>
  <c r="I128" i="3"/>
  <c r="J128" i="3"/>
  <c r="M128" i="3"/>
  <c r="O128" i="3"/>
  <c r="N128" i="3"/>
  <c r="K128" i="3"/>
  <c r="L128" i="3"/>
  <c r="H129" i="3"/>
  <c r="Y163" i="7" l="1"/>
  <c r="X163" i="7"/>
  <c r="BG162" i="7"/>
  <c r="BC162" i="7"/>
  <c r="BE162" i="7"/>
  <c r="AW162" i="7"/>
  <c r="BA162" i="7"/>
  <c r="AY162" i="7"/>
  <c r="AU162" i="7"/>
  <c r="AS162" i="7"/>
  <c r="AO162" i="7"/>
  <c r="AQ162" i="7"/>
  <c r="AK162" i="7"/>
  <c r="AM162" i="7"/>
  <c r="AE162" i="7"/>
  <c r="AI162" i="7"/>
  <c r="Z163" i="7"/>
  <c r="BB163" i="7"/>
  <c r="BD163" i="7"/>
  <c r="BF163" i="7"/>
  <c r="V164" i="7" a="1"/>
  <c r="V164" i="7" s="1"/>
  <c r="W164" i="7" s="1"/>
  <c r="AT163" i="7"/>
  <c r="AV163" i="7"/>
  <c r="AX163" i="7"/>
  <c r="AR163" i="7"/>
  <c r="AZ163" i="7"/>
  <c r="AP163" i="7"/>
  <c r="AC163" i="7"/>
  <c r="AH163" i="7"/>
  <c r="AJ163" i="7"/>
  <c r="AA163" i="7"/>
  <c r="AB163" i="7"/>
  <c r="AG163" i="7"/>
  <c r="AL163" i="7"/>
  <c r="AN163" i="7"/>
  <c r="AF163" i="7"/>
  <c r="AD163" i="7"/>
  <c r="K151" i="4"/>
  <c r="L151" i="4" s="1"/>
  <c r="J152" i="4"/>
  <c r="P129" i="3"/>
  <c r="I129" i="3"/>
  <c r="J129" i="3"/>
  <c r="M129" i="3"/>
  <c r="O129" i="3"/>
  <c r="K129" i="3"/>
  <c r="L129" i="3"/>
  <c r="N129" i="3"/>
  <c r="H130" i="3"/>
  <c r="Y164" i="7" l="1"/>
  <c r="X164" i="7"/>
  <c r="BG163" i="7"/>
  <c r="BE163" i="7"/>
  <c r="AW163" i="7"/>
  <c r="BC163" i="7"/>
  <c r="AS163" i="7"/>
  <c r="BA163" i="7"/>
  <c r="AY163" i="7"/>
  <c r="AU163" i="7"/>
  <c r="AQ163" i="7"/>
  <c r="AO163" i="7"/>
  <c r="AK163" i="7"/>
  <c r="AM163" i="7"/>
  <c r="AE163" i="7"/>
  <c r="AI163" i="7"/>
  <c r="Z164" i="7"/>
  <c r="AC164" i="7"/>
  <c r="BB164" i="7"/>
  <c r="BD164" i="7"/>
  <c r="BF164" i="7"/>
  <c r="V165" i="7" a="1"/>
  <c r="V165" i="7" s="1"/>
  <c r="W165" i="7" s="1"/>
  <c r="AP164" i="7"/>
  <c r="AR164" i="7"/>
  <c r="AT164" i="7"/>
  <c r="AX164" i="7"/>
  <c r="AZ164" i="7"/>
  <c r="AV164" i="7"/>
  <c r="AA164" i="7"/>
  <c r="AF164" i="7"/>
  <c r="AD164" i="7"/>
  <c r="AB164" i="7"/>
  <c r="AG164" i="7"/>
  <c r="AH164" i="7"/>
  <c r="AJ164" i="7"/>
  <c r="AN164" i="7"/>
  <c r="AL164" i="7"/>
  <c r="K152" i="4"/>
  <c r="L152" i="4" s="1"/>
  <c r="J153" i="4"/>
  <c r="P130" i="3"/>
  <c r="I130" i="3"/>
  <c r="J130" i="3"/>
  <c r="M130" i="3"/>
  <c r="O130" i="3"/>
  <c r="K130" i="3"/>
  <c r="N130" i="3"/>
  <c r="L130" i="3"/>
  <c r="H131" i="3"/>
  <c r="Y165" i="7" l="1"/>
  <c r="X165" i="7"/>
  <c r="BG164" i="7"/>
  <c r="BC164" i="7"/>
  <c r="BE164" i="7"/>
  <c r="AW164" i="7"/>
  <c r="BA164" i="7"/>
  <c r="AY164" i="7"/>
  <c r="AU164" i="7"/>
  <c r="AS164" i="7"/>
  <c r="AQ164" i="7"/>
  <c r="AM164" i="7"/>
  <c r="AO164" i="7"/>
  <c r="AK164" i="7"/>
  <c r="AE164" i="7"/>
  <c r="AI164" i="7"/>
  <c r="Z165" i="7"/>
  <c r="BD165" i="7"/>
  <c r="BF165" i="7"/>
  <c r="AC165" i="7"/>
  <c r="BB165" i="7"/>
  <c r="V166" i="7" a="1"/>
  <c r="V166" i="7" s="1"/>
  <c r="W166" i="7" s="1"/>
  <c r="AV165" i="7"/>
  <c r="AT165" i="7"/>
  <c r="AR165" i="7"/>
  <c r="AP165" i="7"/>
  <c r="AX165" i="7"/>
  <c r="AZ165" i="7"/>
  <c r="AL165" i="7"/>
  <c r="AN165" i="7"/>
  <c r="AF165" i="7"/>
  <c r="AD165" i="7"/>
  <c r="AG165" i="7"/>
  <c r="AH165" i="7"/>
  <c r="AJ165" i="7"/>
  <c r="AB165" i="7"/>
  <c r="AA165" i="7"/>
  <c r="K153" i="4"/>
  <c r="L153" i="4" s="1"/>
  <c r="J154" i="4"/>
  <c r="P131" i="3"/>
  <c r="I131" i="3"/>
  <c r="J131" i="3"/>
  <c r="M131" i="3"/>
  <c r="O131" i="3"/>
  <c r="L131" i="3"/>
  <c r="K131" i="3"/>
  <c r="N131" i="3"/>
  <c r="H132" i="3"/>
  <c r="Y166" i="7" l="1"/>
  <c r="X166" i="7"/>
  <c r="BG165" i="7"/>
  <c r="BE165" i="7"/>
  <c r="BC165" i="7"/>
  <c r="BA165" i="7"/>
  <c r="AW165" i="7"/>
  <c r="AY165" i="7"/>
  <c r="AU165" i="7"/>
  <c r="AS165" i="7"/>
  <c r="AQ165" i="7"/>
  <c r="AM165" i="7"/>
  <c r="AO165" i="7"/>
  <c r="AK165" i="7"/>
  <c r="AE165" i="7"/>
  <c r="AI165" i="7"/>
  <c r="Z166" i="7"/>
  <c r="BB166" i="7"/>
  <c r="BF166" i="7"/>
  <c r="BD166" i="7"/>
  <c r="AC166" i="7"/>
  <c r="V167" i="7" a="1"/>
  <c r="V167" i="7" s="1"/>
  <c r="W167" i="7" s="1"/>
  <c r="AV166" i="7"/>
  <c r="AX166" i="7"/>
  <c r="AR166" i="7"/>
  <c r="AZ166" i="7"/>
  <c r="AP166" i="7"/>
  <c r="AT166" i="7"/>
  <c r="AF166" i="7"/>
  <c r="AG166" i="7"/>
  <c r="AH166" i="7"/>
  <c r="AA166" i="7"/>
  <c r="AB166" i="7"/>
  <c r="AL166" i="7"/>
  <c r="AN166" i="7"/>
  <c r="AJ166" i="7"/>
  <c r="AD166" i="7"/>
  <c r="K154" i="4"/>
  <c r="L154" i="4" s="1"/>
  <c r="J155" i="4"/>
  <c r="P132" i="3"/>
  <c r="I132" i="3"/>
  <c r="J132" i="3"/>
  <c r="M132" i="3"/>
  <c r="O132" i="3"/>
  <c r="K132" i="3"/>
  <c r="L132" i="3"/>
  <c r="N132" i="3"/>
  <c r="H133" i="3"/>
  <c r="Y167" i="7" l="1"/>
  <c r="X167" i="7"/>
  <c r="BG166" i="7"/>
  <c r="AW166" i="7"/>
  <c r="BE166" i="7"/>
  <c r="BC166" i="7"/>
  <c r="BA166" i="7"/>
  <c r="AY166" i="7"/>
  <c r="AU166" i="7"/>
  <c r="AS166" i="7"/>
  <c r="AQ166" i="7"/>
  <c r="AO166" i="7"/>
  <c r="AK166" i="7"/>
  <c r="AM166" i="7"/>
  <c r="AE166" i="7"/>
  <c r="AI166" i="7"/>
  <c r="Z167" i="7"/>
  <c r="BB167" i="7"/>
  <c r="BD167" i="7"/>
  <c r="BF167" i="7"/>
  <c r="AC167" i="7"/>
  <c r="V168" i="7" a="1"/>
  <c r="V168" i="7" s="1"/>
  <c r="W168" i="7" s="1"/>
  <c r="AT167" i="7"/>
  <c r="AV167" i="7"/>
  <c r="AZ167" i="7"/>
  <c r="AR167" i="7"/>
  <c r="AX167" i="7"/>
  <c r="AP167" i="7"/>
  <c r="AA167" i="7"/>
  <c r="AB167" i="7"/>
  <c r="AF167" i="7"/>
  <c r="AD167" i="7"/>
  <c r="AG167" i="7"/>
  <c r="AJ167" i="7"/>
  <c r="AH167" i="7"/>
  <c r="AL167" i="7"/>
  <c r="AN167" i="7"/>
  <c r="K155" i="4"/>
  <c r="L155" i="4" s="1"/>
  <c r="J156" i="4"/>
  <c r="P133" i="3"/>
  <c r="I133" i="3"/>
  <c r="J133" i="3"/>
  <c r="M133" i="3"/>
  <c r="O133" i="3"/>
  <c r="K133" i="3"/>
  <c r="L133" i="3"/>
  <c r="N133" i="3"/>
  <c r="H134" i="3"/>
  <c r="Y168" i="7" l="1"/>
  <c r="X168" i="7"/>
  <c r="BG167" i="7"/>
  <c r="BC167" i="7"/>
  <c r="BE167" i="7"/>
  <c r="AW167" i="7"/>
  <c r="BA167" i="7"/>
  <c r="AY167" i="7"/>
  <c r="AU167" i="7"/>
  <c r="AS167" i="7"/>
  <c r="AQ167" i="7"/>
  <c r="AM167" i="7"/>
  <c r="AO167" i="7"/>
  <c r="AK167" i="7"/>
  <c r="AE167" i="7"/>
  <c r="AI167" i="7"/>
  <c r="Z168" i="7"/>
  <c r="BB168" i="7"/>
  <c r="BD168" i="7"/>
  <c r="BF168" i="7"/>
  <c r="AC168" i="7"/>
  <c r="V169" i="7" a="1"/>
  <c r="V169" i="7" s="1"/>
  <c r="W169" i="7" s="1"/>
  <c r="AZ168" i="7"/>
  <c r="AV168" i="7"/>
  <c r="AR168" i="7"/>
  <c r="AT168" i="7"/>
  <c r="AP168" i="7"/>
  <c r="AX168" i="7"/>
  <c r="AA168" i="7"/>
  <c r="AB168" i="7"/>
  <c r="AG168" i="7"/>
  <c r="AJ168" i="7"/>
  <c r="AL168" i="7"/>
  <c r="AF168" i="7"/>
  <c r="AN168" i="7"/>
  <c r="AD168" i="7"/>
  <c r="AH168" i="7"/>
  <c r="K156" i="4"/>
  <c r="L156" i="4" s="1"/>
  <c r="J157" i="4"/>
  <c r="P134" i="3"/>
  <c r="I134" i="3"/>
  <c r="J134" i="3"/>
  <c r="M134" i="3"/>
  <c r="O134" i="3"/>
  <c r="K134" i="3"/>
  <c r="N134" i="3"/>
  <c r="L134" i="3"/>
  <c r="H135" i="3"/>
  <c r="Y169" i="7" l="1"/>
  <c r="X169" i="7"/>
  <c r="BG168" i="7"/>
  <c r="BC168" i="7"/>
  <c r="AW168" i="7"/>
  <c r="BE168" i="7"/>
  <c r="BA168" i="7"/>
  <c r="AY168" i="7"/>
  <c r="AU168" i="7"/>
  <c r="AS168" i="7"/>
  <c r="AQ168" i="7"/>
  <c r="AO168" i="7"/>
  <c r="AK168" i="7"/>
  <c r="AM168" i="7"/>
  <c r="AE168" i="7"/>
  <c r="AI168" i="7"/>
  <c r="Z169" i="7"/>
  <c r="AC169" i="7"/>
  <c r="BB169" i="7"/>
  <c r="BD169" i="7"/>
  <c r="BF169" i="7"/>
  <c r="V170" i="7" a="1"/>
  <c r="V170" i="7" s="1"/>
  <c r="W170" i="7" s="1"/>
  <c r="AV169" i="7"/>
  <c r="AP169" i="7"/>
  <c r="AT169" i="7"/>
  <c r="AX169" i="7"/>
  <c r="AR169" i="7"/>
  <c r="AZ169" i="7"/>
  <c r="AB169" i="7"/>
  <c r="AF169" i="7"/>
  <c r="AH169" i="7"/>
  <c r="AJ169" i="7"/>
  <c r="AL169" i="7"/>
  <c r="AN169" i="7"/>
  <c r="AG169" i="7"/>
  <c r="AA169" i="7"/>
  <c r="AD169" i="7"/>
  <c r="K157" i="4"/>
  <c r="L157" i="4" s="1"/>
  <c r="J158" i="4"/>
  <c r="P135" i="3"/>
  <c r="I135" i="3"/>
  <c r="J135" i="3"/>
  <c r="M135" i="3"/>
  <c r="O135" i="3"/>
  <c r="K135" i="3"/>
  <c r="L135" i="3"/>
  <c r="N135" i="3"/>
  <c r="Y170" i="7" l="1"/>
  <c r="X170" i="7"/>
  <c r="BG169" i="7"/>
  <c r="BC169" i="7"/>
  <c r="AW169" i="7"/>
  <c r="BE169" i="7"/>
  <c r="BA169" i="7"/>
  <c r="AY169" i="7"/>
  <c r="AU169" i="7"/>
  <c r="AS169" i="7"/>
  <c r="AQ169" i="7"/>
  <c r="AO169" i="7"/>
  <c r="AK169" i="7"/>
  <c r="AM169" i="7"/>
  <c r="AE169" i="7"/>
  <c r="AI169" i="7"/>
  <c r="Z170" i="7"/>
  <c r="AC170" i="7"/>
  <c r="BB170" i="7"/>
  <c r="BD170" i="7"/>
  <c r="BF170" i="7"/>
  <c r="V171" i="7" a="1"/>
  <c r="V171" i="7" s="1"/>
  <c r="W171" i="7" s="1"/>
  <c r="AV170" i="7"/>
  <c r="AX170" i="7"/>
  <c r="AP170" i="7"/>
  <c r="AR170" i="7"/>
  <c r="AT170" i="7"/>
  <c r="AZ170" i="7"/>
  <c r="AF170" i="7"/>
  <c r="AD170" i="7"/>
  <c r="AJ170" i="7"/>
  <c r="AN170" i="7"/>
  <c r="AA170" i="7"/>
  <c r="AB170" i="7"/>
  <c r="AG170" i="7"/>
  <c r="AL170" i="7"/>
  <c r="AH170" i="7"/>
  <c r="K158" i="4"/>
  <c r="L158" i="4" s="1"/>
  <c r="J159" i="4"/>
  <c r="Y171" i="7" l="1"/>
  <c r="X171" i="7"/>
  <c r="BG170" i="7"/>
  <c r="BC170" i="7"/>
  <c r="BE170" i="7"/>
  <c r="AW170" i="7"/>
  <c r="BA170" i="7"/>
  <c r="AY170" i="7"/>
  <c r="AU170" i="7"/>
  <c r="AS170" i="7"/>
  <c r="AQ170" i="7"/>
  <c r="AO170" i="7"/>
  <c r="AK170" i="7"/>
  <c r="AM170" i="7"/>
  <c r="AE170" i="7"/>
  <c r="AI170" i="7"/>
  <c r="Z171" i="7"/>
  <c r="AC171" i="7"/>
  <c r="BB171" i="7"/>
  <c r="BD171" i="7"/>
  <c r="BF171" i="7"/>
  <c r="V172" i="7" a="1"/>
  <c r="V172" i="7" s="1"/>
  <c r="W172" i="7" s="1"/>
  <c r="AT171" i="7"/>
  <c r="AV171" i="7"/>
  <c r="AR171" i="7"/>
  <c r="AX171" i="7"/>
  <c r="AP171" i="7"/>
  <c r="AZ171" i="7"/>
  <c r="AA171" i="7"/>
  <c r="AD171" i="7"/>
  <c r="AG171" i="7"/>
  <c r="AH171" i="7"/>
  <c r="AJ171" i="7"/>
  <c r="AN171" i="7"/>
  <c r="AB171" i="7"/>
  <c r="AF171" i="7"/>
  <c r="AL171" i="7"/>
  <c r="K159" i="4"/>
  <c r="L159" i="4" s="1"/>
  <c r="J160" i="4"/>
  <c r="Y172" i="7" l="1"/>
  <c r="X172" i="7"/>
  <c r="BG171" i="7"/>
  <c r="BC171" i="7"/>
  <c r="AW171" i="7"/>
  <c r="BE171" i="7"/>
  <c r="BA171" i="7"/>
  <c r="AY171" i="7"/>
  <c r="AU171" i="7"/>
  <c r="AS171" i="7"/>
  <c r="AQ171" i="7"/>
  <c r="AM171" i="7"/>
  <c r="AO171" i="7"/>
  <c r="AK171" i="7"/>
  <c r="AE171" i="7"/>
  <c r="AI171" i="7"/>
  <c r="Z172" i="7"/>
  <c r="BB172" i="7"/>
  <c r="BF172" i="7"/>
  <c r="BD172" i="7"/>
  <c r="V173" i="7" a="1"/>
  <c r="V173" i="7" s="1"/>
  <c r="W173" i="7" s="1"/>
  <c r="AV172" i="7"/>
  <c r="AP172" i="7"/>
  <c r="AR172" i="7"/>
  <c r="AT172" i="7"/>
  <c r="AX172" i="7"/>
  <c r="AZ172" i="7"/>
  <c r="AC172" i="7"/>
  <c r="AG172" i="7"/>
  <c r="AH172" i="7"/>
  <c r="AN172" i="7"/>
  <c r="AA172" i="7"/>
  <c r="AD172" i="7"/>
  <c r="AJ172" i="7"/>
  <c r="AL172" i="7"/>
  <c r="AB172" i="7"/>
  <c r="AF172" i="7"/>
  <c r="K160" i="4"/>
  <c r="L160" i="4" s="1"/>
  <c r="J161" i="4"/>
  <c r="Y173" i="7" l="1"/>
  <c r="X173" i="7"/>
  <c r="BG172" i="7"/>
  <c r="AW172" i="7"/>
  <c r="BE172" i="7"/>
  <c r="BC172" i="7"/>
  <c r="AS172" i="7"/>
  <c r="BA172" i="7"/>
  <c r="AU172" i="7"/>
  <c r="AY172" i="7"/>
  <c r="AQ172" i="7"/>
  <c r="AO172" i="7"/>
  <c r="AK172" i="7"/>
  <c r="AM172" i="7"/>
  <c r="AE172" i="7"/>
  <c r="AI172" i="7"/>
  <c r="Z173" i="7"/>
  <c r="AC173" i="7"/>
  <c r="BB173" i="7"/>
  <c r="BD173" i="7"/>
  <c r="BF173" i="7"/>
  <c r="V174" i="7" a="1"/>
  <c r="V174" i="7" s="1"/>
  <c r="W174" i="7" s="1"/>
  <c r="AV173" i="7"/>
  <c r="AP173" i="7"/>
  <c r="AR173" i="7"/>
  <c r="AT173" i="7"/>
  <c r="AX173" i="7"/>
  <c r="AZ173" i="7"/>
  <c r="AB173" i="7"/>
  <c r="AF173" i="7"/>
  <c r="AA173" i="7"/>
  <c r="AD173" i="7"/>
  <c r="AG173" i="7"/>
  <c r="AH173" i="7"/>
  <c r="AL173" i="7"/>
  <c r="AJ173" i="7"/>
  <c r="AN173" i="7"/>
  <c r="K161" i="4"/>
  <c r="L161" i="4" s="1"/>
  <c r="J162" i="4"/>
  <c r="Y174" i="7" l="1"/>
  <c r="X174" i="7"/>
  <c r="BG173" i="7"/>
  <c r="BC173" i="7"/>
  <c r="BE173" i="7"/>
  <c r="AW173" i="7"/>
  <c r="BA173" i="7"/>
  <c r="AY173" i="7"/>
  <c r="AU173" i="7"/>
  <c r="AS173" i="7"/>
  <c r="AQ173" i="7"/>
  <c r="AO173" i="7"/>
  <c r="AK173" i="7"/>
  <c r="AM173" i="7"/>
  <c r="AE173" i="7"/>
  <c r="AI173" i="7"/>
  <c r="Z174" i="7"/>
  <c r="BB174" i="7"/>
  <c r="BF174" i="7"/>
  <c r="BD174" i="7"/>
  <c r="V175" i="7" a="1"/>
  <c r="V175" i="7" s="1"/>
  <c r="W175" i="7" s="1"/>
  <c r="AV174" i="7"/>
  <c r="AX174" i="7"/>
  <c r="AR174" i="7"/>
  <c r="AZ174" i="7"/>
  <c r="AP174" i="7"/>
  <c r="AT174" i="7"/>
  <c r="AC174" i="7"/>
  <c r="AJ174" i="7"/>
  <c r="AL174" i="7"/>
  <c r="AB174" i="7"/>
  <c r="AF174" i="7"/>
  <c r="AD174" i="7"/>
  <c r="AG174" i="7"/>
  <c r="AN174" i="7"/>
  <c r="AA174" i="7"/>
  <c r="BG174" i="7" s="1"/>
  <c r="AH174" i="7"/>
  <c r="K162" i="4"/>
  <c r="L162" i="4" s="1"/>
  <c r="J163" i="4"/>
  <c r="Y175" i="7" l="1"/>
  <c r="X175" i="7"/>
  <c r="BE174" i="7"/>
  <c r="BA174" i="7"/>
  <c r="AW174" i="7"/>
  <c r="BC174" i="7"/>
  <c r="AS174" i="7"/>
  <c r="AY174" i="7"/>
  <c r="AU174" i="7"/>
  <c r="AQ174" i="7"/>
  <c r="AO174" i="7"/>
  <c r="AK174" i="7"/>
  <c r="AM174" i="7"/>
  <c r="AE174" i="7"/>
  <c r="AI174" i="7"/>
  <c r="Z175" i="7"/>
  <c r="AC175" i="7"/>
  <c r="BB175" i="7"/>
  <c r="BF175" i="7"/>
  <c r="BD175" i="7"/>
  <c r="V176" i="7" a="1"/>
  <c r="V176" i="7" s="1"/>
  <c r="W176" i="7" s="1"/>
  <c r="AP175" i="7"/>
  <c r="AT175" i="7"/>
  <c r="AV175" i="7"/>
  <c r="AX175" i="7"/>
  <c r="AZ175" i="7"/>
  <c r="AR175" i="7"/>
  <c r="AB175" i="7"/>
  <c r="AD175" i="7"/>
  <c r="AG175" i="7"/>
  <c r="AA175" i="7"/>
  <c r="AJ175" i="7"/>
  <c r="AL175" i="7"/>
  <c r="AN175" i="7"/>
  <c r="AH175" i="7"/>
  <c r="AF175" i="7"/>
  <c r="K163" i="4"/>
  <c r="L163" i="4" s="1"/>
  <c r="J164" i="4"/>
  <c r="Y176" i="7" l="1"/>
  <c r="X176" i="7"/>
  <c r="BG175" i="7"/>
  <c r="BC175" i="7"/>
  <c r="AW175" i="7"/>
  <c r="BE175" i="7"/>
  <c r="AU175" i="7"/>
  <c r="BA175" i="7"/>
  <c r="AY175" i="7"/>
  <c r="AS175" i="7"/>
  <c r="AQ175" i="7"/>
  <c r="AO175" i="7"/>
  <c r="AK175" i="7"/>
  <c r="AM175" i="7"/>
  <c r="AE175" i="7"/>
  <c r="AI175" i="7"/>
  <c r="Z176" i="7"/>
  <c r="BD176" i="7"/>
  <c r="BF176" i="7"/>
  <c r="AC176" i="7"/>
  <c r="BB176" i="7"/>
  <c r="V177" i="7" a="1"/>
  <c r="V177" i="7" s="1"/>
  <c r="W177" i="7" s="1"/>
  <c r="AP176" i="7"/>
  <c r="AT176" i="7"/>
  <c r="AV176" i="7"/>
  <c r="AZ176" i="7"/>
  <c r="AX176" i="7"/>
  <c r="AR176" i="7"/>
  <c r="AN176" i="7"/>
  <c r="AA176" i="7"/>
  <c r="AB176" i="7"/>
  <c r="AF176" i="7"/>
  <c r="AD176" i="7"/>
  <c r="AH176" i="7"/>
  <c r="AJ176" i="7"/>
  <c r="AL176" i="7"/>
  <c r="AG176" i="7"/>
  <c r="K164" i="4"/>
  <c r="L164" i="4" s="1"/>
  <c r="J165" i="4"/>
  <c r="Y177" i="7" l="1"/>
  <c r="X177" i="7"/>
  <c r="BG176" i="7"/>
  <c r="BC176" i="7"/>
  <c r="BE176" i="7"/>
  <c r="AW176" i="7"/>
  <c r="BA176" i="7"/>
  <c r="AY176" i="7"/>
  <c r="AU176" i="7"/>
  <c r="AS176" i="7"/>
  <c r="AQ176" i="7"/>
  <c r="AO176" i="7"/>
  <c r="AK176" i="7"/>
  <c r="AM176" i="7"/>
  <c r="AE176" i="7"/>
  <c r="AI176" i="7"/>
  <c r="Z177" i="7"/>
  <c r="BB177" i="7"/>
  <c r="BD177" i="7"/>
  <c r="BF177" i="7"/>
  <c r="AC177" i="7"/>
  <c r="V178" i="7" a="1"/>
  <c r="V178" i="7" s="1"/>
  <c r="W178" i="7" s="1"/>
  <c r="AV177" i="7"/>
  <c r="AZ177" i="7"/>
  <c r="AT177" i="7"/>
  <c r="AX177" i="7"/>
  <c r="AP177" i="7"/>
  <c r="AR177" i="7"/>
  <c r="AA177" i="7"/>
  <c r="AD177" i="7"/>
  <c r="AH177" i="7"/>
  <c r="AJ177" i="7"/>
  <c r="AB177" i="7"/>
  <c r="AF177" i="7"/>
  <c r="AG177" i="7"/>
  <c r="AL177" i="7"/>
  <c r="AN177" i="7"/>
  <c r="K165" i="4"/>
  <c r="L165" i="4" s="1"/>
  <c r="J166" i="4"/>
  <c r="Y178" i="7" l="1"/>
  <c r="X178" i="7"/>
  <c r="BG177" i="7"/>
  <c r="BE177" i="7"/>
  <c r="BC177" i="7"/>
  <c r="AW177" i="7"/>
  <c r="BA177" i="7"/>
  <c r="AY177" i="7"/>
  <c r="AU177" i="7"/>
  <c r="AS177" i="7"/>
  <c r="AQ177" i="7"/>
  <c r="AM177" i="7"/>
  <c r="AO177" i="7"/>
  <c r="AK177" i="7"/>
  <c r="AE177" i="7"/>
  <c r="AI177" i="7"/>
  <c r="Z178" i="7"/>
  <c r="BB178" i="7"/>
  <c r="BD178" i="7"/>
  <c r="BF178" i="7"/>
  <c r="AC178" i="7"/>
  <c r="V179" i="7" a="1"/>
  <c r="V179" i="7" s="1"/>
  <c r="W179" i="7" s="1"/>
  <c r="AV178" i="7"/>
  <c r="AX178" i="7"/>
  <c r="AR178" i="7"/>
  <c r="AP178" i="7"/>
  <c r="AT178" i="7"/>
  <c r="AZ178" i="7"/>
  <c r="AA178" i="7"/>
  <c r="AB178" i="7"/>
  <c r="AG178" i="7"/>
  <c r="AH178" i="7"/>
  <c r="AJ178" i="7"/>
  <c r="AL178" i="7"/>
  <c r="AN178" i="7"/>
  <c r="AF178" i="7"/>
  <c r="AD178" i="7"/>
  <c r="K166" i="4"/>
  <c r="L166" i="4" s="1"/>
  <c r="J167" i="4"/>
  <c r="Y179" i="7" l="1"/>
  <c r="X179" i="7"/>
  <c r="BG178" i="7"/>
  <c r="BC178" i="7"/>
  <c r="BE178" i="7"/>
  <c r="AW178" i="7"/>
  <c r="BA178" i="7"/>
  <c r="AY178" i="7"/>
  <c r="AU178" i="7"/>
  <c r="AS178" i="7"/>
  <c r="AO178" i="7"/>
  <c r="AQ178" i="7"/>
  <c r="AK178" i="7"/>
  <c r="AM178" i="7"/>
  <c r="AE178" i="7"/>
  <c r="AI178" i="7"/>
  <c r="Z179" i="7"/>
  <c r="BB179" i="7"/>
  <c r="BD179" i="7"/>
  <c r="BF179" i="7"/>
  <c r="AC179" i="7"/>
  <c r="V180" i="7" a="1"/>
  <c r="V180" i="7" s="1"/>
  <c r="W180" i="7" s="1"/>
  <c r="AT179" i="7"/>
  <c r="AP179" i="7"/>
  <c r="AV179" i="7"/>
  <c r="AR179" i="7"/>
  <c r="AX179" i="7"/>
  <c r="AZ179" i="7"/>
  <c r="AB179" i="7"/>
  <c r="AF179" i="7"/>
  <c r="AH179" i="7"/>
  <c r="AL179" i="7"/>
  <c r="AN179" i="7"/>
  <c r="AA179" i="7"/>
  <c r="AD179" i="7"/>
  <c r="AJ179" i="7"/>
  <c r="AG179" i="7"/>
  <c r="K167" i="4"/>
  <c r="L167" i="4" s="1"/>
  <c r="J168" i="4"/>
  <c r="Y180" i="7" l="1"/>
  <c r="X180" i="7"/>
  <c r="BG179" i="7"/>
  <c r="BC179" i="7"/>
  <c r="BE179" i="7"/>
  <c r="AW179" i="7"/>
  <c r="BA179" i="7"/>
  <c r="AY179" i="7"/>
  <c r="AU179" i="7"/>
  <c r="AS179" i="7"/>
  <c r="AQ179" i="7"/>
  <c r="AO179" i="7"/>
  <c r="AK179" i="7"/>
  <c r="AM179" i="7"/>
  <c r="AE179" i="7"/>
  <c r="AI179" i="7"/>
  <c r="Z180" i="7"/>
  <c r="BB180" i="7"/>
  <c r="BD180" i="7"/>
  <c r="BF180" i="7"/>
  <c r="AC180" i="7"/>
  <c r="V181" i="7" a="1"/>
  <c r="V181" i="7" s="1"/>
  <c r="W181" i="7" s="1"/>
  <c r="AV180" i="7"/>
  <c r="AZ180" i="7"/>
  <c r="AP180" i="7"/>
  <c r="AR180" i="7"/>
  <c r="AT180" i="7"/>
  <c r="AX180" i="7"/>
  <c r="AF180" i="7"/>
  <c r="AD180" i="7"/>
  <c r="AG180" i="7"/>
  <c r="AH180" i="7"/>
  <c r="AL180" i="7"/>
  <c r="AN180" i="7"/>
  <c r="AA180" i="7"/>
  <c r="AJ180" i="7"/>
  <c r="AB180" i="7"/>
  <c r="K168" i="4"/>
  <c r="L168" i="4" s="1"/>
  <c r="J169" i="4"/>
  <c r="Y181" i="7" l="1"/>
  <c r="X181" i="7"/>
  <c r="BG180" i="7"/>
  <c r="AW180" i="7"/>
  <c r="BE180" i="7"/>
  <c r="BC180" i="7"/>
  <c r="BA180" i="7"/>
  <c r="AY180" i="7"/>
  <c r="AU180" i="7"/>
  <c r="AS180" i="7"/>
  <c r="AQ180" i="7"/>
  <c r="AO180" i="7"/>
  <c r="AK180" i="7"/>
  <c r="AM180" i="7"/>
  <c r="AE180" i="7"/>
  <c r="AI180" i="7"/>
  <c r="Z181" i="7"/>
  <c r="BB181" i="7"/>
  <c r="BD181" i="7"/>
  <c r="BF181" i="7"/>
  <c r="AC181" i="7"/>
  <c r="V182" i="7" a="1"/>
  <c r="V182" i="7" s="1"/>
  <c r="W182" i="7" s="1"/>
  <c r="AV181" i="7"/>
  <c r="AR181" i="7"/>
  <c r="AX181" i="7"/>
  <c r="AZ181" i="7"/>
  <c r="AP181" i="7"/>
  <c r="AT181" i="7"/>
  <c r="AD181" i="7"/>
  <c r="AG181" i="7"/>
  <c r="AL181" i="7"/>
  <c r="AF181" i="7"/>
  <c r="AH181" i="7"/>
  <c r="AJ181" i="7"/>
  <c r="AN181" i="7"/>
  <c r="AA181" i="7"/>
  <c r="AB181" i="7"/>
  <c r="K169" i="4"/>
  <c r="L169" i="4" s="1"/>
  <c r="J170" i="4"/>
  <c r="Y182" i="7" l="1"/>
  <c r="X182" i="7"/>
  <c r="BG181" i="7"/>
  <c r="BC181" i="7"/>
  <c r="AW181" i="7"/>
  <c r="BE181" i="7"/>
  <c r="BA181" i="7"/>
  <c r="AY181" i="7"/>
  <c r="AU181" i="7"/>
  <c r="AS181" i="7"/>
  <c r="AQ181" i="7"/>
  <c r="AO181" i="7"/>
  <c r="AK181" i="7"/>
  <c r="AM181" i="7"/>
  <c r="AE181" i="7"/>
  <c r="AI181" i="7"/>
  <c r="Z182" i="7"/>
  <c r="BB182" i="7"/>
  <c r="BF182" i="7"/>
  <c r="BD182" i="7"/>
  <c r="AC182" i="7"/>
  <c r="V183" i="7" a="1"/>
  <c r="V183" i="7" s="1"/>
  <c r="W183" i="7" s="1"/>
  <c r="AV182" i="7"/>
  <c r="AX182" i="7"/>
  <c r="AR182" i="7"/>
  <c r="AT182" i="7"/>
  <c r="AZ182" i="7"/>
  <c r="AP182" i="7"/>
  <c r="AA182" i="7"/>
  <c r="AB182" i="7"/>
  <c r="AF182" i="7"/>
  <c r="AD182" i="7"/>
  <c r="AG182" i="7"/>
  <c r="AJ182" i="7"/>
  <c r="AH182" i="7"/>
  <c r="AL182" i="7"/>
  <c r="AN182" i="7"/>
  <c r="K170" i="4"/>
  <c r="L170" i="4" s="1"/>
  <c r="J171" i="4"/>
  <c r="Y183" i="7" l="1"/>
  <c r="X183" i="7"/>
  <c r="BG182" i="7"/>
  <c r="BE182" i="7"/>
  <c r="BC182" i="7"/>
  <c r="AW182" i="7"/>
  <c r="BA182" i="7"/>
  <c r="AY182" i="7"/>
  <c r="AU182" i="7"/>
  <c r="AS182" i="7"/>
  <c r="AQ182" i="7"/>
  <c r="AO182" i="7"/>
  <c r="AK182" i="7"/>
  <c r="AM182" i="7"/>
  <c r="AE182" i="7"/>
  <c r="AI182" i="7"/>
  <c r="Z183" i="7"/>
  <c r="BD183" i="7"/>
  <c r="BF183" i="7"/>
  <c r="AC183" i="7"/>
  <c r="BB183" i="7"/>
  <c r="V184" i="7" a="1"/>
  <c r="V184" i="7" s="1"/>
  <c r="W184" i="7" s="1"/>
  <c r="AT183" i="7"/>
  <c r="AV183" i="7"/>
  <c r="AP183" i="7"/>
  <c r="AR183" i="7"/>
  <c r="AX183" i="7"/>
  <c r="AZ183" i="7"/>
  <c r="AH183" i="7"/>
  <c r="AJ183" i="7"/>
  <c r="AA183" i="7"/>
  <c r="AB183" i="7"/>
  <c r="AF183" i="7"/>
  <c r="AD183" i="7"/>
  <c r="AL183" i="7"/>
  <c r="AN183" i="7"/>
  <c r="AG183" i="7"/>
  <c r="K171" i="4"/>
  <c r="L171" i="4" s="1"/>
  <c r="J172" i="4"/>
  <c r="Y184" i="7" l="1"/>
  <c r="X184" i="7"/>
  <c r="BG183" i="7"/>
  <c r="BC183" i="7"/>
  <c r="BE183" i="7"/>
  <c r="AW183" i="7"/>
  <c r="BA183" i="7"/>
  <c r="AY183" i="7"/>
  <c r="AU183" i="7"/>
  <c r="AS183" i="7"/>
  <c r="AQ183" i="7"/>
  <c r="AO183" i="7"/>
  <c r="AK183" i="7"/>
  <c r="AM183" i="7"/>
  <c r="AE183" i="7"/>
  <c r="AI183" i="7"/>
  <c r="Z184" i="7"/>
  <c r="BD184" i="7"/>
  <c r="BF184" i="7"/>
  <c r="AC184" i="7"/>
  <c r="BB184" i="7"/>
  <c r="V185" i="7" a="1"/>
  <c r="V185" i="7" s="1"/>
  <c r="W185" i="7" s="1"/>
  <c r="AX184" i="7"/>
  <c r="AR184" i="7"/>
  <c r="AV184" i="7"/>
  <c r="AT184" i="7"/>
  <c r="AZ184" i="7"/>
  <c r="AP184" i="7"/>
  <c r="AA184" i="7"/>
  <c r="AF184" i="7"/>
  <c r="AD184" i="7"/>
  <c r="AH184" i="7"/>
  <c r="AJ184" i="7"/>
  <c r="AL184" i="7"/>
  <c r="AN184" i="7"/>
  <c r="AB184" i="7"/>
  <c r="AG184" i="7"/>
  <c r="K172" i="4"/>
  <c r="L172" i="4" s="1"/>
  <c r="J173" i="4"/>
  <c r="Y185" i="7" l="1"/>
  <c r="X185" i="7"/>
  <c r="BG184" i="7"/>
  <c r="BC184" i="7"/>
  <c r="BE184" i="7"/>
  <c r="AW184" i="7"/>
  <c r="BA184" i="7"/>
  <c r="AY184" i="7"/>
  <c r="AU184" i="7"/>
  <c r="AS184" i="7"/>
  <c r="AQ184" i="7"/>
  <c r="AM184" i="7"/>
  <c r="AO184" i="7"/>
  <c r="AK184" i="7"/>
  <c r="AE184" i="7"/>
  <c r="AI184" i="7"/>
  <c r="Z185" i="7"/>
  <c r="AC185" i="7"/>
  <c r="BB185" i="7"/>
  <c r="BF185" i="7"/>
  <c r="BD185" i="7"/>
  <c r="V186" i="7" a="1"/>
  <c r="V186" i="7" s="1"/>
  <c r="W186" i="7" s="1"/>
  <c r="AV185" i="7"/>
  <c r="AZ185" i="7"/>
  <c r="AP185" i="7"/>
  <c r="AR185" i="7"/>
  <c r="AT185" i="7"/>
  <c r="AX185" i="7"/>
  <c r="AL185" i="7"/>
  <c r="AN185" i="7"/>
  <c r="AA185" i="7"/>
  <c r="AB185" i="7"/>
  <c r="AF185" i="7"/>
  <c r="AG185" i="7"/>
  <c r="AH185" i="7"/>
  <c r="AJ185" i="7"/>
  <c r="AD185" i="7"/>
  <c r="K173" i="4"/>
  <c r="L173" i="4" s="1"/>
  <c r="J174" i="4"/>
  <c r="Y186" i="7" l="1"/>
  <c r="X186" i="7"/>
  <c r="BG185" i="7"/>
  <c r="BE185" i="7"/>
  <c r="BC185" i="7"/>
  <c r="AW185" i="7"/>
  <c r="BA185" i="7"/>
  <c r="AY185" i="7"/>
  <c r="AU185" i="7"/>
  <c r="AS185" i="7"/>
  <c r="AQ185" i="7"/>
  <c r="AO185" i="7"/>
  <c r="AK185" i="7"/>
  <c r="AM185" i="7"/>
  <c r="AE185" i="7"/>
  <c r="AI185" i="7"/>
  <c r="Z186" i="7"/>
  <c r="AC186" i="7"/>
  <c r="BB186" i="7"/>
  <c r="BD186" i="7"/>
  <c r="BF186" i="7"/>
  <c r="W187" i="7" a="1"/>
  <c r="W187" i="7" s="1"/>
  <c r="X187" i="7" s="1"/>
  <c r="AV186" i="7"/>
  <c r="AX186" i="7"/>
  <c r="AR186" i="7"/>
  <c r="AZ186" i="7"/>
  <c r="AP186" i="7"/>
  <c r="AT186" i="7"/>
  <c r="AF186" i="7"/>
  <c r="AG186" i="7"/>
  <c r="AH186" i="7"/>
  <c r="AA186" i="7"/>
  <c r="AB186" i="7"/>
  <c r="AD186" i="7"/>
  <c r="AN186" i="7"/>
  <c r="AJ186" i="7"/>
  <c r="AL186" i="7"/>
  <c r="K174" i="4"/>
  <c r="L174" i="4" s="1"/>
  <c r="J175" i="4"/>
  <c r="Z187" i="7" l="1"/>
  <c r="Y187" i="7"/>
  <c r="BG186" i="7"/>
  <c r="BC186" i="7"/>
  <c r="AW186" i="7"/>
  <c r="BE186" i="7"/>
  <c r="BA186" i="7"/>
  <c r="AY186" i="7"/>
  <c r="AU186" i="7"/>
  <c r="AS186" i="7"/>
  <c r="AQ186" i="7"/>
  <c r="AO186" i="7"/>
  <c r="AK186" i="7"/>
  <c r="AM186" i="7"/>
  <c r="AE186" i="7"/>
  <c r="AI186" i="7"/>
  <c r="AA187" i="7"/>
  <c r="AD187" i="7"/>
  <c r="BC187" i="7"/>
  <c r="BG187" i="7"/>
  <c r="BE187" i="7"/>
  <c r="W188" i="7" a="1"/>
  <c r="W188" i="7" s="1"/>
  <c r="X188" i="7" s="1"/>
  <c r="AU187" i="7"/>
  <c r="AW187" i="7"/>
  <c r="AS187" i="7"/>
  <c r="BA187" i="7"/>
  <c r="AY187" i="7"/>
  <c r="AQ187" i="7"/>
  <c r="AB187" i="7"/>
  <c r="AE187" i="7"/>
  <c r="AH187" i="7"/>
  <c r="AI187" i="7"/>
  <c r="AK187" i="7"/>
  <c r="AM187" i="7"/>
  <c r="AO187" i="7"/>
  <c r="AC187" i="7"/>
  <c r="AG187" i="7"/>
  <c r="K175" i="4"/>
  <c r="L175" i="4" s="1"/>
  <c r="J176" i="4"/>
  <c r="Z188" i="7" l="1"/>
  <c r="Y188" i="7"/>
  <c r="AV187" i="7"/>
  <c r="BH187" i="7"/>
  <c r="BD187" i="7"/>
  <c r="BF187" i="7"/>
  <c r="AX187" i="7"/>
  <c r="BB187" i="7"/>
  <c r="AZ187" i="7"/>
  <c r="AT187" i="7"/>
  <c r="AR187" i="7"/>
  <c r="AN187" i="7"/>
  <c r="AP187" i="7"/>
  <c r="AL187" i="7"/>
  <c r="AF187" i="7"/>
  <c r="AJ187" i="7"/>
  <c r="AA188" i="7"/>
  <c r="BC188" i="7"/>
  <c r="BE188" i="7"/>
  <c r="BG188" i="7"/>
  <c r="AD188" i="7"/>
  <c r="W189" i="7" a="1"/>
  <c r="W189" i="7" s="1"/>
  <c r="X189" i="7" s="1"/>
  <c r="AS188" i="7"/>
  <c r="AW188" i="7"/>
  <c r="AU188" i="7"/>
  <c r="AY188" i="7"/>
  <c r="BA188" i="7"/>
  <c r="AQ188" i="7"/>
  <c r="AB188" i="7"/>
  <c r="AC188" i="7"/>
  <c r="AH188" i="7"/>
  <c r="AK188" i="7"/>
  <c r="AM188" i="7"/>
  <c r="AG188" i="7"/>
  <c r="AI188" i="7"/>
  <c r="AE188" i="7"/>
  <c r="AO188" i="7"/>
  <c r="K176" i="4"/>
  <c r="L176" i="4" s="1"/>
  <c r="J177" i="4"/>
  <c r="Z189" i="7" l="1"/>
  <c r="Y189" i="7"/>
  <c r="BH189" i="7"/>
  <c r="BF188" i="7"/>
  <c r="BD188" i="7"/>
  <c r="AX188" i="7"/>
  <c r="BB188" i="7"/>
  <c r="AZ188" i="7"/>
  <c r="AV188" i="7"/>
  <c r="AT188" i="7"/>
  <c r="AP188" i="7"/>
  <c r="AR188" i="7"/>
  <c r="AL188" i="7"/>
  <c r="AN188" i="7"/>
  <c r="AF188" i="7"/>
  <c r="AJ188" i="7"/>
  <c r="AA189" i="7"/>
  <c r="BE189" i="7"/>
  <c r="BG189" i="7"/>
  <c r="AD189" i="7"/>
  <c r="BC189" i="7"/>
  <c r="W190" i="7" a="1"/>
  <c r="W190" i="7" s="1"/>
  <c r="X190" i="7" s="1"/>
  <c r="AW189" i="7"/>
  <c r="AQ189" i="7"/>
  <c r="AU189" i="7"/>
  <c r="AY189" i="7"/>
  <c r="AS189" i="7"/>
  <c r="BA189" i="7"/>
  <c r="AC189" i="7"/>
  <c r="AG189" i="7"/>
  <c r="AE189" i="7"/>
  <c r="AH189" i="7"/>
  <c r="AK189" i="7"/>
  <c r="AM189" i="7"/>
  <c r="AO189" i="7"/>
  <c r="AB189" i="7"/>
  <c r="AI189" i="7"/>
  <c r="J178" i="4"/>
  <c r="K177" i="4"/>
  <c r="L177" i="4" s="1"/>
  <c r="Z190" i="7" l="1"/>
  <c r="Y190" i="7"/>
  <c r="BH190" i="7"/>
  <c r="BD189" i="7"/>
  <c r="AX189" i="7"/>
  <c r="BF189" i="7"/>
  <c r="BB189" i="7"/>
  <c r="AZ189" i="7"/>
  <c r="AV189" i="7"/>
  <c r="AT189" i="7"/>
  <c r="AR189" i="7"/>
  <c r="AP189" i="7"/>
  <c r="AL189" i="7"/>
  <c r="AN189" i="7"/>
  <c r="AF189" i="7"/>
  <c r="AJ189" i="7"/>
  <c r="AA190" i="7"/>
  <c r="BE190" i="7"/>
  <c r="BG190" i="7"/>
  <c r="AD190" i="7"/>
  <c r="BC190" i="7"/>
  <c r="W191" i="7" a="1"/>
  <c r="W191" i="7" s="1"/>
  <c r="X191" i="7" s="1"/>
  <c r="AW190" i="7"/>
  <c r="AY190" i="7"/>
  <c r="AQ190" i="7"/>
  <c r="AS190" i="7"/>
  <c r="AU190" i="7"/>
  <c r="BA190" i="7"/>
  <c r="AG190" i="7"/>
  <c r="AE190" i="7"/>
  <c r="AK190" i="7"/>
  <c r="AO190" i="7"/>
  <c r="AC190" i="7"/>
  <c r="AH190" i="7"/>
  <c r="AI190" i="7"/>
  <c r="AM190" i="7"/>
  <c r="AB190" i="7"/>
  <c r="J179" i="4"/>
  <c r="K178" i="4"/>
  <c r="L178" i="4" s="1"/>
  <c r="Z191" i="7" l="1"/>
  <c r="Y191" i="7"/>
  <c r="BH191" i="7"/>
  <c r="BD190" i="7"/>
  <c r="BF190" i="7"/>
  <c r="BB190" i="7"/>
  <c r="AX190" i="7"/>
  <c r="AZ190" i="7"/>
  <c r="AV190" i="7"/>
  <c r="AT190" i="7"/>
  <c r="AR190" i="7"/>
  <c r="AN190" i="7"/>
  <c r="AP190" i="7"/>
  <c r="AL190" i="7"/>
  <c r="AF190" i="7"/>
  <c r="AJ190" i="7"/>
  <c r="AA191" i="7"/>
  <c r="BC191" i="7"/>
  <c r="BE191" i="7"/>
  <c r="BG191" i="7"/>
  <c r="AD191" i="7"/>
  <c r="W192" i="7" a="1"/>
  <c r="W192" i="7" s="1"/>
  <c r="X192" i="7" s="1"/>
  <c r="AU191" i="7"/>
  <c r="AW191" i="7"/>
  <c r="AS191" i="7"/>
  <c r="AY191" i="7"/>
  <c r="BA191" i="7"/>
  <c r="AQ191" i="7"/>
  <c r="AB191" i="7"/>
  <c r="AO191" i="7"/>
  <c r="AC191" i="7"/>
  <c r="AG191" i="7"/>
  <c r="AE191" i="7"/>
  <c r="AI191" i="7"/>
  <c r="AH191" i="7"/>
  <c r="AK191" i="7"/>
  <c r="AM191" i="7"/>
  <c r="K179" i="4"/>
  <c r="L179" i="4" s="1"/>
  <c r="J180" i="4"/>
  <c r="Z192" i="7" l="1"/>
  <c r="Y192" i="7"/>
  <c r="BH192" i="7"/>
  <c r="BD191" i="7"/>
  <c r="BF191" i="7"/>
  <c r="AX191" i="7"/>
  <c r="BB191" i="7"/>
  <c r="AZ191" i="7"/>
  <c r="AV191" i="7"/>
  <c r="AT191" i="7"/>
  <c r="AR191" i="7"/>
  <c r="AP191" i="7"/>
  <c r="AL191" i="7"/>
  <c r="AN191" i="7"/>
  <c r="AF191" i="7"/>
  <c r="AJ191" i="7"/>
  <c r="AA192" i="7"/>
  <c r="BC192" i="7"/>
  <c r="BG192" i="7"/>
  <c r="BE192" i="7"/>
  <c r="AD192" i="7"/>
  <c r="W193" i="7" a="1"/>
  <c r="W193" i="7" s="1"/>
  <c r="X193" i="7" s="1"/>
  <c r="AS192" i="7"/>
  <c r="AW192" i="7"/>
  <c r="AY192" i="7"/>
  <c r="AU192" i="7"/>
  <c r="BA192" i="7"/>
  <c r="AQ192" i="7"/>
  <c r="AH192" i="7"/>
  <c r="AI192" i="7"/>
  <c r="AO192" i="7"/>
  <c r="AB192" i="7"/>
  <c r="AC192" i="7"/>
  <c r="AG192" i="7"/>
  <c r="AK192" i="7"/>
  <c r="AM192" i="7"/>
  <c r="AE192" i="7"/>
  <c r="K180" i="4"/>
  <c r="L180" i="4" s="1"/>
  <c r="J181" i="4"/>
  <c r="Z193" i="7" l="1"/>
  <c r="Y193" i="7"/>
  <c r="BH193" i="7"/>
  <c r="BD192" i="7"/>
  <c r="AX192" i="7"/>
  <c r="BF192" i="7"/>
  <c r="BB192" i="7"/>
  <c r="AZ192" i="7"/>
  <c r="AV192" i="7"/>
  <c r="AT192" i="7"/>
  <c r="AR192" i="7"/>
  <c r="AP192" i="7"/>
  <c r="AL192" i="7"/>
  <c r="AN192" i="7"/>
  <c r="AF192" i="7"/>
  <c r="AJ192" i="7"/>
  <c r="AA193" i="7"/>
  <c r="BC193" i="7"/>
  <c r="BE193" i="7"/>
  <c r="BG193" i="7"/>
  <c r="AD193" i="7"/>
  <c r="W194" i="7" a="1"/>
  <c r="W194" i="7" s="1"/>
  <c r="X194" i="7" s="1"/>
  <c r="AW193" i="7"/>
  <c r="AQ193" i="7"/>
  <c r="AS193" i="7"/>
  <c r="AU193" i="7"/>
  <c r="AY193" i="7"/>
  <c r="BA193" i="7"/>
  <c r="AC193" i="7"/>
  <c r="AG193" i="7"/>
  <c r="AH193" i="7"/>
  <c r="AI193" i="7"/>
  <c r="AK193" i="7"/>
  <c r="AM193" i="7"/>
  <c r="AO193" i="7"/>
  <c r="AE193" i="7"/>
  <c r="AB193" i="7"/>
  <c r="K181" i="4"/>
  <c r="L181" i="4" s="1"/>
  <c r="J182" i="4"/>
  <c r="Z194" i="7" l="1"/>
  <c r="Y194" i="7"/>
  <c r="BH194" i="7"/>
  <c r="BD193" i="7"/>
  <c r="AX193" i="7"/>
  <c r="BF193" i="7"/>
  <c r="BB193" i="7"/>
  <c r="AZ193" i="7"/>
  <c r="AV193" i="7"/>
  <c r="AT193" i="7"/>
  <c r="AR193" i="7"/>
  <c r="AP193" i="7"/>
  <c r="AL193" i="7"/>
  <c r="AN193" i="7"/>
  <c r="AF193" i="7"/>
  <c r="AJ193" i="7"/>
  <c r="AA194" i="7"/>
  <c r="BE194" i="7"/>
  <c r="BG194" i="7"/>
  <c r="AD194" i="7"/>
  <c r="BC194" i="7"/>
  <c r="W195" i="7" a="1"/>
  <c r="W195" i="7" s="1"/>
  <c r="X195" i="7" s="1"/>
  <c r="AW194" i="7"/>
  <c r="AY194" i="7"/>
  <c r="AS194" i="7"/>
  <c r="AU194" i="7"/>
  <c r="BA194" i="7"/>
  <c r="AQ194" i="7"/>
  <c r="AK194" i="7"/>
  <c r="AM194" i="7"/>
  <c r="AO194" i="7"/>
  <c r="AB194" i="7"/>
  <c r="AC194" i="7"/>
  <c r="AE194" i="7"/>
  <c r="AI194" i="7"/>
  <c r="AH194" i="7"/>
  <c r="AG194" i="7"/>
  <c r="K182" i="4"/>
  <c r="L182" i="4" s="1"/>
  <c r="J183" i="4"/>
  <c r="Z195" i="7" l="1"/>
  <c r="Y195" i="7"/>
  <c r="BH195" i="7"/>
  <c r="BD194" i="7"/>
  <c r="BF194" i="7"/>
  <c r="AX194" i="7"/>
  <c r="BB194" i="7"/>
  <c r="AZ194" i="7"/>
  <c r="AV194" i="7"/>
  <c r="AT194" i="7"/>
  <c r="AR194" i="7"/>
  <c r="AN194" i="7"/>
  <c r="AP194" i="7"/>
  <c r="AL194" i="7"/>
  <c r="AF194" i="7"/>
  <c r="AJ194" i="7"/>
  <c r="AA195" i="7"/>
  <c r="AD195" i="7"/>
  <c r="BC195" i="7"/>
  <c r="BE195" i="7"/>
  <c r="BG195" i="7"/>
  <c r="W196" i="7" a="1"/>
  <c r="W196" i="7" s="1"/>
  <c r="X196" i="7" s="1"/>
  <c r="AQ195" i="7"/>
  <c r="AU195" i="7"/>
  <c r="AW195" i="7"/>
  <c r="AY195" i="7"/>
  <c r="AS195" i="7"/>
  <c r="BA195" i="7"/>
  <c r="AC195" i="7"/>
  <c r="AE195" i="7"/>
  <c r="AH195" i="7"/>
  <c r="AB195" i="7"/>
  <c r="AG195" i="7"/>
  <c r="AM195" i="7"/>
  <c r="AO195" i="7"/>
  <c r="AK195" i="7"/>
  <c r="AI195" i="7"/>
  <c r="K183" i="4"/>
  <c r="L183" i="4" s="1"/>
  <c r="J184" i="4"/>
  <c r="Z196" i="7" l="1"/>
  <c r="Y196" i="7"/>
  <c r="BH196" i="7"/>
  <c r="BD195" i="7"/>
  <c r="AX195" i="7"/>
  <c r="BF195" i="7"/>
  <c r="BB195" i="7"/>
  <c r="AZ195" i="7"/>
  <c r="AV195" i="7"/>
  <c r="AT195" i="7"/>
  <c r="AR195" i="7"/>
  <c r="AP195" i="7"/>
  <c r="AL195" i="7"/>
  <c r="AN195" i="7"/>
  <c r="AF195" i="7"/>
  <c r="AJ195" i="7"/>
  <c r="AA196" i="7"/>
  <c r="AD196" i="7"/>
  <c r="BC196" i="7"/>
  <c r="BE196" i="7"/>
  <c r="BG196" i="7"/>
  <c r="W197" i="7" a="1"/>
  <c r="W197" i="7" s="1"/>
  <c r="X197" i="7" s="1"/>
  <c r="AQ196" i="7"/>
  <c r="AU196" i="7"/>
  <c r="AS196" i="7"/>
  <c r="AW196" i="7"/>
  <c r="AY196" i="7"/>
  <c r="BA196" i="7"/>
  <c r="AO196" i="7"/>
  <c r="AG196" i="7"/>
  <c r="AE196" i="7"/>
  <c r="AH196" i="7"/>
  <c r="AI196" i="7"/>
  <c r="AK196" i="7"/>
  <c r="AM196" i="7"/>
  <c r="AB196" i="7"/>
  <c r="AC196" i="7"/>
  <c r="K184" i="4"/>
  <c r="L184" i="4" s="1"/>
  <c r="J185" i="4"/>
  <c r="Z197" i="7" l="1"/>
  <c r="Y197" i="7"/>
  <c r="BH198" i="7"/>
  <c r="BD196" i="7"/>
  <c r="AX196" i="7"/>
  <c r="BF196" i="7"/>
  <c r="BB196" i="7"/>
  <c r="AZ196" i="7"/>
  <c r="AT196" i="7"/>
  <c r="AV196" i="7"/>
  <c r="AR196" i="7"/>
  <c r="AP196" i="7"/>
  <c r="AL196" i="7"/>
  <c r="AN196" i="7"/>
  <c r="AF196" i="7"/>
  <c r="AJ196" i="7"/>
  <c r="AA197" i="7"/>
  <c r="AD197" i="7"/>
  <c r="BC197" i="7"/>
  <c r="BE197" i="7"/>
  <c r="BG197" i="7"/>
  <c r="W198" i="7" a="1"/>
  <c r="W198" i="7" s="1"/>
  <c r="X198" i="7" s="1"/>
  <c r="AW197" i="7"/>
  <c r="AU197" i="7"/>
  <c r="BA197" i="7"/>
  <c r="AS197" i="7"/>
  <c r="AY197" i="7"/>
  <c r="AQ197" i="7"/>
  <c r="AB197" i="7"/>
  <c r="AE197" i="7"/>
  <c r="AI197" i="7"/>
  <c r="AK197" i="7"/>
  <c r="AC197" i="7"/>
  <c r="AH197" i="7"/>
  <c r="AG197" i="7"/>
  <c r="AO197" i="7"/>
  <c r="AM197" i="7"/>
  <c r="K185" i="4"/>
  <c r="L185" i="4" s="1"/>
  <c r="J186" i="4"/>
  <c r="Z198" i="7" l="1"/>
  <c r="Y198" i="7"/>
  <c r="BH199" i="7"/>
  <c r="BF197" i="7"/>
  <c r="BD197" i="7"/>
  <c r="AX197" i="7"/>
  <c r="BB197" i="7"/>
  <c r="AZ197" i="7"/>
  <c r="AV197" i="7"/>
  <c r="AT197" i="7"/>
  <c r="AR197" i="7"/>
  <c r="AN197" i="7"/>
  <c r="AP197" i="7"/>
  <c r="AL197" i="7"/>
  <c r="AF197" i="7"/>
  <c r="AJ197" i="7"/>
  <c r="AA198" i="7"/>
  <c r="BC198" i="7"/>
  <c r="BE198" i="7"/>
  <c r="BG198" i="7"/>
  <c r="AD198" i="7"/>
  <c r="W199" i="7" a="1"/>
  <c r="W199" i="7" s="1"/>
  <c r="X199" i="7" s="1"/>
  <c r="AW198" i="7"/>
  <c r="AY198" i="7"/>
  <c r="AS198" i="7"/>
  <c r="AQ198" i="7"/>
  <c r="AU198" i="7"/>
  <c r="BA198" i="7"/>
  <c r="AB198" i="7"/>
  <c r="AC198" i="7"/>
  <c r="AG198" i="7"/>
  <c r="AI198" i="7"/>
  <c r="AE198" i="7"/>
  <c r="AK198" i="7"/>
  <c r="AM198" i="7"/>
  <c r="AH198" i="7"/>
  <c r="AO198" i="7"/>
  <c r="K186" i="4"/>
  <c r="L186" i="4" s="1"/>
  <c r="J187" i="4"/>
  <c r="Z199" i="7" l="1"/>
  <c r="Y199" i="7"/>
  <c r="BH200" i="7"/>
  <c r="BD198" i="7"/>
  <c r="BF198" i="7"/>
  <c r="AX198" i="7"/>
  <c r="BB198" i="7"/>
  <c r="AZ198" i="7"/>
  <c r="AV198" i="7"/>
  <c r="AT198" i="7"/>
  <c r="AR198" i="7"/>
  <c r="AP198" i="7"/>
  <c r="AL198" i="7"/>
  <c r="AN198" i="7"/>
  <c r="AF198" i="7"/>
  <c r="AJ198" i="7"/>
  <c r="AA199" i="7"/>
  <c r="BE199" i="7"/>
  <c r="BG199" i="7"/>
  <c r="AD199" i="7"/>
  <c r="BC199" i="7"/>
  <c r="W200" i="7" a="1"/>
  <c r="W200" i="7" s="1"/>
  <c r="X200" i="7" s="1"/>
  <c r="AU199" i="7"/>
  <c r="AQ199" i="7"/>
  <c r="AS199" i="7"/>
  <c r="AW199" i="7"/>
  <c r="AY199" i="7"/>
  <c r="BA199" i="7"/>
  <c r="AC199" i="7"/>
  <c r="AG199" i="7"/>
  <c r="AI199" i="7"/>
  <c r="AM199" i="7"/>
  <c r="AO199" i="7"/>
  <c r="AB199" i="7"/>
  <c r="AE199" i="7"/>
  <c r="AH199" i="7"/>
  <c r="AK199" i="7"/>
  <c r="J188" i="4"/>
  <c r="K187" i="4"/>
  <c r="L187" i="4" s="1"/>
  <c r="Z200" i="7" l="1"/>
  <c r="Y200" i="7"/>
  <c r="BH201" i="7"/>
  <c r="BF199" i="7"/>
  <c r="BD199" i="7"/>
  <c r="AX199" i="7"/>
  <c r="BB199" i="7"/>
  <c r="AZ199" i="7"/>
  <c r="AV199" i="7"/>
  <c r="AT199" i="7"/>
  <c r="AR199" i="7"/>
  <c r="AP199" i="7"/>
  <c r="AL199" i="7"/>
  <c r="AN199" i="7"/>
  <c r="AF199" i="7"/>
  <c r="AJ199" i="7"/>
  <c r="AA200" i="7"/>
  <c r="BE200" i="7"/>
  <c r="BG200" i="7"/>
  <c r="AD200" i="7"/>
  <c r="BC200" i="7"/>
  <c r="W201" i="7" a="1"/>
  <c r="W201" i="7" s="1"/>
  <c r="X201" i="7" s="1"/>
  <c r="AY200" i="7"/>
  <c r="AU200" i="7"/>
  <c r="AS200" i="7"/>
  <c r="AW200" i="7"/>
  <c r="BA200" i="7"/>
  <c r="AQ200" i="7"/>
  <c r="AM200" i="7"/>
  <c r="AO200" i="7"/>
  <c r="AB200" i="7"/>
  <c r="AC200" i="7"/>
  <c r="AG200" i="7"/>
  <c r="AH200" i="7"/>
  <c r="AE200" i="7"/>
  <c r="AI200" i="7"/>
  <c r="AK200" i="7"/>
  <c r="K188" i="4"/>
  <c r="L188" i="4" s="1"/>
  <c r="J189" i="4"/>
  <c r="Z201" i="7" l="1"/>
  <c r="Y201" i="7"/>
  <c r="BH202" i="7"/>
  <c r="BF200" i="7"/>
  <c r="BD200" i="7"/>
  <c r="AX200" i="7"/>
  <c r="BB200" i="7"/>
  <c r="AZ200" i="7"/>
  <c r="AV200" i="7"/>
  <c r="AT200" i="7"/>
  <c r="AR200" i="7"/>
  <c r="AP200" i="7"/>
  <c r="AL200" i="7"/>
  <c r="AN200" i="7"/>
  <c r="AF200" i="7"/>
  <c r="AJ200" i="7"/>
  <c r="AA201" i="7"/>
  <c r="BE201" i="7"/>
  <c r="BG201" i="7"/>
  <c r="AD201" i="7"/>
  <c r="BC201" i="7"/>
  <c r="W202" i="7" a="1"/>
  <c r="W202" i="7" s="1"/>
  <c r="X202" i="7" s="1"/>
  <c r="AW201" i="7"/>
  <c r="AU201" i="7"/>
  <c r="AY201" i="7"/>
  <c r="BA201" i="7"/>
  <c r="AS201" i="7"/>
  <c r="AQ201" i="7"/>
  <c r="AE201" i="7"/>
  <c r="AH201" i="7"/>
  <c r="AM201" i="7"/>
  <c r="AB201" i="7"/>
  <c r="AI201" i="7"/>
  <c r="AO201" i="7"/>
  <c r="AG201" i="7"/>
  <c r="AC201" i="7"/>
  <c r="AK201" i="7"/>
  <c r="J190" i="4"/>
  <c r="K189" i="4"/>
  <c r="L189" i="4" s="1"/>
  <c r="Z202" i="7" l="1"/>
  <c r="Y202" i="7"/>
  <c r="BH203" i="7"/>
  <c r="BD201" i="7"/>
  <c r="AX201" i="7"/>
  <c r="BF201" i="7"/>
  <c r="BB201" i="7"/>
  <c r="AZ201" i="7"/>
  <c r="AV201" i="7"/>
  <c r="AT201" i="7"/>
  <c r="AR201" i="7"/>
  <c r="AP201" i="7"/>
  <c r="AL201" i="7"/>
  <c r="AN201" i="7"/>
  <c r="AF201" i="7"/>
  <c r="AJ201" i="7"/>
  <c r="AA202" i="7"/>
  <c r="BC202" i="7"/>
  <c r="BG202" i="7"/>
  <c r="BE202" i="7"/>
  <c r="AD202" i="7"/>
  <c r="W203" i="7" a="1"/>
  <c r="W203" i="7" s="1"/>
  <c r="X203" i="7" s="1"/>
  <c r="AW202" i="7"/>
  <c r="AY202" i="7"/>
  <c r="AS202" i="7"/>
  <c r="AQ202" i="7"/>
  <c r="AU202" i="7"/>
  <c r="BA202" i="7"/>
  <c r="AB202" i="7"/>
  <c r="AC202" i="7"/>
  <c r="AE202" i="7"/>
  <c r="AH202" i="7"/>
  <c r="AI202" i="7"/>
  <c r="AK202" i="7"/>
  <c r="AM202" i="7"/>
  <c r="AO202" i="7"/>
  <c r="AG202" i="7"/>
  <c r="J191" i="4"/>
  <c r="K190" i="4"/>
  <c r="L190" i="4" s="1"/>
  <c r="AV202" i="7" l="1"/>
  <c r="Z203" i="7"/>
  <c r="Y203" i="7"/>
  <c r="BH204" i="7"/>
  <c r="BD202" i="7"/>
  <c r="BF202" i="7"/>
  <c r="AX202" i="7"/>
  <c r="BB202" i="7"/>
  <c r="AZ202" i="7"/>
  <c r="AT202" i="7"/>
  <c r="AR202" i="7"/>
  <c r="AP202" i="7"/>
  <c r="AL202" i="7"/>
  <c r="AN202" i="7"/>
  <c r="AF202" i="7"/>
  <c r="AJ202" i="7"/>
  <c r="AA203" i="7"/>
  <c r="BE203" i="7"/>
  <c r="BG203" i="7"/>
  <c r="AD203" i="7"/>
  <c r="BC203" i="7"/>
  <c r="W204" i="7" a="1"/>
  <c r="W204" i="7" s="1"/>
  <c r="X204" i="7" s="1"/>
  <c r="AU203" i="7"/>
  <c r="AS203" i="7"/>
  <c r="AY203" i="7"/>
  <c r="BA203" i="7"/>
  <c r="AQ203" i="7"/>
  <c r="AW203" i="7"/>
  <c r="AI203" i="7"/>
  <c r="AK203" i="7"/>
  <c r="AM203" i="7"/>
  <c r="AO203" i="7"/>
  <c r="AB203" i="7"/>
  <c r="AG203" i="7"/>
  <c r="AE203" i="7"/>
  <c r="AH203" i="7"/>
  <c r="AC203" i="7"/>
  <c r="J192" i="4"/>
  <c r="K191" i="4"/>
  <c r="L191" i="4" s="1"/>
  <c r="Z204" i="7" l="1"/>
  <c r="Y204" i="7"/>
  <c r="BH205" i="7"/>
  <c r="BD203" i="7"/>
  <c r="BF203" i="7"/>
  <c r="AX203" i="7"/>
  <c r="BB203" i="7"/>
  <c r="AZ203" i="7"/>
  <c r="AV203" i="7"/>
  <c r="AT203" i="7"/>
  <c r="AR203" i="7"/>
  <c r="AP203" i="7"/>
  <c r="AL203" i="7"/>
  <c r="AN203" i="7"/>
  <c r="AF203" i="7"/>
  <c r="AJ203" i="7"/>
  <c r="AA204" i="7"/>
  <c r="BC204" i="7"/>
  <c r="BE204" i="7"/>
  <c r="BG204" i="7"/>
  <c r="AD204" i="7"/>
  <c r="W205" i="7" a="1"/>
  <c r="W205" i="7" s="1"/>
  <c r="X205" i="7" s="1"/>
  <c r="AU204" i="7"/>
  <c r="AQ204" i="7"/>
  <c r="AW204" i="7"/>
  <c r="AY204" i="7"/>
  <c r="AS204" i="7"/>
  <c r="BA204" i="7"/>
  <c r="AB204" i="7"/>
  <c r="AG204" i="7"/>
  <c r="AE204" i="7"/>
  <c r="AC204" i="7"/>
  <c r="AK204" i="7"/>
  <c r="AO204" i="7"/>
  <c r="AH204" i="7"/>
  <c r="AI204" i="7"/>
  <c r="AM204" i="7"/>
  <c r="K192" i="4"/>
  <c r="L192" i="4" s="1"/>
  <c r="J193" i="4"/>
  <c r="Z205" i="7" l="1"/>
  <c r="Y205" i="7"/>
  <c r="BH206" i="7"/>
  <c r="BD204" i="7"/>
  <c r="BF204" i="7"/>
  <c r="AX204" i="7"/>
  <c r="BB204" i="7"/>
  <c r="AZ204" i="7"/>
  <c r="AV204" i="7"/>
  <c r="AT204" i="7"/>
  <c r="AP204" i="7"/>
  <c r="AR204" i="7"/>
  <c r="AL204" i="7"/>
  <c r="AN204" i="7"/>
  <c r="AF204" i="7"/>
  <c r="AJ204" i="7"/>
  <c r="AA205" i="7"/>
  <c r="AD205" i="7"/>
  <c r="BC205" i="7"/>
  <c r="BE205" i="7"/>
  <c r="BG205" i="7"/>
  <c r="W206" i="7" a="1"/>
  <c r="W206" i="7" s="1"/>
  <c r="X206" i="7" s="1"/>
  <c r="AW205" i="7"/>
  <c r="AQ205" i="7"/>
  <c r="BA205" i="7"/>
  <c r="AS205" i="7"/>
  <c r="AU205" i="7"/>
  <c r="AY205" i="7"/>
  <c r="AM205" i="7"/>
  <c r="AO205" i="7"/>
  <c r="AC205" i="7"/>
  <c r="AG205" i="7"/>
  <c r="AE205" i="7"/>
  <c r="AH205" i="7"/>
  <c r="AI205" i="7"/>
  <c r="AK205" i="7"/>
  <c r="AB205" i="7"/>
  <c r="K193" i="4"/>
  <c r="L193" i="4" s="1"/>
  <c r="J194" i="4"/>
  <c r="BH207" i="7" l="1"/>
  <c r="Z206" i="7"/>
  <c r="Y206" i="7"/>
  <c r="BF205" i="7"/>
  <c r="BD205" i="7"/>
  <c r="AX205" i="7"/>
  <c r="BB205" i="7"/>
  <c r="AZ205" i="7"/>
  <c r="AV205" i="7"/>
  <c r="AT205" i="7"/>
  <c r="AR205" i="7"/>
  <c r="AP205" i="7"/>
  <c r="AL205" i="7"/>
  <c r="AN205" i="7"/>
  <c r="AF205" i="7"/>
  <c r="AJ205" i="7"/>
  <c r="AA206" i="7"/>
  <c r="AD206" i="7"/>
  <c r="BC206" i="7"/>
  <c r="BE206" i="7"/>
  <c r="BG206" i="7"/>
  <c r="W207" i="7" a="1"/>
  <c r="W207" i="7" s="1"/>
  <c r="X207" i="7" s="1"/>
  <c r="AW206" i="7"/>
  <c r="AY206" i="7"/>
  <c r="AS206" i="7"/>
  <c r="AQ206" i="7"/>
  <c r="AU206" i="7"/>
  <c r="BA206" i="7"/>
  <c r="AG206" i="7"/>
  <c r="AH206" i="7"/>
  <c r="AI206" i="7"/>
  <c r="AO206" i="7"/>
  <c r="AB206" i="7"/>
  <c r="AE206" i="7"/>
  <c r="AK206" i="7"/>
  <c r="AM206" i="7"/>
  <c r="AC206" i="7"/>
  <c r="K194" i="4"/>
  <c r="L194" i="4" s="1"/>
  <c r="J195" i="4"/>
  <c r="Z207" i="7" l="1"/>
  <c r="Y207" i="7"/>
  <c r="BH208" i="7"/>
  <c r="AX206" i="7"/>
  <c r="BF206" i="7"/>
  <c r="BD206" i="7"/>
  <c r="BB206" i="7"/>
  <c r="AZ206" i="7"/>
  <c r="AV206" i="7"/>
  <c r="AT206" i="7"/>
  <c r="AR206" i="7"/>
  <c r="AP206" i="7"/>
  <c r="AL206" i="7"/>
  <c r="AN206" i="7"/>
  <c r="AF206" i="7"/>
  <c r="AJ206" i="7"/>
  <c r="AA207" i="7"/>
  <c r="BE207" i="7"/>
  <c r="BG207" i="7"/>
  <c r="AD207" i="7"/>
  <c r="BC207" i="7"/>
  <c r="W208" i="7" a="1"/>
  <c r="W208" i="7" s="1"/>
  <c r="X208" i="7" s="1"/>
  <c r="AU207" i="7"/>
  <c r="AS207" i="7"/>
  <c r="AW207" i="7"/>
  <c r="AY207" i="7"/>
  <c r="BA207" i="7"/>
  <c r="AQ207" i="7"/>
  <c r="AB207" i="7"/>
  <c r="AC207" i="7"/>
  <c r="AH207" i="7"/>
  <c r="AO207" i="7"/>
  <c r="AG207" i="7"/>
  <c r="AE207" i="7"/>
  <c r="AI207" i="7"/>
  <c r="AK207" i="7"/>
  <c r="AM207" i="7"/>
  <c r="K195" i="4"/>
  <c r="L195" i="4" s="1"/>
  <c r="J196" i="4"/>
  <c r="Z208" i="7" l="1"/>
  <c r="Y208" i="7"/>
  <c r="BH209" i="7"/>
  <c r="BD207" i="7"/>
  <c r="BF207" i="7"/>
  <c r="AX207" i="7"/>
  <c r="BB207" i="7"/>
  <c r="AZ207" i="7"/>
  <c r="AV207" i="7"/>
  <c r="AT207" i="7"/>
  <c r="AR207" i="7"/>
  <c r="AP207" i="7"/>
  <c r="AL207" i="7"/>
  <c r="AN207" i="7"/>
  <c r="AF207" i="7"/>
  <c r="AJ207" i="7"/>
  <c r="AA208" i="7"/>
  <c r="BC208" i="7"/>
  <c r="BE208" i="7"/>
  <c r="BG208" i="7"/>
  <c r="AD208" i="7"/>
  <c r="W209" i="7" a="1"/>
  <c r="W209" i="7" s="1"/>
  <c r="X209" i="7" s="1"/>
  <c r="AU208" i="7"/>
  <c r="AY208" i="7"/>
  <c r="BA208" i="7"/>
  <c r="AW208" i="7"/>
  <c r="AS208" i="7"/>
  <c r="AQ208" i="7"/>
  <c r="AB208" i="7"/>
  <c r="AC208" i="7"/>
  <c r="AH208" i="7"/>
  <c r="AK208" i="7"/>
  <c r="AM208" i="7"/>
  <c r="AG208" i="7"/>
  <c r="AE208" i="7"/>
  <c r="AI208" i="7"/>
  <c r="AO208" i="7"/>
  <c r="K196" i="4"/>
  <c r="L196" i="4" s="1"/>
  <c r="J197" i="4"/>
  <c r="Z209" i="7" l="1"/>
  <c r="Y209" i="7"/>
  <c r="BH210" i="7"/>
  <c r="BD208" i="7"/>
  <c r="BF208" i="7"/>
  <c r="AX208" i="7"/>
  <c r="BB208" i="7"/>
  <c r="AZ208" i="7"/>
  <c r="AV208" i="7"/>
  <c r="AT208" i="7"/>
  <c r="AR208" i="7"/>
  <c r="AN208" i="7"/>
  <c r="AP208" i="7"/>
  <c r="AL208" i="7"/>
  <c r="AF208" i="7"/>
  <c r="AJ208" i="7"/>
  <c r="AA209" i="7"/>
  <c r="BE209" i="7"/>
  <c r="BG209" i="7"/>
  <c r="AD209" i="7"/>
  <c r="BC209" i="7"/>
  <c r="W210" i="7" a="1"/>
  <c r="W210" i="7" s="1"/>
  <c r="X210" i="7" s="1"/>
  <c r="AW209" i="7"/>
  <c r="AU209" i="7"/>
  <c r="AY209" i="7"/>
  <c r="BA209" i="7"/>
  <c r="AQ209" i="7"/>
  <c r="AS209" i="7"/>
  <c r="AK209" i="7"/>
  <c r="AM209" i="7"/>
  <c r="AO209" i="7"/>
  <c r="AB209" i="7"/>
  <c r="AC209" i="7"/>
  <c r="AE209" i="7"/>
  <c r="AG209" i="7"/>
  <c r="AI209" i="7"/>
  <c r="AH209" i="7"/>
  <c r="K197" i="4"/>
  <c r="L197" i="4" s="1"/>
  <c r="J198" i="4"/>
  <c r="Z210" i="7" l="1"/>
  <c r="Y210" i="7"/>
  <c r="BH211" i="7"/>
  <c r="BD209" i="7"/>
  <c r="BF209" i="7"/>
  <c r="AX209" i="7"/>
  <c r="BB209" i="7"/>
  <c r="AZ209" i="7"/>
  <c r="AV209" i="7"/>
  <c r="AT209" i="7"/>
  <c r="AR209" i="7"/>
  <c r="AP209" i="7"/>
  <c r="AL209" i="7"/>
  <c r="AN209" i="7"/>
  <c r="AF209" i="7"/>
  <c r="AJ209" i="7"/>
  <c r="AA210" i="7"/>
  <c r="BC210" i="7"/>
  <c r="BE210" i="7"/>
  <c r="BG210" i="7"/>
  <c r="AD210" i="7"/>
  <c r="W211" i="7" a="1"/>
  <c r="W211" i="7" s="1"/>
  <c r="X211" i="7" s="1"/>
  <c r="AW210" i="7"/>
  <c r="AY210" i="7"/>
  <c r="AQ210" i="7"/>
  <c r="AS210" i="7"/>
  <c r="AU210" i="7"/>
  <c r="BA210" i="7"/>
  <c r="AG210" i="7"/>
  <c r="AE210" i="7"/>
  <c r="AK210" i="7"/>
  <c r="AO210" i="7"/>
  <c r="AH210" i="7"/>
  <c r="AI210" i="7"/>
  <c r="AM210" i="7"/>
  <c r="AC210" i="7"/>
  <c r="AB210" i="7"/>
  <c r="K198" i="4"/>
  <c r="L198" i="4" s="1"/>
  <c r="J199" i="4"/>
  <c r="Z211" i="7" l="1"/>
  <c r="Y211" i="7"/>
  <c r="BH212" i="7"/>
  <c r="AX210" i="7"/>
  <c r="BF210" i="7"/>
  <c r="BD210" i="7"/>
  <c r="BB210" i="7"/>
  <c r="AZ210" i="7"/>
  <c r="AR210" i="7"/>
  <c r="AV210" i="7"/>
  <c r="AT210" i="7"/>
  <c r="AN210" i="7"/>
  <c r="AP210" i="7"/>
  <c r="AL210" i="7"/>
  <c r="AF210" i="7"/>
  <c r="AJ210" i="7"/>
  <c r="AA211" i="7"/>
  <c r="BC211" i="7"/>
  <c r="BE211" i="7"/>
  <c r="BG211" i="7"/>
  <c r="AD211" i="7"/>
  <c r="W212" i="7" a="1"/>
  <c r="W212" i="7" s="1"/>
  <c r="X212" i="7" s="1"/>
  <c r="AU211" i="7"/>
  <c r="AY211" i="7"/>
  <c r="AQ211" i="7"/>
  <c r="AS211" i="7"/>
  <c r="AW211" i="7"/>
  <c r="BA211" i="7"/>
  <c r="AB211" i="7"/>
  <c r="AG211" i="7"/>
  <c r="AE211" i="7"/>
  <c r="AH211" i="7"/>
  <c r="AI211" i="7"/>
  <c r="AK211" i="7"/>
  <c r="AM211" i="7"/>
  <c r="AO211" i="7"/>
  <c r="AC211" i="7"/>
  <c r="K199" i="4"/>
  <c r="L199" i="4" s="1"/>
  <c r="J200" i="4"/>
  <c r="Z212" i="7" l="1"/>
  <c r="Y212" i="7"/>
  <c r="BH213" i="7"/>
  <c r="BD211" i="7"/>
  <c r="BF211" i="7"/>
  <c r="AX211" i="7"/>
  <c r="BB211" i="7"/>
  <c r="AZ211" i="7"/>
  <c r="AT211" i="7"/>
  <c r="AV211" i="7"/>
  <c r="AR211" i="7"/>
  <c r="AN211" i="7"/>
  <c r="AP211" i="7"/>
  <c r="AL211" i="7"/>
  <c r="AF211" i="7"/>
  <c r="AJ211" i="7"/>
  <c r="AA212" i="7"/>
  <c r="BG212" i="7"/>
  <c r="BE212" i="7"/>
  <c r="AD212" i="7"/>
  <c r="BC212" i="7"/>
  <c r="W213" i="7" a="1"/>
  <c r="W213" i="7" s="1"/>
  <c r="X213" i="7" s="1"/>
  <c r="AU212" i="7"/>
  <c r="AQ212" i="7"/>
  <c r="AS212" i="7"/>
  <c r="AW212" i="7"/>
  <c r="AY212" i="7"/>
  <c r="BA212" i="7"/>
  <c r="AH212" i="7"/>
  <c r="AI212" i="7"/>
  <c r="AO212" i="7"/>
  <c r="AK212" i="7"/>
  <c r="AM212" i="7"/>
  <c r="AC212" i="7"/>
  <c r="AB212" i="7"/>
  <c r="AG212" i="7"/>
  <c r="AE212" i="7"/>
  <c r="K200" i="4"/>
  <c r="L200" i="4" s="1"/>
  <c r="J201" i="4"/>
  <c r="Z213" i="7" l="1"/>
  <c r="Y213" i="7"/>
  <c r="BH214" i="7"/>
  <c r="BD212" i="7"/>
  <c r="AX212" i="7"/>
  <c r="BF212" i="7"/>
  <c r="BB212" i="7"/>
  <c r="AZ212" i="7"/>
  <c r="AV212" i="7"/>
  <c r="AT212" i="7"/>
  <c r="AR212" i="7"/>
  <c r="AN212" i="7"/>
  <c r="AP212" i="7"/>
  <c r="AL212" i="7"/>
  <c r="AF212" i="7"/>
  <c r="AJ212" i="7"/>
  <c r="AA213" i="7"/>
  <c r="BC213" i="7"/>
  <c r="BE213" i="7"/>
  <c r="BG213" i="7"/>
  <c r="AD213" i="7"/>
  <c r="W214" i="7" a="1"/>
  <c r="W214" i="7" s="1"/>
  <c r="X214" i="7" s="1"/>
  <c r="AW213" i="7"/>
  <c r="AQ213" i="7"/>
  <c r="AU213" i="7"/>
  <c r="AS213" i="7"/>
  <c r="AY213" i="7"/>
  <c r="BA213" i="7"/>
  <c r="AC213" i="7"/>
  <c r="AG213" i="7"/>
  <c r="AB213" i="7"/>
  <c r="AI213" i="7"/>
  <c r="AK213" i="7"/>
  <c r="AM213" i="7"/>
  <c r="AE213" i="7"/>
  <c r="AH213" i="7"/>
  <c r="AO213" i="7"/>
  <c r="K201" i="4"/>
  <c r="L201" i="4" s="1"/>
  <c r="J202" i="4"/>
  <c r="Z214" i="7" l="1"/>
  <c r="Y214" i="7"/>
  <c r="BH215" i="7"/>
  <c r="BF213" i="7"/>
  <c r="BD213" i="7"/>
  <c r="AX213" i="7"/>
  <c r="BB213" i="7"/>
  <c r="AZ213" i="7"/>
  <c r="AV213" i="7"/>
  <c r="AT213" i="7"/>
  <c r="AR213" i="7"/>
  <c r="AN213" i="7"/>
  <c r="AP213" i="7"/>
  <c r="AL213" i="7"/>
  <c r="AF213" i="7"/>
  <c r="AJ213" i="7"/>
  <c r="AA214" i="7"/>
  <c r="AD214" i="7"/>
  <c r="BC214" i="7"/>
  <c r="BG214" i="7"/>
  <c r="BE214" i="7"/>
  <c r="W215" i="7" a="1"/>
  <c r="W215" i="7" s="1"/>
  <c r="X215" i="7" s="1"/>
  <c r="AW214" i="7"/>
  <c r="AY214" i="7"/>
  <c r="AS214" i="7"/>
  <c r="AQ214" i="7"/>
  <c r="AU214" i="7"/>
  <c r="BA214" i="7"/>
  <c r="AK214" i="7"/>
  <c r="AM214" i="7"/>
  <c r="AB214" i="7"/>
  <c r="AC214" i="7"/>
  <c r="AG214" i="7"/>
  <c r="AE214" i="7"/>
  <c r="AH214" i="7"/>
  <c r="AI214" i="7"/>
  <c r="AO214" i="7"/>
  <c r="J203" i="4"/>
  <c r="K202" i="4"/>
  <c r="L202" i="4" s="1"/>
  <c r="Z215" i="7" l="1"/>
  <c r="Y215" i="7"/>
  <c r="BH216" i="7"/>
  <c r="BF214" i="7"/>
  <c r="BD214" i="7"/>
  <c r="AX214" i="7"/>
  <c r="BB214" i="7"/>
  <c r="AZ214" i="7"/>
  <c r="AV214" i="7"/>
  <c r="AT214" i="7"/>
  <c r="AR214" i="7"/>
  <c r="AP214" i="7"/>
  <c r="AL214" i="7"/>
  <c r="AN214" i="7"/>
  <c r="AF214" i="7"/>
  <c r="AJ214" i="7"/>
  <c r="AA215" i="7"/>
  <c r="BG215" i="7"/>
  <c r="BE215" i="7"/>
  <c r="AD215" i="7"/>
  <c r="BC215" i="7"/>
  <c r="W216" i="7" a="1"/>
  <c r="W216" i="7" s="1"/>
  <c r="X216" i="7" s="1"/>
  <c r="AQ215" i="7"/>
  <c r="AU215" i="7"/>
  <c r="AS215" i="7"/>
  <c r="AW215" i="7"/>
  <c r="AY215" i="7"/>
  <c r="BA215" i="7"/>
  <c r="AC215" i="7"/>
  <c r="AE215" i="7"/>
  <c r="AH215" i="7"/>
  <c r="AM215" i="7"/>
  <c r="AO215" i="7"/>
  <c r="AG215" i="7"/>
  <c r="AB215" i="7"/>
  <c r="AI215" i="7"/>
  <c r="AK215" i="7"/>
  <c r="J204" i="4"/>
  <c r="K203" i="4"/>
  <c r="L203" i="4" s="1"/>
  <c r="Z216" i="7" l="1"/>
  <c r="Y216" i="7"/>
  <c r="BH217" i="7"/>
  <c r="BD215" i="7"/>
  <c r="AX215" i="7"/>
  <c r="BF215" i="7"/>
  <c r="BB215" i="7"/>
  <c r="AZ215" i="7"/>
  <c r="AV215" i="7"/>
  <c r="AT215" i="7"/>
  <c r="AR215" i="7"/>
  <c r="AP215" i="7"/>
  <c r="AL215" i="7"/>
  <c r="AN215" i="7"/>
  <c r="AF215" i="7"/>
  <c r="AJ215" i="7"/>
  <c r="AA216" i="7"/>
  <c r="BC216" i="7"/>
  <c r="BE216" i="7"/>
  <c r="BG216" i="7"/>
  <c r="AD216" i="7"/>
  <c r="W217" i="7" a="1"/>
  <c r="W217" i="7" s="1"/>
  <c r="X217" i="7" s="1"/>
  <c r="AQ216" i="7"/>
  <c r="AY216" i="7"/>
  <c r="AS216" i="7"/>
  <c r="AU216" i="7"/>
  <c r="AW216" i="7"/>
  <c r="BA216" i="7"/>
  <c r="AB216" i="7"/>
  <c r="AE216" i="7"/>
  <c r="AM216" i="7"/>
  <c r="AO216" i="7"/>
  <c r="AK216" i="7"/>
  <c r="AI216" i="7"/>
  <c r="AC216" i="7"/>
  <c r="AG216" i="7"/>
  <c r="AH216" i="7"/>
  <c r="K204" i="4"/>
  <c r="L204" i="4" s="1"/>
  <c r="J205" i="4"/>
  <c r="Z217" i="7" l="1"/>
  <c r="Y217" i="7"/>
  <c r="BG218" i="7"/>
  <c r="BF216" i="7"/>
  <c r="BD216" i="7"/>
  <c r="AX216" i="7"/>
  <c r="BB216" i="7"/>
  <c r="AZ216" i="7"/>
  <c r="AV216" i="7"/>
  <c r="AT216" i="7"/>
  <c r="AR216" i="7"/>
  <c r="AN216" i="7"/>
  <c r="AP216" i="7"/>
  <c r="AL216" i="7"/>
  <c r="AF216" i="7"/>
  <c r="AJ216" i="7"/>
  <c r="AA217" i="7"/>
  <c r="BE217" i="7"/>
  <c r="BG217" i="7"/>
  <c r="AD217" i="7"/>
  <c r="BC217" i="7"/>
  <c r="V218" i="7" a="1"/>
  <c r="V218" i="7" s="1"/>
  <c r="W218" i="7" s="1"/>
  <c r="AW217" i="7"/>
  <c r="AU217" i="7"/>
  <c r="BA217" i="7"/>
  <c r="AS217" i="7"/>
  <c r="AY217" i="7"/>
  <c r="AQ217" i="7"/>
  <c r="AB217" i="7"/>
  <c r="AC217" i="7"/>
  <c r="AG217" i="7"/>
  <c r="AE217" i="7"/>
  <c r="AH217" i="7"/>
  <c r="AK217" i="7"/>
  <c r="AM217" i="7"/>
  <c r="AO217" i="7"/>
  <c r="AI217" i="7"/>
  <c r="K205" i="4"/>
  <c r="L205" i="4" s="1"/>
  <c r="J206" i="4"/>
  <c r="Y218" i="7" l="1"/>
  <c r="X218" i="7"/>
  <c r="BG219" i="7"/>
  <c r="BD217" i="7"/>
  <c r="BF217" i="7"/>
  <c r="AX217" i="7"/>
  <c r="BB217" i="7"/>
  <c r="AZ217" i="7"/>
  <c r="AV217" i="7"/>
  <c r="AT217" i="7"/>
  <c r="AR217" i="7"/>
  <c r="AP217" i="7"/>
  <c r="AL217" i="7"/>
  <c r="AN217" i="7"/>
  <c r="AF217" i="7"/>
  <c r="AJ217" i="7"/>
  <c r="Z218" i="7"/>
  <c r="BB218" i="7"/>
  <c r="BD218" i="7"/>
  <c r="BF218" i="7"/>
  <c r="V219" i="7" a="1"/>
  <c r="V219" i="7" s="1"/>
  <c r="W219" i="7" s="1"/>
  <c r="AV218" i="7"/>
  <c r="AX218" i="7"/>
  <c r="AR218" i="7"/>
  <c r="AP218" i="7"/>
  <c r="AT218" i="7"/>
  <c r="AZ218" i="7"/>
  <c r="AC218" i="7"/>
  <c r="AA218" i="7"/>
  <c r="AB218" i="7"/>
  <c r="AF218" i="7"/>
  <c r="AH218" i="7"/>
  <c r="AL218" i="7"/>
  <c r="AD218" i="7"/>
  <c r="AG218" i="7"/>
  <c r="AJ218" i="7"/>
  <c r="AN218" i="7"/>
  <c r="K206" i="4"/>
  <c r="L206" i="4" s="1"/>
  <c r="J207" i="4"/>
  <c r="Y219" i="7" l="1"/>
  <c r="X219" i="7"/>
  <c r="BG220" i="7"/>
  <c r="BE218" i="7"/>
  <c r="AW218" i="7"/>
  <c r="BC218" i="7"/>
  <c r="AS218" i="7"/>
  <c r="BA218" i="7"/>
  <c r="AY218" i="7"/>
  <c r="AU218" i="7"/>
  <c r="AQ218" i="7"/>
  <c r="AO218" i="7"/>
  <c r="AK218" i="7"/>
  <c r="AM218" i="7"/>
  <c r="AE218" i="7"/>
  <c r="AI218" i="7"/>
  <c r="Z219" i="7"/>
  <c r="AC219" i="7"/>
  <c r="AJ219" i="7"/>
  <c r="AL219" i="7"/>
  <c r="AH219" i="7"/>
  <c r="AG219" i="7"/>
  <c r="BB219" i="7"/>
  <c r="BD219" i="7"/>
  <c r="BF219" i="7"/>
  <c r="V220" i="7" a="1"/>
  <c r="V220" i="7" s="1"/>
  <c r="W220" i="7" s="1"/>
  <c r="AT219" i="7"/>
  <c r="AP219" i="7"/>
  <c r="AR219" i="7"/>
  <c r="AV219" i="7"/>
  <c r="AX219" i="7"/>
  <c r="AZ219" i="7"/>
  <c r="AF219" i="7"/>
  <c r="AB219" i="7"/>
  <c r="AN219" i="7"/>
  <c r="AD219" i="7"/>
  <c r="AA219" i="7"/>
  <c r="K207" i="4"/>
  <c r="L207" i="4" s="1"/>
  <c r="J208" i="4"/>
  <c r="Y220" i="7" l="1"/>
  <c r="X220" i="7"/>
  <c r="BE219" i="7"/>
  <c r="BG221" i="7"/>
  <c r="AW219" i="7"/>
  <c r="BC219" i="7"/>
  <c r="BA219" i="7"/>
  <c r="AY219" i="7"/>
  <c r="AU219" i="7"/>
  <c r="AS219" i="7"/>
  <c r="AQ219" i="7"/>
  <c r="AM219" i="7"/>
  <c r="AO219" i="7"/>
  <c r="AK219" i="7"/>
  <c r="AE219" i="7"/>
  <c r="AI219" i="7"/>
  <c r="Z220" i="7"/>
  <c r="BB220" i="7"/>
  <c r="BD220" i="7"/>
  <c r="BF220" i="7"/>
  <c r="V221" i="7" a="1"/>
  <c r="V221" i="7" s="1"/>
  <c r="W221" i="7" s="1"/>
  <c r="AH220" i="7"/>
  <c r="AN220" i="7"/>
  <c r="AA220" i="7"/>
  <c r="AG220" i="7"/>
  <c r="AT220" i="7"/>
  <c r="AV220" i="7"/>
  <c r="AX220" i="7"/>
  <c r="AB220" i="7"/>
  <c r="AC220" i="7"/>
  <c r="AD220" i="7"/>
  <c r="AF220" i="7"/>
  <c r="AJ220" i="7"/>
  <c r="AP220" i="7"/>
  <c r="AR220" i="7"/>
  <c r="AZ220" i="7"/>
  <c r="AL220" i="7"/>
  <c r="K208" i="4"/>
  <c r="L208" i="4" s="1"/>
  <c r="J209" i="4"/>
  <c r="Y221" i="7" l="1"/>
  <c r="X221" i="7"/>
  <c r="BG222" i="7"/>
  <c r="BE220" i="7"/>
  <c r="BC220" i="7"/>
  <c r="AW220" i="7"/>
  <c r="BA220" i="7"/>
  <c r="AY220" i="7"/>
  <c r="AU220" i="7"/>
  <c r="AS220" i="7"/>
  <c r="AO220" i="7"/>
  <c r="AQ220" i="7"/>
  <c r="AK220" i="7"/>
  <c r="AM220" i="7"/>
  <c r="AE220" i="7"/>
  <c r="AI220" i="7"/>
  <c r="Z221" i="7"/>
  <c r="BB221" i="7"/>
  <c r="BD221" i="7"/>
  <c r="BF221" i="7"/>
  <c r="V222" i="7" a="1"/>
  <c r="V222" i="7" s="1"/>
  <c r="W222" i="7" s="1"/>
  <c r="AC221" i="7"/>
  <c r="AV221" i="7"/>
  <c r="AD221" i="7"/>
  <c r="AF221" i="7"/>
  <c r="AG221" i="7"/>
  <c r="AZ221" i="7"/>
  <c r="AA221" i="7"/>
  <c r="AP221" i="7"/>
  <c r="AB221" i="7"/>
  <c r="AJ221" i="7"/>
  <c r="AL221" i="7"/>
  <c r="AN221" i="7"/>
  <c r="AR221" i="7"/>
  <c r="AT221" i="7"/>
  <c r="AX221" i="7"/>
  <c r="AH221" i="7"/>
  <c r="K209" i="4"/>
  <c r="L209" i="4" s="1"/>
  <c r="J210" i="4"/>
  <c r="Y222" i="7" l="1"/>
  <c r="X222" i="7"/>
  <c r="BG223" i="7"/>
  <c r="AW221" i="7"/>
  <c r="BE221" i="7"/>
  <c r="BC221" i="7"/>
  <c r="BA221" i="7"/>
  <c r="AY221" i="7"/>
  <c r="AU221" i="7"/>
  <c r="AS221" i="7"/>
  <c r="AO221" i="7"/>
  <c r="AQ221" i="7"/>
  <c r="AK221" i="7"/>
  <c r="AM221" i="7"/>
  <c r="AE221" i="7"/>
  <c r="AI221" i="7"/>
  <c r="Z222" i="7"/>
  <c r="BB222" i="7"/>
  <c r="BF222" i="7"/>
  <c r="BD222" i="7"/>
  <c r="V223" i="7" a="1"/>
  <c r="V223" i="7" s="1"/>
  <c r="W223" i="7" s="1"/>
  <c r="AV222" i="7"/>
  <c r="AX222" i="7"/>
  <c r="AR222" i="7"/>
  <c r="AD222" i="7"/>
  <c r="AL222" i="7"/>
  <c r="AA222" i="7"/>
  <c r="AN222" i="7"/>
  <c r="AB222" i="7"/>
  <c r="AC222" i="7"/>
  <c r="AF222" i="7"/>
  <c r="AG222" i="7"/>
  <c r="AT222" i="7"/>
  <c r="AH222" i="7"/>
  <c r="AZ222" i="7"/>
  <c r="AJ222" i="7"/>
  <c r="AP222" i="7"/>
  <c r="K210" i="4"/>
  <c r="L210" i="4" s="1"/>
  <c r="J211" i="4"/>
  <c r="K211" i="4" s="1"/>
  <c r="L211" i="4" s="1"/>
  <c r="Y223" i="7" l="1"/>
  <c r="X223" i="7"/>
  <c r="BG224" i="7"/>
  <c r="BE222" i="7"/>
  <c r="BC222" i="7"/>
  <c r="AW222" i="7"/>
  <c r="BA222" i="7"/>
  <c r="AY222" i="7"/>
  <c r="AU222" i="7"/>
  <c r="AS222" i="7"/>
  <c r="AO222" i="7"/>
  <c r="AQ222" i="7"/>
  <c r="AK222" i="7"/>
  <c r="AM222" i="7"/>
  <c r="AE222" i="7"/>
  <c r="AI222" i="7"/>
  <c r="Z223" i="7"/>
  <c r="BB223" i="7"/>
  <c r="BD223" i="7"/>
  <c r="BF223" i="7"/>
  <c r="V224" i="7" a="1"/>
  <c r="V224" i="7" s="1"/>
  <c r="W224" i="7" s="1"/>
  <c r="AT223" i="7"/>
  <c r="AR223" i="7"/>
  <c r="AD223" i="7"/>
  <c r="AF223" i="7"/>
  <c r="AG223" i="7"/>
  <c r="AV223" i="7"/>
  <c r="AX223" i="7"/>
  <c r="AA223" i="7"/>
  <c r="AH223" i="7"/>
  <c r="AJ223" i="7"/>
  <c r="AZ223" i="7"/>
  <c r="AB223" i="7"/>
  <c r="AC223" i="7"/>
  <c r="AN223" i="7"/>
  <c r="AL223" i="7"/>
  <c r="AP223" i="7"/>
  <c r="Y224" i="7" l="1"/>
  <c r="X224" i="7"/>
  <c r="BG225" i="7"/>
  <c r="BC223" i="7"/>
  <c r="AW223" i="7"/>
  <c r="BE223" i="7"/>
  <c r="BA223" i="7"/>
  <c r="AY223" i="7"/>
  <c r="AU223" i="7"/>
  <c r="AS223" i="7"/>
  <c r="AO223" i="7"/>
  <c r="AQ223" i="7"/>
  <c r="AK223" i="7"/>
  <c r="AM223" i="7"/>
  <c r="AE223" i="7"/>
  <c r="AI223" i="7"/>
  <c r="Z224" i="7"/>
  <c r="BB224" i="7"/>
  <c r="BD224" i="7"/>
  <c r="BF224" i="7"/>
  <c r="V225" i="7" a="1"/>
  <c r="V225" i="7" s="1"/>
  <c r="W225" i="7" s="1"/>
  <c r="AD224" i="7"/>
  <c r="AT224" i="7"/>
  <c r="AP224" i="7"/>
  <c r="AL224" i="7"/>
  <c r="AA224" i="7"/>
  <c r="AV224" i="7"/>
  <c r="AR224" i="7"/>
  <c r="AX224" i="7"/>
  <c r="AZ224" i="7"/>
  <c r="AB224" i="7"/>
  <c r="AC224" i="7"/>
  <c r="AG224" i="7"/>
  <c r="AH224" i="7"/>
  <c r="AN224" i="7"/>
  <c r="AJ224" i="7"/>
  <c r="AF224" i="7"/>
  <c r="Y225" i="7" l="1"/>
  <c r="X225" i="7"/>
  <c r="BG226" i="7"/>
  <c r="AU224" i="7"/>
  <c r="BE224" i="7"/>
  <c r="BC224" i="7"/>
  <c r="AW224" i="7"/>
  <c r="BA224" i="7"/>
  <c r="AY224" i="7"/>
  <c r="AS224" i="7"/>
  <c r="AO224" i="7"/>
  <c r="AQ224" i="7"/>
  <c r="AK224" i="7"/>
  <c r="AM224" i="7"/>
  <c r="AE224" i="7"/>
  <c r="AI224" i="7"/>
  <c r="Z225" i="7"/>
  <c r="BB225" i="7"/>
  <c r="BF225" i="7"/>
  <c r="BD225" i="7"/>
  <c r="V226" i="7" a="1"/>
  <c r="V226" i="7" s="1"/>
  <c r="W226" i="7" s="1"/>
  <c r="AV225" i="7"/>
  <c r="AT225" i="7"/>
  <c r="AD225" i="7"/>
  <c r="AX225" i="7"/>
  <c r="AF225" i="7"/>
  <c r="AZ225" i="7"/>
  <c r="AG225" i="7"/>
  <c r="AL225" i="7"/>
  <c r="AN225" i="7"/>
  <c r="AP225" i="7"/>
  <c r="AR225" i="7"/>
  <c r="AA225" i="7"/>
  <c r="AB225" i="7"/>
  <c r="AC225" i="7"/>
  <c r="AH225" i="7"/>
  <c r="AJ225" i="7"/>
  <c r="Y226" i="7" l="1"/>
  <c r="X226" i="7"/>
  <c r="BG227" i="7"/>
  <c r="BC225" i="7"/>
  <c r="AW225" i="7"/>
  <c r="BE225" i="7"/>
  <c r="BA225" i="7"/>
  <c r="AY225" i="7"/>
  <c r="AU225" i="7"/>
  <c r="AS225" i="7"/>
  <c r="AQ225" i="7"/>
  <c r="AO225" i="7"/>
  <c r="AK225" i="7"/>
  <c r="AM225" i="7"/>
  <c r="AE225" i="7"/>
  <c r="AI225" i="7"/>
  <c r="Z226" i="7"/>
  <c r="BB226" i="7"/>
  <c r="BD226" i="7"/>
  <c r="BF226" i="7"/>
  <c r="V227" i="7" a="1"/>
  <c r="V227" i="7" s="1"/>
  <c r="W227" i="7" s="1"/>
  <c r="AV226" i="7"/>
  <c r="AX226" i="7"/>
  <c r="AR226" i="7"/>
  <c r="AD226" i="7"/>
  <c r="AL226" i="7"/>
  <c r="AA226" i="7"/>
  <c r="AF226" i="7"/>
  <c r="AG226" i="7"/>
  <c r="AB226" i="7"/>
  <c r="AC226" i="7"/>
  <c r="AJ226" i="7"/>
  <c r="AH226" i="7"/>
  <c r="AT226" i="7"/>
  <c r="AN226" i="7"/>
  <c r="AZ226" i="7"/>
  <c r="AP226" i="7"/>
  <c r="Y227" i="7" l="1"/>
  <c r="X227" i="7"/>
  <c r="BG228" i="7"/>
  <c r="BC226" i="7"/>
  <c r="AW226" i="7"/>
  <c r="BE226" i="7"/>
  <c r="BA226" i="7"/>
  <c r="AY226" i="7"/>
  <c r="AU226" i="7"/>
  <c r="AS226" i="7"/>
  <c r="AO226" i="7"/>
  <c r="AQ226" i="7"/>
  <c r="AK226" i="7"/>
  <c r="AM226" i="7"/>
  <c r="AE226" i="7"/>
  <c r="AI226" i="7"/>
  <c r="Z227" i="7"/>
  <c r="BB227" i="7"/>
  <c r="BF227" i="7"/>
  <c r="BD227" i="7"/>
  <c r="V228" i="7" a="1"/>
  <c r="V228" i="7" s="1"/>
  <c r="W228" i="7" s="1"/>
  <c r="AT227" i="7"/>
  <c r="AD227" i="7"/>
  <c r="AF227" i="7"/>
  <c r="AG227" i="7"/>
  <c r="AX227" i="7"/>
  <c r="AA227" i="7"/>
  <c r="AR227" i="7"/>
  <c r="AV227" i="7"/>
  <c r="AC227" i="7"/>
  <c r="AZ227" i="7"/>
  <c r="AH227" i="7"/>
  <c r="AP227" i="7"/>
  <c r="AJ227" i="7"/>
  <c r="AL227" i="7"/>
  <c r="AN227" i="7"/>
  <c r="AB227" i="7"/>
  <c r="Y228" i="7" l="1"/>
  <c r="X228" i="7"/>
  <c r="BG229" i="7"/>
  <c r="BC227" i="7"/>
  <c r="AW227" i="7"/>
  <c r="BE227" i="7"/>
  <c r="AS227" i="7"/>
  <c r="BA227" i="7"/>
  <c r="AY227" i="7"/>
  <c r="AU227" i="7"/>
  <c r="AQ227" i="7"/>
  <c r="AM227" i="7"/>
  <c r="AO227" i="7"/>
  <c r="AK227" i="7"/>
  <c r="AE227" i="7"/>
  <c r="AI227" i="7"/>
  <c r="Z228" i="7"/>
  <c r="BB228" i="7"/>
  <c r="BD228" i="7"/>
  <c r="BF228" i="7"/>
  <c r="V229" i="7" a="1"/>
  <c r="V229" i="7" s="1"/>
  <c r="W229" i="7" s="1"/>
  <c r="AT228" i="7"/>
  <c r="AD228" i="7"/>
  <c r="AL228" i="7"/>
  <c r="AA228" i="7"/>
  <c r="AH228" i="7"/>
  <c r="AJ228" i="7"/>
  <c r="AN228" i="7"/>
  <c r="AR228" i="7"/>
  <c r="AV228" i="7"/>
  <c r="AX228" i="7"/>
  <c r="AP228" i="7"/>
  <c r="AZ228" i="7"/>
  <c r="AB228" i="7"/>
  <c r="AC228" i="7"/>
  <c r="AF228" i="7"/>
  <c r="AG228" i="7"/>
  <c r="Y229" i="7" l="1"/>
  <c r="X229" i="7"/>
  <c r="BG230" i="7"/>
  <c r="BE228" i="7"/>
  <c r="BC228" i="7"/>
  <c r="AW228" i="7"/>
  <c r="BA228" i="7"/>
  <c r="AY228" i="7"/>
  <c r="AQ228" i="7"/>
  <c r="AU228" i="7"/>
  <c r="AS228" i="7"/>
  <c r="AM228" i="7"/>
  <c r="AO228" i="7"/>
  <c r="AK228" i="7"/>
  <c r="AE228" i="7"/>
  <c r="AI228" i="7"/>
  <c r="Z229" i="7"/>
  <c r="BB229" i="7"/>
  <c r="BD229" i="7"/>
  <c r="BF229" i="7"/>
  <c r="V230" i="7" a="1"/>
  <c r="V230" i="7" s="1"/>
  <c r="W230" i="7" s="1"/>
  <c r="AV229" i="7"/>
  <c r="AT229" i="7"/>
  <c r="AP229" i="7"/>
  <c r="AD229" i="7"/>
  <c r="AF229" i="7"/>
  <c r="AG229" i="7"/>
  <c r="AB229" i="7"/>
  <c r="AA229" i="7"/>
  <c r="AC229" i="7"/>
  <c r="AH229" i="7"/>
  <c r="AL229" i="7"/>
  <c r="AN229" i="7"/>
  <c r="AJ229" i="7"/>
  <c r="AR229" i="7"/>
  <c r="AX229" i="7"/>
  <c r="AZ229" i="7"/>
  <c r="Y230" i="7" l="1"/>
  <c r="X230" i="7"/>
  <c r="BG231" i="7"/>
  <c r="BC229" i="7"/>
  <c r="BE229" i="7"/>
  <c r="AW229" i="7"/>
  <c r="BA229" i="7"/>
  <c r="AY229" i="7"/>
  <c r="AU229" i="7"/>
  <c r="AS229" i="7"/>
  <c r="AO229" i="7"/>
  <c r="AQ229" i="7"/>
  <c r="AK229" i="7"/>
  <c r="AM229" i="7"/>
  <c r="AE229" i="7"/>
  <c r="AI229" i="7"/>
  <c r="Z230" i="7"/>
  <c r="BB230" i="7"/>
  <c r="BD230" i="7"/>
  <c r="BF230" i="7"/>
  <c r="V231" i="7" a="1"/>
  <c r="V231" i="7" s="1"/>
  <c r="W231" i="7" s="1"/>
  <c r="AV230" i="7"/>
  <c r="AX230" i="7"/>
  <c r="AP230" i="7"/>
  <c r="AR230" i="7"/>
  <c r="AD230" i="7"/>
  <c r="AL230" i="7"/>
  <c r="AA230" i="7"/>
  <c r="AT230" i="7"/>
  <c r="AZ230" i="7"/>
  <c r="AC230" i="7"/>
  <c r="AF230" i="7"/>
  <c r="AH230" i="7"/>
  <c r="AG230" i="7"/>
  <c r="AJ230" i="7"/>
  <c r="AN230" i="7"/>
  <c r="AB230" i="7"/>
  <c r="Y231" i="7" l="1"/>
  <c r="X231" i="7"/>
  <c r="BG232" i="7"/>
  <c r="BE230" i="7"/>
  <c r="BC230" i="7"/>
  <c r="AW230" i="7"/>
  <c r="BA230" i="7"/>
  <c r="AY230" i="7"/>
  <c r="AU230" i="7"/>
  <c r="AS230" i="7"/>
  <c r="AQ230" i="7"/>
  <c r="AM230" i="7"/>
  <c r="AO230" i="7"/>
  <c r="AK230" i="7"/>
  <c r="AE230" i="7"/>
  <c r="AI230" i="7"/>
  <c r="Z231" i="7"/>
  <c r="BB231" i="7"/>
  <c r="BD231" i="7"/>
  <c r="BF231" i="7"/>
  <c r="V232" i="7" a="1"/>
  <c r="V232" i="7" s="1"/>
  <c r="W232" i="7" s="1"/>
  <c r="AT231" i="7"/>
  <c r="AR231" i="7"/>
  <c r="AD231" i="7"/>
  <c r="AV231" i="7"/>
  <c r="AP231" i="7"/>
  <c r="AF231" i="7"/>
  <c r="AX231" i="7"/>
  <c r="AG231" i="7"/>
  <c r="AH231" i="7"/>
  <c r="AJ231" i="7"/>
  <c r="AZ231" i="7"/>
  <c r="AL231" i="7"/>
  <c r="AN231" i="7"/>
  <c r="AA231" i="7"/>
  <c r="AB231" i="7"/>
  <c r="AC231" i="7"/>
  <c r="Y232" i="7" l="1"/>
  <c r="X232" i="7"/>
  <c r="BG233" i="7"/>
  <c r="BC231" i="7"/>
  <c r="AW231" i="7"/>
  <c r="BE231" i="7"/>
  <c r="BA231" i="7"/>
  <c r="AY231" i="7"/>
  <c r="AU231" i="7"/>
  <c r="AS231" i="7"/>
  <c r="AQ231" i="7"/>
  <c r="AO231" i="7"/>
  <c r="AK231" i="7"/>
  <c r="AM231" i="7"/>
  <c r="AE231" i="7"/>
  <c r="AI231" i="7"/>
  <c r="Z232" i="7"/>
  <c r="BB232" i="7"/>
  <c r="BF232" i="7"/>
  <c r="BD232" i="7"/>
  <c r="V233" i="7" a="1"/>
  <c r="V233" i="7" s="1"/>
  <c r="W233" i="7" s="1"/>
  <c r="AD232" i="7"/>
  <c r="AL232" i="7"/>
  <c r="AP232" i="7"/>
  <c r="AX232" i="7"/>
  <c r="AA232" i="7"/>
  <c r="AT232" i="7"/>
  <c r="AB232" i="7"/>
  <c r="AC232" i="7"/>
  <c r="AR232" i="7"/>
  <c r="AV232" i="7"/>
  <c r="AG232" i="7"/>
  <c r="AZ232" i="7"/>
  <c r="AF232" i="7"/>
  <c r="AH232" i="7"/>
  <c r="AJ232" i="7"/>
  <c r="AN232" i="7"/>
  <c r="Y233" i="7" l="1"/>
  <c r="X233" i="7"/>
  <c r="BG234" i="7"/>
  <c r="BE232" i="7"/>
  <c r="BC232" i="7"/>
  <c r="AW232" i="7"/>
  <c r="BA232" i="7"/>
  <c r="AY232" i="7"/>
  <c r="AU232" i="7"/>
  <c r="AS232" i="7"/>
  <c r="AO232" i="7"/>
  <c r="AQ232" i="7"/>
  <c r="AK232" i="7"/>
  <c r="AM232" i="7"/>
  <c r="AE232" i="7"/>
  <c r="AI232" i="7"/>
  <c r="Z233" i="7"/>
  <c r="BB233" i="7"/>
  <c r="BD233" i="7"/>
  <c r="BF233" i="7"/>
  <c r="V234" i="7" a="1"/>
  <c r="V234" i="7" s="1"/>
  <c r="W234" i="7" s="1"/>
  <c r="AV233" i="7"/>
  <c r="AP233" i="7"/>
  <c r="AT233" i="7"/>
  <c r="AD233" i="7"/>
  <c r="AF233" i="7"/>
  <c r="AG233" i="7"/>
  <c r="AR233" i="7"/>
  <c r="AX233" i="7"/>
  <c r="AZ233" i="7"/>
  <c r="AA233" i="7"/>
  <c r="AB233" i="7"/>
  <c r="AC233" i="7"/>
  <c r="AH233" i="7"/>
  <c r="AJ233" i="7"/>
  <c r="AL233" i="7"/>
  <c r="AN233" i="7"/>
  <c r="Y234" i="7" l="1"/>
  <c r="X234" i="7"/>
  <c r="BG235" i="7"/>
  <c r="BC233" i="7"/>
  <c r="AW233" i="7"/>
  <c r="BE233" i="7"/>
  <c r="BA233" i="7"/>
  <c r="AY233" i="7"/>
  <c r="AU233" i="7"/>
  <c r="AS233" i="7"/>
  <c r="AQ233" i="7"/>
  <c r="AO233" i="7"/>
  <c r="AK233" i="7"/>
  <c r="AM233" i="7"/>
  <c r="AE233" i="7"/>
  <c r="AI233" i="7"/>
  <c r="Z234" i="7"/>
  <c r="BB234" i="7"/>
  <c r="BD234" i="7"/>
  <c r="BF234" i="7"/>
  <c r="AV234" i="7"/>
  <c r="AX234" i="7"/>
  <c r="AR234" i="7"/>
  <c r="AD234" i="7"/>
  <c r="AL234" i="7"/>
  <c r="AA234" i="7"/>
  <c r="V235" i="7" a="1"/>
  <c r="V235" i="7" s="1"/>
  <c r="W235" i="7" s="1"/>
  <c r="AF234" i="7"/>
  <c r="AG234" i="7"/>
  <c r="AH234" i="7"/>
  <c r="AJ234" i="7"/>
  <c r="AN234" i="7"/>
  <c r="AT234" i="7"/>
  <c r="AZ234" i="7"/>
  <c r="AP234" i="7"/>
  <c r="AB234" i="7"/>
  <c r="AC234" i="7"/>
  <c r="Y235" i="7" l="1"/>
  <c r="X235" i="7"/>
  <c r="BG236" i="7"/>
  <c r="BC234" i="7"/>
  <c r="BE234" i="7"/>
  <c r="AW234" i="7"/>
  <c r="BA234" i="7"/>
  <c r="AY234" i="7"/>
  <c r="AQ234" i="7"/>
  <c r="AU234" i="7"/>
  <c r="AS234" i="7"/>
  <c r="AM234" i="7"/>
  <c r="AO234" i="7"/>
  <c r="AK234" i="7"/>
  <c r="AE234" i="7"/>
  <c r="AI234" i="7"/>
  <c r="Z235" i="7"/>
  <c r="BB235" i="7"/>
  <c r="BD235" i="7"/>
  <c r="BF235" i="7"/>
  <c r="V236" i="7" a="1"/>
  <c r="V236" i="7" s="1"/>
  <c r="W236" i="7" s="1"/>
  <c r="AP235" i="7"/>
  <c r="AT235" i="7"/>
  <c r="AR235" i="7"/>
  <c r="AD235" i="7"/>
  <c r="AF235" i="7"/>
  <c r="AG235" i="7"/>
  <c r="AA235" i="7"/>
  <c r="AB235" i="7"/>
  <c r="AH235" i="7"/>
  <c r="AJ235" i="7"/>
  <c r="AN235" i="7"/>
  <c r="AV235" i="7"/>
  <c r="AX235" i="7"/>
  <c r="AZ235" i="7"/>
  <c r="AC235" i="7"/>
  <c r="AL235" i="7"/>
  <c r="Y236" i="7" l="1"/>
  <c r="X236" i="7"/>
  <c r="BG237" i="7"/>
  <c r="BC235" i="7"/>
  <c r="AW235" i="7"/>
  <c r="BE235" i="7"/>
  <c r="BA235" i="7"/>
  <c r="AY235" i="7"/>
  <c r="AU235" i="7"/>
  <c r="AS235" i="7"/>
  <c r="AO235" i="7"/>
  <c r="AQ235" i="7"/>
  <c r="AK235" i="7"/>
  <c r="AM235" i="7"/>
  <c r="AE235" i="7"/>
  <c r="AI235" i="7"/>
  <c r="Z236" i="7"/>
  <c r="BB236" i="7"/>
  <c r="BF236" i="7"/>
  <c r="BD236" i="7"/>
  <c r="V237" i="7" a="1"/>
  <c r="V237" i="7" s="1"/>
  <c r="W237" i="7" s="1"/>
  <c r="AP236" i="7"/>
  <c r="AD236" i="7"/>
  <c r="AL236" i="7"/>
  <c r="AT236" i="7"/>
  <c r="AV236" i="7"/>
  <c r="AX236" i="7"/>
  <c r="AA236" i="7"/>
  <c r="AB236" i="7"/>
  <c r="AF236" i="7"/>
  <c r="AC236" i="7"/>
  <c r="AR236" i="7"/>
  <c r="AG236" i="7"/>
  <c r="AZ236" i="7"/>
  <c r="AH236" i="7"/>
  <c r="AJ236" i="7"/>
  <c r="AN236" i="7"/>
  <c r="Y237" i="7" l="1"/>
  <c r="X237" i="7"/>
  <c r="BG238" i="7"/>
  <c r="BE236" i="7"/>
  <c r="BC236" i="7"/>
  <c r="AW236" i="7"/>
  <c r="BA236" i="7"/>
  <c r="AY236" i="7"/>
  <c r="AU236" i="7"/>
  <c r="AS236" i="7"/>
  <c r="AO236" i="7"/>
  <c r="AQ236" i="7"/>
  <c r="AK236" i="7"/>
  <c r="AM236" i="7"/>
  <c r="AE236" i="7"/>
  <c r="AI236" i="7"/>
  <c r="Z237" i="7"/>
  <c r="BB237" i="7"/>
  <c r="BD237" i="7"/>
  <c r="BF237" i="7"/>
  <c r="V238" i="7" a="1"/>
  <c r="V238" i="7" s="1"/>
  <c r="W238" i="7" s="1"/>
  <c r="AV237" i="7"/>
  <c r="AD237" i="7"/>
  <c r="AF237" i="7"/>
  <c r="AG237" i="7"/>
  <c r="AZ237" i="7"/>
  <c r="AB237" i="7"/>
  <c r="AC237" i="7"/>
  <c r="AL237" i="7"/>
  <c r="AN237" i="7"/>
  <c r="AH237" i="7"/>
  <c r="AJ237" i="7"/>
  <c r="AR237" i="7"/>
  <c r="AP237" i="7"/>
  <c r="AT237" i="7"/>
  <c r="AX237" i="7"/>
  <c r="AA237" i="7"/>
  <c r="Y238" i="7" l="1"/>
  <c r="X238" i="7"/>
  <c r="BE237" i="7"/>
  <c r="BG239" i="7"/>
  <c r="BC237" i="7"/>
  <c r="BA237" i="7"/>
  <c r="AW237" i="7"/>
  <c r="AY237" i="7"/>
  <c r="AU237" i="7"/>
  <c r="AS237" i="7"/>
  <c r="AQ237" i="7"/>
  <c r="AO237" i="7"/>
  <c r="AK237" i="7"/>
  <c r="AM237" i="7"/>
  <c r="AE237" i="7"/>
  <c r="AI237" i="7"/>
  <c r="Z238" i="7"/>
  <c r="BB238" i="7"/>
  <c r="BD238" i="7"/>
  <c r="BF238" i="7"/>
  <c r="V239" i="7" a="1"/>
  <c r="V239" i="7" s="1"/>
  <c r="W239" i="7" s="1"/>
  <c r="AV238" i="7"/>
  <c r="AX238" i="7"/>
  <c r="AR238" i="7"/>
  <c r="AD238" i="7"/>
  <c r="AL238" i="7"/>
  <c r="AA238" i="7"/>
  <c r="AT238" i="7"/>
  <c r="AZ238" i="7"/>
  <c r="AB238" i="7"/>
  <c r="AF238" i="7"/>
  <c r="AG238" i="7"/>
  <c r="AJ238" i="7"/>
  <c r="AN238" i="7"/>
  <c r="AC238" i="7"/>
  <c r="AP238" i="7"/>
  <c r="AH238" i="7"/>
  <c r="Y239" i="7" l="1"/>
  <c r="X239" i="7"/>
  <c r="BG240" i="7"/>
  <c r="BE238" i="7"/>
  <c r="BC238" i="7"/>
  <c r="AW238" i="7"/>
  <c r="BA238" i="7"/>
  <c r="AY238" i="7"/>
  <c r="AU238" i="7"/>
  <c r="AS238" i="7"/>
  <c r="AO238" i="7"/>
  <c r="AQ238" i="7"/>
  <c r="AK238" i="7"/>
  <c r="AM238" i="7"/>
  <c r="AE238" i="7"/>
  <c r="AI238" i="7"/>
  <c r="Z239" i="7"/>
  <c r="BB239" i="7"/>
  <c r="BD239" i="7"/>
  <c r="BF239" i="7"/>
  <c r="V240" i="7" a="1"/>
  <c r="V240" i="7" s="1"/>
  <c r="W240" i="7" s="1"/>
  <c r="AT239" i="7"/>
  <c r="AP239" i="7"/>
  <c r="AR239" i="7"/>
  <c r="AD239" i="7"/>
  <c r="AF239" i="7"/>
  <c r="AG239" i="7"/>
  <c r="AV239" i="7"/>
  <c r="AX239" i="7"/>
  <c r="AZ239" i="7"/>
  <c r="AA239" i="7"/>
  <c r="AB239" i="7"/>
  <c r="AC239" i="7"/>
  <c r="AH239" i="7"/>
  <c r="AJ239" i="7"/>
  <c r="AL239" i="7"/>
  <c r="AN239" i="7"/>
  <c r="Y240" i="7" l="1"/>
  <c r="X240" i="7"/>
  <c r="BG241" i="7"/>
  <c r="AW239" i="7"/>
  <c r="BE239" i="7"/>
  <c r="BC239" i="7"/>
  <c r="BA239" i="7"/>
  <c r="AY239" i="7"/>
  <c r="AU239" i="7"/>
  <c r="AS239" i="7"/>
  <c r="AQ239" i="7"/>
  <c r="AO239" i="7"/>
  <c r="AM239" i="7"/>
  <c r="AK239" i="7"/>
  <c r="AE239" i="7"/>
  <c r="AI239" i="7"/>
  <c r="Z240" i="7"/>
  <c r="BB240" i="7"/>
  <c r="BD240" i="7"/>
  <c r="BF240" i="7"/>
  <c r="V241" i="7" a="1"/>
  <c r="V241" i="7" s="1"/>
  <c r="W241" i="7" s="1"/>
  <c r="AD240" i="7"/>
  <c r="AT240" i="7"/>
  <c r="AL240" i="7"/>
  <c r="AA240" i="7"/>
  <c r="AB240" i="7"/>
  <c r="AC240" i="7"/>
  <c r="AH240" i="7"/>
  <c r="AJ240" i="7"/>
  <c r="AF240" i="7"/>
  <c r="AG240" i="7"/>
  <c r="AX240" i="7"/>
  <c r="AR240" i="7"/>
  <c r="AV240" i="7"/>
  <c r="AN240" i="7"/>
  <c r="AZ240" i="7"/>
  <c r="AP240" i="7"/>
  <c r="Y241" i="7" l="1"/>
  <c r="X241" i="7"/>
  <c r="BG242" i="7"/>
  <c r="BE240" i="7"/>
  <c r="BC240" i="7"/>
  <c r="AW240" i="7"/>
  <c r="BA240" i="7"/>
  <c r="AY240" i="7"/>
  <c r="AQ240" i="7"/>
  <c r="AU240" i="7"/>
  <c r="AS240" i="7"/>
  <c r="AO240" i="7"/>
  <c r="AK240" i="7"/>
  <c r="AM240" i="7"/>
  <c r="AE240" i="7"/>
  <c r="AI240" i="7"/>
  <c r="Z241" i="7"/>
  <c r="BB241" i="7"/>
  <c r="BD241" i="7"/>
  <c r="BF241" i="7"/>
  <c r="V242" i="7" a="1"/>
  <c r="V242" i="7" s="1"/>
  <c r="W242" i="7" s="1"/>
  <c r="AV241" i="7"/>
  <c r="AT241" i="7"/>
  <c r="AD241" i="7"/>
  <c r="AX241" i="7"/>
  <c r="AF241" i="7"/>
  <c r="AZ241" i="7"/>
  <c r="AG241" i="7"/>
  <c r="AP241" i="7"/>
  <c r="AB241" i="7"/>
  <c r="AR241" i="7"/>
  <c r="AC241" i="7"/>
  <c r="AJ241" i="7"/>
  <c r="AL241" i="7"/>
  <c r="AN241" i="7"/>
  <c r="AA241" i="7"/>
  <c r="BG243" i="7" s="1"/>
  <c r="AH241" i="7"/>
  <c r="Y242" i="7" l="1"/>
  <c r="X242" i="7"/>
  <c r="AW241" i="7"/>
  <c r="BE241" i="7"/>
  <c r="BC241" i="7"/>
  <c r="AY241" i="7"/>
  <c r="BA241" i="7"/>
  <c r="AU241" i="7"/>
  <c r="AS241" i="7"/>
  <c r="AO241" i="7"/>
  <c r="AQ241" i="7"/>
  <c r="AK241" i="7"/>
  <c r="AM241" i="7"/>
  <c r="AE241" i="7"/>
  <c r="AI241" i="7"/>
  <c r="Z242" i="7"/>
  <c r="BB242" i="7"/>
  <c r="BF242" i="7"/>
  <c r="BD242" i="7"/>
  <c r="V243" i="7" a="1"/>
  <c r="V243" i="7" s="1"/>
  <c r="W243" i="7" s="1"/>
  <c r="AV242" i="7"/>
  <c r="AX242" i="7"/>
  <c r="AR242" i="7"/>
  <c r="AD242" i="7"/>
  <c r="AL242" i="7"/>
  <c r="AA242" i="7"/>
  <c r="AP242" i="7"/>
  <c r="AN242" i="7"/>
  <c r="AZ242" i="7"/>
  <c r="AB242" i="7"/>
  <c r="AC242" i="7"/>
  <c r="AF242" i="7"/>
  <c r="AG242" i="7"/>
  <c r="AH242" i="7"/>
  <c r="AJ242" i="7"/>
  <c r="AT242" i="7"/>
  <c r="Y243" i="7" l="1"/>
  <c r="X243" i="7"/>
  <c r="BG244" i="7"/>
  <c r="BE242" i="7"/>
  <c r="BC242" i="7"/>
  <c r="AW242" i="7"/>
  <c r="BA242" i="7"/>
  <c r="AY242" i="7"/>
  <c r="AU242" i="7"/>
  <c r="AS242" i="7"/>
  <c r="AO242" i="7"/>
  <c r="AQ242" i="7"/>
  <c r="AK242" i="7"/>
  <c r="AM242" i="7"/>
  <c r="AE242" i="7"/>
  <c r="AI242" i="7"/>
  <c r="Z243" i="7"/>
  <c r="BB243" i="7"/>
  <c r="BD243" i="7"/>
  <c r="BF243" i="7"/>
  <c r="AT243" i="7"/>
  <c r="AD243" i="7"/>
  <c r="AF243" i="7"/>
  <c r="AG243" i="7"/>
  <c r="AX243" i="7"/>
  <c r="AP243" i="7"/>
  <c r="AA243" i="7"/>
  <c r="AH243" i="7"/>
  <c r="AB243" i="7"/>
  <c r="AC243" i="7"/>
  <c r="AJ243" i="7"/>
  <c r="AL243" i="7"/>
  <c r="AR243" i="7"/>
  <c r="AZ243" i="7"/>
  <c r="AN243" i="7"/>
  <c r="AV243" i="7"/>
  <c r="BG245" i="7" l="1"/>
  <c r="BC243" i="7"/>
  <c r="AW243" i="7"/>
  <c r="BE243" i="7"/>
  <c r="AU243" i="7"/>
  <c r="BA243" i="7"/>
  <c r="AY243" i="7"/>
  <c r="AS243" i="7"/>
  <c r="AO243" i="7"/>
  <c r="AQ243" i="7"/>
  <c r="AK243" i="7"/>
  <c r="AM243" i="7"/>
  <c r="AE243" i="7"/>
  <c r="AI24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 A. Bower</author>
  </authors>
  <commentList>
    <comment ref="B70" authorId="0" shapeId="0" xr:uid="{21CED55A-7637-432D-ABE9-26C301C64C20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Neptune</t>
        </r>
      </text>
    </comment>
    <comment ref="B181" authorId="0" shapeId="0" xr:uid="{CC93E024-D6C7-42B7-9D5C-5C13643BF0BB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Earth</t>
        </r>
      </text>
    </comment>
    <comment ref="B232" authorId="0" shapeId="0" xr:uid="{89FDF89C-6915-4C18-97BF-E3062B677A2F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Titan</t>
        </r>
      </text>
    </comment>
    <comment ref="B259" authorId="0" shapeId="0" xr:uid="{11760D7E-8842-413B-AE53-6464EC5215AC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Uranus</t>
        </r>
      </text>
    </comment>
    <comment ref="B260" authorId="0" shapeId="0" xr:uid="{3CB2BAD1-B925-4807-842D-8C4C96DA491F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Jupiter</t>
        </r>
      </text>
    </comment>
    <comment ref="B265" authorId="0" shapeId="0" xr:uid="{C8253264-4C11-41E1-B32C-B639FE4E5E19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Moon</t>
        </r>
      </text>
    </comment>
    <comment ref="B280" authorId="0" shapeId="0" xr:uid="{079B3433-1010-45D6-8C2C-8360B3260692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~Mars</t>
        </r>
      </text>
    </comment>
    <comment ref="B291" authorId="0" shapeId="0" xr:uid="{E97AC034-AF19-41B6-819B-B54BDAD691B9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~Mercury</t>
        </r>
      </text>
    </comment>
    <comment ref="B293" authorId="0" shapeId="0" xr:uid="{2839EA49-950C-4800-8AB3-1B7B90D90F68}">
      <text>
        <r>
          <rPr>
            <b/>
            <sz val="9"/>
            <color indexed="81"/>
            <rFont val="Tahoma"/>
            <charset val="1"/>
          </rPr>
          <t>Nathan A. Bower:</t>
        </r>
        <r>
          <rPr>
            <sz val="9"/>
            <color indexed="81"/>
            <rFont val="Tahoma"/>
            <charset val="1"/>
          </rPr>
          <t xml:space="preserve">
Pluto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<sst xmlns="http://schemas.openxmlformats.org/spreadsheetml/2006/main" count="328" uniqueCount="205">
  <si>
    <t>decimal degrees</t>
  </si>
  <si>
    <t>degree seconds</t>
  </si>
  <si>
    <t>radians</t>
  </si>
  <si>
    <r>
      <t>R</t>
    </r>
    <r>
      <rPr>
        <vertAlign val="subscript"/>
        <sz val="11"/>
        <color theme="1"/>
        <rFont val="Calibri"/>
        <family val="2"/>
        <scheme val="minor"/>
      </rPr>
      <t>equatorial</t>
    </r>
  </si>
  <si>
    <r>
      <t>R</t>
    </r>
    <r>
      <rPr>
        <vertAlign val="subscript"/>
        <sz val="11"/>
        <color theme="1"/>
        <rFont val="Calibri"/>
        <family val="2"/>
        <scheme val="minor"/>
      </rPr>
      <t>polar</t>
    </r>
  </si>
  <si>
    <r>
      <t>R</t>
    </r>
    <r>
      <rPr>
        <vertAlign val="subscript"/>
        <sz val="11"/>
        <color theme="1"/>
        <rFont val="Calibri"/>
        <family val="2"/>
        <scheme val="minor"/>
      </rPr>
      <t>mean</t>
    </r>
  </si>
  <si>
    <r>
      <t>radian</t>
    </r>
    <r>
      <rPr>
        <vertAlign val="subscript"/>
        <sz val="11"/>
        <color theme="1"/>
        <rFont val="Calibri"/>
        <family val="2"/>
        <scheme val="minor"/>
      </rPr>
      <t>5E8</t>
    </r>
  </si>
  <si>
    <r>
      <t>D</t>
    </r>
    <r>
      <rPr>
        <vertAlign val="subscript"/>
        <sz val="11"/>
        <color theme="1"/>
        <rFont val="Calibri"/>
        <family val="2"/>
        <scheme val="minor"/>
      </rPr>
      <t>9E-8</t>
    </r>
  </si>
  <si>
    <t>Cir</t>
  </si>
  <si>
    <t>latitude</t>
  </si>
  <si>
    <t>sin</t>
  </si>
  <si>
    <t>cos</t>
  </si>
  <si>
    <t>AU</t>
  </si>
  <si>
    <t>From Unit</t>
  </si>
  <si>
    <t>To Unit</t>
  </si>
  <si>
    <t>Conversion</t>
  </si>
  <si>
    <t>mi</t>
  </si>
  <si>
    <t>km</t>
  </si>
  <si>
    <t>ft</t>
  </si>
  <si>
    <t>Bit</t>
  </si>
  <si>
    <t>time</t>
  </si>
  <si>
    <t>mass</t>
  </si>
  <si>
    <t>unitless</t>
  </si>
  <si>
    <t>length</t>
  </si>
  <si>
    <t>velocity</t>
  </si>
  <si>
    <t>area</t>
  </si>
  <si>
    <t>volume</t>
  </si>
  <si>
    <t>acceleration</t>
  </si>
  <si>
    <t>nonSI</t>
  </si>
  <si>
    <t>electric</t>
  </si>
  <si>
    <t>amount</t>
  </si>
  <si>
    <t>temperature</t>
  </si>
  <si>
    <t>luminosity</t>
  </si>
  <si>
    <t>mole</t>
  </si>
  <si>
    <t>current</t>
  </si>
  <si>
    <t>coulomb</t>
  </si>
  <si>
    <t>v</t>
  </si>
  <si>
    <t>value</t>
  </si>
  <si>
    <t>scale</t>
  </si>
  <si>
    <t>numeric</t>
  </si>
  <si>
    <t>LPrecision</t>
  </si>
  <si>
    <t>RPrecision</t>
  </si>
  <si>
    <t>a</t>
  </si>
  <si>
    <t>b</t>
  </si>
  <si>
    <t>c</t>
  </si>
  <si>
    <t>e</t>
  </si>
  <si>
    <t>l</t>
  </si>
  <si>
    <t>square</t>
  </si>
  <si>
    <t>cartesian coordianates</t>
  </si>
  <si>
    <t>x</t>
  </si>
  <si>
    <t>y</t>
  </si>
  <si>
    <t>t(π)</t>
  </si>
  <si>
    <t>x-shifted</t>
  </si>
  <si>
    <t>M</t>
  </si>
  <si>
    <t>µ</t>
  </si>
  <si>
    <t>year</t>
  </si>
  <si>
    <t>Model</t>
  </si>
  <si>
    <t>G</t>
  </si>
  <si>
    <r>
      <t>µ</t>
    </r>
    <r>
      <rPr>
        <vertAlign val="subscript"/>
        <sz val="9.35"/>
        <color theme="1"/>
        <rFont val="Aptos Narrow"/>
        <family val="2"/>
      </rPr>
      <t>E</t>
    </r>
  </si>
  <si>
    <r>
      <rPr>
        <sz val="11"/>
        <color theme="1"/>
        <rFont val="Aptos Narrow"/>
        <family val="2"/>
      </rPr>
      <t>µ</t>
    </r>
    <r>
      <rPr>
        <vertAlign val="subscript"/>
        <sz val="9.35"/>
        <color theme="1"/>
        <rFont val="Aptos Narrow"/>
        <family val="2"/>
      </rPr>
      <t>sun</t>
    </r>
  </si>
  <si>
    <t>Uranus</t>
  </si>
  <si>
    <t>Saturn</t>
  </si>
  <si>
    <t>Jupiter</t>
  </si>
  <si>
    <t>Mars</t>
  </si>
  <si>
    <t>Earth</t>
  </si>
  <si>
    <t>Venus</t>
  </si>
  <si>
    <t>Mercury</t>
  </si>
  <si>
    <t>Column1</t>
  </si>
  <si>
    <t>T-earth</t>
  </si>
  <si>
    <t>scales</t>
  </si>
  <si>
    <t>Pluto</t>
  </si>
  <si>
    <t>Moon</t>
  </si>
  <si>
    <t>Titan</t>
  </si>
  <si>
    <t>Neptune</t>
  </si>
  <si>
    <t>Circular</t>
  </si>
  <si>
    <t>Fraction</t>
  </si>
  <si>
    <t>Likeness</t>
  </si>
  <si>
    <t>T</t>
  </si>
  <si>
    <t>a(AU) =</t>
  </si>
  <si>
    <t>Eccentricity</t>
  </si>
  <si>
    <t>System Ratio</t>
  </si>
  <si>
    <t>[custom]</t>
  </si>
  <si>
    <t>System Mass</t>
  </si>
  <si>
    <t>m2</t>
  </si>
  <si>
    <t>Planet Mass</t>
  </si>
  <si>
    <t>m1</t>
  </si>
  <si>
    <t>Star Mass</t>
  </si>
  <si>
    <t>255 (24.0)</t>
  </si>
  <si>
    <t>[custom:a]</t>
  </si>
  <si>
    <t>Orbital Distance</t>
  </si>
  <si>
    <t>3π/2</t>
  </si>
  <si>
    <t>vernal point</t>
  </si>
  <si>
    <t>254 (0.667)</t>
  </si>
  <si>
    <t>135 (0.167)</t>
  </si>
  <si>
    <t>0 (0.0)</t>
  </si>
  <si>
    <t>[custom:e]</t>
  </si>
  <si>
    <t>π</t>
  </si>
  <si>
    <t>apocenter</t>
  </si>
  <si>
    <r>
      <rPr>
        <sz val="11"/>
        <color theme="1"/>
        <rFont val="Calibri"/>
        <family val="2"/>
      </rPr>
      <t>π</t>
    </r>
    <r>
      <rPr>
        <sz val="9.35"/>
        <color theme="1"/>
        <rFont val="Aptos Narrow"/>
        <family val="2"/>
      </rPr>
      <t>/2</t>
    </r>
  </si>
  <si>
    <t>autumnal point</t>
  </si>
  <si>
    <t>fixed, create 2 dimensional model</t>
  </si>
  <si>
    <t>n/a</t>
  </si>
  <si>
    <t>i</t>
  </si>
  <si>
    <t>Inclination</t>
  </si>
  <si>
    <t>pericenter</t>
  </si>
  <si>
    <t>Max</t>
  </si>
  <si>
    <t>Min</t>
  </si>
  <si>
    <t>Scale</t>
  </si>
  <si>
    <t>Variable</t>
  </si>
  <si>
    <t>Name</t>
  </si>
  <si>
    <t>E</t>
  </si>
  <si>
    <t>Orabital Parameters</t>
  </si>
  <si>
    <t>ref GM</t>
  </si>
  <si>
    <t>°</t>
  </si>
  <si>
    <r>
      <t>θ</t>
    </r>
    <r>
      <rPr>
        <vertAlign val="subscript"/>
        <sz val="11"/>
        <color theme="1"/>
        <rFont val="Calibri"/>
        <family val="2"/>
        <scheme val="minor"/>
      </rPr>
      <t>0</t>
    </r>
  </si>
  <si>
    <r>
      <t>y</t>
    </r>
    <r>
      <rPr>
        <vertAlign val="subscript"/>
        <sz val="11"/>
        <color theme="1"/>
        <rFont val="Calibri"/>
        <family val="2"/>
        <scheme val="minor"/>
      </rPr>
      <t>0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</si>
  <si>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</si>
  <si>
    <t>Procession</t>
  </si>
  <si>
    <t>π/r</t>
  </si>
  <si>
    <t>yr</t>
  </si>
  <si>
    <t>θ</t>
  </si>
  <si>
    <t>Partitions</t>
  </si>
  <si>
    <t>Angle</t>
  </si>
  <si>
    <t>4&amp;5</t>
  </si>
  <si>
    <t>3&amp;5</t>
  </si>
  <si>
    <t>3&amp;4&amp;5</t>
  </si>
  <si>
    <t>3&amp;4</t>
  </si>
  <si>
    <t>3&amp;8</t>
  </si>
  <si>
    <t>3&amp;DBL</t>
  </si>
  <si>
    <t>7.5&amp;TRP</t>
  </si>
  <si>
    <t>3&amp;TRP</t>
  </si>
  <si>
    <t>5&amp;DBL</t>
  </si>
  <si>
    <t>3&amp;DBL&amp;TRP</t>
  </si>
  <si>
    <t>*</t>
  </si>
  <si>
    <t>3&amp;5&amp;DBL</t>
  </si>
  <si>
    <t>3&amp;4&amp;TRP</t>
  </si>
  <si>
    <t>3&amp;5&amp;TRP</t>
  </si>
  <si>
    <t>5&amp;8</t>
  </si>
  <si>
    <t>Code</t>
  </si>
  <si>
    <t>DBL</t>
  </si>
  <si>
    <t>TRP</t>
  </si>
  <si>
    <t>Radians</t>
  </si>
  <si>
    <t>Signs</t>
  </si>
  <si>
    <t>Polarity</t>
  </si>
  <si>
    <t>Positive</t>
  </si>
  <si>
    <t>Negative</t>
  </si>
  <si>
    <t>Spring</t>
  </si>
  <si>
    <t>Summer</t>
  </si>
  <si>
    <t>Autumn</t>
  </si>
  <si>
    <t>Winter</t>
  </si>
  <si>
    <t>First Segment</t>
  </si>
  <si>
    <t>Sector</t>
  </si>
  <si>
    <t>Subsector</t>
  </si>
  <si>
    <t>Octants</t>
  </si>
  <si>
    <t>Quintant</t>
  </si>
  <si>
    <t>Quadrant</t>
  </si>
  <si>
    <t>Trient,Sextant</t>
  </si>
  <si>
    <t>Hemisphere</t>
  </si>
  <si>
    <t>Major Sector</t>
  </si>
  <si>
    <t>Minor Sector</t>
  </si>
  <si>
    <t>Months</t>
  </si>
  <si>
    <t>Units</t>
  </si>
  <si>
    <t>Alternation</t>
  </si>
  <si>
    <t>Major Fraction</t>
  </si>
  <si>
    <t>Minor Fraction</t>
  </si>
  <si>
    <t>Cardinal</t>
  </si>
  <si>
    <t>Modality</t>
  </si>
  <si>
    <t>Fixed</t>
  </si>
  <si>
    <t>Mutable</t>
  </si>
  <si>
    <t>Fire</t>
  </si>
  <si>
    <t>Air</t>
  </si>
  <si>
    <t>Water</t>
  </si>
  <si>
    <t>Season</t>
  </si>
  <si>
    <t>*requires rollover</t>
  </si>
  <si>
    <t>6 or 12</t>
  </si>
  <si>
    <t>Elemental</t>
  </si>
  <si>
    <t>Dynamic</t>
  </si>
  <si>
    <t>Flexible</t>
  </si>
  <si>
    <t>Adaptable</t>
  </si>
  <si>
    <t>Resistant</t>
  </si>
  <si>
    <t>Inflexible</t>
  </si>
  <si>
    <t>Initiative</t>
  </si>
  <si>
    <t>Action</t>
  </si>
  <si>
    <t>Resourceful</t>
  </si>
  <si>
    <t>Rulers</t>
  </si>
  <si>
    <t>3 or 6</t>
  </si>
  <si>
    <t>4 or 8</t>
  </si>
  <si>
    <t>4, 8, 10, 12</t>
  </si>
  <si>
    <t>3 or 4</t>
  </si>
  <si>
    <t>Aries/Ram</t>
  </si>
  <si>
    <t>Taurus/Bull</t>
  </si>
  <si>
    <t>Gemini/Twins</t>
  </si>
  <si>
    <t>Cancer/Crab</t>
  </si>
  <si>
    <t>Leo/Lion</t>
  </si>
  <si>
    <t>Virgo/Maiden</t>
  </si>
  <si>
    <t>Libra/Scales</t>
  </si>
  <si>
    <t>Scorpio/Scorpion</t>
  </si>
  <si>
    <t>Sagittarius/Archer/Centaur</t>
  </si>
  <si>
    <t>Capricorn/Goat</t>
  </si>
  <si>
    <t>Aquarius/Water-bearer</t>
  </si>
  <si>
    <t>Pisces/Fish</t>
  </si>
  <si>
    <t>Northern</t>
  </si>
  <si>
    <t>Southern</t>
  </si>
  <si>
    <t>Ancilliaries</t>
  </si>
  <si>
    <t>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</si>
</sst>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4" formatCode="0.0"/>
    <numFmt numFmtId="165" formatCode="#\ #/60\'"/>
    <numFmt numFmtId="166" formatCode="0.00000000000"/>
    <numFmt numFmtId="167" formatCode="0.0000000"/>
    <numFmt numFmtId="168" formatCode="0.000000000"/>
    <numFmt numFmtId="169" formatCode="0.000"/>
    <numFmt numFmtId="170" formatCode="0.0000"/>
    <numFmt numFmtId="171" formatCode="0.00000"/>
    <numFmt numFmtId="172" formatCode="0.000000"/>
    <numFmt numFmtId="173" formatCode="0.0000000000"/>
    <numFmt numFmtId="174" formatCode="#\ ??/16"/>
    <numFmt numFmtId="175" formatCode="0.00000E+00"/>
    <numFmt numFmtId="178" formatCode="#\ ???/???"/>
    <numFmt numFmtId="181" formatCode="?/10"/>
    <numFmt numFmtId="182" formatCode="?/20"/>
    <numFmt numFmtId="183" formatCode="?/36"/>
    <numFmt numFmtId="184" formatCode="?/18"/>
    <numFmt numFmtId="185" formatCode="?/12"/>
    <numFmt numFmtId="186" formatCode="?/9"/>
    <numFmt numFmtId="187" formatCode="?/6"/>
    <numFmt numFmtId="188" formatCode="?/48"/>
    <numFmt numFmtId="189" formatCode="?/45"/>
    <numFmt numFmtId="190" formatCode="?/40"/>
    <numFmt numFmtId="191" formatCode="?/30"/>
    <numFmt numFmtId="192" formatCode="?/24"/>
    <numFmt numFmtId="193" formatCode="?/15"/>
    <numFmt numFmtId="194" formatCode="?/16"/>
    <numFmt numFmtId="196" formatCode="?/8"/>
    <numFmt numFmtId="197" formatCode="??/??"/>
    <numFmt numFmtId="202" formatCode="#0\°"/>
  </numFmts>
  <fonts count="1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vertAlign val="subscript"/>
      <sz val="9.35"/>
      <color theme="1"/>
      <name val="Aptos Narrow"/>
      <family val="2"/>
    </font>
    <font>
      <sz val="9.35"/>
      <color theme="1"/>
      <name val="Aptos Narrow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sz val="11"/>
      <name val="Cambria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0" fillId="2" borderId="0" xfId="0" applyNumberFormat="1" applyFill="1"/>
    <xf numFmtId="165" fontId="0" fillId="2" borderId="0" xfId="0" applyNumberFormat="1" applyFill="1"/>
    <xf numFmtId="168" fontId="0" fillId="0" borderId="0" xfId="0" applyNumberFormat="1"/>
    <xf numFmtId="168" fontId="0" fillId="2" borderId="0" xfId="0" applyNumberFormat="1" applyFill="1"/>
    <xf numFmtId="11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2" fontId="0" fillId="0" borderId="0" xfId="0" applyNumberFormat="1"/>
    <xf numFmtId="1" fontId="0" fillId="0" borderId="0" xfId="0" applyNumberFormat="1"/>
    <xf numFmtId="173" fontId="0" fillId="0" borderId="0" xfId="0" applyNumberFormat="1"/>
    <xf numFmtId="174" fontId="0" fillId="0" borderId="0" xfId="0" applyNumberFormat="1" applyAlignment="1">
      <alignment horizontal="right"/>
    </xf>
    <xf numFmtId="0" fontId="3" fillId="0" borderId="0" xfId="0" applyFont="1"/>
    <xf numFmtId="171" fontId="0" fillId="2" borderId="0" xfId="0" applyNumberFormat="1" applyFill="1"/>
    <xf numFmtId="171" fontId="0" fillId="3" borderId="0" xfId="0" applyNumberFormat="1" applyFill="1"/>
    <xf numFmtId="169" fontId="0" fillId="3" borderId="0" xfId="0" applyNumberForma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175" fontId="8" fillId="0" borderId="0" xfId="0" applyNumberFormat="1" applyFont="1"/>
    <xf numFmtId="175" fontId="10" fillId="4" borderId="1" xfId="0" applyNumberFormat="1" applyFont="1" applyFill="1" applyBorder="1"/>
    <xf numFmtId="164" fontId="8" fillId="0" borderId="2" xfId="0" applyNumberFormat="1" applyFont="1" applyBorder="1"/>
    <xf numFmtId="175" fontId="8" fillId="0" borderId="2" xfId="0" applyNumberFormat="1" applyFont="1" applyBorder="1"/>
    <xf numFmtId="164" fontId="8" fillId="0" borderId="3" xfId="0" applyNumberFormat="1" applyFont="1" applyBorder="1"/>
    <xf numFmtId="11" fontId="8" fillId="0" borderId="0" xfId="0" applyNumberFormat="1" applyFont="1"/>
    <xf numFmtId="175" fontId="8" fillId="0" borderId="1" xfId="0" applyNumberFormat="1" applyFont="1" applyBorder="1"/>
    <xf numFmtId="164" fontId="8" fillId="4" borderId="2" xfId="0" applyNumberFormat="1" applyFont="1" applyFill="1" applyBorder="1"/>
    <xf numFmtId="175" fontId="8" fillId="4" borderId="2" xfId="0" applyNumberFormat="1" applyFont="1" applyFill="1" applyBorder="1"/>
    <xf numFmtId="164" fontId="8" fillId="0" borderId="0" xfId="0" applyNumberFormat="1" applyFont="1"/>
    <xf numFmtId="1" fontId="8" fillId="0" borderId="0" xfId="0" applyNumberFormat="1" applyFont="1"/>
    <xf numFmtId="164" fontId="8" fillId="4" borderId="3" xfId="0" applyNumberFormat="1" applyFont="1" applyFill="1" applyBorder="1"/>
    <xf numFmtId="2" fontId="8" fillId="0" borderId="0" xfId="0" applyNumberFormat="1" applyFont="1"/>
    <xf numFmtId="170" fontId="8" fillId="0" borderId="0" xfId="0" applyNumberFormat="1" applyFont="1"/>
    <xf numFmtId="0" fontId="0" fillId="0" borderId="0" xfId="0" applyAlignment="1">
      <alignment horizontal="center"/>
    </xf>
    <xf numFmtId="13" fontId="0" fillId="0" borderId="0" xfId="0" applyNumberFormat="1"/>
    <xf numFmtId="178" fontId="0" fillId="0" borderId="0" xfId="0" applyNumberFormat="1"/>
    <xf numFmtId="0" fontId="0" fillId="0" borderId="0" xfId="0" applyFont="1"/>
    <xf numFmtId="0" fontId="11" fillId="0" borderId="0" xfId="0" applyFont="1"/>
    <xf numFmtId="183" fontId="0" fillId="0" borderId="0" xfId="0" applyNumberFormat="1" applyAlignment="1">
      <alignment horizontal="center"/>
    </xf>
    <xf numFmtId="188" fontId="0" fillId="0" borderId="0" xfId="0" applyNumberFormat="1" applyAlignment="1">
      <alignment horizontal="center"/>
    </xf>
    <xf numFmtId="188" fontId="0" fillId="0" borderId="0" xfId="0" applyNumberFormat="1" applyAlignment="1">
      <alignment horizontal="center"/>
    </xf>
    <xf numFmtId="188" fontId="0" fillId="0" borderId="0" xfId="0" applyNumberFormat="1" applyAlignment="1"/>
    <xf numFmtId="189" fontId="0" fillId="0" borderId="0" xfId="0" applyNumberFormat="1" applyAlignment="1">
      <alignment horizontal="center"/>
    </xf>
    <xf numFmtId="190" fontId="0" fillId="0" borderId="0" xfId="0" applyNumberFormat="1" applyAlignment="1">
      <alignment horizontal="center"/>
    </xf>
    <xf numFmtId="191" fontId="0" fillId="0" borderId="0" xfId="0" applyNumberFormat="1" applyAlignment="1">
      <alignment horizontal="center"/>
    </xf>
    <xf numFmtId="192" fontId="0" fillId="0" borderId="0" xfId="0" applyNumberFormat="1" applyAlignment="1">
      <alignment horizontal="center"/>
    </xf>
    <xf numFmtId="194" fontId="0" fillId="0" borderId="0" xfId="0" applyNumberFormat="1" applyAlignment="1">
      <alignment horizontal="center"/>
    </xf>
    <xf numFmtId="196" fontId="0" fillId="0" borderId="0" xfId="0" applyNumberFormat="1" applyAlignment="1">
      <alignment horizontal="center"/>
    </xf>
    <xf numFmtId="185" fontId="0" fillId="0" borderId="0" xfId="0" applyNumberFormat="1" applyAlignment="1">
      <alignment horizontal="center"/>
    </xf>
    <xf numFmtId="184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0" fontId="0" fillId="5" borderId="0" xfId="0" applyFill="1"/>
    <xf numFmtId="193" fontId="0" fillId="0" borderId="0" xfId="0" applyNumberFormat="1" applyAlignment="1">
      <alignment horizontal="center"/>
    </xf>
    <xf numFmtId="181" fontId="0" fillId="0" borderId="0" xfId="0" applyNumberFormat="1" applyAlignment="1">
      <alignment horizontal="center"/>
    </xf>
    <xf numFmtId="186" fontId="0" fillId="0" borderId="0" xfId="0" applyNumberFormat="1" applyAlignment="1">
      <alignment horizontal="center"/>
    </xf>
    <xf numFmtId="187" fontId="0" fillId="0" borderId="0" xfId="0" applyNumberFormat="1" applyAlignment="1">
      <alignment horizontal="center"/>
    </xf>
    <xf numFmtId="0" fontId="0" fillId="0" borderId="0" xfId="0" quotePrefix="1"/>
    <xf numFmtId="197" fontId="0" fillId="0" borderId="0" xfId="0" applyNumberFormat="1"/>
    <xf numFmtId="0" fontId="0" fillId="0" borderId="0" xfId="0" applyFont="1" applyAlignment="1">
      <alignment horizontal="center"/>
    </xf>
    <xf numFmtId="202" fontId="0" fillId="0" borderId="0" xfId="0" applyNumberFormat="1"/>
  </cellXfs>
  <cellStyles count="1">
    <cellStyle name="Normal" xfId="0" builtinId="0"/>
  </cellStyles>
  <dxfs count="6">
    <dxf>
      <font>
        <color rgb="FFC0000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71" formatCode="0.00000"/>
    </dxf>
    <dxf>
      <numFmt numFmtId="171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314325</xdr:colOff>
      <xdr:row>1</xdr:row>
      <xdr:rowOff>119062</xdr:rowOff>
    </xdr:from>
    <xdr:ext cx="466725" cy="3570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80E5E9E-9DFB-42AB-8A7E-04B37B08CD63}"/>
                </a:ext>
              </a:extLst>
            </xdr:cNvPr>
            <xdr:cNvSpPr txBox="1"/>
          </xdr:nvSpPr>
          <xdr:spPr>
            <a:xfrm>
              <a:off x="4467225" y="309562"/>
              <a:ext cx="466725" cy="357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</m:rad>
                      </m:den>
                    </m:f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f>
                          <m:fPr>
                            <m:type m:val="li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80E5E9E-9DFB-42AB-8A7E-04B37B08CD63}"/>
                </a:ext>
              </a:extLst>
            </xdr:cNvPr>
            <xdr:cNvSpPr txBox="1"/>
          </xdr:nvSpPr>
          <xdr:spPr>
            <a:xfrm>
              <a:off x="4467225" y="309562"/>
              <a:ext cx="466725" cy="357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𝜋/√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 </a:t>
              </a:r>
              <a:r>
                <a:rPr lang="en-US" sz="1100" b="0" i="0">
                  <a:latin typeface="Cambria Math" panose="02040503050406030204" pitchFamily="18" charset="0"/>
                </a:rPr>
                <a:t>𝑎^(3∕2)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257175</xdr:colOff>
      <xdr:row>1</xdr:row>
      <xdr:rowOff>80962</xdr:rowOff>
    </xdr:from>
    <xdr:ext cx="46672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0BC7CD-0716-46F2-ACE7-EFB079113008}"/>
                </a:ext>
              </a:extLst>
            </xdr:cNvPr>
            <xdr:cNvSpPr txBox="1"/>
          </xdr:nvSpPr>
          <xdr:spPr>
            <a:xfrm>
              <a:off x="3495675" y="271462"/>
              <a:ext cx="46672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deg>
                      <m:e>
                        <m:f>
                          <m:f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𝜋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0BC7CD-0716-46F2-ACE7-EFB079113008}"/>
                </a:ext>
              </a:extLst>
            </xdr:cNvPr>
            <xdr:cNvSpPr txBox="1"/>
          </xdr:nvSpPr>
          <xdr:spPr>
            <a:xfrm>
              <a:off x="3495675" y="271462"/>
              <a:ext cx="46672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∛((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𝑇^2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𝜇)/(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4𝜋^2 ))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266700</xdr:colOff>
      <xdr:row>1</xdr:row>
      <xdr:rowOff>133350</xdr:rowOff>
    </xdr:from>
    <xdr:ext cx="466725" cy="3535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51CF10-6440-47D8-94A5-D566CD013084}"/>
                </a:ext>
              </a:extLst>
            </xdr:cNvPr>
            <xdr:cNvSpPr txBox="1"/>
          </xdr:nvSpPr>
          <xdr:spPr>
            <a:xfrm>
              <a:off x="5334000" y="323850"/>
              <a:ext cx="466725" cy="353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𝜋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B51CF10-6440-47D8-94A5-D566CD013084}"/>
                </a:ext>
              </a:extLst>
            </xdr:cNvPr>
            <xdr:cNvSpPr txBox="1"/>
          </xdr:nvSpPr>
          <xdr:spPr>
            <a:xfrm>
              <a:off x="5334000" y="323850"/>
              <a:ext cx="466725" cy="353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4𝜋^2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𝑎^3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314325</xdr:colOff>
      <xdr:row>1</xdr:row>
      <xdr:rowOff>161925</xdr:rowOff>
    </xdr:from>
    <xdr:ext cx="466725" cy="344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3E6D95-BA76-40A5-9414-8B5400D05248}"/>
                </a:ext>
              </a:extLst>
            </xdr:cNvPr>
            <xdr:cNvSpPr txBox="1"/>
          </xdr:nvSpPr>
          <xdr:spPr>
            <a:xfrm>
              <a:off x="6296025" y="352425"/>
              <a:ext cx="466725" cy="344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𝐺𝑀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3E6D95-BA76-40A5-9414-8B5400D05248}"/>
                </a:ext>
              </a:extLst>
            </xdr:cNvPr>
            <xdr:cNvSpPr txBox="1"/>
          </xdr:nvSpPr>
          <xdr:spPr>
            <a:xfrm>
              <a:off x="6296025" y="352425"/>
              <a:ext cx="466725" cy="344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𝐺𝑀/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AAC9E-60D8-41DC-8AF4-CFE5D88380E1}" name="scales" displayName="scales" ref="A43:D299" totalsRowShown="0">
  <autoFilter ref="A43:D299" xr:uid="{7F1A5180-D3D1-4483-945A-5C4ABF2D6D5A}"/>
  <tableColumns count="4">
    <tableColumn id="1" xr3:uid="{DD27EB8C-DB83-4008-95B2-3A4D671D5BCA}" name="value"/>
    <tableColumn id="2" xr3:uid="{38AF2D20-28CF-4140-8FEB-D4FD11B2BDE8}" name="e" dataDxfId="5">
      <calculatedColumnFormula array="1">_xlfn.IFS(A44&lt;=0,0,A44&gt;254,NA(),TRUE,2/(257-A44))</calculatedColumnFormula>
    </tableColumn>
    <tableColumn id="4" xr3:uid="{6CE72421-5E45-4D33-B3D8-F6A9F122EC7B}" name="Column1" dataDxfId="4">
      <calculatedColumnFormula array="1">_xlfn.IFS(A44&lt;=0,0,A44&gt;254,NA(),TRUE,3/(257-A44))</calculatedColumnFormula>
    </tableColumn>
    <tableColumn id="3" xr3:uid="{4D952BB7-61DB-41B4-96E2-02D80769D552}" name="A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C1D0-5B02-44A0-AA08-A43E217DAD38}">
  <sheetPr codeName="Sheet1"/>
  <dimension ref="B1:P31"/>
  <sheetViews>
    <sheetView workbookViewId="0">
      <selection activeCell="N9" sqref="N9"/>
    </sheetView>
  </sheetViews>
  <sheetFormatPr defaultRowHeight="15" x14ac:dyDescent="0.25"/>
  <cols>
    <col min="2" max="2" width="15.7109375" bestFit="1" customWidth="1"/>
    <col min="3" max="3" width="18" customWidth="1"/>
    <col min="4" max="4" width="16.140625" customWidth="1"/>
    <col min="5" max="5" width="13" customWidth="1"/>
    <col min="6" max="6" width="16.7109375" bestFit="1" customWidth="1"/>
    <col min="7" max="7" width="12" bestFit="1" customWidth="1"/>
    <col min="8" max="8" width="16.7109375" bestFit="1" customWidth="1"/>
    <col min="9" max="9" width="14.85546875" customWidth="1"/>
    <col min="10" max="10" width="10.28515625" customWidth="1"/>
    <col min="11" max="11" width="14" customWidth="1"/>
    <col min="14" max="14" width="13" customWidth="1"/>
    <col min="15" max="16" width="14.28515625" customWidth="1"/>
  </cols>
  <sheetData>
    <row r="1" spans="2:16" ht="18" x14ac:dyDescent="0.35">
      <c r="B1" t="s">
        <v>3</v>
      </c>
      <c r="C1" s="1">
        <v>6378137</v>
      </c>
      <c r="D1" t="s">
        <v>4</v>
      </c>
      <c r="E1">
        <v>6356752.2999999998</v>
      </c>
      <c r="F1" t="s">
        <v>5</v>
      </c>
      <c r="G1">
        <v>6371008</v>
      </c>
      <c r="H1" t="s">
        <v>8</v>
      </c>
      <c r="I1">
        <f>Ra*2*PI()</f>
        <v>40075016.685578488</v>
      </c>
      <c r="K1" s="9"/>
      <c r="M1" t="s">
        <v>9</v>
      </c>
    </row>
    <row r="2" spans="2:16" ht="18" x14ac:dyDescent="0.35">
      <c r="B2" t="s">
        <v>0</v>
      </c>
      <c r="C2" t="s">
        <v>1</v>
      </c>
      <c r="D2" t="s">
        <v>2</v>
      </c>
      <c r="E2" t="s">
        <v>6</v>
      </c>
      <c r="F2" t="s">
        <v>7</v>
      </c>
      <c r="H2">
        <f>40075016.7/360</f>
        <v>111319.49083333334</v>
      </c>
      <c r="I2">
        <f>I1/360</f>
        <v>111319.49079327358</v>
      </c>
      <c r="M2">
        <v>0</v>
      </c>
    </row>
    <row r="3" spans="2:16" x14ac:dyDescent="0.25">
      <c r="B3">
        <v>180</v>
      </c>
      <c r="C3" s="2" t="str">
        <f t="shared" ref="C3:C6" si="0">_xlfn.CONCAT(TRUNC(B3),"° ",RIGHT(_xlfn.CONCAT("0",TRUNC((B3-TRUNC(B3))*60)),2),"' ",ROUND((B3-TRUNC(B3))*3600-TRUNC((B3-TRUNC(B3))*60)*60,8),"""")</f>
        <v>180° 00' 0"</v>
      </c>
      <c r="D3" s="3">
        <f>RADIANS(B3)</f>
        <v>3.1415926535897931</v>
      </c>
      <c r="E3">
        <f>ROUND(D3*500000000,0)</f>
        <v>1570796327</v>
      </c>
      <c r="F3">
        <f>ROUND(D3/PI()*2*1000000000,0)</f>
        <v>2000000000</v>
      </c>
      <c r="G3">
        <f>ROUND(F3*PI()/4,0)</f>
        <v>1570796327</v>
      </c>
      <c r="H3">
        <f>B3*1000000000/90</f>
        <v>2000000000</v>
      </c>
      <c r="I3" s="7"/>
      <c r="K3" s="9"/>
      <c r="L3" t="s">
        <v>10</v>
      </c>
      <c r="M3">
        <f>SIN(M2)</f>
        <v>0</v>
      </c>
    </row>
    <row r="4" spans="2:16" x14ac:dyDescent="0.25">
      <c r="B4">
        <v>-180</v>
      </c>
      <c r="C4" s="2" t="str">
        <f t="shared" si="0"/>
        <v>-180° 00' 0"</v>
      </c>
      <c r="D4" s="3">
        <f t="shared" ref="D4:D6" si="1">RADIANS(B4)</f>
        <v>-3.1415926535897931</v>
      </c>
      <c r="E4">
        <f t="shared" ref="E4:E28" si="2">ROUND(D4*500000000,0)</f>
        <v>-1570796327</v>
      </c>
      <c r="F4">
        <f>ROUND(D4/PI()*2*1000000000,0)</f>
        <v>-2000000000</v>
      </c>
      <c r="G4">
        <f t="shared" ref="G4:G31" si="3">ROUND(F4*PI()/4,0)</f>
        <v>-1570796327</v>
      </c>
      <c r="H4" s="7"/>
      <c r="I4" s="7"/>
      <c r="L4" t="s">
        <v>11</v>
      </c>
      <c r="M4">
        <f>COS(M2)</f>
        <v>1</v>
      </c>
    </row>
    <row r="5" spans="2:16" x14ac:dyDescent="0.25">
      <c r="B5">
        <v>90</v>
      </c>
      <c r="C5" s="2" t="str">
        <f t="shared" si="0"/>
        <v>90° 00' 0"</v>
      </c>
      <c r="D5" s="3">
        <f t="shared" si="1"/>
        <v>1.5707963267948966</v>
      </c>
      <c r="E5">
        <f t="shared" si="2"/>
        <v>785398163</v>
      </c>
      <c r="F5">
        <f>ROUND(D5/PI()*2*1000000000,0)</f>
        <v>1000000000</v>
      </c>
      <c r="G5">
        <f t="shared" si="3"/>
        <v>785398163</v>
      </c>
      <c r="H5" s="7"/>
      <c r="I5" s="7"/>
    </row>
    <row r="6" spans="2:16" x14ac:dyDescent="0.25">
      <c r="B6">
        <v>-90</v>
      </c>
      <c r="C6" s="2" t="str">
        <f t="shared" si="0"/>
        <v>-90° 00' 0"</v>
      </c>
      <c r="D6" s="3">
        <f t="shared" si="1"/>
        <v>-1.5707963267948966</v>
      </c>
      <c r="E6">
        <f t="shared" si="2"/>
        <v>-785398163</v>
      </c>
      <c r="F6">
        <f t="shared" ref="F6" si="4">ROUND(D6/PI()*2*1000000000,0)</f>
        <v>-1000000000</v>
      </c>
      <c r="G6">
        <f>ROUND(F6*PI()/4,0)</f>
        <v>-785398163</v>
      </c>
      <c r="H6" s="7"/>
      <c r="I6" s="7"/>
    </row>
    <row r="7" spans="2:16" x14ac:dyDescent="0.25">
      <c r="B7" s="7">
        <f>D7*180/PI()</f>
        <v>57.295779513082323</v>
      </c>
      <c r="C7" s="2" t="str">
        <f>_xlfn.CONCAT(TRUNC(B7),"° ",RIGHT(_xlfn.CONCAT("0",TRUNC((B7-TRUNC(B7))*60)),2),"' ",ROUND((B7-TRUNC(B7))*3600-TRUNC((B7-TRUNC(B7))*60)*60,8),"""")</f>
        <v>57° 17' 44.8062471"</v>
      </c>
      <c r="D7" s="3">
        <v>1</v>
      </c>
      <c r="E7">
        <f t="shared" si="2"/>
        <v>500000000</v>
      </c>
      <c r="F7">
        <f>ROUND(D7/PI()*2*1000000000,0)</f>
        <v>636619772</v>
      </c>
      <c r="G7">
        <f>ROUND(F7*PI()/4,0)</f>
        <v>500000000</v>
      </c>
      <c r="H7" s="7"/>
      <c r="I7" s="7"/>
      <c r="J7" s="4"/>
    </row>
    <row r="8" spans="2:16" x14ac:dyDescent="0.25">
      <c r="B8" s="7">
        <f>D8*180/PI()</f>
        <v>5.7295779513082321</v>
      </c>
      <c r="C8" s="2" t="str">
        <f>_xlfn.CONCAT(TRUNC(B8),"° ",RIGHT(_xlfn.CONCAT("0",TRUNC((B8-TRUNC(B8))*60)),2),"' ",ROUND((B8-TRUNC(B8))*3600-TRUNC((B8-TRUNC(B8))*60)*60,8),"""")</f>
        <v>5° 43' 46.48062471"</v>
      </c>
      <c r="D8" s="5">
        <v>0.1</v>
      </c>
      <c r="E8">
        <f t="shared" si="2"/>
        <v>50000000</v>
      </c>
      <c r="F8">
        <f t="shared" ref="F8:F31" si="5">ROUND(D8/PI()*2*1000000000,0)</f>
        <v>63661977</v>
      </c>
      <c r="G8">
        <f t="shared" si="3"/>
        <v>50000000</v>
      </c>
      <c r="H8" s="7"/>
      <c r="I8" s="7"/>
    </row>
    <row r="9" spans="2:16" x14ac:dyDescent="0.25">
      <c r="B9" s="8">
        <v>1</v>
      </c>
      <c r="C9" s="2" t="str">
        <f t="shared" ref="C9:C31" si="6">_xlfn.CONCAT(TRUNC(B9),"° ",RIGHT(_xlfn.CONCAT("0",TRUNC((B9-TRUNC(B9))*60)),2),"' ",ROUND((B9-TRUNC(B9))*3600-TRUNC((B9-TRUNC(B9))*60)*60,8),"""")</f>
        <v>1° 00' 0"</v>
      </c>
      <c r="D9" s="3">
        <f>RADIANS(B9)</f>
        <v>1.7453292519943295E-2</v>
      </c>
      <c r="E9">
        <f t="shared" si="2"/>
        <v>8726646</v>
      </c>
      <c r="F9">
        <f t="shared" si="5"/>
        <v>11111111</v>
      </c>
      <c r="G9">
        <f t="shared" si="3"/>
        <v>8726646</v>
      </c>
      <c r="H9" s="7"/>
      <c r="I9" s="7"/>
      <c r="M9">
        <f>ACOS(COS(D9))</f>
        <v>1.7453292519941543E-2</v>
      </c>
      <c r="N9">
        <f t="shared" ref="N9:N29" si="7">M9*Ra</f>
        <v>111319.49079326239</v>
      </c>
      <c r="O9">
        <f t="shared" ref="O9:O29" si="8">E9*Ra/500000000</f>
        <v>111319.487477004</v>
      </c>
      <c r="P9" s="4">
        <f>(N9-O9)*1000</f>
        <v>3.3162583858938888</v>
      </c>
    </row>
    <row r="10" spans="2:16" x14ac:dyDescent="0.25">
      <c r="B10" s="7">
        <f>D10*180/PI()</f>
        <v>0.57295779513082323</v>
      </c>
      <c r="C10" s="2" t="str">
        <f t="shared" si="6"/>
        <v>0° 34' 22.64806247"</v>
      </c>
      <c r="D10" s="5">
        <v>0.01</v>
      </c>
      <c r="E10">
        <f t="shared" si="2"/>
        <v>5000000</v>
      </c>
      <c r="F10">
        <f t="shared" si="5"/>
        <v>6366198</v>
      </c>
      <c r="G10">
        <f t="shared" si="3"/>
        <v>5000000</v>
      </c>
      <c r="H10" s="7"/>
      <c r="I10" s="7"/>
      <c r="M10">
        <f t="shared" ref="M10:M17" si="9">ACOS(COS(D10))</f>
        <v>1.0000000000001341E-2</v>
      </c>
      <c r="N10">
        <f t="shared" si="7"/>
        <v>63781.370000008552</v>
      </c>
      <c r="O10">
        <f t="shared" si="8"/>
        <v>63781.37</v>
      </c>
      <c r="P10" s="4">
        <f t="shared" ref="P10:P17" si="10">(N10-O10)*1000</f>
        <v>8.5492501966655254E-6</v>
      </c>
    </row>
    <row r="11" spans="2:16" x14ac:dyDescent="0.25">
      <c r="B11" s="7">
        <f>10/60</f>
        <v>0.16666666666666666</v>
      </c>
      <c r="C11" s="6" t="str">
        <f t="shared" si="6"/>
        <v>0° 10' 0"</v>
      </c>
      <c r="D11" s="3">
        <f t="shared" ref="D11:D23" si="11">RADIANS(B11)</f>
        <v>2.9088820866572159E-3</v>
      </c>
      <c r="E11">
        <f t="shared" si="2"/>
        <v>1454441</v>
      </c>
      <c r="F11">
        <f t="shared" si="5"/>
        <v>1851852</v>
      </c>
      <c r="G11">
        <f t="shared" si="3"/>
        <v>1454441</v>
      </c>
      <c r="H11" s="7"/>
      <c r="I11" s="7"/>
      <c r="M11">
        <f t="shared" si="9"/>
        <v>2.9088820866443044E-3</v>
      </c>
      <c r="N11">
        <f t="shared" si="7"/>
        <v>18553.248465463243</v>
      </c>
      <c r="O11">
        <f t="shared" si="8"/>
        <v>18553.247912833998</v>
      </c>
      <c r="P11" s="4">
        <f t="shared" si="10"/>
        <v>0.5526292443391867</v>
      </c>
    </row>
    <row r="12" spans="2:16" x14ac:dyDescent="0.25">
      <c r="B12" s="8">
        <v>0.1</v>
      </c>
      <c r="C12" s="2" t="str">
        <f t="shared" si="6"/>
        <v>0° 06' 0"</v>
      </c>
      <c r="D12" s="3">
        <f>RADIANS(B12)</f>
        <v>1.7453292519943296E-3</v>
      </c>
      <c r="E12">
        <f t="shared" si="2"/>
        <v>872665</v>
      </c>
      <c r="F12">
        <f t="shared" si="5"/>
        <v>1111111</v>
      </c>
      <c r="G12">
        <f t="shared" si="3"/>
        <v>872665</v>
      </c>
      <c r="H12" s="7"/>
      <c r="I12" s="7"/>
      <c r="M12">
        <f t="shared" si="9"/>
        <v>1.7453292519977737E-3</v>
      </c>
      <c r="N12">
        <f t="shared" si="7"/>
        <v>11131.949079349324</v>
      </c>
      <c r="O12">
        <f t="shared" si="8"/>
        <v>11131.95385021</v>
      </c>
      <c r="P12" s="4">
        <f t="shared" si="10"/>
        <v>-4.7708606762171257</v>
      </c>
    </row>
    <row r="13" spans="2:16" x14ac:dyDescent="0.25">
      <c r="B13" s="7">
        <f>D13*180/PI()</f>
        <v>5.7295779513082318E-2</v>
      </c>
      <c r="C13" s="2" t="str">
        <f t="shared" si="6"/>
        <v>0° 03' 26.26480625"</v>
      </c>
      <c r="D13" s="5">
        <v>1E-3</v>
      </c>
      <c r="E13">
        <f t="shared" si="2"/>
        <v>500000</v>
      </c>
      <c r="F13">
        <f t="shared" si="5"/>
        <v>636620</v>
      </c>
      <c r="G13">
        <f t="shared" si="3"/>
        <v>500000</v>
      </c>
      <c r="H13" s="7"/>
      <c r="I13" s="7"/>
      <c r="M13">
        <f t="shared" si="9"/>
        <v>9.999999999921183E-4</v>
      </c>
      <c r="N13">
        <f t="shared" si="7"/>
        <v>6378.1369999497292</v>
      </c>
      <c r="O13">
        <f t="shared" si="8"/>
        <v>6378.1369999999997</v>
      </c>
      <c r="P13" s="4">
        <f t="shared" si="10"/>
        <v>-5.0270500651095062E-5</v>
      </c>
    </row>
    <row r="14" spans="2:16" x14ac:dyDescent="0.25">
      <c r="B14" s="7">
        <v>1.6666666666666666E-2</v>
      </c>
      <c r="C14" s="6" t="str">
        <f t="shared" si="6"/>
        <v>0° 01' 0"</v>
      </c>
      <c r="D14" s="3">
        <f>RADIANS(B14)</f>
        <v>2.9088820866572158E-4</v>
      </c>
      <c r="E14">
        <f t="shared" si="2"/>
        <v>145444</v>
      </c>
      <c r="F14">
        <f t="shared" si="5"/>
        <v>185185</v>
      </c>
      <c r="G14">
        <f t="shared" si="3"/>
        <v>145444</v>
      </c>
      <c r="H14" s="7"/>
      <c r="I14" s="7"/>
      <c r="M14">
        <f t="shared" si="9"/>
        <v>2.9088820869027643E-4</v>
      </c>
      <c r="N14">
        <f t="shared" si="7"/>
        <v>1855.3248467111737</v>
      </c>
      <c r="O14">
        <f t="shared" si="8"/>
        <v>1855.3235156559999</v>
      </c>
      <c r="P14" s="4">
        <f t="shared" si="10"/>
        <v>1.3310551737504284</v>
      </c>
    </row>
    <row r="15" spans="2:16" x14ac:dyDescent="0.25">
      <c r="B15" s="8">
        <v>0.01</v>
      </c>
      <c r="C15" s="2" t="str">
        <f t="shared" si="6"/>
        <v>0° 00' 36"</v>
      </c>
      <c r="D15" s="3">
        <f t="shared" si="11"/>
        <v>1.7453292519943296E-4</v>
      </c>
      <c r="E15">
        <f t="shared" si="2"/>
        <v>87266</v>
      </c>
      <c r="F15">
        <f t="shared" si="5"/>
        <v>111111</v>
      </c>
      <c r="G15">
        <f t="shared" si="3"/>
        <v>87266</v>
      </c>
      <c r="H15" s="7"/>
      <c r="I15" s="7"/>
      <c r="M15">
        <f t="shared" si="9"/>
        <v>1.7453292489655325E-4</v>
      </c>
      <c r="N15">
        <f t="shared" si="7"/>
        <v>1113.1949060009274</v>
      </c>
      <c r="O15">
        <f t="shared" si="8"/>
        <v>1113.189006884</v>
      </c>
      <c r="P15" s="4">
        <f t="shared" si="10"/>
        <v>5.8991169273667765</v>
      </c>
    </row>
    <row r="16" spans="2:16" x14ac:dyDescent="0.25">
      <c r="B16" s="7">
        <f>D16*180/PI()</f>
        <v>5.7295779513082332E-3</v>
      </c>
      <c r="C16" s="2" t="str">
        <f t="shared" si="6"/>
        <v>0° 00' 20.62648062"</v>
      </c>
      <c r="D16" s="5">
        <v>1E-4</v>
      </c>
      <c r="E16">
        <f t="shared" si="2"/>
        <v>50000</v>
      </c>
      <c r="F16">
        <f t="shared" si="5"/>
        <v>63662</v>
      </c>
      <c r="G16">
        <f t="shared" si="3"/>
        <v>50000</v>
      </c>
      <c r="H16" s="7"/>
      <c r="I16" s="7"/>
      <c r="M16">
        <f t="shared" si="9"/>
        <v>9.9999999737754308E-5</v>
      </c>
      <c r="N16">
        <f t="shared" si="7"/>
        <v>637.81369832736107</v>
      </c>
      <c r="O16">
        <f t="shared" si="8"/>
        <v>637.81370000000004</v>
      </c>
      <c r="P16" s="4">
        <f t="shared" si="10"/>
        <v>-1.6726389731047675E-3</v>
      </c>
    </row>
    <row r="17" spans="2:16" x14ac:dyDescent="0.25">
      <c r="B17" s="7">
        <f>10/3600</f>
        <v>2.7777777777777779E-3</v>
      </c>
      <c r="C17" s="6" t="str">
        <f t="shared" si="6"/>
        <v>0° 00' 10"</v>
      </c>
      <c r="D17" s="3">
        <f t="shared" si="11"/>
        <v>4.8481368110953604E-5</v>
      </c>
      <c r="E17">
        <f t="shared" si="2"/>
        <v>24241</v>
      </c>
      <c r="F17">
        <f t="shared" si="5"/>
        <v>30864</v>
      </c>
      <c r="G17">
        <f t="shared" si="3"/>
        <v>24241</v>
      </c>
      <c r="H17" s="7"/>
      <c r="I17" s="7"/>
      <c r="M17">
        <f t="shared" si="9"/>
        <v>4.8481367058261782E-5</v>
      </c>
      <c r="N17">
        <f t="shared" si="7"/>
        <v>309.2208010448806</v>
      </c>
      <c r="O17">
        <f t="shared" si="8"/>
        <v>309.22483803400002</v>
      </c>
      <c r="P17" s="4">
        <f t="shared" si="10"/>
        <v>-4.0369891194131924</v>
      </c>
    </row>
    <row r="18" spans="2:16" x14ac:dyDescent="0.25">
      <c r="B18" s="8">
        <v>1E-3</v>
      </c>
      <c r="C18" s="2" t="str">
        <f t="shared" si="6"/>
        <v>0° 00' 3.6"</v>
      </c>
      <c r="D18" s="3">
        <f t="shared" ref="D18" si="12">RADIANS(B18)</f>
        <v>1.7453292519943296E-5</v>
      </c>
      <c r="E18">
        <f t="shared" si="2"/>
        <v>8727</v>
      </c>
      <c r="F18">
        <f t="shared" si="5"/>
        <v>11111</v>
      </c>
      <c r="G18">
        <f t="shared" si="3"/>
        <v>8727</v>
      </c>
      <c r="H18" s="7"/>
      <c r="I18" s="7"/>
      <c r="M18">
        <f t="shared" ref="M18:M29" si="13">ACOS(COS(D18))</f>
        <v>1.7453293167379869E-5</v>
      </c>
      <c r="N18">
        <f t="shared" si="7"/>
        <v>111.31949492271274</v>
      </c>
      <c r="O18">
        <f t="shared" si="8"/>
        <v>111.324003198</v>
      </c>
      <c r="P18" s="4">
        <f t="shared" ref="P18:P29" si="14">(N18-O18)*1000</f>
        <v>-4.508275287264496</v>
      </c>
    </row>
    <row r="19" spans="2:16" x14ac:dyDescent="0.25">
      <c r="B19" s="7">
        <f>D19*180/PI()</f>
        <v>5.7295779513082329E-4</v>
      </c>
      <c r="C19" s="2" t="str">
        <f t="shared" si="6"/>
        <v>0° 00' 2.06264806"</v>
      </c>
      <c r="D19" s="5">
        <v>1.0000000000000001E-5</v>
      </c>
      <c r="E19">
        <f t="shared" si="2"/>
        <v>5000</v>
      </c>
      <c r="F19">
        <f t="shared" si="5"/>
        <v>6366</v>
      </c>
      <c r="G19">
        <f t="shared" si="3"/>
        <v>5000</v>
      </c>
      <c r="H19" s="7"/>
      <c r="I19" s="7"/>
      <c r="M19">
        <f t="shared" si="13"/>
        <v>1.0000000413734611E-5</v>
      </c>
      <c r="N19">
        <f t="shared" si="7"/>
        <v>63.781372638856034</v>
      </c>
      <c r="O19">
        <f t="shared" si="8"/>
        <v>63.781370000000003</v>
      </c>
      <c r="P19" s="4">
        <f t="shared" si="14"/>
        <v>2.6388560314671849E-3</v>
      </c>
    </row>
    <row r="20" spans="2:16" x14ac:dyDescent="0.25">
      <c r="B20" s="7">
        <f>1/3600</f>
        <v>2.7777777777777778E-4</v>
      </c>
      <c r="C20" s="6" t="str">
        <f t="shared" si="6"/>
        <v>0° 00' 1"</v>
      </c>
      <c r="D20" s="3">
        <f t="shared" si="11"/>
        <v>4.8481368110953598E-6</v>
      </c>
      <c r="E20">
        <f t="shared" si="2"/>
        <v>2424</v>
      </c>
      <c r="F20">
        <f t="shared" si="5"/>
        <v>3086</v>
      </c>
      <c r="G20">
        <f t="shared" si="3"/>
        <v>2424</v>
      </c>
      <c r="H20" s="7"/>
      <c r="I20" s="7"/>
      <c r="M20">
        <f t="shared" si="13"/>
        <v>4.8481472392225555E-6</v>
      </c>
      <c r="N20">
        <f t="shared" si="7"/>
        <v>30.922147287933232</v>
      </c>
      <c r="O20">
        <f t="shared" si="8"/>
        <v>30.921208176</v>
      </c>
      <c r="P20" s="4">
        <f t="shared" si="14"/>
        <v>0.93911193323137354</v>
      </c>
    </row>
    <row r="21" spans="2:16" x14ac:dyDescent="0.25">
      <c r="B21" s="8">
        <v>1E-4</v>
      </c>
      <c r="C21" s="2" t="str">
        <f t="shared" si="6"/>
        <v>0° 00' 0.36"</v>
      </c>
      <c r="D21" s="3">
        <f t="shared" si="11"/>
        <v>1.7453292519943296E-6</v>
      </c>
      <c r="E21">
        <f t="shared" si="2"/>
        <v>873</v>
      </c>
      <c r="F21">
        <f t="shared" si="5"/>
        <v>1111</v>
      </c>
      <c r="G21">
        <f t="shared" si="3"/>
        <v>873</v>
      </c>
      <c r="H21" s="7"/>
      <c r="I21" s="7"/>
      <c r="M21">
        <f t="shared" si="13"/>
        <v>1.7453452194615693E-6</v>
      </c>
      <c r="N21">
        <f t="shared" si="7"/>
        <v>11.132050922020955</v>
      </c>
      <c r="O21">
        <f t="shared" si="8"/>
        <v>11.136227202000001</v>
      </c>
      <c r="P21" s="4">
        <f t="shared" si="14"/>
        <v>-4.1762799790454608</v>
      </c>
    </row>
    <row r="22" spans="2:16" x14ac:dyDescent="0.25">
      <c r="B22" s="7">
        <f>D22*180/PI()</f>
        <v>5.7295779513082317E-5</v>
      </c>
      <c r="C22" s="2" t="str">
        <f t="shared" si="6"/>
        <v>0° 00' 0.20626481"</v>
      </c>
      <c r="D22" s="5">
        <v>9.9999999999999995E-7</v>
      </c>
      <c r="E22">
        <f t="shared" si="2"/>
        <v>500</v>
      </c>
      <c r="F22">
        <f t="shared" si="5"/>
        <v>637</v>
      </c>
      <c r="G22">
        <f t="shared" si="3"/>
        <v>500</v>
      </c>
      <c r="H22" s="7"/>
      <c r="I22" s="7"/>
      <c r="M22">
        <f t="shared" si="13"/>
        <v>1.0000444492508365E-6</v>
      </c>
      <c r="N22">
        <f t="shared" si="7"/>
        <v>6.3784205034113821</v>
      </c>
      <c r="O22">
        <f t="shared" si="8"/>
        <v>6.3781369999999997</v>
      </c>
      <c r="P22" s="4">
        <f t="shared" si="14"/>
        <v>0.28350341138239088</v>
      </c>
    </row>
    <row r="23" spans="2:16" x14ac:dyDescent="0.25">
      <c r="B23" s="7">
        <f>1/36000</f>
        <v>2.7777777777777779E-5</v>
      </c>
      <c r="C23" s="6" t="str">
        <f t="shared" si="6"/>
        <v>0° 00' 0.1"</v>
      </c>
      <c r="D23" s="3">
        <f t="shared" si="11"/>
        <v>4.8481368110953605E-7</v>
      </c>
      <c r="E23">
        <f t="shared" si="2"/>
        <v>242</v>
      </c>
      <c r="F23">
        <f t="shared" si="5"/>
        <v>309</v>
      </c>
      <c r="G23">
        <f t="shared" si="3"/>
        <v>243</v>
      </c>
      <c r="H23" s="7"/>
      <c r="I23" s="7"/>
      <c r="M23">
        <f t="shared" si="13"/>
        <v>4.8491776261094799E-7</v>
      </c>
      <c r="N23">
        <f t="shared" si="7"/>
        <v>3.0928719236661042</v>
      </c>
      <c r="O23">
        <f t="shared" si="8"/>
        <v>3.0870183080000002</v>
      </c>
      <c r="P23" s="4">
        <f t="shared" si="14"/>
        <v>5.853615666103984</v>
      </c>
    </row>
    <row r="24" spans="2:16" x14ac:dyDescent="0.25">
      <c r="B24" s="8">
        <v>1.0000000000000001E-5</v>
      </c>
      <c r="C24" s="2" t="str">
        <f t="shared" si="6"/>
        <v>0° 00' 0.036"</v>
      </c>
      <c r="D24" s="3">
        <f t="shared" ref="D24" si="15">RADIANS(B24)</f>
        <v>1.7453292519943297E-7</v>
      </c>
      <c r="E24">
        <f t="shared" si="2"/>
        <v>87</v>
      </c>
      <c r="F24">
        <f t="shared" si="5"/>
        <v>111</v>
      </c>
      <c r="G24">
        <f t="shared" si="3"/>
        <v>87</v>
      </c>
      <c r="H24" s="7"/>
      <c r="I24" s="7"/>
      <c r="M24">
        <f t="shared" si="13"/>
        <v>1.7441361999104288E-7</v>
      </c>
      <c r="N24">
        <f t="shared" si="7"/>
        <v>1.1124339629688103</v>
      </c>
      <c r="O24">
        <f t="shared" si="8"/>
        <v>1.1097958379999999</v>
      </c>
      <c r="P24" s="4">
        <f t="shared" si="14"/>
        <v>2.6381249688103292</v>
      </c>
    </row>
    <row r="25" spans="2:16" x14ac:dyDescent="0.25">
      <c r="B25" s="7">
        <f>D25*180/PI()</f>
        <v>5.7295779513082322E-6</v>
      </c>
      <c r="C25" s="2" t="str">
        <f t="shared" si="6"/>
        <v>0° 00' 0.02062648"</v>
      </c>
      <c r="D25" s="5">
        <v>9.9999999999999995E-8</v>
      </c>
      <c r="E25">
        <f t="shared" si="2"/>
        <v>50</v>
      </c>
      <c r="F25">
        <f t="shared" si="5"/>
        <v>64</v>
      </c>
      <c r="G25">
        <f t="shared" si="3"/>
        <v>50</v>
      </c>
      <c r="H25" s="7"/>
      <c r="I25" s="7"/>
      <c r="M25">
        <f t="shared" si="13"/>
        <v>9.9960028032697323E-8</v>
      </c>
      <c r="N25">
        <f t="shared" si="7"/>
        <v>0.63755875331638401</v>
      </c>
      <c r="O25">
        <f t="shared" si="8"/>
        <v>0.63781370000000004</v>
      </c>
      <c r="P25" s="4">
        <f t="shared" si="14"/>
        <v>-0.25494668361603079</v>
      </c>
    </row>
    <row r="26" spans="2:16" x14ac:dyDescent="0.25">
      <c r="B26" s="7">
        <f>1/360000</f>
        <v>2.7777777777777779E-6</v>
      </c>
      <c r="C26" s="6" t="str">
        <f t="shared" si="6"/>
        <v>0° 00' 0.01"</v>
      </c>
      <c r="D26" s="3">
        <f t="shared" ref="D26:D27" si="16">RADIANS(B26)</f>
        <v>4.8481368110953601E-8</v>
      </c>
      <c r="E26">
        <f t="shared" si="2"/>
        <v>24</v>
      </c>
      <c r="F26">
        <f t="shared" si="5"/>
        <v>31</v>
      </c>
      <c r="G26">
        <f t="shared" si="3"/>
        <v>24</v>
      </c>
      <c r="H26" s="7"/>
      <c r="I26" s="7"/>
      <c r="M26">
        <f t="shared" si="13"/>
        <v>4.9421560621709659E-8</v>
      </c>
      <c r="N26">
        <f t="shared" si="7"/>
        <v>0.31521748439906938</v>
      </c>
      <c r="O26">
        <f t="shared" si="8"/>
        <v>0.30615057600000001</v>
      </c>
      <c r="P26" s="4">
        <f t="shared" si="14"/>
        <v>9.0669083990693728</v>
      </c>
    </row>
    <row r="27" spans="2:16" x14ac:dyDescent="0.25">
      <c r="B27" s="8">
        <v>9.9999999999999995E-7</v>
      </c>
      <c r="C27" s="2" t="str">
        <f t="shared" si="6"/>
        <v>0° 00' 0.0036"</v>
      </c>
      <c r="D27" s="3">
        <f t="shared" si="16"/>
        <v>1.7453292519943295E-8</v>
      </c>
      <c r="E27">
        <f t="shared" si="2"/>
        <v>9</v>
      </c>
      <c r="F27">
        <f t="shared" si="5"/>
        <v>11</v>
      </c>
      <c r="G27">
        <f t="shared" si="3"/>
        <v>9</v>
      </c>
      <c r="H27" s="7"/>
      <c r="I27" s="7"/>
      <c r="M27">
        <f t="shared" si="13"/>
        <v>1.4901161193847656E-8</v>
      </c>
      <c r="N27">
        <f t="shared" si="7"/>
        <v>9.5041647553443909E-2</v>
      </c>
      <c r="O27">
        <f t="shared" si="8"/>
        <v>0.114806466</v>
      </c>
      <c r="P27" s="4">
        <f t="shared" si="14"/>
        <v>-19.764818446556088</v>
      </c>
    </row>
    <row r="28" spans="2:16" x14ac:dyDescent="0.25">
      <c r="B28" s="7">
        <f>D28*180/PI()</f>
        <v>5.7295779513082324E-7</v>
      </c>
      <c r="C28" s="2" t="str">
        <f t="shared" si="6"/>
        <v>0° 00' 0.00206265"</v>
      </c>
      <c r="D28" s="5">
        <v>1E-8</v>
      </c>
      <c r="E28">
        <f t="shared" si="2"/>
        <v>5</v>
      </c>
      <c r="F28">
        <f t="shared" si="5"/>
        <v>6</v>
      </c>
      <c r="G28">
        <f t="shared" si="3"/>
        <v>5</v>
      </c>
      <c r="H28" s="7"/>
      <c r="I28" s="7"/>
      <c r="M28">
        <f t="shared" si="13"/>
        <v>0</v>
      </c>
      <c r="N28">
        <f t="shared" si="7"/>
        <v>0</v>
      </c>
      <c r="O28">
        <f t="shared" si="8"/>
        <v>6.3781370000000004E-2</v>
      </c>
      <c r="P28" s="4">
        <f t="shared" si="14"/>
        <v>-63.781370000000003</v>
      </c>
    </row>
    <row r="29" spans="2:16" x14ac:dyDescent="0.25">
      <c r="B29" s="7">
        <f>1/3600000</f>
        <v>2.7777777777777776E-7</v>
      </c>
      <c r="C29" s="6" t="str">
        <f t="shared" si="6"/>
        <v>0° 00' 0.001"</v>
      </c>
      <c r="D29" s="3">
        <f t="shared" ref="D29:D30" si="17">RADIANS(B29)</f>
        <v>4.8481368110953594E-9</v>
      </c>
      <c r="E29">
        <f>ROUND(D29*500000000,0)</f>
        <v>2</v>
      </c>
      <c r="F29">
        <f t="shared" si="5"/>
        <v>3</v>
      </c>
      <c r="G29">
        <f t="shared" si="3"/>
        <v>2</v>
      </c>
      <c r="H29" s="7"/>
      <c r="I29" s="7"/>
      <c r="M29">
        <f t="shared" si="13"/>
        <v>0</v>
      </c>
      <c r="N29">
        <f t="shared" si="7"/>
        <v>0</v>
      </c>
      <c r="O29">
        <f t="shared" si="8"/>
        <v>2.5512547999999999E-2</v>
      </c>
      <c r="P29" s="4">
        <f t="shared" si="14"/>
        <v>-25.512547999999999</v>
      </c>
    </row>
    <row r="30" spans="2:16" x14ac:dyDescent="0.25">
      <c r="B30" s="8">
        <v>9.9999999999999995E-8</v>
      </c>
      <c r="C30" s="2" t="str">
        <f t="shared" si="6"/>
        <v>0° 00' 0.00036"</v>
      </c>
      <c r="D30" s="3">
        <f t="shared" si="17"/>
        <v>1.7453292519943295E-9</v>
      </c>
      <c r="E30">
        <f>ROUND(D30*500000000,0)</f>
        <v>1</v>
      </c>
      <c r="F30">
        <f t="shared" si="5"/>
        <v>1</v>
      </c>
      <c r="G30">
        <f t="shared" si="3"/>
        <v>1</v>
      </c>
      <c r="H30" s="7"/>
      <c r="I30" s="7"/>
    </row>
    <row r="31" spans="2:16" x14ac:dyDescent="0.25">
      <c r="B31" s="7">
        <f>D31*180/PI()</f>
        <v>5.7295779513082331E-8</v>
      </c>
      <c r="C31" s="2" t="str">
        <f t="shared" si="6"/>
        <v>0° 00' 0.00020626"</v>
      </c>
      <c r="D31" s="5">
        <v>1.0000000000000001E-9</v>
      </c>
      <c r="E31">
        <f>ROUND(D31*500000000,0)</f>
        <v>1</v>
      </c>
      <c r="F31">
        <f t="shared" si="5"/>
        <v>1</v>
      </c>
      <c r="G31">
        <f t="shared" si="3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2BB1-7E62-4120-ACE0-450500815714}">
  <sheetPr codeName="Sheet2"/>
  <dimension ref="A3:N16"/>
  <sheetViews>
    <sheetView workbookViewId="0">
      <selection activeCell="F21" sqref="F21"/>
    </sheetView>
  </sheetViews>
  <sheetFormatPr defaultRowHeight="15" x14ac:dyDescent="0.25"/>
  <cols>
    <col min="1" max="1" width="16.28515625" customWidth="1"/>
    <col min="3" max="3" width="18" customWidth="1"/>
    <col min="4" max="5" width="10.7109375" customWidth="1"/>
    <col min="6" max="14" width="15.7109375" customWidth="1"/>
  </cols>
  <sheetData>
    <row r="3" spans="1:14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-20</v>
      </c>
      <c r="G3">
        <v>-12</v>
      </c>
      <c r="H3">
        <v>-8</v>
      </c>
      <c r="I3">
        <v>-4</v>
      </c>
      <c r="J3">
        <v>0</v>
      </c>
      <c r="K3">
        <v>4</v>
      </c>
      <c r="L3">
        <v>8</v>
      </c>
      <c r="M3">
        <v>12</v>
      </c>
      <c r="N3">
        <v>20</v>
      </c>
    </row>
    <row r="4" spans="1:14" x14ac:dyDescent="0.25">
      <c r="A4">
        <v>123456700</v>
      </c>
      <c r="B4">
        <v>-12</v>
      </c>
      <c r="C4" s="16">
        <f>A4*POWER(10,B4)</f>
        <v>1.234567E-4</v>
      </c>
      <c r="D4" s="16"/>
      <c r="F4" cm="1">
        <f t="array" ref="F4">UIntScaleValue($C4,F$3)</f>
        <v>0</v>
      </c>
      <c r="G4" cm="1">
        <f t="array" ref="G4">UIntScaleValue($C4,G$3)</f>
        <v>1.2345669999999999E-16</v>
      </c>
      <c r="H4" cm="1">
        <f t="array" ref="H4">UIntScaleValue($C4,H$3)</f>
        <v>1.2345669999999999E-12</v>
      </c>
      <c r="I4" cm="1">
        <f t="array" ref="I4">UIntScaleValue($C4,I$3)</f>
        <v>1.2345669999999999E-8</v>
      </c>
      <c r="J4" cm="1">
        <f t="array" ref="J4">UIntScaleValue($C4,J$3)</f>
        <v>1.234567E-4</v>
      </c>
      <c r="K4" cm="1">
        <f t="array" ref="K4">UIntScaleValue($C4,K$3)</f>
        <v>1.234567</v>
      </c>
      <c r="L4" cm="1">
        <f t="array" ref="L4">UIntScaleValue($C4,L$3)</f>
        <v>12345.67</v>
      </c>
      <c r="M4" cm="1">
        <f t="array" ref="M4">UIntScaleValue($C4,M$3)</f>
        <v>123456700</v>
      </c>
      <c r="N4" cm="1">
        <f t="array" ref="N4">UIntScaleValue($C4,N$3)</f>
        <v>0</v>
      </c>
    </row>
    <row r="5" spans="1:14" x14ac:dyDescent="0.25">
      <c r="A5">
        <v>123456700</v>
      </c>
      <c r="B5">
        <v>-8</v>
      </c>
      <c r="C5" s="13">
        <f>A5*POWER(10,B5)</f>
        <v>1.234567</v>
      </c>
      <c r="D5" s="13"/>
      <c r="F5" cm="1">
        <f t="array" ref="F5">UIntScaleValue($C5,F$3)</f>
        <v>0</v>
      </c>
      <c r="G5" cm="1">
        <f t="array" ref="G5">UIntScaleValue($C5,G$3)</f>
        <v>1.2345669999999999E-12</v>
      </c>
      <c r="H5" cm="1">
        <f t="array" ref="H5">UIntScaleValue($C5,H$3)</f>
        <v>1.2345669999999999E-8</v>
      </c>
      <c r="I5" cm="1">
        <f t="array" ref="I5">UIntScaleValue($C5,I$3)</f>
        <v>1.234567E-4</v>
      </c>
      <c r="J5" cm="1">
        <f t="array" ref="J5">UIntScaleValue($C5,J$3)</f>
        <v>1.234567</v>
      </c>
      <c r="K5" cm="1">
        <f t="array" ref="K5">UIntScaleValue($C5,K$3)</f>
        <v>12345.67</v>
      </c>
      <c r="L5" cm="1">
        <f t="array" ref="L5">UIntScaleValue($C5,L$3)</f>
        <v>123456700</v>
      </c>
      <c r="M5" cm="1">
        <f t="array" ref="M5">UIntScaleValue($C5,M$3)</f>
        <v>1234567000000</v>
      </c>
      <c r="N5" cm="1">
        <f t="array" ref="N5">UIntScaleValue($C5,N$3)</f>
        <v>0</v>
      </c>
    </row>
    <row r="6" spans="1:14" x14ac:dyDescent="0.25">
      <c r="A6">
        <v>123456700</v>
      </c>
      <c r="B6">
        <v>-4</v>
      </c>
      <c r="C6" s="14">
        <f>A6*POWER(10,B6)</f>
        <v>12345.67</v>
      </c>
      <c r="D6" s="14"/>
      <c r="F6" cm="1">
        <f t="array" ref="F6">UIntScaleValue($C6,F$3)</f>
        <v>0</v>
      </c>
      <c r="G6" cm="1">
        <f t="array" ref="G6">UIntScaleValue($C6,G$3)</f>
        <v>1.2345670000000001E-8</v>
      </c>
      <c r="H6" cm="1">
        <f t="array" ref="H6">UIntScaleValue($C6,H$3)</f>
        <v>1.234567E-4</v>
      </c>
      <c r="I6" cm="1">
        <f t="array" ref="I6">UIntScaleValue($C6,I$3)</f>
        <v>1.234567</v>
      </c>
      <c r="J6" cm="1">
        <f t="array" ref="J6">UIntScaleValue($C6,J$3)</f>
        <v>12345.67</v>
      </c>
      <c r="K6" cm="1">
        <f t="array" ref="K6">UIntScaleValue($C6,K$3)</f>
        <v>123456700</v>
      </c>
      <c r="L6" cm="1">
        <f t="array" ref="L6">UIntScaleValue($C6,L$3)</f>
        <v>1234567000000</v>
      </c>
      <c r="M6" cm="1">
        <f t="array" ref="M6">UIntScaleValue($C6,M$3)</f>
        <v>1.234567E+16</v>
      </c>
      <c r="N6" cm="1">
        <f t="array" ref="N6">UIntScaleValue($C6,N$3)</f>
        <v>0</v>
      </c>
    </row>
    <row r="7" spans="1:14" x14ac:dyDescent="0.25">
      <c r="A7">
        <v>123456789</v>
      </c>
      <c r="B7">
        <v>0</v>
      </c>
      <c r="C7">
        <f t="shared" ref="C7:C9" si="0">A7*POWER(10,B7)</f>
        <v>123456789</v>
      </c>
      <c r="F7" cm="1">
        <f t="array" ref="F7">UIntScaleValue($C7,F$3)</f>
        <v>0</v>
      </c>
      <c r="G7" cm="1">
        <f t="array" ref="G7">UIntScaleValue($C7,G$3)</f>
        <v>1.23456789E-4</v>
      </c>
      <c r="H7" cm="1">
        <f t="array" ref="H7">UIntScaleValue($C7,H$3)</f>
        <v>1.2345678899999999</v>
      </c>
      <c r="I7" cm="1">
        <f t="array" ref="I7">UIntScaleValue($C7,I$3)</f>
        <v>12345.678900000001</v>
      </c>
      <c r="J7" cm="1">
        <f t="array" ref="J7">UIntScaleValue($C7,J$3)</f>
        <v>123456789</v>
      </c>
      <c r="K7" cm="1">
        <f t="array" ref="K7">UIntScaleValue($C7,K$3)</f>
        <v>1234567890000</v>
      </c>
      <c r="L7" cm="1">
        <f t="array" ref="L7">UIntScaleValue($C7,L$3)</f>
        <v>1.23456789E+16</v>
      </c>
      <c r="M7" cm="1">
        <f t="array" ref="M7">UIntScaleValue($C7,M$3)</f>
        <v>1.23456789E+20</v>
      </c>
      <c r="N7" cm="1">
        <f t="array" ref="N7">UIntScaleValue($C7,N$3)</f>
        <v>0</v>
      </c>
    </row>
    <row r="8" spans="1:14" x14ac:dyDescent="0.25">
      <c r="A8">
        <v>123456789</v>
      </c>
      <c r="B8">
        <v>4</v>
      </c>
      <c r="C8" s="15">
        <f t="shared" si="0"/>
        <v>1234567890000</v>
      </c>
      <c r="D8" s="15"/>
      <c r="F8" cm="1">
        <f t="array" ref="F8">UIntScaleValue($C8,F$3)</f>
        <v>0</v>
      </c>
      <c r="G8" cm="1">
        <f t="array" ref="G8">UIntScaleValue($C8,G$3)</f>
        <v>1.2345678899999999</v>
      </c>
      <c r="H8" cm="1">
        <f t="array" ref="H8">UIntScaleValue($C8,H$3)</f>
        <v>12345.678900000001</v>
      </c>
      <c r="I8" cm="1">
        <f t="array" ref="I8">UIntScaleValue($C8,I$3)</f>
        <v>123456789</v>
      </c>
      <c r="J8" cm="1">
        <f t="array" ref="J8">UIntScaleValue($C8,J$3)</f>
        <v>1234567890000</v>
      </c>
      <c r="K8" cm="1">
        <f t="array" ref="K8">UIntScaleValue($C8,K$3)</f>
        <v>1.23456789E+16</v>
      </c>
      <c r="L8" cm="1">
        <f t="array" ref="L8">UIntScaleValue($C8,L$3)</f>
        <v>1.23456789E+20</v>
      </c>
      <c r="M8" cm="1">
        <f t="array" ref="M8">UIntScaleValue($C8,M$3)</f>
        <v>1.2345678899999999E+24</v>
      </c>
      <c r="N8" cm="1">
        <f t="array" ref="N8">UIntScaleValue($C8,N$3)</f>
        <v>0</v>
      </c>
    </row>
    <row r="9" spans="1:14" x14ac:dyDescent="0.25">
      <c r="A9">
        <v>123456789</v>
      </c>
      <c r="B9">
        <v>8</v>
      </c>
      <c r="C9" s="15">
        <f t="shared" si="0"/>
        <v>1.23456789E+16</v>
      </c>
      <c r="D9" s="15"/>
      <c r="F9" cm="1">
        <f t="array" ref="F9">UIntScaleValue($C9,F$3)</f>
        <v>0</v>
      </c>
      <c r="G9" cm="1">
        <f t="array" ref="G9">UIntScaleValue($C9,G$3)</f>
        <v>12345.678900000001</v>
      </c>
      <c r="H9" cm="1">
        <f t="array" ref="H9">UIntScaleValue($C9,H$3)</f>
        <v>123456789</v>
      </c>
      <c r="I9" cm="1">
        <f t="array" ref="I9">UIntScaleValue($C9,I$3)</f>
        <v>1234567890000</v>
      </c>
      <c r="J9" cm="1">
        <f t="array" ref="J9">UIntScaleValue($C9,J$3)</f>
        <v>1.23456789E+16</v>
      </c>
      <c r="K9" cm="1">
        <f t="array" ref="K9">UIntScaleValue($C9,K$3)</f>
        <v>1.23456789E+20</v>
      </c>
      <c r="L9" cm="1">
        <f t="array" ref="L9">UIntScaleValue($C9,L$3)</f>
        <v>1.2345678899999999E+24</v>
      </c>
      <c r="M9" cm="1">
        <f t="array" ref="M9">UIntScaleValue($C9,M$3)</f>
        <v>1.2345678899999999E+28</v>
      </c>
      <c r="N9" cm="1">
        <f t="array" ref="N9">UIntScaleValue($C9,N$3)</f>
        <v>0</v>
      </c>
    </row>
    <row r="11" spans="1:14" x14ac:dyDescent="0.25">
      <c r="C11" s="9">
        <v>1.84467440737095E+19</v>
      </c>
      <c r="D11" s="9"/>
    </row>
    <row r="13" spans="1:14" x14ac:dyDescent="0.25">
      <c r="C13" s="14"/>
      <c r="D13" s="14">
        <v>2</v>
      </c>
      <c r="E13">
        <v>4</v>
      </c>
      <c r="F13">
        <v>6</v>
      </c>
      <c r="G13">
        <v>8</v>
      </c>
    </row>
    <row r="14" spans="1:14" x14ac:dyDescent="0.25">
      <c r="A14">
        <v>123456</v>
      </c>
      <c r="B14">
        <v>2</v>
      </c>
      <c r="C14" s="15">
        <f t="shared" ref="C14:C15" si="1">A14*POWER(10,B14)</f>
        <v>12345600</v>
      </c>
      <c r="D14" s="15">
        <f>MOD(C14,100)</f>
        <v>0</v>
      </c>
      <c r="E14" s="15">
        <f>MOD(C14,10000)</f>
        <v>5600</v>
      </c>
      <c r="F14" s="15">
        <f>MOD(C14,1000000)</f>
        <v>345600</v>
      </c>
      <c r="G14" s="15">
        <f>MOD(C14,100000000)</f>
        <v>12345600</v>
      </c>
      <c r="H14" cm="1">
        <f t="array" ref="H14">UIntRPrec(C14)</f>
        <v>2</v>
      </c>
    </row>
    <row r="15" spans="1:14" x14ac:dyDescent="0.25">
      <c r="A15">
        <v>987654</v>
      </c>
      <c r="B15">
        <v>12</v>
      </c>
      <c r="C15" s="15">
        <f t="shared" si="1"/>
        <v>9.87654E+17</v>
      </c>
      <c r="D15" s="15" t="e">
        <f>MOD(C15,100)</f>
        <v>#NUM!</v>
      </c>
      <c r="E15" s="15" t="e">
        <f>MOD(C15,10000)</f>
        <v>#NUM!</v>
      </c>
      <c r="F15" s="15">
        <f>MOD(C15,1000000)</f>
        <v>0</v>
      </c>
      <c r="G15" s="15">
        <f>MOD(C15,100000000)</f>
        <v>0</v>
      </c>
      <c r="H15" cm="1">
        <f t="array" ref="H15">UIntRPrec(C15)</f>
        <v>12</v>
      </c>
    </row>
    <row r="16" spans="1:14" x14ac:dyDescent="0.25">
      <c r="A16">
        <v>0</v>
      </c>
      <c r="B16">
        <v>10</v>
      </c>
      <c r="C16" s="15">
        <f t="shared" ref="C16" si="2">A16*POWER(10,B16)</f>
        <v>0</v>
      </c>
      <c r="D16" s="15">
        <f>MOD(C16,100)</f>
        <v>0</v>
      </c>
      <c r="E16" s="15">
        <f>MOD(C16,10000)</f>
        <v>0</v>
      </c>
      <c r="F16" s="15">
        <f>MOD(C16,1000000)</f>
        <v>0</v>
      </c>
      <c r="G16" s="15">
        <f>MOD(C16,100000000)</f>
        <v>0</v>
      </c>
      <c r="H16" cm="1">
        <f t="array" ref="H16">UIntRPrec(C16)</f>
        <v>20</v>
      </c>
    </row>
  </sheetData>
  <dataValidations count="3">
    <dataValidation type="list" allowBlank="1" showInputMessage="1" showErrorMessage="1" sqref="H1" xr:uid="{D4584828-8F0E-455C-AC5F-62CC89A168AA}">
      <formula1>"hr,min,sec"</formula1>
    </dataValidation>
    <dataValidation type="whole" operator="greaterThan" allowBlank="1" showInputMessage="1" showErrorMessage="1" sqref="G1" xr:uid="{4B20B197-A72B-4A74-9B3F-C4476963A709}">
      <formula1>1</formula1>
    </dataValidation>
    <dataValidation type="list" allowBlank="1" showInputMessage="1" showErrorMessage="1" sqref="K1" xr:uid="{F5F355F4-D309-4E47-A510-5589346C3C51}">
      <formula1>"AU,mi,km"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848-EF2A-45B7-831D-F622701CAC67}">
  <sheetPr codeName="Sheet3"/>
  <dimension ref="A1:Q135"/>
  <sheetViews>
    <sheetView workbookViewId="0">
      <selection activeCell="Q38" sqref="Q38"/>
    </sheetView>
  </sheetViews>
  <sheetFormatPr defaultRowHeight="15" x14ac:dyDescent="0.25"/>
  <cols>
    <col min="3" max="3" width="12" bestFit="1" customWidth="1"/>
  </cols>
  <sheetData>
    <row r="1" spans="1:17" x14ac:dyDescent="0.25">
      <c r="A1" t="s">
        <v>13</v>
      </c>
      <c r="B1" t="s">
        <v>14</v>
      </c>
      <c r="C1" t="s">
        <v>15</v>
      </c>
      <c r="H1" t="s">
        <v>19</v>
      </c>
      <c r="I1" t="s">
        <v>28</v>
      </c>
      <c r="J1" t="s">
        <v>32</v>
      </c>
      <c r="K1" t="s">
        <v>29</v>
      </c>
      <c r="L1" t="s">
        <v>31</v>
      </c>
      <c r="M1" t="s">
        <v>30</v>
      </c>
      <c r="N1" t="s">
        <v>21</v>
      </c>
      <c r="O1" t="s">
        <v>23</v>
      </c>
      <c r="P1" t="s">
        <v>20</v>
      </c>
    </row>
    <row r="2" spans="1:17" x14ac:dyDescent="0.25">
      <c r="A2" t="s">
        <v>16</v>
      </c>
      <c r="B2" t="s">
        <v>12</v>
      </c>
      <c r="C2">
        <v>92955810</v>
      </c>
      <c r="I2">
        <v>7</v>
      </c>
      <c r="J2">
        <v>6</v>
      </c>
      <c r="K2">
        <v>5</v>
      </c>
      <c r="L2">
        <v>4</v>
      </c>
      <c r="M2">
        <v>3</v>
      </c>
      <c r="N2">
        <v>2</v>
      </c>
      <c r="O2">
        <v>1</v>
      </c>
      <c r="P2">
        <v>0</v>
      </c>
    </row>
    <row r="3" spans="1:17" x14ac:dyDescent="0.25">
      <c r="A3" t="s">
        <v>17</v>
      </c>
      <c r="B3" t="s">
        <v>12</v>
      </c>
      <c r="C3">
        <v>149597870.69999999</v>
      </c>
      <c r="I3">
        <f>(2^I$2)</f>
        <v>128</v>
      </c>
      <c r="J3">
        <f t="shared" ref="J3:P3" si="0">(2^J$2)</f>
        <v>64</v>
      </c>
      <c r="K3">
        <f t="shared" si="0"/>
        <v>32</v>
      </c>
      <c r="L3">
        <f t="shared" si="0"/>
        <v>16</v>
      </c>
      <c r="M3">
        <f>(2^M$2)</f>
        <v>8</v>
      </c>
      <c r="N3">
        <f t="shared" si="0"/>
        <v>4</v>
      </c>
      <c r="O3">
        <f t="shared" si="0"/>
        <v>2</v>
      </c>
      <c r="P3">
        <f t="shared" si="0"/>
        <v>1</v>
      </c>
    </row>
    <row r="4" spans="1:17" x14ac:dyDescent="0.25">
      <c r="A4" t="s">
        <v>17</v>
      </c>
      <c r="B4" t="s">
        <v>16</v>
      </c>
      <c r="C4">
        <v>0.62136887559999998</v>
      </c>
      <c r="H4">
        <v>0</v>
      </c>
      <c r="I4">
        <f>MOD(TRUNC($H4/I$3),2)</f>
        <v>0</v>
      </c>
      <c r="J4">
        <f t="shared" ref="J4:P19" si="1">MOD(TRUNC($H4/J$3),2)</f>
        <v>0</v>
      </c>
      <c r="K4">
        <f t="shared" si="1"/>
        <v>0</v>
      </c>
      <c r="L4">
        <f t="shared" si="1"/>
        <v>0</v>
      </c>
      <c r="M4">
        <f t="shared" ref="M4:M35" si="2">MOD(TRUNC($H4/M$3),2)</f>
        <v>0</v>
      </c>
      <c r="N4">
        <f t="shared" si="1"/>
        <v>0</v>
      </c>
      <c r="O4">
        <f t="shared" si="1"/>
        <v>0</v>
      </c>
      <c r="P4">
        <f t="shared" si="1"/>
        <v>0</v>
      </c>
      <c r="Q4" t="s">
        <v>22</v>
      </c>
    </row>
    <row r="5" spans="1:17" x14ac:dyDescent="0.25">
      <c r="A5" t="s">
        <v>16</v>
      </c>
      <c r="B5" t="s">
        <v>17</v>
      </c>
      <c r="C5">
        <v>1.6093500000000001</v>
      </c>
      <c r="H5">
        <f>H4+1</f>
        <v>1</v>
      </c>
      <c r="I5">
        <f t="shared" ref="I5:P36" si="3">MOD(TRUNC($H5/I$3),2)</f>
        <v>0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2"/>
        <v>0</v>
      </c>
      <c r="N5">
        <f t="shared" si="1"/>
        <v>0</v>
      </c>
      <c r="O5">
        <f t="shared" si="1"/>
        <v>0</v>
      </c>
      <c r="P5">
        <f t="shared" si="1"/>
        <v>1</v>
      </c>
      <c r="Q5" t="s">
        <v>20</v>
      </c>
    </row>
    <row r="6" spans="1:17" x14ac:dyDescent="0.25">
      <c r="A6" t="s">
        <v>16</v>
      </c>
      <c r="B6" t="s">
        <v>18</v>
      </c>
      <c r="C6">
        <v>5280</v>
      </c>
      <c r="H6">
        <f t="shared" ref="H6:H69" si="4">H5+1</f>
        <v>2</v>
      </c>
      <c r="I6">
        <f t="shared" si="3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2"/>
        <v>0</v>
      </c>
      <c r="N6">
        <f t="shared" si="1"/>
        <v>0</v>
      </c>
      <c r="O6">
        <f t="shared" si="1"/>
        <v>1</v>
      </c>
      <c r="P6">
        <f t="shared" si="1"/>
        <v>0</v>
      </c>
      <c r="Q6" t="s">
        <v>23</v>
      </c>
    </row>
    <row r="7" spans="1:17" x14ac:dyDescent="0.25">
      <c r="A7" t="s">
        <v>18</v>
      </c>
      <c r="B7" t="s">
        <v>16</v>
      </c>
      <c r="H7">
        <f t="shared" si="4"/>
        <v>3</v>
      </c>
      <c r="I7">
        <f t="shared" si="3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2"/>
        <v>0</v>
      </c>
      <c r="N7">
        <f t="shared" si="1"/>
        <v>0</v>
      </c>
      <c r="O7">
        <f t="shared" si="1"/>
        <v>1</v>
      </c>
      <c r="P7">
        <f t="shared" si="1"/>
        <v>1</v>
      </c>
      <c r="Q7" t="s">
        <v>24</v>
      </c>
    </row>
    <row r="8" spans="1:17" x14ac:dyDescent="0.25">
      <c r="H8">
        <f t="shared" si="4"/>
        <v>4</v>
      </c>
      <c r="I8">
        <f t="shared" si="3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2"/>
        <v>0</v>
      </c>
      <c r="N8">
        <f t="shared" si="1"/>
        <v>1</v>
      </c>
      <c r="O8">
        <f t="shared" si="1"/>
        <v>0</v>
      </c>
      <c r="P8">
        <f t="shared" si="1"/>
        <v>0</v>
      </c>
      <c r="Q8" t="s">
        <v>21</v>
      </c>
    </row>
    <row r="9" spans="1:17" x14ac:dyDescent="0.25">
      <c r="H9">
        <f t="shared" si="4"/>
        <v>5</v>
      </c>
      <c r="I9">
        <f t="shared" si="3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2"/>
        <v>0</v>
      </c>
      <c r="N9">
        <f t="shared" si="1"/>
        <v>1</v>
      </c>
      <c r="O9">
        <f t="shared" si="1"/>
        <v>0</v>
      </c>
      <c r="P9">
        <f t="shared" si="1"/>
        <v>1</v>
      </c>
    </row>
    <row r="10" spans="1:17" x14ac:dyDescent="0.25">
      <c r="H10">
        <f t="shared" si="4"/>
        <v>6</v>
      </c>
      <c r="I10">
        <f t="shared" si="3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2"/>
        <v>0</v>
      </c>
      <c r="N10">
        <f t="shared" si="1"/>
        <v>1</v>
      </c>
      <c r="O10">
        <f t="shared" si="1"/>
        <v>1</v>
      </c>
      <c r="P10">
        <f t="shared" si="1"/>
        <v>0</v>
      </c>
    </row>
    <row r="11" spans="1:17" x14ac:dyDescent="0.25">
      <c r="H11">
        <f t="shared" si="4"/>
        <v>7</v>
      </c>
      <c r="I11">
        <f t="shared" si="3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2"/>
        <v>0</v>
      </c>
      <c r="N11">
        <f t="shared" si="1"/>
        <v>1</v>
      </c>
      <c r="O11">
        <f t="shared" si="1"/>
        <v>1</v>
      </c>
      <c r="P11">
        <f t="shared" si="1"/>
        <v>1</v>
      </c>
      <c r="Q11" t="s">
        <v>27</v>
      </c>
    </row>
    <row r="12" spans="1:17" x14ac:dyDescent="0.25">
      <c r="H12">
        <f t="shared" si="4"/>
        <v>8</v>
      </c>
      <c r="I12">
        <f t="shared" si="3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2"/>
        <v>1</v>
      </c>
      <c r="N12">
        <f t="shared" si="1"/>
        <v>0</v>
      </c>
      <c r="O12">
        <f t="shared" si="1"/>
        <v>0</v>
      </c>
      <c r="P12">
        <f t="shared" si="1"/>
        <v>0</v>
      </c>
      <c r="Q12" t="s">
        <v>33</v>
      </c>
    </row>
    <row r="13" spans="1:17" x14ac:dyDescent="0.25">
      <c r="H13">
        <f t="shared" si="4"/>
        <v>9</v>
      </c>
      <c r="I13">
        <f t="shared" si="3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2"/>
        <v>1</v>
      </c>
      <c r="N13">
        <f t="shared" si="1"/>
        <v>0</v>
      </c>
      <c r="O13">
        <f t="shared" si="1"/>
        <v>0</v>
      </c>
      <c r="P13">
        <f t="shared" si="1"/>
        <v>1</v>
      </c>
    </row>
    <row r="14" spans="1:17" x14ac:dyDescent="0.25">
      <c r="H14">
        <f t="shared" si="4"/>
        <v>10</v>
      </c>
      <c r="I14">
        <f t="shared" si="3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2"/>
        <v>1</v>
      </c>
      <c r="N14">
        <f t="shared" si="1"/>
        <v>0</v>
      </c>
      <c r="O14">
        <f t="shared" si="1"/>
        <v>1</v>
      </c>
      <c r="P14">
        <f t="shared" si="1"/>
        <v>0</v>
      </c>
      <c r="Q14" t="s">
        <v>25</v>
      </c>
    </row>
    <row r="15" spans="1:17" x14ac:dyDescent="0.25">
      <c r="H15">
        <f t="shared" si="4"/>
        <v>11</v>
      </c>
      <c r="I15">
        <f t="shared" si="3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2"/>
        <v>1</v>
      </c>
      <c r="N15">
        <f t="shared" si="1"/>
        <v>0</v>
      </c>
      <c r="O15">
        <f t="shared" si="1"/>
        <v>1</v>
      </c>
      <c r="P15">
        <f t="shared" si="1"/>
        <v>1</v>
      </c>
    </row>
    <row r="16" spans="1:17" x14ac:dyDescent="0.25">
      <c r="H16">
        <f t="shared" si="4"/>
        <v>12</v>
      </c>
      <c r="I16">
        <f t="shared" si="3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2"/>
        <v>1</v>
      </c>
      <c r="N16">
        <f t="shared" si="1"/>
        <v>1</v>
      </c>
      <c r="O16">
        <f t="shared" si="1"/>
        <v>0</v>
      </c>
      <c r="P16">
        <f t="shared" si="1"/>
        <v>0</v>
      </c>
    </row>
    <row r="17" spans="8:17" x14ac:dyDescent="0.25">
      <c r="H17">
        <f t="shared" si="4"/>
        <v>13</v>
      </c>
      <c r="I17">
        <f t="shared" si="3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2"/>
        <v>1</v>
      </c>
      <c r="N17">
        <f t="shared" si="1"/>
        <v>1</v>
      </c>
      <c r="O17">
        <f t="shared" si="1"/>
        <v>0</v>
      </c>
      <c r="P17">
        <f t="shared" si="1"/>
        <v>1</v>
      </c>
    </row>
    <row r="18" spans="8:17" x14ac:dyDescent="0.25">
      <c r="H18">
        <f t="shared" si="4"/>
        <v>14</v>
      </c>
      <c r="I18">
        <f t="shared" si="3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2"/>
        <v>1</v>
      </c>
      <c r="N18">
        <f t="shared" si="1"/>
        <v>1</v>
      </c>
      <c r="O18">
        <f t="shared" si="1"/>
        <v>1</v>
      </c>
      <c r="P18">
        <f t="shared" si="1"/>
        <v>0</v>
      </c>
      <c r="Q18" t="s">
        <v>26</v>
      </c>
    </row>
    <row r="19" spans="8:17" x14ac:dyDescent="0.25">
      <c r="H19">
        <f t="shared" si="4"/>
        <v>15</v>
      </c>
      <c r="I19">
        <f t="shared" si="3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2"/>
        <v>1</v>
      </c>
      <c r="N19">
        <f t="shared" si="1"/>
        <v>1</v>
      </c>
      <c r="O19">
        <f t="shared" si="1"/>
        <v>1</v>
      </c>
      <c r="P19">
        <f t="shared" si="1"/>
        <v>1</v>
      </c>
    </row>
    <row r="20" spans="8:17" x14ac:dyDescent="0.25">
      <c r="H20">
        <f t="shared" si="4"/>
        <v>16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1</v>
      </c>
      <c r="M20">
        <f t="shared" si="2"/>
        <v>0</v>
      </c>
      <c r="N20">
        <f t="shared" si="3"/>
        <v>0</v>
      </c>
      <c r="O20">
        <f t="shared" si="3"/>
        <v>0</v>
      </c>
      <c r="P20">
        <f t="shared" si="3"/>
        <v>0</v>
      </c>
    </row>
    <row r="21" spans="8:17" x14ac:dyDescent="0.25">
      <c r="H21">
        <f t="shared" si="4"/>
        <v>17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1</v>
      </c>
      <c r="M21">
        <f t="shared" si="2"/>
        <v>0</v>
      </c>
      <c r="N21">
        <f t="shared" si="3"/>
        <v>0</v>
      </c>
      <c r="O21">
        <f t="shared" si="3"/>
        <v>0</v>
      </c>
      <c r="P21">
        <f t="shared" si="3"/>
        <v>1</v>
      </c>
    </row>
    <row r="22" spans="8:17" x14ac:dyDescent="0.25">
      <c r="H22">
        <f t="shared" si="4"/>
        <v>18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1</v>
      </c>
      <c r="M22">
        <f t="shared" si="2"/>
        <v>0</v>
      </c>
      <c r="N22">
        <f t="shared" si="3"/>
        <v>0</v>
      </c>
      <c r="O22">
        <f t="shared" si="3"/>
        <v>1</v>
      </c>
      <c r="P22">
        <f t="shared" si="3"/>
        <v>0</v>
      </c>
    </row>
    <row r="23" spans="8:17" x14ac:dyDescent="0.25">
      <c r="H23">
        <f t="shared" si="4"/>
        <v>19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1</v>
      </c>
      <c r="M23">
        <f t="shared" si="2"/>
        <v>0</v>
      </c>
      <c r="N23">
        <f t="shared" si="3"/>
        <v>0</v>
      </c>
      <c r="O23">
        <f t="shared" si="3"/>
        <v>1</v>
      </c>
      <c r="P23">
        <f t="shared" si="3"/>
        <v>1</v>
      </c>
    </row>
    <row r="24" spans="8:17" x14ac:dyDescent="0.25">
      <c r="H24">
        <f t="shared" si="4"/>
        <v>20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1</v>
      </c>
      <c r="M24">
        <f t="shared" si="2"/>
        <v>0</v>
      </c>
      <c r="N24">
        <f t="shared" si="3"/>
        <v>1</v>
      </c>
      <c r="O24">
        <f t="shared" si="3"/>
        <v>0</v>
      </c>
      <c r="P24">
        <f t="shared" si="3"/>
        <v>0</v>
      </c>
    </row>
    <row r="25" spans="8:17" x14ac:dyDescent="0.25">
      <c r="H25">
        <f t="shared" si="4"/>
        <v>21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1</v>
      </c>
      <c r="M25">
        <f t="shared" si="2"/>
        <v>0</v>
      </c>
      <c r="N25">
        <f t="shared" si="3"/>
        <v>1</v>
      </c>
      <c r="O25">
        <f t="shared" si="3"/>
        <v>0</v>
      </c>
      <c r="P25">
        <f t="shared" si="3"/>
        <v>1</v>
      </c>
    </row>
    <row r="26" spans="8:17" x14ac:dyDescent="0.25">
      <c r="H26">
        <f t="shared" si="4"/>
        <v>22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1</v>
      </c>
      <c r="M26">
        <f t="shared" si="2"/>
        <v>0</v>
      </c>
      <c r="N26">
        <f t="shared" si="3"/>
        <v>1</v>
      </c>
      <c r="O26">
        <f t="shared" si="3"/>
        <v>1</v>
      </c>
      <c r="P26">
        <f t="shared" si="3"/>
        <v>0</v>
      </c>
    </row>
    <row r="27" spans="8:17" x14ac:dyDescent="0.25">
      <c r="H27">
        <f t="shared" si="4"/>
        <v>23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1</v>
      </c>
      <c r="M27">
        <f t="shared" si="2"/>
        <v>0</v>
      </c>
      <c r="N27">
        <f t="shared" si="3"/>
        <v>1</v>
      </c>
      <c r="O27">
        <f t="shared" si="3"/>
        <v>1</v>
      </c>
      <c r="P27">
        <f t="shared" si="3"/>
        <v>1</v>
      </c>
    </row>
    <row r="28" spans="8:17" x14ac:dyDescent="0.25">
      <c r="H28">
        <f t="shared" si="4"/>
        <v>24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1</v>
      </c>
      <c r="M28">
        <f t="shared" si="2"/>
        <v>1</v>
      </c>
      <c r="N28">
        <f t="shared" si="3"/>
        <v>0</v>
      </c>
      <c r="O28">
        <f t="shared" si="3"/>
        <v>0</v>
      </c>
      <c r="P28">
        <f t="shared" si="3"/>
        <v>0</v>
      </c>
    </row>
    <row r="29" spans="8:17" x14ac:dyDescent="0.25">
      <c r="H29">
        <f t="shared" si="4"/>
        <v>25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1</v>
      </c>
      <c r="M29">
        <f t="shared" si="2"/>
        <v>1</v>
      </c>
      <c r="N29">
        <f t="shared" si="3"/>
        <v>0</v>
      </c>
      <c r="O29">
        <f t="shared" si="3"/>
        <v>0</v>
      </c>
      <c r="P29">
        <f t="shared" si="3"/>
        <v>1</v>
      </c>
    </row>
    <row r="30" spans="8:17" x14ac:dyDescent="0.25">
      <c r="H30">
        <f t="shared" si="4"/>
        <v>26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1</v>
      </c>
      <c r="M30">
        <f t="shared" si="2"/>
        <v>1</v>
      </c>
      <c r="N30">
        <f t="shared" si="3"/>
        <v>0</v>
      </c>
      <c r="O30">
        <f t="shared" si="3"/>
        <v>1</v>
      </c>
      <c r="P30">
        <f t="shared" si="3"/>
        <v>0</v>
      </c>
    </row>
    <row r="31" spans="8:17" x14ac:dyDescent="0.25">
      <c r="H31">
        <f t="shared" si="4"/>
        <v>27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1</v>
      </c>
      <c r="M31">
        <f t="shared" si="2"/>
        <v>1</v>
      </c>
      <c r="N31">
        <f t="shared" si="3"/>
        <v>0</v>
      </c>
      <c r="O31">
        <f t="shared" si="3"/>
        <v>1</v>
      </c>
      <c r="P31">
        <f t="shared" si="3"/>
        <v>1</v>
      </c>
    </row>
    <row r="32" spans="8:17" x14ac:dyDescent="0.25">
      <c r="H32">
        <f t="shared" si="4"/>
        <v>28</v>
      </c>
      <c r="I32">
        <f t="shared" si="3"/>
        <v>0</v>
      </c>
      <c r="J32">
        <f t="shared" si="3"/>
        <v>0</v>
      </c>
      <c r="K32">
        <f t="shared" si="3"/>
        <v>0</v>
      </c>
      <c r="L32">
        <f t="shared" si="3"/>
        <v>1</v>
      </c>
      <c r="M32">
        <f t="shared" si="2"/>
        <v>1</v>
      </c>
      <c r="N32">
        <f t="shared" si="3"/>
        <v>1</v>
      </c>
      <c r="O32">
        <f t="shared" si="3"/>
        <v>0</v>
      </c>
      <c r="P32">
        <f t="shared" si="3"/>
        <v>0</v>
      </c>
    </row>
    <row r="33" spans="8:17" x14ac:dyDescent="0.25">
      <c r="H33">
        <f t="shared" si="4"/>
        <v>29</v>
      </c>
      <c r="I33">
        <f t="shared" si="3"/>
        <v>0</v>
      </c>
      <c r="J33">
        <f t="shared" si="3"/>
        <v>0</v>
      </c>
      <c r="K33">
        <f t="shared" si="3"/>
        <v>0</v>
      </c>
      <c r="L33">
        <f t="shared" si="3"/>
        <v>1</v>
      </c>
      <c r="M33">
        <f t="shared" si="2"/>
        <v>1</v>
      </c>
      <c r="N33">
        <f t="shared" si="3"/>
        <v>1</v>
      </c>
      <c r="O33">
        <f t="shared" si="3"/>
        <v>0</v>
      </c>
      <c r="P33">
        <f t="shared" si="3"/>
        <v>1</v>
      </c>
    </row>
    <row r="34" spans="8:17" x14ac:dyDescent="0.25">
      <c r="H34">
        <f t="shared" si="4"/>
        <v>30</v>
      </c>
      <c r="I34">
        <f t="shared" si="3"/>
        <v>0</v>
      </c>
      <c r="J34">
        <f t="shared" si="3"/>
        <v>0</v>
      </c>
      <c r="K34">
        <f t="shared" si="3"/>
        <v>0</v>
      </c>
      <c r="L34">
        <f t="shared" si="3"/>
        <v>1</v>
      </c>
      <c r="M34">
        <f t="shared" si="2"/>
        <v>1</v>
      </c>
      <c r="N34">
        <f t="shared" si="3"/>
        <v>1</v>
      </c>
      <c r="O34">
        <f t="shared" si="3"/>
        <v>1</v>
      </c>
      <c r="P34">
        <f t="shared" si="3"/>
        <v>0</v>
      </c>
    </row>
    <row r="35" spans="8:17" x14ac:dyDescent="0.25">
      <c r="H35">
        <f t="shared" si="4"/>
        <v>31</v>
      </c>
      <c r="I35">
        <f t="shared" si="3"/>
        <v>0</v>
      </c>
      <c r="J35">
        <f t="shared" si="3"/>
        <v>0</v>
      </c>
      <c r="K35">
        <f t="shared" si="3"/>
        <v>0</v>
      </c>
      <c r="L35">
        <f t="shared" si="3"/>
        <v>1</v>
      </c>
      <c r="M35">
        <f t="shared" si="2"/>
        <v>1</v>
      </c>
      <c r="N35">
        <f t="shared" si="3"/>
        <v>1</v>
      </c>
      <c r="O35">
        <f t="shared" si="3"/>
        <v>1</v>
      </c>
      <c r="P35">
        <f t="shared" si="3"/>
        <v>1</v>
      </c>
    </row>
    <row r="36" spans="8:17" x14ac:dyDescent="0.25">
      <c r="H36">
        <f t="shared" si="4"/>
        <v>32</v>
      </c>
      <c r="I36">
        <f t="shared" si="3"/>
        <v>0</v>
      </c>
      <c r="J36">
        <f t="shared" si="3"/>
        <v>0</v>
      </c>
      <c r="K36">
        <f t="shared" si="3"/>
        <v>1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 t="s">
        <v>34</v>
      </c>
    </row>
    <row r="37" spans="8:17" x14ac:dyDescent="0.25">
      <c r="H37">
        <f t="shared" si="4"/>
        <v>33</v>
      </c>
      <c r="I37">
        <f t="shared" ref="I37:P68" si="5">MOD(TRUNC($H37/I$3),2)</f>
        <v>0</v>
      </c>
      <c r="J37">
        <f t="shared" si="5"/>
        <v>0</v>
      </c>
      <c r="K37">
        <f t="shared" si="5"/>
        <v>1</v>
      </c>
      <c r="L37">
        <f t="shared" si="5"/>
        <v>0</v>
      </c>
      <c r="M37">
        <f t="shared" si="5"/>
        <v>0</v>
      </c>
      <c r="N37">
        <f t="shared" si="5"/>
        <v>0</v>
      </c>
      <c r="O37">
        <f t="shared" si="5"/>
        <v>0</v>
      </c>
      <c r="P37">
        <f t="shared" si="5"/>
        <v>1</v>
      </c>
      <c r="Q37" t="s">
        <v>35</v>
      </c>
    </row>
    <row r="38" spans="8:17" x14ac:dyDescent="0.25">
      <c r="H38">
        <f t="shared" si="4"/>
        <v>34</v>
      </c>
      <c r="I38">
        <f t="shared" si="5"/>
        <v>0</v>
      </c>
      <c r="J38">
        <f t="shared" si="5"/>
        <v>0</v>
      </c>
      <c r="K38">
        <f t="shared" si="5"/>
        <v>1</v>
      </c>
      <c r="L38">
        <f t="shared" si="5"/>
        <v>0</v>
      </c>
      <c r="M38">
        <f t="shared" si="5"/>
        <v>0</v>
      </c>
      <c r="N38">
        <f t="shared" si="5"/>
        <v>0</v>
      </c>
      <c r="O38">
        <f t="shared" si="5"/>
        <v>1</v>
      </c>
      <c r="P38">
        <f t="shared" si="5"/>
        <v>0</v>
      </c>
    </row>
    <row r="39" spans="8:17" x14ac:dyDescent="0.25">
      <c r="H39">
        <f t="shared" si="4"/>
        <v>35</v>
      </c>
      <c r="I39">
        <f t="shared" si="5"/>
        <v>0</v>
      </c>
      <c r="J39">
        <f t="shared" si="5"/>
        <v>0</v>
      </c>
      <c r="K39">
        <f t="shared" si="5"/>
        <v>1</v>
      </c>
      <c r="L39">
        <f t="shared" si="5"/>
        <v>0</v>
      </c>
      <c r="M39">
        <f t="shared" si="5"/>
        <v>0</v>
      </c>
      <c r="N39">
        <f t="shared" si="5"/>
        <v>0</v>
      </c>
      <c r="O39">
        <f t="shared" si="5"/>
        <v>1</v>
      </c>
      <c r="P39">
        <f t="shared" si="5"/>
        <v>1</v>
      </c>
    </row>
    <row r="40" spans="8:17" x14ac:dyDescent="0.25">
      <c r="H40">
        <f t="shared" si="4"/>
        <v>36</v>
      </c>
      <c r="I40">
        <f t="shared" si="5"/>
        <v>0</v>
      </c>
      <c r="J40">
        <f t="shared" si="5"/>
        <v>0</v>
      </c>
      <c r="K40">
        <f t="shared" si="5"/>
        <v>1</v>
      </c>
      <c r="L40">
        <f t="shared" si="5"/>
        <v>0</v>
      </c>
      <c r="M40">
        <f t="shared" si="5"/>
        <v>0</v>
      </c>
      <c r="N40">
        <f t="shared" si="5"/>
        <v>1</v>
      </c>
      <c r="O40">
        <f t="shared" si="5"/>
        <v>0</v>
      </c>
      <c r="P40">
        <f t="shared" si="5"/>
        <v>0</v>
      </c>
    </row>
    <row r="41" spans="8:17" x14ac:dyDescent="0.25">
      <c r="H41">
        <f t="shared" si="4"/>
        <v>37</v>
      </c>
      <c r="I41">
        <f t="shared" si="5"/>
        <v>0</v>
      </c>
      <c r="J41">
        <f t="shared" si="5"/>
        <v>0</v>
      </c>
      <c r="K41">
        <f t="shared" si="5"/>
        <v>1</v>
      </c>
      <c r="L41">
        <f t="shared" si="5"/>
        <v>0</v>
      </c>
      <c r="M41">
        <f t="shared" si="5"/>
        <v>0</v>
      </c>
      <c r="N41">
        <f t="shared" si="5"/>
        <v>1</v>
      </c>
      <c r="O41">
        <f t="shared" si="5"/>
        <v>0</v>
      </c>
      <c r="P41">
        <f t="shared" si="5"/>
        <v>1</v>
      </c>
    </row>
    <row r="42" spans="8:17" x14ac:dyDescent="0.25">
      <c r="H42">
        <f t="shared" si="4"/>
        <v>38</v>
      </c>
      <c r="I42">
        <f t="shared" si="5"/>
        <v>0</v>
      </c>
      <c r="J42">
        <f t="shared" si="5"/>
        <v>0</v>
      </c>
      <c r="K42">
        <f t="shared" si="5"/>
        <v>1</v>
      </c>
      <c r="L42">
        <f t="shared" si="5"/>
        <v>0</v>
      </c>
      <c r="M42">
        <f t="shared" si="5"/>
        <v>0</v>
      </c>
      <c r="N42">
        <f t="shared" si="5"/>
        <v>1</v>
      </c>
      <c r="O42">
        <f t="shared" si="5"/>
        <v>1</v>
      </c>
      <c r="P42">
        <f t="shared" si="5"/>
        <v>0</v>
      </c>
    </row>
    <row r="43" spans="8:17" x14ac:dyDescent="0.25">
      <c r="H43">
        <f t="shared" si="4"/>
        <v>39</v>
      </c>
      <c r="I43">
        <f t="shared" si="5"/>
        <v>0</v>
      </c>
      <c r="J43">
        <f t="shared" si="5"/>
        <v>0</v>
      </c>
      <c r="K43">
        <f t="shared" si="5"/>
        <v>1</v>
      </c>
      <c r="L43">
        <f t="shared" si="5"/>
        <v>0</v>
      </c>
      <c r="M43">
        <f t="shared" si="5"/>
        <v>0</v>
      </c>
      <c r="N43">
        <f t="shared" si="5"/>
        <v>1</v>
      </c>
      <c r="O43">
        <f t="shared" si="5"/>
        <v>1</v>
      </c>
      <c r="P43">
        <f t="shared" si="5"/>
        <v>1</v>
      </c>
    </row>
    <row r="44" spans="8:17" x14ac:dyDescent="0.25">
      <c r="H44">
        <f t="shared" si="4"/>
        <v>40</v>
      </c>
      <c r="I44">
        <f t="shared" si="5"/>
        <v>0</v>
      </c>
      <c r="J44">
        <f t="shared" si="5"/>
        <v>0</v>
      </c>
      <c r="K44">
        <f t="shared" si="5"/>
        <v>1</v>
      </c>
      <c r="L44">
        <f t="shared" si="5"/>
        <v>0</v>
      </c>
      <c r="M44">
        <f t="shared" si="5"/>
        <v>1</v>
      </c>
      <c r="N44">
        <f t="shared" si="5"/>
        <v>0</v>
      </c>
      <c r="O44">
        <f t="shared" si="5"/>
        <v>0</v>
      </c>
      <c r="P44">
        <f t="shared" si="5"/>
        <v>0</v>
      </c>
    </row>
    <row r="45" spans="8:17" x14ac:dyDescent="0.25">
      <c r="H45">
        <f t="shared" si="4"/>
        <v>41</v>
      </c>
      <c r="I45">
        <f t="shared" si="5"/>
        <v>0</v>
      </c>
      <c r="J45">
        <f t="shared" si="5"/>
        <v>0</v>
      </c>
      <c r="K45">
        <f t="shared" si="5"/>
        <v>1</v>
      </c>
      <c r="L45">
        <f t="shared" si="5"/>
        <v>0</v>
      </c>
      <c r="M45">
        <f t="shared" si="5"/>
        <v>1</v>
      </c>
      <c r="N45">
        <f t="shared" si="5"/>
        <v>0</v>
      </c>
      <c r="O45">
        <f t="shared" si="5"/>
        <v>0</v>
      </c>
      <c r="P45">
        <f t="shared" si="5"/>
        <v>1</v>
      </c>
    </row>
    <row r="46" spans="8:17" x14ac:dyDescent="0.25">
      <c r="H46">
        <f t="shared" si="4"/>
        <v>42</v>
      </c>
      <c r="I46">
        <f t="shared" si="5"/>
        <v>0</v>
      </c>
      <c r="J46">
        <f t="shared" si="5"/>
        <v>0</v>
      </c>
      <c r="K46">
        <f t="shared" si="5"/>
        <v>1</v>
      </c>
      <c r="L46">
        <f t="shared" si="5"/>
        <v>0</v>
      </c>
      <c r="M46">
        <f t="shared" si="5"/>
        <v>1</v>
      </c>
      <c r="N46">
        <f t="shared" si="5"/>
        <v>0</v>
      </c>
      <c r="O46">
        <f t="shared" si="5"/>
        <v>1</v>
      </c>
      <c r="P46">
        <f t="shared" si="5"/>
        <v>0</v>
      </c>
    </row>
    <row r="47" spans="8:17" x14ac:dyDescent="0.25">
      <c r="H47">
        <f t="shared" si="4"/>
        <v>43</v>
      </c>
      <c r="I47">
        <f t="shared" si="5"/>
        <v>0</v>
      </c>
      <c r="J47">
        <f t="shared" si="5"/>
        <v>0</v>
      </c>
      <c r="K47">
        <f t="shared" si="5"/>
        <v>1</v>
      </c>
      <c r="L47">
        <f t="shared" si="5"/>
        <v>0</v>
      </c>
      <c r="M47">
        <f t="shared" si="5"/>
        <v>1</v>
      </c>
      <c r="N47">
        <f t="shared" si="5"/>
        <v>0</v>
      </c>
      <c r="O47">
        <f t="shared" si="5"/>
        <v>1</v>
      </c>
      <c r="P47">
        <f t="shared" si="5"/>
        <v>1</v>
      </c>
    </row>
    <row r="48" spans="8:17" x14ac:dyDescent="0.25">
      <c r="H48">
        <f t="shared" si="4"/>
        <v>44</v>
      </c>
      <c r="I48">
        <f t="shared" si="5"/>
        <v>0</v>
      </c>
      <c r="J48">
        <f t="shared" si="5"/>
        <v>0</v>
      </c>
      <c r="K48">
        <f t="shared" si="5"/>
        <v>1</v>
      </c>
      <c r="L48">
        <f t="shared" si="5"/>
        <v>0</v>
      </c>
      <c r="M48">
        <f t="shared" si="5"/>
        <v>1</v>
      </c>
      <c r="N48">
        <f t="shared" si="5"/>
        <v>1</v>
      </c>
      <c r="O48">
        <f t="shared" si="5"/>
        <v>0</v>
      </c>
      <c r="P48">
        <f t="shared" si="5"/>
        <v>0</v>
      </c>
    </row>
    <row r="49" spans="8:16" x14ac:dyDescent="0.25">
      <c r="H49">
        <f t="shared" si="4"/>
        <v>45</v>
      </c>
      <c r="I49">
        <f t="shared" si="5"/>
        <v>0</v>
      </c>
      <c r="J49">
        <f t="shared" si="5"/>
        <v>0</v>
      </c>
      <c r="K49">
        <f t="shared" si="5"/>
        <v>1</v>
      </c>
      <c r="L49">
        <f t="shared" si="5"/>
        <v>0</v>
      </c>
      <c r="M49">
        <f t="shared" si="5"/>
        <v>1</v>
      </c>
      <c r="N49">
        <f t="shared" si="5"/>
        <v>1</v>
      </c>
      <c r="O49">
        <f t="shared" si="5"/>
        <v>0</v>
      </c>
      <c r="P49">
        <f t="shared" si="5"/>
        <v>1</v>
      </c>
    </row>
    <row r="50" spans="8:16" x14ac:dyDescent="0.25">
      <c r="H50">
        <f t="shared" si="4"/>
        <v>46</v>
      </c>
      <c r="I50">
        <f t="shared" si="5"/>
        <v>0</v>
      </c>
      <c r="J50">
        <f t="shared" si="5"/>
        <v>0</v>
      </c>
      <c r="K50">
        <f t="shared" si="5"/>
        <v>1</v>
      </c>
      <c r="L50">
        <f t="shared" si="5"/>
        <v>0</v>
      </c>
      <c r="M50">
        <f t="shared" si="5"/>
        <v>1</v>
      </c>
      <c r="N50">
        <f t="shared" si="5"/>
        <v>1</v>
      </c>
      <c r="O50">
        <f t="shared" si="5"/>
        <v>1</v>
      </c>
      <c r="P50">
        <f t="shared" si="5"/>
        <v>0</v>
      </c>
    </row>
    <row r="51" spans="8:16" x14ac:dyDescent="0.25">
      <c r="H51">
        <f t="shared" si="4"/>
        <v>47</v>
      </c>
      <c r="I51">
        <f t="shared" si="5"/>
        <v>0</v>
      </c>
      <c r="J51">
        <f t="shared" si="5"/>
        <v>0</v>
      </c>
      <c r="K51">
        <f t="shared" si="5"/>
        <v>1</v>
      </c>
      <c r="L51">
        <f t="shared" si="5"/>
        <v>0</v>
      </c>
      <c r="M51">
        <f t="shared" si="5"/>
        <v>1</v>
      </c>
      <c r="N51">
        <f t="shared" si="5"/>
        <v>1</v>
      </c>
      <c r="O51">
        <f t="shared" si="5"/>
        <v>1</v>
      </c>
      <c r="P51">
        <f t="shared" si="5"/>
        <v>1</v>
      </c>
    </row>
    <row r="52" spans="8:16" x14ac:dyDescent="0.25">
      <c r="H52">
        <f t="shared" si="4"/>
        <v>48</v>
      </c>
      <c r="I52">
        <f t="shared" si="5"/>
        <v>0</v>
      </c>
      <c r="J52">
        <f t="shared" si="5"/>
        <v>0</v>
      </c>
      <c r="K52">
        <f t="shared" si="5"/>
        <v>1</v>
      </c>
      <c r="L52">
        <f t="shared" si="5"/>
        <v>1</v>
      </c>
      <c r="M52">
        <f t="shared" si="5"/>
        <v>0</v>
      </c>
      <c r="N52">
        <f t="shared" si="5"/>
        <v>0</v>
      </c>
      <c r="O52">
        <f t="shared" si="5"/>
        <v>0</v>
      </c>
      <c r="P52">
        <f t="shared" si="5"/>
        <v>0</v>
      </c>
    </row>
    <row r="53" spans="8:16" x14ac:dyDescent="0.25">
      <c r="H53">
        <f t="shared" si="4"/>
        <v>49</v>
      </c>
      <c r="I53">
        <f t="shared" si="5"/>
        <v>0</v>
      </c>
      <c r="J53">
        <f t="shared" si="5"/>
        <v>0</v>
      </c>
      <c r="K53">
        <f t="shared" si="5"/>
        <v>1</v>
      </c>
      <c r="L53">
        <f t="shared" si="5"/>
        <v>1</v>
      </c>
      <c r="M53">
        <f t="shared" si="5"/>
        <v>0</v>
      </c>
      <c r="N53">
        <f t="shared" si="5"/>
        <v>0</v>
      </c>
      <c r="O53">
        <f t="shared" si="5"/>
        <v>0</v>
      </c>
      <c r="P53">
        <f t="shared" si="5"/>
        <v>1</v>
      </c>
    </row>
    <row r="54" spans="8:16" x14ac:dyDescent="0.25">
      <c r="H54">
        <f t="shared" si="4"/>
        <v>50</v>
      </c>
      <c r="I54">
        <f t="shared" si="5"/>
        <v>0</v>
      </c>
      <c r="J54">
        <f t="shared" si="5"/>
        <v>0</v>
      </c>
      <c r="K54">
        <f t="shared" si="5"/>
        <v>1</v>
      </c>
      <c r="L54">
        <f t="shared" si="5"/>
        <v>1</v>
      </c>
      <c r="M54">
        <f t="shared" si="5"/>
        <v>0</v>
      </c>
      <c r="N54">
        <f t="shared" si="5"/>
        <v>0</v>
      </c>
      <c r="O54">
        <f t="shared" si="5"/>
        <v>1</v>
      </c>
      <c r="P54">
        <f t="shared" si="5"/>
        <v>0</v>
      </c>
    </row>
    <row r="55" spans="8:16" x14ac:dyDescent="0.25">
      <c r="H55">
        <f t="shared" si="4"/>
        <v>51</v>
      </c>
      <c r="I55">
        <f t="shared" si="5"/>
        <v>0</v>
      </c>
      <c r="J55">
        <f t="shared" si="5"/>
        <v>0</v>
      </c>
      <c r="K55">
        <f t="shared" si="5"/>
        <v>1</v>
      </c>
      <c r="L55">
        <f t="shared" si="5"/>
        <v>1</v>
      </c>
      <c r="M55">
        <f t="shared" si="5"/>
        <v>0</v>
      </c>
      <c r="N55">
        <f t="shared" si="5"/>
        <v>0</v>
      </c>
      <c r="O55">
        <f t="shared" si="5"/>
        <v>1</v>
      </c>
      <c r="P55">
        <f t="shared" si="5"/>
        <v>1</v>
      </c>
    </row>
    <row r="56" spans="8:16" x14ac:dyDescent="0.25">
      <c r="H56">
        <f t="shared" si="4"/>
        <v>52</v>
      </c>
      <c r="I56">
        <f t="shared" si="5"/>
        <v>0</v>
      </c>
      <c r="J56">
        <f t="shared" si="5"/>
        <v>0</v>
      </c>
      <c r="K56">
        <f t="shared" si="5"/>
        <v>1</v>
      </c>
      <c r="L56">
        <f t="shared" si="5"/>
        <v>1</v>
      </c>
      <c r="M56">
        <f t="shared" si="5"/>
        <v>0</v>
      </c>
      <c r="N56">
        <f t="shared" si="5"/>
        <v>1</v>
      </c>
      <c r="O56">
        <f t="shared" si="5"/>
        <v>0</v>
      </c>
      <c r="P56">
        <f t="shared" si="5"/>
        <v>0</v>
      </c>
    </row>
    <row r="57" spans="8:16" x14ac:dyDescent="0.25">
      <c r="H57">
        <f t="shared" si="4"/>
        <v>53</v>
      </c>
      <c r="I57">
        <f t="shared" si="5"/>
        <v>0</v>
      </c>
      <c r="J57">
        <f t="shared" si="5"/>
        <v>0</v>
      </c>
      <c r="K57">
        <f t="shared" si="5"/>
        <v>1</v>
      </c>
      <c r="L57">
        <f t="shared" si="5"/>
        <v>1</v>
      </c>
      <c r="M57">
        <f t="shared" si="5"/>
        <v>0</v>
      </c>
      <c r="N57">
        <f t="shared" si="5"/>
        <v>1</v>
      </c>
      <c r="O57">
        <f t="shared" si="5"/>
        <v>0</v>
      </c>
      <c r="P57">
        <f t="shared" si="5"/>
        <v>1</v>
      </c>
    </row>
    <row r="58" spans="8:16" x14ac:dyDescent="0.25">
      <c r="H58">
        <f t="shared" si="4"/>
        <v>54</v>
      </c>
      <c r="I58">
        <f t="shared" si="5"/>
        <v>0</v>
      </c>
      <c r="J58">
        <f t="shared" si="5"/>
        <v>0</v>
      </c>
      <c r="K58">
        <f t="shared" si="5"/>
        <v>1</v>
      </c>
      <c r="L58">
        <f t="shared" si="5"/>
        <v>1</v>
      </c>
      <c r="M58">
        <f t="shared" si="5"/>
        <v>0</v>
      </c>
      <c r="N58">
        <f t="shared" si="5"/>
        <v>1</v>
      </c>
      <c r="O58">
        <f t="shared" si="5"/>
        <v>1</v>
      </c>
      <c r="P58">
        <f t="shared" si="5"/>
        <v>0</v>
      </c>
    </row>
    <row r="59" spans="8:16" x14ac:dyDescent="0.25">
      <c r="H59">
        <f t="shared" si="4"/>
        <v>55</v>
      </c>
      <c r="I59">
        <f t="shared" si="5"/>
        <v>0</v>
      </c>
      <c r="J59">
        <f t="shared" si="5"/>
        <v>0</v>
      </c>
      <c r="K59">
        <f t="shared" si="5"/>
        <v>1</v>
      </c>
      <c r="L59">
        <f t="shared" si="5"/>
        <v>1</v>
      </c>
      <c r="M59">
        <f t="shared" si="5"/>
        <v>0</v>
      </c>
      <c r="N59">
        <f t="shared" si="5"/>
        <v>1</v>
      </c>
      <c r="O59">
        <f t="shared" si="5"/>
        <v>1</v>
      </c>
      <c r="P59">
        <f t="shared" si="5"/>
        <v>1</v>
      </c>
    </row>
    <row r="60" spans="8:16" x14ac:dyDescent="0.25">
      <c r="H60">
        <f t="shared" si="4"/>
        <v>56</v>
      </c>
      <c r="I60">
        <f t="shared" si="5"/>
        <v>0</v>
      </c>
      <c r="J60">
        <f t="shared" si="5"/>
        <v>0</v>
      </c>
      <c r="K60">
        <f t="shared" si="5"/>
        <v>1</v>
      </c>
      <c r="L60">
        <f t="shared" si="5"/>
        <v>1</v>
      </c>
      <c r="M60">
        <f t="shared" si="5"/>
        <v>1</v>
      </c>
      <c r="N60">
        <f t="shared" si="5"/>
        <v>0</v>
      </c>
      <c r="O60">
        <f t="shared" si="5"/>
        <v>0</v>
      </c>
      <c r="P60">
        <f t="shared" si="5"/>
        <v>0</v>
      </c>
    </row>
    <row r="61" spans="8:16" x14ac:dyDescent="0.25">
      <c r="H61">
        <f t="shared" si="4"/>
        <v>57</v>
      </c>
      <c r="I61">
        <f t="shared" si="5"/>
        <v>0</v>
      </c>
      <c r="J61">
        <f t="shared" si="5"/>
        <v>0</v>
      </c>
      <c r="K61">
        <f t="shared" si="5"/>
        <v>1</v>
      </c>
      <c r="L61">
        <f t="shared" si="5"/>
        <v>1</v>
      </c>
      <c r="M61">
        <f t="shared" si="5"/>
        <v>1</v>
      </c>
      <c r="N61">
        <f t="shared" si="5"/>
        <v>0</v>
      </c>
      <c r="O61">
        <f t="shared" si="5"/>
        <v>0</v>
      </c>
      <c r="P61">
        <f t="shared" si="5"/>
        <v>1</v>
      </c>
    </row>
    <row r="62" spans="8:16" x14ac:dyDescent="0.25">
      <c r="H62">
        <f t="shared" si="4"/>
        <v>58</v>
      </c>
      <c r="I62">
        <f t="shared" si="5"/>
        <v>0</v>
      </c>
      <c r="J62">
        <f t="shared" si="5"/>
        <v>0</v>
      </c>
      <c r="K62">
        <f t="shared" si="5"/>
        <v>1</v>
      </c>
      <c r="L62">
        <f t="shared" si="5"/>
        <v>1</v>
      </c>
      <c r="M62">
        <f t="shared" si="5"/>
        <v>1</v>
      </c>
      <c r="N62">
        <f t="shared" si="5"/>
        <v>0</v>
      </c>
      <c r="O62">
        <f t="shared" si="5"/>
        <v>1</v>
      </c>
      <c r="P62">
        <f t="shared" si="5"/>
        <v>0</v>
      </c>
    </row>
    <row r="63" spans="8:16" x14ac:dyDescent="0.25">
      <c r="H63">
        <f t="shared" si="4"/>
        <v>59</v>
      </c>
      <c r="I63">
        <f t="shared" si="5"/>
        <v>0</v>
      </c>
      <c r="J63">
        <f t="shared" si="5"/>
        <v>0</v>
      </c>
      <c r="K63">
        <f t="shared" si="5"/>
        <v>1</v>
      </c>
      <c r="L63">
        <f t="shared" si="5"/>
        <v>1</v>
      </c>
      <c r="M63">
        <f t="shared" si="5"/>
        <v>1</v>
      </c>
      <c r="N63">
        <f t="shared" si="5"/>
        <v>0</v>
      </c>
      <c r="O63">
        <f t="shared" si="5"/>
        <v>1</v>
      </c>
      <c r="P63">
        <f t="shared" si="5"/>
        <v>1</v>
      </c>
    </row>
    <row r="64" spans="8:16" x14ac:dyDescent="0.25">
      <c r="H64">
        <f t="shared" si="4"/>
        <v>60</v>
      </c>
      <c r="I64">
        <f t="shared" si="5"/>
        <v>0</v>
      </c>
      <c r="J64">
        <f t="shared" si="5"/>
        <v>0</v>
      </c>
      <c r="K64">
        <f t="shared" si="5"/>
        <v>1</v>
      </c>
      <c r="L64">
        <f t="shared" si="5"/>
        <v>1</v>
      </c>
      <c r="M64">
        <f t="shared" si="5"/>
        <v>1</v>
      </c>
      <c r="N64">
        <f t="shared" si="5"/>
        <v>1</v>
      </c>
      <c r="O64">
        <f t="shared" si="5"/>
        <v>0</v>
      </c>
      <c r="P64">
        <f t="shared" si="5"/>
        <v>0</v>
      </c>
    </row>
    <row r="65" spans="8:16" x14ac:dyDescent="0.25">
      <c r="H65">
        <f t="shared" si="4"/>
        <v>61</v>
      </c>
      <c r="I65">
        <f t="shared" si="5"/>
        <v>0</v>
      </c>
      <c r="J65">
        <f t="shared" si="5"/>
        <v>0</v>
      </c>
      <c r="K65">
        <f t="shared" si="5"/>
        <v>1</v>
      </c>
      <c r="L65">
        <f t="shared" si="5"/>
        <v>1</v>
      </c>
      <c r="M65">
        <f t="shared" si="5"/>
        <v>1</v>
      </c>
      <c r="N65">
        <f t="shared" si="5"/>
        <v>1</v>
      </c>
      <c r="O65">
        <f t="shared" si="5"/>
        <v>0</v>
      </c>
      <c r="P65">
        <f t="shared" si="5"/>
        <v>1</v>
      </c>
    </row>
    <row r="66" spans="8:16" x14ac:dyDescent="0.25">
      <c r="H66">
        <f t="shared" si="4"/>
        <v>62</v>
      </c>
      <c r="I66">
        <f t="shared" si="5"/>
        <v>0</v>
      </c>
      <c r="J66">
        <f t="shared" si="5"/>
        <v>0</v>
      </c>
      <c r="K66">
        <f t="shared" si="5"/>
        <v>1</v>
      </c>
      <c r="L66">
        <f t="shared" si="5"/>
        <v>1</v>
      </c>
      <c r="M66">
        <f t="shared" si="5"/>
        <v>1</v>
      </c>
      <c r="N66">
        <f t="shared" si="5"/>
        <v>1</v>
      </c>
      <c r="O66">
        <f t="shared" si="5"/>
        <v>1</v>
      </c>
      <c r="P66">
        <f t="shared" si="5"/>
        <v>0</v>
      </c>
    </row>
    <row r="67" spans="8:16" x14ac:dyDescent="0.25">
      <c r="H67">
        <f t="shared" si="4"/>
        <v>63</v>
      </c>
      <c r="I67">
        <f t="shared" si="5"/>
        <v>0</v>
      </c>
      <c r="J67">
        <f t="shared" si="5"/>
        <v>0</v>
      </c>
      <c r="K67">
        <f t="shared" si="5"/>
        <v>1</v>
      </c>
      <c r="L67">
        <f t="shared" si="5"/>
        <v>1</v>
      </c>
      <c r="M67">
        <f t="shared" si="5"/>
        <v>1</v>
      </c>
      <c r="N67">
        <f t="shared" si="5"/>
        <v>1</v>
      </c>
      <c r="O67">
        <f t="shared" si="5"/>
        <v>1</v>
      </c>
      <c r="P67">
        <f t="shared" si="5"/>
        <v>1</v>
      </c>
    </row>
    <row r="68" spans="8:16" x14ac:dyDescent="0.25">
      <c r="H68">
        <f t="shared" si="4"/>
        <v>64</v>
      </c>
      <c r="I68">
        <f t="shared" si="5"/>
        <v>0</v>
      </c>
      <c r="J68">
        <f t="shared" si="5"/>
        <v>1</v>
      </c>
      <c r="K68">
        <f t="shared" si="5"/>
        <v>0</v>
      </c>
      <c r="L68">
        <f t="shared" si="5"/>
        <v>0</v>
      </c>
      <c r="M68">
        <f t="shared" si="5"/>
        <v>0</v>
      </c>
      <c r="N68">
        <f t="shared" si="5"/>
        <v>0</v>
      </c>
      <c r="O68">
        <f t="shared" si="5"/>
        <v>0</v>
      </c>
      <c r="P68">
        <f t="shared" ref="J68:P105" si="6">MOD(TRUNC($H68/P$3),2)</f>
        <v>0</v>
      </c>
    </row>
    <row r="69" spans="8:16" x14ac:dyDescent="0.25">
      <c r="H69">
        <f t="shared" si="4"/>
        <v>65</v>
      </c>
      <c r="I69">
        <f t="shared" ref="I69:I132" si="7">MOD(TRUNC($H69/I$3),2)</f>
        <v>0</v>
      </c>
      <c r="J69">
        <f t="shared" si="6"/>
        <v>1</v>
      </c>
      <c r="K69">
        <f t="shared" si="6"/>
        <v>0</v>
      </c>
      <c r="L69">
        <f t="shared" si="6"/>
        <v>0</v>
      </c>
      <c r="M69">
        <f t="shared" si="6"/>
        <v>0</v>
      </c>
      <c r="N69">
        <f t="shared" si="6"/>
        <v>0</v>
      </c>
      <c r="O69">
        <f t="shared" si="6"/>
        <v>0</v>
      </c>
      <c r="P69">
        <f t="shared" si="6"/>
        <v>1</v>
      </c>
    </row>
    <row r="70" spans="8:16" x14ac:dyDescent="0.25">
      <c r="H70">
        <f t="shared" ref="H70:H131" si="8">H69+1</f>
        <v>66</v>
      </c>
      <c r="I70">
        <f t="shared" si="7"/>
        <v>0</v>
      </c>
      <c r="J70">
        <f t="shared" si="6"/>
        <v>1</v>
      </c>
      <c r="K70">
        <f t="shared" si="6"/>
        <v>0</v>
      </c>
      <c r="L70">
        <f t="shared" si="6"/>
        <v>0</v>
      </c>
      <c r="M70">
        <f t="shared" si="6"/>
        <v>0</v>
      </c>
      <c r="N70">
        <f t="shared" si="6"/>
        <v>0</v>
      </c>
      <c r="O70">
        <f t="shared" si="6"/>
        <v>1</v>
      </c>
      <c r="P70">
        <f t="shared" si="6"/>
        <v>0</v>
      </c>
    </row>
    <row r="71" spans="8:16" x14ac:dyDescent="0.25">
      <c r="H71">
        <f t="shared" si="8"/>
        <v>67</v>
      </c>
      <c r="I71">
        <f t="shared" si="7"/>
        <v>0</v>
      </c>
      <c r="J71">
        <f t="shared" si="6"/>
        <v>1</v>
      </c>
      <c r="K71">
        <f t="shared" si="6"/>
        <v>0</v>
      </c>
      <c r="L71">
        <f t="shared" si="6"/>
        <v>0</v>
      </c>
      <c r="M71">
        <f t="shared" si="6"/>
        <v>0</v>
      </c>
      <c r="N71">
        <f t="shared" si="6"/>
        <v>0</v>
      </c>
      <c r="O71">
        <f t="shared" si="6"/>
        <v>1</v>
      </c>
      <c r="P71">
        <f t="shared" si="6"/>
        <v>1</v>
      </c>
    </row>
    <row r="72" spans="8:16" x14ac:dyDescent="0.25">
      <c r="H72">
        <f t="shared" si="8"/>
        <v>68</v>
      </c>
      <c r="I72">
        <f t="shared" si="7"/>
        <v>0</v>
      </c>
      <c r="J72">
        <f t="shared" si="6"/>
        <v>1</v>
      </c>
      <c r="K72">
        <f t="shared" si="6"/>
        <v>0</v>
      </c>
      <c r="L72">
        <f t="shared" si="6"/>
        <v>0</v>
      </c>
      <c r="M72">
        <f t="shared" si="6"/>
        <v>0</v>
      </c>
      <c r="N72">
        <f t="shared" si="6"/>
        <v>1</v>
      </c>
      <c r="O72">
        <f t="shared" si="6"/>
        <v>0</v>
      </c>
      <c r="P72">
        <f t="shared" si="6"/>
        <v>0</v>
      </c>
    </row>
    <row r="73" spans="8:16" x14ac:dyDescent="0.25">
      <c r="H73">
        <f t="shared" si="8"/>
        <v>69</v>
      </c>
      <c r="I73">
        <f t="shared" si="7"/>
        <v>0</v>
      </c>
      <c r="J73">
        <f t="shared" si="6"/>
        <v>1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1</v>
      </c>
      <c r="O73">
        <f t="shared" si="6"/>
        <v>0</v>
      </c>
      <c r="P73">
        <f t="shared" si="6"/>
        <v>1</v>
      </c>
    </row>
    <row r="74" spans="8:16" x14ac:dyDescent="0.25">
      <c r="H74">
        <f t="shared" si="8"/>
        <v>70</v>
      </c>
      <c r="I74">
        <f t="shared" si="7"/>
        <v>0</v>
      </c>
      <c r="J74">
        <f t="shared" si="6"/>
        <v>1</v>
      </c>
      <c r="K74">
        <f t="shared" si="6"/>
        <v>0</v>
      </c>
      <c r="L74">
        <f t="shared" si="6"/>
        <v>0</v>
      </c>
      <c r="M74">
        <f t="shared" si="6"/>
        <v>0</v>
      </c>
      <c r="N74">
        <f t="shared" si="6"/>
        <v>1</v>
      </c>
      <c r="O74">
        <f t="shared" si="6"/>
        <v>1</v>
      </c>
      <c r="P74">
        <f t="shared" si="6"/>
        <v>0</v>
      </c>
    </row>
    <row r="75" spans="8:16" x14ac:dyDescent="0.25">
      <c r="H75">
        <f t="shared" si="8"/>
        <v>71</v>
      </c>
      <c r="I75">
        <f t="shared" si="7"/>
        <v>0</v>
      </c>
      <c r="J75">
        <f t="shared" si="6"/>
        <v>1</v>
      </c>
      <c r="K75">
        <f t="shared" si="6"/>
        <v>0</v>
      </c>
      <c r="L75">
        <f t="shared" si="6"/>
        <v>0</v>
      </c>
      <c r="M75">
        <f t="shared" si="6"/>
        <v>0</v>
      </c>
      <c r="N75">
        <f t="shared" si="6"/>
        <v>1</v>
      </c>
      <c r="O75">
        <f t="shared" si="6"/>
        <v>1</v>
      </c>
      <c r="P75">
        <f t="shared" si="6"/>
        <v>1</v>
      </c>
    </row>
    <row r="76" spans="8:16" x14ac:dyDescent="0.25">
      <c r="H76">
        <f t="shared" si="8"/>
        <v>72</v>
      </c>
      <c r="I76">
        <f t="shared" si="7"/>
        <v>0</v>
      </c>
      <c r="J76">
        <f t="shared" si="6"/>
        <v>1</v>
      </c>
      <c r="K76">
        <f t="shared" si="6"/>
        <v>0</v>
      </c>
      <c r="L76">
        <f t="shared" si="6"/>
        <v>0</v>
      </c>
      <c r="M76">
        <f t="shared" si="6"/>
        <v>1</v>
      </c>
      <c r="N76">
        <f t="shared" si="6"/>
        <v>0</v>
      </c>
      <c r="O76">
        <f t="shared" si="6"/>
        <v>0</v>
      </c>
      <c r="P76">
        <f t="shared" si="6"/>
        <v>0</v>
      </c>
    </row>
    <row r="77" spans="8:16" x14ac:dyDescent="0.25">
      <c r="H77">
        <f t="shared" si="8"/>
        <v>73</v>
      </c>
      <c r="I77">
        <f t="shared" si="7"/>
        <v>0</v>
      </c>
      <c r="J77">
        <f t="shared" si="6"/>
        <v>1</v>
      </c>
      <c r="K77">
        <f t="shared" si="6"/>
        <v>0</v>
      </c>
      <c r="L77">
        <f t="shared" si="6"/>
        <v>0</v>
      </c>
      <c r="M77">
        <f t="shared" si="6"/>
        <v>1</v>
      </c>
      <c r="N77">
        <f t="shared" si="6"/>
        <v>0</v>
      </c>
      <c r="O77">
        <f t="shared" si="6"/>
        <v>0</v>
      </c>
      <c r="P77">
        <f t="shared" si="6"/>
        <v>1</v>
      </c>
    </row>
    <row r="78" spans="8:16" x14ac:dyDescent="0.25">
      <c r="H78">
        <f t="shared" si="8"/>
        <v>74</v>
      </c>
      <c r="I78">
        <f t="shared" si="7"/>
        <v>0</v>
      </c>
      <c r="J78">
        <f t="shared" si="6"/>
        <v>1</v>
      </c>
      <c r="K78">
        <f t="shared" si="6"/>
        <v>0</v>
      </c>
      <c r="L78">
        <f t="shared" si="6"/>
        <v>0</v>
      </c>
      <c r="M78">
        <f t="shared" si="6"/>
        <v>1</v>
      </c>
      <c r="N78">
        <f t="shared" si="6"/>
        <v>0</v>
      </c>
      <c r="O78">
        <f t="shared" si="6"/>
        <v>1</v>
      </c>
      <c r="P78">
        <f t="shared" si="6"/>
        <v>0</v>
      </c>
    </row>
    <row r="79" spans="8:16" x14ac:dyDescent="0.25">
      <c r="H79">
        <f t="shared" si="8"/>
        <v>75</v>
      </c>
      <c r="I79">
        <f t="shared" si="7"/>
        <v>0</v>
      </c>
      <c r="J79">
        <f t="shared" si="6"/>
        <v>1</v>
      </c>
      <c r="K79">
        <f t="shared" si="6"/>
        <v>0</v>
      </c>
      <c r="L79">
        <f t="shared" si="6"/>
        <v>0</v>
      </c>
      <c r="M79">
        <f t="shared" si="6"/>
        <v>1</v>
      </c>
      <c r="N79">
        <f t="shared" si="6"/>
        <v>0</v>
      </c>
      <c r="O79">
        <f t="shared" si="6"/>
        <v>1</v>
      </c>
      <c r="P79">
        <f t="shared" si="6"/>
        <v>1</v>
      </c>
    </row>
    <row r="80" spans="8:16" x14ac:dyDescent="0.25">
      <c r="H80">
        <f t="shared" si="8"/>
        <v>76</v>
      </c>
      <c r="I80">
        <f t="shared" si="7"/>
        <v>0</v>
      </c>
      <c r="J80">
        <f t="shared" si="6"/>
        <v>1</v>
      </c>
      <c r="K80">
        <f t="shared" si="6"/>
        <v>0</v>
      </c>
      <c r="L80">
        <f t="shared" si="6"/>
        <v>0</v>
      </c>
      <c r="M80">
        <f t="shared" si="6"/>
        <v>1</v>
      </c>
      <c r="N80">
        <f t="shared" si="6"/>
        <v>1</v>
      </c>
      <c r="O80">
        <f t="shared" si="6"/>
        <v>0</v>
      </c>
      <c r="P80">
        <f t="shared" si="6"/>
        <v>0</v>
      </c>
    </row>
    <row r="81" spans="8:16" x14ac:dyDescent="0.25">
      <c r="H81">
        <f t="shared" si="8"/>
        <v>77</v>
      </c>
      <c r="I81">
        <f t="shared" si="7"/>
        <v>0</v>
      </c>
      <c r="J81">
        <f t="shared" si="6"/>
        <v>1</v>
      </c>
      <c r="K81">
        <f t="shared" si="6"/>
        <v>0</v>
      </c>
      <c r="L81">
        <f t="shared" si="6"/>
        <v>0</v>
      </c>
      <c r="M81">
        <f t="shared" si="6"/>
        <v>1</v>
      </c>
      <c r="N81">
        <f t="shared" si="6"/>
        <v>1</v>
      </c>
      <c r="O81">
        <f t="shared" si="6"/>
        <v>0</v>
      </c>
      <c r="P81">
        <f t="shared" si="6"/>
        <v>1</v>
      </c>
    </row>
    <row r="82" spans="8:16" x14ac:dyDescent="0.25">
      <c r="H82">
        <f t="shared" si="8"/>
        <v>78</v>
      </c>
      <c r="I82">
        <f t="shared" si="7"/>
        <v>0</v>
      </c>
      <c r="J82">
        <f t="shared" si="6"/>
        <v>1</v>
      </c>
      <c r="K82">
        <f t="shared" si="6"/>
        <v>0</v>
      </c>
      <c r="L82">
        <f t="shared" si="6"/>
        <v>0</v>
      </c>
      <c r="M82">
        <f t="shared" si="6"/>
        <v>1</v>
      </c>
      <c r="N82">
        <f t="shared" si="6"/>
        <v>1</v>
      </c>
      <c r="O82">
        <f t="shared" si="6"/>
        <v>1</v>
      </c>
      <c r="P82">
        <f t="shared" si="6"/>
        <v>0</v>
      </c>
    </row>
    <row r="83" spans="8:16" x14ac:dyDescent="0.25">
      <c r="H83">
        <f t="shared" si="8"/>
        <v>79</v>
      </c>
      <c r="I83">
        <f t="shared" si="7"/>
        <v>0</v>
      </c>
      <c r="J83">
        <f t="shared" si="6"/>
        <v>1</v>
      </c>
      <c r="K83">
        <f t="shared" si="6"/>
        <v>0</v>
      </c>
      <c r="L83">
        <f t="shared" si="6"/>
        <v>0</v>
      </c>
      <c r="M83">
        <f t="shared" si="6"/>
        <v>1</v>
      </c>
      <c r="N83">
        <f t="shared" si="6"/>
        <v>1</v>
      </c>
      <c r="O83">
        <f t="shared" si="6"/>
        <v>1</v>
      </c>
      <c r="P83">
        <f t="shared" si="6"/>
        <v>1</v>
      </c>
    </row>
    <row r="84" spans="8:16" x14ac:dyDescent="0.25">
      <c r="H84">
        <f t="shared" si="8"/>
        <v>80</v>
      </c>
      <c r="I84">
        <f t="shared" si="7"/>
        <v>0</v>
      </c>
      <c r="J84">
        <f t="shared" si="6"/>
        <v>1</v>
      </c>
      <c r="K84">
        <f t="shared" si="6"/>
        <v>0</v>
      </c>
      <c r="L84">
        <f t="shared" si="6"/>
        <v>1</v>
      </c>
      <c r="M84">
        <f t="shared" si="6"/>
        <v>0</v>
      </c>
      <c r="N84">
        <f t="shared" si="6"/>
        <v>0</v>
      </c>
      <c r="O84">
        <f t="shared" si="6"/>
        <v>0</v>
      </c>
      <c r="P84">
        <f t="shared" si="6"/>
        <v>0</v>
      </c>
    </row>
    <row r="85" spans="8:16" x14ac:dyDescent="0.25">
      <c r="H85">
        <f t="shared" si="8"/>
        <v>81</v>
      </c>
      <c r="I85">
        <f t="shared" si="7"/>
        <v>0</v>
      </c>
      <c r="J85">
        <f t="shared" si="6"/>
        <v>1</v>
      </c>
      <c r="K85">
        <f t="shared" si="6"/>
        <v>0</v>
      </c>
      <c r="L85">
        <f t="shared" si="6"/>
        <v>1</v>
      </c>
      <c r="M85">
        <f t="shared" si="6"/>
        <v>0</v>
      </c>
      <c r="N85">
        <f t="shared" si="6"/>
        <v>0</v>
      </c>
      <c r="O85">
        <f t="shared" si="6"/>
        <v>0</v>
      </c>
      <c r="P85">
        <f t="shared" si="6"/>
        <v>1</v>
      </c>
    </row>
    <row r="86" spans="8:16" x14ac:dyDescent="0.25">
      <c r="H86">
        <f t="shared" si="8"/>
        <v>82</v>
      </c>
      <c r="I86">
        <f t="shared" si="7"/>
        <v>0</v>
      </c>
      <c r="J86">
        <f t="shared" si="6"/>
        <v>1</v>
      </c>
      <c r="K86">
        <f t="shared" si="6"/>
        <v>0</v>
      </c>
      <c r="L86">
        <f t="shared" si="6"/>
        <v>1</v>
      </c>
      <c r="M86">
        <f t="shared" si="6"/>
        <v>0</v>
      </c>
      <c r="N86">
        <f t="shared" si="6"/>
        <v>0</v>
      </c>
      <c r="O86">
        <f t="shared" si="6"/>
        <v>1</v>
      </c>
      <c r="P86">
        <f t="shared" si="6"/>
        <v>0</v>
      </c>
    </row>
    <row r="87" spans="8:16" x14ac:dyDescent="0.25">
      <c r="H87">
        <f t="shared" si="8"/>
        <v>83</v>
      </c>
      <c r="I87">
        <f t="shared" si="7"/>
        <v>0</v>
      </c>
      <c r="J87">
        <f t="shared" si="6"/>
        <v>1</v>
      </c>
      <c r="K87">
        <f t="shared" si="6"/>
        <v>0</v>
      </c>
      <c r="L87">
        <f t="shared" si="6"/>
        <v>1</v>
      </c>
      <c r="M87">
        <f t="shared" si="6"/>
        <v>0</v>
      </c>
      <c r="N87">
        <f t="shared" si="6"/>
        <v>0</v>
      </c>
      <c r="O87">
        <f t="shared" si="6"/>
        <v>1</v>
      </c>
      <c r="P87">
        <f t="shared" si="6"/>
        <v>1</v>
      </c>
    </row>
    <row r="88" spans="8:16" x14ac:dyDescent="0.25">
      <c r="H88">
        <f t="shared" si="8"/>
        <v>84</v>
      </c>
      <c r="I88">
        <f t="shared" si="7"/>
        <v>0</v>
      </c>
      <c r="J88">
        <f t="shared" si="6"/>
        <v>1</v>
      </c>
      <c r="K88">
        <f t="shared" si="6"/>
        <v>0</v>
      </c>
      <c r="L88">
        <f t="shared" si="6"/>
        <v>1</v>
      </c>
      <c r="M88">
        <f t="shared" si="6"/>
        <v>0</v>
      </c>
      <c r="N88">
        <f t="shared" si="6"/>
        <v>1</v>
      </c>
      <c r="O88">
        <f t="shared" si="6"/>
        <v>0</v>
      </c>
      <c r="P88">
        <f t="shared" si="6"/>
        <v>0</v>
      </c>
    </row>
    <row r="89" spans="8:16" x14ac:dyDescent="0.25">
      <c r="H89">
        <f t="shared" si="8"/>
        <v>85</v>
      </c>
      <c r="I89">
        <f t="shared" si="7"/>
        <v>0</v>
      </c>
      <c r="J89">
        <f t="shared" si="6"/>
        <v>1</v>
      </c>
      <c r="K89">
        <f t="shared" si="6"/>
        <v>0</v>
      </c>
      <c r="L89">
        <f t="shared" si="6"/>
        <v>1</v>
      </c>
      <c r="M89">
        <f t="shared" si="6"/>
        <v>0</v>
      </c>
      <c r="N89">
        <f t="shared" si="6"/>
        <v>1</v>
      </c>
      <c r="O89">
        <f t="shared" si="6"/>
        <v>0</v>
      </c>
      <c r="P89">
        <f t="shared" si="6"/>
        <v>1</v>
      </c>
    </row>
    <row r="90" spans="8:16" x14ac:dyDescent="0.25">
      <c r="H90">
        <f t="shared" si="8"/>
        <v>86</v>
      </c>
      <c r="I90">
        <f t="shared" si="7"/>
        <v>0</v>
      </c>
      <c r="J90">
        <f t="shared" si="6"/>
        <v>1</v>
      </c>
      <c r="K90">
        <f t="shared" si="6"/>
        <v>0</v>
      </c>
      <c r="L90">
        <f t="shared" si="6"/>
        <v>1</v>
      </c>
      <c r="M90">
        <f t="shared" si="6"/>
        <v>0</v>
      </c>
      <c r="N90">
        <f t="shared" si="6"/>
        <v>1</v>
      </c>
      <c r="O90">
        <f t="shared" si="6"/>
        <v>1</v>
      </c>
      <c r="P90">
        <f t="shared" si="6"/>
        <v>0</v>
      </c>
    </row>
    <row r="91" spans="8:16" x14ac:dyDescent="0.25">
      <c r="H91">
        <f t="shared" si="8"/>
        <v>87</v>
      </c>
      <c r="I91">
        <f t="shared" si="7"/>
        <v>0</v>
      </c>
      <c r="J91">
        <f t="shared" si="6"/>
        <v>1</v>
      </c>
      <c r="K91">
        <f t="shared" si="6"/>
        <v>0</v>
      </c>
      <c r="L91">
        <f t="shared" si="6"/>
        <v>1</v>
      </c>
      <c r="M91">
        <f t="shared" si="6"/>
        <v>0</v>
      </c>
      <c r="N91">
        <f t="shared" si="6"/>
        <v>1</v>
      </c>
      <c r="O91">
        <f t="shared" si="6"/>
        <v>1</v>
      </c>
      <c r="P91">
        <f t="shared" si="6"/>
        <v>1</v>
      </c>
    </row>
    <row r="92" spans="8:16" x14ac:dyDescent="0.25">
      <c r="H92">
        <f t="shared" si="8"/>
        <v>88</v>
      </c>
      <c r="I92">
        <f t="shared" si="7"/>
        <v>0</v>
      </c>
      <c r="J92">
        <f t="shared" si="6"/>
        <v>1</v>
      </c>
      <c r="K92">
        <f t="shared" si="6"/>
        <v>0</v>
      </c>
      <c r="L92">
        <f t="shared" si="6"/>
        <v>1</v>
      </c>
      <c r="M92">
        <f t="shared" si="6"/>
        <v>1</v>
      </c>
      <c r="N92">
        <f t="shared" si="6"/>
        <v>0</v>
      </c>
      <c r="O92">
        <f t="shared" si="6"/>
        <v>0</v>
      </c>
      <c r="P92">
        <f t="shared" si="6"/>
        <v>0</v>
      </c>
    </row>
    <row r="93" spans="8:16" x14ac:dyDescent="0.25">
      <c r="H93">
        <f t="shared" si="8"/>
        <v>89</v>
      </c>
      <c r="I93">
        <f t="shared" si="7"/>
        <v>0</v>
      </c>
      <c r="J93">
        <f t="shared" si="6"/>
        <v>1</v>
      </c>
      <c r="K93">
        <f t="shared" si="6"/>
        <v>0</v>
      </c>
      <c r="L93">
        <f t="shared" si="6"/>
        <v>1</v>
      </c>
      <c r="M93">
        <f t="shared" si="6"/>
        <v>1</v>
      </c>
      <c r="N93">
        <f t="shared" si="6"/>
        <v>0</v>
      </c>
      <c r="O93">
        <f t="shared" si="6"/>
        <v>0</v>
      </c>
      <c r="P93">
        <f t="shared" si="6"/>
        <v>1</v>
      </c>
    </row>
    <row r="94" spans="8:16" x14ac:dyDescent="0.25">
      <c r="H94">
        <f t="shared" si="8"/>
        <v>90</v>
      </c>
      <c r="I94">
        <f t="shared" si="7"/>
        <v>0</v>
      </c>
      <c r="J94">
        <f t="shared" si="6"/>
        <v>1</v>
      </c>
      <c r="K94">
        <f t="shared" si="6"/>
        <v>0</v>
      </c>
      <c r="L94">
        <f t="shared" si="6"/>
        <v>1</v>
      </c>
      <c r="M94">
        <f t="shared" si="6"/>
        <v>1</v>
      </c>
      <c r="N94">
        <f t="shared" si="6"/>
        <v>0</v>
      </c>
      <c r="O94">
        <f t="shared" si="6"/>
        <v>1</v>
      </c>
      <c r="P94">
        <f t="shared" si="6"/>
        <v>0</v>
      </c>
    </row>
    <row r="95" spans="8:16" x14ac:dyDescent="0.25">
      <c r="H95">
        <f t="shared" si="8"/>
        <v>91</v>
      </c>
      <c r="I95">
        <f t="shared" si="7"/>
        <v>0</v>
      </c>
      <c r="J95">
        <f t="shared" si="6"/>
        <v>1</v>
      </c>
      <c r="K95">
        <f t="shared" si="6"/>
        <v>0</v>
      </c>
      <c r="L95">
        <f t="shared" si="6"/>
        <v>1</v>
      </c>
      <c r="M95">
        <f t="shared" si="6"/>
        <v>1</v>
      </c>
      <c r="N95">
        <f t="shared" si="6"/>
        <v>0</v>
      </c>
      <c r="O95">
        <f t="shared" si="6"/>
        <v>1</v>
      </c>
      <c r="P95">
        <f t="shared" si="6"/>
        <v>1</v>
      </c>
    </row>
    <row r="96" spans="8:16" x14ac:dyDescent="0.25">
      <c r="H96">
        <f t="shared" si="8"/>
        <v>92</v>
      </c>
      <c r="I96">
        <f t="shared" si="7"/>
        <v>0</v>
      </c>
      <c r="J96">
        <f t="shared" si="6"/>
        <v>1</v>
      </c>
      <c r="K96">
        <f t="shared" si="6"/>
        <v>0</v>
      </c>
      <c r="L96">
        <f t="shared" si="6"/>
        <v>1</v>
      </c>
      <c r="M96">
        <f t="shared" si="6"/>
        <v>1</v>
      </c>
      <c r="N96">
        <f t="shared" si="6"/>
        <v>1</v>
      </c>
      <c r="O96">
        <f t="shared" si="6"/>
        <v>0</v>
      </c>
      <c r="P96">
        <f t="shared" si="6"/>
        <v>0</v>
      </c>
    </row>
    <row r="97" spans="8:16" x14ac:dyDescent="0.25">
      <c r="H97">
        <f t="shared" si="8"/>
        <v>93</v>
      </c>
      <c r="I97">
        <f t="shared" si="7"/>
        <v>0</v>
      </c>
      <c r="J97">
        <f t="shared" si="6"/>
        <v>1</v>
      </c>
      <c r="K97">
        <f t="shared" si="6"/>
        <v>0</v>
      </c>
      <c r="L97">
        <f t="shared" si="6"/>
        <v>1</v>
      </c>
      <c r="M97">
        <f t="shared" si="6"/>
        <v>1</v>
      </c>
      <c r="N97">
        <f t="shared" si="6"/>
        <v>1</v>
      </c>
      <c r="O97">
        <f t="shared" si="6"/>
        <v>0</v>
      </c>
      <c r="P97">
        <f t="shared" si="6"/>
        <v>1</v>
      </c>
    </row>
    <row r="98" spans="8:16" x14ac:dyDescent="0.25">
      <c r="H98">
        <f t="shared" si="8"/>
        <v>94</v>
      </c>
      <c r="I98">
        <f t="shared" si="7"/>
        <v>0</v>
      </c>
      <c r="J98">
        <f t="shared" si="6"/>
        <v>1</v>
      </c>
      <c r="K98">
        <f t="shared" si="6"/>
        <v>0</v>
      </c>
      <c r="L98">
        <f t="shared" si="6"/>
        <v>1</v>
      </c>
      <c r="M98">
        <f t="shared" si="6"/>
        <v>1</v>
      </c>
      <c r="N98">
        <f t="shared" si="6"/>
        <v>1</v>
      </c>
      <c r="O98">
        <f t="shared" si="6"/>
        <v>1</v>
      </c>
      <c r="P98">
        <f t="shared" si="6"/>
        <v>0</v>
      </c>
    </row>
    <row r="99" spans="8:16" x14ac:dyDescent="0.25">
      <c r="H99">
        <f t="shared" si="8"/>
        <v>95</v>
      </c>
      <c r="I99">
        <f t="shared" si="7"/>
        <v>0</v>
      </c>
      <c r="J99">
        <f t="shared" si="6"/>
        <v>1</v>
      </c>
      <c r="K99">
        <f t="shared" si="6"/>
        <v>0</v>
      </c>
      <c r="L99">
        <f t="shared" si="6"/>
        <v>1</v>
      </c>
      <c r="M99">
        <f t="shared" si="6"/>
        <v>1</v>
      </c>
      <c r="N99">
        <f t="shared" si="6"/>
        <v>1</v>
      </c>
      <c r="O99">
        <f t="shared" si="6"/>
        <v>1</v>
      </c>
      <c r="P99">
        <f t="shared" si="6"/>
        <v>1</v>
      </c>
    </row>
    <row r="100" spans="8:16" x14ac:dyDescent="0.25">
      <c r="H100">
        <f t="shared" si="8"/>
        <v>96</v>
      </c>
      <c r="I100">
        <f t="shared" si="7"/>
        <v>0</v>
      </c>
      <c r="J100">
        <f t="shared" si="6"/>
        <v>1</v>
      </c>
      <c r="K100">
        <f t="shared" si="6"/>
        <v>1</v>
      </c>
      <c r="L100">
        <f t="shared" si="6"/>
        <v>0</v>
      </c>
      <c r="M100">
        <f t="shared" si="6"/>
        <v>0</v>
      </c>
      <c r="N100">
        <f t="shared" si="6"/>
        <v>0</v>
      </c>
      <c r="O100">
        <f t="shared" si="6"/>
        <v>0</v>
      </c>
      <c r="P100">
        <f t="shared" si="6"/>
        <v>0</v>
      </c>
    </row>
    <row r="101" spans="8:16" x14ac:dyDescent="0.25">
      <c r="H101">
        <f t="shared" si="8"/>
        <v>97</v>
      </c>
      <c r="I101">
        <f t="shared" si="7"/>
        <v>0</v>
      </c>
      <c r="J101">
        <f t="shared" si="6"/>
        <v>1</v>
      </c>
      <c r="K101">
        <f t="shared" si="6"/>
        <v>1</v>
      </c>
      <c r="L101">
        <f t="shared" si="6"/>
        <v>0</v>
      </c>
      <c r="M101">
        <f t="shared" si="6"/>
        <v>0</v>
      </c>
      <c r="N101">
        <f t="shared" si="6"/>
        <v>0</v>
      </c>
      <c r="O101">
        <f t="shared" si="6"/>
        <v>0</v>
      </c>
      <c r="P101">
        <f t="shared" si="6"/>
        <v>1</v>
      </c>
    </row>
    <row r="102" spans="8:16" x14ac:dyDescent="0.25">
      <c r="H102">
        <f t="shared" si="8"/>
        <v>98</v>
      </c>
      <c r="I102">
        <f t="shared" si="7"/>
        <v>0</v>
      </c>
      <c r="J102">
        <f t="shared" si="6"/>
        <v>1</v>
      </c>
      <c r="K102">
        <f t="shared" si="6"/>
        <v>1</v>
      </c>
      <c r="L102">
        <f t="shared" si="6"/>
        <v>0</v>
      </c>
      <c r="M102">
        <f t="shared" si="6"/>
        <v>0</v>
      </c>
      <c r="N102">
        <f t="shared" si="6"/>
        <v>0</v>
      </c>
      <c r="O102">
        <f t="shared" si="6"/>
        <v>1</v>
      </c>
      <c r="P102">
        <f t="shared" si="6"/>
        <v>0</v>
      </c>
    </row>
    <row r="103" spans="8:16" x14ac:dyDescent="0.25">
      <c r="H103">
        <f t="shared" si="8"/>
        <v>99</v>
      </c>
      <c r="I103">
        <f t="shared" si="7"/>
        <v>0</v>
      </c>
      <c r="J103">
        <f t="shared" si="6"/>
        <v>1</v>
      </c>
      <c r="K103">
        <f t="shared" si="6"/>
        <v>1</v>
      </c>
      <c r="L103">
        <f t="shared" si="6"/>
        <v>0</v>
      </c>
      <c r="M103">
        <f t="shared" si="6"/>
        <v>0</v>
      </c>
      <c r="N103">
        <f t="shared" si="6"/>
        <v>0</v>
      </c>
      <c r="O103">
        <f t="shared" si="6"/>
        <v>1</v>
      </c>
      <c r="P103">
        <f t="shared" si="6"/>
        <v>1</v>
      </c>
    </row>
    <row r="104" spans="8:16" x14ac:dyDescent="0.25">
      <c r="H104">
        <f t="shared" si="8"/>
        <v>100</v>
      </c>
      <c r="I104">
        <f t="shared" si="7"/>
        <v>0</v>
      </c>
      <c r="J104">
        <f t="shared" si="6"/>
        <v>1</v>
      </c>
      <c r="K104">
        <f t="shared" si="6"/>
        <v>1</v>
      </c>
      <c r="L104">
        <f t="shared" si="6"/>
        <v>0</v>
      </c>
      <c r="M104">
        <f t="shared" si="6"/>
        <v>0</v>
      </c>
      <c r="N104">
        <f t="shared" si="6"/>
        <v>1</v>
      </c>
      <c r="O104">
        <f t="shared" si="6"/>
        <v>0</v>
      </c>
      <c r="P104">
        <f t="shared" si="6"/>
        <v>0</v>
      </c>
    </row>
    <row r="105" spans="8:16" x14ac:dyDescent="0.25">
      <c r="H105">
        <f t="shared" si="8"/>
        <v>101</v>
      </c>
      <c r="I105">
        <f t="shared" si="7"/>
        <v>0</v>
      </c>
      <c r="J105">
        <f t="shared" si="6"/>
        <v>1</v>
      </c>
      <c r="K105">
        <f t="shared" ref="J105:P135" si="9">MOD(TRUNC($H105/K$3),2)</f>
        <v>1</v>
      </c>
      <c r="L105">
        <f t="shared" si="9"/>
        <v>0</v>
      </c>
      <c r="M105">
        <f t="shared" si="6"/>
        <v>0</v>
      </c>
      <c r="N105">
        <f t="shared" si="9"/>
        <v>1</v>
      </c>
      <c r="O105">
        <f t="shared" si="9"/>
        <v>0</v>
      </c>
      <c r="P105">
        <f t="shared" si="9"/>
        <v>1</v>
      </c>
    </row>
    <row r="106" spans="8:16" x14ac:dyDescent="0.25">
      <c r="H106">
        <f t="shared" si="8"/>
        <v>102</v>
      </c>
      <c r="I106">
        <f t="shared" si="7"/>
        <v>0</v>
      </c>
      <c r="J106">
        <f t="shared" si="9"/>
        <v>1</v>
      </c>
      <c r="K106">
        <f t="shared" si="9"/>
        <v>1</v>
      </c>
      <c r="L106">
        <f t="shared" si="9"/>
        <v>0</v>
      </c>
      <c r="M106">
        <f t="shared" si="9"/>
        <v>0</v>
      </c>
      <c r="N106">
        <f t="shared" si="9"/>
        <v>1</v>
      </c>
      <c r="O106">
        <f t="shared" si="9"/>
        <v>1</v>
      </c>
      <c r="P106">
        <f t="shared" si="9"/>
        <v>0</v>
      </c>
    </row>
    <row r="107" spans="8:16" x14ac:dyDescent="0.25">
      <c r="H107">
        <f t="shared" si="8"/>
        <v>103</v>
      </c>
      <c r="I107">
        <f t="shared" si="7"/>
        <v>0</v>
      </c>
      <c r="J107">
        <f t="shared" si="9"/>
        <v>1</v>
      </c>
      <c r="K107">
        <f t="shared" si="9"/>
        <v>1</v>
      </c>
      <c r="L107">
        <f t="shared" si="9"/>
        <v>0</v>
      </c>
      <c r="M107">
        <f t="shared" si="9"/>
        <v>0</v>
      </c>
      <c r="N107">
        <f t="shared" si="9"/>
        <v>1</v>
      </c>
      <c r="O107">
        <f t="shared" si="9"/>
        <v>1</v>
      </c>
      <c r="P107">
        <f t="shared" si="9"/>
        <v>1</v>
      </c>
    </row>
    <row r="108" spans="8:16" x14ac:dyDescent="0.25">
      <c r="H108">
        <f t="shared" si="8"/>
        <v>104</v>
      </c>
      <c r="I108">
        <f t="shared" si="7"/>
        <v>0</v>
      </c>
      <c r="J108">
        <f t="shared" si="9"/>
        <v>1</v>
      </c>
      <c r="K108">
        <f t="shared" si="9"/>
        <v>1</v>
      </c>
      <c r="L108">
        <f t="shared" si="9"/>
        <v>0</v>
      </c>
      <c r="M108">
        <f t="shared" si="9"/>
        <v>1</v>
      </c>
      <c r="N108">
        <f t="shared" si="9"/>
        <v>0</v>
      </c>
      <c r="O108">
        <f t="shared" si="9"/>
        <v>0</v>
      </c>
      <c r="P108">
        <f t="shared" si="9"/>
        <v>0</v>
      </c>
    </row>
    <row r="109" spans="8:16" x14ac:dyDescent="0.25">
      <c r="H109">
        <f t="shared" si="8"/>
        <v>105</v>
      </c>
      <c r="I109">
        <f t="shared" si="7"/>
        <v>0</v>
      </c>
      <c r="J109">
        <f t="shared" si="9"/>
        <v>1</v>
      </c>
      <c r="K109">
        <f t="shared" si="9"/>
        <v>1</v>
      </c>
      <c r="L109">
        <f t="shared" si="9"/>
        <v>0</v>
      </c>
      <c r="M109">
        <f t="shared" si="9"/>
        <v>1</v>
      </c>
      <c r="N109">
        <f t="shared" si="9"/>
        <v>0</v>
      </c>
      <c r="O109">
        <f t="shared" si="9"/>
        <v>0</v>
      </c>
      <c r="P109">
        <f t="shared" si="9"/>
        <v>1</v>
      </c>
    </row>
    <row r="110" spans="8:16" x14ac:dyDescent="0.25">
      <c r="H110">
        <f t="shared" si="8"/>
        <v>106</v>
      </c>
      <c r="I110">
        <f t="shared" si="7"/>
        <v>0</v>
      </c>
      <c r="J110">
        <f t="shared" si="9"/>
        <v>1</v>
      </c>
      <c r="K110">
        <f t="shared" si="9"/>
        <v>1</v>
      </c>
      <c r="L110">
        <f t="shared" si="9"/>
        <v>0</v>
      </c>
      <c r="M110">
        <f t="shared" si="9"/>
        <v>1</v>
      </c>
      <c r="N110">
        <f t="shared" si="9"/>
        <v>0</v>
      </c>
      <c r="O110">
        <f t="shared" si="9"/>
        <v>1</v>
      </c>
      <c r="P110">
        <f t="shared" si="9"/>
        <v>0</v>
      </c>
    </row>
    <row r="111" spans="8:16" x14ac:dyDescent="0.25">
      <c r="H111">
        <f t="shared" si="8"/>
        <v>107</v>
      </c>
      <c r="I111">
        <f t="shared" si="7"/>
        <v>0</v>
      </c>
      <c r="J111">
        <f t="shared" si="9"/>
        <v>1</v>
      </c>
      <c r="K111">
        <f t="shared" si="9"/>
        <v>1</v>
      </c>
      <c r="L111">
        <f t="shared" si="9"/>
        <v>0</v>
      </c>
      <c r="M111">
        <f t="shared" si="9"/>
        <v>1</v>
      </c>
      <c r="N111">
        <f t="shared" si="9"/>
        <v>0</v>
      </c>
      <c r="O111">
        <f t="shared" si="9"/>
        <v>1</v>
      </c>
      <c r="P111">
        <f t="shared" si="9"/>
        <v>1</v>
      </c>
    </row>
    <row r="112" spans="8:16" x14ac:dyDescent="0.25">
      <c r="H112">
        <f t="shared" si="8"/>
        <v>108</v>
      </c>
      <c r="I112">
        <f t="shared" si="7"/>
        <v>0</v>
      </c>
      <c r="J112">
        <f t="shared" si="9"/>
        <v>1</v>
      </c>
      <c r="K112">
        <f t="shared" si="9"/>
        <v>1</v>
      </c>
      <c r="L112">
        <f t="shared" si="9"/>
        <v>0</v>
      </c>
      <c r="M112">
        <f t="shared" si="9"/>
        <v>1</v>
      </c>
      <c r="N112">
        <f t="shared" si="9"/>
        <v>1</v>
      </c>
      <c r="O112">
        <f t="shared" si="9"/>
        <v>0</v>
      </c>
      <c r="P112">
        <f t="shared" si="9"/>
        <v>0</v>
      </c>
    </row>
    <row r="113" spans="8:16" x14ac:dyDescent="0.25">
      <c r="H113">
        <f t="shared" si="8"/>
        <v>109</v>
      </c>
      <c r="I113">
        <f t="shared" si="7"/>
        <v>0</v>
      </c>
      <c r="J113">
        <f t="shared" si="9"/>
        <v>1</v>
      </c>
      <c r="K113">
        <f t="shared" si="9"/>
        <v>1</v>
      </c>
      <c r="L113">
        <f t="shared" si="9"/>
        <v>0</v>
      </c>
      <c r="M113">
        <f t="shared" si="9"/>
        <v>1</v>
      </c>
      <c r="N113">
        <f t="shared" si="9"/>
        <v>1</v>
      </c>
      <c r="O113">
        <f t="shared" si="9"/>
        <v>0</v>
      </c>
      <c r="P113">
        <f t="shared" si="9"/>
        <v>1</v>
      </c>
    </row>
    <row r="114" spans="8:16" x14ac:dyDescent="0.25">
      <c r="H114">
        <f t="shared" si="8"/>
        <v>110</v>
      </c>
      <c r="I114">
        <f t="shared" si="7"/>
        <v>0</v>
      </c>
      <c r="J114">
        <f t="shared" si="9"/>
        <v>1</v>
      </c>
      <c r="K114">
        <f t="shared" si="9"/>
        <v>1</v>
      </c>
      <c r="L114">
        <f t="shared" si="9"/>
        <v>0</v>
      </c>
      <c r="M114">
        <f t="shared" si="9"/>
        <v>1</v>
      </c>
      <c r="N114">
        <f t="shared" si="9"/>
        <v>1</v>
      </c>
      <c r="O114">
        <f t="shared" si="9"/>
        <v>1</v>
      </c>
      <c r="P114">
        <f t="shared" si="9"/>
        <v>0</v>
      </c>
    </row>
    <row r="115" spans="8:16" x14ac:dyDescent="0.25">
      <c r="H115">
        <f t="shared" si="8"/>
        <v>111</v>
      </c>
      <c r="I115">
        <f t="shared" si="7"/>
        <v>0</v>
      </c>
      <c r="J115">
        <f t="shared" si="9"/>
        <v>1</v>
      </c>
      <c r="K115">
        <f t="shared" si="9"/>
        <v>1</v>
      </c>
      <c r="L115">
        <f t="shared" si="9"/>
        <v>0</v>
      </c>
      <c r="M115">
        <f t="shared" si="9"/>
        <v>1</v>
      </c>
      <c r="N115">
        <f t="shared" si="9"/>
        <v>1</v>
      </c>
      <c r="O115">
        <f t="shared" si="9"/>
        <v>1</v>
      </c>
      <c r="P115">
        <f t="shared" si="9"/>
        <v>1</v>
      </c>
    </row>
    <row r="116" spans="8:16" x14ac:dyDescent="0.25">
      <c r="H116">
        <f t="shared" si="8"/>
        <v>112</v>
      </c>
      <c r="I116">
        <f t="shared" si="7"/>
        <v>0</v>
      </c>
      <c r="J116">
        <f t="shared" si="9"/>
        <v>1</v>
      </c>
      <c r="K116">
        <f t="shared" si="9"/>
        <v>1</v>
      </c>
      <c r="L116">
        <f t="shared" si="9"/>
        <v>1</v>
      </c>
      <c r="M116">
        <f t="shared" si="9"/>
        <v>0</v>
      </c>
      <c r="N116">
        <f t="shared" si="9"/>
        <v>0</v>
      </c>
      <c r="O116">
        <f t="shared" si="9"/>
        <v>0</v>
      </c>
      <c r="P116">
        <f t="shared" si="9"/>
        <v>0</v>
      </c>
    </row>
    <row r="117" spans="8:16" x14ac:dyDescent="0.25">
      <c r="H117">
        <f t="shared" si="8"/>
        <v>113</v>
      </c>
      <c r="I117">
        <f t="shared" si="7"/>
        <v>0</v>
      </c>
      <c r="J117">
        <f t="shared" si="9"/>
        <v>1</v>
      </c>
      <c r="K117">
        <f t="shared" si="9"/>
        <v>1</v>
      </c>
      <c r="L117">
        <f t="shared" si="9"/>
        <v>1</v>
      </c>
      <c r="M117">
        <f t="shared" si="9"/>
        <v>0</v>
      </c>
      <c r="N117">
        <f t="shared" si="9"/>
        <v>0</v>
      </c>
      <c r="O117">
        <f t="shared" si="9"/>
        <v>0</v>
      </c>
      <c r="P117">
        <f t="shared" si="9"/>
        <v>1</v>
      </c>
    </row>
    <row r="118" spans="8:16" x14ac:dyDescent="0.25">
      <c r="H118">
        <f t="shared" si="8"/>
        <v>114</v>
      </c>
      <c r="I118">
        <f t="shared" si="7"/>
        <v>0</v>
      </c>
      <c r="J118">
        <f t="shared" si="9"/>
        <v>1</v>
      </c>
      <c r="K118">
        <f t="shared" si="9"/>
        <v>1</v>
      </c>
      <c r="L118">
        <f t="shared" si="9"/>
        <v>1</v>
      </c>
      <c r="M118">
        <f t="shared" si="9"/>
        <v>0</v>
      </c>
      <c r="N118">
        <f t="shared" si="9"/>
        <v>0</v>
      </c>
      <c r="O118">
        <f t="shared" si="9"/>
        <v>1</v>
      </c>
      <c r="P118">
        <f t="shared" si="9"/>
        <v>0</v>
      </c>
    </row>
    <row r="119" spans="8:16" x14ac:dyDescent="0.25">
      <c r="H119">
        <f t="shared" si="8"/>
        <v>115</v>
      </c>
      <c r="I119">
        <f t="shared" si="7"/>
        <v>0</v>
      </c>
      <c r="J119">
        <f t="shared" si="9"/>
        <v>1</v>
      </c>
      <c r="K119">
        <f t="shared" si="9"/>
        <v>1</v>
      </c>
      <c r="L119">
        <f t="shared" si="9"/>
        <v>1</v>
      </c>
      <c r="M119">
        <f t="shared" si="9"/>
        <v>0</v>
      </c>
      <c r="N119">
        <f t="shared" si="9"/>
        <v>0</v>
      </c>
      <c r="O119">
        <f t="shared" si="9"/>
        <v>1</v>
      </c>
      <c r="P119">
        <f t="shared" si="9"/>
        <v>1</v>
      </c>
    </row>
    <row r="120" spans="8:16" x14ac:dyDescent="0.25">
      <c r="H120">
        <f t="shared" si="8"/>
        <v>116</v>
      </c>
      <c r="I120">
        <f t="shared" si="7"/>
        <v>0</v>
      </c>
      <c r="J120">
        <f t="shared" si="9"/>
        <v>1</v>
      </c>
      <c r="K120">
        <f t="shared" si="9"/>
        <v>1</v>
      </c>
      <c r="L120">
        <f t="shared" si="9"/>
        <v>1</v>
      </c>
      <c r="M120">
        <f t="shared" si="9"/>
        <v>0</v>
      </c>
      <c r="N120">
        <f t="shared" si="9"/>
        <v>1</v>
      </c>
      <c r="O120">
        <f t="shared" si="9"/>
        <v>0</v>
      </c>
      <c r="P120">
        <f t="shared" si="9"/>
        <v>0</v>
      </c>
    </row>
    <row r="121" spans="8:16" x14ac:dyDescent="0.25">
      <c r="H121">
        <f t="shared" si="8"/>
        <v>117</v>
      </c>
      <c r="I121">
        <f t="shared" si="7"/>
        <v>0</v>
      </c>
      <c r="J121">
        <f t="shared" si="9"/>
        <v>1</v>
      </c>
      <c r="K121">
        <f t="shared" si="9"/>
        <v>1</v>
      </c>
      <c r="L121">
        <f t="shared" si="9"/>
        <v>1</v>
      </c>
      <c r="M121">
        <f t="shared" si="9"/>
        <v>0</v>
      </c>
      <c r="N121">
        <f t="shared" si="9"/>
        <v>1</v>
      </c>
      <c r="O121">
        <f t="shared" si="9"/>
        <v>0</v>
      </c>
      <c r="P121">
        <f t="shared" si="9"/>
        <v>1</v>
      </c>
    </row>
    <row r="122" spans="8:16" x14ac:dyDescent="0.25">
      <c r="H122">
        <f t="shared" si="8"/>
        <v>118</v>
      </c>
      <c r="I122">
        <f t="shared" si="7"/>
        <v>0</v>
      </c>
      <c r="J122">
        <f t="shared" si="9"/>
        <v>1</v>
      </c>
      <c r="K122">
        <f t="shared" si="9"/>
        <v>1</v>
      </c>
      <c r="L122">
        <f t="shared" si="9"/>
        <v>1</v>
      </c>
      <c r="M122">
        <f t="shared" si="9"/>
        <v>0</v>
      </c>
      <c r="N122">
        <f t="shared" si="9"/>
        <v>1</v>
      </c>
      <c r="O122">
        <f t="shared" si="9"/>
        <v>1</v>
      </c>
      <c r="P122">
        <f t="shared" si="9"/>
        <v>0</v>
      </c>
    </row>
    <row r="123" spans="8:16" x14ac:dyDescent="0.25">
      <c r="H123">
        <f t="shared" si="8"/>
        <v>119</v>
      </c>
      <c r="I123">
        <f t="shared" si="7"/>
        <v>0</v>
      </c>
      <c r="J123">
        <f t="shared" si="9"/>
        <v>1</v>
      </c>
      <c r="K123">
        <f t="shared" si="9"/>
        <v>1</v>
      </c>
      <c r="L123">
        <f t="shared" si="9"/>
        <v>1</v>
      </c>
      <c r="M123">
        <f t="shared" si="9"/>
        <v>0</v>
      </c>
      <c r="N123">
        <f t="shared" si="9"/>
        <v>1</v>
      </c>
      <c r="O123">
        <f t="shared" si="9"/>
        <v>1</v>
      </c>
      <c r="P123">
        <f t="shared" si="9"/>
        <v>1</v>
      </c>
    </row>
    <row r="124" spans="8:16" x14ac:dyDescent="0.25">
      <c r="H124">
        <f t="shared" si="8"/>
        <v>120</v>
      </c>
      <c r="I124">
        <f t="shared" si="7"/>
        <v>0</v>
      </c>
      <c r="J124">
        <f t="shared" si="9"/>
        <v>1</v>
      </c>
      <c r="K124">
        <f t="shared" si="9"/>
        <v>1</v>
      </c>
      <c r="L124">
        <f t="shared" si="9"/>
        <v>1</v>
      </c>
      <c r="M124">
        <f t="shared" si="9"/>
        <v>1</v>
      </c>
      <c r="N124">
        <f t="shared" si="9"/>
        <v>0</v>
      </c>
      <c r="O124">
        <f t="shared" si="9"/>
        <v>0</v>
      </c>
      <c r="P124">
        <f t="shared" si="9"/>
        <v>0</v>
      </c>
    </row>
    <row r="125" spans="8:16" x14ac:dyDescent="0.25">
      <c r="H125">
        <f t="shared" si="8"/>
        <v>121</v>
      </c>
      <c r="I125">
        <f t="shared" si="7"/>
        <v>0</v>
      </c>
      <c r="J125">
        <f t="shared" si="9"/>
        <v>1</v>
      </c>
      <c r="K125">
        <f t="shared" si="9"/>
        <v>1</v>
      </c>
      <c r="L125">
        <f t="shared" si="9"/>
        <v>1</v>
      </c>
      <c r="M125">
        <f t="shared" si="9"/>
        <v>1</v>
      </c>
      <c r="N125">
        <f t="shared" si="9"/>
        <v>0</v>
      </c>
      <c r="O125">
        <f t="shared" si="9"/>
        <v>0</v>
      </c>
      <c r="P125">
        <f t="shared" si="9"/>
        <v>1</v>
      </c>
    </row>
    <row r="126" spans="8:16" x14ac:dyDescent="0.25">
      <c r="H126">
        <f t="shared" si="8"/>
        <v>122</v>
      </c>
      <c r="I126">
        <f t="shared" si="7"/>
        <v>0</v>
      </c>
      <c r="J126">
        <f t="shared" si="9"/>
        <v>1</v>
      </c>
      <c r="K126">
        <f t="shared" si="9"/>
        <v>1</v>
      </c>
      <c r="L126">
        <f t="shared" si="9"/>
        <v>1</v>
      </c>
      <c r="M126">
        <f t="shared" si="9"/>
        <v>1</v>
      </c>
      <c r="N126">
        <f t="shared" si="9"/>
        <v>0</v>
      </c>
      <c r="O126">
        <f t="shared" si="9"/>
        <v>1</v>
      </c>
      <c r="P126">
        <f t="shared" si="9"/>
        <v>0</v>
      </c>
    </row>
    <row r="127" spans="8:16" x14ac:dyDescent="0.25">
      <c r="H127">
        <f t="shared" si="8"/>
        <v>123</v>
      </c>
      <c r="I127">
        <f t="shared" si="7"/>
        <v>0</v>
      </c>
      <c r="J127">
        <f t="shared" si="9"/>
        <v>1</v>
      </c>
      <c r="K127">
        <f t="shared" si="9"/>
        <v>1</v>
      </c>
      <c r="L127">
        <f t="shared" si="9"/>
        <v>1</v>
      </c>
      <c r="M127">
        <f t="shared" si="9"/>
        <v>1</v>
      </c>
      <c r="N127">
        <f t="shared" si="9"/>
        <v>0</v>
      </c>
      <c r="O127">
        <f t="shared" si="9"/>
        <v>1</v>
      </c>
      <c r="P127">
        <f t="shared" si="9"/>
        <v>1</v>
      </c>
    </row>
    <row r="128" spans="8:16" x14ac:dyDescent="0.25">
      <c r="H128">
        <f t="shared" si="8"/>
        <v>124</v>
      </c>
      <c r="I128">
        <f t="shared" si="7"/>
        <v>0</v>
      </c>
      <c r="J128">
        <f t="shared" si="9"/>
        <v>1</v>
      </c>
      <c r="K128">
        <f t="shared" si="9"/>
        <v>1</v>
      </c>
      <c r="L128">
        <f t="shared" si="9"/>
        <v>1</v>
      </c>
      <c r="M128">
        <f t="shared" si="9"/>
        <v>1</v>
      </c>
      <c r="N128">
        <f t="shared" si="9"/>
        <v>1</v>
      </c>
      <c r="O128">
        <f t="shared" si="9"/>
        <v>0</v>
      </c>
      <c r="P128">
        <f t="shared" si="9"/>
        <v>0</v>
      </c>
    </row>
    <row r="129" spans="8:16" x14ac:dyDescent="0.25">
      <c r="H129">
        <f t="shared" si="8"/>
        <v>125</v>
      </c>
      <c r="I129">
        <f t="shared" si="7"/>
        <v>0</v>
      </c>
      <c r="J129">
        <f t="shared" si="9"/>
        <v>1</v>
      </c>
      <c r="K129">
        <f t="shared" si="9"/>
        <v>1</v>
      </c>
      <c r="L129">
        <f t="shared" si="9"/>
        <v>1</v>
      </c>
      <c r="M129">
        <f t="shared" si="9"/>
        <v>1</v>
      </c>
      <c r="N129">
        <f t="shared" si="9"/>
        <v>1</v>
      </c>
      <c r="O129">
        <f t="shared" si="9"/>
        <v>0</v>
      </c>
      <c r="P129">
        <f t="shared" si="9"/>
        <v>1</v>
      </c>
    </row>
    <row r="130" spans="8:16" x14ac:dyDescent="0.25">
      <c r="H130">
        <f t="shared" si="8"/>
        <v>126</v>
      </c>
      <c r="I130">
        <f t="shared" si="7"/>
        <v>0</v>
      </c>
      <c r="J130">
        <f t="shared" si="9"/>
        <v>1</v>
      </c>
      <c r="K130">
        <f t="shared" si="9"/>
        <v>1</v>
      </c>
      <c r="L130">
        <f t="shared" si="9"/>
        <v>1</v>
      </c>
      <c r="M130">
        <f t="shared" si="9"/>
        <v>1</v>
      </c>
      <c r="N130">
        <f t="shared" si="9"/>
        <v>1</v>
      </c>
      <c r="O130">
        <f t="shared" si="9"/>
        <v>1</v>
      </c>
      <c r="P130">
        <f t="shared" si="9"/>
        <v>0</v>
      </c>
    </row>
    <row r="131" spans="8:16" x14ac:dyDescent="0.25">
      <c r="H131">
        <f t="shared" si="8"/>
        <v>127</v>
      </c>
      <c r="I131">
        <f t="shared" si="7"/>
        <v>0</v>
      </c>
      <c r="J131">
        <f t="shared" si="9"/>
        <v>1</v>
      </c>
      <c r="K131">
        <f t="shared" si="9"/>
        <v>1</v>
      </c>
      <c r="L131">
        <f t="shared" si="9"/>
        <v>1</v>
      </c>
      <c r="M131">
        <f t="shared" si="9"/>
        <v>1</v>
      </c>
      <c r="N131">
        <f t="shared" si="9"/>
        <v>1</v>
      </c>
      <c r="O131">
        <f t="shared" si="9"/>
        <v>1</v>
      </c>
      <c r="P131">
        <f t="shared" si="9"/>
        <v>1</v>
      </c>
    </row>
    <row r="132" spans="8:16" x14ac:dyDescent="0.25">
      <c r="H132">
        <f t="shared" ref="H132:H135" si="10">H131+1</f>
        <v>128</v>
      </c>
      <c r="I132">
        <f t="shared" si="7"/>
        <v>1</v>
      </c>
      <c r="J132">
        <f t="shared" si="9"/>
        <v>0</v>
      </c>
      <c r="K132">
        <f t="shared" si="9"/>
        <v>0</v>
      </c>
      <c r="L132">
        <f t="shared" si="9"/>
        <v>0</v>
      </c>
      <c r="M132">
        <f t="shared" si="9"/>
        <v>0</v>
      </c>
      <c r="N132">
        <f t="shared" si="9"/>
        <v>0</v>
      </c>
      <c r="O132">
        <f t="shared" si="9"/>
        <v>0</v>
      </c>
      <c r="P132">
        <f t="shared" si="9"/>
        <v>0</v>
      </c>
    </row>
    <row r="133" spans="8:16" x14ac:dyDescent="0.25">
      <c r="H133">
        <f t="shared" si="10"/>
        <v>129</v>
      </c>
      <c r="I133">
        <f t="shared" ref="I133:I135" si="11">MOD(TRUNC($H133/I$3),2)</f>
        <v>1</v>
      </c>
      <c r="J133">
        <f t="shared" si="9"/>
        <v>0</v>
      </c>
      <c r="K133">
        <f t="shared" si="9"/>
        <v>0</v>
      </c>
      <c r="L133">
        <f t="shared" si="9"/>
        <v>0</v>
      </c>
      <c r="M133">
        <f t="shared" si="9"/>
        <v>0</v>
      </c>
      <c r="N133">
        <f t="shared" si="9"/>
        <v>0</v>
      </c>
      <c r="O133">
        <f t="shared" si="9"/>
        <v>0</v>
      </c>
      <c r="P133">
        <f t="shared" si="9"/>
        <v>1</v>
      </c>
    </row>
    <row r="134" spans="8:16" x14ac:dyDescent="0.25">
      <c r="H134">
        <f t="shared" si="10"/>
        <v>130</v>
      </c>
      <c r="I134">
        <f t="shared" si="11"/>
        <v>1</v>
      </c>
      <c r="J134">
        <f t="shared" si="9"/>
        <v>0</v>
      </c>
      <c r="K134">
        <f t="shared" si="9"/>
        <v>0</v>
      </c>
      <c r="L134">
        <f t="shared" si="9"/>
        <v>0</v>
      </c>
      <c r="M134">
        <f t="shared" si="9"/>
        <v>0</v>
      </c>
      <c r="N134">
        <f t="shared" si="9"/>
        <v>0</v>
      </c>
      <c r="O134">
        <f t="shared" si="9"/>
        <v>1</v>
      </c>
      <c r="P134">
        <f t="shared" si="9"/>
        <v>0</v>
      </c>
    </row>
    <row r="135" spans="8:16" x14ac:dyDescent="0.25">
      <c r="H135">
        <f t="shared" si="10"/>
        <v>131</v>
      </c>
      <c r="I135">
        <f t="shared" si="11"/>
        <v>1</v>
      </c>
      <c r="J135">
        <f t="shared" si="9"/>
        <v>0</v>
      </c>
      <c r="K135">
        <f t="shared" si="9"/>
        <v>0</v>
      </c>
      <c r="L135">
        <f t="shared" si="9"/>
        <v>0</v>
      </c>
      <c r="M135">
        <f t="shared" si="9"/>
        <v>0</v>
      </c>
      <c r="N135">
        <f t="shared" si="9"/>
        <v>0</v>
      </c>
      <c r="O135">
        <f t="shared" si="9"/>
        <v>1</v>
      </c>
      <c r="P135">
        <f t="shared" si="9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1F52-093E-4BF1-A63C-0F315D14F3DD}">
  <sheetPr codeName="Sheet4"/>
  <dimension ref="A1:P215"/>
  <sheetViews>
    <sheetView zoomScale="85" zoomScaleNormal="85" workbookViewId="0">
      <selection activeCell="L10" sqref="L10"/>
    </sheetView>
  </sheetViews>
  <sheetFormatPr defaultRowHeight="15" x14ac:dyDescent="0.25"/>
  <sheetData>
    <row r="1" spans="1:16" x14ac:dyDescent="0.25">
      <c r="B1" t="s">
        <v>37</v>
      </c>
      <c r="J1" t="s">
        <v>47</v>
      </c>
    </row>
    <row r="2" spans="1:16" x14ac:dyDescent="0.25">
      <c r="A2" t="s">
        <v>42</v>
      </c>
      <c r="B2">
        <v>5</v>
      </c>
      <c r="C2" t="e" cm="1">
        <f t="array" aca="1" ref="C2" ca="1">AFromBC(ellipseb,ellipsec)</f>
        <v>#NAME?</v>
      </c>
      <c r="D2" t="e" cm="1">
        <f t="array" aca="1" ref="D2" ca="1">AFromBE(ellipseb,ellipsee)</f>
        <v>#NAME?</v>
      </c>
      <c r="E2" t="e" cm="1">
        <f t="array" aca="1" ref="E2" ca="1">AFromce(ellipsec,ellipsee)</f>
        <v>#NAME?</v>
      </c>
      <c r="F2" t="e" cm="1">
        <f t="array" aca="1" ref="F2" ca="1">AFromBL(ellipseb,ellipsel)</f>
        <v>#NAME?</v>
      </c>
      <c r="G2" t="e" cm="1">
        <f t="array" aca="1" ref="G2" ca="1">AFromCL(ellipsec,ellipsel)</f>
        <v>#NAME?</v>
      </c>
      <c r="H2" t="e" cm="1">
        <f t="array" aca="1" ref="H2" ca="1">AFromEL(ellipsee,ellipsel)</f>
        <v>#NAME?</v>
      </c>
      <c r="J2">
        <f>ellipsea*ellipsea</f>
        <v>25</v>
      </c>
      <c r="K2" t="e" cm="1">
        <f t="array" aca="1" ref="K2" ca="1">A2FromB2C2(ellipseb2,ellipsec2)</f>
        <v>#NAME?</v>
      </c>
      <c r="L2" t="e" cm="1">
        <f t="array" aca="1" ref="L2" ca="1">A2FromB2E2(ellipseb2,ellipsee2)</f>
        <v>#NAME?</v>
      </c>
      <c r="M2" t="e" cm="1">
        <f t="array" aca="1" ref="M2" ca="1">A2FromC2E2(ellipsec2,ellipsee2)</f>
        <v>#NAME?</v>
      </c>
      <c r="N2" t="e" cm="1">
        <f t="array" aca="1" ref="N2" ca="1">A2FromB2L2(ellipseb2,ellispsel2)</f>
        <v>#NAME?</v>
      </c>
      <c r="O2" t="e" cm="1">
        <f t="array" aca="1" ref="O2" ca="1">A2FromC2L2(ellipsec2,ellispsel2)</f>
        <v>#NAME?</v>
      </c>
      <c r="P2" t="e" cm="1">
        <f t="array" aca="1" ref="P2" ca="1">A2FromE2L2(ellipsee2,ellispsel2)</f>
        <v>#NAME?</v>
      </c>
    </row>
    <row r="3" spans="1:16" x14ac:dyDescent="0.25">
      <c r="A3" t="s">
        <v>43</v>
      </c>
      <c r="B3">
        <v>4</v>
      </c>
      <c r="C3" t="e" cm="1">
        <f t="array" aca="1" ref="C3" ca="1">BFromAC(ellipsea,ellipsec)</f>
        <v>#NAME?</v>
      </c>
      <c r="D3" t="e" cm="1">
        <f t="array" aca="1" ref="D3" ca="1">BFromAE(ellipsea,ellipsee)</f>
        <v>#NAME?</v>
      </c>
      <c r="E3" t="e" cm="1">
        <f t="array" aca="1" ref="E3" ca="1">bfromce(ellipsec,ellipsee)</f>
        <v>#NAME?</v>
      </c>
      <c r="F3" t="e" cm="1">
        <f t="array" aca="1" ref="F3" ca="1">bfromal(ellipsea,ellipsel)</f>
        <v>#NAME?</v>
      </c>
      <c r="G3" t="e" cm="1">
        <f t="array" aca="1" ref="G3" ca="1">BFromCL(ellipsec,ellipsel)</f>
        <v>#NAME?</v>
      </c>
      <c r="H3" t="e" cm="1">
        <f t="array" aca="1" ref="H3" ca="1">bfromel(ellipsee,ellipsel)</f>
        <v>#NAME?</v>
      </c>
      <c r="J3">
        <f>ellipseb*ellipseb</f>
        <v>16</v>
      </c>
      <c r="K3" t="e" cm="1">
        <f t="array" aca="1" ref="K3" ca="1">B2FromA2C2(ellipsea2,ellipsec2)</f>
        <v>#NAME?</v>
      </c>
      <c r="L3" t="e" cm="1">
        <f t="array" aca="1" ref="L3" ca="1">B2FromA2E2(ellipsea2,ellipsee2)</f>
        <v>#NAME?</v>
      </c>
      <c r="M3" t="e" cm="1">
        <f t="array" aca="1" ref="M3" ca="1">B2FromC2E2(ellipsec2,ellipsee2)</f>
        <v>#NAME?</v>
      </c>
      <c r="N3" t="e" cm="1">
        <f t="array" aca="1" ref="N3" ca="1">B2FromA2L2(ellipsea2,ellispsel2)</f>
        <v>#NAME?</v>
      </c>
      <c r="O3" t="e" cm="1">
        <f t="array" aca="1" ref="O3" ca="1">B2FromC2L2(ellipsec2,ellispsel2)</f>
        <v>#NAME?</v>
      </c>
      <c r="P3" t="e" cm="1">
        <f t="array" aca="1" ref="P3" ca="1">B2FromE2L2(ellipsee2,ellispsel2)</f>
        <v>#NAME?</v>
      </c>
    </row>
    <row r="4" spans="1:16" x14ac:dyDescent="0.25">
      <c r="A4" t="s">
        <v>44</v>
      </c>
      <c r="B4">
        <v>3</v>
      </c>
      <c r="C4" t="e" cm="1">
        <f t="array" aca="1" ref="C4" ca="1">CFromAB(ellipsea,ellipseb)</f>
        <v>#NAME?</v>
      </c>
      <c r="D4" t="e" cm="1">
        <f t="array" aca="1" ref="D4" ca="1">CFromAE(ellipsea,ellipsee)</f>
        <v>#NAME?</v>
      </c>
      <c r="E4" t="e" cm="1">
        <f t="array" aca="1" ref="E4" ca="1">CFromBE(ellipseb,ellipsee)</f>
        <v>#NAME?</v>
      </c>
      <c r="F4" t="e" cm="1">
        <f t="array" aca="1" ref="F4" ca="1">cfromal(ellipsea,ellipsel)</f>
        <v>#NAME?</v>
      </c>
      <c r="G4" t="e" cm="1">
        <f t="array" aca="1" ref="G4" ca="1">cfrombl(ellipseb,ellipsel)</f>
        <v>#NAME?</v>
      </c>
      <c r="H4" t="e" cm="1">
        <f t="array" aca="1" ref="H4" ca="1">CFromel(ellipsee,ellipsel)</f>
        <v>#NAME?</v>
      </c>
      <c r="J4">
        <f>ellipsec*ellipsec</f>
        <v>9</v>
      </c>
    </row>
    <row r="5" spans="1:16" x14ac:dyDescent="0.25">
      <c r="A5" t="s">
        <v>45</v>
      </c>
      <c r="B5">
        <v>0.6</v>
      </c>
      <c r="C5" t="e" cm="1">
        <f t="array" aca="1" ref="C5" ca="1">EFromAB(ellipsea,ellipseb)</f>
        <v>#NAME?</v>
      </c>
      <c r="D5" t="e" cm="1">
        <f t="array" aca="1" ref="D5" ca="1">efromac(ellipsea,ellipsec)</f>
        <v>#NAME?</v>
      </c>
      <c r="E5" t="e" cm="1">
        <f t="array" aca="1" ref="E5" ca="1">efrombc(ellipseb,ellipsec)</f>
        <v>#NAME?</v>
      </c>
      <c r="F5" t="e" cm="1">
        <f t="array" aca="1" ref="F5" ca="1">efromal(ellipsea,ellipsel)</f>
        <v>#NAME?</v>
      </c>
      <c r="G5" t="e" cm="1">
        <f t="array" aca="1" ref="G5" ca="1">efrombl(ellipseb,ellipsel)</f>
        <v>#NAME?</v>
      </c>
      <c r="H5" t="e" cm="1">
        <f t="array" aca="1" ref="H5" ca="1">efromcl(ellipsec,ellipsel)</f>
        <v>#NAME?</v>
      </c>
      <c r="J5">
        <f>ellipsee*ellipsee</f>
        <v>0.36</v>
      </c>
      <c r="K5" t="e" cm="1">
        <f t="array" aca="1" ref="K5" ca="1">E2FromA2B2(ellipsea2,ellipseb2)</f>
        <v>#NAME?</v>
      </c>
      <c r="L5" t="e" cm="1">
        <f t="array" aca="1" ref="L5" ca="1">E2FromA2C2(ellipsea2,ellipsec2)</f>
        <v>#NAME?</v>
      </c>
      <c r="M5" t="e" cm="1">
        <f t="array" aca="1" ref="M5" ca="1">E2FromB2C2(ellipseb2,ellipsec2)</f>
        <v>#NAME?</v>
      </c>
      <c r="N5" t="e" cm="1">
        <f t="array" aca="1" ref="N5" ca="1">E2FromA2L2(ellipsea2,ellispsel2)</f>
        <v>#NAME?</v>
      </c>
      <c r="O5" t="e" cm="1">
        <f t="array" aca="1" ref="O5" ca="1">E2FromB2L2(ellipseb2,ellispsel2)</f>
        <v>#NAME?</v>
      </c>
      <c r="P5" t="e" cm="1">
        <f t="array" aca="1" ref="P5" ca="1">E2FromC2L2(ellipsec2,ellispsel2)</f>
        <v>#NAME?</v>
      </c>
    </row>
    <row r="6" spans="1:16" x14ac:dyDescent="0.25">
      <c r="A6" t="s">
        <v>46</v>
      </c>
      <c r="B6">
        <v>3.2</v>
      </c>
      <c r="C6" t="e" cm="1">
        <f t="array" aca="1" ref="C6" ca="1">lfromab(ellipsea,ellipseb)</f>
        <v>#NAME?</v>
      </c>
      <c r="D6" t="e" cm="1">
        <f t="array" aca="1" ref="D6" ca="1">lfromac(ellipsea,ellipsec)</f>
        <v>#NAME?</v>
      </c>
      <c r="E6" t="e" cm="1">
        <f t="array" aca="1" ref="E6" ca="1">lfrombc(ellipseb,ellipsec)</f>
        <v>#NAME?</v>
      </c>
      <c r="F6" t="e" cm="1">
        <f t="array" aca="1" ref="F6" ca="1">lfromae(ellipsea,ellipsee)</f>
        <v>#NAME?</v>
      </c>
      <c r="G6" t="e" cm="1">
        <f t="array" aca="1" ref="G6" ca="1">lfrombe(ellipseb,ellipsee)</f>
        <v>#NAME?</v>
      </c>
      <c r="H6" t="e" cm="1">
        <f t="array" aca="1" ref="H6" ca="1">lfromce(ellipsec,ellipsee)</f>
        <v>#NAME?</v>
      </c>
      <c r="J6">
        <f>ellipsel*ellipsel</f>
        <v>10.240000000000002</v>
      </c>
      <c r="K6" t="e" cm="1">
        <f t="array" aca="1" ref="K6" ca="1">L2FromA2B2(ellipsea2,ellipseb2)</f>
        <v>#NAME?</v>
      </c>
      <c r="L6" t="e" cm="1">
        <f t="array" aca="1" ref="L6" ca="1">L2FromA2C2(ellipsea2,ellipsec2)</f>
        <v>#NAME?</v>
      </c>
      <c r="M6" t="e" cm="1">
        <f t="array" aca="1" ref="M6" ca="1">L2FromB2C2(ellipseb2,ellipsec2)</f>
        <v>#NAME?</v>
      </c>
      <c r="N6" t="e" cm="1">
        <f t="array" aca="1" ref="N6" ca="1">L2FromA2E2(ellipsea2,ellipsee2)</f>
        <v>#NAME?</v>
      </c>
      <c r="O6" t="e" cm="1">
        <f t="array" aca="1" ref="O6" ca="1">L2FromB2E2(ellipseb2,ellipsee2)</f>
        <v>#NAME?</v>
      </c>
      <c r="P6" t="e" cm="1">
        <f t="array" aca="1" ref="P6" ca="1">L2FromC2E2(ellipsec2,ellipsee2)</f>
        <v>#NAME?</v>
      </c>
    </row>
    <row r="8" spans="1:16" ht="18" x14ac:dyDescent="0.35">
      <c r="A8" t="s">
        <v>116</v>
      </c>
      <c r="B8">
        <v>-1</v>
      </c>
      <c r="C8" t="s">
        <v>115</v>
      </c>
      <c r="D8">
        <v>2</v>
      </c>
      <c r="E8" t="s">
        <v>114</v>
      </c>
      <c r="F8">
        <f>PI()/8</f>
        <v>0.39269908169872414</v>
      </c>
      <c r="J8" t="s">
        <v>117</v>
      </c>
    </row>
    <row r="9" spans="1:16" x14ac:dyDescent="0.25">
      <c r="J9" t="s">
        <v>118</v>
      </c>
      <c r="K9" s="43">
        <f>163/3061</f>
        <v>5.3250571708591966E-2</v>
      </c>
      <c r="M9" s="43">
        <f>59/353</f>
        <v>0.16713881019830029</v>
      </c>
    </row>
    <row r="10" spans="1:16" x14ac:dyDescent="0.25">
      <c r="A10" t="s">
        <v>48</v>
      </c>
      <c r="J10" t="s">
        <v>119</v>
      </c>
      <c r="K10" t="s">
        <v>120</v>
      </c>
      <c r="L10" t="s">
        <v>113</v>
      </c>
      <c r="M10" t="s">
        <v>120</v>
      </c>
      <c r="N10" t="s">
        <v>113</v>
      </c>
    </row>
    <row r="11" spans="1:16" x14ac:dyDescent="0.25">
      <c r="A11" t="s">
        <v>51</v>
      </c>
      <c r="B11" t="s">
        <v>113</v>
      </c>
      <c r="C11" t="s">
        <v>49</v>
      </c>
      <c r="D11" t="s">
        <v>50</v>
      </c>
      <c r="E11" t="s">
        <v>52</v>
      </c>
      <c r="J11">
        <v>0</v>
      </c>
      <c r="K11" s="42">
        <f>MOD(J11*$K$9, 2)</f>
        <v>0</v>
      </c>
      <c r="L11">
        <f>DEGREES(K11*PI())</f>
        <v>0</v>
      </c>
      <c r="M11" s="42">
        <f>MOD(J11*$M$9, 2)</f>
        <v>0</v>
      </c>
      <c r="N11">
        <f>DEGREES(M11*PI())</f>
        <v>0</v>
      </c>
    </row>
    <row r="12" spans="1:16" x14ac:dyDescent="0.25">
      <c r="A12" s="17">
        <v>0</v>
      </c>
      <c r="B12">
        <f t="shared" ref="B12:B44" si="0">DEGREES(A12*PI())</f>
        <v>0</v>
      </c>
      <c r="C12" s="10">
        <f t="shared" ref="C12:C44" si="1">ellipsea*COS(A12*PI())</f>
        <v>5</v>
      </c>
      <c r="D12" s="10">
        <f t="shared" ref="D12:D44" si="2">ellipseb*SIN(A12*PI())</f>
        <v>0</v>
      </c>
      <c r="E12" s="10">
        <f t="shared" ref="E12:E44" si="3">ellipsea*COS(A12*PI())+xshift</f>
        <v>4</v>
      </c>
      <c r="F12" s="10">
        <f t="shared" ref="F12:F44" si="4">ellipseb*SIN(A12*PI())+yshift</f>
        <v>2</v>
      </c>
      <c r="J12">
        <f>J11+0.5</f>
        <v>0.5</v>
      </c>
      <c r="K12" s="42">
        <f t="shared" ref="K12:K75" si="5">MOD(J12*$K$9, 2)</f>
        <v>2.6625285854295983E-2</v>
      </c>
      <c r="L12">
        <f>DEGREES(K12*PI())</f>
        <v>4.7925514537732772</v>
      </c>
      <c r="M12" s="42">
        <f t="shared" ref="M12:M75" si="6">MOD(J12*$M$9, 2)</f>
        <v>8.3569405099150146E-2</v>
      </c>
      <c r="N12">
        <f t="shared" ref="N12:N75" si="7">DEGREES(M12*PI())</f>
        <v>15.042492917847026</v>
      </c>
    </row>
    <row r="13" spans="1:16" x14ac:dyDescent="0.25">
      <c r="A13" s="17">
        <f>A12+1/16</f>
        <v>6.25E-2</v>
      </c>
      <c r="B13">
        <f t="shared" si="0"/>
        <v>11.25</v>
      </c>
      <c r="C13" s="10">
        <f t="shared" si="1"/>
        <v>4.9039264020161522</v>
      </c>
      <c r="D13" s="10">
        <f t="shared" si="2"/>
        <v>0.78036128806451299</v>
      </c>
      <c r="E13" s="10">
        <f t="shared" si="3"/>
        <v>3.9039264020161522</v>
      </c>
      <c r="F13" s="10">
        <f t="shared" si="4"/>
        <v>2.7803612880645128</v>
      </c>
      <c r="J13">
        <f t="shared" ref="J13:J43" si="8">J12+0.5</f>
        <v>1</v>
      </c>
      <c r="K13" s="42">
        <f t="shared" si="5"/>
        <v>5.3250571708591966E-2</v>
      </c>
      <c r="L13">
        <f t="shared" ref="L13:L76" si="9">DEGREES(K13*PI())</f>
        <v>9.5851029075465544</v>
      </c>
      <c r="M13" s="42">
        <f t="shared" si="6"/>
        <v>0.16713881019830029</v>
      </c>
      <c r="N13">
        <f t="shared" si="7"/>
        <v>30.084985835694052</v>
      </c>
    </row>
    <row r="14" spans="1:16" x14ac:dyDescent="0.25">
      <c r="A14" s="17">
        <f t="shared" ref="A14:A44" si="10">A13+1/16</f>
        <v>0.125</v>
      </c>
      <c r="B14">
        <f t="shared" si="0"/>
        <v>22.5</v>
      </c>
      <c r="C14" s="10">
        <f t="shared" si="1"/>
        <v>4.6193976625564339</v>
      </c>
      <c r="D14" s="10">
        <f t="shared" si="2"/>
        <v>1.5307337294603591</v>
      </c>
      <c r="E14" s="10">
        <f t="shared" si="3"/>
        <v>3.6193976625564339</v>
      </c>
      <c r="F14" s="10">
        <f t="shared" si="4"/>
        <v>3.5307337294603593</v>
      </c>
      <c r="J14">
        <f t="shared" si="8"/>
        <v>1.5</v>
      </c>
      <c r="K14" s="42">
        <f t="shared" si="5"/>
        <v>7.9875857562887953E-2</v>
      </c>
      <c r="L14">
        <f t="shared" si="9"/>
        <v>14.377654361319832</v>
      </c>
      <c r="M14" s="42">
        <f t="shared" si="6"/>
        <v>0.25070821529745047</v>
      </c>
      <c r="N14">
        <f t="shared" si="7"/>
        <v>45.127478753541084</v>
      </c>
    </row>
    <row r="15" spans="1:16" x14ac:dyDescent="0.25">
      <c r="A15" s="17">
        <f t="shared" si="10"/>
        <v>0.1875</v>
      </c>
      <c r="B15">
        <f t="shared" si="0"/>
        <v>33.75</v>
      </c>
      <c r="C15" s="10">
        <f t="shared" si="1"/>
        <v>4.1573480615127263</v>
      </c>
      <c r="D15" s="10">
        <f t="shared" si="2"/>
        <v>2.2222809320784087</v>
      </c>
      <c r="E15" s="10">
        <f t="shared" si="3"/>
        <v>3.1573480615127263</v>
      </c>
      <c r="F15" s="10">
        <f t="shared" si="4"/>
        <v>4.2222809320784087</v>
      </c>
      <c r="J15">
        <f t="shared" si="8"/>
        <v>2</v>
      </c>
      <c r="K15" s="42">
        <f t="shared" si="5"/>
        <v>0.10650114341718393</v>
      </c>
      <c r="L15">
        <f t="shared" si="9"/>
        <v>19.170205815093109</v>
      </c>
      <c r="M15" s="42">
        <f t="shared" si="6"/>
        <v>0.33427762039660058</v>
      </c>
      <c r="N15">
        <f t="shared" si="7"/>
        <v>60.169971671388105</v>
      </c>
    </row>
    <row r="16" spans="1:16" x14ac:dyDescent="0.25">
      <c r="A16" s="17">
        <f t="shared" si="10"/>
        <v>0.25</v>
      </c>
      <c r="B16">
        <f t="shared" si="0"/>
        <v>45</v>
      </c>
      <c r="C16" s="10">
        <f t="shared" si="1"/>
        <v>3.5355339059327378</v>
      </c>
      <c r="D16" s="10">
        <f t="shared" si="2"/>
        <v>2.8284271247461898</v>
      </c>
      <c r="E16" s="10">
        <f t="shared" si="3"/>
        <v>2.5355339059327378</v>
      </c>
      <c r="F16" s="10">
        <f t="shared" si="4"/>
        <v>4.8284271247461898</v>
      </c>
      <c r="J16">
        <f t="shared" si="8"/>
        <v>2.5</v>
      </c>
      <c r="K16" s="42">
        <f t="shared" si="5"/>
        <v>0.13312642927147991</v>
      </c>
      <c r="L16">
        <f t="shared" si="9"/>
        <v>23.962757268866383</v>
      </c>
      <c r="M16" s="42">
        <f t="shared" si="6"/>
        <v>0.4178470254957507</v>
      </c>
      <c r="N16">
        <f t="shared" si="7"/>
        <v>75.212464589235125</v>
      </c>
    </row>
    <row r="17" spans="1:14" x14ac:dyDescent="0.25">
      <c r="A17" s="17">
        <f t="shared" si="10"/>
        <v>0.3125</v>
      </c>
      <c r="B17">
        <f t="shared" si="0"/>
        <v>56.25</v>
      </c>
      <c r="C17" s="10">
        <f t="shared" si="1"/>
        <v>2.7778511650980113</v>
      </c>
      <c r="D17" s="10">
        <f t="shared" si="2"/>
        <v>3.3258784492101809</v>
      </c>
      <c r="E17" s="10">
        <f t="shared" si="3"/>
        <v>1.7778511650980113</v>
      </c>
      <c r="F17" s="10">
        <f t="shared" si="4"/>
        <v>5.3258784492101814</v>
      </c>
      <c r="J17">
        <f t="shared" si="8"/>
        <v>3</v>
      </c>
      <c r="K17" s="42">
        <f t="shared" si="5"/>
        <v>0.15975171512577591</v>
      </c>
      <c r="L17">
        <f t="shared" si="9"/>
        <v>28.755308722639665</v>
      </c>
      <c r="M17" s="42">
        <f t="shared" si="6"/>
        <v>0.50141643059490093</v>
      </c>
      <c r="N17">
        <f t="shared" si="7"/>
        <v>90.254957507082167</v>
      </c>
    </row>
    <row r="18" spans="1:14" x14ac:dyDescent="0.25">
      <c r="A18" s="17">
        <f t="shared" si="10"/>
        <v>0.375</v>
      </c>
      <c r="B18">
        <f t="shared" si="0"/>
        <v>67.5</v>
      </c>
      <c r="C18" s="10">
        <f t="shared" si="1"/>
        <v>1.9134171618254492</v>
      </c>
      <c r="D18" s="10">
        <f t="shared" si="2"/>
        <v>3.695518130045147</v>
      </c>
      <c r="E18" s="10">
        <f t="shared" si="3"/>
        <v>0.91341716182544919</v>
      </c>
      <c r="F18" s="10">
        <f t="shared" si="4"/>
        <v>5.695518130045147</v>
      </c>
      <c r="J18">
        <f t="shared" si="8"/>
        <v>3.5</v>
      </c>
      <c r="K18" s="42">
        <f t="shared" si="5"/>
        <v>0.18637700098007187</v>
      </c>
      <c r="L18">
        <f t="shared" si="9"/>
        <v>33.547860176412939</v>
      </c>
      <c r="M18" s="42">
        <f t="shared" si="6"/>
        <v>0.58498583569405105</v>
      </c>
      <c r="N18">
        <f t="shared" si="7"/>
        <v>105.29745042492918</v>
      </c>
    </row>
    <row r="19" spans="1:14" x14ac:dyDescent="0.25">
      <c r="A19" s="17">
        <f t="shared" si="10"/>
        <v>0.4375</v>
      </c>
      <c r="B19">
        <f t="shared" si="0"/>
        <v>78.75</v>
      </c>
      <c r="C19" s="10">
        <f t="shared" si="1"/>
        <v>0.97545161008064163</v>
      </c>
      <c r="D19" s="10">
        <f t="shared" si="2"/>
        <v>3.9231411216129217</v>
      </c>
      <c r="E19" s="10">
        <f t="shared" si="3"/>
        <v>-2.4548389919358371E-2</v>
      </c>
      <c r="F19" s="10">
        <f t="shared" si="4"/>
        <v>5.9231411216129217</v>
      </c>
      <c r="J19">
        <f t="shared" si="8"/>
        <v>4</v>
      </c>
      <c r="K19" s="42">
        <f t="shared" si="5"/>
        <v>0.21300228683436787</v>
      </c>
      <c r="L19">
        <f t="shared" si="9"/>
        <v>38.340411630186217</v>
      </c>
      <c r="M19" s="42">
        <f t="shared" si="6"/>
        <v>0.66855524079320117</v>
      </c>
      <c r="N19">
        <f t="shared" si="7"/>
        <v>120.33994334277621</v>
      </c>
    </row>
    <row r="20" spans="1:14" x14ac:dyDescent="0.25">
      <c r="A20" s="17">
        <f t="shared" si="10"/>
        <v>0.5</v>
      </c>
      <c r="B20">
        <f t="shared" si="0"/>
        <v>90</v>
      </c>
      <c r="C20" s="10">
        <f t="shared" si="1"/>
        <v>3.06287113727155E-16</v>
      </c>
      <c r="D20" s="10">
        <f t="shared" si="2"/>
        <v>4</v>
      </c>
      <c r="E20" s="10">
        <f t="shared" si="3"/>
        <v>-0.99999999999999967</v>
      </c>
      <c r="F20" s="10">
        <f t="shared" si="4"/>
        <v>6</v>
      </c>
      <c r="J20">
        <f t="shared" si="8"/>
        <v>4.5</v>
      </c>
      <c r="K20" s="42">
        <f t="shared" si="5"/>
        <v>0.23962757268866386</v>
      </c>
      <c r="L20">
        <f t="shared" si="9"/>
        <v>43.132963083959496</v>
      </c>
      <c r="M20" s="42">
        <f t="shared" si="6"/>
        <v>0.75212464589235128</v>
      </c>
      <c r="N20">
        <f t="shared" si="7"/>
        <v>135.38243626062325</v>
      </c>
    </row>
    <row r="21" spans="1:14" x14ac:dyDescent="0.25">
      <c r="A21" s="17">
        <f t="shared" si="10"/>
        <v>0.5625</v>
      </c>
      <c r="B21">
        <f t="shared" si="0"/>
        <v>101.25</v>
      </c>
      <c r="C21" s="10">
        <f t="shared" si="1"/>
        <v>-0.97545161008064096</v>
      </c>
      <c r="D21" s="10">
        <f t="shared" si="2"/>
        <v>3.9231411216129217</v>
      </c>
      <c r="E21" s="10">
        <f t="shared" si="3"/>
        <v>-1.975451610080641</v>
      </c>
      <c r="F21" s="10">
        <f t="shared" si="4"/>
        <v>5.9231411216129217</v>
      </c>
      <c r="J21">
        <f t="shared" si="8"/>
        <v>5</v>
      </c>
      <c r="K21" s="42">
        <f t="shared" si="5"/>
        <v>0.26625285854295982</v>
      </c>
      <c r="L21">
        <f t="shared" si="9"/>
        <v>47.925514537732766</v>
      </c>
      <c r="M21" s="42">
        <f t="shared" si="6"/>
        <v>0.8356940509915014</v>
      </c>
      <c r="N21">
        <f t="shared" si="7"/>
        <v>150.42492917847025</v>
      </c>
    </row>
    <row r="22" spans="1:14" x14ac:dyDescent="0.25">
      <c r="A22" s="17">
        <f t="shared" si="10"/>
        <v>0.625</v>
      </c>
      <c r="B22">
        <f t="shared" si="0"/>
        <v>112.5</v>
      </c>
      <c r="C22" s="10">
        <f t="shared" si="1"/>
        <v>-1.9134171618254485</v>
      </c>
      <c r="D22" s="10">
        <f t="shared" si="2"/>
        <v>3.695518130045147</v>
      </c>
      <c r="E22" s="10">
        <f t="shared" si="3"/>
        <v>-2.9134171618254485</v>
      </c>
      <c r="F22" s="10">
        <f t="shared" si="4"/>
        <v>5.695518130045147</v>
      </c>
      <c r="J22">
        <f t="shared" si="8"/>
        <v>5.5</v>
      </c>
      <c r="K22" s="42">
        <f t="shared" si="5"/>
        <v>0.29287814439725579</v>
      </c>
      <c r="L22">
        <f t="shared" si="9"/>
        <v>52.718065991506045</v>
      </c>
      <c r="M22" s="42">
        <f t="shared" si="6"/>
        <v>0.91926345609065163</v>
      </c>
      <c r="N22">
        <f t="shared" si="7"/>
        <v>165.46742209631731</v>
      </c>
    </row>
    <row r="23" spans="1:14" x14ac:dyDescent="0.25">
      <c r="A23" s="17">
        <f t="shared" si="10"/>
        <v>0.6875</v>
      </c>
      <c r="B23">
        <f t="shared" si="0"/>
        <v>123.74999999999999</v>
      </c>
      <c r="C23" s="10">
        <f t="shared" si="1"/>
        <v>-2.77785116509801</v>
      </c>
      <c r="D23" s="10">
        <f t="shared" si="2"/>
        <v>3.3258784492101818</v>
      </c>
      <c r="E23" s="10">
        <f t="shared" si="3"/>
        <v>-3.77785116509801</v>
      </c>
      <c r="F23" s="10">
        <f t="shared" si="4"/>
        <v>5.3258784492101814</v>
      </c>
      <c r="J23">
        <f t="shared" si="8"/>
        <v>6</v>
      </c>
      <c r="K23" s="42">
        <f t="shared" si="5"/>
        <v>0.31950343025155181</v>
      </c>
      <c r="L23">
        <f t="shared" si="9"/>
        <v>57.51061744527933</v>
      </c>
      <c r="M23" s="42">
        <f t="shared" si="6"/>
        <v>1.0028328611898019</v>
      </c>
      <c r="N23">
        <f t="shared" si="7"/>
        <v>180.50991501416433</v>
      </c>
    </row>
    <row r="24" spans="1:14" x14ac:dyDescent="0.25">
      <c r="A24" s="17">
        <f>A23+1/16</f>
        <v>0.75</v>
      </c>
      <c r="B24">
        <f t="shared" si="0"/>
        <v>135</v>
      </c>
      <c r="C24" s="10">
        <f t="shared" si="1"/>
        <v>-3.5355339059327373</v>
      </c>
      <c r="D24" s="10">
        <f t="shared" si="2"/>
        <v>2.8284271247461903</v>
      </c>
      <c r="E24" s="10">
        <f t="shared" si="3"/>
        <v>-4.5355339059327378</v>
      </c>
      <c r="F24" s="10">
        <f t="shared" si="4"/>
        <v>4.8284271247461898</v>
      </c>
      <c r="J24">
        <f t="shared" si="8"/>
        <v>6.5</v>
      </c>
      <c r="K24" s="42">
        <f t="shared" si="5"/>
        <v>0.34612871610584778</v>
      </c>
      <c r="L24">
        <f t="shared" si="9"/>
        <v>62.303168899052594</v>
      </c>
      <c r="M24" s="42">
        <f t="shared" si="6"/>
        <v>1.0864022662889519</v>
      </c>
      <c r="N24">
        <f t="shared" si="7"/>
        <v>195.55240793201133</v>
      </c>
    </row>
    <row r="25" spans="1:14" x14ac:dyDescent="0.25">
      <c r="A25" s="17">
        <f t="shared" si="10"/>
        <v>0.8125</v>
      </c>
      <c r="B25">
        <f t="shared" si="0"/>
        <v>146.25</v>
      </c>
      <c r="C25" s="10">
        <f t="shared" si="1"/>
        <v>-4.1573480615127263</v>
      </c>
      <c r="D25" s="10">
        <f t="shared" si="2"/>
        <v>2.2222809320784087</v>
      </c>
      <c r="E25" s="10">
        <f t="shared" si="3"/>
        <v>-5.1573480615127263</v>
      </c>
      <c r="F25" s="10">
        <f t="shared" si="4"/>
        <v>4.2222809320784087</v>
      </c>
      <c r="J25">
        <f t="shared" si="8"/>
        <v>7</v>
      </c>
      <c r="K25" s="42">
        <f t="shared" si="5"/>
        <v>0.37275400196014374</v>
      </c>
      <c r="L25">
        <f t="shared" si="9"/>
        <v>67.095720352825879</v>
      </c>
      <c r="M25" s="42">
        <f t="shared" si="6"/>
        <v>1.1699716713881021</v>
      </c>
      <c r="N25">
        <f t="shared" si="7"/>
        <v>210.59490084985836</v>
      </c>
    </row>
    <row r="26" spans="1:14" x14ac:dyDescent="0.25">
      <c r="A26" s="17">
        <f t="shared" si="10"/>
        <v>0.875</v>
      </c>
      <c r="B26">
        <f t="shared" si="0"/>
        <v>157.5</v>
      </c>
      <c r="C26" s="10">
        <f t="shared" si="1"/>
        <v>-4.6193976625564339</v>
      </c>
      <c r="D26" s="10">
        <f t="shared" si="2"/>
        <v>1.5307337294603596</v>
      </c>
      <c r="E26" s="10">
        <f t="shared" si="3"/>
        <v>-5.6193976625564339</v>
      </c>
      <c r="F26" s="10">
        <f t="shared" si="4"/>
        <v>3.5307337294603593</v>
      </c>
      <c r="J26">
        <f t="shared" si="8"/>
        <v>7.5</v>
      </c>
      <c r="K26" s="42">
        <f t="shared" si="5"/>
        <v>0.39937928781443977</v>
      </c>
      <c r="L26">
        <f t="shared" si="9"/>
        <v>71.88827180659915</v>
      </c>
      <c r="M26" s="42">
        <f t="shared" si="6"/>
        <v>1.2535410764872521</v>
      </c>
      <c r="N26">
        <f t="shared" si="7"/>
        <v>225.63739376770536</v>
      </c>
    </row>
    <row r="27" spans="1:14" x14ac:dyDescent="0.25">
      <c r="A27" s="17">
        <f t="shared" si="10"/>
        <v>0.9375</v>
      </c>
      <c r="B27">
        <f t="shared" si="0"/>
        <v>168.75</v>
      </c>
      <c r="C27" s="10">
        <f t="shared" si="1"/>
        <v>-4.9039264020161522</v>
      </c>
      <c r="D27" s="10">
        <f t="shared" si="2"/>
        <v>0.78036128806451444</v>
      </c>
      <c r="E27" s="10">
        <f t="shared" si="3"/>
        <v>-5.9039264020161522</v>
      </c>
      <c r="F27" s="10">
        <f t="shared" si="4"/>
        <v>2.7803612880645145</v>
      </c>
      <c r="J27">
        <f t="shared" si="8"/>
        <v>8</v>
      </c>
      <c r="K27" s="42">
        <f t="shared" si="5"/>
        <v>0.42600457366873573</v>
      </c>
      <c r="L27">
        <f t="shared" si="9"/>
        <v>76.680823260372435</v>
      </c>
      <c r="M27" s="42">
        <f t="shared" si="6"/>
        <v>1.3371104815864023</v>
      </c>
      <c r="N27">
        <f t="shared" si="7"/>
        <v>240.67988668555242</v>
      </c>
    </row>
    <row r="28" spans="1:14" x14ac:dyDescent="0.25">
      <c r="A28" s="17">
        <f t="shared" si="10"/>
        <v>1</v>
      </c>
      <c r="B28">
        <f t="shared" si="0"/>
        <v>180</v>
      </c>
      <c r="C28" s="10">
        <f t="shared" si="1"/>
        <v>-5</v>
      </c>
      <c r="D28" s="10">
        <f t="shared" si="2"/>
        <v>4.90059381963448E-16</v>
      </c>
      <c r="E28" s="10">
        <f t="shared" si="3"/>
        <v>-6</v>
      </c>
      <c r="F28" s="10">
        <f t="shared" si="4"/>
        <v>2.0000000000000004</v>
      </c>
      <c r="J28">
        <f t="shared" si="8"/>
        <v>8.5</v>
      </c>
      <c r="K28" s="42">
        <f t="shared" si="5"/>
        <v>0.4526298595230317</v>
      </c>
      <c r="L28">
        <f t="shared" si="9"/>
        <v>81.473374714145706</v>
      </c>
      <c r="M28" s="42">
        <f t="shared" si="6"/>
        <v>1.4206798866855526</v>
      </c>
      <c r="N28">
        <f t="shared" si="7"/>
        <v>255.72237960339945</v>
      </c>
    </row>
    <row r="29" spans="1:14" x14ac:dyDescent="0.25">
      <c r="A29" s="17">
        <f t="shared" si="10"/>
        <v>1.0625</v>
      </c>
      <c r="B29">
        <f t="shared" si="0"/>
        <v>191.25</v>
      </c>
      <c r="C29" s="10">
        <f t="shared" si="1"/>
        <v>-4.9039264020161522</v>
      </c>
      <c r="D29" s="10">
        <f t="shared" si="2"/>
        <v>-0.78036128806451344</v>
      </c>
      <c r="E29" s="10">
        <f t="shared" si="3"/>
        <v>-5.9039264020161522</v>
      </c>
      <c r="F29" s="10">
        <f t="shared" si="4"/>
        <v>1.2196387119354866</v>
      </c>
      <c r="J29">
        <f t="shared" si="8"/>
        <v>9</v>
      </c>
      <c r="K29" s="42">
        <f t="shared" si="5"/>
        <v>0.47925514537732772</v>
      </c>
      <c r="L29">
        <f t="shared" si="9"/>
        <v>86.265926167918991</v>
      </c>
      <c r="M29" s="42">
        <f t="shared" si="6"/>
        <v>1.5042492917847026</v>
      </c>
      <c r="N29">
        <f t="shared" si="7"/>
        <v>270.7648725212465</v>
      </c>
    </row>
    <row r="30" spans="1:14" x14ac:dyDescent="0.25">
      <c r="A30" s="17">
        <f t="shared" si="10"/>
        <v>1.125</v>
      </c>
      <c r="B30">
        <f t="shared" si="0"/>
        <v>202.5</v>
      </c>
      <c r="C30" s="10">
        <f t="shared" si="1"/>
        <v>-4.6193976625564339</v>
      </c>
      <c r="D30" s="10">
        <f t="shared" si="2"/>
        <v>-1.5307337294603587</v>
      </c>
      <c r="E30" s="10">
        <f t="shared" si="3"/>
        <v>-5.6193976625564339</v>
      </c>
      <c r="F30" s="10">
        <f t="shared" si="4"/>
        <v>0.46926627053964132</v>
      </c>
      <c r="J30">
        <f t="shared" si="8"/>
        <v>9.5</v>
      </c>
      <c r="K30" s="42">
        <f t="shared" si="5"/>
        <v>0.50588043123162363</v>
      </c>
      <c r="L30">
        <f t="shared" si="9"/>
        <v>91.058477621692248</v>
      </c>
      <c r="M30" s="42">
        <f t="shared" si="6"/>
        <v>1.5878186968838528</v>
      </c>
      <c r="N30">
        <f t="shared" si="7"/>
        <v>285.80736543909353</v>
      </c>
    </row>
    <row r="31" spans="1:14" x14ac:dyDescent="0.25">
      <c r="A31" s="17">
        <f t="shared" si="10"/>
        <v>1.1875</v>
      </c>
      <c r="B31">
        <f t="shared" si="0"/>
        <v>213.75</v>
      </c>
      <c r="C31" s="10">
        <f t="shared" si="1"/>
        <v>-4.1573480615127272</v>
      </c>
      <c r="D31" s="10">
        <f t="shared" si="2"/>
        <v>-2.2222809320784078</v>
      </c>
      <c r="E31" s="10">
        <f t="shared" si="3"/>
        <v>-5.1573480615127272</v>
      </c>
      <c r="F31" s="10">
        <f t="shared" si="4"/>
        <v>-0.22228093207840782</v>
      </c>
      <c r="J31">
        <f t="shared" si="8"/>
        <v>10</v>
      </c>
      <c r="K31" s="42">
        <f t="shared" si="5"/>
        <v>0.53250571708591965</v>
      </c>
      <c r="L31">
        <f t="shared" si="9"/>
        <v>95.851029075465533</v>
      </c>
      <c r="M31" s="42">
        <f t="shared" si="6"/>
        <v>1.6713881019830028</v>
      </c>
      <c r="N31">
        <f t="shared" si="7"/>
        <v>300.8498583569405</v>
      </c>
    </row>
    <row r="32" spans="1:14" x14ac:dyDescent="0.25">
      <c r="A32" s="17">
        <f t="shared" si="10"/>
        <v>1.25</v>
      </c>
      <c r="B32">
        <f t="shared" si="0"/>
        <v>225</v>
      </c>
      <c r="C32" s="10">
        <f t="shared" si="1"/>
        <v>-3.5355339059327386</v>
      </c>
      <c r="D32" s="10">
        <f t="shared" si="2"/>
        <v>-2.8284271247461898</v>
      </c>
      <c r="E32" s="10">
        <f t="shared" si="3"/>
        <v>-4.5355339059327386</v>
      </c>
      <c r="F32" s="10">
        <f t="shared" si="4"/>
        <v>-0.82842712474618985</v>
      </c>
      <c r="J32">
        <f t="shared" si="8"/>
        <v>10.5</v>
      </c>
      <c r="K32" s="42">
        <f t="shared" si="5"/>
        <v>0.55913100294021567</v>
      </c>
      <c r="L32">
        <f t="shared" si="9"/>
        <v>100.64358052923882</v>
      </c>
      <c r="M32" s="42">
        <f t="shared" si="6"/>
        <v>1.754957507082153</v>
      </c>
      <c r="N32">
        <f t="shared" si="7"/>
        <v>315.89235127478759</v>
      </c>
    </row>
    <row r="33" spans="1:14" x14ac:dyDescent="0.25">
      <c r="A33" s="17">
        <f>A32+1/16</f>
        <v>1.3125</v>
      </c>
      <c r="B33">
        <f t="shared" si="0"/>
        <v>236.25</v>
      </c>
      <c r="C33" s="10">
        <f t="shared" si="1"/>
        <v>-2.7778511650980109</v>
      </c>
      <c r="D33" s="10">
        <f t="shared" si="2"/>
        <v>-3.3258784492101809</v>
      </c>
      <c r="E33" s="10">
        <f t="shared" si="3"/>
        <v>-3.7778511650980109</v>
      </c>
      <c r="F33" s="10">
        <f t="shared" si="4"/>
        <v>-1.3258784492101809</v>
      </c>
      <c r="J33">
        <f t="shared" si="8"/>
        <v>11</v>
      </c>
      <c r="K33" s="42">
        <f t="shared" si="5"/>
        <v>0.58575628879451158</v>
      </c>
      <c r="L33">
        <f t="shared" si="9"/>
        <v>105.43613198301209</v>
      </c>
      <c r="M33" s="42">
        <f t="shared" si="6"/>
        <v>1.8385269121813033</v>
      </c>
      <c r="N33">
        <f t="shared" si="7"/>
        <v>330.93484419263461</v>
      </c>
    </row>
    <row r="34" spans="1:14" x14ac:dyDescent="0.25">
      <c r="A34" s="17">
        <f t="shared" si="10"/>
        <v>1.375</v>
      </c>
      <c r="B34">
        <f t="shared" si="0"/>
        <v>247.49999999999997</v>
      </c>
      <c r="C34" s="10">
        <f t="shared" si="1"/>
        <v>-1.9134171618254516</v>
      </c>
      <c r="D34" s="10">
        <f t="shared" si="2"/>
        <v>-3.6955181300451461</v>
      </c>
      <c r="E34" s="10">
        <f t="shared" si="3"/>
        <v>-2.9134171618254516</v>
      </c>
      <c r="F34" s="10">
        <f t="shared" si="4"/>
        <v>-1.6955181300451461</v>
      </c>
      <c r="J34">
        <f t="shared" si="8"/>
        <v>11.5</v>
      </c>
      <c r="K34" s="42">
        <f t="shared" si="5"/>
        <v>0.6123815746488076</v>
      </c>
      <c r="L34">
        <f t="shared" si="9"/>
        <v>110.22868343678537</v>
      </c>
      <c r="M34" s="42">
        <f t="shared" si="6"/>
        <v>1.9220963172804533</v>
      </c>
      <c r="N34">
        <f t="shared" si="7"/>
        <v>345.97733711048159</v>
      </c>
    </row>
    <row r="35" spans="1:14" x14ac:dyDescent="0.25">
      <c r="A35" s="17">
        <f t="shared" si="10"/>
        <v>1.4375</v>
      </c>
      <c r="B35">
        <f t="shared" si="0"/>
        <v>258.75</v>
      </c>
      <c r="C35" s="10">
        <f t="shared" si="1"/>
        <v>-0.97545161008064329</v>
      </c>
      <c r="D35" s="10">
        <f t="shared" si="2"/>
        <v>-3.9231411216129213</v>
      </c>
      <c r="E35" s="10">
        <f t="shared" si="3"/>
        <v>-1.9754516100806434</v>
      </c>
      <c r="F35" s="10">
        <f t="shared" si="4"/>
        <v>-1.9231411216129213</v>
      </c>
      <c r="J35">
        <f t="shared" si="8"/>
        <v>12</v>
      </c>
      <c r="K35" s="42">
        <f t="shared" si="5"/>
        <v>0.63900686050310362</v>
      </c>
      <c r="L35">
        <f t="shared" si="9"/>
        <v>115.02123489055866</v>
      </c>
      <c r="M35" s="42">
        <f t="shared" si="6"/>
        <v>5.6657223796037215E-3</v>
      </c>
      <c r="N35">
        <f t="shared" si="7"/>
        <v>1.0198300283286699</v>
      </c>
    </row>
    <row r="36" spans="1:14" x14ac:dyDescent="0.25">
      <c r="A36" s="17">
        <f t="shared" si="10"/>
        <v>1.5</v>
      </c>
      <c r="B36">
        <f t="shared" si="0"/>
        <v>270</v>
      </c>
      <c r="C36" s="10">
        <f t="shared" si="1"/>
        <v>-9.1886134118146501E-16</v>
      </c>
      <c r="D36" s="10">
        <f t="shared" si="2"/>
        <v>-4</v>
      </c>
      <c r="E36" s="10">
        <f t="shared" si="3"/>
        <v>-1.0000000000000009</v>
      </c>
      <c r="F36" s="10">
        <f t="shared" si="4"/>
        <v>-2</v>
      </c>
      <c r="J36">
        <f t="shared" si="8"/>
        <v>12.5</v>
      </c>
      <c r="K36" s="42">
        <f t="shared" si="5"/>
        <v>0.66563214635739953</v>
      </c>
      <c r="L36">
        <f t="shared" si="9"/>
        <v>119.81378634433193</v>
      </c>
      <c r="M36" s="42">
        <f t="shared" si="6"/>
        <v>8.9235127478753729E-2</v>
      </c>
      <c r="N36">
        <f t="shared" si="7"/>
        <v>16.062322946175669</v>
      </c>
    </row>
    <row r="37" spans="1:14" x14ac:dyDescent="0.25">
      <c r="A37" s="17">
        <f t="shared" si="10"/>
        <v>1.5625</v>
      </c>
      <c r="B37">
        <f t="shared" si="0"/>
        <v>281.25</v>
      </c>
      <c r="C37" s="10">
        <f t="shared" si="1"/>
        <v>0.97545161008064152</v>
      </c>
      <c r="D37" s="10">
        <f t="shared" si="2"/>
        <v>-3.9231411216129217</v>
      </c>
      <c r="E37" s="10">
        <f t="shared" si="3"/>
        <v>-2.4548389919358482E-2</v>
      </c>
      <c r="F37" s="10">
        <f t="shared" si="4"/>
        <v>-1.9231411216129217</v>
      </c>
      <c r="J37">
        <f t="shared" si="8"/>
        <v>13</v>
      </c>
      <c r="K37" s="42">
        <f t="shared" si="5"/>
        <v>0.69225743221169556</v>
      </c>
      <c r="L37">
        <f t="shared" si="9"/>
        <v>124.60633779810519</v>
      </c>
      <c r="M37" s="42">
        <f t="shared" si="6"/>
        <v>0.17280453257790374</v>
      </c>
      <c r="N37">
        <f t="shared" si="7"/>
        <v>31.104815864022672</v>
      </c>
    </row>
    <row r="38" spans="1:14" x14ac:dyDescent="0.25">
      <c r="A38" s="17">
        <f t="shared" si="10"/>
        <v>1.625</v>
      </c>
      <c r="B38">
        <f t="shared" si="0"/>
        <v>292.5</v>
      </c>
      <c r="C38" s="10">
        <f t="shared" si="1"/>
        <v>1.9134171618254501</v>
      </c>
      <c r="D38" s="10">
        <f t="shared" si="2"/>
        <v>-3.6955181300451465</v>
      </c>
      <c r="E38" s="10">
        <f t="shared" si="3"/>
        <v>0.91341716182545007</v>
      </c>
      <c r="F38" s="10">
        <f t="shared" si="4"/>
        <v>-1.6955181300451465</v>
      </c>
      <c r="J38">
        <f t="shared" si="8"/>
        <v>13.5</v>
      </c>
      <c r="K38" s="42">
        <f t="shared" si="5"/>
        <v>0.71888271806599158</v>
      </c>
      <c r="L38">
        <f t="shared" si="9"/>
        <v>129.39888925187847</v>
      </c>
      <c r="M38" s="42">
        <f t="shared" si="6"/>
        <v>0.25637393767705374</v>
      </c>
      <c r="N38">
        <f t="shared" si="7"/>
        <v>46.147308781869675</v>
      </c>
    </row>
    <row r="39" spans="1:14" x14ac:dyDescent="0.25">
      <c r="A39" s="17">
        <f t="shared" si="10"/>
        <v>1.6875</v>
      </c>
      <c r="B39">
        <f t="shared" si="0"/>
        <v>303.75</v>
      </c>
      <c r="C39" s="10">
        <f t="shared" si="1"/>
        <v>2.7778511650980091</v>
      </c>
      <c r="D39" s="10">
        <f t="shared" si="2"/>
        <v>-3.3258784492101818</v>
      </c>
      <c r="E39" s="10">
        <f t="shared" si="3"/>
        <v>1.7778511650980091</v>
      </c>
      <c r="F39" s="10">
        <f t="shared" si="4"/>
        <v>-1.3258784492101818</v>
      </c>
      <c r="J39">
        <f t="shared" si="8"/>
        <v>14</v>
      </c>
      <c r="K39" s="42">
        <f t="shared" si="5"/>
        <v>0.74550800392028749</v>
      </c>
      <c r="L39">
        <f t="shared" si="9"/>
        <v>134.19144070565176</v>
      </c>
      <c r="M39" s="42">
        <f t="shared" si="6"/>
        <v>0.33994334277620419</v>
      </c>
      <c r="N39">
        <f t="shared" si="7"/>
        <v>61.189801699716753</v>
      </c>
    </row>
    <row r="40" spans="1:14" x14ac:dyDescent="0.25">
      <c r="A40" s="17">
        <f t="shared" si="10"/>
        <v>1.75</v>
      </c>
      <c r="B40">
        <f t="shared" si="0"/>
        <v>315</v>
      </c>
      <c r="C40" s="10">
        <f t="shared" si="1"/>
        <v>3.5355339059327369</v>
      </c>
      <c r="D40" s="10">
        <f t="shared" si="2"/>
        <v>-2.8284271247461907</v>
      </c>
      <c r="E40" s="10">
        <f t="shared" si="3"/>
        <v>2.5355339059327369</v>
      </c>
      <c r="F40" s="10">
        <f t="shared" si="4"/>
        <v>-0.82842712474619074</v>
      </c>
      <c r="J40">
        <f t="shared" si="8"/>
        <v>14.5</v>
      </c>
      <c r="K40" s="42">
        <f t="shared" si="5"/>
        <v>0.77213328977458351</v>
      </c>
      <c r="L40">
        <f t="shared" si="9"/>
        <v>138.98399215942504</v>
      </c>
      <c r="M40" s="42">
        <f t="shared" si="6"/>
        <v>0.4235127478753542</v>
      </c>
      <c r="N40">
        <f t="shared" si="7"/>
        <v>76.232294617563753</v>
      </c>
    </row>
    <row r="41" spans="1:14" x14ac:dyDescent="0.25">
      <c r="A41" s="17">
        <f t="shared" si="10"/>
        <v>1.8125</v>
      </c>
      <c r="B41">
        <f t="shared" si="0"/>
        <v>326.25</v>
      </c>
      <c r="C41" s="10">
        <f t="shared" si="1"/>
        <v>4.1573480615127263</v>
      </c>
      <c r="D41" s="10">
        <f t="shared" si="2"/>
        <v>-2.2222809320784087</v>
      </c>
      <c r="E41" s="10">
        <f t="shared" si="3"/>
        <v>3.1573480615127263</v>
      </c>
      <c r="F41" s="10">
        <f t="shared" si="4"/>
        <v>-0.22228093207840871</v>
      </c>
      <c r="J41">
        <f t="shared" si="8"/>
        <v>15</v>
      </c>
      <c r="K41" s="42">
        <f t="shared" si="5"/>
        <v>0.79875857562887953</v>
      </c>
      <c r="L41">
        <f t="shared" si="9"/>
        <v>143.7765436131983</v>
      </c>
      <c r="M41" s="42">
        <f t="shared" si="6"/>
        <v>0.50708215297450421</v>
      </c>
      <c r="N41">
        <f t="shared" si="7"/>
        <v>91.274787535410752</v>
      </c>
    </row>
    <row r="42" spans="1:14" x14ac:dyDescent="0.25">
      <c r="A42" s="17">
        <f t="shared" si="10"/>
        <v>1.875</v>
      </c>
      <c r="B42">
        <f t="shared" si="0"/>
        <v>337.5</v>
      </c>
      <c r="C42" s="10">
        <f t="shared" si="1"/>
        <v>4.6193976625564321</v>
      </c>
      <c r="D42" s="10">
        <f t="shared" si="2"/>
        <v>-1.5307337294603616</v>
      </c>
      <c r="E42" s="10">
        <f t="shared" si="3"/>
        <v>3.6193976625564321</v>
      </c>
      <c r="F42" s="10">
        <f t="shared" si="4"/>
        <v>0.46926627053963843</v>
      </c>
      <c r="J42">
        <f t="shared" si="8"/>
        <v>15.5</v>
      </c>
      <c r="K42" s="42">
        <f t="shared" si="5"/>
        <v>0.82538386148317544</v>
      </c>
      <c r="L42">
        <f t="shared" si="9"/>
        <v>148.56909506697156</v>
      </c>
      <c r="M42" s="42">
        <f t="shared" si="6"/>
        <v>0.59065155807365466</v>
      </c>
      <c r="N42">
        <f t="shared" si="7"/>
        <v>106.31728045325784</v>
      </c>
    </row>
    <row r="43" spans="1:14" x14ac:dyDescent="0.25">
      <c r="A43" s="17">
        <f t="shared" si="10"/>
        <v>1.9375</v>
      </c>
      <c r="B43">
        <f t="shared" si="0"/>
        <v>348.75</v>
      </c>
      <c r="C43" s="10">
        <f t="shared" si="1"/>
        <v>4.9039264020161513</v>
      </c>
      <c r="D43" s="10">
        <f t="shared" si="2"/>
        <v>-0.78036128806451488</v>
      </c>
      <c r="E43" s="10">
        <f t="shared" si="3"/>
        <v>3.9039264020161513</v>
      </c>
      <c r="F43" s="10">
        <f t="shared" si="4"/>
        <v>1.219638711935485</v>
      </c>
      <c r="J43">
        <f t="shared" si="8"/>
        <v>16</v>
      </c>
      <c r="K43" s="42">
        <f t="shared" si="5"/>
        <v>0.85200914733747146</v>
      </c>
      <c r="L43">
        <f t="shared" si="9"/>
        <v>153.36164652074487</v>
      </c>
      <c r="M43" s="42">
        <f t="shared" si="6"/>
        <v>0.67422096317280467</v>
      </c>
      <c r="N43">
        <f t="shared" si="7"/>
        <v>121.35977337110484</v>
      </c>
    </row>
    <row r="44" spans="1:14" x14ac:dyDescent="0.25">
      <c r="A44" s="17">
        <f t="shared" si="10"/>
        <v>2</v>
      </c>
      <c r="B44">
        <f t="shared" si="0"/>
        <v>360</v>
      </c>
      <c r="C44" s="10">
        <f t="shared" si="1"/>
        <v>5</v>
      </c>
      <c r="D44" s="10">
        <f t="shared" si="2"/>
        <v>-9.8011876392689601E-16</v>
      </c>
      <c r="E44" s="10">
        <f t="shared" si="3"/>
        <v>4</v>
      </c>
      <c r="F44" s="10">
        <f t="shared" si="4"/>
        <v>1.9999999999999991</v>
      </c>
      <c r="J44">
        <f t="shared" ref="J44:J65" si="11">J43+0.5</f>
        <v>16.5</v>
      </c>
      <c r="K44" s="42">
        <f t="shared" si="5"/>
        <v>0.87863443319176748</v>
      </c>
      <c r="L44">
        <f t="shared" si="9"/>
        <v>158.15419797451815</v>
      </c>
      <c r="M44" s="42">
        <f t="shared" si="6"/>
        <v>0.75779036827195467</v>
      </c>
      <c r="N44">
        <f t="shared" si="7"/>
        <v>136.40226628895184</v>
      </c>
    </row>
    <row r="45" spans="1:14" x14ac:dyDescent="0.25">
      <c r="J45">
        <f t="shared" si="11"/>
        <v>17</v>
      </c>
      <c r="K45" s="42">
        <f t="shared" si="5"/>
        <v>0.90525971904606339</v>
      </c>
      <c r="L45">
        <f t="shared" si="9"/>
        <v>162.94674942829141</v>
      </c>
      <c r="M45" s="42">
        <f t="shared" si="6"/>
        <v>0.84135977337110512</v>
      </c>
      <c r="N45">
        <f t="shared" si="7"/>
        <v>151.44475920679892</v>
      </c>
    </row>
    <row r="46" spans="1:14" x14ac:dyDescent="0.25">
      <c r="J46">
        <f t="shared" si="11"/>
        <v>17.5</v>
      </c>
      <c r="K46" s="42">
        <f t="shared" si="5"/>
        <v>0.93188500490035941</v>
      </c>
      <c r="L46">
        <f t="shared" si="9"/>
        <v>167.7393008820647</v>
      </c>
      <c r="M46" s="42">
        <f t="shared" si="6"/>
        <v>0.92492917847025513</v>
      </c>
      <c r="N46">
        <f t="shared" si="7"/>
        <v>166.48725212464592</v>
      </c>
    </row>
    <row r="47" spans="1:14" x14ac:dyDescent="0.25">
      <c r="J47">
        <f t="shared" si="11"/>
        <v>18</v>
      </c>
      <c r="K47" s="42">
        <f t="shared" si="5"/>
        <v>0.95851029075465544</v>
      </c>
      <c r="L47">
        <f t="shared" si="9"/>
        <v>172.53185233583798</v>
      </c>
      <c r="M47" s="42">
        <f t="shared" si="6"/>
        <v>1.0084985835694051</v>
      </c>
      <c r="N47">
        <f t="shared" si="7"/>
        <v>181.52974504249292</v>
      </c>
    </row>
    <row r="48" spans="1:14" x14ac:dyDescent="0.25">
      <c r="J48">
        <f t="shared" si="11"/>
        <v>18.5</v>
      </c>
      <c r="K48" s="42">
        <f t="shared" si="5"/>
        <v>0.98513557660895135</v>
      </c>
      <c r="L48">
        <f t="shared" si="9"/>
        <v>177.32440378961124</v>
      </c>
      <c r="M48" s="42">
        <f t="shared" si="6"/>
        <v>1.0920679886685556</v>
      </c>
      <c r="N48">
        <f t="shared" si="7"/>
        <v>196.57223796034</v>
      </c>
    </row>
    <row r="49" spans="10:14" x14ac:dyDescent="0.25">
      <c r="J49">
        <f t="shared" si="11"/>
        <v>19</v>
      </c>
      <c r="K49" s="42">
        <f t="shared" si="5"/>
        <v>1.0117608624632473</v>
      </c>
      <c r="L49">
        <f t="shared" si="9"/>
        <v>182.1169552433845</v>
      </c>
      <c r="M49" s="42">
        <f t="shared" si="6"/>
        <v>1.1756373937677056</v>
      </c>
      <c r="N49">
        <f t="shared" si="7"/>
        <v>211.614730878187</v>
      </c>
    </row>
    <row r="50" spans="10:14" x14ac:dyDescent="0.25">
      <c r="J50">
        <f t="shared" si="11"/>
        <v>19.5</v>
      </c>
      <c r="K50" s="42">
        <f t="shared" si="5"/>
        <v>1.0383861483175434</v>
      </c>
      <c r="L50">
        <f t="shared" si="9"/>
        <v>186.90950669715781</v>
      </c>
      <c r="M50" s="42">
        <f t="shared" si="6"/>
        <v>1.2592067988668556</v>
      </c>
      <c r="N50">
        <f t="shared" si="7"/>
        <v>226.65722379603403</v>
      </c>
    </row>
    <row r="51" spans="10:14" x14ac:dyDescent="0.25">
      <c r="J51">
        <f t="shared" si="11"/>
        <v>20</v>
      </c>
      <c r="K51" s="42">
        <f t="shared" si="5"/>
        <v>1.0650114341718393</v>
      </c>
      <c r="L51">
        <f t="shared" si="9"/>
        <v>191.70205815093107</v>
      </c>
      <c r="M51" s="42">
        <f t="shared" si="6"/>
        <v>1.3427762039660056</v>
      </c>
      <c r="N51">
        <f t="shared" si="7"/>
        <v>241.69971671388103</v>
      </c>
    </row>
    <row r="52" spans="10:14" x14ac:dyDescent="0.25">
      <c r="J52">
        <f t="shared" si="11"/>
        <v>20.5</v>
      </c>
      <c r="K52" s="42">
        <f t="shared" si="5"/>
        <v>1.0916367200261352</v>
      </c>
      <c r="L52">
        <f t="shared" si="9"/>
        <v>196.49460960470432</v>
      </c>
      <c r="M52" s="42">
        <f t="shared" si="6"/>
        <v>1.4263456090651561</v>
      </c>
      <c r="N52">
        <f t="shared" si="7"/>
        <v>256.74220963172809</v>
      </c>
    </row>
    <row r="53" spans="10:14" x14ac:dyDescent="0.25">
      <c r="J53">
        <f t="shared" si="11"/>
        <v>21</v>
      </c>
      <c r="K53" s="42">
        <f t="shared" si="5"/>
        <v>1.1182620058804313</v>
      </c>
      <c r="L53">
        <f t="shared" si="9"/>
        <v>201.28716105847764</v>
      </c>
      <c r="M53" s="42">
        <f t="shared" si="6"/>
        <v>1.5099150141643061</v>
      </c>
      <c r="N53">
        <f t="shared" si="7"/>
        <v>271.78470254957506</v>
      </c>
    </row>
    <row r="54" spans="10:14" x14ac:dyDescent="0.25">
      <c r="J54">
        <f t="shared" si="11"/>
        <v>21.5</v>
      </c>
      <c r="K54" s="42">
        <f t="shared" si="5"/>
        <v>1.1448872917347273</v>
      </c>
      <c r="L54">
        <f t="shared" si="9"/>
        <v>206.07971251225092</v>
      </c>
      <c r="M54" s="42">
        <f t="shared" si="6"/>
        <v>1.5934844192634561</v>
      </c>
      <c r="N54">
        <f t="shared" si="7"/>
        <v>286.82719546742209</v>
      </c>
    </row>
    <row r="55" spans="10:14" x14ac:dyDescent="0.25">
      <c r="J55">
        <f t="shared" si="11"/>
        <v>22</v>
      </c>
      <c r="K55" s="42">
        <f t="shared" si="5"/>
        <v>1.1715125775890232</v>
      </c>
      <c r="L55">
        <f t="shared" si="9"/>
        <v>210.87226396602418</v>
      </c>
      <c r="M55" s="42">
        <f t="shared" si="6"/>
        <v>1.6770538243626065</v>
      </c>
      <c r="N55">
        <f t="shared" si="7"/>
        <v>301.86968838526917</v>
      </c>
    </row>
    <row r="56" spans="10:14" x14ac:dyDescent="0.25">
      <c r="J56">
        <f t="shared" si="11"/>
        <v>22.5</v>
      </c>
      <c r="K56" s="42">
        <f t="shared" si="5"/>
        <v>1.1981378634433193</v>
      </c>
      <c r="L56">
        <f t="shared" si="9"/>
        <v>215.66481541979746</v>
      </c>
      <c r="M56" s="42">
        <f t="shared" si="6"/>
        <v>1.7606232294617565</v>
      </c>
      <c r="N56">
        <f t="shared" si="7"/>
        <v>316.91218130311614</v>
      </c>
    </row>
    <row r="57" spans="10:14" x14ac:dyDescent="0.25">
      <c r="J57">
        <f t="shared" si="11"/>
        <v>23</v>
      </c>
      <c r="K57" s="42">
        <f t="shared" si="5"/>
        <v>1.2247631492976152</v>
      </c>
      <c r="L57">
        <f t="shared" si="9"/>
        <v>220.45736687357075</v>
      </c>
      <c r="M57" s="42">
        <f t="shared" si="6"/>
        <v>1.8441926345609065</v>
      </c>
      <c r="N57">
        <f t="shared" si="7"/>
        <v>331.95467422096317</v>
      </c>
    </row>
    <row r="58" spans="10:14" x14ac:dyDescent="0.25">
      <c r="J58">
        <f t="shared" si="11"/>
        <v>23.5</v>
      </c>
      <c r="K58" s="42">
        <f t="shared" si="5"/>
        <v>1.2513884351519111</v>
      </c>
      <c r="L58">
        <f t="shared" si="9"/>
        <v>225.24991832734401</v>
      </c>
      <c r="M58" s="42">
        <f t="shared" si="6"/>
        <v>1.927762039660057</v>
      </c>
      <c r="N58">
        <f t="shared" si="7"/>
        <v>346.99716713881025</v>
      </c>
    </row>
    <row r="59" spans="10:14" x14ac:dyDescent="0.25">
      <c r="J59">
        <f t="shared" si="11"/>
        <v>24</v>
      </c>
      <c r="K59" s="42">
        <f t="shared" si="5"/>
        <v>1.2780137210062072</v>
      </c>
      <c r="L59">
        <f t="shared" si="9"/>
        <v>230.04246978111732</v>
      </c>
      <c r="M59" s="42">
        <f t="shared" si="6"/>
        <v>1.1331444759207443E-2</v>
      </c>
      <c r="N59">
        <f t="shared" si="7"/>
        <v>2.0396600566573397</v>
      </c>
    </row>
    <row r="60" spans="10:14" x14ac:dyDescent="0.25">
      <c r="J60">
        <f t="shared" si="11"/>
        <v>24.5</v>
      </c>
      <c r="K60" s="42">
        <f t="shared" si="5"/>
        <v>1.3046390068605032</v>
      </c>
      <c r="L60">
        <f t="shared" si="9"/>
        <v>234.83502123489055</v>
      </c>
      <c r="M60" s="42">
        <f t="shared" si="6"/>
        <v>9.4900849858357006E-2</v>
      </c>
      <c r="N60">
        <f t="shared" si="7"/>
        <v>17.082152974504261</v>
      </c>
    </row>
    <row r="61" spans="10:14" x14ac:dyDescent="0.25">
      <c r="J61">
        <f t="shared" si="11"/>
        <v>25</v>
      </c>
      <c r="K61" s="42">
        <f t="shared" si="5"/>
        <v>1.3312642927147991</v>
      </c>
      <c r="L61">
        <f t="shared" si="9"/>
        <v>239.62757268866386</v>
      </c>
      <c r="M61" s="42">
        <f t="shared" si="6"/>
        <v>0.17847025495750746</v>
      </c>
      <c r="N61">
        <f t="shared" si="7"/>
        <v>32.124645892351339</v>
      </c>
    </row>
    <row r="62" spans="10:14" x14ac:dyDescent="0.25">
      <c r="J62">
        <f t="shared" si="11"/>
        <v>25.5</v>
      </c>
      <c r="K62" s="42">
        <f t="shared" si="5"/>
        <v>1.3578895785690952</v>
      </c>
      <c r="L62">
        <f t="shared" si="9"/>
        <v>244.42012414243715</v>
      </c>
      <c r="M62" s="42">
        <f t="shared" si="6"/>
        <v>0.26203966005665702</v>
      </c>
      <c r="N62">
        <f t="shared" si="7"/>
        <v>47.167138810198267</v>
      </c>
    </row>
    <row r="63" spans="10:14" x14ac:dyDescent="0.25">
      <c r="J63">
        <f t="shared" si="11"/>
        <v>26</v>
      </c>
      <c r="K63" s="42">
        <f t="shared" si="5"/>
        <v>1.3845148644233911</v>
      </c>
      <c r="L63">
        <f t="shared" si="9"/>
        <v>249.21267559621037</v>
      </c>
      <c r="M63" s="42">
        <f t="shared" si="6"/>
        <v>0.34560906515580747</v>
      </c>
      <c r="N63">
        <f t="shared" si="7"/>
        <v>62.209631728045345</v>
      </c>
    </row>
    <row r="64" spans="10:14" x14ac:dyDescent="0.25">
      <c r="J64">
        <f t="shared" si="11"/>
        <v>26.5</v>
      </c>
      <c r="K64" s="42">
        <f t="shared" si="5"/>
        <v>1.411140150277687</v>
      </c>
      <c r="L64">
        <f t="shared" si="9"/>
        <v>254.00522704998366</v>
      </c>
      <c r="M64" s="42">
        <f t="shared" si="6"/>
        <v>0.42917847025495792</v>
      </c>
      <c r="N64">
        <f t="shared" si="7"/>
        <v>77.252124645892422</v>
      </c>
    </row>
    <row r="65" spans="10:14" x14ac:dyDescent="0.25">
      <c r="J65">
        <f t="shared" si="11"/>
        <v>27</v>
      </c>
      <c r="K65" s="42">
        <f t="shared" si="5"/>
        <v>1.4377654361319832</v>
      </c>
      <c r="L65">
        <f t="shared" si="9"/>
        <v>258.79777850375694</v>
      </c>
      <c r="M65" s="42">
        <f t="shared" si="6"/>
        <v>0.51274787535410749</v>
      </c>
      <c r="N65">
        <f t="shared" si="7"/>
        <v>92.294617563739351</v>
      </c>
    </row>
    <row r="66" spans="10:14" x14ac:dyDescent="0.25">
      <c r="J66">
        <f t="shared" ref="J66:J101" si="12">J65+0.5</f>
        <v>27.5</v>
      </c>
      <c r="K66" s="42">
        <f t="shared" si="5"/>
        <v>1.4643907219862791</v>
      </c>
      <c r="L66">
        <f t="shared" si="9"/>
        <v>263.59032995753023</v>
      </c>
      <c r="M66" s="42">
        <f t="shared" si="6"/>
        <v>0.59631728045325794</v>
      </c>
      <c r="N66">
        <f t="shared" si="7"/>
        <v>107.33711048158642</v>
      </c>
    </row>
    <row r="67" spans="10:14" x14ac:dyDescent="0.25">
      <c r="J67">
        <f t="shared" si="12"/>
        <v>28</v>
      </c>
      <c r="K67" s="42">
        <f t="shared" si="5"/>
        <v>1.491016007840575</v>
      </c>
      <c r="L67">
        <f t="shared" si="9"/>
        <v>268.38288141130352</v>
      </c>
      <c r="M67" s="42">
        <f t="shared" si="6"/>
        <v>0.67988668555240839</v>
      </c>
      <c r="N67">
        <f t="shared" si="7"/>
        <v>122.37960339943351</v>
      </c>
    </row>
    <row r="68" spans="10:14" x14ac:dyDescent="0.25">
      <c r="J68">
        <f t="shared" si="12"/>
        <v>28.5</v>
      </c>
      <c r="K68" s="42">
        <f t="shared" si="5"/>
        <v>1.5176412936948711</v>
      </c>
      <c r="L68">
        <f t="shared" si="9"/>
        <v>273.1754328650768</v>
      </c>
      <c r="M68" s="42">
        <f t="shared" si="6"/>
        <v>0.76345609065155795</v>
      </c>
      <c r="N68">
        <f t="shared" si="7"/>
        <v>137.42209631728042</v>
      </c>
    </row>
    <row r="69" spans="10:14" x14ac:dyDescent="0.25">
      <c r="J69">
        <f t="shared" si="12"/>
        <v>29</v>
      </c>
      <c r="K69" s="42">
        <f t="shared" si="5"/>
        <v>1.544266579549167</v>
      </c>
      <c r="L69">
        <f t="shared" si="9"/>
        <v>277.96798431885009</v>
      </c>
      <c r="M69" s="42">
        <f t="shared" si="6"/>
        <v>0.8470254957507084</v>
      </c>
      <c r="N69">
        <f t="shared" si="7"/>
        <v>152.46458923512751</v>
      </c>
    </row>
    <row r="70" spans="10:14" x14ac:dyDescent="0.25">
      <c r="J70">
        <f t="shared" si="12"/>
        <v>29.5</v>
      </c>
      <c r="K70" s="42">
        <f t="shared" si="5"/>
        <v>1.5708918654034629</v>
      </c>
      <c r="L70">
        <f t="shared" si="9"/>
        <v>282.76053577262331</v>
      </c>
      <c r="M70" s="42">
        <f t="shared" si="6"/>
        <v>0.93059490084985885</v>
      </c>
      <c r="N70">
        <f t="shared" si="7"/>
        <v>167.50708215297459</v>
      </c>
    </row>
    <row r="71" spans="10:14" x14ac:dyDescent="0.25">
      <c r="J71">
        <f t="shared" si="12"/>
        <v>30</v>
      </c>
      <c r="K71" s="42">
        <f t="shared" si="5"/>
        <v>1.5975171512577591</v>
      </c>
      <c r="L71">
        <f t="shared" si="9"/>
        <v>287.5530872263966</v>
      </c>
      <c r="M71" s="42">
        <f t="shared" si="6"/>
        <v>1.0141643059490084</v>
      </c>
      <c r="N71">
        <f t="shared" si="7"/>
        <v>182.5495750708215</v>
      </c>
    </row>
    <row r="72" spans="10:14" x14ac:dyDescent="0.25">
      <c r="J72">
        <f t="shared" si="12"/>
        <v>30.5</v>
      </c>
      <c r="K72" s="42">
        <f t="shared" si="5"/>
        <v>1.624142437112055</v>
      </c>
      <c r="L72">
        <f t="shared" si="9"/>
        <v>292.34563868016988</v>
      </c>
      <c r="M72" s="42">
        <f t="shared" si="6"/>
        <v>1.0977337110481589</v>
      </c>
      <c r="N72">
        <f t="shared" si="7"/>
        <v>197.59206798866859</v>
      </c>
    </row>
    <row r="73" spans="10:14" x14ac:dyDescent="0.25">
      <c r="J73">
        <f t="shared" si="12"/>
        <v>31</v>
      </c>
      <c r="K73" s="42">
        <f t="shared" si="5"/>
        <v>1.6507677229663509</v>
      </c>
      <c r="L73">
        <f t="shared" si="9"/>
        <v>297.13819013394311</v>
      </c>
      <c r="M73" s="42">
        <f t="shared" si="6"/>
        <v>1.1813031161473093</v>
      </c>
      <c r="N73">
        <f t="shared" si="7"/>
        <v>212.63456090651567</v>
      </c>
    </row>
    <row r="74" spans="10:14" x14ac:dyDescent="0.25">
      <c r="J74">
        <f t="shared" si="12"/>
        <v>31.5</v>
      </c>
      <c r="K74" s="42">
        <f t="shared" si="5"/>
        <v>1.677393008820647</v>
      </c>
      <c r="L74">
        <f t="shared" si="9"/>
        <v>301.93074158771645</v>
      </c>
      <c r="M74" s="42">
        <f t="shared" si="6"/>
        <v>1.2648725212464589</v>
      </c>
      <c r="N74">
        <f t="shared" si="7"/>
        <v>227.67705382436259</v>
      </c>
    </row>
    <row r="75" spans="10:14" x14ac:dyDescent="0.25">
      <c r="J75">
        <f t="shared" si="12"/>
        <v>32</v>
      </c>
      <c r="K75" s="42">
        <f t="shared" si="5"/>
        <v>1.7040182946749429</v>
      </c>
      <c r="L75">
        <f t="shared" si="9"/>
        <v>306.72329304148974</v>
      </c>
      <c r="M75" s="42">
        <f t="shared" si="6"/>
        <v>1.3484419263456093</v>
      </c>
      <c r="N75">
        <f t="shared" si="7"/>
        <v>242.71954674220967</v>
      </c>
    </row>
    <row r="76" spans="10:14" x14ac:dyDescent="0.25">
      <c r="J76">
        <f t="shared" si="12"/>
        <v>32.5</v>
      </c>
      <c r="K76" s="42">
        <f t="shared" ref="K76:K139" si="13">MOD(J76*$K$9, 2)</f>
        <v>1.7306435805292388</v>
      </c>
      <c r="L76">
        <f t="shared" si="9"/>
        <v>311.51584449526302</v>
      </c>
      <c r="M76" s="42">
        <f t="shared" ref="M76:M139" si="14">MOD(J76*$M$9, 2)</f>
        <v>1.4320113314447598</v>
      </c>
      <c r="N76">
        <f t="shared" ref="N76:N139" si="15">DEGREES(M76*PI())</f>
        <v>257.76203966005676</v>
      </c>
    </row>
    <row r="77" spans="10:14" x14ac:dyDescent="0.25">
      <c r="J77">
        <f t="shared" si="12"/>
        <v>33</v>
      </c>
      <c r="K77" s="42">
        <f t="shared" si="13"/>
        <v>1.757268866383535</v>
      </c>
      <c r="L77">
        <f t="shared" ref="L77:L140" si="16">DEGREES(K77*PI())</f>
        <v>316.30839594903631</v>
      </c>
      <c r="M77" s="42">
        <f t="shared" si="14"/>
        <v>1.5155807365439093</v>
      </c>
      <c r="N77">
        <f t="shared" si="15"/>
        <v>272.80453257790367</v>
      </c>
    </row>
    <row r="78" spans="10:14" x14ac:dyDescent="0.25">
      <c r="J78">
        <f t="shared" si="12"/>
        <v>33.5</v>
      </c>
      <c r="K78" s="42">
        <f t="shared" si="13"/>
        <v>1.7838941522378309</v>
      </c>
      <c r="L78">
        <f t="shared" si="16"/>
        <v>321.10094740280954</v>
      </c>
      <c r="M78" s="42">
        <f t="shared" si="14"/>
        <v>1.5991501416430598</v>
      </c>
      <c r="N78">
        <f t="shared" si="15"/>
        <v>287.84702549575076</v>
      </c>
    </row>
    <row r="79" spans="10:14" x14ac:dyDescent="0.25">
      <c r="J79">
        <f t="shared" si="12"/>
        <v>34</v>
      </c>
      <c r="K79" s="42">
        <f t="shared" si="13"/>
        <v>1.8105194380921268</v>
      </c>
      <c r="L79">
        <f t="shared" si="16"/>
        <v>325.89349885658282</v>
      </c>
      <c r="M79" s="42">
        <f t="shared" si="14"/>
        <v>1.6827195467422102</v>
      </c>
      <c r="N79">
        <f t="shared" si="15"/>
        <v>302.88951841359784</v>
      </c>
    </row>
    <row r="80" spans="10:14" x14ac:dyDescent="0.25">
      <c r="J80">
        <f t="shared" si="12"/>
        <v>34.5</v>
      </c>
      <c r="K80" s="42">
        <f t="shared" si="13"/>
        <v>1.8371447239464229</v>
      </c>
      <c r="L80">
        <f t="shared" si="16"/>
        <v>330.68605031035611</v>
      </c>
      <c r="M80" s="42">
        <f t="shared" si="14"/>
        <v>1.7662889518413598</v>
      </c>
      <c r="N80">
        <f t="shared" si="15"/>
        <v>317.93201133144476</v>
      </c>
    </row>
    <row r="81" spans="10:14" x14ac:dyDescent="0.25">
      <c r="J81">
        <f t="shared" si="12"/>
        <v>35</v>
      </c>
      <c r="K81" s="42">
        <f t="shared" si="13"/>
        <v>1.8637700098007188</v>
      </c>
      <c r="L81">
        <f t="shared" si="16"/>
        <v>335.47860176412939</v>
      </c>
      <c r="M81" s="42">
        <f t="shared" si="14"/>
        <v>1.8498583569405103</v>
      </c>
      <c r="N81">
        <f t="shared" si="15"/>
        <v>332.97450424929184</v>
      </c>
    </row>
    <row r="82" spans="10:14" x14ac:dyDescent="0.25">
      <c r="J82">
        <f t="shared" si="12"/>
        <v>35.5</v>
      </c>
      <c r="K82" s="42">
        <f t="shared" si="13"/>
        <v>1.8903952956550147</v>
      </c>
      <c r="L82">
        <f t="shared" si="16"/>
        <v>340.27115321790268</v>
      </c>
      <c r="M82" s="42">
        <f t="shared" si="14"/>
        <v>1.9334277620396607</v>
      </c>
      <c r="N82">
        <f t="shared" si="15"/>
        <v>348.01699716713892</v>
      </c>
    </row>
    <row r="83" spans="10:14" x14ac:dyDescent="0.25">
      <c r="J83">
        <f t="shared" si="12"/>
        <v>36</v>
      </c>
      <c r="K83" s="42">
        <f t="shared" si="13"/>
        <v>1.9170205815093109</v>
      </c>
      <c r="L83">
        <f t="shared" si="16"/>
        <v>345.06370467167596</v>
      </c>
      <c r="M83" s="42">
        <f t="shared" si="14"/>
        <v>1.6997167138810276E-2</v>
      </c>
      <c r="N83">
        <f t="shared" si="15"/>
        <v>3.0594900849858497</v>
      </c>
    </row>
    <row r="84" spans="10:14" x14ac:dyDescent="0.25">
      <c r="J84">
        <f t="shared" si="12"/>
        <v>36.5</v>
      </c>
      <c r="K84" s="42">
        <f t="shared" si="13"/>
        <v>1.9436458673636068</v>
      </c>
      <c r="L84">
        <f t="shared" si="16"/>
        <v>349.85625612544925</v>
      </c>
      <c r="M84" s="42">
        <f t="shared" si="14"/>
        <v>0.10056657223796073</v>
      </c>
      <c r="N84">
        <f t="shared" si="15"/>
        <v>18.101983002832931</v>
      </c>
    </row>
    <row r="85" spans="10:14" x14ac:dyDescent="0.25">
      <c r="J85">
        <f t="shared" si="12"/>
        <v>37</v>
      </c>
      <c r="K85" s="42">
        <f t="shared" si="13"/>
        <v>1.9702711532179027</v>
      </c>
      <c r="L85">
        <f t="shared" si="16"/>
        <v>354.64880757922248</v>
      </c>
      <c r="M85" s="42">
        <f t="shared" si="14"/>
        <v>0.18413597733711118</v>
      </c>
      <c r="N85">
        <f t="shared" si="15"/>
        <v>33.144475920680016</v>
      </c>
    </row>
    <row r="86" spans="10:14" x14ac:dyDescent="0.25">
      <c r="J86">
        <f t="shared" si="12"/>
        <v>37.5</v>
      </c>
      <c r="K86" s="42">
        <f t="shared" si="13"/>
        <v>1.9968964390721988</v>
      </c>
      <c r="L86">
        <f t="shared" si="16"/>
        <v>359.44135903299576</v>
      </c>
      <c r="M86" s="42">
        <f t="shared" si="14"/>
        <v>0.26770538243626074</v>
      </c>
      <c r="N86">
        <f t="shared" si="15"/>
        <v>48.18696883852693</v>
      </c>
    </row>
    <row r="87" spans="10:14" x14ac:dyDescent="0.25">
      <c r="J87">
        <f t="shared" si="12"/>
        <v>38</v>
      </c>
      <c r="K87" s="42">
        <f t="shared" si="13"/>
        <v>2.3521724926494514E-2</v>
      </c>
      <c r="L87">
        <f t="shared" si="16"/>
        <v>4.2339104867690125</v>
      </c>
      <c r="M87" s="42">
        <f t="shared" si="14"/>
        <v>0.35127478753541119</v>
      </c>
      <c r="N87">
        <f t="shared" si="15"/>
        <v>63.229461756374008</v>
      </c>
    </row>
    <row r="88" spans="10:14" x14ac:dyDescent="0.25">
      <c r="J88">
        <f t="shared" si="12"/>
        <v>38.5</v>
      </c>
      <c r="K88" s="42">
        <f t="shared" si="13"/>
        <v>5.0147010780790868E-2</v>
      </c>
      <c r="L88">
        <f t="shared" si="16"/>
        <v>9.0264619405423563</v>
      </c>
      <c r="M88" s="42">
        <f t="shared" si="14"/>
        <v>0.43484419263456164</v>
      </c>
      <c r="N88">
        <f t="shared" si="15"/>
        <v>78.271954674221107</v>
      </c>
    </row>
    <row r="89" spans="10:14" x14ac:dyDescent="0.25">
      <c r="J89">
        <f t="shared" si="12"/>
        <v>39</v>
      </c>
      <c r="K89" s="42">
        <f t="shared" si="13"/>
        <v>7.6772296635086779E-2</v>
      </c>
      <c r="L89">
        <f t="shared" si="16"/>
        <v>13.81901339431562</v>
      </c>
      <c r="M89" s="42">
        <f t="shared" si="14"/>
        <v>0.51841359773371121</v>
      </c>
      <c r="N89">
        <f t="shared" si="15"/>
        <v>93.314447592068007</v>
      </c>
    </row>
    <row r="90" spans="10:14" x14ac:dyDescent="0.25">
      <c r="J90">
        <f t="shared" si="12"/>
        <v>39.5</v>
      </c>
      <c r="K90" s="42">
        <f t="shared" si="13"/>
        <v>0.10339758248938269</v>
      </c>
      <c r="L90">
        <f t="shared" si="16"/>
        <v>18.611564848088882</v>
      </c>
      <c r="M90" s="42">
        <f t="shared" si="14"/>
        <v>0.60198300283286166</v>
      </c>
      <c r="N90">
        <f t="shared" si="15"/>
        <v>108.35694050991511</v>
      </c>
    </row>
    <row r="91" spans="10:14" x14ac:dyDescent="0.25">
      <c r="J91">
        <f t="shared" si="12"/>
        <v>40</v>
      </c>
      <c r="K91" s="42">
        <f t="shared" si="13"/>
        <v>0.1300228683436786</v>
      </c>
      <c r="L91">
        <f t="shared" si="16"/>
        <v>23.40411630186215</v>
      </c>
      <c r="M91" s="42">
        <f t="shared" si="14"/>
        <v>0.68555240793201122</v>
      </c>
      <c r="N91">
        <f t="shared" si="15"/>
        <v>123.39943342776202</v>
      </c>
    </row>
    <row r="92" spans="10:14" x14ac:dyDescent="0.25">
      <c r="J92">
        <f t="shared" si="12"/>
        <v>40.5</v>
      </c>
      <c r="K92" s="42">
        <f t="shared" si="13"/>
        <v>0.15664815419797451</v>
      </c>
      <c r="L92">
        <f t="shared" si="16"/>
        <v>28.19666775563541</v>
      </c>
      <c r="M92" s="42">
        <f t="shared" si="14"/>
        <v>0.76912181303116167</v>
      </c>
      <c r="N92">
        <f t="shared" si="15"/>
        <v>138.44192634560909</v>
      </c>
    </row>
    <row r="93" spans="10:14" x14ac:dyDescent="0.25">
      <c r="J93">
        <f t="shared" si="12"/>
        <v>41</v>
      </c>
      <c r="K93" s="42">
        <f t="shared" si="13"/>
        <v>0.18327344005227042</v>
      </c>
      <c r="L93">
        <f t="shared" si="16"/>
        <v>32.989219209408674</v>
      </c>
      <c r="M93" s="42">
        <f t="shared" si="14"/>
        <v>0.85269121813031212</v>
      </c>
      <c r="N93">
        <f t="shared" si="15"/>
        <v>153.48441926345618</v>
      </c>
    </row>
    <row r="94" spans="10:14" x14ac:dyDescent="0.25">
      <c r="J94">
        <f t="shared" si="12"/>
        <v>41.5</v>
      </c>
      <c r="K94" s="42">
        <f t="shared" si="13"/>
        <v>0.20989872590656677</v>
      </c>
      <c r="L94">
        <f t="shared" si="16"/>
        <v>37.781770663182016</v>
      </c>
      <c r="M94" s="42">
        <f t="shared" si="14"/>
        <v>0.93626062322946169</v>
      </c>
      <c r="N94">
        <f t="shared" si="15"/>
        <v>168.52691218130309</v>
      </c>
    </row>
    <row r="95" spans="10:14" x14ac:dyDescent="0.25">
      <c r="J95">
        <f t="shared" si="12"/>
        <v>42</v>
      </c>
      <c r="K95" s="42">
        <f t="shared" si="13"/>
        <v>0.23652401176086268</v>
      </c>
      <c r="L95">
        <f t="shared" si="16"/>
        <v>42.57432211695528</v>
      </c>
      <c r="M95" s="42">
        <f t="shared" si="14"/>
        <v>1.0198300283286121</v>
      </c>
      <c r="N95">
        <f t="shared" si="15"/>
        <v>183.56940509915017</v>
      </c>
    </row>
    <row r="96" spans="10:14" x14ac:dyDescent="0.25">
      <c r="J96">
        <f t="shared" si="12"/>
        <v>42.5</v>
      </c>
      <c r="K96" s="42">
        <f t="shared" si="13"/>
        <v>0.26314929761515859</v>
      </c>
      <c r="L96">
        <f t="shared" si="16"/>
        <v>47.366873570728551</v>
      </c>
      <c r="M96" s="42">
        <f t="shared" si="14"/>
        <v>1.1033994334277626</v>
      </c>
      <c r="N96">
        <f t="shared" si="15"/>
        <v>198.61189801699729</v>
      </c>
    </row>
    <row r="97" spans="10:14" x14ac:dyDescent="0.25">
      <c r="J97">
        <f t="shared" si="12"/>
        <v>43</v>
      </c>
      <c r="K97" s="42">
        <f t="shared" si="13"/>
        <v>0.28977458346945451</v>
      </c>
      <c r="L97">
        <f t="shared" si="16"/>
        <v>52.159425024501815</v>
      </c>
      <c r="M97" s="42">
        <f t="shared" si="14"/>
        <v>1.1869688385269122</v>
      </c>
      <c r="N97">
        <f t="shared" si="15"/>
        <v>213.65439093484417</v>
      </c>
    </row>
    <row r="98" spans="10:14" x14ac:dyDescent="0.25">
      <c r="J98">
        <f t="shared" si="12"/>
        <v>43.5</v>
      </c>
      <c r="K98" s="42">
        <f t="shared" si="13"/>
        <v>0.31639986932375042</v>
      </c>
      <c r="L98">
        <f t="shared" si="16"/>
        <v>56.951976478275071</v>
      </c>
      <c r="M98" s="42">
        <f t="shared" si="14"/>
        <v>1.2705382436260626</v>
      </c>
      <c r="N98">
        <f t="shared" si="15"/>
        <v>228.69688385269129</v>
      </c>
    </row>
    <row r="99" spans="10:14" x14ac:dyDescent="0.25">
      <c r="J99">
        <f t="shared" si="12"/>
        <v>44</v>
      </c>
      <c r="K99" s="42">
        <f t="shared" si="13"/>
        <v>0.34302515517804633</v>
      </c>
      <c r="L99">
        <f t="shared" si="16"/>
        <v>61.744527932048335</v>
      </c>
      <c r="M99" s="42">
        <f t="shared" si="14"/>
        <v>1.3541076487252131</v>
      </c>
      <c r="N99">
        <f t="shared" si="15"/>
        <v>243.73937677053837</v>
      </c>
    </row>
    <row r="100" spans="10:14" x14ac:dyDescent="0.25">
      <c r="J100">
        <f t="shared" si="12"/>
        <v>44.5</v>
      </c>
      <c r="K100" s="42">
        <f t="shared" si="13"/>
        <v>0.36965044103234268</v>
      </c>
      <c r="L100">
        <f t="shared" si="16"/>
        <v>66.537079385821684</v>
      </c>
      <c r="M100" s="42">
        <f t="shared" si="14"/>
        <v>1.4376770538243626</v>
      </c>
      <c r="N100">
        <f t="shared" si="15"/>
        <v>258.78186968838526</v>
      </c>
    </row>
    <row r="101" spans="10:14" x14ac:dyDescent="0.25">
      <c r="J101">
        <f t="shared" si="12"/>
        <v>45</v>
      </c>
      <c r="K101" s="42">
        <f t="shared" si="13"/>
        <v>0.39627572688663859</v>
      </c>
      <c r="L101">
        <f t="shared" si="16"/>
        <v>71.329630839594941</v>
      </c>
      <c r="M101" s="42">
        <f t="shared" si="14"/>
        <v>1.5212464589235131</v>
      </c>
      <c r="N101">
        <f t="shared" si="15"/>
        <v>273.82436260623234</v>
      </c>
    </row>
    <row r="102" spans="10:14" x14ac:dyDescent="0.25">
      <c r="J102">
        <f t="shared" ref="J102:J118" si="17">J101+0.5</f>
        <v>45.5</v>
      </c>
      <c r="K102" s="42">
        <f t="shared" si="13"/>
        <v>0.4229010127409345</v>
      </c>
      <c r="L102">
        <f t="shared" si="16"/>
        <v>76.122182293368212</v>
      </c>
      <c r="M102" s="42">
        <f t="shared" si="14"/>
        <v>1.6048158640226635</v>
      </c>
      <c r="N102">
        <f t="shared" si="15"/>
        <v>288.86685552407943</v>
      </c>
    </row>
    <row r="103" spans="10:14" x14ac:dyDescent="0.25">
      <c r="J103">
        <f t="shared" si="17"/>
        <v>46</v>
      </c>
      <c r="K103" s="42">
        <f t="shared" si="13"/>
        <v>0.44952629859523041</v>
      </c>
      <c r="L103">
        <f t="shared" si="16"/>
        <v>80.914733747141469</v>
      </c>
      <c r="M103" s="42">
        <f t="shared" si="14"/>
        <v>1.6883852691218131</v>
      </c>
      <c r="N103">
        <f t="shared" si="15"/>
        <v>303.90934844192634</v>
      </c>
    </row>
    <row r="104" spans="10:14" x14ac:dyDescent="0.25">
      <c r="J104">
        <f t="shared" si="17"/>
        <v>46.5</v>
      </c>
      <c r="K104" s="42">
        <f t="shared" si="13"/>
        <v>0.47615158444952632</v>
      </c>
      <c r="L104">
        <f t="shared" si="16"/>
        <v>85.70728520091474</v>
      </c>
      <c r="M104" s="42">
        <f t="shared" si="14"/>
        <v>1.7719546742209635</v>
      </c>
      <c r="N104">
        <f t="shared" si="15"/>
        <v>318.95184135977343</v>
      </c>
    </row>
    <row r="105" spans="10:14" x14ac:dyDescent="0.25">
      <c r="J105">
        <f t="shared" si="17"/>
        <v>47</v>
      </c>
      <c r="K105" s="42">
        <f t="shared" si="13"/>
        <v>0.50277687030382223</v>
      </c>
      <c r="L105">
        <f t="shared" si="16"/>
        <v>90.499836654687996</v>
      </c>
      <c r="M105" s="42">
        <f t="shared" si="14"/>
        <v>1.855524079320114</v>
      </c>
      <c r="N105">
        <f t="shared" si="15"/>
        <v>333.99433427762051</v>
      </c>
    </row>
    <row r="106" spans="10:14" x14ac:dyDescent="0.25">
      <c r="J106">
        <f t="shared" si="17"/>
        <v>47.5</v>
      </c>
      <c r="K106" s="42">
        <f t="shared" si="13"/>
        <v>0.52940215615811859</v>
      </c>
      <c r="L106">
        <f t="shared" si="16"/>
        <v>95.292388108461353</v>
      </c>
      <c r="M106" s="42">
        <f t="shared" si="14"/>
        <v>1.9390934844192635</v>
      </c>
      <c r="N106">
        <f t="shared" si="15"/>
        <v>349.03682719546742</v>
      </c>
    </row>
    <row r="107" spans="10:14" x14ac:dyDescent="0.25">
      <c r="J107">
        <f t="shared" si="17"/>
        <v>48</v>
      </c>
      <c r="K107" s="42">
        <f t="shared" si="13"/>
        <v>0.5560274420124145</v>
      </c>
      <c r="L107">
        <f t="shared" si="16"/>
        <v>100.08493956223461</v>
      </c>
      <c r="M107" s="42">
        <f t="shared" si="14"/>
        <v>2.2662889518414886E-2</v>
      </c>
      <c r="N107">
        <f t="shared" si="15"/>
        <v>4.0793201133146795</v>
      </c>
    </row>
    <row r="108" spans="10:14" x14ac:dyDescent="0.25">
      <c r="J108">
        <f t="shared" si="17"/>
        <v>48.5</v>
      </c>
      <c r="K108" s="42">
        <f t="shared" si="13"/>
        <v>0.58265272786671041</v>
      </c>
      <c r="L108">
        <f t="shared" si="16"/>
        <v>104.87749101600788</v>
      </c>
      <c r="M108" s="42">
        <f t="shared" si="14"/>
        <v>0.10623229461756445</v>
      </c>
      <c r="N108">
        <f t="shared" si="15"/>
        <v>19.121813031161601</v>
      </c>
    </row>
    <row r="109" spans="10:14" x14ac:dyDescent="0.25">
      <c r="J109">
        <f t="shared" si="17"/>
        <v>49</v>
      </c>
      <c r="K109" s="42">
        <f t="shared" si="13"/>
        <v>0.60927801372100632</v>
      </c>
      <c r="L109">
        <f t="shared" si="16"/>
        <v>109.67004246978114</v>
      </c>
      <c r="M109" s="42">
        <f t="shared" si="14"/>
        <v>0.18980169971671401</v>
      </c>
      <c r="N109">
        <f t="shared" si="15"/>
        <v>34.164305949008522</v>
      </c>
    </row>
    <row r="110" spans="10:14" x14ac:dyDescent="0.25">
      <c r="J110">
        <f t="shared" si="17"/>
        <v>49.5</v>
      </c>
      <c r="K110" s="42">
        <f t="shared" si="13"/>
        <v>0.63590329957530223</v>
      </c>
      <c r="L110">
        <f t="shared" si="16"/>
        <v>114.46259392355439</v>
      </c>
      <c r="M110" s="42">
        <f t="shared" si="14"/>
        <v>0.27337110481586357</v>
      </c>
      <c r="N110">
        <f t="shared" si="15"/>
        <v>49.206798866855443</v>
      </c>
    </row>
    <row r="111" spans="10:14" x14ac:dyDescent="0.25">
      <c r="J111">
        <f t="shared" si="17"/>
        <v>50</v>
      </c>
      <c r="K111" s="42">
        <f t="shared" si="13"/>
        <v>0.66252858542959814</v>
      </c>
      <c r="L111">
        <f t="shared" si="16"/>
        <v>119.25514537732768</v>
      </c>
      <c r="M111" s="42">
        <f t="shared" si="14"/>
        <v>0.35694050991501491</v>
      </c>
      <c r="N111">
        <f t="shared" si="15"/>
        <v>64.249291784702677</v>
      </c>
    </row>
    <row r="112" spans="10:14" x14ac:dyDescent="0.25">
      <c r="J112">
        <f t="shared" si="17"/>
        <v>50.5</v>
      </c>
      <c r="K112" s="42">
        <f t="shared" si="13"/>
        <v>0.68915387128389449</v>
      </c>
      <c r="L112">
        <f t="shared" si="16"/>
        <v>124.04769683110102</v>
      </c>
      <c r="M112" s="42">
        <f t="shared" si="14"/>
        <v>0.44050991501416448</v>
      </c>
      <c r="N112">
        <f t="shared" si="15"/>
        <v>79.291784702549606</v>
      </c>
    </row>
    <row r="113" spans="10:14" x14ac:dyDescent="0.25">
      <c r="J113">
        <f t="shared" si="17"/>
        <v>51</v>
      </c>
      <c r="K113" s="42">
        <f t="shared" si="13"/>
        <v>0.7157791571381904</v>
      </c>
      <c r="L113">
        <f t="shared" si="16"/>
        <v>128.84024828487429</v>
      </c>
      <c r="M113" s="42">
        <f t="shared" si="14"/>
        <v>0.52407932011331404</v>
      </c>
      <c r="N113">
        <f t="shared" si="15"/>
        <v>94.334277620396534</v>
      </c>
    </row>
    <row r="114" spans="10:14" x14ac:dyDescent="0.25">
      <c r="J114">
        <f t="shared" si="17"/>
        <v>51.5</v>
      </c>
      <c r="K114" s="42">
        <f t="shared" si="13"/>
        <v>0.74240444299248631</v>
      </c>
      <c r="L114">
        <f t="shared" si="16"/>
        <v>133.63279973864755</v>
      </c>
      <c r="M114" s="42">
        <f t="shared" si="14"/>
        <v>0.60764872521246538</v>
      </c>
      <c r="N114">
        <f t="shared" si="15"/>
        <v>109.37677053824378</v>
      </c>
    </row>
    <row r="115" spans="10:14" x14ac:dyDescent="0.25">
      <c r="J115">
        <f t="shared" si="17"/>
        <v>52</v>
      </c>
      <c r="K115" s="42">
        <f t="shared" si="13"/>
        <v>0.76902972884678222</v>
      </c>
      <c r="L115">
        <f t="shared" si="16"/>
        <v>138.42535119242078</v>
      </c>
      <c r="M115" s="42">
        <f t="shared" si="14"/>
        <v>0.69121813031161494</v>
      </c>
      <c r="N115">
        <f t="shared" si="15"/>
        <v>124.41926345609069</v>
      </c>
    </row>
    <row r="116" spans="10:14" x14ac:dyDescent="0.25">
      <c r="J116">
        <f t="shared" si="17"/>
        <v>52.5</v>
      </c>
      <c r="K116" s="42">
        <f t="shared" si="13"/>
        <v>0.79565501470107813</v>
      </c>
      <c r="L116">
        <f t="shared" si="16"/>
        <v>143.21790264619406</v>
      </c>
      <c r="M116" s="42">
        <f t="shared" si="14"/>
        <v>0.77478753541076451</v>
      </c>
      <c r="N116">
        <f t="shared" si="15"/>
        <v>139.46175637393762</v>
      </c>
    </row>
    <row r="117" spans="10:14" x14ac:dyDescent="0.25">
      <c r="J117">
        <f t="shared" si="17"/>
        <v>53</v>
      </c>
      <c r="K117" s="42">
        <f t="shared" si="13"/>
        <v>0.82228030055537404</v>
      </c>
      <c r="L117">
        <f t="shared" si="16"/>
        <v>148.01045409996732</v>
      </c>
      <c r="M117" s="42">
        <f t="shared" si="14"/>
        <v>0.85835694050991584</v>
      </c>
      <c r="N117">
        <f t="shared" si="15"/>
        <v>154.50424929178484</v>
      </c>
    </row>
    <row r="118" spans="10:14" x14ac:dyDescent="0.25">
      <c r="J118">
        <f t="shared" si="17"/>
        <v>53.5</v>
      </c>
      <c r="K118" s="42">
        <f t="shared" si="13"/>
        <v>0.8489055864096704</v>
      </c>
      <c r="L118">
        <f t="shared" si="16"/>
        <v>152.80300555374066</v>
      </c>
      <c r="M118" s="42">
        <f t="shared" si="14"/>
        <v>0.94192634560906541</v>
      </c>
      <c r="N118">
        <f t="shared" si="15"/>
        <v>169.54674220963176</v>
      </c>
    </row>
    <row r="119" spans="10:14" x14ac:dyDescent="0.25">
      <c r="J119">
        <f t="shared" ref="J119:J143" si="18">J118+0.5</f>
        <v>54</v>
      </c>
      <c r="K119" s="42">
        <f t="shared" si="13"/>
        <v>0.87553087226396631</v>
      </c>
      <c r="L119">
        <f t="shared" si="16"/>
        <v>157.59555700751392</v>
      </c>
      <c r="M119" s="42">
        <f t="shared" si="14"/>
        <v>1.025495750708215</v>
      </c>
      <c r="N119">
        <f t="shared" si="15"/>
        <v>184.5892351274787</v>
      </c>
    </row>
    <row r="120" spans="10:14" x14ac:dyDescent="0.25">
      <c r="J120">
        <f t="shared" si="18"/>
        <v>54.5</v>
      </c>
      <c r="K120" s="42">
        <f t="shared" si="13"/>
        <v>0.90215615811826222</v>
      </c>
      <c r="L120">
        <f t="shared" si="16"/>
        <v>162.3881084612872</v>
      </c>
      <c r="M120" s="42">
        <f t="shared" si="14"/>
        <v>1.1090651558073663</v>
      </c>
      <c r="N120">
        <f t="shared" si="15"/>
        <v>199.63172804532596</v>
      </c>
    </row>
    <row r="121" spans="10:14" x14ac:dyDescent="0.25">
      <c r="J121">
        <f t="shared" si="18"/>
        <v>55</v>
      </c>
      <c r="K121" s="42">
        <f t="shared" si="13"/>
        <v>0.92878144397255813</v>
      </c>
      <c r="L121">
        <f t="shared" si="16"/>
        <v>167.18065991506046</v>
      </c>
      <c r="M121" s="42">
        <f t="shared" si="14"/>
        <v>1.1926345609065159</v>
      </c>
      <c r="N121">
        <f t="shared" si="15"/>
        <v>214.67422096317284</v>
      </c>
    </row>
    <row r="122" spans="10:14" x14ac:dyDescent="0.25">
      <c r="J122">
        <f t="shared" si="18"/>
        <v>55.5</v>
      </c>
      <c r="K122" s="42">
        <f t="shared" si="13"/>
        <v>0.95540672982685404</v>
      </c>
      <c r="L122">
        <f t="shared" si="16"/>
        <v>171.97321136883372</v>
      </c>
      <c r="M122" s="42">
        <f t="shared" si="14"/>
        <v>1.2762039660056654</v>
      </c>
      <c r="N122">
        <f t="shared" si="15"/>
        <v>229.71671388101976</v>
      </c>
    </row>
    <row r="123" spans="10:14" x14ac:dyDescent="0.25">
      <c r="J123">
        <f t="shared" si="18"/>
        <v>56</v>
      </c>
      <c r="K123" s="42">
        <f t="shared" si="13"/>
        <v>0.98203201568114995</v>
      </c>
      <c r="L123">
        <f t="shared" si="16"/>
        <v>176.765762822607</v>
      </c>
      <c r="M123" s="42">
        <f t="shared" si="14"/>
        <v>1.3597733711048168</v>
      </c>
      <c r="N123">
        <f t="shared" si="15"/>
        <v>244.75920679886701</v>
      </c>
    </row>
    <row r="124" spans="10:14" x14ac:dyDescent="0.25">
      <c r="J124">
        <f t="shared" si="18"/>
        <v>56.5</v>
      </c>
      <c r="K124" s="42">
        <f t="shared" si="13"/>
        <v>1.0086573015354463</v>
      </c>
      <c r="L124">
        <f t="shared" si="16"/>
        <v>181.55831427638034</v>
      </c>
      <c r="M124" s="42">
        <f t="shared" si="14"/>
        <v>1.4433427762039663</v>
      </c>
      <c r="N124">
        <f t="shared" si="15"/>
        <v>259.80169971671393</v>
      </c>
    </row>
    <row r="125" spans="10:14" x14ac:dyDescent="0.25">
      <c r="J125">
        <f t="shared" si="18"/>
        <v>57</v>
      </c>
      <c r="K125" s="42">
        <f t="shared" si="13"/>
        <v>1.0352825873897422</v>
      </c>
      <c r="L125">
        <f t="shared" si="16"/>
        <v>186.3508657301536</v>
      </c>
      <c r="M125" s="42">
        <f t="shared" si="14"/>
        <v>1.5269121813031159</v>
      </c>
      <c r="N125">
        <f t="shared" si="15"/>
        <v>274.84419263456084</v>
      </c>
    </row>
    <row r="126" spans="10:14" x14ac:dyDescent="0.25">
      <c r="J126">
        <f t="shared" si="18"/>
        <v>57.5</v>
      </c>
      <c r="K126" s="42">
        <f t="shared" si="13"/>
        <v>1.0619078732440381</v>
      </c>
      <c r="L126">
        <f t="shared" si="16"/>
        <v>191.14341718392686</v>
      </c>
      <c r="M126" s="42">
        <f t="shared" si="14"/>
        <v>1.6104815864022672</v>
      </c>
      <c r="N126">
        <f t="shared" si="15"/>
        <v>289.8866855524081</v>
      </c>
    </row>
    <row r="127" spans="10:14" x14ac:dyDescent="0.25">
      <c r="J127">
        <f t="shared" si="18"/>
        <v>58</v>
      </c>
      <c r="K127" s="42">
        <f t="shared" si="13"/>
        <v>1.088533159098334</v>
      </c>
      <c r="L127">
        <f t="shared" si="16"/>
        <v>195.93596863770014</v>
      </c>
      <c r="M127" s="42">
        <f t="shared" si="14"/>
        <v>1.6940509915014168</v>
      </c>
      <c r="N127">
        <f t="shared" si="15"/>
        <v>304.92917847025501</v>
      </c>
    </row>
    <row r="128" spans="10:14" x14ac:dyDescent="0.25">
      <c r="J128">
        <f t="shared" si="18"/>
        <v>58.5</v>
      </c>
      <c r="K128" s="42">
        <f t="shared" si="13"/>
        <v>1.1151584449526299</v>
      </c>
      <c r="L128">
        <f t="shared" si="16"/>
        <v>200.7285200914734</v>
      </c>
      <c r="M128" s="42">
        <f t="shared" si="14"/>
        <v>1.7776203966005664</v>
      </c>
      <c r="N128">
        <f t="shared" si="15"/>
        <v>319.97167138810192</v>
      </c>
    </row>
    <row r="129" spans="10:14" x14ac:dyDescent="0.25">
      <c r="J129">
        <f t="shared" si="18"/>
        <v>59</v>
      </c>
      <c r="K129" s="42">
        <f t="shared" si="13"/>
        <v>1.1417837308069259</v>
      </c>
      <c r="L129">
        <f t="shared" si="16"/>
        <v>205.52107154524666</v>
      </c>
      <c r="M129" s="42">
        <f t="shared" si="14"/>
        <v>1.8611898016997177</v>
      </c>
      <c r="N129">
        <f t="shared" si="15"/>
        <v>335.01416430594918</v>
      </c>
    </row>
    <row r="130" spans="10:14" x14ac:dyDescent="0.25">
      <c r="J130">
        <f t="shared" si="18"/>
        <v>59.5</v>
      </c>
      <c r="K130" s="42">
        <f t="shared" si="13"/>
        <v>1.1684090166612222</v>
      </c>
      <c r="L130">
        <f t="shared" si="16"/>
        <v>210.31362299902</v>
      </c>
      <c r="M130" s="42">
        <f t="shared" si="14"/>
        <v>1.9447592067988673</v>
      </c>
      <c r="N130">
        <f t="shared" si="15"/>
        <v>350.05665722379609</v>
      </c>
    </row>
    <row r="131" spans="10:14" x14ac:dyDescent="0.25">
      <c r="J131">
        <f t="shared" si="18"/>
        <v>60</v>
      </c>
      <c r="K131" s="42">
        <f t="shared" si="13"/>
        <v>1.1950343025155181</v>
      </c>
      <c r="L131">
        <f t="shared" si="16"/>
        <v>215.10617445279328</v>
      </c>
      <c r="M131" s="42">
        <f t="shared" si="14"/>
        <v>2.8328611898016831E-2</v>
      </c>
      <c r="N131">
        <f t="shared" si="15"/>
        <v>5.0991501416430296</v>
      </c>
    </row>
    <row r="132" spans="10:14" x14ac:dyDescent="0.25">
      <c r="J132">
        <f t="shared" si="18"/>
        <v>60.5</v>
      </c>
      <c r="K132" s="42">
        <f t="shared" si="13"/>
        <v>1.221659588369814</v>
      </c>
      <c r="L132">
        <f t="shared" si="16"/>
        <v>219.89872590656654</v>
      </c>
      <c r="M132" s="42">
        <f t="shared" si="14"/>
        <v>0.11189801699716817</v>
      </c>
      <c r="N132">
        <f t="shared" si="15"/>
        <v>20.141643059490271</v>
      </c>
    </row>
    <row r="133" spans="10:14" x14ac:dyDescent="0.25">
      <c r="J133">
        <f t="shared" si="18"/>
        <v>61</v>
      </c>
      <c r="K133" s="42">
        <f t="shared" si="13"/>
        <v>1.2482848742241099</v>
      </c>
      <c r="L133">
        <f t="shared" si="16"/>
        <v>224.69127736033977</v>
      </c>
      <c r="M133" s="42">
        <f t="shared" si="14"/>
        <v>0.19546742209631773</v>
      </c>
      <c r="N133">
        <f t="shared" si="15"/>
        <v>35.184135977337192</v>
      </c>
    </row>
    <row r="134" spans="10:14" x14ac:dyDescent="0.25">
      <c r="J134">
        <f t="shared" si="18"/>
        <v>61.5</v>
      </c>
      <c r="K134" s="42">
        <f t="shared" si="13"/>
        <v>1.2749101600784059</v>
      </c>
      <c r="L134">
        <f t="shared" si="16"/>
        <v>229.48382881411305</v>
      </c>
      <c r="M134" s="42">
        <f t="shared" si="14"/>
        <v>0.2790368271954673</v>
      </c>
      <c r="N134">
        <f t="shared" si="15"/>
        <v>50.226628895184113</v>
      </c>
    </row>
    <row r="135" spans="10:14" x14ac:dyDescent="0.25">
      <c r="J135">
        <f t="shared" si="18"/>
        <v>62</v>
      </c>
      <c r="K135" s="42">
        <f t="shared" si="13"/>
        <v>1.3015354459327018</v>
      </c>
      <c r="L135">
        <f t="shared" si="16"/>
        <v>234.27638026788634</v>
      </c>
      <c r="M135" s="42">
        <f t="shared" si="14"/>
        <v>0.36260623229461864</v>
      </c>
      <c r="N135">
        <f t="shared" si="15"/>
        <v>65.269121813031362</v>
      </c>
    </row>
    <row r="136" spans="10:14" x14ac:dyDescent="0.25">
      <c r="J136">
        <f t="shared" si="18"/>
        <v>62.5</v>
      </c>
      <c r="K136" s="42">
        <f t="shared" si="13"/>
        <v>1.3281607317869981</v>
      </c>
      <c r="L136">
        <f t="shared" si="16"/>
        <v>239.06893172165968</v>
      </c>
      <c r="M136" s="42">
        <f t="shared" si="14"/>
        <v>0.4461756373937682</v>
      </c>
      <c r="N136">
        <f t="shared" si="15"/>
        <v>80.311614730878276</v>
      </c>
    </row>
    <row r="137" spans="10:14" x14ac:dyDescent="0.25">
      <c r="J137">
        <f t="shared" si="18"/>
        <v>63</v>
      </c>
      <c r="K137" s="42">
        <f t="shared" si="13"/>
        <v>1.354786017641294</v>
      </c>
      <c r="L137">
        <f t="shared" si="16"/>
        <v>243.86148317543291</v>
      </c>
      <c r="M137" s="42">
        <f t="shared" si="14"/>
        <v>0.52974504249291776</v>
      </c>
      <c r="N137">
        <f t="shared" si="15"/>
        <v>95.354107648725204</v>
      </c>
    </row>
    <row r="138" spans="10:14" x14ac:dyDescent="0.25">
      <c r="J138">
        <f t="shared" si="18"/>
        <v>63.5</v>
      </c>
      <c r="K138" s="42">
        <f t="shared" si="13"/>
        <v>1.3814113034955899</v>
      </c>
      <c r="L138">
        <f t="shared" si="16"/>
        <v>248.65403462920619</v>
      </c>
      <c r="M138" s="42">
        <f t="shared" si="14"/>
        <v>0.6133144475920691</v>
      </c>
      <c r="N138">
        <f t="shared" si="15"/>
        <v>110.39660056657245</v>
      </c>
    </row>
    <row r="139" spans="10:14" x14ac:dyDescent="0.25">
      <c r="J139">
        <f t="shared" si="18"/>
        <v>64</v>
      </c>
      <c r="K139" s="42">
        <f t="shared" si="13"/>
        <v>1.4080365893498858</v>
      </c>
      <c r="L139">
        <f t="shared" si="16"/>
        <v>253.44658608297945</v>
      </c>
      <c r="M139" s="42">
        <f t="shared" si="14"/>
        <v>0.69688385269121866</v>
      </c>
      <c r="N139">
        <f t="shared" si="15"/>
        <v>125.43909348441936</v>
      </c>
    </row>
    <row r="140" spans="10:14" x14ac:dyDescent="0.25">
      <c r="J140">
        <f t="shared" si="18"/>
        <v>64.5</v>
      </c>
      <c r="K140" s="42">
        <f t="shared" ref="K140:K203" si="19">MOD(J140*$K$9, 2)</f>
        <v>1.4346618752041818</v>
      </c>
      <c r="L140">
        <f t="shared" si="16"/>
        <v>258.23913753675276</v>
      </c>
      <c r="M140" s="42">
        <f t="shared" ref="M140:M203" si="20">MOD(J140*$M$9, 2)</f>
        <v>0.78045325779036823</v>
      </c>
      <c r="N140">
        <f t="shared" ref="N140:N203" si="21">DEGREES(M140*PI())</f>
        <v>140.48158640226629</v>
      </c>
    </row>
    <row r="141" spans="10:14" x14ac:dyDescent="0.25">
      <c r="J141">
        <f t="shared" si="18"/>
        <v>65</v>
      </c>
      <c r="K141" s="42">
        <f t="shared" si="19"/>
        <v>1.4612871610584777</v>
      </c>
      <c r="L141">
        <f t="shared" ref="L141:L204" si="22">DEGREES(K141*PI())</f>
        <v>263.03168899052599</v>
      </c>
      <c r="M141" s="42">
        <f t="shared" si="20"/>
        <v>0.86402266288951957</v>
      </c>
      <c r="N141">
        <f t="shared" si="21"/>
        <v>155.52407932011354</v>
      </c>
    </row>
    <row r="142" spans="10:14" x14ac:dyDescent="0.25">
      <c r="J142">
        <f t="shared" si="18"/>
        <v>65.5</v>
      </c>
      <c r="K142" s="42">
        <f t="shared" si="19"/>
        <v>1.4879124469127736</v>
      </c>
      <c r="L142">
        <f t="shared" si="22"/>
        <v>267.82424044429922</v>
      </c>
      <c r="M142" s="42">
        <f t="shared" si="20"/>
        <v>0.94759206798866913</v>
      </c>
      <c r="N142">
        <f t="shared" si="21"/>
        <v>170.56657223796043</v>
      </c>
    </row>
    <row r="143" spans="10:14" x14ac:dyDescent="0.25">
      <c r="J143">
        <f t="shared" si="18"/>
        <v>66</v>
      </c>
      <c r="K143" s="42">
        <f t="shared" si="19"/>
        <v>1.5145377327670699</v>
      </c>
      <c r="L143">
        <f t="shared" si="22"/>
        <v>272.61679189807256</v>
      </c>
      <c r="M143" s="42">
        <f t="shared" si="20"/>
        <v>1.0311614730878187</v>
      </c>
      <c r="N143">
        <f t="shared" si="21"/>
        <v>185.60906515580737</v>
      </c>
    </row>
    <row r="144" spans="10:14" x14ac:dyDescent="0.25">
      <c r="J144">
        <f t="shared" ref="J144:J165" si="23">J143+0.5</f>
        <v>66.5</v>
      </c>
      <c r="K144" s="42">
        <f t="shared" si="19"/>
        <v>1.5411630186213658</v>
      </c>
      <c r="L144">
        <f t="shared" si="22"/>
        <v>277.40934335184585</v>
      </c>
      <c r="M144" s="42">
        <f t="shared" si="20"/>
        <v>1.11473087818697</v>
      </c>
      <c r="N144">
        <f t="shared" si="21"/>
        <v>200.65155807365463</v>
      </c>
    </row>
    <row r="145" spans="10:14" x14ac:dyDescent="0.25">
      <c r="J145">
        <f t="shared" si="23"/>
        <v>67</v>
      </c>
      <c r="K145" s="42">
        <f t="shared" si="19"/>
        <v>1.5677883044756618</v>
      </c>
      <c r="L145">
        <f t="shared" si="22"/>
        <v>282.20189480561908</v>
      </c>
      <c r="M145" s="42">
        <f t="shared" si="20"/>
        <v>1.1983002832861196</v>
      </c>
      <c r="N145">
        <f t="shared" si="21"/>
        <v>215.69405099150154</v>
      </c>
    </row>
    <row r="146" spans="10:14" x14ac:dyDescent="0.25">
      <c r="J146">
        <f t="shared" si="23"/>
        <v>67.5</v>
      </c>
      <c r="K146" s="42">
        <f t="shared" si="19"/>
        <v>1.5944135903299577</v>
      </c>
      <c r="L146">
        <f t="shared" si="22"/>
        <v>286.99444625939236</v>
      </c>
      <c r="M146" s="42">
        <f t="shared" si="20"/>
        <v>1.2818696883852692</v>
      </c>
      <c r="N146">
        <f t="shared" si="21"/>
        <v>230.73654390934846</v>
      </c>
    </row>
    <row r="147" spans="10:14" x14ac:dyDescent="0.25">
      <c r="J147">
        <f t="shared" si="23"/>
        <v>68</v>
      </c>
      <c r="K147" s="42">
        <f t="shared" si="19"/>
        <v>1.6210388761842536</v>
      </c>
      <c r="L147">
        <f t="shared" si="22"/>
        <v>291.78699771316565</v>
      </c>
      <c r="M147" s="42">
        <f t="shared" si="20"/>
        <v>1.3654390934844205</v>
      </c>
      <c r="N147">
        <f t="shared" si="21"/>
        <v>245.77903682719568</v>
      </c>
    </row>
    <row r="148" spans="10:14" x14ac:dyDescent="0.25">
      <c r="J148">
        <f t="shared" si="23"/>
        <v>68.5</v>
      </c>
      <c r="K148" s="42">
        <f t="shared" si="19"/>
        <v>1.6476641620385495</v>
      </c>
      <c r="L148">
        <f t="shared" si="22"/>
        <v>296.57954916693893</v>
      </c>
      <c r="M148" s="42">
        <f t="shared" si="20"/>
        <v>1.4490084985835701</v>
      </c>
      <c r="N148">
        <f t="shared" si="21"/>
        <v>260.8215297450426</v>
      </c>
    </row>
    <row r="149" spans="10:14" x14ac:dyDescent="0.25">
      <c r="J149">
        <f t="shared" si="23"/>
        <v>69</v>
      </c>
      <c r="K149" s="42">
        <f t="shared" si="19"/>
        <v>1.6742894478928458</v>
      </c>
      <c r="L149">
        <f t="shared" si="22"/>
        <v>301.37210062071227</v>
      </c>
      <c r="M149" s="42">
        <f t="shared" si="20"/>
        <v>1.5325779036827196</v>
      </c>
      <c r="N149">
        <f t="shared" si="21"/>
        <v>275.86402266288957</v>
      </c>
    </row>
    <row r="150" spans="10:14" x14ac:dyDescent="0.25">
      <c r="J150">
        <f t="shared" si="23"/>
        <v>69.5</v>
      </c>
      <c r="K150" s="42">
        <f t="shared" si="19"/>
        <v>1.7009147337471417</v>
      </c>
      <c r="L150">
        <f t="shared" si="22"/>
        <v>306.1646520744855</v>
      </c>
      <c r="M150" s="42">
        <f t="shared" si="20"/>
        <v>1.616147308781871</v>
      </c>
      <c r="N150">
        <f t="shared" si="21"/>
        <v>290.90651558073677</v>
      </c>
    </row>
    <row r="151" spans="10:14" x14ac:dyDescent="0.25">
      <c r="J151">
        <f t="shared" si="23"/>
        <v>70</v>
      </c>
      <c r="K151" s="42">
        <f t="shared" si="19"/>
        <v>1.7275400196014377</v>
      </c>
      <c r="L151">
        <f t="shared" si="22"/>
        <v>310.95720352825879</v>
      </c>
      <c r="M151" s="42">
        <f t="shared" si="20"/>
        <v>1.6997167138810205</v>
      </c>
      <c r="N151">
        <f t="shared" si="21"/>
        <v>305.94900849858368</v>
      </c>
    </row>
    <row r="152" spans="10:14" x14ac:dyDescent="0.25">
      <c r="J152">
        <f t="shared" si="23"/>
        <v>70.5</v>
      </c>
      <c r="K152" s="42">
        <f t="shared" si="19"/>
        <v>1.7541653054557336</v>
      </c>
      <c r="L152">
        <f t="shared" si="22"/>
        <v>315.74975498203202</v>
      </c>
      <c r="M152" s="42">
        <f t="shared" si="20"/>
        <v>1.7832861189801701</v>
      </c>
      <c r="N152">
        <f t="shared" si="21"/>
        <v>320.99150141643065</v>
      </c>
    </row>
    <row r="153" spans="10:14" x14ac:dyDescent="0.25">
      <c r="J153">
        <f t="shared" si="23"/>
        <v>71</v>
      </c>
      <c r="K153" s="42">
        <f t="shared" si="19"/>
        <v>1.7807905913100295</v>
      </c>
      <c r="L153">
        <f t="shared" si="22"/>
        <v>320.5423064358053</v>
      </c>
      <c r="M153" s="42">
        <f t="shared" si="20"/>
        <v>1.8668555240793214</v>
      </c>
      <c r="N153">
        <f t="shared" si="21"/>
        <v>336.03399433427785</v>
      </c>
    </row>
    <row r="154" spans="10:14" x14ac:dyDescent="0.25">
      <c r="J154">
        <f t="shared" si="23"/>
        <v>71.5</v>
      </c>
      <c r="K154" s="42">
        <f t="shared" si="19"/>
        <v>1.8074158771643254</v>
      </c>
      <c r="L154">
        <f t="shared" si="22"/>
        <v>325.33485788957859</v>
      </c>
      <c r="M154" s="42">
        <f t="shared" si="20"/>
        <v>1.950424929178471</v>
      </c>
      <c r="N154">
        <f t="shared" si="21"/>
        <v>351.07648725212476</v>
      </c>
    </row>
    <row r="155" spans="10:14" x14ac:dyDescent="0.25">
      <c r="J155">
        <f t="shared" si="23"/>
        <v>72</v>
      </c>
      <c r="K155" s="42">
        <f t="shared" si="19"/>
        <v>1.8340411630186217</v>
      </c>
      <c r="L155">
        <f t="shared" si="22"/>
        <v>330.12740934335193</v>
      </c>
      <c r="M155" s="42">
        <f t="shared" si="20"/>
        <v>3.3994334277620553E-2</v>
      </c>
      <c r="N155">
        <f t="shared" si="21"/>
        <v>6.1189801699716995</v>
      </c>
    </row>
    <row r="156" spans="10:14" x14ac:dyDescent="0.25">
      <c r="J156">
        <f t="shared" si="23"/>
        <v>72.5</v>
      </c>
      <c r="K156" s="42">
        <f t="shared" si="19"/>
        <v>1.8606664488729177</v>
      </c>
      <c r="L156">
        <f t="shared" si="22"/>
        <v>334.91996079712521</v>
      </c>
      <c r="M156" s="42">
        <f t="shared" si="20"/>
        <v>0.11756373937677189</v>
      </c>
      <c r="N156">
        <f t="shared" si="21"/>
        <v>21.161473087818941</v>
      </c>
    </row>
    <row r="157" spans="10:14" x14ac:dyDescent="0.25">
      <c r="J157">
        <f t="shared" si="23"/>
        <v>73</v>
      </c>
      <c r="K157" s="42">
        <f t="shared" si="19"/>
        <v>1.8872917347272136</v>
      </c>
      <c r="L157">
        <f t="shared" si="22"/>
        <v>339.71251225089844</v>
      </c>
      <c r="M157" s="42">
        <f t="shared" si="20"/>
        <v>0.20113314447592145</v>
      </c>
      <c r="N157">
        <f t="shared" si="21"/>
        <v>36.203966005665862</v>
      </c>
    </row>
    <row r="158" spans="10:14" x14ac:dyDescent="0.25">
      <c r="J158">
        <f t="shared" si="23"/>
        <v>73.5</v>
      </c>
      <c r="K158" s="42">
        <f t="shared" si="19"/>
        <v>1.9139170205815095</v>
      </c>
      <c r="L158">
        <f t="shared" si="22"/>
        <v>344.50506370467173</v>
      </c>
      <c r="M158" s="42">
        <f t="shared" si="20"/>
        <v>0.28470254957507102</v>
      </c>
      <c r="N158">
        <f t="shared" si="21"/>
        <v>51.246458923512783</v>
      </c>
    </row>
    <row r="159" spans="10:14" x14ac:dyDescent="0.25">
      <c r="J159">
        <f t="shared" si="23"/>
        <v>74</v>
      </c>
      <c r="K159" s="42">
        <f t="shared" si="19"/>
        <v>1.9405423064358054</v>
      </c>
      <c r="L159">
        <f t="shared" si="22"/>
        <v>349.29761515844496</v>
      </c>
      <c r="M159" s="42">
        <f t="shared" si="20"/>
        <v>0.36827195467422236</v>
      </c>
      <c r="N159">
        <f t="shared" si="21"/>
        <v>66.288951841360031</v>
      </c>
    </row>
    <row r="160" spans="10:14" x14ac:dyDescent="0.25">
      <c r="J160">
        <f t="shared" si="23"/>
        <v>74.5</v>
      </c>
      <c r="K160" s="42">
        <f t="shared" si="19"/>
        <v>1.9671675922901013</v>
      </c>
      <c r="L160">
        <f t="shared" si="22"/>
        <v>354.09016661221818</v>
      </c>
      <c r="M160" s="42">
        <f t="shared" si="20"/>
        <v>0.45184135977337192</v>
      </c>
      <c r="N160">
        <f t="shared" si="21"/>
        <v>81.331444759206946</v>
      </c>
    </row>
    <row r="161" spans="10:14" x14ac:dyDescent="0.25">
      <c r="J161">
        <f t="shared" si="23"/>
        <v>75</v>
      </c>
      <c r="K161" s="42">
        <f t="shared" si="19"/>
        <v>1.9937928781443977</v>
      </c>
      <c r="L161">
        <f t="shared" si="22"/>
        <v>358.88271806599158</v>
      </c>
      <c r="M161" s="42">
        <f t="shared" si="20"/>
        <v>0.53541076487252148</v>
      </c>
      <c r="N161">
        <f t="shared" si="21"/>
        <v>96.37393767705386</v>
      </c>
    </row>
    <row r="162" spans="10:14" x14ac:dyDescent="0.25">
      <c r="J162">
        <f t="shared" si="23"/>
        <v>75.5</v>
      </c>
      <c r="K162" s="42">
        <f t="shared" si="19"/>
        <v>2.0418163998693117E-2</v>
      </c>
      <c r="L162">
        <f t="shared" si="22"/>
        <v>3.6752695197647607</v>
      </c>
      <c r="M162" s="42">
        <f t="shared" si="20"/>
        <v>0.61898016997167282</v>
      </c>
      <c r="N162">
        <f t="shared" si="21"/>
        <v>111.41643059490112</v>
      </c>
    </row>
    <row r="163" spans="10:14" x14ac:dyDescent="0.25">
      <c r="J163">
        <f t="shared" si="23"/>
        <v>76</v>
      </c>
      <c r="K163" s="42">
        <f t="shared" si="19"/>
        <v>4.7043449852989028E-2</v>
      </c>
      <c r="L163">
        <f t="shared" si="22"/>
        <v>8.467820973538025</v>
      </c>
      <c r="M163" s="42">
        <f t="shared" si="20"/>
        <v>0.70254957507082239</v>
      </c>
      <c r="N163">
        <f t="shared" si="21"/>
        <v>126.45892351274802</v>
      </c>
    </row>
    <row r="164" spans="10:14" x14ac:dyDescent="0.25">
      <c r="J164">
        <f t="shared" si="23"/>
        <v>76.5</v>
      </c>
      <c r="K164" s="42">
        <f t="shared" si="19"/>
        <v>7.3668735707285826E-2</v>
      </c>
      <c r="L164">
        <f t="shared" si="22"/>
        <v>13.260372427311449</v>
      </c>
      <c r="M164" s="42">
        <f t="shared" si="20"/>
        <v>0.78611898016997195</v>
      </c>
      <c r="N164">
        <f t="shared" si="21"/>
        <v>141.50141643059496</v>
      </c>
    </row>
    <row r="165" spans="10:14" x14ac:dyDescent="0.25">
      <c r="J165">
        <f t="shared" si="23"/>
        <v>77</v>
      </c>
      <c r="K165" s="42">
        <f t="shared" si="19"/>
        <v>0.10029402156158174</v>
      </c>
      <c r="L165">
        <f t="shared" si="22"/>
        <v>18.052923881084713</v>
      </c>
      <c r="M165" s="42">
        <f t="shared" si="20"/>
        <v>0.86968838526912329</v>
      </c>
      <c r="N165">
        <f t="shared" si="21"/>
        <v>156.54390934844221</v>
      </c>
    </row>
    <row r="166" spans="10:14" x14ac:dyDescent="0.25">
      <c r="J166">
        <f t="shared" ref="J166:J211" si="24">J165+0.5</f>
        <v>77.5</v>
      </c>
      <c r="K166" s="42">
        <f t="shared" si="19"/>
        <v>0.12691930741587765</v>
      </c>
      <c r="L166">
        <f t="shared" si="22"/>
        <v>22.845475334857976</v>
      </c>
      <c r="M166" s="42">
        <f t="shared" si="20"/>
        <v>0.95325779036827285</v>
      </c>
      <c r="N166">
        <f t="shared" si="21"/>
        <v>171.5864022662891</v>
      </c>
    </row>
    <row r="167" spans="10:14" x14ac:dyDescent="0.25">
      <c r="J167">
        <f t="shared" si="24"/>
        <v>78</v>
      </c>
      <c r="K167" s="42">
        <f t="shared" si="19"/>
        <v>0.15354459327017356</v>
      </c>
      <c r="L167">
        <f t="shared" si="22"/>
        <v>27.63802678863124</v>
      </c>
      <c r="M167" s="42">
        <f t="shared" si="20"/>
        <v>1.0368271954674224</v>
      </c>
      <c r="N167">
        <f t="shared" si="21"/>
        <v>186.62889518413601</v>
      </c>
    </row>
    <row r="168" spans="10:14" x14ac:dyDescent="0.25">
      <c r="J168">
        <f t="shared" si="24"/>
        <v>78.5</v>
      </c>
      <c r="K168" s="42">
        <f t="shared" si="19"/>
        <v>0.18016987912446947</v>
      </c>
      <c r="L168">
        <f t="shared" si="22"/>
        <v>32.430578242404508</v>
      </c>
      <c r="M168" s="42">
        <f t="shared" si="20"/>
        <v>1.1203966005665738</v>
      </c>
      <c r="N168">
        <f t="shared" si="21"/>
        <v>201.67138810198327</v>
      </c>
    </row>
    <row r="169" spans="10:14" x14ac:dyDescent="0.25">
      <c r="J169">
        <f t="shared" si="24"/>
        <v>79</v>
      </c>
      <c r="K169" s="42">
        <f t="shared" si="19"/>
        <v>0.20679516497876538</v>
      </c>
      <c r="L169">
        <f t="shared" si="22"/>
        <v>37.223129696177764</v>
      </c>
      <c r="M169" s="42">
        <f t="shared" si="20"/>
        <v>1.2039660056657233</v>
      </c>
      <c r="N169">
        <f t="shared" si="21"/>
        <v>216.71388101983021</v>
      </c>
    </row>
    <row r="170" spans="10:14" x14ac:dyDescent="0.25">
      <c r="J170">
        <f t="shared" si="24"/>
        <v>79.5</v>
      </c>
      <c r="K170" s="42">
        <f t="shared" si="19"/>
        <v>0.23342045083306129</v>
      </c>
      <c r="L170">
        <f t="shared" si="22"/>
        <v>42.015681149951035</v>
      </c>
      <c r="M170" s="42">
        <f t="shared" si="20"/>
        <v>1.2875354107648729</v>
      </c>
      <c r="N170">
        <f t="shared" si="21"/>
        <v>231.7563739376771</v>
      </c>
    </row>
    <row r="171" spans="10:14" x14ac:dyDescent="0.25">
      <c r="J171">
        <f t="shared" si="24"/>
        <v>80</v>
      </c>
      <c r="K171" s="42">
        <f t="shared" si="19"/>
        <v>0.2600457366873572</v>
      </c>
      <c r="L171">
        <f t="shared" si="22"/>
        <v>46.808232603724299</v>
      </c>
      <c r="M171" s="42">
        <f t="shared" si="20"/>
        <v>1.3711048158640224</v>
      </c>
      <c r="N171">
        <f t="shared" si="21"/>
        <v>246.79886685552404</v>
      </c>
    </row>
    <row r="172" spans="10:14" x14ac:dyDescent="0.25">
      <c r="J172">
        <f t="shared" si="24"/>
        <v>80.5</v>
      </c>
      <c r="K172" s="42">
        <f t="shared" si="19"/>
        <v>0.28667102254165311</v>
      </c>
      <c r="L172">
        <f t="shared" si="22"/>
        <v>51.600784057497556</v>
      </c>
      <c r="M172" s="42">
        <f t="shared" si="20"/>
        <v>1.4546742209631738</v>
      </c>
      <c r="N172">
        <f t="shared" si="21"/>
        <v>261.84135977337127</v>
      </c>
    </row>
    <row r="173" spans="10:14" x14ac:dyDescent="0.25">
      <c r="J173">
        <f t="shared" si="24"/>
        <v>81</v>
      </c>
      <c r="K173" s="42">
        <f t="shared" si="19"/>
        <v>0.31329630839594902</v>
      </c>
      <c r="L173">
        <f t="shared" si="22"/>
        <v>56.39333551127082</v>
      </c>
      <c r="M173" s="42">
        <f t="shared" si="20"/>
        <v>1.5382436260623233</v>
      </c>
      <c r="N173">
        <f t="shared" si="21"/>
        <v>276.88385269121818</v>
      </c>
    </row>
    <row r="174" spans="10:14" x14ac:dyDescent="0.25">
      <c r="J174">
        <f t="shared" si="24"/>
        <v>81.5</v>
      </c>
      <c r="K174" s="42">
        <f t="shared" si="19"/>
        <v>0.33992159425024493</v>
      </c>
      <c r="L174">
        <f t="shared" si="22"/>
        <v>61.185886965044084</v>
      </c>
      <c r="M174" s="42">
        <f t="shared" si="20"/>
        <v>1.6218130311614729</v>
      </c>
      <c r="N174">
        <f t="shared" si="21"/>
        <v>291.92634560906509</v>
      </c>
    </row>
    <row r="175" spans="10:14" x14ac:dyDescent="0.25">
      <c r="J175">
        <f t="shared" si="24"/>
        <v>82</v>
      </c>
      <c r="K175" s="42">
        <f t="shared" si="19"/>
        <v>0.36654688010454084</v>
      </c>
      <c r="L175">
        <f t="shared" si="22"/>
        <v>65.978438418817348</v>
      </c>
      <c r="M175" s="42">
        <f t="shared" si="20"/>
        <v>1.7053824362606242</v>
      </c>
      <c r="N175">
        <f t="shared" si="21"/>
        <v>306.96883852691235</v>
      </c>
    </row>
    <row r="176" spans="10:14" x14ac:dyDescent="0.25">
      <c r="J176">
        <f t="shared" si="24"/>
        <v>82.5</v>
      </c>
      <c r="K176" s="42">
        <f t="shared" si="19"/>
        <v>0.39317216595883764</v>
      </c>
      <c r="L176">
        <f t="shared" si="22"/>
        <v>70.770989872590775</v>
      </c>
      <c r="M176" s="42">
        <f t="shared" si="20"/>
        <v>1.7889518413597738</v>
      </c>
      <c r="N176">
        <f t="shared" si="21"/>
        <v>322.01133144475926</v>
      </c>
    </row>
    <row r="177" spans="10:14" x14ac:dyDescent="0.25">
      <c r="J177">
        <f t="shared" si="24"/>
        <v>83</v>
      </c>
      <c r="K177" s="42">
        <f t="shared" si="19"/>
        <v>0.41979745181313355</v>
      </c>
      <c r="L177">
        <f t="shared" si="22"/>
        <v>75.563541326364032</v>
      </c>
      <c r="M177" s="42">
        <f t="shared" si="20"/>
        <v>1.8725212464589234</v>
      </c>
      <c r="N177">
        <f t="shared" si="21"/>
        <v>337.05382436260618</v>
      </c>
    </row>
    <row r="178" spans="10:14" x14ac:dyDescent="0.25">
      <c r="J178">
        <f t="shared" si="24"/>
        <v>83.5</v>
      </c>
      <c r="K178" s="42">
        <f t="shared" si="19"/>
        <v>0.44642273766742946</v>
      </c>
      <c r="L178">
        <f t="shared" si="22"/>
        <v>80.356092780137303</v>
      </c>
      <c r="M178" s="42">
        <f t="shared" si="20"/>
        <v>1.9560906515580747</v>
      </c>
      <c r="N178">
        <f t="shared" si="21"/>
        <v>352.09631728045343</v>
      </c>
    </row>
    <row r="179" spans="10:14" x14ac:dyDescent="0.25">
      <c r="J179">
        <f t="shared" si="24"/>
        <v>84</v>
      </c>
      <c r="K179" s="42">
        <f t="shared" si="19"/>
        <v>0.47304802352172537</v>
      </c>
      <c r="L179">
        <f t="shared" si="22"/>
        <v>85.148644233910559</v>
      </c>
      <c r="M179" s="42">
        <f t="shared" si="20"/>
        <v>3.9660056657224274E-2</v>
      </c>
      <c r="N179">
        <f t="shared" si="21"/>
        <v>7.1388101983003693</v>
      </c>
    </row>
    <row r="180" spans="10:14" x14ac:dyDescent="0.25">
      <c r="J180">
        <f t="shared" si="24"/>
        <v>84.5</v>
      </c>
      <c r="K180" s="42">
        <f t="shared" si="19"/>
        <v>0.49967330937602128</v>
      </c>
      <c r="L180">
        <f t="shared" si="22"/>
        <v>89.94119568768383</v>
      </c>
      <c r="M180" s="42">
        <f t="shared" si="20"/>
        <v>0.12322946175637384</v>
      </c>
      <c r="N180">
        <f t="shared" si="21"/>
        <v>22.181303116147291</v>
      </c>
    </row>
    <row r="181" spans="10:14" x14ac:dyDescent="0.25">
      <c r="J181">
        <f t="shared" si="24"/>
        <v>85</v>
      </c>
      <c r="K181" s="42">
        <f t="shared" si="19"/>
        <v>0.52629859523031719</v>
      </c>
      <c r="L181">
        <f t="shared" si="22"/>
        <v>94.733747141457101</v>
      </c>
      <c r="M181" s="42">
        <f t="shared" si="20"/>
        <v>0.20679886685552518</v>
      </c>
      <c r="N181">
        <f t="shared" si="21"/>
        <v>37.223796033994532</v>
      </c>
    </row>
    <row r="182" spans="10:14" x14ac:dyDescent="0.25">
      <c r="J182">
        <f t="shared" si="24"/>
        <v>85.5</v>
      </c>
      <c r="K182" s="42">
        <f t="shared" si="19"/>
        <v>0.5529238810846131</v>
      </c>
      <c r="L182">
        <f t="shared" si="22"/>
        <v>99.526298595230358</v>
      </c>
      <c r="M182" s="42">
        <f t="shared" si="20"/>
        <v>0.29036827195467474</v>
      </c>
      <c r="N182">
        <f t="shared" si="21"/>
        <v>52.266288951841453</v>
      </c>
    </row>
    <row r="183" spans="10:14" x14ac:dyDescent="0.25">
      <c r="J183">
        <f t="shared" si="24"/>
        <v>86</v>
      </c>
      <c r="K183" s="42">
        <f t="shared" si="19"/>
        <v>0.57954916693890901</v>
      </c>
      <c r="L183">
        <f t="shared" si="22"/>
        <v>104.31885004900363</v>
      </c>
      <c r="M183" s="42">
        <f t="shared" si="20"/>
        <v>0.3739376770538243</v>
      </c>
      <c r="N183">
        <f t="shared" si="21"/>
        <v>67.308781869688374</v>
      </c>
    </row>
    <row r="184" spans="10:14" x14ac:dyDescent="0.25">
      <c r="J184">
        <f t="shared" si="24"/>
        <v>86.5</v>
      </c>
      <c r="K184" s="42">
        <f t="shared" si="19"/>
        <v>0.60617445279320492</v>
      </c>
      <c r="L184">
        <f t="shared" si="22"/>
        <v>109.11140150277689</v>
      </c>
      <c r="M184" s="42">
        <f t="shared" si="20"/>
        <v>0.45750708215297564</v>
      </c>
      <c r="N184">
        <f t="shared" si="21"/>
        <v>82.351274787535615</v>
      </c>
    </row>
    <row r="185" spans="10:14" x14ac:dyDescent="0.25">
      <c r="J185">
        <f t="shared" si="24"/>
        <v>87</v>
      </c>
      <c r="K185" s="42">
        <f t="shared" si="19"/>
        <v>0.63279973864750083</v>
      </c>
      <c r="L185">
        <f t="shared" si="22"/>
        <v>113.90395295655014</v>
      </c>
      <c r="M185" s="42">
        <f t="shared" si="20"/>
        <v>0.5410764872521252</v>
      </c>
      <c r="N185">
        <f t="shared" si="21"/>
        <v>97.39376770538253</v>
      </c>
    </row>
    <row r="186" spans="10:14" x14ac:dyDescent="0.25">
      <c r="J186">
        <f t="shared" si="24"/>
        <v>87.5</v>
      </c>
      <c r="K186" s="42">
        <f t="shared" si="19"/>
        <v>0.65942502450179674</v>
      </c>
      <c r="L186">
        <f t="shared" si="22"/>
        <v>118.69650441032343</v>
      </c>
      <c r="M186" s="42">
        <f t="shared" si="20"/>
        <v>0.62464589235127477</v>
      </c>
      <c r="N186">
        <f t="shared" si="21"/>
        <v>112.43626062322946</v>
      </c>
    </row>
    <row r="187" spans="10:14" x14ac:dyDescent="0.25">
      <c r="J187">
        <f t="shared" si="24"/>
        <v>88</v>
      </c>
      <c r="K187" s="42">
        <f t="shared" si="19"/>
        <v>0.68605031035609265</v>
      </c>
      <c r="L187">
        <f t="shared" si="22"/>
        <v>123.48905586409667</v>
      </c>
      <c r="M187" s="42">
        <f t="shared" si="20"/>
        <v>0.70821529745042611</v>
      </c>
      <c r="N187">
        <f t="shared" si="21"/>
        <v>127.47875354107668</v>
      </c>
    </row>
    <row r="188" spans="10:14" x14ac:dyDescent="0.25">
      <c r="J188">
        <f t="shared" si="24"/>
        <v>88.5</v>
      </c>
      <c r="K188" s="42">
        <f t="shared" si="19"/>
        <v>0.71267559621038945</v>
      </c>
      <c r="L188">
        <f t="shared" si="22"/>
        <v>128.28160731787011</v>
      </c>
      <c r="M188" s="42">
        <f t="shared" si="20"/>
        <v>0.79178470254957567</v>
      </c>
      <c r="N188">
        <f t="shared" si="21"/>
        <v>142.52124645892363</v>
      </c>
    </row>
    <row r="189" spans="10:14" x14ac:dyDescent="0.25">
      <c r="J189">
        <f t="shared" si="24"/>
        <v>89</v>
      </c>
      <c r="K189" s="42">
        <f t="shared" si="19"/>
        <v>0.73930088206468536</v>
      </c>
      <c r="L189">
        <f t="shared" si="22"/>
        <v>133.07415877164337</v>
      </c>
      <c r="M189" s="42">
        <f t="shared" si="20"/>
        <v>0.87535410764872523</v>
      </c>
      <c r="N189">
        <f t="shared" si="21"/>
        <v>157.56373937677054</v>
      </c>
    </row>
    <row r="190" spans="10:14" x14ac:dyDescent="0.25">
      <c r="J190">
        <f t="shared" si="24"/>
        <v>89.5</v>
      </c>
      <c r="K190" s="42">
        <f t="shared" si="19"/>
        <v>0.76592616791898127</v>
      </c>
      <c r="L190">
        <f t="shared" si="22"/>
        <v>137.86671022541665</v>
      </c>
      <c r="M190" s="42">
        <f t="shared" si="20"/>
        <v>0.95892351274787657</v>
      </c>
      <c r="N190">
        <f t="shared" si="21"/>
        <v>172.60623229461777</v>
      </c>
    </row>
    <row r="191" spans="10:14" x14ac:dyDescent="0.25">
      <c r="J191">
        <f t="shared" si="24"/>
        <v>90</v>
      </c>
      <c r="K191" s="42">
        <f t="shared" si="19"/>
        <v>0.79255145377327718</v>
      </c>
      <c r="L191">
        <f t="shared" si="22"/>
        <v>142.65926167918988</v>
      </c>
      <c r="M191" s="42">
        <f t="shared" si="20"/>
        <v>1.0424929178470261</v>
      </c>
      <c r="N191">
        <f t="shared" si="21"/>
        <v>187.64872521246468</v>
      </c>
    </row>
    <row r="192" spans="10:14" x14ac:dyDescent="0.25">
      <c r="J192">
        <f t="shared" si="24"/>
        <v>90.5</v>
      </c>
      <c r="K192" s="42">
        <f t="shared" si="19"/>
        <v>0.81917673962757309</v>
      </c>
      <c r="L192">
        <f t="shared" si="22"/>
        <v>147.45181313296314</v>
      </c>
      <c r="M192" s="42">
        <f t="shared" si="20"/>
        <v>1.1260623229461757</v>
      </c>
      <c r="N192">
        <f t="shared" si="21"/>
        <v>202.69121813031163</v>
      </c>
    </row>
    <row r="193" spans="10:14" x14ac:dyDescent="0.25">
      <c r="J193">
        <f t="shared" si="24"/>
        <v>91</v>
      </c>
      <c r="K193" s="42">
        <f t="shared" si="19"/>
        <v>0.845802025481869</v>
      </c>
      <c r="L193">
        <f t="shared" si="22"/>
        <v>152.24436458673642</v>
      </c>
      <c r="M193" s="42">
        <f t="shared" si="20"/>
        <v>1.209631728045327</v>
      </c>
      <c r="N193">
        <f t="shared" si="21"/>
        <v>217.73371104815888</v>
      </c>
    </row>
    <row r="194" spans="10:14" x14ac:dyDescent="0.25">
      <c r="J194">
        <f t="shared" si="24"/>
        <v>91.5</v>
      </c>
      <c r="K194" s="42">
        <f t="shared" si="19"/>
        <v>0.87242731133616491</v>
      </c>
      <c r="L194">
        <f t="shared" si="22"/>
        <v>157.03691604050968</v>
      </c>
      <c r="M194" s="42">
        <f t="shared" si="20"/>
        <v>1.2932011331444766</v>
      </c>
      <c r="N194">
        <f t="shared" si="21"/>
        <v>232.7762039660058</v>
      </c>
    </row>
    <row r="195" spans="10:14" x14ac:dyDescent="0.25">
      <c r="J195">
        <f t="shared" si="24"/>
        <v>92</v>
      </c>
      <c r="K195" s="42">
        <f t="shared" si="19"/>
        <v>0.89905259719046082</v>
      </c>
      <c r="L195">
        <f t="shared" si="22"/>
        <v>161.82946749428294</v>
      </c>
      <c r="M195" s="42">
        <f t="shared" si="20"/>
        <v>1.3767705382436262</v>
      </c>
      <c r="N195">
        <f t="shared" si="21"/>
        <v>247.81869688385274</v>
      </c>
    </row>
    <row r="196" spans="10:14" x14ac:dyDescent="0.25">
      <c r="J196">
        <f t="shared" si="24"/>
        <v>92.5</v>
      </c>
      <c r="K196" s="42">
        <f t="shared" si="19"/>
        <v>0.92567788304475673</v>
      </c>
      <c r="L196">
        <f t="shared" si="22"/>
        <v>166.62201894805622</v>
      </c>
      <c r="M196" s="42">
        <f t="shared" si="20"/>
        <v>1.4603399433427775</v>
      </c>
      <c r="N196">
        <f t="shared" si="21"/>
        <v>262.86118980169994</v>
      </c>
    </row>
    <row r="197" spans="10:14" x14ac:dyDescent="0.25">
      <c r="J197">
        <f t="shared" si="24"/>
        <v>93</v>
      </c>
      <c r="K197" s="42">
        <f t="shared" si="19"/>
        <v>0.95230316889905264</v>
      </c>
      <c r="L197">
        <f t="shared" si="22"/>
        <v>171.41457040182948</v>
      </c>
      <c r="M197" s="42">
        <f t="shared" si="20"/>
        <v>1.5439093484419271</v>
      </c>
      <c r="N197">
        <f t="shared" si="21"/>
        <v>277.90368271954691</v>
      </c>
    </row>
    <row r="198" spans="10:14" x14ac:dyDescent="0.25">
      <c r="J198">
        <f t="shared" si="24"/>
        <v>93.5</v>
      </c>
      <c r="K198" s="42">
        <f t="shared" si="19"/>
        <v>0.97892845475334855</v>
      </c>
      <c r="L198">
        <f t="shared" si="22"/>
        <v>176.20712185560274</v>
      </c>
      <c r="M198" s="42">
        <f t="shared" si="20"/>
        <v>1.6274787535410766</v>
      </c>
      <c r="N198">
        <f t="shared" si="21"/>
        <v>292.94617563739382</v>
      </c>
    </row>
    <row r="199" spans="10:14" x14ac:dyDescent="0.25">
      <c r="J199">
        <f t="shared" si="24"/>
        <v>94</v>
      </c>
      <c r="K199" s="42">
        <f t="shared" si="19"/>
        <v>1.0055537406076445</v>
      </c>
      <c r="L199">
        <f t="shared" si="22"/>
        <v>180.99967330937599</v>
      </c>
      <c r="M199" s="42">
        <f t="shared" si="20"/>
        <v>1.711048158640228</v>
      </c>
      <c r="N199">
        <f t="shared" si="21"/>
        <v>307.98866855524102</v>
      </c>
    </row>
    <row r="200" spans="10:14" x14ac:dyDescent="0.25">
      <c r="J200">
        <f t="shared" si="24"/>
        <v>94.5</v>
      </c>
      <c r="K200" s="42">
        <f t="shared" si="19"/>
        <v>1.0321790264619413</v>
      </c>
      <c r="L200">
        <f t="shared" si="22"/>
        <v>185.79222476314942</v>
      </c>
      <c r="M200" s="42">
        <f t="shared" si="20"/>
        <v>1.7946175637393775</v>
      </c>
      <c r="N200">
        <f t="shared" si="21"/>
        <v>323.03116147308793</v>
      </c>
    </row>
    <row r="201" spans="10:14" x14ac:dyDescent="0.25">
      <c r="J201">
        <f t="shared" si="24"/>
        <v>95</v>
      </c>
      <c r="K201" s="42">
        <f t="shared" si="19"/>
        <v>1.0588043123162372</v>
      </c>
      <c r="L201">
        <f t="shared" si="22"/>
        <v>190.58477621692271</v>
      </c>
      <c r="M201" s="42">
        <f t="shared" si="20"/>
        <v>1.8781869688385271</v>
      </c>
      <c r="N201">
        <f t="shared" si="21"/>
        <v>338.07365439093491</v>
      </c>
    </row>
    <row r="202" spans="10:14" x14ac:dyDescent="0.25">
      <c r="J202">
        <f t="shared" si="24"/>
        <v>95.5</v>
      </c>
      <c r="K202" s="42">
        <f t="shared" si="19"/>
        <v>1.0854295981705331</v>
      </c>
      <c r="L202">
        <f t="shared" si="22"/>
        <v>195.37732767069596</v>
      </c>
      <c r="M202" s="42">
        <f t="shared" si="20"/>
        <v>1.9617563739376784</v>
      </c>
      <c r="N202">
        <f t="shared" si="21"/>
        <v>353.1161473087821</v>
      </c>
    </row>
    <row r="203" spans="10:14" x14ac:dyDescent="0.25">
      <c r="J203">
        <f t="shared" si="24"/>
        <v>96</v>
      </c>
      <c r="K203" s="42">
        <f t="shared" si="19"/>
        <v>1.112054884024829</v>
      </c>
      <c r="L203">
        <f t="shared" si="22"/>
        <v>200.16987912446922</v>
      </c>
      <c r="M203" s="42">
        <f t="shared" si="20"/>
        <v>4.5325779036829772E-2</v>
      </c>
      <c r="N203">
        <f t="shared" si="21"/>
        <v>8.1586402266293589</v>
      </c>
    </row>
    <row r="204" spans="10:14" x14ac:dyDescent="0.25">
      <c r="J204">
        <f t="shared" si="24"/>
        <v>96.5</v>
      </c>
      <c r="K204" s="42">
        <f t="shared" ref="K204:K215" si="25">MOD(J204*$K$9, 2)</f>
        <v>1.1386801698791249</v>
      </c>
      <c r="L204">
        <f t="shared" si="22"/>
        <v>204.96243057824248</v>
      </c>
      <c r="M204" s="42">
        <f t="shared" ref="M204:M211" si="26">MOD(J204*$M$9, 2)</f>
        <v>0.12889518413597756</v>
      </c>
      <c r="N204">
        <f t="shared" ref="N204:N215" si="27">DEGREES(M204*PI())</f>
        <v>23.201133144475961</v>
      </c>
    </row>
    <row r="205" spans="10:14" x14ac:dyDescent="0.25">
      <c r="J205">
        <f t="shared" si="24"/>
        <v>97</v>
      </c>
      <c r="K205" s="42">
        <f t="shared" si="25"/>
        <v>1.1653054557334208</v>
      </c>
      <c r="L205">
        <f t="shared" ref="L205:L215" si="28">DEGREES(K205*PI())</f>
        <v>209.75498203201576</v>
      </c>
      <c r="M205" s="42">
        <f t="shared" si="26"/>
        <v>0.2124645892351289</v>
      </c>
      <c r="N205">
        <f t="shared" si="27"/>
        <v>38.243626062323202</v>
      </c>
    </row>
    <row r="206" spans="10:14" x14ac:dyDescent="0.25">
      <c r="J206">
        <f t="shared" si="24"/>
        <v>97.5</v>
      </c>
      <c r="K206" s="42">
        <f t="shared" si="25"/>
        <v>1.1919307415877167</v>
      </c>
      <c r="L206">
        <f t="shared" si="28"/>
        <v>214.54753348578902</v>
      </c>
      <c r="M206" s="42">
        <f t="shared" si="26"/>
        <v>0.29603399433427668</v>
      </c>
      <c r="N206">
        <f t="shared" si="27"/>
        <v>53.286118980169803</v>
      </c>
    </row>
    <row r="207" spans="10:14" x14ac:dyDescent="0.25">
      <c r="J207">
        <f t="shared" si="24"/>
        <v>98</v>
      </c>
      <c r="K207" s="42">
        <f t="shared" si="25"/>
        <v>1.2185560274420126</v>
      </c>
      <c r="L207">
        <f t="shared" si="28"/>
        <v>219.34008493956227</v>
      </c>
      <c r="M207" s="42">
        <f t="shared" si="26"/>
        <v>0.37960339943342802</v>
      </c>
      <c r="N207">
        <f t="shared" si="27"/>
        <v>68.328611898017044</v>
      </c>
    </row>
    <row r="208" spans="10:14" x14ac:dyDescent="0.25">
      <c r="J208">
        <f t="shared" si="24"/>
        <v>98.5</v>
      </c>
      <c r="K208" s="42">
        <f t="shared" si="25"/>
        <v>1.2451813132963085</v>
      </c>
      <c r="L208">
        <f t="shared" si="28"/>
        <v>224.13263639333553</v>
      </c>
      <c r="M208" s="42">
        <f t="shared" si="26"/>
        <v>0.46317280453257936</v>
      </c>
      <c r="N208">
        <f t="shared" si="27"/>
        <v>83.371104815864285</v>
      </c>
    </row>
    <row r="209" spans="10:14" x14ac:dyDescent="0.25">
      <c r="J209">
        <f t="shared" si="24"/>
        <v>99</v>
      </c>
      <c r="K209" s="42">
        <f t="shared" si="25"/>
        <v>1.2718065991506045</v>
      </c>
      <c r="L209">
        <f t="shared" si="28"/>
        <v>228.92518784710879</v>
      </c>
      <c r="M209" s="42">
        <f t="shared" si="26"/>
        <v>0.54674220963172715</v>
      </c>
      <c r="N209">
        <f t="shared" si="27"/>
        <v>98.413597733710887</v>
      </c>
    </row>
    <row r="210" spans="10:14" x14ac:dyDescent="0.25">
      <c r="J210">
        <f t="shared" si="24"/>
        <v>99.5</v>
      </c>
      <c r="K210" s="42">
        <f t="shared" si="25"/>
        <v>1.2984318850049004</v>
      </c>
      <c r="L210">
        <f t="shared" si="28"/>
        <v>233.71773930088204</v>
      </c>
      <c r="M210" s="42">
        <f t="shared" si="26"/>
        <v>0.63031161473087849</v>
      </c>
      <c r="N210">
        <f t="shared" si="27"/>
        <v>113.45609065155813</v>
      </c>
    </row>
    <row r="211" spans="10:14" x14ac:dyDescent="0.25">
      <c r="J211">
        <f t="shared" si="24"/>
        <v>100</v>
      </c>
      <c r="K211" s="42">
        <f t="shared" si="25"/>
        <v>1.3250571708591963</v>
      </c>
      <c r="L211">
        <f t="shared" si="28"/>
        <v>238.51029075465536</v>
      </c>
      <c r="M211" s="42">
        <f t="shared" si="26"/>
        <v>0.71388101983002983</v>
      </c>
      <c r="N211">
        <f t="shared" si="27"/>
        <v>128.49858356940535</v>
      </c>
    </row>
    <row r="212" spans="10:14" x14ac:dyDescent="0.25">
      <c r="J212">
        <v>3061</v>
      </c>
      <c r="K212" s="42">
        <f t="shared" si="25"/>
        <v>1</v>
      </c>
      <c r="L212">
        <f t="shared" si="28"/>
        <v>180</v>
      </c>
      <c r="M212" s="42">
        <f t="shared" ref="M212:M213" si="29">MOD(J212*$M$9, 2)</f>
        <v>1.6118980169972019</v>
      </c>
      <c r="N212">
        <f t="shared" si="27"/>
        <v>290.14164305949635</v>
      </c>
    </row>
    <row r="213" spans="10:14" x14ac:dyDescent="0.25">
      <c r="J213">
        <v>6122</v>
      </c>
      <c r="K213" s="42">
        <f t="shared" si="25"/>
        <v>0</v>
      </c>
      <c r="L213">
        <f t="shared" si="28"/>
        <v>0</v>
      </c>
      <c r="M213" s="42">
        <f t="shared" si="29"/>
        <v>1.2237960339944038</v>
      </c>
      <c r="N213">
        <f t="shared" si="27"/>
        <v>220.28328611899269</v>
      </c>
    </row>
    <row r="214" spans="10:14" x14ac:dyDescent="0.25">
      <c r="J214">
        <v>353</v>
      </c>
      <c r="K214" s="42">
        <f t="shared" si="25"/>
        <v>0.79745181313296243</v>
      </c>
      <c r="L214">
        <f t="shared" si="28"/>
        <v>143.54132636393325</v>
      </c>
      <c r="M214" s="42">
        <f t="shared" ref="M214:M215" si="30">MOD(J214*$M$9, 2)</f>
        <v>1</v>
      </c>
      <c r="N214">
        <f t="shared" si="27"/>
        <v>180</v>
      </c>
    </row>
    <row r="215" spans="10:14" x14ac:dyDescent="0.25">
      <c r="J215">
        <v>706</v>
      </c>
      <c r="K215" s="42">
        <f t="shared" si="25"/>
        <v>1.5949036262659249</v>
      </c>
      <c r="L215">
        <f t="shared" si="28"/>
        <v>287.0826527278665</v>
      </c>
      <c r="M215" s="42">
        <f t="shared" si="30"/>
        <v>0</v>
      </c>
      <c r="N215">
        <f t="shared" si="27"/>
        <v>0</v>
      </c>
    </row>
  </sheetData>
  <conditionalFormatting sqref="K11:K215">
    <cfRule type="cellIs" dxfId="3" priority="2" operator="equal">
      <formula>0</formula>
    </cfRule>
  </conditionalFormatting>
  <conditionalFormatting sqref="M11:M215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4759-2D39-4BA9-94AA-F9687135812B}">
  <sheetPr codeName="Sheet5"/>
  <dimension ref="A1:Z322"/>
  <sheetViews>
    <sheetView topLeftCell="A10" zoomScale="85" zoomScaleNormal="85" workbookViewId="0">
      <selection activeCell="F302" sqref="F302"/>
    </sheetView>
  </sheetViews>
  <sheetFormatPr defaultRowHeight="15" x14ac:dyDescent="0.25"/>
  <cols>
    <col min="4" max="4" width="9.140625" customWidth="1"/>
    <col min="6" max="6" width="9.7109375" bestFit="1" customWidth="1"/>
  </cols>
  <sheetData>
    <row r="1" spans="1:25" x14ac:dyDescent="0.25">
      <c r="A1" t="s">
        <v>111</v>
      </c>
      <c r="V1" t="s">
        <v>36</v>
      </c>
      <c r="W1" t="s">
        <v>110</v>
      </c>
      <c r="X1" t="s">
        <v>53</v>
      </c>
    </row>
    <row r="2" spans="1:25" x14ac:dyDescent="0.25">
      <c r="A2" t="s">
        <v>109</v>
      </c>
      <c r="C2" t="s">
        <v>108</v>
      </c>
      <c r="D2" t="s">
        <v>107</v>
      </c>
      <c r="E2" t="s">
        <v>106</v>
      </c>
      <c r="F2" t="s">
        <v>64</v>
      </c>
      <c r="G2" t="s">
        <v>105</v>
      </c>
      <c r="T2" t="s">
        <v>104</v>
      </c>
      <c r="V2">
        <v>0</v>
      </c>
    </row>
    <row r="3" spans="1:25" x14ac:dyDescent="0.25">
      <c r="A3" t="s">
        <v>103</v>
      </c>
      <c r="C3" t="s">
        <v>102</v>
      </c>
      <c r="D3" t="s">
        <v>101</v>
      </c>
      <c r="E3">
        <v>0</v>
      </c>
      <c r="G3">
        <v>0</v>
      </c>
      <c r="H3" t="s">
        <v>100</v>
      </c>
      <c r="T3" t="s">
        <v>99</v>
      </c>
      <c r="V3" s="18" t="s">
        <v>98</v>
      </c>
    </row>
    <row r="4" spans="1:25" x14ac:dyDescent="0.25">
      <c r="T4" t="s">
        <v>97</v>
      </c>
      <c r="V4" t="s">
        <v>96</v>
      </c>
    </row>
    <row r="5" spans="1:25" x14ac:dyDescent="0.25">
      <c r="A5" t="s">
        <v>79</v>
      </c>
      <c r="C5" t="s">
        <v>45</v>
      </c>
      <c r="D5" t="s">
        <v>95</v>
      </c>
      <c r="E5" t="s">
        <v>94</v>
      </c>
      <c r="F5" t="s">
        <v>93</v>
      </c>
      <c r="G5" t="s">
        <v>92</v>
      </c>
      <c r="T5" t="s">
        <v>91</v>
      </c>
      <c r="V5" t="s">
        <v>90</v>
      </c>
    </row>
    <row r="6" spans="1:25" x14ac:dyDescent="0.25">
      <c r="A6" t="s">
        <v>89</v>
      </c>
      <c r="C6" t="s">
        <v>42</v>
      </c>
      <c r="D6" t="s">
        <v>88</v>
      </c>
      <c r="E6">
        <v>0</v>
      </c>
      <c r="F6">
        <v>1</v>
      </c>
      <c r="G6" t="s">
        <v>87</v>
      </c>
    </row>
    <row r="7" spans="1:25" x14ac:dyDescent="0.25">
      <c r="A7" t="s">
        <v>86</v>
      </c>
      <c r="C7" t="s">
        <v>85</v>
      </c>
      <c r="F7">
        <v>333000</v>
      </c>
    </row>
    <row r="8" spans="1:25" x14ac:dyDescent="0.25">
      <c r="A8" t="s">
        <v>84</v>
      </c>
      <c r="C8" t="s">
        <v>83</v>
      </c>
      <c r="F8">
        <v>1</v>
      </c>
    </row>
    <row r="9" spans="1:25" x14ac:dyDescent="0.25">
      <c r="A9" t="s">
        <v>82</v>
      </c>
      <c r="C9" t="s">
        <v>54</v>
      </c>
      <c r="D9" t="s">
        <v>81</v>
      </c>
      <c r="F9">
        <v>1</v>
      </c>
    </row>
    <row r="10" spans="1:25" x14ac:dyDescent="0.25">
      <c r="A10" t="s">
        <v>80</v>
      </c>
      <c r="F10">
        <v>332950</v>
      </c>
    </row>
    <row r="12" spans="1:25" x14ac:dyDescent="0.25">
      <c r="T12">
        <v>2</v>
      </c>
    </row>
    <row r="13" spans="1:25" x14ac:dyDescent="0.25">
      <c r="B13" s="41" t="s">
        <v>79</v>
      </c>
      <c r="C13" s="41"/>
      <c r="D13" s="41"/>
      <c r="F13" t="s">
        <v>78</v>
      </c>
      <c r="G13">
        <v>1</v>
      </c>
      <c r="N13" t="s">
        <v>78</v>
      </c>
      <c r="O13">
        <v>0.4</v>
      </c>
      <c r="Q13" t="s">
        <v>78</v>
      </c>
      <c r="T13" t="s">
        <v>45</v>
      </c>
      <c r="U13" t="s">
        <v>43</v>
      </c>
      <c r="V13" t="s">
        <v>44</v>
      </c>
      <c r="W13" t="s">
        <v>46</v>
      </c>
      <c r="X13" t="s">
        <v>77</v>
      </c>
      <c r="Y13" t="s">
        <v>77</v>
      </c>
    </row>
    <row r="14" spans="1:25" x14ac:dyDescent="0.25">
      <c r="B14" t="s">
        <v>45</v>
      </c>
      <c r="C14" t="s">
        <v>76</v>
      </c>
      <c r="D14" t="s">
        <v>75</v>
      </c>
      <c r="F14" t="s">
        <v>43</v>
      </c>
      <c r="H14">
        <v>0</v>
      </c>
      <c r="J14">
        <v>90</v>
      </c>
      <c r="L14">
        <v>180</v>
      </c>
      <c r="N14">
        <v>270</v>
      </c>
      <c r="T14" s="10">
        <v>0.02</v>
      </c>
      <c r="U14" s="10">
        <f t="shared" ref="U14:U22" si="0">SQRT(ellipse_a*ellipse_a-V14*V14)</f>
        <v>1.999599959991998</v>
      </c>
      <c r="V14" s="10">
        <f t="shared" ref="V14:V22" si="1">ellipse_a*T14</f>
        <v>0.04</v>
      </c>
      <c r="W14" s="10">
        <f t="shared" ref="W14:W22" si="2">ellipse_a*(1-T14*T14)</f>
        <v>1.9992000000000001</v>
      </c>
      <c r="X14" s="12">
        <f t="shared" ref="X14:X22" si="3">U14/2</f>
        <v>0.99979997999599901</v>
      </c>
    </row>
    <row r="15" spans="1:25" x14ac:dyDescent="0.25">
      <c r="A15">
        <v>0</v>
      </c>
      <c r="B15" s="12" cm="1">
        <f t="array" ref="B15">VLOOKUP(A15,scales[],COLUMN(scales[e]),FALSE)</f>
        <v>0</v>
      </c>
      <c r="C15" t="s">
        <v>74</v>
      </c>
      <c r="D15">
        <v>0</v>
      </c>
      <c r="F15" s="12">
        <f t="shared" ref="F15:F37" si="4">G$13*(1-B15*B15)</f>
        <v>1</v>
      </c>
      <c r="T15" s="21">
        <f>2/60</f>
        <v>3.3333333333333333E-2</v>
      </c>
      <c r="U15" s="21">
        <f t="shared" si="0"/>
        <v>1.9988885800753267</v>
      </c>
      <c r="V15" s="21">
        <f t="shared" si="1"/>
        <v>6.6666666666666666E-2</v>
      </c>
      <c r="W15" s="21">
        <f t="shared" si="2"/>
        <v>1.9977777777777779</v>
      </c>
      <c r="X15" s="20">
        <f t="shared" si="3"/>
        <v>0.99944429003766333</v>
      </c>
    </row>
    <row r="16" spans="1:25" x14ac:dyDescent="0.25">
      <c r="A16">
        <v>17</v>
      </c>
      <c r="B16" s="12" cm="1">
        <f t="array" ref="B16">VLOOKUP(A16,scales[],COLUMN(scales[e]),FALSE)</f>
        <v>8.3333333333333332E-3</v>
      </c>
      <c r="D16">
        <f t="shared" ref="D16:D37" si="5">2/B16</f>
        <v>240</v>
      </c>
      <c r="F16" s="12">
        <f t="shared" si="4"/>
        <v>0.99993055555555554</v>
      </c>
      <c r="H16">
        <f t="shared" ref="H16:H24" si="6">ATAN2($F16+COS(RADIANS(H$14)),SQRT(1-$F16*$F16)*SIN(RADIANS(H$14)))</f>
        <v>0</v>
      </c>
      <c r="J16">
        <f t="shared" ref="J16:J24" si="7">DEGREES(ATAN2($F16+COS(RADIANS(J$14)),SQRT(1-$F16*$F16)*SIN(RADIANS(J$14))))</f>
        <v>0.67524114480194974</v>
      </c>
      <c r="L16">
        <f t="shared" ref="L16:L24" si="8">DEGREES(ATAN2($F16+COS(RADIANS(L$14)),SQRT(1-$F16*$F16)*SIN(RADIANS(L$14))))</f>
        <v>179.99999999999881</v>
      </c>
      <c r="N16">
        <f t="shared" ref="N16:N24" si="9">DEGREES(ATAN2($F16+COS(RADIANS(N$14)),SQRT(1-$F16*$F16)*SIN(RADIANS(N$14))))</f>
        <v>-0.67524114480194997</v>
      </c>
      <c r="T16" s="10">
        <v>0.05</v>
      </c>
      <c r="U16" s="10">
        <f t="shared" si="0"/>
        <v>1.9974984355438179</v>
      </c>
      <c r="V16" s="10">
        <f t="shared" si="1"/>
        <v>0.1</v>
      </c>
      <c r="W16" s="10">
        <f t="shared" si="2"/>
        <v>1.9950000000000001</v>
      </c>
      <c r="X16" s="12">
        <f t="shared" si="3"/>
        <v>0.99874921777190895</v>
      </c>
    </row>
    <row r="17" spans="1:24" x14ac:dyDescent="0.25">
      <c r="A17">
        <v>26</v>
      </c>
      <c r="B17" s="12" cm="1">
        <f t="array" ref="B17">VLOOKUP(A17,scales[],COLUMN(scales[e]),FALSE)</f>
        <v>8.658008658008658E-3</v>
      </c>
      <c r="C17" t="s">
        <v>73</v>
      </c>
      <c r="D17">
        <f t="shared" si="5"/>
        <v>231</v>
      </c>
      <c r="F17" s="12">
        <f t="shared" si="4"/>
        <v>0.99992503888607787</v>
      </c>
      <c r="H17">
        <f t="shared" si="6"/>
        <v>0</v>
      </c>
      <c r="J17">
        <f t="shared" si="7"/>
        <v>0.70154956387903122</v>
      </c>
      <c r="L17">
        <f t="shared" si="8"/>
        <v>179.99999999999886</v>
      </c>
      <c r="N17">
        <f t="shared" si="9"/>
        <v>-0.70154956387903133</v>
      </c>
      <c r="T17" s="10">
        <v>7.4999999999999997E-2</v>
      </c>
      <c r="U17" s="10">
        <f t="shared" si="0"/>
        <v>1.994367067517913</v>
      </c>
      <c r="V17" s="10">
        <f t="shared" si="1"/>
        <v>0.15</v>
      </c>
      <c r="W17" s="10">
        <f t="shared" si="2"/>
        <v>1.98875</v>
      </c>
      <c r="X17" s="12">
        <f t="shared" si="3"/>
        <v>0.99718353375895652</v>
      </c>
    </row>
    <row r="18" spans="1:24" x14ac:dyDescent="0.25">
      <c r="A18">
        <v>137</v>
      </c>
      <c r="B18" s="12" cm="1">
        <f t="array" ref="B18">VLOOKUP(A18,scales[],COLUMN(scales[e]),FALSE)</f>
        <v>1.6666666666666666E-2</v>
      </c>
      <c r="C18" t="s">
        <v>64</v>
      </c>
      <c r="D18">
        <f t="shared" si="5"/>
        <v>120</v>
      </c>
      <c r="F18" s="12">
        <f t="shared" si="4"/>
        <v>0.99972222222222218</v>
      </c>
      <c r="H18">
        <f t="shared" si="6"/>
        <v>0</v>
      </c>
      <c r="J18">
        <f t="shared" si="7"/>
        <v>1.3505057371730043</v>
      </c>
      <c r="L18">
        <f t="shared" si="8"/>
        <v>179.9999999999994</v>
      </c>
      <c r="N18">
        <f t="shared" si="9"/>
        <v>-1.3505057371730047</v>
      </c>
      <c r="T18" s="21">
        <v>0.1</v>
      </c>
      <c r="U18" s="21">
        <f t="shared" si="0"/>
        <v>1.9899748742132399</v>
      </c>
      <c r="V18" s="21">
        <f t="shared" si="1"/>
        <v>0.2</v>
      </c>
      <c r="W18" s="21">
        <f t="shared" si="2"/>
        <v>1.98</v>
      </c>
      <c r="X18" s="20">
        <f t="shared" si="3"/>
        <v>0.99498743710661997</v>
      </c>
    </row>
    <row r="19" spans="1:24" x14ac:dyDescent="0.25">
      <c r="A19">
        <v>167</v>
      </c>
      <c r="B19" s="12" cm="1">
        <f t="array" ref="B19">VLOOKUP(A19,scales[],COLUMN(scales[e]),FALSE)</f>
        <v>2.2222222222222223E-2</v>
      </c>
      <c r="D19">
        <f t="shared" si="5"/>
        <v>90</v>
      </c>
      <c r="F19" s="12">
        <f t="shared" si="4"/>
        <v>0.99950617283950616</v>
      </c>
      <c r="H19">
        <f t="shared" si="6"/>
        <v>0</v>
      </c>
      <c r="J19">
        <f t="shared" si="7"/>
        <v>1.8007067406571351</v>
      </c>
      <c r="L19">
        <f t="shared" si="8"/>
        <v>179.99999999999955</v>
      </c>
      <c r="N19">
        <f t="shared" si="9"/>
        <v>-1.8007067406571355</v>
      </c>
      <c r="T19" s="10">
        <v>0.15</v>
      </c>
      <c r="U19" s="10">
        <f t="shared" si="0"/>
        <v>1.977371993328519</v>
      </c>
      <c r="V19" s="10">
        <f t="shared" si="1"/>
        <v>0.3</v>
      </c>
      <c r="W19" s="10">
        <f t="shared" si="2"/>
        <v>1.9550000000000001</v>
      </c>
      <c r="X19" s="12">
        <f t="shared" si="3"/>
        <v>0.98868599666425949</v>
      </c>
    </row>
    <row r="20" spans="1:24" x14ac:dyDescent="0.25">
      <c r="A20">
        <v>182</v>
      </c>
      <c r="B20" s="12" cm="1">
        <f t="array" ref="B20">VLOOKUP(A20,scales[],COLUMN(scales[e]),FALSE)</f>
        <v>2.6666666666666668E-2</v>
      </c>
      <c r="D20">
        <f t="shared" si="5"/>
        <v>75</v>
      </c>
      <c r="F20" s="12">
        <f t="shared" si="4"/>
        <v>0.99928888888888889</v>
      </c>
      <c r="H20">
        <f t="shared" si="6"/>
        <v>0</v>
      </c>
      <c r="J20">
        <f t="shared" si="7"/>
        <v>2.1608872242557813</v>
      </c>
      <c r="L20">
        <f t="shared" si="8"/>
        <v>179.99999999999963</v>
      </c>
      <c r="N20">
        <f t="shared" si="9"/>
        <v>-2.1608872242557822</v>
      </c>
      <c r="T20" s="10">
        <v>0.2</v>
      </c>
      <c r="U20" s="10">
        <f t="shared" si="0"/>
        <v>1.9595917942265424</v>
      </c>
      <c r="V20" s="10">
        <f t="shared" si="1"/>
        <v>0.4</v>
      </c>
      <c r="W20" s="10">
        <f t="shared" si="2"/>
        <v>1.92</v>
      </c>
      <c r="X20" s="12">
        <f t="shared" si="3"/>
        <v>0.9797958971132712</v>
      </c>
    </row>
    <row r="21" spans="1:24" x14ac:dyDescent="0.25">
      <c r="A21">
        <v>188</v>
      </c>
      <c r="B21" s="12" cm="1">
        <f t="array" ref="B21">VLOOKUP(A21,scales[],COLUMN(scales[e]),FALSE)</f>
        <v>2.8985507246376812E-2</v>
      </c>
      <c r="C21" t="s">
        <v>72</v>
      </c>
      <c r="D21">
        <f t="shared" si="5"/>
        <v>69</v>
      </c>
      <c r="F21" s="12">
        <f t="shared" si="4"/>
        <v>0.9991598403696702</v>
      </c>
      <c r="H21">
        <f t="shared" si="6"/>
        <v>0</v>
      </c>
      <c r="J21">
        <f t="shared" si="7"/>
        <v>2.3488157274637254</v>
      </c>
      <c r="L21">
        <f t="shared" si="8"/>
        <v>179.99999999999966</v>
      </c>
      <c r="N21">
        <f t="shared" si="9"/>
        <v>-2.3488157274637262</v>
      </c>
      <c r="T21" s="21">
        <v>0.25</v>
      </c>
      <c r="U21" s="21">
        <f t="shared" si="0"/>
        <v>1.9364916731037085</v>
      </c>
      <c r="V21" s="21">
        <f t="shared" si="1"/>
        <v>0.5</v>
      </c>
      <c r="W21" s="21">
        <f t="shared" si="2"/>
        <v>1.875</v>
      </c>
      <c r="X21" s="20">
        <f t="shared" si="3"/>
        <v>0.96824583655185426</v>
      </c>
    </row>
    <row r="22" spans="1:24" x14ac:dyDescent="0.25">
      <c r="A22">
        <v>197</v>
      </c>
      <c r="B22" s="12" cm="1">
        <f t="array" ref="B22">VLOOKUP(A22,scales[],COLUMN(scales[e]),FALSE)</f>
        <v>3.3333333333333333E-2</v>
      </c>
      <c r="D22">
        <f t="shared" si="5"/>
        <v>60</v>
      </c>
      <c r="F22" s="12">
        <f t="shared" si="4"/>
        <v>0.99888888888888894</v>
      </c>
      <c r="H22">
        <f t="shared" si="6"/>
        <v>0</v>
      </c>
      <c r="J22">
        <f t="shared" si="7"/>
        <v>2.7011990988795032</v>
      </c>
      <c r="L22">
        <f t="shared" si="8"/>
        <v>179.99999999999969</v>
      </c>
      <c r="N22">
        <f t="shared" si="9"/>
        <v>-2.701199098879504</v>
      </c>
      <c r="T22" s="10">
        <f>1/3</f>
        <v>0.33333333333333331</v>
      </c>
      <c r="U22" s="10">
        <f t="shared" si="0"/>
        <v>1.8856180831641267</v>
      </c>
      <c r="V22" s="10">
        <f t="shared" si="1"/>
        <v>0.66666666666666663</v>
      </c>
      <c r="W22" s="10">
        <f t="shared" si="2"/>
        <v>1.7777777777777777</v>
      </c>
      <c r="X22" s="12">
        <f t="shared" si="3"/>
        <v>0.94280904158206336</v>
      </c>
    </row>
    <row r="23" spans="1:24" x14ac:dyDescent="0.25">
      <c r="A23">
        <v>207</v>
      </c>
      <c r="B23" s="12" cm="1">
        <f t="array" ref="B23">VLOOKUP(A23,scales[],COLUMN(scales[e]),FALSE)</f>
        <v>0.04</v>
      </c>
      <c r="D23">
        <f t="shared" si="5"/>
        <v>50</v>
      </c>
      <c r="F23" s="12">
        <f t="shared" si="4"/>
        <v>0.99839999999999995</v>
      </c>
      <c r="H23">
        <f t="shared" si="6"/>
        <v>0</v>
      </c>
      <c r="J23">
        <f t="shared" si="7"/>
        <v>3.2415710456461744</v>
      </c>
      <c r="L23">
        <f t="shared" si="8"/>
        <v>179.99999999999974</v>
      </c>
      <c r="N23">
        <f t="shared" si="9"/>
        <v>-3.2415710456461757</v>
      </c>
    </row>
    <row r="24" spans="1:24" x14ac:dyDescent="0.25">
      <c r="A24">
        <v>215</v>
      </c>
      <c r="B24" s="12" cm="1">
        <f t="array" ref="B24">VLOOKUP(A24,scales[],COLUMN(scales[e]),FALSE)</f>
        <v>4.7619047619047616E-2</v>
      </c>
      <c r="C24" t="s">
        <v>60</v>
      </c>
      <c r="D24">
        <f t="shared" si="5"/>
        <v>42</v>
      </c>
      <c r="F24" s="12">
        <f t="shared" si="4"/>
        <v>0.99773242630385484</v>
      </c>
      <c r="H24">
        <f t="shared" si="6"/>
        <v>0</v>
      </c>
      <c r="J24">
        <f t="shared" si="7"/>
        <v>3.8592279892087169</v>
      </c>
      <c r="L24">
        <f t="shared" si="8"/>
        <v>179.9999999999998</v>
      </c>
      <c r="N24">
        <f t="shared" si="9"/>
        <v>-3.8592279892087182</v>
      </c>
    </row>
    <row r="25" spans="1:24" x14ac:dyDescent="0.25">
      <c r="A25">
        <v>216</v>
      </c>
      <c r="B25" s="12" cm="1">
        <f t="array" ref="B25">VLOOKUP(A25,scales[],COLUMN(scales[e]),FALSE)</f>
        <v>4.878048780487805E-2</v>
      </c>
      <c r="C25" t="s">
        <v>62</v>
      </c>
      <c r="D25">
        <f t="shared" si="5"/>
        <v>41</v>
      </c>
      <c r="F25" s="12">
        <f t="shared" si="4"/>
        <v>0.99762046400951809</v>
      </c>
    </row>
    <row r="26" spans="1:24" x14ac:dyDescent="0.25">
      <c r="A26">
        <v>217</v>
      </c>
      <c r="B26" s="12" cm="1">
        <f t="array" ref="B26">VLOOKUP(A26,scales[],COLUMN(scales[e]),FALSE)</f>
        <v>0.05</v>
      </c>
      <c r="D26">
        <f t="shared" si="5"/>
        <v>40</v>
      </c>
      <c r="F26" s="12">
        <f t="shared" si="4"/>
        <v>0.99750000000000005</v>
      </c>
    </row>
    <row r="27" spans="1:24" x14ac:dyDescent="0.25">
      <c r="A27">
        <v>221</v>
      </c>
      <c r="B27" s="12" cm="1">
        <f t="array" ref="B27">VLOOKUP(A27,scales[],COLUMN(scales[e]),FALSE)</f>
        <v>5.5555555555555552E-2</v>
      </c>
      <c r="C27" t="s">
        <v>71</v>
      </c>
      <c r="D27">
        <f t="shared" si="5"/>
        <v>36</v>
      </c>
      <c r="F27" s="12">
        <f t="shared" si="4"/>
        <v>0.99691358024691357</v>
      </c>
    </row>
    <row r="28" spans="1:24" x14ac:dyDescent="0.25">
      <c r="A28">
        <v>227</v>
      </c>
      <c r="B28" s="12" cm="1">
        <f t="array" ref="B28">VLOOKUP(A28,scales[],COLUMN(scales[e]),FALSE)</f>
        <v>6.6666666666666666E-2</v>
      </c>
      <c r="D28">
        <f t="shared" si="5"/>
        <v>30</v>
      </c>
      <c r="F28" s="12">
        <f t="shared" si="4"/>
        <v>0.99555555555555553</v>
      </c>
    </row>
    <row r="29" spans="1:24" x14ac:dyDescent="0.25">
      <c r="A29">
        <v>233</v>
      </c>
      <c r="B29" s="12" cm="1">
        <f t="array" ref="B29">VLOOKUP(A29,scales[],COLUMN(scales[e]),FALSE)</f>
        <v>8.3333333333333329E-2</v>
      </c>
      <c r="D29">
        <f t="shared" si="5"/>
        <v>24</v>
      </c>
      <c r="F29" s="12">
        <f t="shared" si="4"/>
        <v>0.99305555555555558</v>
      </c>
    </row>
    <row r="30" spans="1:24" x14ac:dyDescent="0.25">
      <c r="A30">
        <v>236</v>
      </c>
      <c r="B30" s="12" cm="1">
        <f t="array" ref="B30">VLOOKUP(A30,scales[],COLUMN(scales[e]),FALSE)</f>
        <v>9.5238095238095233E-2</v>
      </c>
      <c r="C30" t="s">
        <v>63</v>
      </c>
      <c r="D30">
        <f t="shared" si="5"/>
        <v>21</v>
      </c>
      <c r="E30" s="12"/>
      <c r="F30" s="12">
        <f t="shared" si="4"/>
        <v>0.99092970521541945</v>
      </c>
    </row>
    <row r="31" spans="1:24" x14ac:dyDescent="0.25">
      <c r="A31">
        <v>237</v>
      </c>
      <c r="B31" s="12" cm="1">
        <f t="array" ref="B31">VLOOKUP(A31,scales[],COLUMN(scales[e]),FALSE)</f>
        <v>0.1</v>
      </c>
      <c r="D31">
        <f t="shared" si="5"/>
        <v>20</v>
      </c>
      <c r="F31" s="12">
        <f t="shared" si="4"/>
        <v>0.99</v>
      </c>
    </row>
    <row r="32" spans="1:24" x14ac:dyDescent="0.25">
      <c r="A32">
        <v>242</v>
      </c>
      <c r="B32" s="12" cm="1">
        <f t="array" ref="B32">VLOOKUP(A32,scales[],COLUMN(scales[e]),FALSE)</f>
        <v>0.13333333333333333</v>
      </c>
      <c r="D32">
        <f t="shared" si="5"/>
        <v>15</v>
      </c>
      <c r="F32" s="12">
        <f t="shared" si="4"/>
        <v>0.98222222222222222</v>
      </c>
    </row>
    <row r="33" spans="1:26" x14ac:dyDescent="0.25">
      <c r="A33">
        <v>247</v>
      </c>
      <c r="B33" s="12" cm="1">
        <f t="array" ref="B33">VLOOKUP(A33,scales[],COLUMN(scales[e]),FALSE)</f>
        <v>0.2</v>
      </c>
      <c r="C33" t="s">
        <v>66</v>
      </c>
      <c r="D33">
        <f t="shared" si="5"/>
        <v>10</v>
      </c>
      <c r="F33" s="12">
        <f t="shared" si="4"/>
        <v>0.96</v>
      </c>
    </row>
    <row r="34" spans="1:26" x14ac:dyDescent="0.25">
      <c r="A34">
        <v>249</v>
      </c>
      <c r="B34" s="12" cm="1">
        <f t="array" ref="B34">VLOOKUP(A34,scales[],COLUMN(scales[e]),FALSE)</f>
        <v>0.25</v>
      </c>
      <c r="C34" t="s">
        <v>70</v>
      </c>
      <c r="D34">
        <f t="shared" si="5"/>
        <v>8</v>
      </c>
      <c r="F34" s="12">
        <f t="shared" si="4"/>
        <v>0.9375</v>
      </c>
    </row>
    <row r="35" spans="1:26" x14ac:dyDescent="0.25">
      <c r="A35">
        <v>251</v>
      </c>
      <c r="B35" s="12" cm="1">
        <f t="array" ref="B35">VLOOKUP(A35,scales[],COLUMN(scales[e]),FALSE)</f>
        <v>0.33333333333333331</v>
      </c>
      <c r="D35">
        <f t="shared" si="5"/>
        <v>6</v>
      </c>
      <c r="F35" s="12">
        <f t="shared" si="4"/>
        <v>0.88888888888888884</v>
      </c>
    </row>
    <row r="36" spans="1:26" x14ac:dyDescent="0.25">
      <c r="A36">
        <v>252</v>
      </c>
      <c r="B36" s="12" cm="1">
        <f t="array" ref="B36">VLOOKUP(A36,scales[],COLUMN(scales[e]),FALSE)</f>
        <v>0.4</v>
      </c>
      <c r="D36">
        <f t="shared" si="5"/>
        <v>5</v>
      </c>
      <c r="F36" s="12">
        <f t="shared" si="4"/>
        <v>0.84</v>
      </c>
    </row>
    <row r="37" spans="1:26" x14ac:dyDescent="0.25">
      <c r="A37">
        <v>253</v>
      </c>
      <c r="B37" s="12" cm="1">
        <f t="array" ref="B37">VLOOKUP(A37,scales[],COLUMN(scales[e]),FALSE)</f>
        <v>0.5</v>
      </c>
      <c r="D37">
        <f t="shared" si="5"/>
        <v>4</v>
      </c>
      <c r="F37" s="12">
        <f t="shared" si="4"/>
        <v>0.75</v>
      </c>
    </row>
    <row r="39" spans="1:26" x14ac:dyDescent="0.25">
      <c r="K39">
        <f>(G46/(1+333000*K43))</f>
        <v>3.6035170326238413E-6</v>
      </c>
      <c r="L39" s="9">
        <f>K39*$B$310/1000</f>
        <v>539.08614808052664</v>
      </c>
      <c r="R39">
        <f>(G46/(1+333000*R43))</f>
        <v>4.5044909775045729E-7</v>
      </c>
      <c r="S39" s="9">
        <f>R39*$B$310/1000</f>
        <v>67.387185023468405</v>
      </c>
    </row>
    <row r="40" spans="1:26" x14ac:dyDescent="0.25">
      <c r="K40">
        <f>(G80/(1+333000*K43))</f>
        <v>2.402344688415894E-5</v>
      </c>
      <c r="L40">
        <f>K40*$B$310/1000</f>
        <v>3593.9076538701775</v>
      </c>
      <c r="R40">
        <f>(G80/(1+333000*R43))</f>
        <v>3.002993985003048E-6</v>
      </c>
      <c r="S40" s="9">
        <f>R40*$B$310/1000</f>
        <v>449.24790015645601</v>
      </c>
    </row>
    <row r="42" spans="1:26" x14ac:dyDescent="0.25">
      <c r="A42" t="s">
        <v>69</v>
      </c>
      <c r="I42" t="s">
        <v>68</v>
      </c>
    </row>
    <row r="43" spans="1:26" x14ac:dyDescent="0.25">
      <c r="A43" t="s">
        <v>37</v>
      </c>
      <c r="B43" t="s">
        <v>45</v>
      </c>
      <c r="C43" t="s">
        <v>67</v>
      </c>
      <c r="D43" t="s">
        <v>12</v>
      </c>
      <c r="I43">
        <v>1</v>
      </c>
      <c r="K43">
        <f>1/8</f>
        <v>0.125</v>
      </c>
      <c r="L43">
        <f t="shared" ref="L43:Z43" si="10">K43+1/8</f>
        <v>0.25</v>
      </c>
      <c r="M43">
        <f t="shared" si="10"/>
        <v>0.375</v>
      </c>
      <c r="N43">
        <f t="shared" si="10"/>
        <v>0.5</v>
      </c>
      <c r="O43">
        <f t="shared" si="10"/>
        <v>0.625</v>
      </c>
      <c r="P43">
        <f t="shared" si="10"/>
        <v>0.75</v>
      </c>
      <c r="Q43">
        <f t="shared" si="10"/>
        <v>0.875</v>
      </c>
      <c r="R43">
        <f t="shared" si="10"/>
        <v>1</v>
      </c>
      <c r="S43">
        <f t="shared" si="10"/>
        <v>1.125</v>
      </c>
      <c r="T43">
        <f t="shared" si="10"/>
        <v>1.25</v>
      </c>
      <c r="U43">
        <f t="shared" si="10"/>
        <v>1.375</v>
      </c>
      <c r="V43">
        <f t="shared" si="10"/>
        <v>1.5</v>
      </c>
      <c r="W43">
        <f t="shared" si="10"/>
        <v>1.625</v>
      </c>
      <c r="X43">
        <f t="shared" si="10"/>
        <v>1.75</v>
      </c>
      <c r="Y43">
        <f t="shared" si="10"/>
        <v>1.875</v>
      </c>
      <c r="Z43">
        <f t="shared" si="10"/>
        <v>2</v>
      </c>
    </row>
    <row r="44" spans="1:26" x14ac:dyDescent="0.25">
      <c r="A44">
        <v>0</v>
      </c>
      <c r="B44" s="12" cm="1">
        <f t="array" ref="B44">_xlfn.IFS(A44&lt;=0,0,A44&gt;254,NA(),TRUE,2/(257-A44))</f>
        <v>0</v>
      </c>
      <c r="C44" s="12" cm="1">
        <f t="array" ref="C44">_xlfn.IFS(A44&lt;=0,0,A44&gt;254,NA(),TRUE,3/(257-A44))</f>
        <v>0</v>
      </c>
      <c r="E44">
        <v>0.1</v>
      </c>
      <c r="F44">
        <f t="shared" ref="F44:F107" si="11">_xlfn.BITRSHIFT(A44,6)</f>
        <v>0</v>
      </c>
      <c r="G44" s="10" cm="1">
        <f t="array" ref="G44">_xlfn.SWITCH(_xlfn.BITRSHIFT(A44,6),0,0.1,1,1.7,2,4.9,3,14.2,-99)+_xlfn.SWITCH(_xlfn.BITRSHIFT(A44,6),0,0.025,1,0.05,2,0.1,3,0.25,-99)*_xlfn.BITAND(A44,63)</f>
        <v>0.1</v>
      </c>
      <c r="I44">
        <f t="shared" ref="I44:I107" si="12">POWER(G44,1.5)*earthSecPerYr/60/60/24</f>
        <v>11.550419953272366</v>
      </c>
      <c r="K44">
        <f t="shared" ref="K44:Z53" si="13">POWER($G44,1.5)*POWER(K$43,-0.5)*earthSecPerYr/60/60/24</f>
        <v>32.669521098045173</v>
      </c>
      <c r="L44">
        <f t="shared" si="13"/>
        <v>23.100839906544731</v>
      </c>
      <c r="M44">
        <f t="shared" si="13"/>
        <v>18.861756800252547</v>
      </c>
      <c r="N44">
        <f t="shared" si="13"/>
        <v>16.334760549022587</v>
      </c>
      <c r="O44">
        <f t="shared" si="13"/>
        <v>14.610253993518519</v>
      </c>
      <c r="P44">
        <f t="shared" si="13"/>
        <v>13.337276138550052</v>
      </c>
      <c r="Q44">
        <f t="shared" si="13"/>
        <v>12.347918325286479</v>
      </c>
      <c r="R44">
        <f t="shared" si="13"/>
        <v>11.550419953272366</v>
      </c>
      <c r="S44">
        <f t="shared" si="13"/>
        <v>10.889840366015063</v>
      </c>
      <c r="T44">
        <f t="shared" si="13"/>
        <v>10.331009673674782</v>
      </c>
      <c r="U44">
        <f t="shared" si="13"/>
        <v>9.8502312329832193</v>
      </c>
      <c r="V44">
        <f t="shared" si="13"/>
        <v>9.4308784001262733</v>
      </c>
      <c r="W44">
        <f t="shared" si="13"/>
        <v>9.0608948818349635</v>
      </c>
      <c r="X44">
        <f t="shared" si="13"/>
        <v>8.7312967813477051</v>
      </c>
      <c r="Y44">
        <f t="shared" si="13"/>
        <v>8.4352340760867204</v>
      </c>
      <c r="Z44">
        <f t="shared" si="13"/>
        <v>8.1673802745112933</v>
      </c>
    </row>
    <row r="45" spans="1:26" x14ac:dyDescent="0.25">
      <c r="A45">
        <v>1</v>
      </c>
      <c r="B45" s="12" cm="1">
        <f t="array" ref="B45">_xlfn.IFS(A45&lt;=0,0,A45&gt;254,NA(),TRUE,2/(257-A45))</f>
        <v>7.8125E-3</v>
      </c>
      <c r="C45" s="12" cm="1">
        <f t="array" ref="C45">_xlfn.IFS(A45&lt;=0,0,A45&gt;254,NA(),TRUE,3/(257-A45))</f>
        <v>1.171875E-2</v>
      </c>
      <c r="E45">
        <f t="shared" ref="E45:E108" si="14">E44+0.05</f>
        <v>0.15000000000000002</v>
      </c>
      <c r="F45">
        <f t="shared" si="11"/>
        <v>0</v>
      </c>
      <c r="G45" s="10" cm="1">
        <f t="array" ref="G45">_xlfn.SWITCH(_xlfn.BITRSHIFT(A45,6),0,0.1,1,1.7,2,4.9,3,14.2,-99)+_xlfn.SWITCH(_xlfn.BITRSHIFT(A45,6),0,0.025,1,0.05,2,0.1,3,0.25,-99)*_xlfn.BITAND(A45,63)</f>
        <v>0.125</v>
      </c>
      <c r="I45">
        <f t="shared" si="12"/>
        <v>16.142202615116855</v>
      </c>
      <c r="K45">
        <f t="shared" si="13"/>
        <v>45.657043729745389</v>
      </c>
      <c r="L45">
        <f t="shared" si="13"/>
        <v>32.284405230233709</v>
      </c>
      <c r="M45">
        <f t="shared" si="13"/>
        <v>26.36010648777102</v>
      </c>
      <c r="N45">
        <f t="shared" si="13"/>
        <v>22.828521864872695</v>
      </c>
      <c r="O45">
        <f t="shared" si="13"/>
        <v>20.418450686278248</v>
      </c>
      <c r="P45">
        <f t="shared" si="13"/>
        <v>18.639410050302395</v>
      </c>
      <c r="Q45">
        <f t="shared" si="13"/>
        <v>17.256740472472462</v>
      </c>
      <c r="R45">
        <f t="shared" si="13"/>
        <v>16.142202615116855</v>
      </c>
      <c r="S45">
        <f t="shared" si="13"/>
        <v>15.219014576581799</v>
      </c>
      <c r="T45">
        <f t="shared" si="13"/>
        <v>14.438024941590465</v>
      </c>
      <c r="U45">
        <f t="shared" si="13"/>
        <v>13.766116644401285</v>
      </c>
      <c r="V45">
        <f t="shared" si="13"/>
        <v>13.18005324388551</v>
      </c>
      <c r="W45">
        <f t="shared" si="13"/>
        <v>12.662985557976819</v>
      </c>
      <c r="X45">
        <f t="shared" si="13"/>
        <v>12.20235820926162</v>
      </c>
      <c r="Y45">
        <f t="shared" si="13"/>
        <v>11.788598000157846</v>
      </c>
      <c r="Z45">
        <f t="shared" si="13"/>
        <v>11.414260932436347</v>
      </c>
    </row>
    <row r="46" spans="1:26" x14ac:dyDescent="0.25">
      <c r="A46">
        <v>2</v>
      </c>
      <c r="B46" s="12" cm="1">
        <f t="array" ref="B46">_xlfn.IFS(A46&lt;=0,0,A46&gt;254,NA(),TRUE,2/(257-A46))</f>
        <v>7.8431372549019607E-3</v>
      </c>
      <c r="C46" s="12" cm="1">
        <f t="array" ref="C46">_xlfn.IFS(A46&lt;=0,0,A46&gt;254,NA(),TRUE,3/(257-A46))</f>
        <v>1.1764705882352941E-2</v>
      </c>
      <c r="E46">
        <f t="shared" si="14"/>
        <v>0.2</v>
      </c>
      <c r="F46">
        <f t="shared" si="11"/>
        <v>0</v>
      </c>
      <c r="G46" s="10" cm="1">
        <f t="array" ref="G46">_xlfn.SWITCH(_xlfn.BITRSHIFT(A46,6),0,0.1,1,1.7,2,4.9,3,14.2,-99)+_xlfn.SWITCH(_xlfn.BITRSHIFT(A46,6),0,0.025,1,0.05,2,0.1,3,0.25,-99)*_xlfn.BITAND(A46,63)</f>
        <v>0.15000000000000002</v>
      </c>
      <c r="I46">
        <f t="shared" si="12"/>
        <v>21.219476400284119</v>
      </c>
      <c r="K46">
        <f t="shared" si="13"/>
        <v>60.017742623475243</v>
      </c>
      <c r="L46">
        <f t="shared" si="13"/>
        <v>42.438952800568238</v>
      </c>
      <c r="M46">
        <f t="shared" si="13"/>
        <v>34.65125985981711</v>
      </c>
      <c r="N46">
        <f t="shared" si="13"/>
        <v>30.008871311737622</v>
      </c>
      <c r="O46">
        <f t="shared" si="13"/>
        <v>26.840750472435435</v>
      </c>
      <c r="P46">
        <f t="shared" si="13"/>
        <v>24.502140823533892</v>
      </c>
      <c r="Q46">
        <f t="shared" si="13"/>
        <v>22.684574461885259</v>
      </c>
      <c r="R46">
        <f t="shared" si="13"/>
        <v>21.219476400284119</v>
      </c>
      <c r="S46">
        <f t="shared" si="13"/>
        <v>20.005914207825082</v>
      </c>
      <c r="T46">
        <f t="shared" si="13"/>
        <v>18.97927667119513</v>
      </c>
      <c r="U46">
        <f t="shared" si="13"/>
        <v>18.096030276926175</v>
      </c>
      <c r="V46">
        <f t="shared" si="13"/>
        <v>17.325629929908555</v>
      </c>
      <c r="W46">
        <f t="shared" si="13"/>
        <v>16.64592680511851</v>
      </c>
      <c r="X46">
        <f t="shared" si="13"/>
        <v>16.040416430330239</v>
      </c>
      <c r="Y46">
        <f t="shared" si="13"/>
        <v>15.496514510512178</v>
      </c>
      <c r="Z46">
        <f t="shared" si="13"/>
        <v>15.004435655868811</v>
      </c>
    </row>
    <row r="47" spans="1:26" x14ac:dyDescent="0.25">
      <c r="A47">
        <v>3</v>
      </c>
      <c r="B47" s="12" cm="1">
        <f t="array" ref="B47">_xlfn.IFS(A47&lt;=0,0,A47&gt;254,NA(),TRUE,2/(257-A47))</f>
        <v>7.874015748031496E-3</v>
      </c>
      <c r="C47" s="12" cm="1">
        <f t="array" ref="C47">_xlfn.IFS(A47&lt;=0,0,A47&gt;254,NA(),TRUE,3/(257-A47))</f>
        <v>1.1811023622047244E-2</v>
      </c>
      <c r="E47">
        <f t="shared" si="14"/>
        <v>0.25</v>
      </c>
      <c r="F47">
        <f t="shared" si="11"/>
        <v>0</v>
      </c>
      <c r="G47" s="10" cm="1">
        <f t="array" ref="G47">_xlfn.SWITCH(_xlfn.BITRSHIFT(A47,6),0,0.1,1,1.7,2,4.9,3,14.2,-99)+_xlfn.SWITCH(_xlfn.BITRSHIFT(A47,6),0,0.025,1,0.05,2,0.1,3,0.25,-99)*_xlfn.BITAND(A47,63)</f>
        <v>0.17500000000000002</v>
      </c>
      <c r="I47">
        <f t="shared" si="12"/>
        <v>26.739596392877349</v>
      </c>
      <c r="K47">
        <f t="shared" si="13"/>
        <v>75.630999742379657</v>
      </c>
      <c r="L47">
        <f t="shared" si="13"/>
        <v>53.479192785754698</v>
      </c>
      <c r="M47">
        <f t="shared" si="13"/>
        <v>43.665578060343421</v>
      </c>
      <c r="N47">
        <f t="shared" si="13"/>
        <v>37.815499871189829</v>
      </c>
      <c r="O47">
        <f t="shared" si="13"/>
        <v>33.823211326046007</v>
      </c>
      <c r="P47">
        <f t="shared" si="13"/>
        <v>30.876226350899369</v>
      </c>
      <c r="Q47">
        <f t="shared" si="13"/>
        <v>28.585830960789533</v>
      </c>
      <c r="R47">
        <f t="shared" si="13"/>
        <v>26.739596392877349</v>
      </c>
      <c r="S47">
        <f t="shared" si="13"/>
        <v>25.210333247459889</v>
      </c>
      <c r="T47">
        <f t="shared" si="13"/>
        <v>23.916622090152767</v>
      </c>
      <c r="U47">
        <f t="shared" si="13"/>
        <v>22.803604424085382</v>
      </c>
      <c r="V47">
        <f t="shared" si="13"/>
        <v>21.83278903017171</v>
      </c>
      <c r="W47">
        <f t="shared" si="13"/>
        <v>20.976265198904127</v>
      </c>
      <c r="X47">
        <f t="shared" si="13"/>
        <v>20.213234918226636</v>
      </c>
      <c r="Y47">
        <f t="shared" si="13"/>
        <v>19.527840163950259</v>
      </c>
      <c r="Z47">
        <f t="shared" si="13"/>
        <v>18.907749935594914</v>
      </c>
    </row>
    <row r="48" spans="1:26" x14ac:dyDescent="0.25">
      <c r="A48">
        <v>4</v>
      </c>
      <c r="B48" s="12" cm="1">
        <f t="array" ref="B48">_xlfn.IFS(A48&lt;=0,0,A48&gt;254,NA(),TRUE,2/(257-A48))</f>
        <v>7.9051383399209481E-3</v>
      </c>
      <c r="C48" s="12" cm="1">
        <f t="array" ref="C48">_xlfn.IFS(A48&lt;=0,0,A48&gt;254,NA(),TRUE,3/(257-A48))</f>
        <v>1.1857707509881422E-2</v>
      </c>
      <c r="E48">
        <f t="shared" si="14"/>
        <v>0.3</v>
      </c>
      <c r="F48">
        <f t="shared" si="11"/>
        <v>0</v>
      </c>
      <c r="G48" s="10" cm="1">
        <f t="array" ref="G48">_xlfn.SWITCH(_xlfn.BITRSHIFT(A48,6),0,0.1,1,1.7,2,4.9,3,14.2,-99)+_xlfn.SWITCH(_xlfn.BITRSHIFT(A48,6),0,0.025,1,0.05,2,0.1,3,0.25,-99)*_xlfn.BITAND(A48,63)</f>
        <v>0.2</v>
      </c>
      <c r="I48">
        <f t="shared" si="12"/>
        <v>32.669521098045188</v>
      </c>
      <c r="K48">
        <f t="shared" si="13"/>
        <v>92.403359626178926</v>
      </c>
      <c r="L48">
        <f t="shared" si="13"/>
        <v>65.339042196090375</v>
      </c>
      <c r="M48">
        <f t="shared" si="13"/>
        <v>53.349104554200217</v>
      </c>
      <c r="N48">
        <f t="shared" si="13"/>
        <v>46.201679813089463</v>
      </c>
      <c r="O48">
        <f t="shared" si="13"/>
        <v>41.324038694699134</v>
      </c>
      <c r="P48">
        <f t="shared" si="13"/>
        <v>37.723513600505093</v>
      </c>
      <c r="Q48">
        <f t="shared" si="13"/>
        <v>34.925187125390842</v>
      </c>
      <c r="R48">
        <f t="shared" si="13"/>
        <v>32.669521098045188</v>
      </c>
      <c r="S48">
        <f t="shared" si="13"/>
        <v>30.801119875392985</v>
      </c>
      <c r="T48">
        <f t="shared" si="13"/>
        <v>29.220507987037049</v>
      </c>
      <c r="U48">
        <f t="shared" si="13"/>
        <v>27.860661204391846</v>
      </c>
      <c r="V48">
        <f t="shared" si="13"/>
        <v>26.674552277100108</v>
      </c>
      <c r="W48">
        <f t="shared" si="13"/>
        <v>25.628080858255938</v>
      </c>
      <c r="X48">
        <f t="shared" si="13"/>
        <v>24.695836650572957</v>
      </c>
      <c r="Y48">
        <f t="shared" si="13"/>
        <v>23.858444864387057</v>
      </c>
      <c r="Z48">
        <f t="shared" si="13"/>
        <v>23.100839906544731</v>
      </c>
    </row>
    <row r="49" spans="1:26" x14ac:dyDescent="0.25">
      <c r="A49">
        <v>5</v>
      </c>
      <c r="B49" s="12" cm="1">
        <f t="array" ref="B49">_xlfn.IFS(A49&lt;=0,0,A49&gt;254,NA(),TRUE,2/(257-A49))</f>
        <v>7.9365079365079361E-3</v>
      </c>
      <c r="C49" s="12" cm="1">
        <f t="array" ref="C49">_xlfn.IFS(A49&lt;=0,0,A49&gt;254,NA(),TRUE,3/(257-A49))</f>
        <v>1.1904761904761904E-2</v>
      </c>
      <c r="E49">
        <f t="shared" si="14"/>
        <v>0.35</v>
      </c>
      <c r="F49">
        <f t="shared" si="11"/>
        <v>0</v>
      </c>
      <c r="G49" s="10" cm="1">
        <f t="array" ref="G49">_xlfn.SWITCH(_xlfn.BITRSHIFT(A49,6),0,0.1,1,1.7,2,4.9,3,14.2,-99)+_xlfn.SWITCH(_xlfn.BITRSHIFT(A49,6),0,0.025,1,0.05,2,0.1,3,0.25,-99)*_xlfn.BITAND(A49,63)</f>
        <v>0.22500000000000001</v>
      </c>
      <c r="I49">
        <f t="shared" si="12"/>
        <v>38.982667342294228</v>
      </c>
      <c r="K49">
        <f t="shared" si="13"/>
        <v>110.25963370590246</v>
      </c>
      <c r="L49">
        <f t="shared" si="13"/>
        <v>77.965334684588456</v>
      </c>
      <c r="M49">
        <f t="shared" si="13"/>
        <v>63.658429200852332</v>
      </c>
      <c r="N49">
        <f t="shared" si="13"/>
        <v>55.12981685295123</v>
      </c>
      <c r="O49">
        <f t="shared" si="13"/>
        <v>49.309607228124996</v>
      </c>
      <c r="P49">
        <f t="shared" si="13"/>
        <v>45.013306967606411</v>
      </c>
      <c r="Q49">
        <f t="shared" si="13"/>
        <v>41.67422434784185</v>
      </c>
      <c r="R49">
        <f t="shared" si="13"/>
        <v>38.982667342294228</v>
      </c>
      <c r="S49">
        <f t="shared" si="13"/>
        <v>36.753211235300824</v>
      </c>
      <c r="T49">
        <f t="shared" si="13"/>
        <v>34.867157648652373</v>
      </c>
      <c r="U49">
        <f t="shared" si="13"/>
        <v>33.244530411318358</v>
      </c>
      <c r="V49">
        <f t="shared" si="13"/>
        <v>31.829214600426166</v>
      </c>
      <c r="W49">
        <f t="shared" si="13"/>
        <v>30.580520226192991</v>
      </c>
      <c r="X49">
        <f t="shared" si="13"/>
        <v>29.468126637048499</v>
      </c>
      <c r="Y49">
        <f t="shared" si="13"/>
        <v>28.468915006792681</v>
      </c>
      <c r="Z49">
        <f t="shared" si="13"/>
        <v>27.564908426475615</v>
      </c>
    </row>
    <row r="50" spans="1:26" x14ac:dyDescent="0.25">
      <c r="A50">
        <v>6</v>
      </c>
      <c r="B50" s="12" cm="1">
        <f t="array" ref="B50">_xlfn.IFS(A50&lt;=0,0,A50&gt;254,NA(),TRUE,2/(257-A50))</f>
        <v>7.9681274900398405E-3</v>
      </c>
      <c r="C50" s="12" cm="1">
        <f t="array" ref="C50">_xlfn.IFS(A50&lt;=0,0,A50&gt;254,NA(),TRUE,3/(257-A50))</f>
        <v>1.1952191235059761E-2</v>
      </c>
      <c r="E50">
        <f t="shared" si="14"/>
        <v>0.39999999999999997</v>
      </c>
      <c r="F50">
        <f t="shared" si="11"/>
        <v>0</v>
      </c>
      <c r="G50" s="10" cm="1">
        <f t="array" ref="G50">_xlfn.SWITCH(_xlfn.BITRSHIFT(A50,6),0,0.1,1,1.7,2,4.9,3,14.2,-99)+_xlfn.SWITCH(_xlfn.BITRSHIFT(A50,6),0,0.025,1,0.05,2,0.1,3,0.25,-99)*_xlfn.BITAND(A50,63)</f>
        <v>0.25</v>
      </c>
      <c r="I50">
        <f t="shared" si="12"/>
        <v>45.657043729745375</v>
      </c>
      <c r="K50">
        <f t="shared" si="13"/>
        <v>129.13762092093475</v>
      </c>
      <c r="L50">
        <f t="shared" si="13"/>
        <v>91.31408745949075</v>
      </c>
      <c r="M50">
        <f t="shared" si="13"/>
        <v>74.557640201209566</v>
      </c>
      <c r="N50">
        <f t="shared" si="13"/>
        <v>64.568810460467375</v>
      </c>
      <c r="O50">
        <f t="shared" si="13"/>
        <v>57.752099766361845</v>
      </c>
      <c r="P50">
        <f t="shared" si="13"/>
        <v>52.720212975542019</v>
      </c>
      <c r="Q50">
        <f t="shared" si="13"/>
        <v>48.809432837046472</v>
      </c>
      <c r="R50">
        <f t="shared" si="13"/>
        <v>45.657043729745375</v>
      </c>
      <c r="S50">
        <f t="shared" si="13"/>
        <v>43.045873640311605</v>
      </c>
      <c r="T50">
        <f t="shared" si="13"/>
        <v>40.836901372556483</v>
      </c>
      <c r="U50">
        <f t="shared" si="13"/>
        <v>38.936457719444583</v>
      </c>
      <c r="V50">
        <f t="shared" si="13"/>
        <v>37.278820100604783</v>
      </c>
      <c r="W50">
        <f t="shared" si="13"/>
        <v>35.816331832450892</v>
      </c>
      <c r="X50">
        <f t="shared" si="13"/>
        <v>34.513480944944909</v>
      </c>
      <c r="Y50">
        <f t="shared" si="13"/>
        <v>33.343190346375124</v>
      </c>
      <c r="Z50">
        <f t="shared" si="13"/>
        <v>32.284405230233688</v>
      </c>
    </row>
    <row r="51" spans="1:26" x14ac:dyDescent="0.25">
      <c r="A51">
        <v>7</v>
      </c>
      <c r="B51" s="12" cm="1">
        <f t="array" ref="B51">_xlfn.IFS(A51&lt;=0,0,A51&gt;254,NA(),TRUE,2/(257-A51))</f>
        <v>8.0000000000000002E-3</v>
      </c>
      <c r="C51" s="12" cm="1">
        <f t="array" ref="C51">_xlfn.IFS(A51&lt;=0,0,A51&gt;254,NA(),TRUE,3/(257-A51))</f>
        <v>1.2E-2</v>
      </c>
      <c r="E51">
        <f t="shared" si="14"/>
        <v>0.44999999999999996</v>
      </c>
      <c r="F51">
        <f t="shared" si="11"/>
        <v>0</v>
      </c>
      <c r="G51" s="10" cm="1">
        <f t="array" ref="G51">_xlfn.SWITCH(_xlfn.BITRSHIFT(A51,6),0,0.1,1,1.7,2,4.9,3,14.2,-99)+_xlfn.SWITCH(_xlfn.BITRSHIFT(A51,6),0,0.025,1,0.05,2,0.1,3,0.25,-99)*_xlfn.BITAND(A51,63)</f>
        <v>0.27500000000000002</v>
      </c>
      <c r="I51">
        <f t="shared" si="12"/>
        <v>52.674062589553337</v>
      </c>
      <c r="K51">
        <f t="shared" si="13"/>
        <v>148.98474739887118</v>
      </c>
      <c r="L51">
        <f t="shared" si="13"/>
        <v>105.34812517910667</v>
      </c>
      <c r="M51">
        <f t="shared" si="13"/>
        <v>86.016384015886686</v>
      </c>
      <c r="N51">
        <f t="shared" si="13"/>
        <v>74.492373699435589</v>
      </c>
      <c r="O51">
        <f t="shared" si="13"/>
        <v>66.628004558902191</v>
      </c>
      <c r="P51">
        <f t="shared" si="13"/>
        <v>60.822768430779632</v>
      </c>
      <c r="Q51">
        <f t="shared" si="13"/>
        <v>56.310941537027198</v>
      </c>
      <c r="R51">
        <f t="shared" si="13"/>
        <v>52.674062589553337</v>
      </c>
      <c r="S51">
        <f t="shared" si="13"/>
        <v>49.661582466290405</v>
      </c>
      <c r="T51">
        <f t="shared" si="13"/>
        <v>47.113113840527944</v>
      </c>
      <c r="U51">
        <f t="shared" si="13"/>
        <v>44.92059150981212</v>
      </c>
      <c r="V51">
        <f t="shared" si="13"/>
        <v>43.008192007943343</v>
      </c>
      <c r="W51">
        <f t="shared" si="13"/>
        <v>41.32093430836003</v>
      </c>
      <c r="X51">
        <f t="shared" si="13"/>
        <v>39.817848615831146</v>
      </c>
      <c r="Y51">
        <f t="shared" si="13"/>
        <v>38.4676963676498</v>
      </c>
      <c r="Z51">
        <f t="shared" si="13"/>
        <v>37.246186849717795</v>
      </c>
    </row>
    <row r="52" spans="1:26" x14ac:dyDescent="0.25">
      <c r="A52">
        <v>8</v>
      </c>
      <c r="B52" s="12" cm="1">
        <f t="array" ref="B52">_xlfn.IFS(A52&lt;=0,0,A52&gt;254,NA(),TRUE,2/(257-A52))</f>
        <v>8.0321285140562242E-3</v>
      </c>
      <c r="C52" s="12" cm="1">
        <f t="array" ref="C52">_xlfn.IFS(A52&lt;=0,0,A52&gt;254,NA(),TRUE,3/(257-A52))</f>
        <v>1.2048192771084338E-2</v>
      </c>
      <c r="E52">
        <f t="shared" si="14"/>
        <v>0.49999999999999994</v>
      </c>
      <c r="F52">
        <f t="shared" si="11"/>
        <v>0</v>
      </c>
      <c r="G52" s="10" cm="1">
        <f t="array" ref="G52">_xlfn.SWITCH(_xlfn.BITRSHIFT(A52,6),0,0.1,1,1.7,2,4.9,3,14.2,-99)+_xlfn.SWITCH(_xlfn.BITRSHIFT(A52,6),0,0.025,1,0.05,2,0.1,3,0.25,-99)*_xlfn.BITAND(A52,63)</f>
        <v>0.30000000000000004</v>
      </c>
      <c r="I52">
        <f t="shared" si="12"/>
        <v>60.017742623475236</v>
      </c>
      <c r="K52">
        <f t="shared" si="13"/>
        <v>169.75581120227289</v>
      </c>
      <c r="L52">
        <f t="shared" si="13"/>
        <v>120.03548524695047</v>
      </c>
      <c r="M52">
        <f t="shared" si="13"/>
        <v>98.008563294135556</v>
      </c>
      <c r="N52">
        <f t="shared" si="13"/>
        <v>84.877905601136447</v>
      </c>
      <c r="O52">
        <f t="shared" si="13"/>
        <v>75.917106684780506</v>
      </c>
      <c r="P52">
        <f t="shared" si="13"/>
        <v>69.302519719634219</v>
      </c>
      <c r="Q52">
        <f t="shared" si="13"/>
        <v>64.161665721320944</v>
      </c>
      <c r="R52">
        <f t="shared" si="13"/>
        <v>60.017742623475236</v>
      </c>
      <c r="S52">
        <f t="shared" si="13"/>
        <v>56.585270400757643</v>
      </c>
      <c r="T52">
        <f t="shared" si="13"/>
        <v>53.681500944870862</v>
      </c>
      <c r="U52">
        <f t="shared" si="13"/>
        <v>51.183302885486277</v>
      </c>
      <c r="V52">
        <f t="shared" si="13"/>
        <v>49.004281647067778</v>
      </c>
      <c r="W52">
        <f t="shared" si="13"/>
        <v>47.081790892136866</v>
      </c>
      <c r="X52">
        <f t="shared" si="13"/>
        <v>45.369148923770496</v>
      </c>
      <c r="Y52">
        <f t="shared" si="13"/>
        <v>43.830761980555557</v>
      </c>
      <c r="Z52">
        <f t="shared" si="13"/>
        <v>42.438952800568224</v>
      </c>
    </row>
    <row r="53" spans="1:26" x14ac:dyDescent="0.25">
      <c r="A53">
        <v>9</v>
      </c>
      <c r="B53" s="12" cm="1">
        <f t="array" ref="B53">_xlfn.IFS(A53&lt;=0,0,A53&gt;254,NA(),TRUE,2/(257-A53))</f>
        <v>8.0645161290322578E-3</v>
      </c>
      <c r="C53" s="12" cm="1">
        <f t="array" ref="C53">_xlfn.IFS(A53&lt;=0,0,A53&gt;254,NA(),TRUE,3/(257-A53))</f>
        <v>1.2096774193548387E-2</v>
      </c>
      <c r="E53">
        <f t="shared" si="14"/>
        <v>0.54999999999999993</v>
      </c>
      <c r="F53">
        <f t="shared" si="11"/>
        <v>0</v>
      </c>
      <c r="G53" s="10" cm="1">
        <f t="array" ref="G53">_xlfn.SWITCH(_xlfn.BITRSHIFT(A53,6),0,0.1,1,1.7,2,4.9,3,14.2,-99)+_xlfn.SWITCH(_xlfn.BITRSHIFT(A53,6),0,0.025,1,0.05,2,0.1,3,0.25,-99)*_xlfn.BITAND(A53,63)</f>
        <v>0.32500000000000001</v>
      </c>
      <c r="I53">
        <f t="shared" si="12"/>
        <v>67.674151016332075</v>
      </c>
      <c r="K53">
        <f t="shared" si="13"/>
        <v>191.41140437876356</v>
      </c>
      <c r="L53">
        <f t="shared" si="13"/>
        <v>135.34830203266415</v>
      </c>
      <c r="M53">
        <f t="shared" si="13"/>
        <v>110.51142584404347</v>
      </c>
      <c r="N53">
        <f t="shared" si="13"/>
        <v>95.705702189381782</v>
      </c>
      <c r="O53">
        <f t="shared" si="13"/>
        <v>85.601782371923264</v>
      </c>
      <c r="P53">
        <f t="shared" si="13"/>
        <v>78.143378612917431</v>
      </c>
      <c r="Q53">
        <f t="shared" si="13"/>
        <v>72.346710583975465</v>
      </c>
      <c r="R53">
        <f t="shared" si="13"/>
        <v>67.674151016332075</v>
      </c>
      <c r="S53">
        <f t="shared" si="13"/>
        <v>63.803801459587874</v>
      </c>
      <c r="T53">
        <f t="shared" si="13"/>
        <v>60.529600796842004</v>
      </c>
      <c r="U53">
        <f t="shared" si="13"/>
        <v>57.712709901759034</v>
      </c>
      <c r="V53">
        <f t="shared" si="13"/>
        <v>55.255712922021736</v>
      </c>
      <c r="W53">
        <f t="shared" si="13"/>
        <v>53.087971784323422</v>
      </c>
      <c r="X53">
        <f t="shared" si="13"/>
        <v>51.156849650469631</v>
      </c>
      <c r="Y53">
        <f t="shared" si="13"/>
        <v>49.422212095541653</v>
      </c>
      <c r="Z53">
        <f t="shared" si="13"/>
        <v>47.852851094690891</v>
      </c>
    </row>
    <row r="54" spans="1:26" x14ac:dyDescent="0.25">
      <c r="A54">
        <v>10</v>
      </c>
      <c r="B54" s="12" cm="1">
        <f t="array" ref="B54">_xlfn.IFS(A54&lt;=0,0,A54&gt;254,NA(),TRUE,2/(257-A54))</f>
        <v>8.0971659919028341E-3</v>
      </c>
      <c r="C54" s="12" cm="1">
        <f t="array" ref="C54">_xlfn.IFS(A54&lt;=0,0,A54&gt;254,NA(),TRUE,3/(257-A54))</f>
        <v>1.2145748987854251E-2</v>
      </c>
      <c r="E54">
        <f t="shared" si="14"/>
        <v>0.6</v>
      </c>
      <c r="F54">
        <f t="shared" si="11"/>
        <v>0</v>
      </c>
      <c r="G54" s="10" cm="1">
        <f t="array" ref="G54">_xlfn.SWITCH(_xlfn.BITRSHIFT(A54,6),0,0.1,1,1.7,2,4.9,3,14.2,-99)+_xlfn.SWITCH(_xlfn.BITRSHIFT(A54,6),0,0.025,1,0.05,2,0.1,3,0.25,-99)*_xlfn.BITAND(A54,63)</f>
        <v>0.35</v>
      </c>
      <c r="I54">
        <f t="shared" si="12"/>
        <v>75.630999742379643</v>
      </c>
      <c r="K54">
        <f t="shared" ref="K54:Z63" si="15">POWER($G54,1.5)*POWER(K$43,-0.5)*earthSecPerYr/60/60/24</f>
        <v>213.91677114301868</v>
      </c>
      <c r="L54">
        <f t="shared" si="15"/>
        <v>151.26199948475929</v>
      </c>
      <c r="M54">
        <f t="shared" si="15"/>
        <v>123.50490540359745</v>
      </c>
      <c r="N54">
        <f t="shared" si="15"/>
        <v>106.95838557150934</v>
      </c>
      <c r="O54">
        <f t="shared" si="15"/>
        <v>95.666488360611041</v>
      </c>
      <c r="P54">
        <f t="shared" si="15"/>
        <v>87.331156120686828</v>
      </c>
      <c r="Q54">
        <f t="shared" si="15"/>
        <v>80.852939672906544</v>
      </c>
      <c r="R54">
        <f t="shared" si="15"/>
        <v>75.630999742379643</v>
      </c>
      <c r="S54">
        <f t="shared" si="15"/>
        <v>71.30559038100624</v>
      </c>
      <c r="T54">
        <f t="shared" si="15"/>
        <v>67.646422652091999</v>
      </c>
      <c r="U54">
        <f t="shared" si="15"/>
        <v>64.498333295065308</v>
      </c>
      <c r="V54">
        <f t="shared" si="15"/>
        <v>61.752452701798724</v>
      </c>
      <c r="W54">
        <f t="shared" si="15"/>
        <v>59.329837464449959</v>
      </c>
      <c r="X54">
        <f t="shared" si="15"/>
        <v>57.171661921579044</v>
      </c>
      <c r="Y54">
        <f t="shared" si="15"/>
        <v>55.233072807424982</v>
      </c>
      <c r="Z54">
        <f t="shared" si="15"/>
        <v>53.47919278575467</v>
      </c>
    </row>
    <row r="55" spans="1:26" x14ac:dyDescent="0.25">
      <c r="A55">
        <v>11</v>
      </c>
      <c r="B55" s="12" cm="1">
        <f t="array" ref="B55">_xlfn.IFS(A55&lt;=0,0,A55&gt;254,NA(),TRUE,2/(257-A55))</f>
        <v>8.130081300813009E-3</v>
      </c>
      <c r="C55" s="12" cm="1">
        <f t="array" ref="C55">_xlfn.IFS(A55&lt;=0,0,A55&gt;254,NA(),TRUE,3/(257-A55))</f>
        <v>1.2195121951219513E-2</v>
      </c>
      <c r="E55">
        <f t="shared" si="14"/>
        <v>0.65</v>
      </c>
      <c r="F55">
        <f t="shared" si="11"/>
        <v>0</v>
      </c>
      <c r="G55" s="10" cm="1">
        <f t="array" ref="G55">_xlfn.SWITCH(_xlfn.BITRSHIFT(A55,6),0,0.1,1,1.7,2,4.9,3,14.2,-99)+_xlfn.SWITCH(_xlfn.BITRSHIFT(A55,6),0,0.025,1,0.05,2,0.1,3,0.25,-99)*_xlfn.BITAND(A55,63)</f>
        <v>0.375</v>
      </c>
      <c r="I55">
        <f t="shared" si="12"/>
        <v>83.877345226360717</v>
      </c>
      <c r="K55">
        <f t="shared" si="15"/>
        <v>237.24095838993904</v>
      </c>
      <c r="L55">
        <f t="shared" si="15"/>
        <v>167.75469045272143</v>
      </c>
      <c r="M55">
        <f t="shared" si="15"/>
        <v>136.9711311892361</v>
      </c>
      <c r="N55">
        <f t="shared" si="15"/>
        <v>118.62047919496952</v>
      </c>
      <c r="O55">
        <f t="shared" si="15"/>
        <v>106.09738200142056</v>
      </c>
      <c r="P55">
        <f t="shared" si="15"/>
        <v>96.853215690701077</v>
      </c>
      <c r="Q55">
        <f t="shared" si="15"/>
        <v>89.668653814057294</v>
      </c>
      <c r="R55">
        <f t="shared" si="15"/>
        <v>83.877345226360717</v>
      </c>
      <c r="S55">
        <f t="shared" si="15"/>
        <v>79.080319463313018</v>
      </c>
      <c r="T55">
        <f t="shared" si="15"/>
        <v>75.022178279344033</v>
      </c>
      <c r="U55">
        <f t="shared" si="15"/>
        <v>71.530840353067774</v>
      </c>
      <c r="V55">
        <f t="shared" si="15"/>
        <v>68.485565594618052</v>
      </c>
      <c r="W55">
        <f t="shared" si="15"/>
        <v>65.798803085780307</v>
      </c>
      <c r="X55">
        <f t="shared" si="15"/>
        <v>63.405313171788897</v>
      </c>
      <c r="Y55">
        <f t="shared" si="15"/>
        <v>61.25535205883471</v>
      </c>
      <c r="Z55">
        <f t="shared" si="15"/>
        <v>59.31023959748476</v>
      </c>
    </row>
    <row r="56" spans="1:26" x14ac:dyDescent="0.25">
      <c r="A56">
        <v>12</v>
      </c>
      <c r="B56" s="12" cm="1">
        <f t="array" ref="B56">_xlfn.IFS(A56&lt;=0,0,A56&gt;254,NA(),TRUE,2/(257-A56))</f>
        <v>8.1632653061224497E-3</v>
      </c>
      <c r="C56" s="12" cm="1">
        <f t="array" ref="C56">_xlfn.IFS(A56&lt;=0,0,A56&gt;254,NA(),TRUE,3/(257-A56))</f>
        <v>1.2244897959183673E-2</v>
      </c>
      <c r="E56">
        <f t="shared" si="14"/>
        <v>0.70000000000000007</v>
      </c>
      <c r="F56">
        <f t="shared" si="11"/>
        <v>0</v>
      </c>
      <c r="G56" s="10" cm="1">
        <f t="array" ref="G56">_xlfn.SWITCH(_xlfn.BITRSHIFT(A56,6),0,0.1,1,1.7,2,4.9,3,14.2,-99)+_xlfn.SWITCH(_xlfn.BITRSHIFT(A56,6),0,0.025,1,0.05,2,0.1,3,0.25,-99)*_xlfn.BITAND(A56,63)</f>
        <v>0.4</v>
      </c>
      <c r="H56" t="s">
        <v>66</v>
      </c>
      <c r="I56">
        <f t="shared" si="12"/>
        <v>92.403359626178926</v>
      </c>
      <c r="K56">
        <f t="shared" si="15"/>
        <v>261.35616878436139</v>
      </c>
      <c r="L56">
        <f t="shared" si="15"/>
        <v>184.80671925235785</v>
      </c>
      <c r="M56">
        <f t="shared" si="15"/>
        <v>150.89405440202037</v>
      </c>
      <c r="N56">
        <f t="shared" si="15"/>
        <v>130.67808439218069</v>
      </c>
      <c r="O56">
        <f t="shared" si="15"/>
        <v>116.88203194814815</v>
      </c>
      <c r="P56">
        <f t="shared" si="15"/>
        <v>106.69820910840042</v>
      </c>
      <c r="Q56">
        <f t="shared" si="15"/>
        <v>98.783346602291829</v>
      </c>
      <c r="R56">
        <f t="shared" si="15"/>
        <v>92.403359626178926</v>
      </c>
      <c r="S56">
        <f t="shared" si="15"/>
        <v>87.118722928120505</v>
      </c>
      <c r="T56">
        <f t="shared" si="15"/>
        <v>82.648077389398253</v>
      </c>
      <c r="U56">
        <f t="shared" si="15"/>
        <v>78.801849863865755</v>
      </c>
      <c r="V56">
        <f t="shared" si="15"/>
        <v>75.447027201010187</v>
      </c>
      <c r="W56">
        <f t="shared" si="15"/>
        <v>72.487159054679708</v>
      </c>
      <c r="X56">
        <f t="shared" si="15"/>
        <v>69.850374250781641</v>
      </c>
      <c r="Y56">
        <f t="shared" si="15"/>
        <v>67.481872608693763</v>
      </c>
      <c r="Z56">
        <f t="shared" si="15"/>
        <v>65.339042196090347</v>
      </c>
    </row>
    <row r="57" spans="1:26" x14ac:dyDescent="0.25">
      <c r="A57">
        <v>13</v>
      </c>
      <c r="B57" s="12" cm="1">
        <f t="array" ref="B57">_xlfn.IFS(A57&lt;=0,0,A57&gt;254,NA(),TRUE,2/(257-A57))</f>
        <v>8.1967213114754103E-3</v>
      </c>
      <c r="C57" s="12" cm="1">
        <f t="array" ref="C57">_xlfn.IFS(A57&lt;=0,0,A57&gt;254,NA(),TRUE,3/(257-A57))</f>
        <v>1.2295081967213115E-2</v>
      </c>
      <c r="E57">
        <f t="shared" si="14"/>
        <v>0.75000000000000011</v>
      </c>
      <c r="F57">
        <f t="shared" si="11"/>
        <v>0</v>
      </c>
      <c r="G57" s="10" cm="1">
        <f t="array" ref="G57">_xlfn.SWITCH(_xlfn.BITRSHIFT(A57,6),0,0.1,1,1.7,2,4.9,3,14.2,-99)+_xlfn.SWITCH(_xlfn.BITRSHIFT(A57,6),0,0.025,1,0.05,2,0.1,3,0.25,-99)*_xlfn.BITAND(A57,63)</f>
        <v>0.42500000000000004</v>
      </c>
      <c r="I57">
        <f t="shared" si="12"/>
        <v>101.20015316111551</v>
      </c>
      <c r="K57">
        <f t="shared" si="15"/>
        <v>286.23725822936791</v>
      </c>
      <c r="L57">
        <f t="shared" si="15"/>
        <v>202.40030632223102</v>
      </c>
      <c r="M57">
        <f t="shared" si="15"/>
        <v>165.25915809082605</v>
      </c>
      <c r="N57">
        <f t="shared" si="15"/>
        <v>143.11862911468396</v>
      </c>
      <c r="O57">
        <f t="shared" si="15"/>
        <v>128.00919341880558</v>
      </c>
      <c r="P57">
        <f t="shared" si="15"/>
        <v>116.85587133920279</v>
      </c>
      <c r="Q57">
        <f t="shared" si="15"/>
        <v>108.18751446226916</v>
      </c>
      <c r="R57">
        <f t="shared" si="15"/>
        <v>101.20015316111551</v>
      </c>
      <c r="S57">
        <f t="shared" si="15"/>
        <v>95.412419409789365</v>
      </c>
      <c r="T57">
        <f t="shared" si="15"/>
        <v>90.516168720657788</v>
      </c>
      <c r="U57">
        <f t="shared" si="15"/>
        <v>86.30378059698927</v>
      </c>
      <c r="V57">
        <f t="shared" si="15"/>
        <v>82.629579045413024</v>
      </c>
      <c r="W57">
        <f t="shared" si="15"/>
        <v>79.387931653401012</v>
      </c>
      <c r="X57">
        <f t="shared" si="15"/>
        <v>76.500125115988212</v>
      </c>
      <c r="Y57">
        <f t="shared" si="15"/>
        <v>73.906142279094269</v>
      </c>
      <c r="Z57">
        <f t="shared" si="15"/>
        <v>71.559314557341978</v>
      </c>
    </row>
    <row r="58" spans="1:26" x14ac:dyDescent="0.25">
      <c r="A58">
        <v>14</v>
      </c>
      <c r="B58" s="12" cm="1">
        <f t="array" ref="B58">_xlfn.IFS(A58&lt;=0,0,A58&gt;254,NA(),TRUE,2/(257-A58))</f>
        <v>8.23045267489712E-3</v>
      </c>
      <c r="C58" s="12" cm="1">
        <f t="array" ref="C58">_xlfn.IFS(A58&lt;=0,0,A58&gt;254,NA(),TRUE,3/(257-A58))</f>
        <v>1.2345679012345678E-2</v>
      </c>
      <c r="E58">
        <f t="shared" si="14"/>
        <v>0.80000000000000016</v>
      </c>
      <c r="F58">
        <f t="shared" si="11"/>
        <v>0</v>
      </c>
      <c r="G58" s="10" cm="1">
        <f t="array" ref="G58">_xlfn.SWITCH(_xlfn.BITRSHIFT(A58,6),0,0.1,1,1.7,2,4.9,3,14.2,-99)+_xlfn.SWITCH(_xlfn.BITRSHIFT(A58,6),0,0.025,1,0.05,2,0.1,3,0.25,-99)*_xlfn.BITAND(A58,63)</f>
        <v>0.45000000000000007</v>
      </c>
      <c r="I58">
        <f t="shared" si="12"/>
        <v>110.25963370590249</v>
      </c>
      <c r="K58">
        <f t="shared" si="15"/>
        <v>311.86133873835382</v>
      </c>
      <c r="L58">
        <f t="shared" si="15"/>
        <v>220.51926741180498</v>
      </c>
      <c r="M58">
        <f t="shared" si="15"/>
        <v>180.05322787042567</v>
      </c>
      <c r="N58">
        <f t="shared" si="15"/>
        <v>155.93066936917691</v>
      </c>
      <c r="O58">
        <f t="shared" si="15"/>
        <v>139.46863059460955</v>
      </c>
      <c r="P58">
        <f t="shared" si="15"/>
        <v>127.31685840170466</v>
      </c>
      <c r="Q58">
        <f t="shared" si="15"/>
        <v>117.87250654819401</v>
      </c>
      <c r="R58">
        <f t="shared" si="15"/>
        <v>110.25963370590249</v>
      </c>
      <c r="S58">
        <f t="shared" si="15"/>
        <v>103.95377957945129</v>
      </c>
      <c r="T58">
        <f t="shared" si="15"/>
        <v>98.619214456250006</v>
      </c>
      <c r="U58">
        <f t="shared" si="15"/>
        <v>94.029731564822455</v>
      </c>
      <c r="V58">
        <f t="shared" si="15"/>
        <v>90.026613935212836</v>
      </c>
      <c r="W58">
        <f t="shared" si="15"/>
        <v>86.494772896613767</v>
      </c>
      <c r="X58">
        <f t="shared" si="15"/>
        <v>83.348448695683715</v>
      </c>
      <c r="Y58">
        <f t="shared" si="15"/>
        <v>80.522251417306293</v>
      </c>
      <c r="Z58">
        <f t="shared" si="15"/>
        <v>77.965334684588456</v>
      </c>
    </row>
    <row r="59" spans="1:26" x14ac:dyDescent="0.25">
      <c r="A59">
        <v>15</v>
      </c>
      <c r="B59" s="12" cm="1">
        <f t="array" ref="B59">_xlfn.IFS(A59&lt;=0,0,A59&gt;254,NA(),TRUE,2/(257-A59))</f>
        <v>8.2644628099173556E-3</v>
      </c>
      <c r="C59" s="12" cm="1">
        <f t="array" ref="C59">_xlfn.IFS(A59&lt;=0,0,A59&gt;254,NA(),TRUE,3/(257-A59))</f>
        <v>1.2396694214876033E-2</v>
      </c>
      <c r="E59">
        <f t="shared" si="14"/>
        <v>0.8500000000000002</v>
      </c>
      <c r="F59">
        <f t="shared" si="11"/>
        <v>0</v>
      </c>
      <c r="G59" s="10" cm="1">
        <f t="array" ref="G59">_xlfn.SWITCH(_xlfn.BITRSHIFT(A59,6),0,0.1,1,1.7,2,4.9,3,14.2,-99)+_xlfn.SWITCH(_xlfn.BITRSHIFT(A59,6),0,0.025,1,0.05,2,0.1,3,0.25,-99)*_xlfn.BITAND(A59,63)</f>
        <v>0.47499999999999998</v>
      </c>
      <c r="I59">
        <f t="shared" si="12"/>
        <v>119.57439416295381</v>
      </c>
      <c r="K59">
        <f t="shared" si="15"/>
        <v>338.20745987559104</v>
      </c>
      <c r="L59">
        <f t="shared" si="15"/>
        <v>239.14878832590762</v>
      </c>
      <c r="M59">
        <f t="shared" si="15"/>
        <v>195.2641680011121</v>
      </c>
      <c r="N59">
        <f t="shared" si="15"/>
        <v>169.10372993779552</v>
      </c>
      <c r="O59">
        <f t="shared" si="15"/>
        <v>151.25097415587086</v>
      </c>
      <c r="P59">
        <f t="shared" si="15"/>
        <v>138.07261731633562</v>
      </c>
      <c r="Q59">
        <f t="shared" si="15"/>
        <v>127.83040433966714</v>
      </c>
      <c r="R59">
        <f t="shared" si="15"/>
        <v>119.57439416295381</v>
      </c>
      <c r="S59">
        <f t="shared" si="15"/>
        <v>112.73581995853037</v>
      </c>
      <c r="T59">
        <f t="shared" si="15"/>
        <v>106.95058948668752</v>
      </c>
      <c r="U59">
        <f t="shared" si="15"/>
        <v>101.97338597331952</v>
      </c>
      <c r="V59">
        <f t="shared" si="15"/>
        <v>97.632084000556048</v>
      </c>
      <c r="W59">
        <f t="shared" si="15"/>
        <v>93.801872178913342</v>
      </c>
      <c r="X59">
        <f t="shared" si="15"/>
        <v>90.389745750396912</v>
      </c>
      <c r="Y59">
        <f t="shared" si="15"/>
        <v>87.324790644085155</v>
      </c>
      <c r="Z59">
        <f t="shared" si="15"/>
        <v>84.55186496889776</v>
      </c>
    </row>
    <row r="60" spans="1:26" x14ac:dyDescent="0.25">
      <c r="A60">
        <v>16</v>
      </c>
      <c r="B60" s="12" cm="1">
        <f t="array" ref="B60">_xlfn.IFS(A60&lt;=0,0,A60&gt;254,NA(),TRUE,2/(257-A60))</f>
        <v>8.2987551867219917E-3</v>
      </c>
      <c r="C60" s="12" cm="1">
        <f t="array" ref="C60">_xlfn.IFS(A60&lt;=0,0,A60&gt;254,NA(),TRUE,3/(257-A60))</f>
        <v>1.2448132780082987E-2</v>
      </c>
      <c r="E60">
        <f t="shared" si="14"/>
        <v>0.90000000000000024</v>
      </c>
      <c r="F60">
        <f t="shared" si="11"/>
        <v>0</v>
      </c>
      <c r="G60" s="10" cm="1">
        <f t="array" ref="G60">_xlfn.SWITCH(_xlfn.BITRSHIFT(A60,6),0,0.1,1,1.7,2,4.9,3,14.2,-99)+_xlfn.SWITCH(_xlfn.BITRSHIFT(A60,6),0,0.025,1,0.05,2,0.1,3,0.25,-99)*_xlfn.BITAND(A60,63)</f>
        <v>0.5</v>
      </c>
      <c r="I60">
        <f t="shared" si="12"/>
        <v>129.13762092093475</v>
      </c>
      <c r="K60">
        <f t="shared" si="15"/>
        <v>365.25634983796294</v>
      </c>
      <c r="L60">
        <f t="shared" si="15"/>
        <v>258.2752418418695</v>
      </c>
      <c r="M60">
        <f t="shared" si="15"/>
        <v>210.88085190216805</v>
      </c>
      <c r="N60">
        <f t="shared" si="15"/>
        <v>182.62817491898147</v>
      </c>
      <c r="O60">
        <f t="shared" si="15"/>
        <v>163.3476054902259</v>
      </c>
      <c r="P60">
        <f t="shared" si="15"/>
        <v>149.11528040241907</v>
      </c>
      <c r="Q60">
        <f t="shared" si="15"/>
        <v>138.05392377977964</v>
      </c>
      <c r="R60">
        <f t="shared" si="15"/>
        <v>129.13762092093475</v>
      </c>
      <c r="S60">
        <f t="shared" si="15"/>
        <v>121.75211661265433</v>
      </c>
      <c r="T60">
        <f t="shared" si="15"/>
        <v>115.50419953272366</v>
      </c>
      <c r="U60">
        <f t="shared" si="15"/>
        <v>110.12893315521022</v>
      </c>
      <c r="V60">
        <f t="shared" si="15"/>
        <v>105.44042595108402</v>
      </c>
      <c r="W60">
        <f t="shared" si="15"/>
        <v>101.3038844638145</v>
      </c>
      <c r="X60">
        <f t="shared" si="15"/>
        <v>97.61886567409293</v>
      </c>
      <c r="Y60">
        <f t="shared" si="15"/>
        <v>94.308784001262708</v>
      </c>
      <c r="Z60">
        <f t="shared" si="15"/>
        <v>91.314087459490736</v>
      </c>
    </row>
    <row r="61" spans="1:26" x14ac:dyDescent="0.25">
      <c r="A61">
        <v>17</v>
      </c>
      <c r="B61" s="12" cm="1">
        <f t="array" ref="B61">_xlfn.IFS(A61&lt;=0,0,A61&gt;254,NA(),TRUE,2/(257-A61))</f>
        <v>8.3333333333333332E-3</v>
      </c>
      <c r="C61" s="12" cm="1">
        <f t="array" ref="C61">_xlfn.IFS(A61&lt;=0,0,A61&gt;254,NA(),TRUE,3/(257-A61))</f>
        <v>1.2500000000000001E-2</v>
      </c>
      <c r="E61">
        <f t="shared" si="14"/>
        <v>0.95000000000000029</v>
      </c>
      <c r="F61">
        <f t="shared" si="11"/>
        <v>0</v>
      </c>
      <c r="G61" s="10" cm="1">
        <f t="array" ref="G61">_xlfn.SWITCH(_xlfn.BITRSHIFT(A61,6),0,0.1,1,1.7,2,4.9,3,14.2,-99)+_xlfn.SWITCH(_xlfn.BITRSHIFT(A61,6),0,0.025,1,0.05,2,0.1,3,0.25,-99)*_xlfn.BITAND(A61,63)</f>
        <v>0.52500000000000002</v>
      </c>
      <c r="I61">
        <f t="shared" si="12"/>
        <v>138.94301857904713</v>
      </c>
      <c r="K61">
        <f t="shared" si="15"/>
        <v>392.99020254309067</v>
      </c>
      <c r="L61">
        <f t="shared" si="15"/>
        <v>277.88603715809427</v>
      </c>
      <c r="M61">
        <f t="shared" si="15"/>
        <v>226.89299922713909</v>
      </c>
      <c r="N61">
        <f t="shared" si="15"/>
        <v>196.49510127154534</v>
      </c>
      <c r="O61">
        <f t="shared" si="15"/>
        <v>175.75056147555233</v>
      </c>
      <c r="P61">
        <f t="shared" si="15"/>
        <v>160.43757835726407</v>
      </c>
      <c r="Q61">
        <f t="shared" si="15"/>
        <v>148.53633480198877</v>
      </c>
      <c r="R61">
        <f t="shared" si="15"/>
        <v>138.94301857904713</v>
      </c>
      <c r="S61">
        <f t="shared" si="15"/>
        <v>130.99673418103029</v>
      </c>
      <c r="T61">
        <f t="shared" si="15"/>
        <v>124.27441381670626</v>
      </c>
      <c r="U61">
        <f t="shared" si="15"/>
        <v>118.49100437465495</v>
      </c>
      <c r="V61">
        <f t="shared" si="15"/>
        <v>113.44649961356954</v>
      </c>
      <c r="W61">
        <f t="shared" si="15"/>
        <v>108.99587123262249</v>
      </c>
      <c r="X61">
        <f t="shared" si="15"/>
        <v>105.03104959108163</v>
      </c>
      <c r="Y61">
        <f t="shared" si="15"/>
        <v>101.46963397813799</v>
      </c>
      <c r="Z61">
        <f t="shared" si="15"/>
        <v>98.247550635772669</v>
      </c>
    </row>
    <row r="62" spans="1:26" x14ac:dyDescent="0.25">
      <c r="A62">
        <v>18</v>
      </c>
      <c r="B62" s="12" cm="1">
        <f t="array" ref="B62">_xlfn.IFS(A62&lt;=0,0,A62&gt;254,NA(),TRUE,2/(257-A62))</f>
        <v>8.368200836820083E-3</v>
      </c>
      <c r="C62" s="12" cm="1">
        <f t="array" ref="C62">_xlfn.IFS(A62&lt;=0,0,A62&gt;254,NA(),TRUE,3/(257-A62))</f>
        <v>1.2552301255230125E-2</v>
      </c>
      <c r="E62">
        <f t="shared" si="14"/>
        <v>1.0000000000000002</v>
      </c>
      <c r="F62">
        <f t="shared" si="11"/>
        <v>0</v>
      </c>
      <c r="G62" s="10" cm="1">
        <f t="array" ref="G62">_xlfn.SWITCH(_xlfn.BITRSHIFT(A62,6),0,0.1,1,1.7,2,4.9,3,14.2,-99)+_xlfn.SWITCH(_xlfn.BITRSHIFT(A62,6),0,0.025,1,0.05,2,0.1,3,0.25,-99)*_xlfn.BITAND(A62,63)</f>
        <v>0.55000000000000004</v>
      </c>
      <c r="I62">
        <f t="shared" si="12"/>
        <v>148.98474739887118</v>
      </c>
      <c r="K62">
        <f t="shared" si="15"/>
        <v>421.39250071642664</v>
      </c>
      <c r="L62">
        <f t="shared" si="15"/>
        <v>297.96949479774236</v>
      </c>
      <c r="M62">
        <f t="shared" si="15"/>
        <v>243.29107372311853</v>
      </c>
      <c r="N62">
        <f t="shared" si="15"/>
        <v>210.69625035821332</v>
      </c>
      <c r="O62">
        <f t="shared" si="15"/>
        <v>188.45245536211178</v>
      </c>
      <c r="P62">
        <f t="shared" si="15"/>
        <v>172.03276803177337</v>
      </c>
      <c r="Q62">
        <f t="shared" si="15"/>
        <v>159.27139446332461</v>
      </c>
      <c r="R62">
        <f t="shared" si="15"/>
        <v>148.98474739887118</v>
      </c>
      <c r="S62">
        <f t="shared" si="15"/>
        <v>140.46416690547557</v>
      </c>
      <c r="T62">
        <f t="shared" si="15"/>
        <v>133.25600911780438</v>
      </c>
      <c r="U62">
        <f t="shared" si="15"/>
        <v>127.05461948599601</v>
      </c>
      <c r="V62">
        <f t="shared" si="15"/>
        <v>121.64553686155926</v>
      </c>
      <c r="W62">
        <f t="shared" si="15"/>
        <v>116.87325141762095</v>
      </c>
      <c r="X62">
        <f t="shared" si="15"/>
        <v>112.62188307405438</v>
      </c>
      <c r="Y62">
        <f t="shared" si="15"/>
        <v>108.80307583276114</v>
      </c>
      <c r="Z62">
        <f t="shared" si="15"/>
        <v>105.34812517910666</v>
      </c>
    </row>
    <row r="63" spans="1:26" x14ac:dyDescent="0.25">
      <c r="A63">
        <v>19</v>
      </c>
      <c r="B63" s="12" cm="1">
        <f t="array" ref="B63">_xlfn.IFS(A63&lt;=0,0,A63&gt;254,NA(),TRUE,2/(257-A63))</f>
        <v>8.4033613445378148E-3</v>
      </c>
      <c r="C63" s="12" cm="1">
        <f t="array" ref="C63">_xlfn.IFS(A63&lt;=0,0,A63&gt;254,NA(),TRUE,3/(257-A63))</f>
        <v>1.2605042016806723E-2</v>
      </c>
      <c r="E63">
        <f t="shared" si="14"/>
        <v>1.0500000000000003</v>
      </c>
      <c r="F63">
        <f t="shared" si="11"/>
        <v>0</v>
      </c>
      <c r="G63" s="10" cm="1">
        <f t="array" ref="G63">_xlfn.SWITCH(_xlfn.BITRSHIFT(A63,6),0,0.1,1,1.7,2,4.9,3,14.2,-99)+_xlfn.SWITCH(_xlfn.BITRSHIFT(A63,6),0,0.025,1,0.05,2,0.1,3,0.25,-99)*_xlfn.BITAND(A63,63)</f>
        <v>0.57500000000000007</v>
      </c>
      <c r="I63">
        <f t="shared" si="12"/>
        <v>159.25737084328605</v>
      </c>
      <c r="K63">
        <f t="shared" si="15"/>
        <v>450.4478675089133</v>
      </c>
      <c r="L63">
        <f t="shared" si="15"/>
        <v>318.51474168657211</v>
      </c>
      <c r="M63">
        <f t="shared" si="15"/>
        <v>260.06619756216406</v>
      </c>
      <c r="N63">
        <f t="shared" si="15"/>
        <v>225.22393375445665</v>
      </c>
      <c r="O63">
        <f t="shared" si="15"/>
        <v>201.44641041394982</v>
      </c>
      <c r="P63">
        <f t="shared" si="15"/>
        <v>183.89457185360652</v>
      </c>
      <c r="Q63">
        <f t="shared" si="15"/>
        <v>170.25329086113661</v>
      </c>
      <c r="R63">
        <f t="shared" si="15"/>
        <v>159.25737084328605</v>
      </c>
      <c r="S63">
        <f t="shared" si="15"/>
        <v>150.1492891696378</v>
      </c>
      <c r="T63">
        <f t="shared" si="15"/>
        <v>142.44412284939224</v>
      </c>
      <c r="U63">
        <f t="shared" si="15"/>
        <v>135.81514219479877</v>
      </c>
      <c r="V63">
        <f t="shared" si="15"/>
        <v>130.03309878108203</v>
      </c>
      <c r="W63">
        <f t="shared" si="15"/>
        <v>124.93176024821514</v>
      </c>
      <c r="X63">
        <f t="shared" si="15"/>
        <v>120.38725648723539</v>
      </c>
      <c r="Y63">
        <f t="shared" si="15"/>
        <v>116.30513927977773</v>
      </c>
      <c r="Z63">
        <f t="shared" si="15"/>
        <v>112.61196687722833</v>
      </c>
    </row>
    <row r="64" spans="1:26" x14ac:dyDescent="0.25">
      <c r="A64">
        <v>20</v>
      </c>
      <c r="B64" s="12" cm="1">
        <f t="array" ref="B64">_xlfn.IFS(A64&lt;=0,0,A64&gt;254,NA(),TRUE,2/(257-A64))</f>
        <v>8.4388185654008432E-3</v>
      </c>
      <c r="C64" s="12" cm="1">
        <f t="array" ref="C64">_xlfn.IFS(A64&lt;=0,0,A64&gt;254,NA(),TRUE,3/(257-A64))</f>
        <v>1.2658227848101266E-2</v>
      </c>
      <c r="E64">
        <f t="shared" si="14"/>
        <v>1.1000000000000003</v>
      </c>
      <c r="F64">
        <f t="shared" si="11"/>
        <v>0</v>
      </c>
      <c r="G64" s="10" cm="1">
        <f t="array" ref="G64">_xlfn.SWITCH(_xlfn.BITRSHIFT(A64,6),0,0.1,1,1.7,2,4.9,3,14.2,-99)+_xlfn.SWITCH(_xlfn.BITRSHIFT(A64,6),0,0.025,1,0.05,2,0.1,3,0.25,-99)*_xlfn.BITAND(A64,63)</f>
        <v>0.6</v>
      </c>
      <c r="I64">
        <f t="shared" si="12"/>
        <v>169.75581120227287</v>
      </c>
      <c r="K64">
        <f t="shared" ref="K64:Z73" si="16">POWER($G64,1.5)*POWER(K$43,-0.5)*earthSecPerYr/60/60/24</f>
        <v>480.14194098780166</v>
      </c>
      <c r="L64">
        <f t="shared" si="16"/>
        <v>339.51162240454573</v>
      </c>
      <c r="M64">
        <f t="shared" si="16"/>
        <v>277.21007887853676</v>
      </c>
      <c r="N64">
        <f t="shared" si="16"/>
        <v>240.07097049390083</v>
      </c>
      <c r="O64">
        <f t="shared" si="16"/>
        <v>214.72600377948345</v>
      </c>
      <c r="P64">
        <f t="shared" si="16"/>
        <v>196.01712658827105</v>
      </c>
      <c r="Q64">
        <f t="shared" si="16"/>
        <v>181.47659569508195</v>
      </c>
      <c r="R64">
        <f t="shared" si="16"/>
        <v>169.75581120227287</v>
      </c>
      <c r="S64">
        <f t="shared" si="16"/>
        <v>160.0473136626006</v>
      </c>
      <c r="T64">
        <f t="shared" si="16"/>
        <v>151.83421336956096</v>
      </c>
      <c r="U64">
        <f t="shared" si="16"/>
        <v>144.76824221540934</v>
      </c>
      <c r="V64">
        <f t="shared" si="16"/>
        <v>138.60503943926838</v>
      </c>
      <c r="W64">
        <f t="shared" si="16"/>
        <v>133.16741444094802</v>
      </c>
      <c r="X64">
        <f t="shared" si="16"/>
        <v>128.32333144264186</v>
      </c>
      <c r="Y64">
        <f t="shared" si="16"/>
        <v>123.97211608409735</v>
      </c>
      <c r="Z64">
        <f t="shared" si="16"/>
        <v>120.03548524695042</v>
      </c>
    </row>
    <row r="65" spans="1:26" x14ac:dyDescent="0.25">
      <c r="A65">
        <v>21</v>
      </c>
      <c r="B65" s="12" cm="1">
        <f t="array" ref="B65">_xlfn.IFS(A65&lt;=0,0,A65&gt;254,NA(),TRUE,2/(257-A65))</f>
        <v>8.4745762711864406E-3</v>
      </c>
      <c r="C65" s="12" cm="1">
        <f t="array" ref="C65">_xlfn.IFS(A65&lt;=0,0,A65&gt;254,NA(),TRUE,3/(257-A65))</f>
        <v>1.2711864406779662E-2</v>
      </c>
      <c r="E65">
        <f t="shared" si="14"/>
        <v>1.1500000000000004</v>
      </c>
      <c r="F65">
        <f t="shared" si="11"/>
        <v>0</v>
      </c>
      <c r="G65" s="10" cm="1">
        <f t="array" ref="G65">_xlfn.SWITCH(_xlfn.BITRSHIFT(A65,6),0,0.1,1,1.7,2,4.9,3,14.2,-99)+_xlfn.SWITCH(_xlfn.BITRSHIFT(A65,6),0,0.025,1,0.05,2,0.1,3,0.25,-99)*_xlfn.BITAND(A65,63)</f>
        <v>0.625</v>
      </c>
      <c r="I65">
        <f t="shared" si="12"/>
        <v>180.4753117698807</v>
      </c>
      <c r="K65">
        <f t="shared" si="16"/>
        <v>510.46126715695578</v>
      </c>
      <c r="L65">
        <f t="shared" si="16"/>
        <v>360.95062353976141</v>
      </c>
      <c r="M65">
        <f t="shared" si="16"/>
        <v>294.714950003946</v>
      </c>
      <c r="N65">
        <f t="shared" si="16"/>
        <v>255.23063357847789</v>
      </c>
      <c r="O65">
        <f t="shared" si="16"/>
        <v>228.28521864872687</v>
      </c>
      <c r="P65">
        <f t="shared" si="16"/>
        <v>208.39493966484454</v>
      </c>
      <c r="Q65">
        <f t="shared" si="16"/>
        <v>192.9362238326012</v>
      </c>
      <c r="R65">
        <f t="shared" si="16"/>
        <v>180.4753117698807</v>
      </c>
      <c r="S65">
        <f t="shared" si="16"/>
        <v>170.15375571898531</v>
      </c>
      <c r="T65">
        <f t="shared" si="16"/>
        <v>161.42202615116844</v>
      </c>
      <c r="U65">
        <f t="shared" si="16"/>
        <v>153.90986301536279</v>
      </c>
      <c r="V65">
        <f t="shared" si="16"/>
        <v>147.357475001973</v>
      </c>
      <c r="W65">
        <f t="shared" si="16"/>
        <v>141.57648252867128</v>
      </c>
      <c r="X65">
        <f t="shared" si="16"/>
        <v>136.42651220855785</v>
      </c>
      <c r="Y65">
        <f t="shared" si="16"/>
        <v>131.80053243885502</v>
      </c>
      <c r="Z65">
        <f t="shared" si="16"/>
        <v>127.61531678923895</v>
      </c>
    </row>
    <row r="66" spans="1:26" x14ac:dyDescent="0.25">
      <c r="A66">
        <v>22</v>
      </c>
      <c r="B66" s="12" cm="1">
        <f t="array" ref="B66">_xlfn.IFS(A66&lt;=0,0,A66&gt;254,NA(),TRUE,2/(257-A66))</f>
        <v>8.5106382978723406E-3</v>
      </c>
      <c r="C66" s="12" cm="1">
        <f t="array" ref="C66">_xlfn.IFS(A66&lt;=0,0,A66&gt;254,NA(),TRUE,3/(257-A66))</f>
        <v>1.276595744680851E-2</v>
      </c>
      <c r="E66">
        <f t="shared" si="14"/>
        <v>1.2000000000000004</v>
      </c>
      <c r="F66">
        <f t="shared" si="11"/>
        <v>0</v>
      </c>
      <c r="G66" s="10" cm="1">
        <f t="array" ref="G66">_xlfn.SWITCH(_xlfn.BITRSHIFT(A66,6),0,0.1,1,1.7,2,4.9,3,14.2,-99)+_xlfn.SWITCH(_xlfn.BITRSHIFT(A66,6),0,0.025,1,0.05,2,0.1,3,0.25,-99)*_xlfn.BITAND(A66,63)</f>
        <v>0.65</v>
      </c>
      <c r="I66">
        <f t="shared" si="12"/>
        <v>191.41140437876354</v>
      </c>
      <c r="K66">
        <f t="shared" si="16"/>
        <v>541.39320813065649</v>
      </c>
      <c r="L66">
        <f t="shared" si="16"/>
        <v>382.82280875752707</v>
      </c>
      <c r="M66">
        <f t="shared" si="16"/>
        <v>312.57351445166967</v>
      </c>
      <c r="N66">
        <f t="shared" si="16"/>
        <v>270.69660406532824</v>
      </c>
      <c r="O66">
        <f t="shared" si="16"/>
        <v>242.1184031873679</v>
      </c>
      <c r="P66">
        <f t="shared" si="16"/>
        <v>221.02285168808692</v>
      </c>
      <c r="Q66">
        <f t="shared" si="16"/>
        <v>204.62739860187847</v>
      </c>
      <c r="R66">
        <f t="shared" si="16"/>
        <v>191.41140437876354</v>
      </c>
      <c r="S66">
        <f t="shared" si="16"/>
        <v>180.46440271021882</v>
      </c>
      <c r="T66">
        <f t="shared" si="16"/>
        <v>171.20356474384644</v>
      </c>
      <c r="U66">
        <f t="shared" si="16"/>
        <v>163.23619412874325</v>
      </c>
      <c r="V66">
        <f t="shared" si="16"/>
        <v>156.28675722583483</v>
      </c>
      <c r="W66">
        <f t="shared" si="16"/>
        <v>150.15545939254073</v>
      </c>
      <c r="X66">
        <f t="shared" si="16"/>
        <v>144.6934211679509</v>
      </c>
      <c r="Y66">
        <f t="shared" si="16"/>
        <v>139.7871252559892</v>
      </c>
      <c r="Z66">
        <f t="shared" si="16"/>
        <v>135.34830203266412</v>
      </c>
    </row>
    <row r="67" spans="1:26" x14ac:dyDescent="0.25">
      <c r="A67">
        <v>23</v>
      </c>
      <c r="B67" s="12" cm="1">
        <f t="array" ref="B67">_xlfn.IFS(A67&lt;=0,0,A67&gt;254,NA(),TRUE,2/(257-A67))</f>
        <v>8.5470085470085479E-3</v>
      </c>
      <c r="C67" s="12" cm="1">
        <f t="array" ref="C67">_xlfn.IFS(A67&lt;=0,0,A67&gt;254,NA(),TRUE,3/(257-A67))</f>
        <v>1.282051282051282E-2</v>
      </c>
      <c r="E67">
        <f t="shared" si="14"/>
        <v>1.2500000000000004</v>
      </c>
      <c r="F67">
        <f t="shared" si="11"/>
        <v>0</v>
      </c>
      <c r="G67" s="10" cm="1">
        <f t="array" ref="G67">_xlfn.SWITCH(_xlfn.BITRSHIFT(A67,6),0,0.1,1,1.7,2,4.9,3,14.2,-99)+_xlfn.SWITCH(_xlfn.BITRSHIFT(A67,6),0,0.025,1,0.05,2,0.1,3,0.25,-99)*_xlfn.BITAND(A67,63)</f>
        <v>0.67500000000000004</v>
      </c>
      <c r="I67">
        <f t="shared" si="12"/>
        <v>202.55988135422888</v>
      </c>
      <c r="K67">
        <f t="shared" si="16"/>
        <v>572.92586280767091</v>
      </c>
      <c r="L67">
        <f t="shared" si="16"/>
        <v>405.11976270845776</v>
      </c>
      <c r="M67">
        <f t="shared" si="16"/>
        <v>330.77890111770756</v>
      </c>
      <c r="N67">
        <f t="shared" si="16"/>
        <v>286.46293140383546</v>
      </c>
      <c r="O67">
        <f t="shared" si="16"/>
        <v>256.22023506113425</v>
      </c>
      <c r="P67">
        <f t="shared" si="16"/>
        <v>233.89600405376541</v>
      </c>
      <c r="Q67">
        <f t="shared" si="16"/>
        <v>216.5456218094582</v>
      </c>
      <c r="R67">
        <f t="shared" si="16"/>
        <v>202.55988135422888</v>
      </c>
      <c r="S67">
        <f t="shared" si="16"/>
        <v>190.97528760255705</v>
      </c>
      <c r="T67">
        <f t="shared" si="16"/>
        <v>181.17506568893918</v>
      </c>
      <c r="U67">
        <f t="shared" si="16"/>
        <v>172.74364723851622</v>
      </c>
      <c r="V67">
        <f t="shared" si="16"/>
        <v>165.38945055885378</v>
      </c>
      <c r="W67">
        <f t="shared" si="16"/>
        <v>158.90104426096192</v>
      </c>
      <c r="X67">
        <f t="shared" si="16"/>
        <v>153.12087761772543</v>
      </c>
      <c r="Y67">
        <f t="shared" si="16"/>
        <v>147.92882168437501</v>
      </c>
      <c r="Z67">
        <f t="shared" si="16"/>
        <v>143.23146570191773</v>
      </c>
    </row>
    <row r="68" spans="1:26" x14ac:dyDescent="0.25">
      <c r="A68">
        <v>24</v>
      </c>
      <c r="B68" s="12" cm="1">
        <f t="array" ref="B68">_xlfn.IFS(A68&lt;=0,0,A68&gt;254,NA(),TRUE,2/(257-A68))</f>
        <v>8.5836909871244635E-3</v>
      </c>
      <c r="C68" s="12" cm="1">
        <f t="array" ref="C68">_xlfn.IFS(A68&lt;=0,0,A68&gt;254,NA(),TRUE,3/(257-A68))</f>
        <v>1.2875536480686695E-2</v>
      </c>
      <c r="E68">
        <f t="shared" si="14"/>
        <v>1.3000000000000005</v>
      </c>
      <c r="F68">
        <f t="shared" si="11"/>
        <v>0</v>
      </c>
      <c r="G68" s="10" cm="1">
        <f t="array" ref="G68">_xlfn.SWITCH(_xlfn.BITRSHIFT(A68,6),0,0.1,1,1.7,2,4.9,3,14.2,-99)+_xlfn.SWITCH(_xlfn.BITRSHIFT(A68,6),0,0.025,1,0.05,2,0.1,3,0.25,-99)*_xlfn.BITAND(A68,63)</f>
        <v>0.70000000000000007</v>
      </c>
      <c r="I68">
        <f t="shared" si="12"/>
        <v>213.91677114301879</v>
      </c>
      <c r="K68">
        <f t="shared" si="16"/>
        <v>605.04799793903726</v>
      </c>
      <c r="L68">
        <f t="shared" si="16"/>
        <v>427.83354228603758</v>
      </c>
      <c r="M68">
        <f t="shared" si="16"/>
        <v>349.32462448274737</v>
      </c>
      <c r="N68">
        <f t="shared" si="16"/>
        <v>302.52399896951863</v>
      </c>
      <c r="O68">
        <f t="shared" si="16"/>
        <v>270.58569060836805</v>
      </c>
      <c r="P68">
        <f t="shared" si="16"/>
        <v>247.00981080719495</v>
      </c>
      <c r="Q68">
        <f t="shared" si="16"/>
        <v>228.68664768631626</v>
      </c>
      <c r="R68">
        <f t="shared" si="16"/>
        <v>213.91677114301879</v>
      </c>
      <c r="S68">
        <f t="shared" si="16"/>
        <v>201.68266597967911</v>
      </c>
      <c r="T68">
        <f t="shared" si="16"/>
        <v>191.33297672122214</v>
      </c>
      <c r="U68">
        <f t="shared" si="16"/>
        <v>182.42883539268306</v>
      </c>
      <c r="V68">
        <f t="shared" si="16"/>
        <v>174.66231224137368</v>
      </c>
      <c r="W68">
        <f t="shared" si="16"/>
        <v>167.81012159123301</v>
      </c>
      <c r="X68">
        <f t="shared" si="16"/>
        <v>161.70587934581309</v>
      </c>
      <c r="Y68">
        <f t="shared" si="16"/>
        <v>156.22272131160207</v>
      </c>
      <c r="Z68">
        <f t="shared" si="16"/>
        <v>151.26199948475931</v>
      </c>
    </row>
    <row r="69" spans="1:26" x14ac:dyDescent="0.25">
      <c r="A69">
        <v>25</v>
      </c>
      <c r="B69" s="12" cm="1">
        <f t="array" ref="B69">_xlfn.IFS(A69&lt;=0,0,A69&gt;254,NA(),TRUE,2/(257-A69))</f>
        <v>8.6206896551724137E-3</v>
      </c>
      <c r="C69" s="12" cm="1">
        <f t="array" ref="C69">_xlfn.IFS(A69&lt;=0,0,A69&gt;254,NA(),TRUE,3/(257-A69))</f>
        <v>1.2931034482758621E-2</v>
      </c>
      <c r="E69">
        <f t="shared" si="14"/>
        <v>1.3500000000000005</v>
      </c>
      <c r="F69">
        <f t="shared" si="11"/>
        <v>0</v>
      </c>
      <c r="G69" s="10" cm="1">
        <f t="array" ref="G69">_xlfn.SWITCH(_xlfn.BITRSHIFT(A69,6),0,0.1,1,1.7,2,4.9,3,14.2,-99)+_xlfn.SWITCH(_xlfn.BITRSHIFT(A69,6),0,0.025,1,0.05,2,0.1,3,0.25,-99)*_xlfn.BITAND(A69,63)</f>
        <v>0.72499999999999998</v>
      </c>
      <c r="H69" t="s">
        <v>65</v>
      </c>
      <c r="I69">
        <f t="shared" si="12"/>
        <v>225.47831701995108</v>
      </c>
      <c r="K69">
        <f t="shared" si="16"/>
        <v>637.74898790135001</v>
      </c>
      <c r="L69">
        <f t="shared" si="16"/>
        <v>450.95663403990216</v>
      </c>
      <c r="M69">
        <f t="shared" si="16"/>
        <v>368.20454984025588</v>
      </c>
      <c r="N69">
        <f t="shared" si="16"/>
        <v>318.874493950675</v>
      </c>
      <c r="O69">
        <f t="shared" si="16"/>
        <v>285.21001790582199</v>
      </c>
      <c r="P69">
        <f t="shared" si="16"/>
        <v>260.35993405578506</v>
      </c>
      <c r="Q69">
        <f t="shared" si="16"/>
        <v>241.04646012430183</v>
      </c>
      <c r="R69">
        <f t="shared" si="16"/>
        <v>225.47831701995108</v>
      </c>
      <c r="S69">
        <f t="shared" si="16"/>
        <v>212.58299596711674</v>
      </c>
      <c r="T69">
        <f t="shared" si="16"/>
        <v>201.6739377235433</v>
      </c>
      <c r="U69">
        <f t="shared" si="16"/>
        <v>192.28855484524397</v>
      </c>
      <c r="V69">
        <f t="shared" si="16"/>
        <v>184.10227492012794</v>
      </c>
      <c r="W69">
        <f t="shared" si="16"/>
        <v>176.87974436566012</v>
      </c>
      <c r="X69">
        <f t="shared" si="16"/>
        <v>170.44558653490651</v>
      </c>
      <c r="Y69">
        <f t="shared" si="16"/>
        <v>164.66608061350425</v>
      </c>
      <c r="Z69">
        <f t="shared" si="16"/>
        <v>159.4372469753375</v>
      </c>
    </row>
    <row r="70" spans="1:26" x14ac:dyDescent="0.25">
      <c r="A70">
        <v>26</v>
      </c>
      <c r="B70" s="19" cm="1">
        <f t="array" ref="B70">_xlfn.IFS(A70&lt;=0,0,A70&gt;254,NA(),TRUE,2/(257-A70))</f>
        <v>8.658008658008658E-3</v>
      </c>
      <c r="C70" s="19" cm="1">
        <f t="array" ref="C70">_xlfn.IFS(A70&lt;=0,0,A70&gt;254,NA(),TRUE,3/(257-A70))</f>
        <v>1.2987012987012988E-2</v>
      </c>
      <c r="E70">
        <f t="shared" si="14"/>
        <v>1.4000000000000006</v>
      </c>
      <c r="F70">
        <f t="shared" si="11"/>
        <v>0</v>
      </c>
      <c r="G70" s="10" cm="1">
        <f t="array" ref="G70">_xlfn.SWITCH(_xlfn.BITRSHIFT(A70,6),0,0.1,1,1.7,2,4.9,3,14.2,-99)+_xlfn.SWITCH(_xlfn.BITRSHIFT(A70,6),0,0.025,1,0.05,2,0.1,3,0.25,-99)*_xlfn.BITAND(A70,63)</f>
        <v>0.75</v>
      </c>
      <c r="I70">
        <f t="shared" si="12"/>
        <v>237.24095838993904</v>
      </c>
      <c r="K70">
        <f t="shared" si="16"/>
        <v>671.01876181088562</v>
      </c>
      <c r="L70">
        <f t="shared" si="16"/>
        <v>474.48191677987808</v>
      </c>
      <c r="M70">
        <f t="shared" si="16"/>
        <v>387.41286276280431</v>
      </c>
      <c r="N70">
        <f t="shared" si="16"/>
        <v>335.50938090544281</v>
      </c>
      <c r="O70">
        <f t="shared" si="16"/>
        <v>300.08871311737613</v>
      </c>
      <c r="P70">
        <f t="shared" si="16"/>
        <v>273.94226237847221</v>
      </c>
      <c r="Q70">
        <f t="shared" si="16"/>
        <v>253.62125268715565</v>
      </c>
      <c r="R70">
        <f t="shared" si="16"/>
        <v>237.24095838993904</v>
      </c>
      <c r="S70">
        <f t="shared" si="16"/>
        <v>223.67292060362863</v>
      </c>
      <c r="T70">
        <f t="shared" si="16"/>
        <v>212.19476400284111</v>
      </c>
      <c r="U70">
        <f t="shared" si="16"/>
        <v>202.31976911050626</v>
      </c>
      <c r="V70">
        <f t="shared" si="16"/>
        <v>193.70643138140215</v>
      </c>
      <c r="W70">
        <f t="shared" si="16"/>
        <v>186.10711942365432</v>
      </c>
      <c r="X70">
        <f t="shared" si="16"/>
        <v>179.33730762811459</v>
      </c>
      <c r="Y70">
        <f t="shared" si="16"/>
        <v>173.25629929908544</v>
      </c>
      <c r="Z70">
        <f t="shared" si="16"/>
        <v>167.75469045272141</v>
      </c>
    </row>
    <row r="71" spans="1:26" x14ac:dyDescent="0.25">
      <c r="A71">
        <v>27</v>
      </c>
      <c r="B71" s="12" cm="1">
        <f t="array" ref="B71">_xlfn.IFS(A71&lt;=0,0,A71&gt;254,NA(),TRUE,2/(257-A71))</f>
        <v>8.6956521739130436E-3</v>
      </c>
      <c r="C71" s="12" cm="1">
        <f t="array" ref="C71">_xlfn.IFS(A71&lt;=0,0,A71&gt;254,NA(),TRUE,3/(257-A71))</f>
        <v>1.3043478260869565E-2</v>
      </c>
      <c r="E71">
        <f t="shared" si="14"/>
        <v>1.4500000000000006</v>
      </c>
      <c r="F71">
        <f t="shared" si="11"/>
        <v>0</v>
      </c>
      <c r="G71" s="10" cm="1">
        <f t="array" ref="G71">_xlfn.SWITCH(_xlfn.BITRSHIFT(A71,6),0,0.1,1,1.7,2,4.9,3,14.2,-99)+_xlfn.SWITCH(_xlfn.BITRSHIFT(A71,6),0,0.025,1,0.05,2,0.1,3,0.25,-99)*_xlfn.BITAND(A71,63)</f>
        <v>0.77500000000000002</v>
      </c>
      <c r="I71">
        <f t="shared" si="12"/>
        <v>249.20131429225887</v>
      </c>
      <c r="K71">
        <f t="shared" si="16"/>
        <v>704.84775686662533</v>
      </c>
      <c r="L71">
        <f t="shared" si="16"/>
        <v>498.40262858451774</v>
      </c>
      <c r="M71">
        <f t="shared" si="16"/>
        <v>406.94404216465017</v>
      </c>
      <c r="N71">
        <f t="shared" si="16"/>
        <v>352.42387843331267</v>
      </c>
      <c r="O71">
        <f t="shared" si="16"/>
        <v>315.21749962840369</v>
      </c>
      <c r="P71">
        <f t="shared" si="16"/>
        <v>287.75289177808844</v>
      </c>
      <c r="Q71">
        <f t="shared" si="16"/>
        <v>266.40741097583003</v>
      </c>
      <c r="R71">
        <f t="shared" si="16"/>
        <v>249.20131429225887</v>
      </c>
      <c r="S71">
        <f t="shared" si="16"/>
        <v>234.94925228887519</v>
      </c>
      <c r="T71">
        <f t="shared" si="16"/>
        <v>222.89243153591227</v>
      </c>
      <c r="U71">
        <f t="shared" si="16"/>
        <v>212.51959489547687</v>
      </c>
      <c r="V71">
        <f t="shared" si="16"/>
        <v>203.47202108232509</v>
      </c>
      <c r="W71">
        <f t="shared" si="16"/>
        <v>195.48959452141489</v>
      </c>
      <c r="X71">
        <f t="shared" si="16"/>
        <v>188.37848685936081</v>
      </c>
      <c r="Y71">
        <f t="shared" si="16"/>
        <v>181.99090826373961</v>
      </c>
      <c r="Z71">
        <f t="shared" si="16"/>
        <v>176.21193921665633</v>
      </c>
    </row>
    <row r="72" spans="1:26" x14ac:dyDescent="0.25">
      <c r="A72">
        <v>28</v>
      </c>
      <c r="B72" s="12" cm="1">
        <f t="array" ref="B72">_xlfn.IFS(A72&lt;=0,0,A72&gt;254,NA(),TRUE,2/(257-A72))</f>
        <v>8.7336244541484712E-3</v>
      </c>
      <c r="C72" s="12" cm="1">
        <f t="array" ref="C72">_xlfn.IFS(A72&lt;=0,0,A72&gt;254,NA(),TRUE,3/(257-A72))</f>
        <v>1.3100436681222707E-2</v>
      </c>
      <c r="E72">
        <f t="shared" si="14"/>
        <v>1.5000000000000007</v>
      </c>
      <c r="F72">
        <f t="shared" si="11"/>
        <v>0</v>
      </c>
      <c r="G72" s="10" cm="1">
        <f t="array" ref="G72">_xlfn.SWITCH(_xlfn.BITRSHIFT(A72,6),0,0.1,1,1.7,2,4.9,3,14.2,-99)+_xlfn.SWITCH(_xlfn.BITRSHIFT(A72,6),0,0.025,1,0.05,2,0.1,3,0.25,-99)*_xlfn.BITAND(A72,63)</f>
        <v>0.8</v>
      </c>
      <c r="I72">
        <f t="shared" si="12"/>
        <v>261.35616878436139</v>
      </c>
      <c r="K72">
        <f t="shared" si="16"/>
        <v>739.22687700943118</v>
      </c>
      <c r="L72">
        <f t="shared" si="16"/>
        <v>522.71233756872277</v>
      </c>
      <c r="M72">
        <f t="shared" si="16"/>
        <v>426.79283643360162</v>
      </c>
      <c r="N72">
        <f t="shared" si="16"/>
        <v>369.61343850471559</v>
      </c>
      <c r="O72">
        <f t="shared" si="16"/>
        <v>330.59230955759301</v>
      </c>
      <c r="P72">
        <f t="shared" si="16"/>
        <v>301.78810880404069</v>
      </c>
      <c r="Q72">
        <f t="shared" si="16"/>
        <v>279.40149700312651</v>
      </c>
      <c r="R72">
        <f t="shared" si="16"/>
        <v>261.35616878436139</v>
      </c>
      <c r="S72">
        <f t="shared" si="16"/>
        <v>246.40895900314379</v>
      </c>
      <c r="T72">
        <f t="shared" si="16"/>
        <v>233.76406389629628</v>
      </c>
      <c r="U72">
        <f t="shared" si="16"/>
        <v>222.88528963513474</v>
      </c>
      <c r="V72">
        <f t="shared" si="16"/>
        <v>213.39641821680081</v>
      </c>
      <c r="W72">
        <f t="shared" si="16"/>
        <v>205.02464686604742</v>
      </c>
      <c r="X72">
        <f t="shared" si="16"/>
        <v>197.56669320458357</v>
      </c>
      <c r="Y72">
        <f t="shared" si="16"/>
        <v>190.8675589150964</v>
      </c>
      <c r="Z72">
        <f t="shared" si="16"/>
        <v>184.80671925235779</v>
      </c>
    </row>
    <row r="73" spans="1:26" x14ac:dyDescent="0.25">
      <c r="A73">
        <v>29</v>
      </c>
      <c r="B73" s="12" cm="1">
        <f t="array" ref="B73">_xlfn.IFS(A73&lt;=0,0,A73&gt;254,NA(),TRUE,2/(257-A73))</f>
        <v>8.771929824561403E-3</v>
      </c>
      <c r="C73" s="12" cm="1">
        <f t="array" ref="C73">_xlfn.IFS(A73&lt;=0,0,A73&gt;254,NA(),TRUE,3/(257-A73))</f>
        <v>1.3157894736842105E-2</v>
      </c>
      <c r="E73">
        <f t="shared" si="14"/>
        <v>1.5500000000000007</v>
      </c>
      <c r="F73">
        <f t="shared" si="11"/>
        <v>0</v>
      </c>
      <c r="G73" s="10" cm="1">
        <f t="array" ref="G73">_xlfn.SWITCH(_xlfn.BITRSHIFT(A73,6),0,0.1,1,1.7,2,4.9,3,14.2,-99)+_xlfn.SWITCH(_xlfn.BITRSHIFT(A73,6),0,0.025,1,0.05,2,0.1,3,0.25,-99)*_xlfn.BITAND(A73,63)</f>
        <v>0.82500000000000007</v>
      </c>
      <c r="I73">
        <f t="shared" si="12"/>
        <v>273.7024579385083</v>
      </c>
      <c r="K73">
        <f t="shared" si="16"/>
        <v>774.1474561429801</v>
      </c>
      <c r="L73">
        <f t="shared" si="16"/>
        <v>547.40491587701661</v>
      </c>
      <c r="M73">
        <f t="shared" si="16"/>
        <v>446.95424219661362</v>
      </c>
      <c r="N73">
        <f t="shared" si="16"/>
        <v>387.07372807149005</v>
      </c>
      <c r="O73">
        <f t="shared" si="16"/>
        <v>346.20926730884815</v>
      </c>
      <c r="P73">
        <f t="shared" si="16"/>
        <v>316.04437553732004</v>
      </c>
      <c r="Q73">
        <f t="shared" si="16"/>
        <v>292.60023529251538</v>
      </c>
      <c r="R73">
        <f t="shared" si="16"/>
        <v>273.7024579385083</v>
      </c>
      <c r="S73">
        <f t="shared" si="16"/>
        <v>258.04915204766007</v>
      </c>
      <c r="T73">
        <f t="shared" si="16"/>
        <v>244.80692062371261</v>
      </c>
      <c r="U73">
        <f t="shared" si="16"/>
        <v>233.41424040312521</v>
      </c>
      <c r="V73">
        <f t="shared" si="16"/>
        <v>223.47712109830681</v>
      </c>
      <c r="W73">
        <f t="shared" si="16"/>
        <v>214.70987291488652</v>
      </c>
      <c r="X73">
        <f t="shared" si="16"/>
        <v>206.89961055211691</v>
      </c>
      <c r="Y73">
        <f t="shared" si="16"/>
        <v>199.88401367670659</v>
      </c>
      <c r="Z73">
        <f t="shared" si="16"/>
        <v>193.53686403574503</v>
      </c>
    </row>
    <row r="74" spans="1:26" x14ac:dyDescent="0.25">
      <c r="A74">
        <v>30</v>
      </c>
      <c r="B74" s="12" cm="1">
        <f t="array" ref="B74">_xlfn.IFS(A74&lt;=0,0,A74&gt;254,NA(),TRUE,2/(257-A74))</f>
        <v>8.8105726872246704E-3</v>
      </c>
      <c r="C74" s="12" cm="1">
        <f t="array" ref="C74">_xlfn.IFS(A74&lt;=0,0,A74&gt;254,NA(),TRUE,3/(257-A74))</f>
        <v>1.3215859030837005E-2</v>
      </c>
      <c r="E74">
        <f t="shared" si="14"/>
        <v>1.6000000000000008</v>
      </c>
      <c r="F74">
        <f t="shared" si="11"/>
        <v>0</v>
      </c>
      <c r="G74" s="10" cm="1">
        <f t="array" ref="G74">_xlfn.SWITCH(_xlfn.BITRSHIFT(A74,6),0,0.1,1,1.7,2,4.9,3,14.2,-99)+_xlfn.SWITCH(_xlfn.BITRSHIFT(A74,6),0,0.025,1,0.05,2,0.1,3,0.25,-99)*_xlfn.BITAND(A74,63)</f>
        <v>0.85</v>
      </c>
      <c r="I74">
        <f t="shared" si="12"/>
        <v>286.23725822936791</v>
      </c>
      <c r="K74">
        <f t="shared" ref="K74:Z83" si="17">POWER($G74,1.5)*POWER(K$43,-0.5)*earthSecPerYr/60/60/24</f>
        <v>809.60122528892373</v>
      </c>
      <c r="L74">
        <f t="shared" si="17"/>
        <v>572.47451645873582</v>
      </c>
      <c r="M74">
        <f t="shared" si="17"/>
        <v>467.42348535681111</v>
      </c>
      <c r="N74">
        <f t="shared" si="17"/>
        <v>404.80061264446186</v>
      </c>
      <c r="O74">
        <f t="shared" si="17"/>
        <v>362.0646748826311</v>
      </c>
      <c r="P74">
        <f t="shared" si="17"/>
        <v>330.51831618165198</v>
      </c>
      <c r="Q74">
        <f t="shared" si="17"/>
        <v>306.00050046395279</v>
      </c>
      <c r="R74">
        <f t="shared" si="17"/>
        <v>286.23725822936791</v>
      </c>
      <c r="S74">
        <f t="shared" si="17"/>
        <v>269.86707509630799</v>
      </c>
      <c r="T74">
        <f t="shared" si="17"/>
        <v>256.0183868376111</v>
      </c>
      <c r="U74">
        <f t="shared" si="17"/>
        <v>244.10395400866835</v>
      </c>
      <c r="V74">
        <f t="shared" si="17"/>
        <v>233.71174267840556</v>
      </c>
      <c r="W74">
        <f t="shared" si="17"/>
        <v>224.54297926597599</v>
      </c>
      <c r="X74">
        <f t="shared" si="17"/>
        <v>216.37502892453821</v>
      </c>
      <c r="Y74">
        <f t="shared" si="17"/>
        <v>209.03813750754136</v>
      </c>
      <c r="Z74">
        <f t="shared" si="17"/>
        <v>202.40030632223093</v>
      </c>
    </row>
    <row r="75" spans="1:26" x14ac:dyDescent="0.25">
      <c r="A75">
        <v>31</v>
      </c>
      <c r="B75" s="12" cm="1">
        <f t="array" ref="B75">_xlfn.IFS(A75&lt;=0,0,A75&gt;254,NA(),TRUE,2/(257-A75))</f>
        <v>8.8495575221238937E-3</v>
      </c>
      <c r="C75" s="12" cm="1">
        <f t="array" ref="C75">_xlfn.IFS(A75&lt;=0,0,A75&gt;254,NA(),TRUE,3/(257-A75))</f>
        <v>1.3274336283185841E-2</v>
      </c>
      <c r="E75">
        <f t="shared" si="14"/>
        <v>1.6500000000000008</v>
      </c>
      <c r="F75">
        <f t="shared" si="11"/>
        <v>0</v>
      </c>
      <c r="G75" s="10" cm="1">
        <f t="array" ref="G75">_xlfn.SWITCH(_xlfn.BITRSHIFT(A75,6),0,0.1,1,1.7,2,4.9,3,14.2,-99)+_xlfn.SWITCH(_xlfn.BITRSHIFT(A75,6),0,0.025,1,0.05,2,0.1,3,0.25,-99)*_xlfn.BITAND(A75,63)</f>
        <v>0.875</v>
      </c>
      <c r="I75">
        <f t="shared" si="12"/>
        <v>298.95777612690961</v>
      </c>
      <c r="K75">
        <f t="shared" si="17"/>
        <v>845.58028315114996</v>
      </c>
      <c r="L75">
        <f t="shared" si="17"/>
        <v>597.91555225381921</v>
      </c>
      <c r="M75">
        <f t="shared" si="17"/>
        <v>488.19600409875648</v>
      </c>
      <c r="N75">
        <f t="shared" si="17"/>
        <v>422.79014157557498</v>
      </c>
      <c r="O75">
        <f t="shared" si="17"/>
        <v>378.15499871189832</v>
      </c>
      <c r="P75">
        <f t="shared" si="17"/>
        <v>345.20670504640634</v>
      </c>
      <c r="Q75">
        <f t="shared" si="17"/>
        <v>319.5993061082176</v>
      </c>
      <c r="R75">
        <f t="shared" si="17"/>
        <v>298.95777612690961</v>
      </c>
      <c r="S75">
        <f t="shared" si="17"/>
        <v>281.86009438371667</v>
      </c>
      <c r="T75">
        <f t="shared" si="17"/>
        <v>267.39596392877343</v>
      </c>
      <c r="U75">
        <f t="shared" si="17"/>
        <v>254.95204812134932</v>
      </c>
      <c r="V75">
        <f t="shared" si="17"/>
        <v>244.09800204937824</v>
      </c>
      <c r="W75">
        <f t="shared" si="17"/>
        <v>234.52177449406392</v>
      </c>
      <c r="X75">
        <f t="shared" si="17"/>
        <v>225.99083661163584</v>
      </c>
      <c r="Y75">
        <f t="shared" si="17"/>
        <v>218.32789030171705</v>
      </c>
      <c r="Z75">
        <f t="shared" si="17"/>
        <v>211.39507078778749</v>
      </c>
    </row>
    <row r="76" spans="1:26" x14ac:dyDescent="0.25">
      <c r="A76">
        <v>32</v>
      </c>
      <c r="B76" s="12" cm="1">
        <f t="array" ref="B76">_xlfn.IFS(A76&lt;=0,0,A76&gt;254,NA(),TRUE,2/(257-A76))</f>
        <v>8.8888888888888889E-3</v>
      </c>
      <c r="C76" s="12" cm="1">
        <f t="array" ref="C76">_xlfn.IFS(A76&lt;=0,0,A76&gt;254,NA(),TRUE,3/(257-A76))</f>
        <v>1.3333333333333334E-2</v>
      </c>
      <c r="E76">
        <f t="shared" si="14"/>
        <v>1.7000000000000008</v>
      </c>
      <c r="F76">
        <f t="shared" si="11"/>
        <v>0</v>
      </c>
      <c r="G76" s="10" cm="1">
        <f t="array" ref="G76">_xlfn.SWITCH(_xlfn.BITRSHIFT(A76,6),0,0.1,1,1.7,2,4.9,3,14.2,-99)+_xlfn.SWITCH(_xlfn.BITRSHIFT(A76,6),0,0.025,1,0.05,2,0.1,3,0.25,-99)*_xlfn.BITAND(A76,63)</f>
        <v>0.9</v>
      </c>
      <c r="I76">
        <f t="shared" si="12"/>
        <v>311.86133873835382</v>
      </c>
      <c r="K76">
        <f t="shared" si="17"/>
        <v>882.07706964721967</v>
      </c>
      <c r="L76">
        <f t="shared" si="17"/>
        <v>623.72267747670764</v>
      </c>
      <c r="M76">
        <f t="shared" si="17"/>
        <v>509.26743360681866</v>
      </c>
      <c r="N76">
        <f t="shared" si="17"/>
        <v>441.03853482360984</v>
      </c>
      <c r="O76">
        <f t="shared" si="17"/>
        <v>394.47685782500002</v>
      </c>
      <c r="P76">
        <f t="shared" si="17"/>
        <v>360.10645574085135</v>
      </c>
      <c r="Q76">
        <f t="shared" si="17"/>
        <v>333.39379478273486</v>
      </c>
      <c r="R76">
        <f t="shared" si="17"/>
        <v>311.86133873835382</v>
      </c>
      <c r="S76">
        <f t="shared" si="17"/>
        <v>294.02568988240665</v>
      </c>
      <c r="T76">
        <f t="shared" si="17"/>
        <v>278.93726118921904</v>
      </c>
      <c r="U76">
        <f t="shared" si="17"/>
        <v>265.95624329054687</v>
      </c>
      <c r="V76">
        <f t="shared" si="17"/>
        <v>254.63371680340933</v>
      </c>
      <c r="W76">
        <f t="shared" si="17"/>
        <v>244.64416180954393</v>
      </c>
      <c r="X76">
        <f t="shared" si="17"/>
        <v>235.74501309638799</v>
      </c>
      <c r="Y76">
        <f t="shared" si="17"/>
        <v>227.75132005434148</v>
      </c>
      <c r="Z76">
        <f t="shared" si="17"/>
        <v>220.51926741180492</v>
      </c>
    </row>
    <row r="77" spans="1:26" x14ac:dyDescent="0.25">
      <c r="A77">
        <v>33</v>
      </c>
      <c r="B77" s="12" cm="1">
        <f t="array" ref="B77">_xlfn.IFS(A77&lt;=0,0,A77&gt;254,NA(),TRUE,2/(257-A77))</f>
        <v>8.9285714285714281E-3</v>
      </c>
      <c r="C77" s="12" cm="1">
        <f t="array" ref="C77">_xlfn.IFS(A77&lt;=0,0,A77&gt;254,NA(),TRUE,3/(257-A77))</f>
        <v>1.3392857142857142E-2</v>
      </c>
      <c r="E77">
        <f t="shared" si="14"/>
        <v>1.7500000000000009</v>
      </c>
      <c r="F77">
        <f t="shared" si="11"/>
        <v>0</v>
      </c>
      <c r="G77" s="10" cm="1">
        <f t="array" ref="G77">_xlfn.SWITCH(_xlfn.BITRSHIFT(A77,6),0,0.1,1,1.7,2,4.9,3,14.2,-99)+_xlfn.SWITCH(_xlfn.BITRSHIFT(A77,6),0,0.025,1,0.05,2,0.1,3,0.25,-99)*_xlfn.BITAND(A77,63)</f>
        <v>0.92500000000000004</v>
      </c>
      <c r="I77">
        <f t="shared" si="12"/>
        <v>324.94538536700503</v>
      </c>
      <c r="K77">
        <f t="shared" si="17"/>
        <v>919.08434203314073</v>
      </c>
      <c r="L77">
        <f t="shared" si="17"/>
        <v>649.89077073401006</v>
      </c>
      <c r="M77">
        <f t="shared" si="17"/>
        <v>530.6335922808039</v>
      </c>
      <c r="N77">
        <f t="shared" si="17"/>
        <v>459.54217101657036</v>
      </c>
      <c r="O77">
        <f t="shared" si="17"/>
        <v>411.02701316835402</v>
      </c>
      <c r="P77">
        <f t="shared" si="17"/>
        <v>375.21461142713412</v>
      </c>
      <c r="Q77">
        <f t="shared" si="17"/>
        <v>347.38122898758843</v>
      </c>
      <c r="R77">
        <f t="shared" si="17"/>
        <v>324.94538536700503</v>
      </c>
      <c r="S77">
        <f t="shared" si="17"/>
        <v>306.36144734438022</v>
      </c>
      <c r="T77">
        <f t="shared" si="17"/>
        <v>290.63998826219546</v>
      </c>
      <c r="U77">
        <f t="shared" si="17"/>
        <v>277.11435574678143</v>
      </c>
      <c r="V77">
        <f t="shared" si="17"/>
        <v>265.31679614040195</v>
      </c>
      <c r="W77">
        <f t="shared" si="17"/>
        <v>254.90813243665934</v>
      </c>
      <c r="X77">
        <f t="shared" si="17"/>
        <v>245.63562267404063</v>
      </c>
      <c r="Y77">
        <f t="shared" si="17"/>
        <v>237.30655669695696</v>
      </c>
      <c r="Z77">
        <f t="shared" si="17"/>
        <v>229.77108550828518</v>
      </c>
    </row>
    <row r="78" spans="1:26" x14ac:dyDescent="0.25">
      <c r="A78">
        <v>34</v>
      </c>
      <c r="B78" s="12" cm="1">
        <f t="array" ref="B78">_xlfn.IFS(A78&lt;=0,0,A78&gt;254,NA(),TRUE,2/(257-A78))</f>
        <v>8.9686098654708519E-3</v>
      </c>
      <c r="C78" s="12" cm="1">
        <f t="array" ref="C78">_xlfn.IFS(A78&lt;=0,0,A78&gt;254,NA(),TRUE,3/(257-A78))</f>
        <v>1.3452914798206279E-2</v>
      </c>
      <c r="E78">
        <f t="shared" si="14"/>
        <v>1.8000000000000009</v>
      </c>
      <c r="F78">
        <f t="shared" si="11"/>
        <v>0</v>
      </c>
      <c r="G78" s="10" cm="1">
        <f t="array" ref="G78">_xlfn.SWITCH(_xlfn.BITRSHIFT(A78,6),0,0.1,1,1.7,2,4.9,3,14.2,-99)+_xlfn.SWITCH(_xlfn.BITRSHIFT(A78,6),0,0.025,1,0.05,2,0.1,3,0.25,-99)*_xlfn.BITAND(A78,63)</f>
        <v>0.95000000000000007</v>
      </c>
      <c r="I78">
        <f t="shared" si="12"/>
        <v>338.2074598755911</v>
      </c>
      <c r="K78">
        <f t="shared" si="17"/>
        <v>956.59515330363047</v>
      </c>
      <c r="L78">
        <f t="shared" si="17"/>
        <v>676.4149197511822</v>
      </c>
      <c r="M78">
        <f t="shared" si="17"/>
        <v>552.29046926534249</v>
      </c>
      <c r="N78">
        <f t="shared" si="17"/>
        <v>478.29757665181523</v>
      </c>
      <c r="O78">
        <f t="shared" si="17"/>
        <v>427.80235794675013</v>
      </c>
      <c r="P78">
        <f t="shared" si="17"/>
        <v>390.52833600222425</v>
      </c>
      <c r="Q78">
        <f t="shared" si="17"/>
        <v>361.55898300158771</v>
      </c>
      <c r="R78">
        <f t="shared" si="17"/>
        <v>338.2074598755911</v>
      </c>
      <c r="S78">
        <f t="shared" si="17"/>
        <v>318.86505110121021</v>
      </c>
      <c r="T78">
        <f t="shared" si="17"/>
        <v>302.50194831174173</v>
      </c>
      <c r="U78">
        <f t="shared" si="17"/>
        <v>288.42429088914952</v>
      </c>
      <c r="V78">
        <f t="shared" si="17"/>
        <v>276.14523463267125</v>
      </c>
      <c r="W78">
        <f t="shared" si="17"/>
        <v>265.31175962281355</v>
      </c>
      <c r="X78">
        <f t="shared" si="17"/>
        <v>255.66080867933428</v>
      </c>
      <c r="Y78">
        <f t="shared" si="17"/>
        <v>246.99180652051277</v>
      </c>
      <c r="Z78">
        <f t="shared" si="17"/>
        <v>239.14878832590762</v>
      </c>
    </row>
    <row r="79" spans="1:26" x14ac:dyDescent="0.25">
      <c r="A79">
        <v>35</v>
      </c>
      <c r="B79" s="12" cm="1">
        <f t="array" ref="B79">_xlfn.IFS(A79&lt;=0,0,A79&gt;254,NA(),TRUE,2/(257-A79))</f>
        <v>9.0090090090090089E-3</v>
      </c>
      <c r="C79" s="12" cm="1">
        <f t="array" ref="C79">_xlfn.IFS(A79&lt;=0,0,A79&gt;254,NA(),TRUE,3/(257-A79))</f>
        <v>1.3513513513513514E-2</v>
      </c>
      <c r="E79">
        <f t="shared" si="14"/>
        <v>1.850000000000001</v>
      </c>
      <c r="F79">
        <f t="shared" si="11"/>
        <v>0</v>
      </c>
      <c r="G79" s="10" cm="1">
        <f t="array" ref="G79">_xlfn.SWITCH(_xlfn.BITRSHIFT(A79,6),0,0.1,1,1.7,2,4.9,3,14.2,-99)+_xlfn.SWITCH(_xlfn.BITRSHIFT(A79,6),0,0.025,1,0.05,2,0.1,3,0.25,-99)*_xlfn.BITAND(A79,63)</f>
        <v>0.97499999999999998</v>
      </c>
      <c r="I79">
        <f t="shared" si="12"/>
        <v>351.64520375812828</v>
      </c>
      <c r="K79">
        <f t="shared" si="17"/>
        <v>994.60283259639107</v>
      </c>
      <c r="L79">
        <f t="shared" si="17"/>
        <v>703.29040751625655</v>
      </c>
      <c r="M79">
        <f t="shared" si="17"/>
        <v>574.23421313629069</v>
      </c>
      <c r="N79">
        <f t="shared" si="17"/>
        <v>497.30141629819553</v>
      </c>
      <c r="O79">
        <f t="shared" si="17"/>
        <v>444.79990885987485</v>
      </c>
      <c r="P79">
        <f t="shared" si="17"/>
        <v>406.04490609799228</v>
      </c>
      <c r="Q79">
        <f t="shared" si="17"/>
        <v>375.92453547577952</v>
      </c>
      <c r="R79">
        <f t="shared" si="17"/>
        <v>351.64520375812828</v>
      </c>
      <c r="S79">
        <f t="shared" si="17"/>
        <v>331.53427753213037</v>
      </c>
      <c r="T79">
        <f t="shared" si="17"/>
        <v>314.52103182597574</v>
      </c>
      <c r="U79">
        <f t="shared" si="17"/>
        <v>299.88403737699019</v>
      </c>
      <c r="V79">
        <f t="shared" si="17"/>
        <v>287.11710656814535</v>
      </c>
      <c r="W79">
        <f t="shared" si="17"/>
        <v>275.85319320369342</v>
      </c>
      <c r="X79">
        <f t="shared" si="17"/>
        <v>265.81878824932659</v>
      </c>
      <c r="Y79">
        <f t="shared" si="17"/>
        <v>256.80534711576968</v>
      </c>
      <c r="Z79">
        <f t="shared" si="17"/>
        <v>248.65070814909777</v>
      </c>
    </row>
    <row r="80" spans="1:26" x14ac:dyDescent="0.25">
      <c r="A80">
        <v>36</v>
      </c>
      <c r="B80" s="12" cm="1">
        <f t="array" ref="B80">_xlfn.IFS(A80&lt;=0,0,A80&gt;254,NA(),TRUE,2/(257-A80))</f>
        <v>9.0497737556561094E-3</v>
      </c>
      <c r="C80" s="12" cm="1">
        <f t="array" ref="C80">_xlfn.IFS(A80&lt;=0,0,A80&gt;254,NA(),TRUE,3/(257-A80))</f>
        <v>1.3574660633484163E-2</v>
      </c>
      <c r="E80">
        <f t="shared" si="14"/>
        <v>1.900000000000001</v>
      </c>
      <c r="F80">
        <f t="shared" si="11"/>
        <v>0</v>
      </c>
      <c r="G80" s="10" cm="1">
        <f t="array" ref="G80">_xlfn.SWITCH(_xlfn.BITRSHIFT(A80,6),0,0.1,1,1.7,2,4.9,3,14.2,-99)+_xlfn.SWITCH(_xlfn.BITRSHIFT(A80,6),0,0.025,1,0.05,2,0.1,3,0.25,-99)*_xlfn.BITAND(A80,63)</f>
        <v>1</v>
      </c>
      <c r="H80" t="s">
        <v>64</v>
      </c>
      <c r="I80">
        <f t="shared" si="12"/>
        <v>365.25634983796294</v>
      </c>
      <c r="K80">
        <f t="shared" si="17"/>
        <v>1033.1009673674778</v>
      </c>
      <c r="L80">
        <f t="shared" si="17"/>
        <v>730.51269967592589</v>
      </c>
      <c r="M80">
        <f t="shared" si="17"/>
        <v>596.4611216096763</v>
      </c>
      <c r="N80">
        <f t="shared" si="17"/>
        <v>516.55048368373889</v>
      </c>
      <c r="O80">
        <f t="shared" si="17"/>
        <v>462.01679813089464</v>
      </c>
      <c r="P80">
        <f t="shared" si="17"/>
        <v>421.76170380433609</v>
      </c>
      <c r="Q80">
        <f t="shared" si="17"/>
        <v>390.47546269637172</v>
      </c>
      <c r="R80">
        <f t="shared" si="17"/>
        <v>365.25634983796294</v>
      </c>
      <c r="S80">
        <f t="shared" si="17"/>
        <v>344.36698912249273</v>
      </c>
      <c r="T80">
        <f t="shared" si="17"/>
        <v>326.69521098045175</v>
      </c>
      <c r="U80">
        <f t="shared" si="17"/>
        <v>311.49166175555655</v>
      </c>
      <c r="V80">
        <f t="shared" si="17"/>
        <v>298.23056080483815</v>
      </c>
      <c r="W80">
        <f t="shared" si="17"/>
        <v>286.53065465960708</v>
      </c>
      <c r="X80">
        <f t="shared" si="17"/>
        <v>276.10784755955922</v>
      </c>
      <c r="Y80">
        <f t="shared" si="17"/>
        <v>266.74552277100094</v>
      </c>
      <c r="Z80">
        <f t="shared" si="17"/>
        <v>258.27524184186944</v>
      </c>
    </row>
    <row r="81" spans="1:26" x14ac:dyDescent="0.25">
      <c r="A81">
        <v>37</v>
      </c>
      <c r="B81" s="12" cm="1">
        <f t="array" ref="B81">_xlfn.IFS(A81&lt;=0,0,A81&gt;254,NA(),TRUE,2/(257-A81))</f>
        <v>9.0909090909090905E-3</v>
      </c>
      <c r="C81" s="12" cm="1">
        <f t="array" ref="C81">_xlfn.IFS(A81&lt;=0,0,A81&gt;254,NA(),TRUE,3/(257-A81))</f>
        <v>1.3636363636363636E-2</v>
      </c>
      <c r="E81">
        <f t="shared" si="14"/>
        <v>1.9500000000000011</v>
      </c>
      <c r="F81">
        <f t="shared" si="11"/>
        <v>0</v>
      </c>
      <c r="G81" s="10" cm="1">
        <f t="array" ref="G81">_xlfn.SWITCH(_xlfn.BITRSHIFT(A81,6),0,0.1,1,1.7,2,4.9,3,14.2,-99)+_xlfn.SWITCH(_xlfn.BITRSHIFT(A81,6),0,0.025,1,0.05,2,0.1,3,0.25,-99)*_xlfn.BITAND(A81,63)</f>
        <v>1.0250000000000001</v>
      </c>
      <c r="I81">
        <f t="shared" si="12"/>
        <v>379.03871652104726</v>
      </c>
      <c r="K81">
        <f t="shared" si="17"/>
        <v>1072.0833871371117</v>
      </c>
      <c r="L81">
        <f t="shared" si="17"/>
        <v>758.07743304209453</v>
      </c>
      <c r="M81">
        <f t="shared" si="17"/>
        <v>618.96763215733733</v>
      </c>
      <c r="N81">
        <f t="shared" si="17"/>
        <v>536.04169356855584</v>
      </c>
      <c r="O81">
        <f t="shared" si="17"/>
        <v>479.45026623736112</v>
      </c>
      <c r="P81">
        <f t="shared" si="17"/>
        <v>437.67621003343379</v>
      </c>
      <c r="Q81">
        <f t="shared" si="17"/>
        <v>405.20943244122583</v>
      </c>
      <c r="R81">
        <f t="shared" si="17"/>
        <v>379.03871652104726</v>
      </c>
      <c r="S81">
        <f t="shared" si="17"/>
        <v>357.36112904570399</v>
      </c>
      <c r="T81">
        <f t="shared" si="17"/>
        <v>339.02253449813367</v>
      </c>
      <c r="U81">
        <f t="shared" si="17"/>
        <v>323.24530355519363</v>
      </c>
      <c r="V81">
        <f t="shared" si="17"/>
        <v>309.48381607866867</v>
      </c>
      <c r="W81">
        <f t="shared" si="17"/>
        <v>297.34243260738208</v>
      </c>
      <c r="X81">
        <f t="shared" si="17"/>
        <v>286.52633747994292</v>
      </c>
      <c r="Y81">
        <f t="shared" si="17"/>
        <v>276.8107402751782</v>
      </c>
      <c r="Z81">
        <f t="shared" si="17"/>
        <v>268.02084678427792</v>
      </c>
    </row>
    <row r="82" spans="1:26" x14ac:dyDescent="0.25">
      <c r="A82">
        <v>38</v>
      </c>
      <c r="B82" s="12" cm="1">
        <f t="array" ref="B82">_xlfn.IFS(A82&lt;=0,0,A82&gt;254,NA(),TRUE,2/(257-A82))</f>
        <v>9.1324200913242004E-3</v>
      </c>
      <c r="C82" s="12" cm="1">
        <f t="array" ref="C82">_xlfn.IFS(A82&lt;=0,0,A82&gt;254,NA(),TRUE,3/(257-A82))</f>
        <v>1.3698630136986301E-2</v>
      </c>
      <c r="E82">
        <f t="shared" si="14"/>
        <v>2.0000000000000009</v>
      </c>
      <c r="F82">
        <f t="shared" si="11"/>
        <v>0</v>
      </c>
      <c r="G82" s="10" cm="1">
        <f t="array" ref="G82">_xlfn.SWITCH(_xlfn.BITRSHIFT(A82,6),0,0.1,1,1.7,2,4.9,3,14.2,-99)+_xlfn.SWITCH(_xlfn.BITRSHIFT(A82,6),0,0.025,1,0.05,2,0.1,3,0.25,-99)*_xlfn.BITAND(A82,63)</f>
        <v>1.05</v>
      </c>
      <c r="I82">
        <f t="shared" si="12"/>
        <v>392.99020254309067</v>
      </c>
      <c r="K82">
        <f t="shared" si="17"/>
        <v>1111.5441486323768</v>
      </c>
      <c r="L82">
        <f t="shared" si="17"/>
        <v>785.98040508618135</v>
      </c>
      <c r="M82">
        <f t="shared" si="17"/>
        <v>641.75031342905629</v>
      </c>
      <c r="N82">
        <f t="shared" si="17"/>
        <v>555.77207431618842</v>
      </c>
      <c r="O82">
        <f t="shared" si="17"/>
        <v>497.09765526682503</v>
      </c>
      <c r="P82">
        <f t="shared" si="17"/>
        <v>453.78599845427817</v>
      </c>
      <c r="Q82">
        <f t="shared" si="17"/>
        <v>420.12419836432656</v>
      </c>
      <c r="R82">
        <f t="shared" si="17"/>
        <v>392.99020254309067</v>
      </c>
      <c r="S82">
        <f t="shared" si="17"/>
        <v>370.51471621079236</v>
      </c>
      <c r="T82">
        <f t="shared" si="17"/>
        <v>351.50112295110466</v>
      </c>
      <c r="U82">
        <f t="shared" si="17"/>
        <v>335.14317081169355</v>
      </c>
      <c r="V82">
        <f t="shared" si="17"/>
        <v>320.87515671452815</v>
      </c>
      <c r="W82">
        <f t="shared" si="17"/>
        <v>308.28687867969245</v>
      </c>
      <c r="X82">
        <f t="shared" si="17"/>
        <v>297.07266960397754</v>
      </c>
      <c r="Y82">
        <f t="shared" si="17"/>
        <v>286.99946508183319</v>
      </c>
      <c r="Z82">
        <f t="shared" si="17"/>
        <v>277.88603715809421</v>
      </c>
    </row>
    <row r="83" spans="1:26" x14ac:dyDescent="0.25">
      <c r="A83">
        <v>39</v>
      </c>
      <c r="B83" s="12" cm="1">
        <f t="array" ref="B83">_xlfn.IFS(A83&lt;=0,0,A83&gt;254,NA(),TRUE,2/(257-A83))</f>
        <v>9.1743119266055051E-3</v>
      </c>
      <c r="C83" s="12" cm="1">
        <f t="array" ref="C83">_xlfn.IFS(A83&lt;=0,0,A83&gt;254,NA(),TRUE,3/(257-A83))</f>
        <v>1.3761467889908258E-2</v>
      </c>
      <c r="E83">
        <f t="shared" si="14"/>
        <v>2.0500000000000007</v>
      </c>
      <c r="F83">
        <f t="shared" si="11"/>
        <v>0</v>
      </c>
      <c r="G83" s="10" cm="1">
        <f t="array" ref="G83">_xlfn.SWITCH(_xlfn.BITRSHIFT(A83,6),0,0.1,1,1.7,2,4.9,3,14.2,-99)+_xlfn.SWITCH(_xlfn.BITRSHIFT(A83,6),0,0.025,1,0.05,2,0.1,3,0.25,-99)*_xlfn.BITAND(A83,63)</f>
        <v>1.0750000000000002</v>
      </c>
      <c r="I83">
        <f t="shared" si="12"/>
        <v>407.10878215731918</v>
      </c>
      <c r="K83">
        <f t="shared" si="17"/>
        <v>1151.4775221761495</v>
      </c>
      <c r="L83">
        <f t="shared" si="17"/>
        <v>814.21756431463837</v>
      </c>
      <c r="M83">
        <f t="shared" si="17"/>
        <v>664.80585739420326</v>
      </c>
      <c r="N83">
        <f t="shared" si="17"/>
        <v>575.73876108807474</v>
      </c>
      <c r="O83">
        <f t="shared" si="17"/>
        <v>514.95640282977831</v>
      </c>
      <c r="P83">
        <f t="shared" si="17"/>
        <v>470.08872993597794</v>
      </c>
      <c r="Q83">
        <f t="shared" si="17"/>
        <v>435.2175948512791</v>
      </c>
      <c r="R83">
        <f t="shared" si="17"/>
        <v>407.10878215731918</v>
      </c>
      <c r="S83">
        <f t="shared" si="17"/>
        <v>383.82584072538316</v>
      </c>
      <c r="T83">
        <f t="shared" si="17"/>
        <v>364.12916445636773</v>
      </c>
      <c r="U83">
        <f t="shared" si="17"/>
        <v>347.1835359624024</v>
      </c>
      <c r="V83">
        <f t="shared" si="17"/>
        <v>332.40292869710163</v>
      </c>
      <c r="W83">
        <f t="shared" si="17"/>
        <v>319.36240375002535</v>
      </c>
      <c r="X83">
        <f t="shared" si="17"/>
        <v>307.74531261103886</v>
      </c>
      <c r="Y83">
        <f t="shared" si="17"/>
        <v>297.31021779469387</v>
      </c>
      <c r="Z83">
        <f t="shared" si="17"/>
        <v>287.86938054403737</v>
      </c>
    </row>
    <row r="84" spans="1:26" x14ac:dyDescent="0.25">
      <c r="A84">
        <v>40</v>
      </c>
      <c r="B84" s="12" cm="1">
        <f t="array" ref="B84">_xlfn.IFS(A84&lt;=0,0,A84&gt;254,NA(),TRUE,2/(257-A84))</f>
        <v>9.2165898617511521E-3</v>
      </c>
      <c r="C84" s="12" cm="1">
        <f t="array" ref="C84">_xlfn.IFS(A84&lt;=0,0,A84&gt;254,NA(),TRUE,3/(257-A84))</f>
        <v>1.3824884792626729E-2</v>
      </c>
      <c r="E84">
        <f t="shared" si="14"/>
        <v>2.1000000000000005</v>
      </c>
      <c r="F84">
        <f t="shared" si="11"/>
        <v>0</v>
      </c>
      <c r="G84" s="10" cm="1">
        <f t="array" ref="G84">_xlfn.SWITCH(_xlfn.BITRSHIFT(A84,6),0,0.1,1,1.7,2,4.9,3,14.2,-99)+_xlfn.SWITCH(_xlfn.BITRSHIFT(A84,6),0,0.025,1,0.05,2,0.1,3,0.25,-99)*_xlfn.BITAND(A84,63)</f>
        <v>1.1000000000000001</v>
      </c>
      <c r="I84">
        <f t="shared" si="12"/>
        <v>421.3925007164267</v>
      </c>
      <c r="K84">
        <f t="shared" ref="K84:Z93" si="18">POWER($G84,1.5)*POWER(K$43,-0.5)*earthSecPerYr/60/60/24</f>
        <v>1191.8779791909694</v>
      </c>
      <c r="L84">
        <f t="shared" si="18"/>
        <v>842.78500143285339</v>
      </c>
      <c r="M84">
        <f t="shared" si="18"/>
        <v>688.13107212709349</v>
      </c>
      <c r="N84">
        <f t="shared" si="18"/>
        <v>595.93898959548471</v>
      </c>
      <c r="O84">
        <f t="shared" si="18"/>
        <v>533.02403647121753</v>
      </c>
      <c r="P84">
        <f t="shared" si="18"/>
        <v>486.58214744623706</v>
      </c>
      <c r="Q84">
        <f t="shared" si="18"/>
        <v>450.48753229621758</v>
      </c>
      <c r="R84">
        <f t="shared" si="18"/>
        <v>421.3925007164267</v>
      </c>
      <c r="S84">
        <f t="shared" si="18"/>
        <v>397.29265973032324</v>
      </c>
      <c r="T84">
        <f t="shared" si="18"/>
        <v>376.90491072422356</v>
      </c>
      <c r="U84">
        <f t="shared" si="18"/>
        <v>359.36473207849696</v>
      </c>
      <c r="V84">
        <f t="shared" si="18"/>
        <v>344.06553606354674</v>
      </c>
      <c r="W84">
        <f t="shared" si="18"/>
        <v>330.56747446688024</v>
      </c>
      <c r="X84">
        <f t="shared" si="18"/>
        <v>318.54278892664917</v>
      </c>
      <c r="Y84">
        <f t="shared" si="18"/>
        <v>307.7415709411984</v>
      </c>
      <c r="Z84">
        <f t="shared" si="18"/>
        <v>297.96949479774236</v>
      </c>
    </row>
    <row r="85" spans="1:26" x14ac:dyDescent="0.25">
      <c r="A85">
        <v>41</v>
      </c>
      <c r="B85" s="12" cm="1">
        <f t="array" ref="B85">_xlfn.IFS(A85&lt;=0,0,A85&gt;254,NA(),TRUE,2/(257-A85))</f>
        <v>9.2592592592592587E-3</v>
      </c>
      <c r="C85" s="12" cm="1">
        <f t="array" ref="C85">_xlfn.IFS(A85&lt;=0,0,A85&gt;254,NA(),TRUE,3/(257-A85))</f>
        <v>1.3888888888888888E-2</v>
      </c>
      <c r="E85">
        <f t="shared" si="14"/>
        <v>2.1500000000000004</v>
      </c>
      <c r="F85">
        <f t="shared" si="11"/>
        <v>0</v>
      </c>
      <c r="G85" s="10" cm="1">
        <f t="array" ref="G85">_xlfn.SWITCH(_xlfn.BITRSHIFT(A85,6),0,0.1,1,1.7,2,4.9,3,14.2,-99)+_xlfn.SWITCH(_xlfn.BITRSHIFT(A85,6),0,0.025,1,0.05,2,0.1,3,0.25,-99)*_xlfn.BITAND(A85,63)</f>
        <v>1.1250000000000002</v>
      </c>
      <c r="I85">
        <f t="shared" si="12"/>
        <v>435.8394706081549</v>
      </c>
      <c r="K85">
        <f t="shared" si="18"/>
        <v>1232.7401807031251</v>
      </c>
      <c r="L85">
        <f t="shared" si="18"/>
        <v>871.67894121630979</v>
      </c>
      <c r="M85">
        <f t="shared" si="18"/>
        <v>711.72287516981726</v>
      </c>
      <c r="N85">
        <f t="shared" si="18"/>
        <v>616.37009035156257</v>
      </c>
      <c r="O85">
        <f t="shared" si="18"/>
        <v>551.29816852951251</v>
      </c>
      <c r="P85">
        <f t="shared" si="18"/>
        <v>503.26407135816453</v>
      </c>
      <c r="Q85">
        <f t="shared" si="18"/>
        <v>465.93199275675624</v>
      </c>
      <c r="R85">
        <f t="shared" si="18"/>
        <v>435.8394706081549</v>
      </c>
      <c r="S85">
        <f t="shared" si="18"/>
        <v>410.91339356770845</v>
      </c>
      <c r="T85">
        <f t="shared" si="18"/>
        <v>389.82667342294241</v>
      </c>
      <c r="U85">
        <f t="shared" si="18"/>
        <v>371.68514939883454</v>
      </c>
      <c r="V85">
        <f t="shared" si="18"/>
        <v>355.86143758490863</v>
      </c>
      <c r="W85">
        <f t="shared" si="18"/>
        <v>341.900610065374</v>
      </c>
      <c r="X85">
        <f t="shared" si="18"/>
        <v>329.4636716500637</v>
      </c>
      <c r="Y85">
        <f t="shared" si="18"/>
        <v>318.29214600426172</v>
      </c>
      <c r="Z85">
        <f t="shared" si="18"/>
        <v>308.18504517578128</v>
      </c>
    </row>
    <row r="86" spans="1:26" x14ac:dyDescent="0.25">
      <c r="A86">
        <v>42</v>
      </c>
      <c r="B86" s="12" cm="1">
        <f t="array" ref="B86">_xlfn.IFS(A86&lt;=0,0,A86&gt;254,NA(),TRUE,2/(257-A86))</f>
        <v>9.3023255813953487E-3</v>
      </c>
      <c r="C86" s="12" cm="1">
        <f t="array" ref="C86">_xlfn.IFS(A86&lt;=0,0,A86&gt;254,NA(),TRUE,3/(257-A86))</f>
        <v>1.3953488372093023E-2</v>
      </c>
      <c r="E86">
        <f t="shared" si="14"/>
        <v>2.2000000000000002</v>
      </c>
      <c r="F86">
        <f t="shared" si="11"/>
        <v>0</v>
      </c>
      <c r="G86" s="10" cm="1">
        <f t="array" ref="G86">_xlfn.SWITCH(_xlfn.BITRSHIFT(A86,6),0,0.1,1,1.7,2,4.9,3,14.2,-99)+_xlfn.SWITCH(_xlfn.BITRSHIFT(A86,6),0,0.025,1,0.05,2,0.1,3,0.25,-99)*_xlfn.BITAND(A86,63)</f>
        <v>1.1500000000000001</v>
      </c>
      <c r="I86">
        <f t="shared" si="12"/>
        <v>450.4478675089133</v>
      </c>
      <c r="K86">
        <f t="shared" si="18"/>
        <v>1274.0589667462884</v>
      </c>
      <c r="L86">
        <f t="shared" si="18"/>
        <v>900.89573501782661</v>
      </c>
      <c r="M86">
        <f t="shared" si="18"/>
        <v>735.57828741442609</v>
      </c>
      <c r="N86">
        <f t="shared" si="18"/>
        <v>637.02948337314422</v>
      </c>
      <c r="O86">
        <f t="shared" si="18"/>
        <v>569.77649139756898</v>
      </c>
      <c r="P86">
        <f t="shared" si="18"/>
        <v>520.13239512432813</v>
      </c>
      <c r="Q86">
        <f t="shared" si="18"/>
        <v>481.54902594894156</v>
      </c>
      <c r="R86">
        <f t="shared" si="18"/>
        <v>450.4478675089133</v>
      </c>
      <c r="S86">
        <f t="shared" si="18"/>
        <v>424.68632224876291</v>
      </c>
      <c r="T86">
        <f t="shared" si="18"/>
        <v>402.89282082789958</v>
      </c>
      <c r="U86">
        <f t="shared" si="18"/>
        <v>384.14323213502962</v>
      </c>
      <c r="V86">
        <f t="shared" si="18"/>
        <v>367.78914370721304</v>
      </c>
      <c r="W86">
        <f t="shared" si="18"/>
        <v>353.36037942833946</v>
      </c>
      <c r="X86">
        <f t="shared" si="18"/>
        <v>340.50658172227321</v>
      </c>
      <c r="Y86">
        <f t="shared" si="18"/>
        <v>328.96061068630701</v>
      </c>
      <c r="Z86">
        <f t="shared" si="18"/>
        <v>318.51474168657211</v>
      </c>
    </row>
    <row r="87" spans="1:26" x14ac:dyDescent="0.25">
      <c r="A87">
        <v>43</v>
      </c>
      <c r="B87" s="12" cm="1">
        <f t="array" ref="B87">_xlfn.IFS(A87&lt;=0,0,A87&gt;254,NA(),TRUE,2/(257-A87))</f>
        <v>9.3457943925233638E-3</v>
      </c>
      <c r="C87" s="12" cm="1">
        <f t="array" ref="C87">_xlfn.IFS(A87&lt;=0,0,A87&gt;254,NA(),TRUE,3/(257-A87))</f>
        <v>1.4018691588785047E-2</v>
      </c>
      <c r="E87">
        <f t="shared" si="14"/>
        <v>2.25</v>
      </c>
      <c r="F87">
        <f t="shared" si="11"/>
        <v>0</v>
      </c>
      <c r="G87" s="10" cm="1">
        <f t="array" ref="G87">_xlfn.SWITCH(_xlfn.BITRSHIFT(A87,6),0,0.1,1,1.7,2,4.9,3,14.2,-99)+_xlfn.SWITCH(_xlfn.BITRSHIFT(A87,6),0,0.025,1,0.05,2,0.1,3,0.25,-99)*_xlfn.BITAND(A87,63)</f>
        <v>1.175</v>
      </c>
      <c r="I87">
        <f t="shared" si="12"/>
        <v>465.21592692414225</v>
      </c>
      <c r="K87">
        <f t="shared" si="18"/>
        <v>1315.8293465761851</v>
      </c>
      <c r="L87">
        <f t="shared" si="18"/>
        <v>930.4318538482845</v>
      </c>
      <c r="M87">
        <f t="shared" si="18"/>
        <v>759.69442745337017</v>
      </c>
      <c r="N87">
        <f t="shared" si="18"/>
        <v>657.91467328809256</v>
      </c>
      <c r="O87">
        <f t="shared" si="18"/>
        <v>588.45677314669604</v>
      </c>
      <c r="P87">
        <f t="shared" si="18"/>
        <v>537.18508128190979</v>
      </c>
      <c r="Q87">
        <f t="shared" si="18"/>
        <v>497.33674554874375</v>
      </c>
      <c r="R87">
        <f t="shared" si="18"/>
        <v>465.21592692414225</v>
      </c>
      <c r="S87">
        <f t="shared" si="18"/>
        <v>438.60978219206186</v>
      </c>
      <c r="T87">
        <f t="shared" si="18"/>
        <v>416.10177472718266</v>
      </c>
      <c r="U87">
        <f t="shared" si="18"/>
        <v>396.73747552106579</v>
      </c>
      <c r="V87">
        <f t="shared" si="18"/>
        <v>379.84721372668508</v>
      </c>
      <c r="W87">
        <f t="shared" si="18"/>
        <v>364.94539837236249</v>
      </c>
      <c r="X87">
        <f t="shared" si="18"/>
        <v>351.67018531076519</v>
      </c>
      <c r="Y87">
        <f t="shared" si="18"/>
        <v>339.74567638270349</v>
      </c>
      <c r="Z87">
        <f t="shared" si="18"/>
        <v>328.95733664404628</v>
      </c>
    </row>
    <row r="88" spans="1:26" x14ac:dyDescent="0.25">
      <c r="A88">
        <v>44</v>
      </c>
      <c r="B88" s="12" cm="1">
        <f t="array" ref="B88">_xlfn.IFS(A88&lt;=0,0,A88&gt;254,NA(),TRUE,2/(257-A88))</f>
        <v>9.3896713615023476E-3</v>
      </c>
      <c r="C88" s="12" cm="1">
        <f t="array" ref="C88">_xlfn.IFS(A88&lt;=0,0,A88&gt;254,NA(),TRUE,3/(257-A88))</f>
        <v>1.4084507042253521E-2</v>
      </c>
      <c r="E88">
        <f t="shared" si="14"/>
        <v>2.2999999999999998</v>
      </c>
      <c r="F88">
        <f t="shared" si="11"/>
        <v>0</v>
      </c>
      <c r="G88" s="10" cm="1">
        <f t="array" ref="G88">_xlfn.SWITCH(_xlfn.BITRSHIFT(A88,6),0,0.1,1,1.7,2,4.9,3,14.2,-99)+_xlfn.SWITCH(_xlfn.BITRSHIFT(A88,6),0,0.025,1,0.05,2,0.1,3,0.25,-99)*_xlfn.BITAND(A88,63)</f>
        <v>1.2000000000000002</v>
      </c>
      <c r="I88">
        <f t="shared" si="12"/>
        <v>480.14194098780189</v>
      </c>
      <c r="K88">
        <f t="shared" si="18"/>
        <v>1358.0464896181832</v>
      </c>
      <c r="L88">
        <f t="shared" si="18"/>
        <v>960.28388197560378</v>
      </c>
      <c r="M88">
        <f t="shared" si="18"/>
        <v>784.06850635308444</v>
      </c>
      <c r="N88">
        <f t="shared" si="18"/>
        <v>679.02324480909158</v>
      </c>
      <c r="O88">
        <f t="shared" si="18"/>
        <v>607.33685347824405</v>
      </c>
      <c r="P88">
        <f t="shared" si="18"/>
        <v>554.42015775707375</v>
      </c>
      <c r="Q88">
        <f t="shared" si="18"/>
        <v>513.29332577056755</v>
      </c>
      <c r="R88">
        <f t="shared" si="18"/>
        <v>480.14194098780189</v>
      </c>
      <c r="S88">
        <f t="shared" si="18"/>
        <v>452.68216320606115</v>
      </c>
      <c r="T88">
        <f t="shared" si="18"/>
        <v>429.4520075589669</v>
      </c>
      <c r="U88">
        <f t="shared" si="18"/>
        <v>409.46642308389022</v>
      </c>
      <c r="V88">
        <f t="shared" si="18"/>
        <v>392.03425317654222</v>
      </c>
      <c r="W88">
        <f t="shared" si="18"/>
        <v>376.65432713709492</v>
      </c>
      <c r="X88">
        <f t="shared" si="18"/>
        <v>362.95319139016397</v>
      </c>
      <c r="Y88">
        <f t="shared" si="18"/>
        <v>350.64609584444446</v>
      </c>
      <c r="Z88">
        <f t="shared" si="18"/>
        <v>339.51162240454579</v>
      </c>
    </row>
    <row r="89" spans="1:26" x14ac:dyDescent="0.25">
      <c r="A89">
        <v>45</v>
      </c>
      <c r="B89" s="12" cm="1">
        <f t="array" ref="B89">_xlfn.IFS(A89&lt;=0,0,A89&gt;254,NA(),TRUE,2/(257-A89))</f>
        <v>9.433962264150943E-3</v>
      </c>
      <c r="C89" s="12" cm="1">
        <f t="array" ref="C89">_xlfn.IFS(A89&lt;=0,0,A89&gt;254,NA(),TRUE,3/(257-A89))</f>
        <v>1.4150943396226415E-2</v>
      </c>
      <c r="E89">
        <f t="shared" si="14"/>
        <v>2.3499999999999996</v>
      </c>
      <c r="F89">
        <f t="shared" si="11"/>
        <v>0</v>
      </c>
      <c r="G89" s="10" cm="1">
        <f t="array" ref="G89">_xlfn.SWITCH(_xlfn.BITRSHIFT(A89,6),0,0.1,1,1.7,2,4.9,3,14.2,-99)+_xlfn.SWITCH(_xlfn.BITRSHIFT(A89,6),0,0.025,1,0.05,2,0.1,3,0.25,-99)*_xlfn.BITAND(A89,63)</f>
        <v>1.2250000000000001</v>
      </c>
      <c r="I89">
        <f t="shared" si="12"/>
        <v>495.22425549655276</v>
      </c>
      <c r="K89">
        <f t="shared" si="18"/>
        <v>1400.7057170786873</v>
      </c>
      <c r="L89">
        <f t="shared" si="18"/>
        <v>990.44851099310551</v>
      </c>
      <c r="M89">
        <f t="shared" si="18"/>
        <v>808.69782281082792</v>
      </c>
      <c r="N89">
        <f t="shared" si="18"/>
        <v>700.35285853934363</v>
      </c>
      <c r="O89">
        <f t="shared" si="18"/>
        <v>626.41463997210656</v>
      </c>
      <c r="P89">
        <f t="shared" si="18"/>
        <v>571.8357144403335</v>
      </c>
      <c r="Q89">
        <f t="shared" si="18"/>
        <v>529.41699819665769</v>
      </c>
      <c r="R89">
        <f t="shared" si="18"/>
        <v>495.22425549655276</v>
      </c>
      <c r="S89">
        <f t="shared" si="18"/>
        <v>466.90190569289575</v>
      </c>
      <c r="T89">
        <f t="shared" si="18"/>
        <v>442.94203975880629</v>
      </c>
      <c r="U89">
        <f t="shared" si="18"/>
        <v>422.32866411415552</v>
      </c>
      <c r="V89">
        <f t="shared" si="18"/>
        <v>404.34891140541396</v>
      </c>
      <c r="W89">
        <f t="shared" si="18"/>
        <v>388.48586805867404</v>
      </c>
      <c r="X89">
        <f t="shared" si="18"/>
        <v>374.35434950028281</v>
      </c>
      <c r="Y89">
        <f t="shared" si="18"/>
        <v>361.66066101221821</v>
      </c>
      <c r="Z89">
        <f t="shared" si="18"/>
        <v>350.17642926967181</v>
      </c>
    </row>
    <row r="90" spans="1:26" x14ac:dyDescent="0.25">
      <c r="A90">
        <v>46</v>
      </c>
      <c r="B90" s="12" cm="1">
        <f t="array" ref="B90">_xlfn.IFS(A90&lt;=0,0,A90&gt;254,NA(),TRUE,2/(257-A90))</f>
        <v>9.4786729857819912E-3</v>
      </c>
      <c r="C90" s="12" cm="1">
        <f t="array" ref="C90">_xlfn.IFS(A90&lt;=0,0,A90&gt;254,NA(),TRUE,3/(257-A90))</f>
        <v>1.4218009478672985E-2</v>
      </c>
      <c r="E90">
        <f t="shared" si="14"/>
        <v>2.3999999999999995</v>
      </c>
      <c r="F90">
        <f t="shared" si="11"/>
        <v>0</v>
      </c>
      <c r="G90" s="10" cm="1">
        <f t="array" ref="G90">_xlfn.SWITCH(_xlfn.BITRSHIFT(A90,6),0,0.1,1,1.7,2,4.9,3,14.2,-99)+_xlfn.SWITCH(_xlfn.BITRSHIFT(A90,6),0,0.025,1,0.05,2,0.1,3,0.25,-99)*_xlfn.BITAND(A90,63)</f>
        <v>1.2500000000000002</v>
      </c>
      <c r="I90">
        <f t="shared" si="12"/>
        <v>510.46126715695596</v>
      </c>
      <c r="K90">
        <f t="shared" si="18"/>
        <v>1443.8024941590456</v>
      </c>
      <c r="L90">
        <f t="shared" si="18"/>
        <v>1020.9225343139119</v>
      </c>
      <c r="M90">
        <f t="shared" si="18"/>
        <v>833.5797586593784</v>
      </c>
      <c r="N90">
        <f t="shared" si="18"/>
        <v>721.90124707952282</v>
      </c>
      <c r="O90">
        <f t="shared" si="18"/>
        <v>645.68810460467398</v>
      </c>
      <c r="P90">
        <f t="shared" si="18"/>
        <v>589.42990000789212</v>
      </c>
      <c r="Q90">
        <f t="shared" si="18"/>
        <v>545.70604883423175</v>
      </c>
      <c r="R90">
        <f t="shared" si="18"/>
        <v>510.46126715695596</v>
      </c>
      <c r="S90">
        <f t="shared" si="18"/>
        <v>481.26749805301529</v>
      </c>
      <c r="T90">
        <f t="shared" si="18"/>
        <v>456.57043729745379</v>
      </c>
      <c r="U90">
        <f t="shared" si="18"/>
        <v>435.3228313186226</v>
      </c>
      <c r="V90">
        <f t="shared" si="18"/>
        <v>416.7898793296892</v>
      </c>
      <c r="W90">
        <f t="shared" si="18"/>
        <v>400.43876341024907</v>
      </c>
      <c r="X90">
        <f t="shared" si="18"/>
        <v>385.8724476652024</v>
      </c>
      <c r="Y90">
        <f t="shared" si="18"/>
        <v>372.7882010060477</v>
      </c>
      <c r="Z90">
        <f t="shared" si="18"/>
        <v>360.95062353976141</v>
      </c>
    </row>
    <row r="91" spans="1:26" x14ac:dyDescent="0.25">
      <c r="A91">
        <v>47</v>
      </c>
      <c r="B91" s="12" cm="1">
        <f t="array" ref="B91">_xlfn.IFS(A91&lt;=0,0,A91&gt;254,NA(),TRUE,2/(257-A91))</f>
        <v>9.5238095238095247E-3</v>
      </c>
      <c r="C91" s="12" cm="1">
        <f t="array" ref="C91">_xlfn.IFS(A91&lt;=0,0,A91&gt;254,NA(),TRUE,3/(257-A91))</f>
        <v>1.4285714285714285E-2</v>
      </c>
      <c r="E91">
        <f t="shared" si="14"/>
        <v>2.4499999999999993</v>
      </c>
      <c r="F91">
        <f t="shared" si="11"/>
        <v>0</v>
      </c>
      <c r="G91" s="10" cm="1">
        <f t="array" ref="G91">_xlfn.SWITCH(_xlfn.BITRSHIFT(A91,6),0,0.1,1,1.7,2,4.9,3,14.2,-99)+_xlfn.SWITCH(_xlfn.BITRSHIFT(A91,6),0,0.025,1,0.05,2,0.1,3,0.25,-99)*_xlfn.BITAND(A91,63)</f>
        <v>1.2750000000000001</v>
      </c>
      <c r="I91">
        <f t="shared" si="12"/>
        <v>525.85142102641259</v>
      </c>
      <c r="K91">
        <f t="shared" si="18"/>
        <v>1487.3324228174342</v>
      </c>
      <c r="L91">
        <f t="shared" si="18"/>
        <v>1051.7028420528252</v>
      </c>
      <c r="M91">
        <f t="shared" si="18"/>
        <v>858.71177468810436</v>
      </c>
      <c r="N91">
        <f t="shared" si="18"/>
        <v>743.66621140871712</v>
      </c>
      <c r="O91">
        <f t="shared" si="18"/>
        <v>665.15528051184856</v>
      </c>
      <c r="P91">
        <f t="shared" si="18"/>
        <v>607.20091896669317</v>
      </c>
      <c r="Q91">
        <f t="shared" si="18"/>
        <v>562.15881537972871</v>
      </c>
      <c r="R91">
        <f t="shared" si="18"/>
        <v>525.85142102641259</v>
      </c>
      <c r="S91">
        <f t="shared" si="18"/>
        <v>495.77747427247823</v>
      </c>
      <c r="T91">
        <f t="shared" si="18"/>
        <v>470.33580939196827</v>
      </c>
      <c r="U91">
        <f t="shared" si="18"/>
        <v>448.44759863778745</v>
      </c>
      <c r="V91">
        <f t="shared" si="18"/>
        <v>429.35588734405218</v>
      </c>
      <c r="W91">
        <f t="shared" si="18"/>
        <v>412.51179339448817</v>
      </c>
      <c r="X91">
        <f t="shared" si="18"/>
        <v>397.5063104588026</v>
      </c>
      <c r="Y91">
        <f t="shared" si="18"/>
        <v>384.02758025641674</v>
      </c>
      <c r="Z91">
        <f t="shared" si="18"/>
        <v>371.83310570435856</v>
      </c>
    </row>
    <row r="92" spans="1:26" x14ac:dyDescent="0.25">
      <c r="A92">
        <v>48</v>
      </c>
      <c r="B92" s="12" cm="1">
        <f t="array" ref="B92">_xlfn.IFS(A92&lt;=0,0,A92&gt;254,NA(),TRUE,2/(257-A92))</f>
        <v>9.5693779904306216E-3</v>
      </c>
      <c r="C92" s="12" cm="1">
        <f t="array" ref="C92">_xlfn.IFS(A92&lt;=0,0,A92&gt;254,NA(),TRUE,3/(257-A92))</f>
        <v>1.4354066985645933E-2</v>
      </c>
      <c r="E92">
        <f t="shared" si="14"/>
        <v>2.4999999999999991</v>
      </c>
      <c r="F92">
        <f t="shared" si="11"/>
        <v>0</v>
      </c>
      <c r="G92" s="10" cm="1">
        <f t="array" ref="G92">_xlfn.SWITCH(_xlfn.BITRSHIFT(A92,6),0,0.1,1,1.7,2,4.9,3,14.2,-99)+_xlfn.SWITCH(_xlfn.BITRSHIFT(A92,6),0,0.025,1,0.05,2,0.1,3,0.25,-99)*_xlfn.BITAND(A92,63)</f>
        <v>1.3000000000000003</v>
      </c>
      <c r="I92">
        <f t="shared" si="12"/>
        <v>541.39320813065672</v>
      </c>
      <c r="K92">
        <f t="shared" si="18"/>
        <v>1531.2912350301085</v>
      </c>
      <c r="L92">
        <f t="shared" si="18"/>
        <v>1082.7864162613134</v>
      </c>
      <c r="M92">
        <f t="shared" si="18"/>
        <v>884.09140675234801</v>
      </c>
      <c r="N92">
        <f t="shared" si="18"/>
        <v>765.64561751505425</v>
      </c>
      <c r="O92">
        <f t="shared" si="18"/>
        <v>684.81425897538611</v>
      </c>
      <c r="P92">
        <f t="shared" si="18"/>
        <v>625.14702890333956</v>
      </c>
      <c r="Q92">
        <f t="shared" si="18"/>
        <v>578.77368467180384</v>
      </c>
      <c r="R92">
        <f t="shared" si="18"/>
        <v>541.39320813065672</v>
      </c>
      <c r="S92">
        <f t="shared" si="18"/>
        <v>510.43041167670299</v>
      </c>
      <c r="T92">
        <f t="shared" si="18"/>
        <v>484.23680637473603</v>
      </c>
      <c r="U92">
        <f t="shared" si="18"/>
        <v>461.70167921407233</v>
      </c>
      <c r="V92">
        <f t="shared" si="18"/>
        <v>442.045703376174</v>
      </c>
      <c r="W92">
        <f t="shared" si="18"/>
        <v>424.70377427458743</v>
      </c>
      <c r="X92">
        <f t="shared" si="18"/>
        <v>409.25479720375711</v>
      </c>
      <c r="Y92">
        <f t="shared" si="18"/>
        <v>395.37769676433322</v>
      </c>
      <c r="Z92">
        <f t="shared" si="18"/>
        <v>382.82280875752713</v>
      </c>
    </row>
    <row r="93" spans="1:26" x14ac:dyDescent="0.25">
      <c r="A93">
        <v>49</v>
      </c>
      <c r="B93" s="12" cm="1">
        <f t="array" ref="B93">_xlfn.IFS(A93&lt;=0,0,A93&gt;254,NA(),TRUE,2/(257-A93))</f>
        <v>9.6153846153846159E-3</v>
      </c>
      <c r="C93" s="12" cm="1">
        <f t="array" ref="C93">_xlfn.IFS(A93&lt;=0,0,A93&gt;254,NA(),TRUE,3/(257-A93))</f>
        <v>1.4423076923076924E-2</v>
      </c>
      <c r="E93">
        <f t="shared" si="14"/>
        <v>2.5499999999999989</v>
      </c>
      <c r="F93">
        <f t="shared" si="11"/>
        <v>0</v>
      </c>
      <c r="G93" s="10" cm="1">
        <f t="array" ref="G93">_xlfn.SWITCH(_xlfn.BITRSHIFT(A93,6),0,0.1,1,1.7,2,4.9,3,14.2,-99)+_xlfn.SWITCH(_xlfn.BITRSHIFT(A93,6),0,0.025,1,0.05,2,0.1,3,0.25,-99)*_xlfn.BITAND(A93,63)</f>
        <v>1.3250000000000002</v>
      </c>
      <c r="I93">
        <f t="shared" si="12"/>
        <v>557.08516324244283</v>
      </c>
      <c r="K93">
        <f t="shared" si="18"/>
        <v>1575.6747865085842</v>
      </c>
      <c r="L93">
        <f t="shared" si="18"/>
        <v>1114.1703264848857</v>
      </c>
      <c r="M93">
        <f t="shared" si="18"/>
        <v>909.71626214603748</v>
      </c>
      <c r="N93">
        <f t="shared" si="18"/>
        <v>787.83739325429212</v>
      </c>
      <c r="O93">
        <f t="shared" si="18"/>
        <v>704.66318661313278</v>
      </c>
      <c r="P93">
        <f t="shared" si="18"/>
        <v>643.26653791914202</v>
      </c>
      <c r="Q93">
        <f t="shared" si="18"/>
        <v>595.54909031664374</v>
      </c>
      <c r="R93">
        <f t="shared" si="18"/>
        <v>557.08516324244283</v>
      </c>
      <c r="S93">
        <f t="shared" si="18"/>
        <v>525.22492883619486</v>
      </c>
      <c r="T93">
        <f t="shared" si="18"/>
        <v>498.27211770666776</v>
      </c>
      <c r="U93">
        <f t="shared" si="18"/>
        <v>475.08382349748382</v>
      </c>
      <c r="V93">
        <f t="shared" si="18"/>
        <v>454.85813107301874</v>
      </c>
      <c r="W93">
        <f t="shared" si="18"/>
        <v>437.01355663172899</v>
      </c>
      <c r="X93">
        <f t="shared" si="18"/>
        <v>421.1168002923784</v>
      </c>
      <c r="Y93">
        <f t="shared" si="18"/>
        <v>406.83748047911166</v>
      </c>
      <c r="Z93">
        <f t="shared" si="18"/>
        <v>393.91869662714606</v>
      </c>
    </row>
    <row r="94" spans="1:26" x14ac:dyDescent="0.25">
      <c r="A94">
        <v>50</v>
      </c>
      <c r="B94" s="12" cm="1">
        <f t="array" ref="B94">_xlfn.IFS(A94&lt;=0,0,A94&gt;254,NA(),TRUE,2/(257-A94))</f>
        <v>9.6618357487922701E-3</v>
      </c>
      <c r="C94" s="12" cm="1">
        <f t="array" ref="C94">_xlfn.IFS(A94&lt;=0,0,A94&gt;254,NA(),TRUE,3/(257-A94))</f>
        <v>1.4492753623188406E-2</v>
      </c>
      <c r="E94">
        <f t="shared" si="14"/>
        <v>2.5999999999999988</v>
      </c>
      <c r="F94">
        <f t="shared" si="11"/>
        <v>0</v>
      </c>
      <c r="G94" s="10" cm="1">
        <f t="array" ref="G94">_xlfn.SWITCH(_xlfn.BITRSHIFT(A94,6),0,0.1,1,1.7,2,4.9,3,14.2,-99)+_xlfn.SWITCH(_xlfn.BITRSHIFT(A94,6),0,0.025,1,0.05,2,0.1,3,0.25,-99)*_xlfn.BITAND(A94,63)</f>
        <v>1.35</v>
      </c>
      <c r="I94">
        <f t="shared" si="12"/>
        <v>572.92586280767102</v>
      </c>
      <c r="K94">
        <f t="shared" ref="K94:Z103" si="19">POWER($G94,1.5)*POWER(K$43,-0.5)*earthSecPerYr/60/60/24</f>
        <v>1620.479050833831</v>
      </c>
      <c r="L94">
        <f t="shared" si="19"/>
        <v>1145.851725615342</v>
      </c>
      <c r="M94">
        <f t="shared" si="19"/>
        <v>935.58401621506164</v>
      </c>
      <c r="N94">
        <f t="shared" si="19"/>
        <v>810.23952541691551</v>
      </c>
      <c r="O94">
        <f t="shared" si="19"/>
        <v>724.70026275575674</v>
      </c>
      <c r="P94">
        <f t="shared" si="19"/>
        <v>661.55780223541512</v>
      </c>
      <c r="Q94">
        <f t="shared" si="19"/>
        <v>612.48351047090171</v>
      </c>
      <c r="R94">
        <f t="shared" si="19"/>
        <v>572.92586280767102</v>
      </c>
      <c r="S94">
        <f t="shared" si="19"/>
        <v>540.15968361127705</v>
      </c>
      <c r="T94">
        <f t="shared" si="19"/>
        <v>512.44047012226827</v>
      </c>
      <c r="U94">
        <f t="shared" si="19"/>
        <v>488.59281747700652</v>
      </c>
      <c r="V94">
        <f t="shared" si="19"/>
        <v>467.79200810753082</v>
      </c>
      <c r="W94">
        <f t="shared" si="19"/>
        <v>449.44002373819967</v>
      </c>
      <c r="X94">
        <f t="shared" si="19"/>
        <v>433.09124361891639</v>
      </c>
      <c r="Y94">
        <f t="shared" si="19"/>
        <v>418.40589178382874</v>
      </c>
      <c r="Z94">
        <f t="shared" si="19"/>
        <v>405.11976270845776</v>
      </c>
    </row>
    <row r="95" spans="1:26" x14ac:dyDescent="0.25">
      <c r="A95">
        <v>51</v>
      </c>
      <c r="B95" s="12" cm="1">
        <f t="array" ref="B95">_xlfn.IFS(A95&lt;=0,0,A95&gt;254,NA(),TRUE,2/(257-A95))</f>
        <v>9.7087378640776691E-3</v>
      </c>
      <c r="C95" s="12" cm="1">
        <f t="array" ref="C95">_xlfn.IFS(A95&lt;=0,0,A95&gt;254,NA(),TRUE,3/(257-A95))</f>
        <v>1.4563106796116505E-2</v>
      </c>
      <c r="E95">
        <f t="shared" si="14"/>
        <v>2.6499999999999986</v>
      </c>
      <c r="F95">
        <f t="shared" si="11"/>
        <v>0</v>
      </c>
      <c r="G95" s="10" cm="1">
        <f t="array" ref="G95">_xlfn.SWITCH(_xlfn.BITRSHIFT(A95,6),0,0.1,1,1.7,2,4.9,3,14.2,-99)+_xlfn.SWITCH(_xlfn.BITRSHIFT(A95,6),0,0.025,1,0.05,2,0.1,3,0.25,-99)*_xlfn.BITAND(A95,63)</f>
        <v>1.3750000000000002</v>
      </c>
      <c r="I95">
        <f t="shared" si="12"/>
        <v>588.91392300659936</v>
      </c>
      <c r="K95">
        <f t="shared" si="19"/>
        <v>1665.7001139725551</v>
      </c>
      <c r="L95">
        <f t="shared" si="19"/>
        <v>1177.8278460131987</v>
      </c>
      <c r="M95">
        <f t="shared" si="19"/>
        <v>961.69240919124502</v>
      </c>
      <c r="N95">
        <f t="shared" si="19"/>
        <v>832.85005698627754</v>
      </c>
      <c r="O95">
        <f t="shared" si="19"/>
        <v>744.92373699435609</v>
      </c>
      <c r="P95">
        <f t="shared" si="19"/>
        <v>680.01922395475742</v>
      </c>
      <c r="Q95">
        <f t="shared" si="19"/>
        <v>629.57546576904645</v>
      </c>
      <c r="R95">
        <f t="shared" si="19"/>
        <v>588.91392300659936</v>
      </c>
      <c r="S95">
        <f t="shared" si="19"/>
        <v>555.2333713241851</v>
      </c>
      <c r="T95">
        <f t="shared" si="19"/>
        <v>526.74062589553341</v>
      </c>
      <c r="U95">
        <f t="shared" si="19"/>
        <v>502.22748102719919</v>
      </c>
      <c r="V95">
        <f t="shared" si="19"/>
        <v>480.84620459562251</v>
      </c>
      <c r="W95">
        <f t="shared" si="19"/>
        <v>461.98209003648145</v>
      </c>
      <c r="X95">
        <f t="shared" si="19"/>
        <v>445.17708111397195</v>
      </c>
      <c r="Y95">
        <f t="shared" si="19"/>
        <v>430.08192007943336</v>
      </c>
      <c r="Z95">
        <f t="shared" si="19"/>
        <v>416.42502849313877</v>
      </c>
    </row>
    <row r="96" spans="1:26" x14ac:dyDescent="0.25">
      <c r="A96">
        <v>52</v>
      </c>
      <c r="B96" s="12" cm="1">
        <f t="array" ref="B96">_xlfn.IFS(A96&lt;=0,0,A96&gt;254,NA(),TRUE,2/(257-A96))</f>
        <v>9.7560975609756097E-3</v>
      </c>
      <c r="C96" s="12" cm="1">
        <f t="array" ref="C96">_xlfn.IFS(A96&lt;=0,0,A96&gt;254,NA(),TRUE,3/(257-A96))</f>
        <v>1.4634146341463415E-2</v>
      </c>
      <c r="E96">
        <f t="shared" si="14"/>
        <v>2.6999999999999984</v>
      </c>
      <c r="F96">
        <f t="shared" si="11"/>
        <v>0</v>
      </c>
      <c r="G96" s="10" cm="1">
        <f t="array" ref="G96">_xlfn.SWITCH(_xlfn.BITRSHIFT(A96,6),0,0.1,1,1.7,2,4.9,3,14.2,-99)+_xlfn.SWITCH(_xlfn.BITRSHIFT(A96,6),0,0.025,1,0.05,2,0.1,3,0.25,-99)*_xlfn.BITAND(A96,63)</f>
        <v>1.4000000000000001</v>
      </c>
      <c r="I96">
        <f t="shared" si="12"/>
        <v>605.04799793903737</v>
      </c>
      <c r="K96">
        <f t="shared" si="19"/>
        <v>1711.3341691441503</v>
      </c>
      <c r="L96">
        <f t="shared" si="19"/>
        <v>1210.0959958780747</v>
      </c>
      <c r="M96">
        <f t="shared" si="19"/>
        <v>988.03924322877992</v>
      </c>
      <c r="N96">
        <f t="shared" si="19"/>
        <v>855.66708457207517</v>
      </c>
      <c r="O96">
        <f t="shared" si="19"/>
        <v>765.33190688488867</v>
      </c>
      <c r="P96">
        <f t="shared" si="19"/>
        <v>698.64924896549485</v>
      </c>
      <c r="Q96">
        <f t="shared" si="19"/>
        <v>646.82351738325258</v>
      </c>
      <c r="R96">
        <f t="shared" si="19"/>
        <v>605.04799793903737</v>
      </c>
      <c r="S96">
        <f t="shared" si="19"/>
        <v>570.44472304805015</v>
      </c>
      <c r="T96">
        <f t="shared" si="19"/>
        <v>541.17138121673611</v>
      </c>
      <c r="U96">
        <f t="shared" si="19"/>
        <v>515.9866663605228</v>
      </c>
      <c r="V96">
        <f t="shared" si="19"/>
        <v>494.01962161438996</v>
      </c>
      <c r="W96">
        <f t="shared" si="19"/>
        <v>474.63869971559984</v>
      </c>
      <c r="X96">
        <f t="shared" si="19"/>
        <v>457.37329537263253</v>
      </c>
      <c r="Y96">
        <f t="shared" si="19"/>
        <v>441.86458245940003</v>
      </c>
      <c r="Z96">
        <f t="shared" si="19"/>
        <v>427.83354228603758</v>
      </c>
    </row>
    <row r="97" spans="1:26" x14ac:dyDescent="0.25">
      <c r="A97">
        <v>53</v>
      </c>
      <c r="B97" s="12" cm="1">
        <f t="array" ref="B97">_xlfn.IFS(A97&lt;=0,0,A97&gt;254,NA(),TRUE,2/(257-A97))</f>
        <v>9.8039215686274508E-3</v>
      </c>
      <c r="C97" s="12" cm="1">
        <f t="array" ref="C97">_xlfn.IFS(A97&lt;=0,0,A97&gt;254,NA(),TRUE,3/(257-A97))</f>
        <v>1.4705882352941176E-2</v>
      </c>
      <c r="E97">
        <f t="shared" si="14"/>
        <v>2.7499999999999982</v>
      </c>
      <c r="F97">
        <f t="shared" si="11"/>
        <v>0</v>
      </c>
      <c r="G97" s="10" cm="1">
        <f t="array" ref="G97">_xlfn.SWITCH(_xlfn.BITRSHIFT(A97,6),0,0.1,1,1.7,2,4.9,3,14.2,-99)+_xlfn.SWITCH(_xlfn.BITRSHIFT(A97,6),0,0.025,1,0.05,2,0.1,3,0.25,-99)*_xlfn.BITAND(A97,63)</f>
        <v>1.4250000000000003</v>
      </c>
      <c r="I97">
        <f t="shared" si="12"/>
        <v>621.32677792351035</v>
      </c>
      <c r="K97">
        <f t="shared" si="19"/>
        <v>1757.3775120100088</v>
      </c>
      <c r="L97">
        <f t="shared" si="19"/>
        <v>1242.6535558470207</v>
      </c>
      <c r="M97">
        <f t="shared" si="19"/>
        <v>1014.6223796267736</v>
      </c>
      <c r="N97">
        <f t="shared" si="19"/>
        <v>878.68875600500439</v>
      </c>
      <c r="O97">
        <f t="shared" si="19"/>
        <v>785.92311579676652</v>
      </c>
      <c r="P97">
        <f t="shared" si="19"/>
        <v>717.44636497772308</v>
      </c>
      <c r="Q97">
        <f t="shared" si="19"/>
        <v>664.22626520512995</v>
      </c>
      <c r="R97">
        <f t="shared" si="19"/>
        <v>621.32677792351035</v>
      </c>
      <c r="S97">
        <f t="shared" si="19"/>
        <v>585.79250400333638</v>
      </c>
      <c r="T97">
        <f t="shared" si="19"/>
        <v>555.73156467115393</v>
      </c>
      <c r="U97">
        <f t="shared" si="19"/>
        <v>529.86925657686265</v>
      </c>
      <c r="V97">
        <f t="shared" si="19"/>
        <v>507.31118981338682</v>
      </c>
      <c r="W97">
        <f t="shared" si="19"/>
        <v>487.40882537687844</v>
      </c>
      <c r="X97">
        <f t="shared" si="19"/>
        <v>469.6788963687614</v>
      </c>
      <c r="Y97">
        <f t="shared" si="19"/>
        <v>453.75292246761268</v>
      </c>
      <c r="Z97">
        <f t="shared" si="19"/>
        <v>439.3443780025022</v>
      </c>
    </row>
    <row r="98" spans="1:26" x14ac:dyDescent="0.25">
      <c r="A98">
        <v>54</v>
      </c>
      <c r="B98" s="12" cm="1">
        <f t="array" ref="B98">_xlfn.IFS(A98&lt;=0,0,A98&gt;254,NA(),TRUE,2/(257-A98))</f>
        <v>9.852216748768473E-3</v>
      </c>
      <c r="C98" s="12" cm="1">
        <f t="array" ref="C98">_xlfn.IFS(A98&lt;=0,0,A98&gt;254,NA(),TRUE,3/(257-A98))</f>
        <v>1.4778325123152709E-2</v>
      </c>
      <c r="E98">
        <f t="shared" si="14"/>
        <v>2.799999999999998</v>
      </c>
      <c r="F98">
        <f t="shared" si="11"/>
        <v>0</v>
      </c>
      <c r="G98" s="10" cm="1">
        <f t="array" ref="G98">_xlfn.SWITCH(_xlfn.BITRSHIFT(A98,6),0,0.1,1,1.7,2,4.9,3,14.2,-99)+_xlfn.SWITCH(_xlfn.BITRSHIFT(A98,6),0,0.025,1,0.05,2,0.1,3,0.25,-99)*_xlfn.BITAND(A98,63)</f>
        <v>1.4500000000000002</v>
      </c>
      <c r="I98">
        <f t="shared" si="12"/>
        <v>637.74898790135023</v>
      </c>
      <c r="K98">
        <f t="shared" si="19"/>
        <v>1803.8265361596086</v>
      </c>
      <c r="L98">
        <f t="shared" si="19"/>
        <v>1275.4979758027005</v>
      </c>
      <c r="M98">
        <f t="shared" si="19"/>
        <v>1041.4397362231405</v>
      </c>
      <c r="N98">
        <f t="shared" si="19"/>
        <v>901.91326807980431</v>
      </c>
      <c r="O98">
        <f t="shared" si="19"/>
        <v>806.69575089417333</v>
      </c>
      <c r="P98">
        <f t="shared" si="19"/>
        <v>736.40909968051199</v>
      </c>
      <c r="Q98">
        <f t="shared" si="19"/>
        <v>681.78234613962627</v>
      </c>
      <c r="R98">
        <f t="shared" si="19"/>
        <v>637.74898790135023</v>
      </c>
      <c r="S98">
        <f t="shared" si="19"/>
        <v>601.27551205320299</v>
      </c>
      <c r="T98">
        <f t="shared" si="19"/>
        <v>570.42003581164397</v>
      </c>
      <c r="U98">
        <f t="shared" si="19"/>
        <v>543.87416430253347</v>
      </c>
      <c r="V98">
        <f t="shared" si="19"/>
        <v>520.71986811157024</v>
      </c>
      <c r="W98">
        <f t="shared" si="19"/>
        <v>500.29146678200522</v>
      </c>
      <c r="X98">
        <f t="shared" si="19"/>
        <v>482.09292024860366</v>
      </c>
      <c r="Y98">
        <f t="shared" si="19"/>
        <v>465.74600893287834</v>
      </c>
      <c r="Z98">
        <f t="shared" si="19"/>
        <v>450.95663403990216</v>
      </c>
    </row>
    <row r="99" spans="1:26" x14ac:dyDescent="0.25">
      <c r="A99">
        <v>55</v>
      </c>
      <c r="B99" s="12" cm="1">
        <f t="array" ref="B99">_xlfn.IFS(A99&lt;=0,0,A99&gt;254,NA(),TRUE,2/(257-A99))</f>
        <v>9.9009900990099011E-3</v>
      </c>
      <c r="C99" s="12" cm="1">
        <f t="array" ref="C99">_xlfn.IFS(A99&lt;=0,0,A99&gt;254,NA(),TRUE,3/(257-A99))</f>
        <v>1.4851485148514851E-2</v>
      </c>
      <c r="E99">
        <f t="shared" si="14"/>
        <v>2.8499999999999979</v>
      </c>
      <c r="F99">
        <f t="shared" si="11"/>
        <v>0</v>
      </c>
      <c r="G99" s="10" cm="1">
        <f t="array" ref="G99">_xlfn.SWITCH(_xlfn.BITRSHIFT(A99,6),0,0.1,1,1.7,2,4.9,3,14.2,-99)+_xlfn.SWITCH(_xlfn.BITRSHIFT(A99,6),0,0.025,1,0.05,2,0.1,3,0.25,-99)*_xlfn.BITAND(A99,63)</f>
        <v>1.4750000000000001</v>
      </c>
      <c r="I99">
        <f t="shared" si="12"/>
        <v>654.3133859375389</v>
      </c>
      <c r="K99">
        <f t="shared" si="19"/>
        <v>1850.6777288702572</v>
      </c>
      <c r="L99">
        <f t="shared" si="19"/>
        <v>1308.6267718750778</v>
      </c>
      <c r="M99">
        <f t="shared" si="19"/>
        <v>1068.4892849464884</v>
      </c>
      <c r="N99">
        <f t="shared" si="19"/>
        <v>925.33886443512858</v>
      </c>
      <c r="O99">
        <f t="shared" si="19"/>
        <v>827.64824123976405</v>
      </c>
      <c r="P99">
        <f t="shared" si="19"/>
        <v>755.5360190108272</v>
      </c>
      <c r="Q99">
        <f t="shared" si="19"/>
        <v>699.49043250236036</v>
      </c>
      <c r="R99">
        <f t="shared" si="19"/>
        <v>654.3133859375389</v>
      </c>
      <c r="S99">
        <f t="shared" si="19"/>
        <v>616.89257629008591</v>
      </c>
      <c r="T99">
        <f t="shared" si="19"/>
        <v>585.23568381775681</v>
      </c>
      <c r="U99">
        <f t="shared" si="19"/>
        <v>558.00033041179302</v>
      </c>
      <c r="V99">
        <f t="shared" si="19"/>
        <v>534.2446424732442</v>
      </c>
      <c r="W99">
        <f t="shared" si="19"/>
        <v>513.28564967699651</v>
      </c>
      <c r="X99">
        <f t="shared" si="19"/>
        <v>494.61442819753</v>
      </c>
      <c r="Y99">
        <f t="shared" si="19"/>
        <v>477.84293487409809</v>
      </c>
      <c r="Z99">
        <f t="shared" si="19"/>
        <v>462.66943221756429</v>
      </c>
    </row>
    <row r="100" spans="1:26" x14ac:dyDescent="0.25">
      <c r="A100">
        <v>56</v>
      </c>
      <c r="B100" s="12" cm="1">
        <f t="array" ref="B100">_xlfn.IFS(A100&lt;=0,0,A100&gt;254,NA(),TRUE,2/(257-A100))</f>
        <v>9.9502487562189053E-3</v>
      </c>
      <c r="C100" s="12" cm="1">
        <f t="array" ref="C100">_xlfn.IFS(A100&lt;=0,0,A100&gt;254,NA(),TRUE,3/(257-A100))</f>
        <v>1.4925373134328358E-2</v>
      </c>
      <c r="E100">
        <f t="shared" si="14"/>
        <v>2.8999999999999977</v>
      </c>
      <c r="F100">
        <f t="shared" si="11"/>
        <v>0</v>
      </c>
      <c r="G100" s="10" cm="1">
        <f t="array" ref="G100">_xlfn.SWITCH(_xlfn.BITRSHIFT(A100,6),0,0.1,1,1.7,2,4.9,3,14.2,-99)+_xlfn.SWITCH(_xlfn.BITRSHIFT(A100,6),0,0.025,1,0.05,2,0.1,3,0.25,-99)*_xlfn.BITAND(A100,63)</f>
        <v>1.5000000000000002</v>
      </c>
      <c r="I100">
        <f t="shared" si="12"/>
        <v>671.01876181088585</v>
      </c>
      <c r="K100">
        <f t="shared" si="19"/>
        <v>1897.9276671195128</v>
      </c>
      <c r="L100">
        <f t="shared" si="19"/>
        <v>1342.0375236217717</v>
      </c>
      <c r="M100">
        <f t="shared" si="19"/>
        <v>1095.7690495138893</v>
      </c>
      <c r="N100">
        <f t="shared" si="19"/>
        <v>948.96383355975638</v>
      </c>
      <c r="O100">
        <f t="shared" si="19"/>
        <v>848.77905601136456</v>
      </c>
      <c r="P100">
        <f t="shared" si="19"/>
        <v>774.82572552560885</v>
      </c>
      <c r="Q100">
        <f t="shared" si="19"/>
        <v>717.34923051245869</v>
      </c>
      <c r="R100">
        <f t="shared" si="19"/>
        <v>671.01876181088585</v>
      </c>
      <c r="S100">
        <f t="shared" si="19"/>
        <v>632.64255570650425</v>
      </c>
      <c r="T100">
        <f t="shared" si="19"/>
        <v>600.17742623475226</v>
      </c>
      <c r="U100">
        <f t="shared" si="19"/>
        <v>572.24672282454242</v>
      </c>
      <c r="V100">
        <f t="shared" si="19"/>
        <v>547.88452475694464</v>
      </c>
      <c r="W100">
        <f t="shared" si="19"/>
        <v>526.39042468624257</v>
      </c>
      <c r="X100">
        <f t="shared" si="19"/>
        <v>507.24250537431135</v>
      </c>
      <c r="Y100">
        <f t="shared" si="19"/>
        <v>490.04281647067774</v>
      </c>
      <c r="Z100">
        <f t="shared" si="19"/>
        <v>474.48191677987819</v>
      </c>
    </row>
    <row r="101" spans="1:26" x14ac:dyDescent="0.25">
      <c r="A101">
        <v>57</v>
      </c>
      <c r="B101" s="12" cm="1">
        <f t="array" ref="B101">_xlfn.IFS(A101&lt;=0,0,A101&gt;254,NA(),TRUE,2/(257-A101))</f>
        <v>0.01</v>
      </c>
      <c r="C101" s="12" cm="1">
        <f t="array" ref="C101">_xlfn.IFS(A101&lt;=0,0,A101&gt;254,NA(),TRUE,3/(257-A101))</f>
        <v>1.4999999999999999E-2</v>
      </c>
      <c r="E101">
        <f t="shared" si="14"/>
        <v>2.9499999999999975</v>
      </c>
      <c r="F101">
        <f t="shared" si="11"/>
        <v>0</v>
      </c>
      <c r="G101" s="10" cm="1">
        <f t="array" ref="G101">_xlfn.SWITCH(_xlfn.BITRSHIFT(A101,6),0,0.1,1,1.7,2,4.9,3,14.2,-99)+_xlfn.SWITCH(_xlfn.BITRSHIFT(A101,6),0,0.025,1,0.05,2,0.1,3,0.25,-99)*_xlfn.BITAND(A101,63)</f>
        <v>1.5250000000000001</v>
      </c>
      <c r="H101" t="s">
        <v>63</v>
      </c>
      <c r="I101">
        <f t="shared" si="12"/>
        <v>687.86393568681331</v>
      </c>
      <c r="K101">
        <f t="shared" si="19"/>
        <v>1945.5730138312513</v>
      </c>
      <c r="L101">
        <f t="shared" si="19"/>
        <v>1375.7278713736266</v>
      </c>
      <c r="M101">
        <f t="shared" si="19"/>
        <v>1123.2771032635449</v>
      </c>
      <c r="N101">
        <f t="shared" si="19"/>
        <v>972.78650691562564</v>
      </c>
      <c r="O101">
        <f t="shared" si="19"/>
        <v>870.08670282316336</v>
      </c>
      <c r="P101">
        <f t="shared" si="19"/>
        <v>794.27685686923417</v>
      </c>
      <c r="Q101">
        <f t="shared" si="19"/>
        <v>735.35747887370292</v>
      </c>
      <c r="R101">
        <f t="shared" si="19"/>
        <v>687.86393568681331</v>
      </c>
      <c r="S101">
        <f t="shared" si="19"/>
        <v>648.52433794375054</v>
      </c>
      <c r="T101">
        <f t="shared" si="19"/>
        <v>615.24420778650313</v>
      </c>
      <c r="U101">
        <f t="shared" si="19"/>
        <v>586.61233537447254</v>
      </c>
      <c r="V101">
        <f t="shared" si="19"/>
        <v>561.63855163177243</v>
      </c>
      <c r="W101">
        <f t="shared" si="19"/>
        <v>539.60486627135299</v>
      </c>
      <c r="X101">
        <f t="shared" si="19"/>
        <v>519.97625990783865</v>
      </c>
      <c r="Y101">
        <f t="shared" si="19"/>
        <v>502.34479209326719</v>
      </c>
      <c r="Z101">
        <f t="shared" si="19"/>
        <v>486.39325345781282</v>
      </c>
    </row>
    <row r="102" spans="1:26" x14ac:dyDescent="0.25">
      <c r="A102">
        <v>58</v>
      </c>
      <c r="B102" s="12" cm="1">
        <f t="array" ref="B102">_xlfn.IFS(A102&lt;=0,0,A102&gt;254,NA(),TRUE,2/(257-A102))</f>
        <v>1.0050251256281407E-2</v>
      </c>
      <c r="C102" s="12" cm="1">
        <f t="array" ref="C102">_xlfn.IFS(A102&lt;=0,0,A102&gt;254,NA(),TRUE,3/(257-A102))</f>
        <v>1.507537688442211E-2</v>
      </c>
      <c r="E102">
        <f t="shared" si="14"/>
        <v>2.9999999999999973</v>
      </c>
      <c r="F102">
        <f t="shared" si="11"/>
        <v>0</v>
      </c>
      <c r="G102" s="10" cm="1">
        <f t="array" ref="G102">_xlfn.SWITCH(_xlfn.BITRSHIFT(A102,6),0,0.1,1,1.7,2,4.9,3,14.2,-99)+_xlfn.SWITCH(_xlfn.BITRSHIFT(A102,6),0,0.025,1,0.05,2,0.1,3,0.25,-99)*_xlfn.BITAND(A102,63)</f>
        <v>1.5500000000000003</v>
      </c>
      <c r="I102">
        <f t="shared" si="12"/>
        <v>704.84775686662567</v>
      </c>
      <c r="K102">
        <f t="shared" si="19"/>
        <v>1993.6105143380712</v>
      </c>
      <c r="L102">
        <f t="shared" si="19"/>
        <v>1409.6955137332513</v>
      </c>
      <c r="M102">
        <f t="shared" si="19"/>
        <v>1151.011567112354</v>
      </c>
      <c r="N102">
        <f t="shared" si="19"/>
        <v>996.8052571690356</v>
      </c>
      <c r="O102">
        <f t="shared" si="19"/>
        <v>891.5697261436494</v>
      </c>
      <c r="P102">
        <f t="shared" si="19"/>
        <v>813.88808432930045</v>
      </c>
      <c r="Q102">
        <f t="shared" si="19"/>
        <v>753.51394743744379</v>
      </c>
      <c r="R102">
        <f t="shared" si="19"/>
        <v>704.84775686662567</v>
      </c>
      <c r="S102">
        <f t="shared" si="19"/>
        <v>664.53683811269048</v>
      </c>
      <c r="T102">
        <f t="shared" si="19"/>
        <v>630.4349992568076</v>
      </c>
      <c r="U102">
        <f t="shared" si="19"/>
        <v>601.09618674243882</v>
      </c>
      <c r="V102">
        <f t="shared" si="19"/>
        <v>575.50578355617699</v>
      </c>
      <c r="W102">
        <f t="shared" si="19"/>
        <v>552.92807175000416</v>
      </c>
      <c r="X102">
        <f t="shared" si="19"/>
        <v>532.81482195166006</v>
      </c>
      <c r="Y102">
        <f t="shared" si="19"/>
        <v>514.74802139035694</v>
      </c>
      <c r="Z102">
        <f t="shared" si="19"/>
        <v>498.4026285845178</v>
      </c>
    </row>
    <row r="103" spans="1:26" x14ac:dyDescent="0.25">
      <c r="A103">
        <v>59</v>
      </c>
      <c r="B103" s="12" cm="1">
        <f t="array" ref="B103">_xlfn.IFS(A103&lt;=0,0,A103&gt;254,NA(),TRUE,2/(257-A103))</f>
        <v>1.0101010101010102E-2</v>
      </c>
      <c r="C103" s="12" cm="1">
        <f t="array" ref="C103">_xlfn.IFS(A103&lt;=0,0,A103&gt;254,NA(),TRUE,3/(257-A103))</f>
        <v>1.5151515151515152E-2</v>
      </c>
      <c r="E103">
        <f t="shared" si="14"/>
        <v>3.0499999999999972</v>
      </c>
      <c r="F103">
        <f t="shared" si="11"/>
        <v>0</v>
      </c>
      <c r="G103" s="10" cm="1">
        <f t="array" ref="G103">_xlfn.SWITCH(_xlfn.BITRSHIFT(A103,6),0,0.1,1,1.7,2,4.9,3,14.2,-99)+_xlfn.SWITCH(_xlfn.BITRSHIFT(A103,6),0,0.025,1,0.05,2,0.1,3,0.25,-99)*_xlfn.BITAND(A103,63)</f>
        <v>1.5750000000000002</v>
      </c>
      <c r="H103" s="10"/>
      <c r="I103">
        <f t="shared" si="12"/>
        <v>721.96910260768846</v>
      </c>
      <c r="K103">
        <f t="shared" si="19"/>
        <v>2042.0369930442512</v>
      </c>
      <c r="L103">
        <f t="shared" si="19"/>
        <v>1443.9382052153769</v>
      </c>
      <c r="M103">
        <f t="shared" si="19"/>
        <v>1178.9706076292728</v>
      </c>
      <c r="N103">
        <f t="shared" si="19"/>
        <v>1021.0184965221256</v>
      </c>
      <c r="O103">
        <f t="shared" si="19"/>
        <v>913.22670580324211</v>
      </c>
      <c r="P103">
        <f t="shared" si="19"/>
        <v>833.65811147428292</v>
      </c>
      <c r="Q103">
        <f t="shared" si="19"/>
        <v>771.8174359413174</v>
      </c>
      <c r="R103">
        <f t="shared" si="19"/>
        <v>721.96910260768846</v>
      </c>
      <c r="S103">
        <f t="shared" si="19"/>
        <v>680.67899768141706</v>
      </c>
      <c r="T103">
        <f t="shared" si="19"/>
        <v>645.74879643412476</v>
      </c>
      <c r="U103">
        <f t="shared" si="19"/>
        <v>615.69731945030549</v>
      </c>
      <c r="V103">
        <f t="shared" si="19"/>
        <v>589.48530381463638</v>
      </c>
      <c r="W103">
        <f t="shared" si="19"/>
        <v>566.35916037041159</v>
      </c>
      <c r="X103">
        <f t="shared" si="19"/>
        <v>545.75734279211918</v>
      </c>
      <c r="Y103">
        <f t="shared" si="19"/>
        <v>527.25168442665699</v>
      </c>
      <c r="Z103">
        <f t="shared" si="19"/>
        <v>510.50924826106279</v>
      </c>
    </row>
    <row r="104" spans="1:26" x14ac:dyDescent="0.25">
      <c r="A104">
        <v>60</v>
      </c>
      <c r="B104" s="12" cm="1">
        <f t="array" ref="B104">_xlfn.IFS(A104&lt;=0,0,A104&gt;254,NA(),TRUE,2/(257-A104))</f>
        <v>1.015228426395939E-2</v>
      </c>
      <c r="C104" s="12" cm="1">
        <f t="array" ref="C104">_xlfn.IFS(A104&lt;=0,0,A104&gt;254,NA(),TRUE,3/(257-A104))</f>
        <v>1.5228426395939087E-2</v>
      </c>
      <c r="E104">
        <f t="shared" si="14"/>
        <v>3.099999999999997</v>
      </c>
      <c r="F104">
        <f t="shared" si="11"/>
        <v>0</v>
      </c>
      <c r="G104" s="10" cm="1">
        <f t="array" ref="G104">_xlfn.SWITCH(_xlfn.BITRSHIFT(A104,6),0,0.1,1,1.7,2,4.9,3,14.2,-99)+_xlfn.SWITCH(_xlfn.BITRSHIFT(A104,6),0,0.025,1,0.05,2,0.1,3,0.25,-99)*_xlfn.BITAND(A104,63)</f>
        <v>1.6</v>
      </c>
      <c r="H104" s="10"/>
      <c r="I104">
        <f t="shared" si="12"/>
        <v>739.2268770094314</v>
      </c>
      <c r="K104">
        <f t="shared" ref="K104:Z113" si="20">POWER($G104,1.5)*POWER(K$43,-0.5)*earthSecPerYr/60/60/24</f>
        <v>2090.8493502748911</v>
      </c>
      <c r="L104">
        <f t="shared" si="20"/>
        <v>1478.4537540188628</v>
      </c>
      <c r="M104">
        <f t="shared" si="20"/>
        <v>1207.152435216163</v>
      </c>
      <c r="N104">
        <f t="shared" si="20"/>
        <v>1045.4246751374455</v>
      </c>
      <c r="O104">
        <f t="shared" si="20"/>
        <v>935.05625558518523</v>
      </c>
      <c r="P104">
        <f t="shared" si="20"/>
        <v>853.58567286720336</v>
      </c>
      <c r="Q104">
        <f t="shared" si="20"/>
        <v>790.26677281833463</v>
      </c>
      <c r="R104">
        <f t="shared" si="20"/>
        <v>739.2268770094314</v>
      </c>
      <c r="S104">
        <f t="shared" si="20"/>
        <v>696.94978342496404</v>
      </c>
      <c r="T104">
        <f t="shared" si="20"/>
        <v>661.18461911518602</v>
      </c>
      <c r="U104">
        <f t="shared" si="20"/>
        <v>630.41479891092604</v>
      </c>
      <c r="V104">
        <f t="shared" si="20"/>
        <v>603.57621760808149</v>
      </c>
      <c r="W104">
        <f t="shared" si="20"/>
        <v>579.89727243743766</v>
      </c>
      <c r="X104">
        <f t="shared" si="20"/>
        <v>558.80299400625313</v>
      </c>
      <c r="Y104">
        <f t="shared" si="20"/>
        <v>539.8549808695501</v>
      </c>
      <c r="Z104">
        <f t="shared" si="20"/>
        <v>522.71233756872277</v>
      </c>
    </row>
    <row r="105" spans="1:26" x14ac:dyDescent="0.25">
      <c r="A105">
        <v>61</v>
      </c>
      <c r="B105" s="12" cm="1">
        <f t="array" ref="B105">_xlfn.IFS(A105&lt;=0,0,A105&gt;254,NA(),TRUE,2/(257-A105))</f>
        <v>1.020408163265306E-2</v>
      </c>
      <c r="C105" s="12" cm="1">
        <f t="array" ref="C105">_xlfn.IFS(A105&lt;=0,0,A105&gt;254,NA(),TRUE,3/(257-A105))</f>
        <v>1.5306122448979591E-2</v>
      </c>
      <c r="E105">
        <f t="shared" si="14"/>
        <v>3.1499999999999968</v>
      </c>
      <c r="F105">
        <f t="shared" si="11"/>
        <v>0</v>
      </c>
      <c r="G105" s="10" cm="1">
        <f t="array" ref="G105">_xlfn.SWITCH(_xlfn.BITRSHIFT(A105,6),0,0.1,1,1.7,2,4.9,3,14.2,-99)+_xlfn.SWITCH(_xlfn.BITRSHIFT(A105,6),0,0.025,1,0.05,2,0.1,3,0.25,-99)*_xlfn.BITAND(A105,63)</f>
        <v>1.6250000000000002</v>
      </c>
      <c r="H105" s="10"/>
      <c r="I105">
        <f t="shared" si="12"/>
        <v>756.62000996052495</v>
      </c>
      <c r="K105">
        <f t="shared" si="20"/>
        <v>2140.0445592980814</v>
      </c>
      <c r="L105">
        <f t="shared" si="20"/>
        <v>1513.2400199210499</v>
      </c>
      <c r="M105">
        <f t="shared" si="20"/>
        <v>1235.5553023885416</v>
      </c>
      <c r="N105">
        <f t="shared" si="20"/>
        <v>1070.0222796490407</v>
      </c>
      <c r="O105">
        <f t="shared" si="20"/>
        <v>957.05702189381793</v>
      </c>
      <c r="P105">
        <f t="shared" si="20"/>
        <v>873.66953284993303</v>
      </c>
      <c r="Q105">
        <f t="shared" si="20"/>
        <v>808.86081407136328</v>
      </c>
      <c r="R105">
        <f t="shared" si="20"/>
        <v>756.62000996052495</v>
      </c>
      <c r="S105">
        <f t="shared" si="20"/>
        <v>713.34818643269398</v>
      </c>
      <c r="T105">
        <f t="shared" si="20"/>
        <v>676.74151016332087</v>
      </c>
      <c r="U105">
        <f t="shared" si="20"/>
        <v>645.24771253029201</v>
      </c>
      <c r="V105">
        <f t="shared" si="20"/>
        <v>617.77765119427079</v>
      </c>
      <c r="W105">
        <f t="shared" si="20"/>
        <v>593.54156848668993</v>
      </c>
      <c r="X105">
        <f t="shared" si="20"/>
        <v>571.95096666593213</v>
      </c>
      <c r="Y105">
        <f t="shared" si="20"/>
        <v>552.55712922021735</v>
      </c>
      <c r="Z105">
        <f t="shared" si="20"/>
        <v>535.01113982452034</v>
      </c>
    </row>
    <row r="106" spans="1:26" x14ac:dyDescent="0.25">
      <c r="A106">
        <v>62</v>
      </c>
      <c r="B106" s="12" cm="1">
        <f t="array" ref="B106">_xlfn.IFS(A106&lt;=0,0,A106&gt;254,NA(),TRUE,2/(257-A106))</f>
        <v>1.0256410256410256E-2</v>
      </c>
      <c r="C106" s="12" cm="1">
        <f t="array" ref="C106">_xlfn.IFS(A106&lt;=0,0,A106&gt;254,NA(),TRUE,3/(257-A106))</f>
        <v>1.5384615384615385E-2</v>
      </c>
      <c r="E106">
        <f t="shared" si="14"/>
        <v>3.1999999999999966</v>
      </c>
      <c r="F106">
        <f t="shared" si="11"/>
        <v>0</v>
      </c>
      <c r="G106" s="10" cm="1">
        <f t="array" ref="G106">_xlfn.SWITCH(_xlfn.BITRSHIFT(A106,6),0,0.1,1,1.7,2,4.9,3,14.2,-99)+_xlfn.SWITCH(_xlfn.BITRSHIFT(A106,6),0,0.025,1,0.05,2,0.1,3,0.25,-99)*_xlfn.BITAND(A106,63)</f>
        <v>1.6500000000000001</v>
      </c>
      <c r="H106" s="10"/>
      <c r="I106">
        <f t="shared" si="12"/>
        <v>774.1474561429801</v>
      </c>
      <c r="K106">
        <f t="shared" si="20"/>
        <v>2189.6196635080664</v>
      </c>
      <c r="L106">
        <f t="shared" si="20"/>
        <v>1548.2949122859602</v>
      </c>
      <c r="M106">
        <f t="shared" si="20"/>
        <v>1264.1775021492799</v>
      </c>
      <c r="N106">
        <f t="shared" si="20"/>
        <v>1094.8098317540332</v>
      </c>
      <c r="O106">
        <f t="shared" si="20"/>
        <v>979.22768249485046</v>
      </c>
      <c r="P106">
        <f t="shared" si="20"/>
        <v>893.90848439322724</v>
      </c>
      <c r="Q106">
        <f t="shared" si="20"/>
        <v>827.59844220846765</v>
      </c>
      <c r="R106">
        <f t="shared" si="20"/>
        <v>774.1474561429801</v>
      </c>
      <c r="S106">
        <f t="shared" si="20"/>
        <v>729.87322116935547</v>
      </c>
      <c r="T106">
        <f t="shared" si="20"/>
        <v>692.41853461769631</v>
      </c>
      <c r="U106">
        <f t="shared" si="20"/>
        <v>660.19516885822748</v>
      </c>
      <c r="V106">
        <f t="shared" si="20"/>
        <v>632.08875107463996</v>
      </c>
      <c r="W106">
        <f t="shared" si="20"/>
        <v>607.29122850327235</v>
      </c>
      <c r="X106">
        <f t="shared" si="20"/>
        <v>585.20047058503053</v>
      </c>
      <c r="Y106">
        <f t="shared" si="20"/>
        <v>565.35736608633533</v>
      </c>
      <c r="Z106">
        <f t="shared" si="20"/>
        <v>547.40491587701661</v>
      </c>
    </row>
    <row r="107" spans="1:26" x14ac:dyDescent="0.25">
      <c r="A107">
        <v>63</v>
      </c>
      <c r="B107" s="12" cm="1">
        <f t="array" ref="B107">_xlfn.IFS(A107&lt;=0,0,A107&gt;254,NA(),TRUE,2/(257-A107))</f>
        <v>1.0309278350515464E-2</v>
      </c>
      <c r="C107" s="12" cm="1">
        <f t="array" ref="C107">_xlfn.IFS(A107&lt;=0,0,A107&gt;254,NA(),TRUE,3/(257-A107))</f>
        <v>1.5463917525773196E-2</v>
      </c>
      <c r="E107">
        <f t="shared" si="14"/>
        <v>3.2499999999999964</v>
      </c>
      <c r="F107">
        <f t="shared" si="11"/>
        <v>0</v>
      </c>
      <c r="G107" s="10" cm="1">
        <f t="array" ref="G107">_xlfn.SWITCH(_xlfn.BITRSHIFT(A107,6),0,0.1,1,1.7,2,4.9,3,14.2,-99)+_xlfn.SWITCH(_xlfn.BITRSHIFT(A107,6),0,0.025,1,0.05,2,0.1,3,0.25,-99)*_xlfn.BITAND(A107,63)</f>
        <v>1.6750000000000003</v>
      </c>
      <c r="H107" s="10"/>
      <c r="I107">
        <f t="shared" si="12"/>
        <v>791.80819408927391</v>
      </c>
      <c r="K107">
        <f t="shared" si="20"/>
        <v>2239.5717737583977</v>
      </c>
      <c r="L107">
        <f t="shared" si="20"/>
        <v>1583.6163881785478</v>
      </c>
      <c r="M107">
        <f t="shared" si="20"/>
        <v>1293.0173664488991</v>
      </c>
      <c r="N107">
        <f t="shared" si="20"/>
        <v>1119.7858868791989</v>
      </c>
      <c r="O107">
        <f t="shared" si="20"/>
        <v>1001.5669453227116</v>
      </c>
      <c r="P107">
        <f t="shared" si="20"/>
        <v>914.3013480079876</v>
      </c>
      <c r="Q107">
        <f t="shared" si="20"/>
        <v>846.47856523493328</v>
      </c>
      <c r="R107">
        <f t="shared" si="20"/>
        <v>791.80819408927391</v>
      </c>
      <c r="S107">
        <f t="shared" si="20"/>
        <v>746.52392458613269</v>
      </c>
      <c r="T107">
        <f t="shared" si="20"/>
        <v>708.21477884998546</v>
      </c>
      <c r="U107">
        <f t="shared" si="20"/>
        <v>675.25629678430153</v>
      </c>
      <c r="V107">
        <f t="shared" si="20"/>
        <v>646.50868322444956</v>
      </c>
      <c r="W107">
        <f t="shared" si="20"/>
        <v>621.14545118213402</v>
      </c>
      <c r="X107">
        <f t="shared" si="20"/>
        <v>598.55073360668052</v>
      </c>
      <c r="Y107">
        <f t="shared" si="20"/>
        <v>578.25494549349867</v>
      </c>
      <c r="Z107">
        <f t="shared" si="20"/>
        <v>559.89294343959943</v>
      </c>
    </row>
    <row r="108" spans="1:26" x14ac:dyDescent="0.25">
      <c r="A108">
        <v>64</v>
      </c>
      <c r="B108" s="12" cm="1">
        <f t="array" ref="B108">_xlfn.IFS(A108&lt;=0,0,A108&gt;254,NA(),TRUE,2/(257-A108))</f>
        <v>1.0362694300518135E-2</v>
      </c>
      <c r="C108" s="12" cm="1">
        <f t="array" ref="C108">_xlfn.IFS(A108&lt;=0,0,A108&gt;254,NA(),TRUE,3/(257-A108))</f>
        <v>1.5544041450777202E-2</v>
      </c>
      <c r="E108">
        <f t="shared" si="14"/>
        <v>3.2999999999999963</v>
      </c>
      <c r="F108">
        <f t="shared" ref="F108:F171" si="21">_xlfn.BITRSHIFT(A108,6)</f>
        <v>1</v>
      </c>
      <c r="G108" s="10" cm="1">
        <f t="array" ref="G108">_xlfn.SWITCH(_xlfn.BITRSHIFT(A108,6),0,0.1,1,1.7,2,4.9,3,14.2,-99)+_xlfn.SWITCH(_xlfn.BITRSHIFT(A108,6),0,0.025,1,0.05,2,0.1,3,0.25,-99)*_xlfn.BITAND(A108,63)</f>
        <v>1.7</v>
      </c>
      <c r="H108" s="10"/>
      <c r="I108">
        <f t="shared" ref="I108:I171" si="22">POWER(G108,1.5)*earthSecPerYr/60/60/24</f>
        <v>809.60122528892396</v>
      </c>
      <c r="K108">
        <f t="shared" si="20"/>
        <v>2289.8980658349433</v>
      </c>
      <c r="L108">
        <f t="shared" si="20"/>
        <v>1619.2024505778479</v>
      </c>
      <c r="M108">
        <f t="shared" si="20"/>
        <v>1322.0732647266082</v>
      </c>
      <c r="N108">
        <f t="shared" si="20"/>
        <v>1144.9490329174716</v>
      </c>
      <c r="O108">
        <f t="shared" si="20"/>
        <v>1024.0735473504444</v>
      </c>
      <c r="P108">
        <f t="shared" si="20"/>
        <v>934.84697071362223</v>
      </c>
      <c r="Q108">
        <f t="shared" si="20"/>
        <v>865.50011569815308</v>
      </c>
      <c r="R108">
        <f t="shared" si="20"/>
        <v>809.60122528892396</v>
      </c>
      <c r="S108">
        <f t="shared" si="20"/>
        <v>763.29935527831469</v>
      </c>
      <c r="T108">
        <f t="shared" si="20"/>
        <v>724.12934976526219</v>
      </c>
      <c r="U108">
        <f t="shared" si="20"/>
        <v>690.43024477591405</v>
      </c>
      <c r="V108">
        <f t="shared" si="20"/>
        <v>661.03663236330408</v>
      </c>
      <c r="W108">
        <f t="shared" si="20"/>
        <v>635.10345322720798</v>
      </c>
      <c r="X108">
        <f t="shared" si="20"/>
        <v>612.00100092790558</v>
      </c>
      <c r="Y108">
        <f t="shared" si="20"/>
        <v>591.24913823275404</v>
      </c>
      <c r="Z108">
        <f t="shared" si="20"/>
        <v>572.47451645873582</v>
      </c>
    </row>
    <row r="109" spans="1:26" x14ac:dyDescent="0.25">
      <c r="A109">
        <v>65</v>
      </c>
      <c r="B109" s="12" cm="1">
        <f t="array" ref="B109">_xlfn.IFS(A109&lt;=0,0,A109&gt;254,NA(),TRUE,2/(257-A109))</f>
        <v>1.0416666666666666E-2</v>
      </c>
      <c r="C109" s="12" cm="1">
        <f t="array" ref="C109">_xlfn.IFS(A109&lt;=0,0,A109&gt;254,NA(),TRUE,3/(257-A109))</f>
        <v>1.5625E-2</v>
      </c>
      <c r="E109">
        <f t="shared" ref="E109:E172" si="23">E108+0.05</f>
        <v>3.3499999999999961</v>
      </c>
      <c r="F109">
        <f t="shared" si="21"/>
        <v>1</v>
      </c>
      <c r="G109" s="10" cm="1">
        <f t="array" ref="G109">_xlfn.SWITCH(_xlfn.BITRSHIFT(A109,6),0,0.1,1,1.7,2,4.9,3,14.2,-99)+_xlfn.SWITCH(_xlfn.BITRSHIFT(A109,6),0,0.025,1,0.05,2,0.1,3,0.25,-99)*_xlfn.BITAND(A109,63)</f>
        <v>1.75</v>
      </c>
      <c r="H109" s="10"/>
      <c r="I109">
        <f t="shared" si="22"/>
        <v>845.58028315114996</v>
      </c>
      <c r="K109">
        <f t="shared" si="20"/>
        <v>2391.6622090152764</v>
      </c>
      <c r="L109">
        <f t="shared" si="20"/>
        <v>1691.1605663022999</v>
      </c>
      <c r="M109">
        <f t="shared" si="20"/>
        <v>1380.8268201856251</v>
      </c>
      <c r="N109">
        <f t="shared" si="20"/>
        <v>1195.8311045076382</v>
      </c>
      <c r="O109">
        <f t="shared" si="20"/>
        <v>1069.5838557150935</v>
      </c>
      <c r="P109">
        <f t="shared" si="20"/>
        <v>976.39200819751295</v>
      </c>
      <c r="Q109">
        <f t="shared" si="20"/>
        <v>903.96334644654337</v>
      </c>
      <c r="R109">
        <f t="shared" si="20"/>
        <v>845.58028315114996</v>
      </c>
      <c r="S109">
        <f t="shared" si="20"/>
        <v>797.22073633842547</v>
      </c>
      <c r="T109">
        <f t="shared" si="20"/>
        <v>756.30999742379663</v>
      </c>
      <c r="U109">
        <f t="shared" si="20"/>
        <v>721.11328841602017</v>
      </c>
      <c r="V109">
        <f t="shared" si="20"/>
        <v>690.41341009281257</v>
      </c>
      <c r="W109">
        <f t="shared" si="20"/>
        <v>663.32774832261941</v>
      </c>
      <c r="X109">
        <f t="shared" si="20"/>
        <v>639.19861221643509</v>
      </c>
      <c r="Y109">
        <f t="shared" si="20"/>
        <v>617.52452701798723</v>
      </c>
      <c r="Z109">
        <f t="shared" si="20"/>
        <v>597.9155522538191</v>
      </c>
    </row>
    <row r="110" spans="1:26" x14ac:dyDescent="0.25">
      <c r="A110">
        <v>66</v>
      </c>
      <c r="B110" s="12" cm="1">
        <f t="array" ref="B110">_xlfn.IFS(A110&lt;=0,0,A110&gt;254,NA(),TRUE,2/(257-A110))</f>
        <v>1.0471204188481676E-2</v>
      </c>
      <c r="C110" s="12" cm="1">
        <f t="array" ref="C110">_xlfn.IFS(A110&lt;=0,0,A110&gt;254,NA(),TRUE,3/(257-A110))</f>
        <v>1.5706806282722512E-2</v>
      </c>
      <c r="E110">
        <f t="shared" si="23"/>
        <v>3.3999999999999959</v>
      </c>
      <c r="F110">
        <f t="shared" si="21"/>
        <v>1</v>
      </c>
      <c r="G110" s="10" cm="1">
        <f t="array" ref="G110">_xlfn.SWITCH(_xlfn.BITRSHIFT(A110,6),0,0.1,1,1.7,2,4.9,3,14.2,-99)+_xlfn.SWITCH(_xlfn.BITRSHIFT(A110,6),0,0.025,1,0.05,2,0.1,3,0.25,-99)*_xlfn.BITAND(A110,63)</f>
        <v>1.8</v>
      </c>
      <c r="H110" s="10"/>
      <c r="I110">
        <f t="shared" si="22"/>
        <v>882.0770696472199</v>
      </c>
      <c r="K110">
        <f t="shared" si="20"/>
        <v>2494.8907099068306</v>
      </c>
      <c r="L110">
        <f t="shared" si="20"/>
        <v>1764.1541392944398</v>
      </c>
      <c r="M110">
        <f t="shared" si="20"/>
        <v>1440.4258229634054</v>
      </c>
      <c r="N110">
        <f t="shared" si="20"/>
        <v>1247.4453549534153</v>
      </c>
      <c r="O110">
        <f t="shared" si="20"/>
        <v>1115.7490447568764</v>
      </c>
      <c r="P110">
        <f t="shared" si="20"/>
        <v>1018.5348672136373</v>
      </c>
      <c r="Q110">
        <f t="shared" si="20"/>
        <v>942.98005238555209</v>
      </c>
      <c r="R110">
        <f t="shared" si="20"/>
        <v>882.0770696472199</v>
      </c>
      <c r="S110">
        <f t="shared" si="20"/>
        <v>831.63023663561034</v>
      </c>
      <c r="T110">
        <f t="shared" si="20"/>
        <v>788.95371565000005</v>
      </c>
      <c r="U110">
        <f t="shared" si="20"/>
        <v>752.23785251857964</v>
      </c>
      <c r="V110">
        <f t="shared" si="20"/>
        <v>720.21291148170269</v>
      </c>
      <c r="W110">
        <f t="shared" si="20"/>
        <v>691.95818317291014</v>
      </c>
      <c r="X110">
        <f t="shared" si="20"/>
        <v>666.78758956546972</v>
      </c>
      <c r="Y110">
        <f t="shared" si="20"/>
        <v>644.17801133845035</v>
      </c>
      <c r="Z110">
        <f t="shared" si="20"/>
        <v>623.72267747670764</v>
      </c>
    </row>
    <row r="111" spans="1:26" x14ac:dyDescent="0.25">
      <c r="A111">
        <v>67</v>
      </c>
      <c r="B111" s="12" cm="1">
        <f t="array" ref="B111">_xlfn.IFS(A111&lt;=0,0,A111&gt;254,NA(),TRUE,2/(257-A111))</f>
        <v>1.0526315789473684E-2</v>
      </c>
      <c r="C111" s="12" cm="1">
        <f t="array" ref="C111">_xlfn.IFS(A111&lt;=0,0,A111&gt;254,NA(),TRUE,3/(257-A111))</f>
        <v>1.5789473684210527E-2</v>
      </c>
      <c r="E111">
        <f t="shared" si="23"/>
        <v>3.4499999999999957</v>
      </c>
      <c r="F111">
        <f t="shared" si="21"/>
        <v>1</v>
      </c>
      <c r="G111" s="10" cm="1">
        <f t="array" ref="G111">_xlfn.SWITCH(_xlfn.BITRSHIFT(A111,6),0,0.1,1,1.7,2,4.9,3,14.2,-99)+_xlfn.SWITCH(_xlfn.BITRSHIFT(A111,6),0,0.025,1,0.05,2,0.1,3,0.25,-99)*_xlfn.BITAND(A111,63)</f>
        <v>1.85</v>
      </c>
      <c r="H111" s="10"/>
      <c r="I111">
        <f t="shared" si="22"/>
        <v>919.08434203314084</v>
      </c>
      <c r="K111">
        <f t="shared" si="20"/>
        <v>2599.5630829360402</v>
      </c>
      <c r="L111">
        <f t="shared" si="20"/>
        <v>1838.1686840662817</v>
      </c>
      <c r="M111">
        <f t="shared" si="20"/>
        <v>1500.8584457085365</v>
      </c>
      <c r="N111">
        <f t="shared" si="20"/>
        <v>1299.7815414680201</v>
      </c>
      <c r="O111">
        <f t="shared" si="20"/>
        <v>1162.5599530487818</v>
      </c>
      <c r="P111">
        <f t="shared" si="20"/>
        <v>1061.267184561608</v>
      </c>
      <c r="Q111">
        <f t="shared" si="20"/>
        <v>982.54249069616253</v>
      </c>
      <c r="R111">
        <f t="shared" si="20"/>
        <v>919.08434203314084</v>
      </c>
      <c r="S111">
        <f t="shared" si="20"/>
        <v>866.52102764534686</v>
      </c>
      <c r="T111">
        <f t="shared" si="20"/>
        <v>822.05402633670803</v>
      </c>
      <c r="U111">
        <f t="shared" si="20"/>
        <v>783.79776045076187</v>
      </c>
      <c r="V111">
        <f t="shared" si="20"/>
        <v>750.42922285426823</v>
      </c>
      <c r="W111">
        <f t="shared" si="20"/>
        <v>720.9890761022416</v>
      </c>
      <c r="X111">
        <f t="shared" si="20"/>
        <v>694.76245797517686</v>
      </c>
      <c r="Y111">
        <f t="shared" si="20"/>
        <v>671.20430184179281</v>
      </c>
      <c r="Z111">
        <f t="shared" si="20"/>
        <v>649.89077073401006</v>
      </c>
    </row>
    <row r="112" spans="1:26" x14ac:dyDescent="0.25">
      <c r="A112">
        <v>68</v>
      </c>
      <c r="B112" s="12" cm="1">
        <f t="array" ref="B112">_xlfn.IFS(A112&lt;=0,0,A112&gt;254,NA(),TRUE,2/(257-A112))</f>
        <v>1.0582010582010581E-2</v>
      </c>
      <c r="C112" s="12" cm="1">
        <f t="array" ref="C112">_xlfn.IFS(A112&lt;=0,0,A112&gt;254,NA(),TRUE,3/(257-A112))</f>
        <v>1.5873015873015872E-2</v>
      </c>
      <c r="E112">
        <f t="shared" si="23"/>
        <v>3.4999999999999956</v>
      </c>
      <c r="F112">
        <f t="shared" si="21"/>
        <v>1</v>
      </c>
      <c r="G112" s="10" cm="1">
        <f t="array" ref="G112">_xlfn.SWITCH(_xlfn.BITRSHIFT(A112,6),0,0.1,1,1.7,2,4.9,3,14.2,-99)+_xlfn.SWITCH(_xlfn.BITRSHIFT(A112,6),0,0.025,1,0.05,2,0.1,3,0.25,-99)*_xlfn.BITAND(A112,63)</f>
        <v>1.9</v>
      </c>
      <c r="H112" s="10"/>
      <c r="I112">
        <f t="shared" si="22"/>
        <v>956.59515330363035</v>
      </c>
      <c r="K112">
        <f t="shared" si="20"/>
        <v>2705.6596790047274</v>
      </c>
      <c r="L112">
        <f t="shared" si="20"/>
        <v>1913.1903066072607</v>
      </c>
      <c r="M112">
        <f t="shared" si="20"/>
        <v>1562.1133440088963</v>
      </c>
      <c r="N112">
        <f t="shared" si="20"/>
        <v>1352.8298395023637</v>
      </c>
      <c r="O112">
        <f t="shared" si="20"/>
        <v>1210.0077932469667</v>
      </c>
      <c r="P112">
        <f t="shared" si="20"/>
        <v>1104.5809385306848</v>
      </c>
      <c r="Q112">
        <f t="shared" si="20"/>
        <v>1022.6432347173369</v>
      </c>
      <c r="R112">
        <f t="shared" si="20"/>
        <v>956.59515330363035</v>
      </c>
      <c r="S112">
        <f t="shared" si="20"/>
        <v>901.88655966824274</v>
      </c>
      <c r="T112">
        <f t="shared" si="20"/>
        <v>855.60471589350016</v>
      </c>
      <c r="U112">
        <f t="shared" si="20"/>
        <v>815.78708778655573</v>
      </c>
      <c r="V112">
        <f t="shared" si="20"/>
        <v>781.05667200444816</v>
      </c>
      <c r="W112">
        <f t="shared" si="20"/>
        <v>750.41497743130674</v>
      </c>
      <c r="X112">
        <f t="shared" si="20"/>
        <v>723.11796600317518</v>
      </c>
      <c r="Y112">
        <f t="shared" si="20"/>
        <v>698.59832515268101</v>
      </c>
      <c r="Z112">
        <f t="shared" si="20"/>
        <v>676.41491975118186</v>
      </c>
    </row>
    <row r="113" spans="1:26" x14ac:dyDescent="0.25">
      <c r="A113">
        <v>69</v>
      </c>
      <c r="B113" s="12" cm="1">
        <f t="array" ref="B113">_xlfn.IFS(A113&lt;=0,0,A113&gt;254,NA(),TRUE,2/(257-A113))</f>
        <v>1.0638297872340425E-2</v>
      </c>
      <c r="C113" s="12" cm="1">
        <f t="array" ref="C113">_xlfn.IFS(A113&lt;=0,0,A113&gt;254,NA(),TRUE,3/(257-A113))</f>
        <v>1.5957446808510637E-2</v>
      </c>
      <c r="E113">
        <f t="shared" si="23"/>
        <v>3.5499999999999954</v>
      </c>
      <c r="F113">
        <f t="shared" si="21"/>
        <v>1</v>
      </c>
      <c r="G113" s="10" cm="1">
        <f t="array" ref="G113">_xlfn.SWITCH(_xlfn.BITRSHIFT(A113,6),0,0.1,1,1.7,2,4.9,3,14.2,-99)+_xlfn.SWITCH(_xlfn.BITRSHIFT(A113,6),0,0.025,1,0.05,2,0.1,3,0.25,-99)*_xlfn.BITAND(A113,63)</f>
        <v>1.95</v>
      </c>
      <c r="H113" s="10"/>
      <c r="I113">
        <f t="shared" si="22"/>
        <v>994.60283259639107</v>
      </c>
      <c r="K113">
        <f t="shared" si="20"/>
        <v>2813.1616300650262</v>
      </c>
      <c r="L113">
        <f t="shared" si="20"/>
        <v>1989.2056651927821</v>
      </c>
      <c r="M113">
        <f t="shared" si="20"/>
        <v>1624.1796243919691</v>
      </c>
      <c r="N113">
        <f t="shared" si="20"/>
        <v>1406.5808150325131</v>
      </c>
      <c r="O113">
        <f t="shared" si="20"/>
        <v>1258.0841273039032</v>
      </c>
      <c r="P113">
        <f t="shared" si="20"/>
        <v>1148.4684262725814</v>
      </c>
      <c r="Q113">
        <f t="shared" si="20"/>
        <v>1063.2751529973063</v>
      </c>
      <c r="R113">
        <f t="shared" si="20"/>
        <v>994.60283259639107</v>
      </c>
      <c r="S113">
        <f t="shared" si="20"/>
        <v>937.720543355009</v>
      </c>
      <c r="T113">
        <f t="shared" si="20"/>
        <v>889.59981771974969</v>
      </c>
      <c r="U113">
        <f t="shared" si="20"/>
        <v>848.20014559547928</v>
      </c>
      <c r="V113">
        <f t="shared" si="20"/>
        <v>812.08981219598456</v>
      </c>
      <c r="W113">
        <f t="shared" si="20"/>
        <v>780.23065410517768</v>
      </c>
      <c r="X113">
        <f t="shared" si="20"/>
        <v>751.84907095155904</v>
      </c>
      <c r="Y113">
        <f t="shared" si="20"/>
        <v>726.35520956210382</v>
      </c>
      <c r="Z113">
        <f t="shared" si="20"/>
        <v>703.29040751625655</v>
      </c>
    </row>
    <row r="114" spans="1:26" x14ac:dyDescent="0.25">
      <c r="A114">
        <v>70</v>
      </c>
      <c r="B114" s="12" cm="1">
        <f t="array" ref="B114">_xlfn.IFS(A114&lt;=0,0,A114&gt;254,NA(),TRUE,2/(257-A114))</f>
        <v>1.06951871657754E-2</v>
      </c>
      <c r="C114" s="12" cm="1">
        <f t="array" ref="C114">_xlfn.IFS(A114&lt;=0,0,A114&gt;254,NA(),TRUE,3/(257-A114))</f>
        <v>1.6042780748663103E-2</v>
      </c>
      <c r="E114">
        <f t="shared" si="23"/>
        <v>3.5999999999999952</v>
      </c>
      <c r="F114">
        <f t="shared" si="21"/>
        <v>1</v>
      </c>
      <c r="G114" s="10" cm="1">
        <f t="array" ref="G114">_xlfn.SWITCH(_xlfn.BITRSHIFT(A114,6),0,0.1,1,1.7,2,4.9,3,14.2,-99)+_xlfn.SWITCH(_xlfn.BITRSHIFT(A114,6),0,0.025,1,0.05,2,0.1,3,0.25,-99)*_xlfn.BITAND(A114,63)</f>
        <v>2</v>
      </c>
      <c r="I114">
        <f t="shared" si="22"/>
        <v>1033.1009673674778</v>
      </c>
      <c r="K114">
        <f t="shared" ref="K114:Z123" si="24">POWER($G114,1.5)*POWER(K$43,-0.5)*earthSecPerYr/60/60/24</f>
        <v>2922.0507987037031</v>
      </c>
      <c r="L114">
        <f t="shared" si="24"/>
        <v>2066.2019347349556</v>
      </c>
      <c r="M114">
        <f t="shared" si="24"/>
        <v>1687.0468152173444</v>
      </c>
      <c r="N114">
        <f t="shared" si="24"/>
        <v>1461.0253993518515</v>
      </c>
      <c r="O114">
        <f t="shared" si="24"/>
        <v>1306.780843921807</v>
      </c>
      <c r="P114">
        <f t="shared" si="24"/>
        <v>1192.9222432193526</v>
      </c>
      <c r="Q114">
        <f t="shared" si="24"/>
        <v>1104.4313902382369</v>
      </c>
      <c r="R114">
        <f t="shared" si="24"/>
        <v>1033.1009673674778</v>
      </c>
      <c r="S114">
        <f t="shared" si="24"/>
        <v>974.01693290123455</v>
      </c>
      <c r="T114">
        <f t="shared" si="24"/>
        <v>924.03359626178917</v>
      </c>
      <c r="U114">
        <f t="shared" si="24"/>
        <v>881.03146524168142</v>
      </c>
      <c r="V114">
        <f t="shared" si="24"/>
        <v>843.52340760867219</v>
      </c>
      <c r="W114">
        <f t="shared" si="24"/>
        <v>810.43107571051598</v>
      </c>
      <c r="X114">
        <f t="shared" si="24"/>
        <v>780.95092539274322</v>
      </c>
      <c r="Y114">
        <f t="shared" si="24"/>
        <v>754.47027201010167</v>
      </c>
      <c r="Z114">
        <f t="shared" si="24"/>
        <v>730.51269967592577</v>
      </c>
    </row>
    <row r="115" spans="1:26" x14ac:dyDescent="0.25">
      <c r="A115">
        <v>71</v>
      </c>
      <c r="B115" s="12" cm="1">
        <f t="array" ref="B115">_xlfn.IFS(A115&lt;=0,0,A115&gt;254,NA(),TRUE,2/(257-A115))</f>
        <v>1.0752688172043012E-2</v>
      </c>
      <c r="C115" s="12" cm="1">
        <f t="array" ref="C115">_xlfn.IFS(A115&lt;=0,0,A115&gt;254,NA(),TRUE,3/(257-A115))</f>
        <v>1.6129032258064516E-2</v>
      </c>
      <c r="E115">
        <f t="shared" si="23"/>
        <v>3.649999999999995</v>
      </c>
      <c r="F115">
        <f t="shared" si="21"/>
        <v>1</v>
      </c>
      <c r="G115" s="10" cm="1">
        <f t="array" ref="G115">_xlfn.SWITCH(_xlfn.BITRSHIFT(A115,6),0,0.1,1,1.7,2,4.9,3,14.2,-99)+_xlfn.SWITCH(_xlfn.BITRSHIFT(A115,6),0,0.025,1,0.05,2,0.1,3,0.25,-99)*_xlfn.BITAND(A115,63)</f>
        <v>2.0499999999999998</v>
      </c>
      <c r="I115">
        <f t="shared" si="22"/>
        <v>1072.0833871371115</v>
      </c>
      <c r="K115">
        <f t="shared" si="24"/>
        <v>3032.3097321683767</v>
      </c>
      <c r="L115">
        <f t="shared" si="24"/>
        <v>2144.1667742742229</v>
      </c>
      <c r="M115">
        <f t="shared" si="24"/>
        <v>1750.7048401337345</v>
      </c>
      <c r="N115">
        <f t="shared" si="24"/>
        <v>1516.1548660841884</v>
      </c>
      <c r="O115">
        <f t="shared" si="24"/>
        <v>1356.0901379925344</v>
      </c>
      <c r="P115">
        <f t="shared" si="24"/>
        <v>1237.9352643146744</v>
      </c>
      <c r="Q115">
        <f t="shared" si="24"/>
        <v>1146.1053499197715</v>
      </c>
      <c r="R115">
        <f t="shared" si="24"/>
        <v>1072.0833871371115</v>
      </c>
      <c r="S115">
        <f t="shared" si="24"/>
        <v>1010.7699107227924</v>
      </c>
      <c r="T115">
        <f t="shared" si="24"/>
        <v>958.90053247472213</v>
      </c>
      <c r="U115">
        <f t="shared" si="24"/>
        <v>914.27578452232558</v>
      </c>
      <c r="V115">
        <f t="shared" si="24"/>
        <v>875.35242006686724</v>
      </c>
      <c r="W115">
        <f t="shared" si="24"/>
        <v>841.01140172473526</v>
      </c>
      <c r="X115">
        <f t="shared" si="24"/>
        <v>810.4188648824512</v>
      </c>
      <c r="Y115">
        <f t="shared" si="24"/>
        <v>782.93900621538626</v>
      </c>
      <c r="Z115">
        <f t="shared" si="24"/>
        <v>758.07743304209419</v>
      </c>
    </row>
    <row r="116" spans="1:26" x14ac:dyDescent="0.25">
      <c r="A116">
        <v>72</v>
      </c>
      <c r="B116" s="12" cm="1">
        <f t="array" ref="B116">_xlfn.IFS(A116&lt;=0,0,A116&gt;254,NA(),TRUE,2/(257-A116))</f>
        <v>1.0810810810810811E-2</v>
      </c>
      <c r="C116" s="12" cm="1">
        <f t="array" ref="C116">_xlfn.IFS(A116&lt;=0,0,A116&gt;254,NA(),TRUE,3/(257-A116))</f>
        <v>1.6216216216216217E-2</v>
      </c>
      <c r="E116">
        <f t="shared" si="23"/>
        <v>3.6999999999999948</v>
      </c>
      <c r="F116">
        <f t="shared" si="21"/>
        <v>1</v>
      </c>
      <c r="G116" s="10" cm="1">
        <f t="array" ref="G116">_xlfn.SWITCH(_xlfn.BITRSHIFT(A116,6),0,0.1,1,1.7,2,4.9,3,14.2,-99)+_xlfn.SWITCH(_xlfn.BITRSHIFT(A116,6),0,0.025,1,0.05,2,0.1,3,0.25,-99)*_xlfn.BITAND(A116,63)</f>
        <v>2.1</v>
      </c>
      <c r="I116">
        <f t="shared" si="22"/>
        <v>1111.5441486323768</v>
      </c>
      <c r="K116">
        <f t="shared" si="24"/>
        <v>3143.9216203447249</v>
      </c>
      <c r="L116">
        <f t="shared" si="24"/>
        <v>2223.0882972647537</v>
      </c>
      <c r="M116">
        <f t="shared" si="24"/>
        <v>1815.1439938171125</v>
      </c>
      <c r="N116">
        <f t="shared" si="24"/>
        <v>1571.9608101723625</v>
      </c>
      <c r="O116">
        <f t="shared" si="24"/>
        <v>1406.0044918044186</v>
      </c>
      <c r="P116">
        <f t="shared" si="24"/>
        <v>1283.5006268581126</v>
      </c>
      <c r="Q116">
        <f t="shared" si="24"/>
        <v>1188.2906784159102</v>
      </c>
      <c r="R116">
        <f t="shared" si="24"/>
        <v>1111.5441486323768</v>
      </c>
      <c r="S116">
        <f t="shared" si="24"/>
        <v>1047.9738734482421</v>
      </c>
      <c r="T116">
        <f t="shared" si="24"/>
        <v>994.19531053364983</v>
      </c>
      <c r="U116">
        <f t="shared" si="24"/>
        <v>947.92803499723948</v>
      </c>
      <c r="V116">
        <f t="shared" si="24"/>
        <v>907.57199690855623</v>
      </c>
      <c r="W116">
        <f t="shared" si="24"/>
        <v>871.9669698609797</v>
      </c>
      <c r="X116">
        <f t="shared" si="24"/>
        <v>840.24839672865289</v>
      </c>
      <c r="Y116">
        <f t="shared" si="24"/>
        <v>811.75707182510371</v>
      </c>
      <c r="Z116">
        <f t="shared" si="24"/>
        <v>785.98040508618124</v>
      </c>
    </row>
    <row r="117" spans="1:26" x14ac:dyDescent="0.25">
      <c r="A117">
        <v>73</v>
      </c>
      <c r="B117" s="12" cm="1">
        <f t="array" ref="B117">_xlfn.IFS(A117&lt;=0,0,A117&gt;254,NA(),TRUE,2/(257-A117))</f>
        <v>1.0869565217391304E-2</v>
      </c>
      <c r="C117" s="12" cm="1">
        <f t="array" ref="C117">_xlfn.IFS(A117&lt;=0,0,A117&gt;254,NA(),TRUE,3/(257-A117))</f>
        <v>1.6304347826086956E-2</v>
      </c>
      <c r="E117">
        <f t="shared" si="23"/>
        <v>3.7499999999999947</v>
      </c>
      <c r="F117">
        <f t="shared" si="21"/>
        <v>1</v>
      </c>
      <c r="G117" s="10" cm="1">
        <f t="array" ref="G117">_xlfn.SWITCH(_xlfn.BITRSHIFT(A117,6),0,0.1,1,1.7,2,4.9,3,14.2,-99)+_xlfn.SWITCH(_xlfn.BITRSHIFT(A117,6),0,0.025,1,0.05,2,0.1,3,0.25,-99)*_xlfn.BITAND(A117,63)</f>
        <v>2.15</v>
      </c>
      <c r="I117">
        <f t="shared" si="22"/>
        <v>1151.477522176149</v>
      </c>
      <c r="K117">
        <f t="shared" si="24"/>
        <v>3256.8702572585521</v>
      </c>
      <c r="L117">
        <f t="shared" si="24"/>
        <v>2302.955044352298</v>
      </c>
      <c r="M117">
        <f t="shared" si="24"/>
        <v>1880.3549197439113</v>
      </c>
      <c r="N117">
        <f t="shared" si="24"/>
        <v>1628.4351286292761</v>
      </c>
      <c r="O117">
        <f t="shared" si="24"/>
        <v>1456.5166578254702</v>
      </c>
      <c r="P117">
        <f t="shared" si="24"/>
        <v>1329.6117147884058</v>
      </c>
      <c r="Q117">
        <f t="shared" si="24"/>
        <v>1230.9812504441552</v>
      </c>
      <c r="R117">
        <f t="shared" si="24"/>
        <v>1151.477522176149</v>
      </c>
      <c r="S117">
        <f t="shared" si="24"/>
        <v>1085.6234190861844</v>
      </c>
      <c r="T117">
        <f t="shared" si="24"/>
        <v>1029.9128056595564</v>
      </c>
      <c r="U117">
        <f t="shared" si="24"/>
        <v>981.98333038135308</v>
      </c>
      <c r="V117">
        <f t="shared" si="24"/>
        <v>940.17745987195565</v>
      </c>
      <c r="W117">
        <f t="shared" si="24"/>
        <v>903.29328539071594</v>
      </c>
      <c r="X117">
        <f t="shared" si="24"/>
        <v>870.43518970255775</v>
      </c>
      <c r="Y117">
        <f t="shared" si="24"/>
        <v>840.92028447470921</v>
      </c>
      <c r="Z117">
        <f t="shared" si="24"/>
        <v>814.21756431463803</v>
      </c>
    </row>
    <row r="118" spans="1:26" x14ac:dyDescent="0.25">
      <c r="A118">
        <v>74</v>
      </c>
      <c r="B118" s="12" cm="1">
        <f t="array" ref="B118">_xlfn.IFS(A118&lt;=0,0,A118&gt;254,NA(),TRUE,2/(257-A118))</f>
        <v>1.092896174863388E-2</v>
      </c>
      <c r="C118" s="12" cm="1">
        <f t="array" ref="C118">_xlfn.IFS(A118&lt;=0,0,A118&gt;254,NA(),TRUE,3/(257-A118))</f>
        <v>1.6393442622950821E-2</v>
      </c>
      <c r="E118">
        <f t="shared" si="23"/>
        <v>3.7999999999999945</v>
      </c>
      <c r="F118">
        <f t="shared" si="21"/>
        <v>1</v>
      </c>
      <c r="G118" s="10" cm="1">
        <f t="array" ref="G118">_xlfn.SWITCH(_xlfn.BITRSHIFT(A118,6),0,0.1,1,1.7,2,4.9,3,14.2,-99)+_xlfn.SWITCH(_xlfn.BITRSHIFT(A118,6),0,0.025,1,0.05,2,0.1,3,0.25,-99)*_xlfn.BITAND(A118,63)</f>
        <v>2.2000000000000002</v>
      </c>
      <c r="I118">
        <f t="shared" si="22"/>
        <v>1191.8779791909699</v>
      </c>
      <c r="K118">
        <f t="shared" si="24"/>
        <v>3371.1400057314136</v>
      </c>
      <c r="L118">
        <f t="shared" si="24"/>
        <v>2383.7559583819398</v>
      </c>
      <c r="M118">
        <f t="shared" si="24"/>
        <v>1946.3285897849482</v>
      </c>
      <c r="N118">
        <f t="shared" si="24"/>
        <v>1685.5700028657068</v>
      </c>
      <c r="O118">
        <f t="shared" si="24"/>
        <v>1507.6196428968942</v>
      </c>
      <c r="P118">
        <f t="shared" si="24"/>
        <v>1376.262144254187</v>
      </c>
      <c r="Q118">
        <f t="shared" si="24"/>
        <v>1274.1711557065971</v>
      </c>
      <c r="R118">
        <f t="shared" si="24"/>
        <v>1191.8779791909699</v>
      </c>
      <c r="S118">
        <f t="shared" si="24"/>
        <v>1123.7133352438047</v>
      </c>
      <c r="T118">
        <f t="shared" si="24"/>
        <v>1066.0480729424351</v>
      </c>
      <c r="U118">
        <f t="shared" si="24"/>
        <v>1016.4369558879681</v>
      </c>
      <c r="V118">
        <f t="shared" si="24"/>
        <v>973.16429489247412</v>
      </c>
      <c r="W118">
        <f t="shared" si="24"/>
        <v>934.98601134096771</v>
      </c>
      <c r="X118">
        <f t="shared" si="24"/>
        <v>900.97506459243516</v>
      </c>
      <c r="Y118">
        <f t="shared" si="24"/>
        <v>870.42460666208933</v>
      </c>
      <c r="Z118">
        <f t="shared" si="24"/>
        <v>842.78500143285339</v>
      </c>
    </row>
    <row r="119" spans="1:26" x14ac:dyDescent="0.25">
      <c r="A119">
        <v>75</v>
      </c>
      <c r="B119" s="12" cm="1">
        <f t="array" ref="B119">_xlfn.IFS(A119&lt;=0,0,A119&gt;254,NA(),TRUE,2/(257-A119))</f>
        <v>1.098901098901099E-2</v>
      </c>
      <c r="C119" s="12" cm="1">
        <f t="array" ref="C119">_xlfn.IFS(A119&lt;=0,0,A119&gt;254,NA(),TRUE,3/(257-A119))</f>
        <v>1.6483516483516484E-2</v>
      </c>
      <c r="E119">
        <f t="shared" si="23"/>
        <v>3.8499999999999943</v>
      </c>
      <c r="F119">
        <f t="shared" si="21"/>
        <v>1</v>
      </c>
      <c r="G119" s="10" cm="1">
        <f t="array" ref="G119">_xlfn.SWITCH(_xlfn.BITRSHIFT(A119,6),0,0.1,1,1.7,2,4.9,3,14.2,-99)+_xlfn.SWITCH(_xlfn.BITRSHIFT(A119,6),0,0.025,1,0.05,2,0.1,3,0.25,-99)*_xlfn.BITAND(A119,63)</f>
        <v>2.25</v>
      </c>
      <c r="I119">
        <f t="shared" si="22"/>
        <v>1232.7401807031249</v>
      </c>
      <c r="K119">
        <f t="shared" si="24"/>
        <v>3486.7157648652378</v>
      </c>
      <c r="L119">
        <f t="shared" si="24"/>
        <v>2465.4803614062498</v>
      </c>
      <c r="M119">
        <f t="shared" si="24"/>
        <v>2013.0562854326574</v>
      </c>
      <c r="N119">
        <f t="shared" si="24"/>
        <v>1743.3578824326189</v>
      </c>
      <c r="O119">
        <f t="shared" si="24"/>
        <v>1559.3066936917694</v>
      </c>
      <c r="P119">
        <f t="shared" si="24"/>
        <v>1423.4457503396343</v>
      </c>
      <c r="Q119">
        <f t="shared" si="24"/>
        <v>1317.8546866002546</v>
      </c>
      <c r="R119">
        <f t="shared" si="24"/>
        <v>1232.7401807031249</v>
      </c>
      <c r="S119">
        <f t="shared" si="24"/>
        <v>1162.238588288413</v>
      </c>
      <c r="T119">
        <f t="shared" si="24"/>
        <v>1102.5963370590246</v>
      </c>
      <c r="U119">
        <f t="shared" si="24"/>
        <v>1051.2843584250033</v>
      </c>
      <c r="V119">
        <f t="shared" si="24"/>
        <v>1006.5281427163287</v>
      </c>
      <c r="W119">
        <f t="shared" si="24"/>
        <v>967.04095947617395</v>
      </c>
      <c r="X119">
        <f t="shared" si="24"/>
        <v>931.86398551351215</v>
      </c>
      <c r="Y119">
        <f t="shared" si="24"/>
        <v>900.26613935212811</v>
      </c>
      <c r="Z119">
        <f t="shared" si="24"/>
        <v>871.67894121630945</v>
      </c>
    </row>
    <row r="120" spans="1:26" x14ac:dyDescent="0.25">
      <c r="A120">
        <v>76</v>
      </c>
      <c r="B120" s="12" cm="1">
        <f t="array" ref="B120">_xlfn.IFS(A120&lt;=0,0,A120&gt;254,NA(),TRUE,2/(257-A120))</f>
        <v>1.1049723756906077E-2</v>
      </c>
      <c r="C120" s="12" cm="1">
        <f t="array" ref="C120">_xlfn.IFS(A120&lt;=0,0,A120&gt;254,NA(),TRUE,3/(257-A120))</f>
        <v>1.6574585635359115E-2</v>
      </c>
      <c r="E120">
        <f t="shared" si="23"/>
        <v>3.8999999999999941</v>
      </c>
      <c r="F120">
        <f t="shared" si="21"/>
        <v>1</v>
      </c>
      <c r="G120" s="10" cm="1">
        <f t="array" ref="G120">_xlfn.SWITCH(_xlfn.BITRSHIFT(A120,6),0,0.1,1,1.7,2,4.9,3,14.2,-99)+_xlfn.SWITCH(_xlfn.BITRSHIFT(A120,6),0,0.025,1,0.05,2,0.1,3,0.25,-99)*_xlfn.BITAND(A120,63)</f>
        <v>2.2999999999999998</v>
      </c>
      <c r="I120">
        <f t="shared" si="22"/>
        <v>1274.058966746288</v>
      </c>
      <c r="K120">
        <f t="shared" si="24"/>
        <v>3603.5829400713051</v>
      </c>
      <c r="L120">
        <f t="shared" si="24"/>
        <v>2548.117933492576</v>
      </c>
      <c r="M120">
        <f t="shared" si="24"/>
        <v>2080.5295804973116</v>
      </c>
      <c r="N120">
        <f t="shared" si="24"/>
        <v>1801.7914700356525</v>
      </c>
      <c r="O120">
        <f t="shared" si="24"/>
        <v>1611.5712833115979</v>
      </c>
      <c r="P120">
        <f t="shared" si="24"/>
        <v>1471.1565748288519</v>
      </c>
      <c r="Q120">
        <f t="shared" si="24"/>
        <v>1362.0263268890926</v>
      </c>
      <c r="R120">
        <f t="shared" si="24"/>
        <v>1274.058966746288</v>
      </c>
      <c r="S120">
        <f t="shared" si="24"/>
        <v>1201.1943133571019</v>
      </c>
      <c r="T120">
        <f t="shared" si="24"/>
        <v>1139.5529827951375</v>
      </c>
      <c r="U120">
        <f t="shared" si="24"/>
        <v>1086.5211375583897</v>
      </c>
      <c r="V120">
        <f t="shared" si="24"/>
        <v>1040.2647902486558</v>
      </c>
      <c r="W120">
        <f t="shared" si="24"/>
        <v>999.45408198572068</v>
      </c>
      <c r="X120">
        <f t="shared" si="24"/>
        <v>963.09805189788256</v>
      </c>
      <c r="Y120">
        <f t="shared" si="24"/>
        <v>930.44111423822153</v>
      </c>
      <c r="Z120">
        <f t="shared" si="24"/>
        <v>900.89573501782627</v>
      </c>
    </row>
    <row r="121" spans="1:26" x14ac:dyDescent="0.25">
      <c r="A121">
        <v>77</v>
      </c>
      <c r="B121" s="12" cm="1">
        <f t="array" ref="B121">_xlfn.IFS(A121&lt;=0,0,A121&gt;254,NA(),TRUE,2/(257-A121))</f>
        <v>1.1111111111111112E-2</v>
      </c>
      <c r="C121" s="12" cm="1">
        <f t="array" ref="C121">_xlfn.IFS(A121&lt;=0,0,A121&gt;254,NA(),TRUE,3/(257-A121))</f>
        <v>1.6666666666666666E-2</v>
      </c>
      <c r="E121">
        <f t="shared" si="23"/>
        <v>3.949999999999994</v>
      </c>
      <c r="F121">
        <f t="shared" si="21"/>
        <v>1</v>
      </c>
      <c r="G121" s="10" cm="1">
        <f t="array" ref="G121">_xlfn.SWITCH(_xlfn.BITRSHIFT(A121,6),0,0.1,1,1.7,2,4.9,3,14.2,-99)+_xlfn.SWITCH(_xlfn.BITRSHIFT(A121,6),0,0.025,1,0.05,2,0.1,3,0.25,-99)*_xlfn.BITAND(A121,63)</f>
        <v>2.35</v>
      </c>
      <c r="I121">
        <f t="shared" si="22"/>
        <v>1315.8293465761851</v>
      </c>
      <c r="K121">
        <f t="shared" si="24"/>
        <v>3721.7274153931376</v>
      </c>
      <c r="L121">
        <f t="shared" si="24"/>
        <v>2631.6586931523702</v>
      </c>
      <c r="M121">
        <f t="shared" si="24"/>
        <v>2148.7403251276387</v>
      </c>
      <c r="N121">
        <f t="shared" si="24"/>
        <v>1860.8637076965688</v>
      </c>
      <c r="O121">
        <f t="shared" si="24"/>
        <v>1664.4070989087306</v>
      </c>
      <c r="P121">
        <f t="shared" si="24"/>
        <v>1519.3888549067399</v>
      </c>
      <c r="Q121">
        <f t="shared" si="24"/>
        <v>1406.6807412430608</v>
      </c>
      <c r="R121">
        <f t="shared" si="24"/>
        <v>1315.8293465761851</v>
      </c>
      <c r="S121">
        <f t="shared" si="24"/>
        <v>1240.5758051310461</v>
      </c>
      <c r="T121">
        <f t="shared" si="24"/>
        <v>1176.9135462933921</v>
      </c>
      <c r="U121">
        <f t="shared" si="24"/>
        <v>1122.1430371671099</v>
      </c>
      <c r="V121">
        <f t="shared" si="24"/>
        <v>1074.3701625638193</v>
      </c>
      <c r="W121">
        <f t="shared" si="24"/>
        <v>1032.2214638076941</v>
      </c>
      <c r="X121">
        <f t="shared" si="24"/>
        <v>994.67349109748727</v>
      </c>
      <c r="Y121">
        <f t="shared" si="24"/>
        <v>960.94588659607962</v>
      </c>
      <c r="Z121">
        <f t="shared" si="24"/>
        <v>930.43185384828439</v>
      </c>
    </row>
    <row r="122" spans="1:26" x14ac:dyDescent="0.25">
      <c r="A122">
        <v>78</v>
      </c>
      <c r="B122" s="12" cm="1">
        <f t="array" ref="B122">_xlfn.IFS(A122&lt;=0,0,A122&gt;254,NA(),TRUE,2/(257-A122))</f>
        <v>1.11731843575419E-2</v>
      </c>
      <c r="C122" s="12" cm="1">
        <f t="array" ref="C122">_xlfn.IFS(A122&lt;=0,0,A122&gt;254,NA(),TRUE,3/(257-A122))</f>
        <v>1.6759776536312849E-2</v>
      </c>
      <c r="E122">
        <f t="shared" si="23"/>
        <v>3.9999999999999938</v>
      </c>
      <c r="F122">
        <f t="shared" si="21"/>
        <v>1</v>
      </c>
      <c r="G122" s="10" cm="1">
        <f t="array" ref="G122">_xlfn.SWITCH(_xlfn.BITRSHIFT(A122,6),0,0.1,1,1.7,2,4.9,3,14.2,-99)+_xlfn.SWITCH(_xlfn.BITRSHIFT(A122,6),0,0.025,1,0.05,2,0.1,3,0.25,-99)*_xlfn.BITAND(A122,63)</f>
        <v>2.4</v>
      </c>
      <c r="I122">
        <f t="shared" si="22"/>
        <v>1358.0464896181827</v>
      </c>
      <c r="K122">
        <f t="shared" si="24"/>
        <v>3841.1355279024133</v>
      </c>
      <c r="L122">
        <f t="shared" si="24"/>
        <v>2716.0929792363654</v>
      </c>
      <c r="M122">
        <f t="shared" si="24"/>
        <v>2217.6806310282936</v>
      </c>
      <c r="N122">
        <f t="shared" si="24"/>
        <v>1920.5677639512066</v>
      </c>
      <c r="O122">
        <f t="shared" si="24"/>
        <v>1717.8080302358674</v>
      </c>
      <c r="P122">
        <f t="shared" si="24"/>
        <v>1568.1370127061684</v>
      </c>
      <c r="Q122">
        <f t="shared" si="24"/>
        <v>1451.8127655606556</v>
      </c>
      <c r="R122">
        <f t="shared" si="24"/>
        <v>1358.0464896181827</v>
      </c>
      <c r="S122">
        <f t="shared" si="24"/>
        <v>1280.3785093008046</v>
      </c>
      <c r="T122">
        <f t="shared" si="24"/>
        <v>1214.6737069564874</v>
      </c>
      <c r="U122">
        <f t="shared" si="24"/>
        <v>1158.1459377232743</v>
      </c>
      <c r="V122">
        <f t="shared" si="24"/>
        <v>1108.8403155141468</v>
      </c>
      <c r="W122">
        <f t="shared" si="24"/>
        <v>1065.3393155275842</v>
      </c>
      <c r="X122">
        <f t="shared" si="24"/>
        <v>1026.5866515411346</v>
      </c>
      <c r="Y122">
        <f t="shared" si="24"/>
        <v>991.77692867277858</v>
      </c>
      <c r="Z122">
        <f t="shared" si="24"/>
        <v>960.28388197560332</v>
      </c>
    </row>
    <row r="123" spans="1:26" x14ac:dyDescent="0.25">
      <c r="A123">
        <v>79</v>
      </c>
      <c r="B123" s="12" cm="1">
        <f t="array" ref="B123">_xlfn.IFS(A123&lt;=0,0,A123&gt;254,NA(),TRUE,2/(257-A123))</f>
        <v>1.1235955056179775E-2</v>
      </c>
      <c r="C123" s="12" cm="1">
        <f t="array" ref="C123">_xlfn.IFS(A123&lt;=0,0,A123&gt;254,NA(),TRUE,3/(257-A123))</f>
        <v>1.6853932584269662E-2</v>
      </c>
      <c r="E123">
        <f t="shared" si="23"/>
        <v>4.0499999999999936</v>
      </c>
      <c r="F123">
        <f t="shared" si="21"/>
        <v>1</v>
      </c>
      <c r="G123" s="10" cm="1">
        <f t="array" ref="G123">_xlfn.SWITCH(_xlfn.BITRSHIFT(A123,6),0,0.1,1,1.7,2,4.9,3,14.2,-99)+_xlfn.SWITCH(_xlfn.BITRSHIFT(A123,6),0,0.025,1,0.05,2,0.1,3,0.25,-99)*_xlfn.BITAND(A123,63)</f>
        <v>2.4500000000000002</v>
      </c>
      <c r="I123">
        <f t="shared" si="22"/>
        <v>1400.7057170786873</v>
      </c>
      <c r="K123">
        <f t="shared" si="24"/>
        <v>3961.7940439724221</v>
      </c>
      <c r="L123">
        <f t="shared" si="24"/>
        <v>2801.4114341573745</v>
      </c>
      <c r="M123">
        <f t="shared" si="24"/>
        <v>2287.342857761334</v>
      </c>
      <c r="N123">
        <f t="shared" si="24"/>
        <v>1980.897021986211</v>
      </c>
      <c r="O123">
        <f t="shared" si="24"/>
        <v>1771.7681590352252</v>
      </c>
      <c r="P123">
        <f t="shared" si="24"/>
        <v>1617.3956456216558</v>
      </c>
      <c r="Q123">
        <f t="shared" si="24"/>
        <v>1497.4173980011317</v>
      </c>
      <c r="R123">
        <f t="shared" si="24"/>
        <v>1400.7057170786873</v>
      </c>
      <c r="S123">
        <f t="shared" si="24"/>
        <v>1320.5980146574741</v>
      </c>
      <c r="T123">
        <f t="shared" si="24"/>
        <v>1252.8292799442131</v>
      </c>
      <c r="U123">
        <f t="shared" si="24"/>
        <v>1194.5258491383004</v>
      </c>
      <c r="V123">
        <f t="shared" si="24"/>
        <v>1143.671428880667</v>
      </c>
      <c r="W123">
        <f t="shared" si="24"/>
        <v>1098.8039667977232</v>
      </c>
      <c r="X123">
        <f t="shared" si="24"/>
        <v>1058.8339963933154</v>
      </c>
      <c r="Y123">
        <f t="shared" si="24"/>
        <v>1022.9308235605948</v>
      </c>
      <c r="Z123">
        <f t="shared" si="24"/>
        <v>990.44851099310551</v>
      </c>
    </row>
    <row r="124" spans="1:26" x14ac:dyDescent="0.25">
      <c r="A124">
        <v>80</v>
      </c>
      <c r="B124" s="12" cm="1">
        <f t="array" ref="B124">_xlfn.IFS(A124&lt;=0,0,A124&gt;254,NA(),TRUE,2/(257-A124))</f>
        <v>1.1299435028248588E-2</v>
      </c>
      <c r="C124" s="12" cm="1">
        <f t="array" ref="C124">_xlfn.IFS(A124&lt;=0,0,A124&gt;254,NA(),TRUE,3/(257-A124))</f>
        <v>1.6949152542372881E-2</v>
      </c>
      <c r="E124">
        <f t="shared" si="23"/>
        <v>4.0999999999999934</v>
      </c>
      <c r="F124">
        <f t="shared" si="21"/>
        <v>1</v>
      </c>
      <c r="G124" s="10" cm="1">
        <f t="array" ref="G124">_xlfn.SWITCH(_xlfn.BITRSHIFT(A124,6),0,0.1,1,1.7,2,4.9,3,14.2,-99)+_xlfn.SWITCH(_xlfn.BITRSHIFT(A124,6),0,0.025,1,0.05,2,0.1,3,0.25,-99)*_xlfn.BITAND(A124,63)</f>
        <v>2.5</v>
      </c>
      <c r="I124">
        <f t="shared" si="22"/>
        <v>1443.8024941590456</v>
      </c>
      <c r="K124">
        <f t="shared" ref="K124:Z133" si="25">POWER($G124,1.5)*POWER(K$43,-0.5)*earthSecPerYr/60/60/24</f>
        <v>4083.6901372556472</v>
      </c>
      <c r="L124">
        <f t="shared" si="25"/>
        <v>2887.6049883180913</v>
      </c>
      <c r="M124">
        <f t="shared" si="25"/>
        <v>2357.7196000315685</v>
      </c>
      <c r="N124">
        <f t="shared" si="25"/>
        <v>2041.8450686278236</v>
      </c>
      <c r="O124">
        <f t="shared" si="25"/>
        <v>1826.2817491898152</v>
      </c>
      <c r="P124">
        <f t="shared" si="25"/>
        <v>1667.1595173187563</v>
      </c>
      <c r="Q124">
        <f t="shared" si="25"/>
        <v>1543.4897906608096</v>
      </c>
      <c r="R124">
        <f t="shared" si="25"/>
        <v>1443.8024941590456</v>
      </c>
      <c r="S124">
        <f t="shared" si="25"/>
        <v>1361.2300457518827</v>
      </c>
      <c r="T124">
        <f t="shared" si="25"/>
        <v>1291.3762092093477</v>
      </c>
      <c r="U124">
        <f t="shared" si="25"/>
        <v>1231.2789041229023</v>
      </c>
      <c r="V124">
        <f t="shared" si="25"/>
        <v>1178.8598000157842</v>
      </c>
      <c r="W124">
        <f t="shared" si="25"/>
        <v>1132.6118602293702</v>
      </c>
      <c r="X124">
        <f t="shared" si="25"/>
        <v>1091.412097668463</v>
      </c>
      <c r="Y124">
        <f t="shared" si="25"/>
        <v>1054.4042595108401</v>
      </c>
      <c r="Z124">
        <f t="shared" si="25"/>
        <v>1020.9225343139118</v>
      </c>
    </row>
    <row r="125" spans="1:26" x14ac:dyDescent="0.25">
      <c r="A125">
        <v>81</v>
      </c>
      <c r="B125" s="12" cm="1">
        <f t="array" ref="B125">_xlfn.IFS(A125&lt;=0,0,A125&gt;254,NA(),TRUE,2/(257-A125))</f>
        <v>1.1363636363636364E-2</v>
      </c>
      <c r="C125" s="12" cm="1">
        <f t="array" ref="C125">_xlfn.IFS(A125&lt;=0,0,A125&gt;254,NA(),TRUE,3/(257-A125))</f>
        <v>1.7045454545454544E-2</v>
      </c>
      <c r="E125">
        <f t="shared" si="23"/>
        <v>4.1499999999999932</v>
      </c>
      <c r="F125">
        <f t="shared" si="21"/>
        <v>1</v>
      </c>
      <c r="G125" s="10" cm="1">
        <f t="array" ref="G125">_xlfn.SWITCH(_xlfn.BITRSHIFT(A125,6),0,0.1,1,1.7,2,4.9,3,14.2,-99)+_xlfn.SWITCH(_xlfn.BITRSHIFT(A125,6),0,0.025,1,0.05,2,0.1,3,0.25,-99)*_xlfn.BITAND(A125,63)</f>
        <v>2.5499999999999998</v>
      </c>
      <c r="I125">
        <f t="shared" si="22"/>
        <v>1487.3324228174342</v>
      </c>
      <c r="K125">
        <f t="shared" si="25"/>
        <v>4206.8113682112989</v>
      </c>
      <c r="L125">
        <f t="shared" si="25"/>
        <v>2974.6648456348685</v>
      </c>
      <c r="M125">
        <f t="shared" si="25"/>
        <v>2428.8036758667722</v>
      </c>
      <c r="N125">
        <f t="shared" si="25"/>
        <v>2103.4056841056495</v>
      </c>
      <c r="O125">
        <f t="shared" si="25"/>
        <v>1881.3432375678724</v>
      </c>
      <c r="P125">
        <f t="shared" si="25"/>
        <v>1717.4235493762078</v>
      </c>
      <c r="Q125">
        <f t="shared" si="25"/>
        <v>1590.02524183521</v>
      </c>
      <c r="R125">
        <f t="shared" si="25"/>
        <v>1487.3324228174342</v>
      </c>
      <c r="S125">
        <f t="shared" si="25"/>
        <v>1402.2704560704333</v>
      </c>
      <c r="T125">
        <f t="shared" si="25"/>
        <v>1330.3105610236964</v>
      </c>
      <c r="U125">
        <f t="shared" si="25"/>
        <v>1268.4013520144101</v>
      </c>
      <c r="V125">
        <f t="shared" si="25"/>
        <v>1214.4018379333861</v>
      </c>
      <c r="W125">
        <f t="shared" si="25"/>
        <v>1166.7595457146663</v>
      </c>
      <c r="X125">
        <f t="shared" si="25"/>
        <v>1124.317630759457</v>
      </c>
      <c r="Y125">
        <f t="shared" si="25"/>
        <v>1086.1940246478932</v>
      </c>
      <c r="Z125">
        <f t="shared" si="25"/>
        <v>1051.7028420528247</v>
      </c>
    </row>
    <row r="126" spans="1:26" x14ac:dyDescent="0.25">
      <c r="A126">
        <v>82</v>
      </c>
      <c r="B126" s="12" cm="1">
        <f t="array" ref="B126">_xlfn.IFS(A126&lt;=0,0,A126&gt;254,NA(),TRUE,2/(257-A126))</f>
        <v>1.1428571428571429E-2</v>
      </c>
      <c r="C126" s="12" cm="1">
        <f t="array" ref="C126">_xlfn.IFS(A126&lt;=0,0,A126&gt;254,NA(),TRUE,3/(257-A126))</f>
        <v>1.7142857142857144E-2</v>
      </c>
      <c r="E126">
        <f t="shared" si="23"/>
        <v>4.1999999999999931</v>
      </c>
      <c r="F126">
        <f t="shared" si="21"/>
        <v>1</v>
      </c>
      <c r="G126" s="10" cm="1">
        <f t="array" ref="G126">_xlfn.SWITCH(_xlfn.BITRSHIFT(A126,6),0,0.1,1,1.7,2,4.9,3,14.2,-99)+_xlfn.SWITCH(_xlfn.BITRSHIFT(A126,6),0,0.025,1,0.05,2,0.1,3,0.25,-99)*_xlfn.BITAND(A126,63)</f>
        <v>2.6</v>
      </c>
      <c r="I126">
        <f t="shared" si="22"/>
        <v>1531.2912350301085</v>
      </c>
      <c r="K126">
        <f t="shared" si="25"/>
        <v>4331.1456650452519</v>
      </c>
      <c r="L126">
        <f t="shared" si="25"/>
        <v>3062.582470060217</v>
      </c>
      <c r="M126">
        <f t="shared" si="25"/>
        <v>2500.5881156133578</v>
      </c>
      <c r="N126">
        <f t="shared" si="25"/>
        <v>2165.572832522626</v>
      </c>
      <c r="O126">
        <f t="shared" si="25"/>
        <v>1936.9472254989441</v>
      </c>
      <c r="P126">
        <f t="shared" si="25"/>
        <v>1768.1828135046956</v>
      </c>
      <c r="Q126">
        <f t="shared" si="25"/>
        <v>1637.0191888150282</v>
      </c>
      <c r="R126">
        <f t="shared" si="25"/>
        <v>1531.2912350301085</v>
      </c>
      <c r="S126">
        <f t="shared" si="25"/>
        <v>1443.715221681751</v>
      </c>
      <c r="T126">
        <f t="shared" si="25"/>
        <v>1369.628517950772</v>
      </c>
      <c r="U126">
        <f t="shared" si="25"/>
        <v>1305.8895530299462</v>
      </c>
      <c r="V126">
        <f t="shared" si="25"/>
        <v>1250.2940578066789</v>
      </c>
      <c r="W126">
        <f t="shared" si="25"/>
        <v>1201.2436751403261</v>
      </c>
      <c r="X126">
        <f t="shared" si="25"/>
        <v>1157.5473693436072</v>
      </c>
      <c r="Y126">
        <f t="shared" si="25"/>
        <v>1118.297002047914</v>
      </c>
      <c r="Z126">
        <f t="shared" si="25"/>
        <v>1082.786416261313</v>
      </c>
    </row>
    <row r="127" spans="1:26" x14ac:dyDescent="0.25">
      <c r="A127">
        <v>83</v>
      </c>
      <c r="B127" s="12" cm="1">
        <f t="array" ref="B127">_xlfn.IFS(A127&lt;=0,0,A127&gt;254,NA(),TRUE,2/(257-A127))</f>
        <v>1.1494252873563218E-2</v>
      </c>
      <c r="C127" s="12" cm="1">
        <f t="array" ref="C127">_xlfn.IFS(A127&lt;=0,0,A127&gt;254,NA(),TRUE,3/(257-A127))</f>
        <v>1.7241379310344827E-2</v>
      </c>
      <c r="E127">
        <f t="shared" si="23"/>
        <v>4.2499999999999929</v>
      </c>
      <c r="F127">
        <f t="shared" si="21"/>
        <v>1</v>
      </c>
      <c r="G127" s="10" cm="1">
        <f t="array" ref="G127">_xlfn.SWITCH(_xlfn.BITRSHIFT(A127,6),0,0.1,1,1.7,2,4.9,3,14.2,-99)+_xlfn.SWITCH(_xlfn.BITRSHIFT(A127,6),0,0.025,1,0.05,2,0.1,3,0.25,-99)*_xlfn.BITAND(A127,63)</f>
        <v>2.65</v>
      </c>
      <c r="I127">
        <f t="shared" si="22"/>
        <v>1575.6747865085842</v>
      </c>
      <c r="K127">
        <f t="shared" si="25"/>
        <v>4456.6813059395417</v>
      </c>
      <c r="L127">
        <f t="shared" si="25"/>
        <v>3151.3495730171685</v>
      </c>
      <c r="M127">
        <f t="shared" si="25"/>
        <v>2573.0661516765681</v>
      </c>
      <c r="N127">
        <f t="shared" si="25"/>
        <v>2228.3406529697709</v>
      </c>
      <c r="O127">
        <f t="shared" si="25"/>
        <v>1993.0884708266706</v>
      </c>
      <c r="P127">
        <f t="shared" si="25"/>
        <v>1819.4325242920747</v>
      </c>
      <c r="Q127">
        <f t="shared" si="25"/>
        <v>1684.4672011695136</v>
      </c>
      <c r="R127">
        <f t="shared" si="25"/>
        <v>1575.6747865085842</v>
      </c>
      <c r="S127">
        <f t="shared" si="25"/>
        <v>1485.5604353131805</v>
      </c>
      <c r="T127">
        <f t="shared" si="25"/>
        <v>1409.3263732262651</v>
      </c>
      <c r="U127">
        <f t="shared" si="25"/>
        <v>1343.7399729084145</v>
      </c>
      <c r="V127">
        <f t="shared" si="25"/>
        <v>1286.533075838284</v>
      </c>
      <c r="W127">
        <f t="shared" si="25"/>
        <v>1236.0609974589872</v>
      </c>
      <c r="X127">
        <f t="shared" si="25"/>
        <v>1191.0981806332873</v>
      </c>
      <c r="Y127">
        <f t="shared" si="25"/>
        <v>1150.7101651505177</v>
      </c>
      <c r="Z127">
        <f t="shared" si="25"/>
        <v>1114.1703264848854</v>
      </c>
    </row>
    <row r="128" spans="1:26" x14ac:dyDescent="0.25">
      <c r="A128">
        <v>84</v>
      </c>
      <c r="B128" s="12" cm="1">
        <f t="array" ref="B128">_xlfn.IFS(A128&lt;=0,0,A128&gt;254,NA(),TRUE,2/(257-A128))</f>
        <v>1.1560693641618497E-2</v>
      </c>
      <c r="C128" s="12" cm="1">
        <f t="array" ref="C128">_xlfn.IFS(A128&lt;=0,0,A128&gt;254,NA(),TRUE,3/(257-A128))</f>
        <v>1.7341040462427744E-2</v>
      </c>
      <c r="E128">
        <f t="shared" si="23"/>
        <v>4.2999999999999927</v>
      </c>
      <c r="F128">
        <f t="shared" si="21"/>
        <v>1</v>
      </c>
      <c r="G128" s="10" cm="1">
        <f t="array" ref="G128">_xlfn.SWITCH(_xlfn.BITRSHIFT(A128,6),0,0.1,1,1.7,2,4.9,3,14.2,-99)+_xlfn.SWITCH(_xlfn.BITRSHIFT(A128,6),0,0.025,1,0.05,2,0.1,3,0.25,-99)*_xlfn.BITAND(A128,63)</f>
        <v>2.7</v>
      </c>
      <c r="I128">
        <f t="shared" si="22"/>
        <v>1620.479050833831</v>
      </c>
      <c r="K128">
        <f t="shared" si="25"/>
        <v>4583.4069024613673</v>
      </c>
      <c r="L128">
        <f t="shared" si="25"/>
        <v>3240.958101667662</v>
      </c>
      <c r="M128">
        <f t="shared" si="25"/>
        <v>2646.2312089416605</v>
      </c>
      <c r="N128">
        <f t="shared" si="25"/>
        <v>2291.7034512306836</v>
      </c>
      <c r="O128">
        <f t="shared" si="25"/>
        <v>2049.761880489074</v>
      </c>
      <c r="P128">
        <f t="shared" si="25"/>
        <v>1871.1680324301233</v>
      </c>
      <c r="Q128">
        <f t="shared" si="25"/>
        <v>1732.3649744756656</v>
      </c>
      <c r="R128">
        <f t="shared" si="25"/>
        <v>1620.479050833831</v>
      </c>
      <c r="S128">
        <f t="shared" si="25"/>
        <v>1527.8023008204564</v>
      </c>
      <c r="T128">
        <f t="shared" si="25"/>
        <v>1449.4005255115135</v>
      </c>
      <c r="U128">
        <f t="shared" si="25"/>
        <v>1381.9491779081297</v>
      </c>
      <c r="V128">
        <f t="shared" si="25"/>
        <v>1323.1156044708302</v>
      </c>
      <c r="W128">
        <f t="shared" si="25"/>
        <v>1271.2083540876954</v>
      </c>
      <c r="X128">
        <f t="shared" si="25"/>
        <v>1224.9670209418034</v>
      </c>
      <c r="Y128">
        <f t="shared" si="25"/>
        <v>1183.4305734750001</v>
      </c>
      <c r="Z128">
        <f t="shared" si="25"/>
        <v>1145.8517256153418</v>
      </c>
    </row>
    <row r="129" spans="1:26" x14ac:dyDescent="0.25">
      <c r="A129">
        <v>85</v>
      </c>
      <c r="B129" s="12" cm="1">
        <f t="array" ref="B129">_xlfn.IFS(A129&lt;=0,0,A129&gt;254,NA(),TRUE,2/(257-A129))</f>
        <v>1.1627906976744186E-2</v>
      </c>
      <c r="C129" s="12" cm="1">
        <f t="array" ref="C129">_xlfn.IFS(A129&lt;=0,0,A129&gt;254,NA(),TRUE,3/(257-A129))</f>
        <v>1.7441860465116279E-2</v>
      </c>
      <c r="E129">
        <f t="shared" si="23"/>
        <v>4.3499999999999925</v>
      </c>
      <c r="F129">
        <f t="shared" si="21"/>
        <v>1</v>
      </c>
      <c r="G129" s="10" cm="1">
        <f t="array" ref="G129">_xlfn.SWITCH(_xlfn.BITRSHIFT(A129,6),0,0.1,1,1.7,2,4.9,3,14.2,-99)+_xlfn.SWITCH(_xlfn.BITRSHIFT(A129,6),0,0.025,1,0.05,2,0.1,3,0.25,-99)*_xlfn.BITAND(A129,63)</f>
        <v>2.75</v>
      </c>
      <c r="I129">
        <f t="shared" si="22"/>
        <v>1665.7001139725546</v>
      </c>
      <c r="K129">
        <f t="shared" si="25"/>
        <v>4711.3113840527931</v>
      </c>
      <c r="L129">
        <f t="shared" si="25"/>
        <v>3331.4002279451092</v>
      </c>
      <c r="M129">
        <f t="shared" si="25"/>
        <v>2720.0768958190288</v>
      </c>
      <c r="N129">
        <f t="shared" si="25"/>
        <v>2355.6556920263965</v>
      </c>
      <c r="O129">
        <f t="shared" si="25"/>
        <v>2106.9625035821327</v>
      </c>
      <c r="P129">
        <f t="shared" si="25"/>
        <v>1923.3848183824894</v>
      </c>
      <c r="Q129">
        <f t="shared" si="25"/>
        <v>1780.7083244558871</v>
      </c>
      <c r="R129">
        <f t="shared" si="25"/>
        <v>1665.7001139725546</v>
      </c>
      <c r="S129">
        <f t="shared" si="25"/>
        <v>1570.4371280175981</v>
      </c>
      <c r="T129">
        <f t="shared" si="25"/>
        <v>1489.8474739887115</v>
      </c>
      <c r="U129">
        <f t="shared" si="25"/>
        <v>1420.513830130282</v>
      </c>
      <c r="V129">
        <f t="shared" si="25"/>
        <v>1360.0384479095144</v>
      </c>
      <c r="W129">
        <f t="shared" si="25"/>
        <v>1306.6826746061201</v>
      </c>
      <c r="X129">
        <f t="shared" si="25"/>
        <v>1259.1509315380924</v>
      </c>
      <c r="Y129">
        <f t="shared" si="25"/>
        <v>1216.4553686155921</v>
      </c>
      <c r="Z129">
        <f t="shared" si="25"/>
        <v>1177.8278460131983</v>
      </c>
    </row>
    <row r="130" spans="1:26" x14ac:dyDescent="0.25">
      <c r="A130">
        <v>86</v>
      </c>
      <c r="B130" s="12" cm="1">
        <f t="array" ref="B130">_xlfn.IFS(A130&lt;=0,0,A130&gt;254,NA(),TRUE,2/(257-A130))</f>
        <v>1.1695906432748537E-2</v>
      </c>
      <c r="C130" s="12" cm="1">
        <f t="array" ref="C130">_xlfn.IFS(A130&lt;=0,0,A130&gt;254,NA(),TRUE,3/(257-A130))</f>
        <v>1.7543859649122806E-2</v>
      </c>
      <c r="E130">
        <f t="shared" si="23"/>
        <v>4.3999999999999924</v>
      </c>
      <c r="F130">
        <f t="shared" si="21"/>
        <v>1</v>
      </c>
      <c r="G130" s="10" cm="1">
        <f t="array" ref="G130">_xlfn.SWITCH(_xlfn.BITRSHIFT(A130,6),0,0.1,1,1.7,2,4.9,3,14.2,-99)+_xlfn.SWITCH(_xlfn.BITRSHIFT(A130,6),0,0.025,1,0.05,2,0.1,3,0.25,-99)*_xlfn.BITAND(A130,63)</f>
        <v>2.8</v>
      </c>
      <c r="I130">
        <f t="shared" si="22"/>
        <v>1711.3341691441494</v>
      </c>
      <c r="K130">
        <f t="shared" si="25"/>
        <v>4840.3839835122963</v>
      </c>
      <c r="L130">
        <f t="shared" si="25"/>
        <v>3422.6683382882989</v>
      </c>
      <c r="M130">
        <f t="shared" si="25"/>
        <v>2794.5969958619785</v>
      </c>
      <c r="N130">
        <f t="shared" si="25"/>
        <v>2420.1919917561481</v>
      </c>
      <c r="O130">
        <f t="shared" si="25"/>
        <v>2164.6855248669435</v>
      </c>
      <c r="P130">
        <f t="shared" si="25"/>
        <v>1976.0784864575589</v>
      </c>
      <c r="Q130">
        <f t="shared" si="25"/>
        <v>1829.4931814905294</v>
      </c>
      <c r="R130">
        <f t="shared" si="25"/>
        <v>1711.3341691441494</v>
      </c>
      <c r="S130">
        <f t="shared" si="25"/>
        <v>1613.4613278374325</v>
      </c>
      <c r="T130">
        <f t="shared" si="25"/>
        <v>1530.6638137697767</v>
      </c>
      <c r="U130">
        <f t="shared" si="25"/>
        <v>1459.430683141464</v>
      </c>
      <c r="V130">
        <f t="shared" si="25"/>
        <v>1397.2984979309892</v>
      </c>
      <c r="W130">
        <f t="shared" si="25"/>
        <v>1342.4809727298637</v>
      </c>
      <c r="X130">
        <f t="shared" si="25"/>
        <v>1293.6470347665042</v>
      </c>
      <c r="Y130">
        <f t="shared" si="25"/>
        <v>1249.7817704928161</v>
      </c>
      <c r="Z130">
        <f t="shared" si="25"/>
        <v>1210.0959958780741</v>
      </c>
    </row>
    <row r="131" spans="1:26" x14ac:dyDescent="0.25">
      <c r="A131">
        <v>87</v>
      </c>
      <c r="B131" s="12" cm="1">
        <f t="array" ref="B131">_xlfn.IFS(A131&lt;=0,0,A131&gt;254,NA(),TRUE,2/(257-A131))</f>
        <v>1.1764705882352941E-2</v>
      </c>
      <c r="C131" s="12" cm="1">
        <f t="array" ref="C131">_xlfn.IFS(A131&lt;=0,0,A131&gt;254,NA(),TRUE,3/(257-A131))</f>
        <v>1.7647058823529412E-2</v>
      </c>
      <c r="E131">
        <f t="shared" si="23"/>
        <v>4.4499999999999922</v>
      </c>
      <c r="F131">
        <f t="shared" si="21"/>
        <v>1</v>
      </c>
      <c r="G131" s="10" cm="1">
        <f t="array" ref="G131">_xlfn.SWITCH(_xlfn.BITRSHIFT(A131,6),0,0.1,1,1.7,2,4.9,3,14.2,-99)+_xlfn.SWITCH(_xlfn.BITRSHIFT(A131,6),0,0.025,1,0.05,2,0.1,3,0.25,-99)*_xlfn.BITAND(A131,63)</f>
        <v>2.85</v>
      </c>
      <c r="I131">
        <f t="shared" si="22"/>
        <v>1757.3775120100088</v>
      </c>
      <c r="K131">
        <f t="shared" si="25"/>
        <v>4970.6142233880819</v>
      </c>
      <c r="L131">
        <f t="shared" si="25"/>
        <v>3514.7550240200176</v>
      </c>
      <c r="M131">
        <f t="shared" si="25"/>
        <v>2869.7854599108923</v>
      </c>
      <c r="N131">
        <f t="shared" si="25"/>
        <v>2485.3071116940409</v>
      </c>
      <c r="O131">
        <f t="shared" si="25"/>
        <v>2222.9262586846157</v>
      </c>
      <c r="P131">
        <f t="shared" si="25"/>
        <v>2029.244759253547</v>
      </c>
      <c r="Q131">
        <f t="shared" si="25"/>
        <v>1878.7155854750456</v>
      </c>
      <c r="R131">
        <f t="shared" si="25"/>
        <v>1757.3775120100088</v>
      </c>
      <c r="S131">
        <f t="shared" si="25"/>
        <v>1656.8714077960276</v>
      </c>
      <c r="T131">
        <f t="shared" si="25"/>
        <v>1571.8462315935328</v>
      </c>
      <c r="U131">
        <f t="shared" si="25"/>
        <v>1498.6965778710971</v>
      </c>
      <c r="V131">
        <f t="shared" si="25"/>
        <v>1434.8927299554462</v>
      </c>
      <c r="W131">
        <f t="shared" si="25"/>
        <v>1378.6003425366423</v>
      </c>
      <c r="X131">
        <f t="shared" si="25"/>
        <v>1328.4525304102597</v>
      </c>
      <c r="Y131">
        <f t="shared" si="25"/>
        <v>1283.4070738402502</v>
      </c>
      <c r="Z131">
        <f t="shared" si="25"/>
        <v>1242.6535558470205</v>
      </c>
    </row>
    <row r="132" spans="1:26" x14ac:dyDescent="0.25">
      <c r="A132">
        <v>88</v>
      </c>
      <c r="B132" s="12" cm="1">
        <f t="array" ref="B132">_xlfn.IFS(A132&lt;=0,0,A132&gt;254,NA(),TRUE,2/(257-A132))</f>
        <v>1.1834319526627219E-2</v>
      </c>
      <c r="C132" s="12" cm="1">
        <f t="array" ref="C132">_xlfn.IFS(A132&lt;=0,0,A132&gt;254,NA(),TRUE,3/(257-A132))</f>
        <v>1.7751479289940829E-2</v>
      </c>
      <c r="E132">
        <f t="shared" si="23"/>
        <v>4.499999999999992</v>
      </c>
      <c r="F132">
        <f t="shared" si="21"/>
        <v>1</v>
      </c>
      <c r="G132" s="10" cm="1">
        <f t="array" ref="G132">_xlfn.SWITCH(_xlfn.BITRSHIFT(A132,6),0,0.1,1,1.7,2,4.9,3,14.2,-99)+_xlfn.SWITCH(_xlfn.BITRSHIFT(A132,6),0,0.025,1,0.05,2,0.1,3,0.25,-99)*_xlfn.BITAND(A132,63)</f>
        <v>2.9000000000000004</v>
      </c>
      <c r="I132">
        <f t="shared" si="22"/>
        <v>1803.8265361596086</v>
      </c>
      <c r="K132">
        <f t="shared" si="25"/>
        <v>5101.9919032108</v>
      </c>
      <c r="L132">
        <f t="shared" si="25"/>
        <v>3607.6530723192172</v>
      </c>
      <c r="M132">
        <f t="shared" si="25"/>
        <v>2945.636398722047</v>
      </c>
      <c r="N132">
        <f t="shared" si="25"/>
        <v>2550.9959516054</v>
      </c>
      <c r="O132">
        <f t="shared" si="25"/>
        <v>2281.6801432465759</v>
      </c>
      <c r="P132">
        <f t="shared" si="25"/>
        <v>2082.8794724462805</v>
      </c>
      <c r="Q132">
        <f t="shared" si="25"/>
        <v>1928.3716809944146</v>
      </c>
      <c r="R132">
        <f t="shared" si="25"/>
        <v>1803.8265361596086</v>
      </c>
      <c r="S132">
        <f t="shared" si="25"/>
        <v>1700.663967736934</v>
      </c>
      <c r="T132">
        <f t="shared" si="25"/>
        <v>1613.3915017883464</v>
      </c>
      <c r="U132">
        <f t="shared" si="25"/>
        <v>1538.3084387619517</v>
      </c>
      <c r="V132">
        <f t="shared" si="25"/>
        <v>1472.8181993610235</v>
      </c>
      <c r="W132">
        <f t="shared" si="25"/>
        <v>1415.0379549252809</v>
      </c>
      <c r="X132">
        <f t="shared" si="25"/>
        <v>1363.5646922792521</v>
      </c>
      <c r="Y132">
        <f t="shared" si="25"/>
        <v>1317.328644908034</v>
      </c>
      <c r="Z132">
        <f t="shared" si="25"/>
        <v>1275.4979758027</v>
      </c>
    </row>
    <row r="133" spans="1:26" x14ac:dyDescent="0.25">
      <c r="A133">
        <v>89</v>
      </c>
      <c r="B133" s="12" cm="1">
        <f t="array" ref="B133">_xlfn.IFS(A133&lt;=0,0,A133&gt;254,NA(),TRUE,2/(257-A133))</f>
        <v>1.1904761904761904E-2</v>
      </c>
      <c r="C133" s="12" cm="1">
        <f t="array" ref="C133">_xlfn.IFS(A133&lt;=0,0,A133&gt;254,NA(),TRUE,3/(257-A133))</f>
        <v>1.7857142857142856E-2</v>
      </c>
      <c r="E133">
        <f t="shared" si="23"/>
        <v>4.5499999999999918</v>
      </c>
      <c r="F133">
        <f t="shared" si="21"/>
        <v>1</v>
      </c>
      <c r="G133" s="10" cm="1">
        <f t="array" ref="G133">_xlfn.SWITCH(_xlfn.BITRSHIFT(A133,6),0,0.1,1,1.7,2,4.9,3,14.2,-99)+_xlfn.SWITCH(_xlfn.BITRSHIFT(A133,6),0,0.025,1,0.05,2,0.1,3,0.25,-99)*_xlfn.BITAND(A133,63)</f>
        <v>2.95</v>
      </c>
      <c r="I133">
        <f t="shared" si="22"/>
        <v>1850.6777288702569</v>
      </c>
      <c r="K133">
        <f t="shared" si="25"/>
        <v>5234.5070875003103</v>
      </c>
      <c r="L133">
        <f t="shared" si="25"/>
        <v>3701.3554577405139</v>
      </c>
      <c r="M133">
        <f t="shared" si="25"/>
        <v>3022.1440760433088</v>
      </c>
      <c r="N133">
        <f t="shared" si="25"/>
        <v>2617.2535437501551</v>
      </c>
      <c r="O133">
        <f t="shared" si="25"/>
        <v>2340.9427352710268</v>
      </c>
      <c r="P133">
        <f t="shared" si="25"/>
        <v>2136.9785698929763</v>
      </c>
      <c r="Q133">
        <f t="shared" si="25"/>
        <v>1978.45771279012</v>
      </c>
      <c r="R133">
        <f t="shared" si="25"/>
        <v>1850.6777288702569</v>
      </c>
      <c r="S133">
        <f t="shared" si="25"/>
        <v>1744.8356958334371</v>
      </c>
      <c r="T133">
        <f t="shared" si="25"/>
        <v>1655.2964824795279</v>
      </c>
      <c r="U133">
        <f t="shared" si="25"/>
        <v>1578.2632701540517</v>
      </c>
      <c r="V133">
        <f t="shared" si="25"/>
        <v>1511.0720380216544</v>
      </c>
      <c r="W133">
        <f t="shared" si="25"/>
        <v>1451.7910542893871</v>
      </c>
      <c r="X133">
        <f t="shared" si="25"/>
        <v>1398.9808650047205</v>
      </c>
      <c r="Y133">
        <f t="shared" si="25"/>
        <v>1351.5439183662261</v>
      </c>
      <c r="Z133">
        <f t="shared" si="25"/>
        <v>1308.6267718750776</v>
      </c>
    </row>
    <row r="134" spans="1:26" x14ac:dyDescent="0.25">
      <c r="A134">
        <v>90</v>
      </c>
      <c r="B134" s="12" cm="1">
        <f t="array" ref="B134">_xlfn.IFS(A134&lt;=0,0,A134&gt;254,NA(),TRUE,2/(257-A134))</f>
        <v>1.1976047904191617E-2</v>
      </c>
      <c r="C134" s="12" cm="1">
        <f t="array" ref="C134">_xlfn.IFS(A134&lt;=0,0,A134&gt;254,NA(),TRUE,3/(257-A134))</f>
        <v>1.7964071856287425E-2</v>
      </c>
      <c r="E134">
        <f t="shared" si="23"/>
        <v>4.5999999999999917</v>
      </c>
      <c r="F134">
        <f t="shared" si="21"/>
        <v>1</v>
      </c>
      <c r="G134" s="10" cm="1">
        <f t="array" ref="G134">_xlfn.SWITCH(_xlfn.BITRSHIFT(A134,6),0,0.1,1,1.7,2,4.9,3,14.2,-99)+_xlfn.SWITCH(_xlfn.BITRSHIFT(A134,6),0,0.025,1,0.05,2,0.1,3,0.25,-99)*_xlfn.BITAND(A134,63)</f>
        <v>3</v>
      </c>
      <c r="I134">
        <f t="shared" si="22"/>
        <v>1897.9276671195123</v>
      </c>
      <c r="K134">
        <f t="shared" ref="K134:Z143" si="26">POWER($G134,1.5)*POWER(K$43,-0.5)*earthSecPerYr/60/60/24</f>
        <v>5368.150094487085</v>
      </c>
      <c r="L134">
        <f t="shared" si="26"/>
        <v>3795.8553342390246</v>
      </c>
      <c r="M134">
        <f t="shared" si="26"/>
        <v>3099.3029021024345</v>
      </c>
      <c r="N134">
        <f t="shared" si="26"/>
        <v>2684.0750472435425</v>
      </c>
      <c r="O134">
        <f t="shared" si="26"/>
        <v>2400.709704939009</v>
      </c>
      <c r="P134">
        <f t="shared" si="26"/>
        <v>2191.5380990277777</v>
      </c>
      <c r="Q134">
        <f t="shared" si="26"/>
        <v>2028.9700214972452</v>
      </c>
      <c r="R134">
        <f t="shared" si="26"/>
        <v>1897.9276671195123</v>
      </c>
      <c r="S134">
        <f t="shared" si="26"/>
        <v>1789.383364829029</v>
      </c>
      <c r="T134">
        <f t="shared" si="26"/>
        <v>1697.5581120227289</v>
      </c>
      <c r="U134">
        <f t="shared" si="26"/>
        <v>1618.5581528840501</v>
      </c>
      <c r="V134">
        <f t="shared" si="26"/>
        <v>1549.6514510512172</v>
      </c>
      <c r="W134">
        <f t="shared" si="26"/>
        <v>1488.8569553892346</v>
      </c>
      <c r="X134">
        <f t="shared" si="26"/>
        <v>1434.6984610249167</v>
      </c>
      <c r="Y134">
        <f t="shared" si="26"/>
        <v>1386.0503943926835</v>
      </c>
      <c r="Z134">
        <f t="shared" si="26"/>
        <v>1342.0375236217712</v>
      </c>
    </row>
    <row r="135" spans="1:26" x14ac:dyDescent="0.25">
      <c r="A135">
        <v>91</v>
      </c>
      <c r="B135" s="12" cm="1">
        <f t="array" ref="B135">_xlfn.IFS(A135&lt;=0,0,A135&gt;254,NA(),TRUE,2/(257-A135))</f>
        <v>1.2048192771084338E-2</v>
      </c>
      <c r="C135" s="12" cm="1">
        <f t="array" ref="C135">_xlfn.IFS(A135&lt;=0,0,A135&gt;254,NA(),TRUE,3/(257-A135))</f>
        <v>1.8072289156626505E-2</v>
      </c>
      <c r="E135">
        <f t="shared" si="23"/>
        <v>4.6499999999999915</v>
      </c>
      <c r="F135">
        <f t="shared" si="21"/>
        <v>1</v>
      </c>
      <c r="G135" s="10" cm="1">
        <f t="array" ref="G135">_xlfn.SWITCH(_xlfn.BITRSHIFT(A135,6),0,0.1,1,1.7,2,4.9,3,14.2,-99)+_xlfn.SWITCH(_xlfn.BITRSHIFT(A135,6),0,0.025,1,0.05,2,0.1,3,0.25,-99)*_xlfn.BITAND(A135,63)</f>
        <v>3.05</v>
      </c>
      <c r="I135">
        <f t="shared" si="22"/>
        <v>1945.5730138312513</v>
      </c>
      <c r="K135">
        <f t="shared" si="26"/>
        <v>5502.9114854945065</v>
      </c>
      <c r="L135">
        <f t="shared" si="26"/>
        <v>3891.1460276625025</v>
      </c>
      <c r="M135">
        <f t="shared" si="26"/>
        <v>3177.1074274769367</v>
      </c>
      <c r="N135">
        <f t="shared" si="26"/>
        <v>2751.4557427472532</v>
      </c>
      <c r="O135">
        <f t="shared" si="26"/>
        <v>2460.9768311460125</v>
      </c>
      <c r="P135">
        <f t="shared" si="26"/>
        <v>2246.5542065270897</v>
      </c>
      <c r="Q135">
        <f t="shared" si="26"/>
        <v>2079.9050396313546</v>
      </c>
      <c r="R135">
        <f t="shared" si="26"/>
        <v>1945.5730138312513</v>
      </c>
      <c r="S135">
        <f t="shared" si="26"/>
        <v>1834.3038284981687</v>
      </c>
      <c r="T135">
        <f t="shared" si="26"/>
        <v>1740.1734056463267</v>
      </c>
      <c r="U135">
        <f t="shared" si="26"/>
        <v>1659.1902410838668</v>
      </c>
      <c r="V135">
        <f t="shared" si="26"/>
        <v>1588.5537137384683</v>
      </c>
      <c r="W135">
        <f t="shared" si="26"/>
        <v>1526.2330404069351</v>
      </c>
      <c r="X135">
        <f t="shared" si="26"/>
        <v>1470.7149577474056</v>
      </c>
      <c r="Y135">
        <f t="shared" si="26"/>
        <v>1420.8456359315826</v>
      </c>
      <c r="Z135">
        <f t="shared" si="26"/>
        <v>1375.7278713736266</v>
      </c>
    </row>
    <row r="136" spans="1:26" x14ac:dyDescent="0.25">
      <c r="A136">
        <v>92</v>
      </c>
      <c r="B136" s="12" cm="1">
        <f t="array" ref="B136">_xlfn.IFS(A136&lt;=0,0,A136&gt;254,NA(),TRUE,2/(257-A136))</f>
        <v>1.2121212121212121E-2</v>
      </c>
      <c r="C136" s="12" cm="1">
        <f t="array" ref="C136">_xlfn.IFS(A136&lt;=0,0,A136&gt;254,NA(),TRUE,3/(257-A136))</f>
        <v>1.8181818181818181E-2</v>
      </c>
      <c r="E136">
        <f t="shared" si="23"/>
        <v>4.6999999999999913</v>
      </c>
      <c r="F136">
        <f t="shared" si="21"/>
        <v>1</v>
      </c>
      <c r="G136" s="10" cm="1">
        <f t="array" ref="G136">_xlfn.SWITCH(_xlfn.BITRSHIFT(A136,6),0,0.1,1,1.7,2,4.9,3,14.2,-99)+_xlfn.SWITCH(_xlfn.BITRSHIFT(A136,6),0,0.025,1,0.05,2,0.1,3,0.25,-99)*_xlfn.BITAND(A136,63)</f>
        <v>3.1</v>
      </c>
      <c r="I136">
        <f t="shared" si="22"/>
        <v>1993.6105143380712</v>
      </c>
      <c r="K136">
        <f t="shared" si="26"/>
        <v>5638.7820549330036</v>
      </c>
      <c r="L136">
        <f t="shared" si="26"/>
        <v>3987.2210286761424</v>
      </c>
      <c r="M136">
        <f t="shared" si="26"/>
        <v>3255.5523373172018</v>
      </c>
      <c r="N136">
        <f t="shared" si="26"/>
        <v>2819.3910274665018</v>
      </c>
      <c r="O136">
        <f t="shared" si="26"/>
        <v>2521.7399970272304</v>
      </c>
      <c r="P136">
        <f t="shared" si="26"/>
        <v>2302.0231342247075</v>
      </c>
      <c r="Q136">
        <f t="shared" si="26"/>
        <v>2131.2592878066403</v>
      </c>
      <c r="R136">
        <f t="shared" si="26"/>
        <v>1993.6105143380712</v>
      </c>
      <c r="S136">
        <f t="shared" si="26"/>
        <v>1879.5940183110017</v>
      </c>
      <c r="T136">
        <f t="shared" si="26"/>
        <v>1783.1394522872988</v>
      </c>
      <c r="U136">
        <f t="shared" si="26"/>
        <v>1700.156759163815</v>
      </c>
      <c r="V136">
        <f t="shared" si="26"/>
        <v>1627.7761686586009</v>
      </c>
      <c r="W136">
        <f t="shared" si="26"/>
        <v>1563.9167561713193</v>
      </c>
      <c r="X136">
        <f t="shared" si="26"/>
        <v>1507.0278948748871</v>
      </c>
      <c r="Y136">
        <f t="shared" si="26"/>
        <v>1455.9272661099174</v>
      </c>
      <c r="Z136">
        <f t="shared" si="26"/>
        <v>1409.6955137332509</v>
      </c>
    </row>
    <row r="137" spans="1:26" x14ac:dyDescent="0.25">
      <c r="A137">
        <v>93</v>
      </c>
      <c r="B137" s="12" cm="1">
        <f t="array" ref="B137">_xlfn.IFS(A137&lt;=0,0,A137&gt;254,NA(),TRUE,2/(257-A137))</f>
        <v>1.2195121951219513E-2</v>
      </c>
      <c r="C137" s="12" cm="1">
        <f t="array" ref="C137">_xlfn.IFS(A137&lt;=0,0,A137&gt;254,NA(),TRUE,3/(257-A137))</f>
        <v>1.8292682926829267E-2</v>
      </c>
      <c r="E137">
        <f t="shared" si="23"/>
        <v>4.7499999999999911</v>
      </c>
      <c r="F137">
        <f t="shared" si="21"/>
        <v>1</v>
      </c>
      <c r="G137" s="10" cm="1">
        <f t="array" ref="G137">_xlfn.SWITCH(_xlfn.BITRSHIFT(A137,6),0,0.1,1,1.7,2,4.9,3,14.2,-99)+_xlfn.SWITCH(_xlfn.BITRSHIFT(A137,6),0,0.025,1,0.05,2,0.1,3,0.25,-99)*_xlfn.BITAND(A137,63)</f>
        <v>3.1500000000000004</v>
      </c>
      <c r="I137">
        <f t="shared" si="22"/>
        <v>2042.0369930442512</v>
      </c>
      <c r="K137">
        <f t="shared" si="26"/>
        <v>5775.7528208615067</v>
      </c>
      <c r="L137">
        <f t="shared" si="26"/>
        <v>4084.0739860885024</v>
      </c>
      <c r="M137">
        <f t="shared" si="26"/>
        <v>3334.6324458971317</v>
      </c>
      <c r="N137">
        <f t="shared" si="26"/>
        <v>2887.8764104307534</v>
      </c>
      <c r="O137">
        <f t="shared" si="26"/>
        <v>2582.995185736499</v>
      </c>
      <c r="P137">
        <f t="shared" si="26"/>
        <v>2357.9412152585451</v>
      </c>
      <c r="Q137">
        <f t="shared" si="26"/>
        <v>2183.0293711684772</v>
      </c>
      <c r="R137">
        <f t="shared" si="26"/>
        <v>2042.0369930442512</v>
      </c>
      <c r="S137">
        <f t="shared" si="26"/>
        <v>1925.2509402871692</v>
      </c>
      <c r="T137">
        <f t="shared" si="26"/>
        <v>1826.4534116064842</v>
      </c>
      <c r="U137">
        <f t="shared" si="26"/>
        <v>1741.4549989667639</v>
      </c>
      <c r="V137">
        <f t="shared" si="26"/>
        <v>1667.3162229485658</v>
      </c>
      <c r="W137">
        <f t="shared" si="26"/>
        <v>1601.9056115401493</v>
      </c>
      <c r="X137">
        <f t="shared" si="26"/>
        <v>1543.6348718826346</v>
      </c>
      <c r="Y137">
        <f t="shared" si="26"/>
        <v>1491.292965800475</v>
      </c>
      <c r="Z137">
        <f t="shared" si="26"/>
        <v>1443.9382052153767</v>
      </c>
    </row>
    <row r="138" spans="1:26" x14ac:dyDescent="0.25">
      <c r="A138">
        <v>94</v>
      </c>
      <c r="B138" s="12" cm="1">
        <f t="array" ref="B138">_xlfn.IFS(A138&lt;=0,0,A138&gt;254,NA(),TRUE,2/(257-A138))</f>
        <v>1.2269938650306749E-2</v>
      </c>
      <c r="C138" s="12" cm="1">
        <f t="array" ref="C138">_xlfn.IFS(A138&lt;=0,0,A138&gt;254,NA(),TRUE,3/(257-A138))</f>
        <v>1.8404907975460124E-2</v>
      </c>
      <c r="E138">
        <f t="shared" si="23"/>
        <v>4.7999999999999909</v>
      </c>
      <c r="F138">
        <f t="shared" si="21"/>
        <v>1</v>
      </c>
      <c r="G138" s="10" cm="1">
        <f t="array" ref="G138">_xlfn.SWITCH(_xlfn.BITRSHIFT(A138,6),0,0.1,1,1.7,2,4.9,3,14.2,-99)+_xlfn.SWITCH(_xlfn.BITRSHIFT(A138,6),0,0.025,1,0.05,2,0.1,3,0.25,-99)*_xlfn.BITAND(A138,63)</f>
        <v>3.2</v>
      </c>
      <c r="I138">
        <f t="shared" si="22"/>
        <v>2090.8493502748911</v>
      </c>
      <c r="K138">
        <f t="shared" si="26"/>
        <v>5913.8150160754485</v>
      </c>
      <c r="L138">
        <f t="shared" si="26"/>
        <v>4181.6987005497822</v>
      </c>
      <c r="M138">
        <f t="shared" si="26"/>
        <v>3414.3426914688121</v>
      </c>
      <c r="N138">
        <f t="shared" si="26"/>
        <v>2956.9075080377243</v>
      </c>
      <c r="O138">
        <f t="shared" si="26"/>
        <v>2644.7384764607436</v>
      </c>
      <c r="P138">
        <f t="shared" si="26"/>
        <v>2414.3048704323251</v>
      </c>
      <c r="Q138">
        <f t="shared" si="26"/>
        <v>2235.2119760250121</v>
      </c>
      <c r="R138">
        <f t="shared" si="26"/>
        <v>2090.8493502748911</v>
      </c>
      <c r="S138">
        <f t="shared" si="26"/>
        <v>1971.2716720251501</v>
      </c>
      <c r="T138">
        <f t="shared" si="26"/>
        <v>1870.1125111703698</v>
      </c>
      <c r="U138">
        <f t="shared" si="26"/>
        <v>1783.0823170810775</v>
      </c>
      <c r="V138">
        <f t="shared" si="26"/>
        <v>1707.171345734406</v>
      </c>
      <c r="W138">
        <f t="shared" si="26"/>
        <v>1640.1971749283791</v>
      </c>
      <c r="X138">
        <f t="shared" si="26"/>
        <v>1580.5335456366686</v>
      </c>
      <c r="Y138">
        <f t="shared" si="26"/>
        <v>1526.9404713207707</v>
      </c>
      <c r="Z138">
        <f t="shared" si="26"/>
        <v>1478.4537540188621</v>
      </c>
    </row>
    <row r="139" spans="1:26" x14ac:dyDescent="0.25">
      <c r="A139">
        <v>95</v>
      </c>
      <c r="B139" s="12" cm="1">
        <f t="array" ref="B139">_xlfn.IFS(A139&lt;=0,0,A139&gt;254,NA(),TRUE,2/(257-A139))</f>
        <v>1.2345679012345678E-2</v>
      </c>
      <c r="C139" s="12" cm="1">
        <f t="array" ref="C139">_xlfn.IFS(A139&lt;=0,0,A139&gt;254,NA(),TRUE,3/(257-A139))</f>
        <v>1.8518518518518517E-2</v>
      </c>
      <c r="E139">
        <f t="shared" si="23"/>
        <v>4.8499999999999908</v>
      </c>
      <c r="F139">
        <f t="shared" si="21"/>
        <v>1</v>
      </c>
      <c r="G139" s="10" cm="1">
        <f t="array" ref="G139">_xlfn.SWITCH(_xlfn.BITRSHIFT(A139,6),0,0.1,1,1.7,2,4.9,3,14.2,-99)+_xlfn.SWITCH(_xlfn.BITRSHIFT(A139,6),0,0.025,1,0.05,2,0.1,3,0.25,-99)*_xlfn.BITAND(A139,63)</f>
        <v>3.25</v>
      </c>
      <c r="I139">
        <f t="shared" si="22"/>
        <v>2140.0445592980809</v>
      </c>
      <c r="K139">
        <f t="shared" si="26"/>
        <v>6052.9600796841978</v>
      </c>
      <c r="L139">
        <f t="shared" si="26"/>
        <v>4280.0891185961618</v>
      </c>
      <c r="M139">
        <f t="shared" si="26"/>
        <v>3494.6781313997312</v>
      </c>
      <c r="N139">
        <f t="shared" si="26"/>
        <v>3026.4800398420989</v>
      </c>
      <c r="O139">
        <f t="shared" si="26"/>
        <v>2706.9660406532826</v>
      </c>
      <c r="P139">
        <f t="shared" si="26"/>
        <v>2471.1106047770822</v>
      </c>
      <c r="Q139">
        <f t="shared" si="26"/>
        <v>2287.8038666637281</v>
      </c>
      <c r="R139">
        <f t="shared" si="26"/>
        <v>2140.0445592980809</v>
      </c>
      <c r="S139">
        <f t="shared" si="26"/>
        <v>2017.6533598947328</v>
      </c>
      <c r="T139">
        <f t="shared" si="26"/>
        <v>1914.1140437876354</v>
      </c>
      <c r="U139">
        <f t="shared" si="26"/>
        <v>1825.03613230111</v>
      </c>
      <c r="V139">
        <f t="shared" si="26"/>
        <v>1747.3390656998656</v>
      </c>
      <c r="W139">
        <f t="shared" si="26"/>
        <v>1678.7890719721518</v>
      </c>
      <c r="X139">
        <f t="shared" si="26"/>
        <v>1617.7216281427261</v>
      </c>
      <c r="Y139">
        <f t="shared" si="26"/>
        <v>1562.8675722583478</v>
      </c>
      <c r="Z139">
        <f t="shared" si="26"/>
        <v>1513.2400199210495</v>
      </c>
    </row>
    <row r="140" spans="1:26" x14ac:dyDescent="0.25">
      <c r="A140">
        <v>96</v>
      </c>
      <c r="B140" s="12" cm="1">
        <f t="array" ref="B140">_xlfn.IFS(A140&lt;=0,0,A140&gt;254,NA(),TRUE,2/(257-A140))</f>
        <v>1.2422360248447204E-2</v>
      </c>
      <c r="C140" s="12" cm="1">
        <f t="array" ref="C140">_xlfn.IFS(A140&lt;=0,0,A140&gt;254,NA(),TRUE,3/(257-A140))</f>
        <v>1.8633540372670808E-2</v>
      </c>
      <c r="E140">
        <f t="shared" si="23"/>
        <v>4.8999999999999906</v>
      </c>
      <c r="F140">
        <f t="shared" si="21"/>
        <v>1</v>
      </c>
      <c r="G140" s="10" cm="1">
        <f t="array" ref="G140">_xlfn.SWITCH(_xlfn.BITRSHIFT(A140,6),0,0.1,1,1.7,2,4.9,3,14.2,-99)+_xlfn.SWITCH(_xlfn.BITRSHIFT(A140,6),0,0.025,1,0.05,2,0.1,3,0.25,-99)*_xlfn.BITAND(A140,63)</f>
        <v>3.3</v>
      </c>
      <c r="I140">
        <f t="shared" si="22"/>
        <v>2189.619663508066</v>
      </c>
      <c r="K140">
        <f t="shared" si="26"/>
        <v>6193.1796491438399</v>
      </c>
      <c r="L140">
        <f t="shared" si="26"/>
        <v>4379.2393270161319</v>
      </c>
      <c r="M140">
        <f t="shared" si="26"/>
        <v>3575.6339375729081</v>
      </c>
      <c r="N140">
        <f t="shared" si="26"/>
        <v>3096.58982457192</v>
      </c>
      <c r="O140">
        <f t="shared" si="26"/>
        <v>2769.6741384707843</v>
      </c>
      <c r="P140">
        <f t="shared" si="26"/>
        <v>2528.3550042985598</v>
      </c>
      <c r="Q140">
        <f t="shared" si="26"/>
        <v>2340.8018823401221</v>
      </c>
      <c r="R140">
        <f t="shared" si="26"/>
        <v>2189.619663508066</v>
      </c>
      <c r="S140">
        <f t="shared" si="26"/>
        <v>2064.3932163812801</v>
      </c>
      <c r="T140">
        <f t="shared" si="26"/>
        <v>1958.4553649897005</v>
      </c>
      <c r="U140">
        <f t="shared" si="26"/>
        <v>1867.3139232250012</v>
      </c>
      <c r="V140">
        <f t="shared" si="26"/>
        <v>1787.816968786454</v>
      </c>
      <c r="W140">
        <f t="shared" si="26"/>
        <v>1717.6789833190915</v>
      </c>
      <c r="X140">
        <f t="shared" si="26"/>
        <v>1655.1968844169351</v>
      </c>
      <c r="Y140">
        <f t="shared" si="26"/>
        <v>1599.0721094136522</v>
      </c>
      <c r="Z140">
        <f t="shared" si="26"/>
        <v>1548.29491228596</v>
      </c>
    </row>
    <row r="141" spans="1:26" x14ac:dyDescent="0.25">
      <c r="A141">
        <v>97</v>
      </c>
      <c r="B141" s="12" cm="1">
        <f t="array" ref="B141">_xlfn.IFS(A141&lt;=0,0,A141&gt;254,NA(),TRUE,2/(257-A141))</f>
        <v>1.2500000000000001E-2</v>
      </c>
      <c r="C141" s="12" cm="1">
        <f t="array" ref="C141">_xlfn.IFS(A141&lt;=0,0,A141&gt;254,NA(),TRUE,3/(257-A141))</f>
        <v>1.8749999999999999E-2</v>
      </c>
      <c r="E141">
        <f t="shared" si="23"/>
        <v>4.9499999999999904</v>
      </c>
      <c r="F141">
        <f t="shared" si="21"/>
        <v>1</v>
      </c>
      <c r="G141" s="10" cm="1">
        <f t="array" ref="G141">_xlfn.SWITCH(_xlfn.BITRSHIFT(A141,6),0,0.1,1,1.7,2,4.9,3,14.2,-99)+_xlfn.SWITCH(_xlfn.BITRSHIFT(A141,6),0,0.025,1,0.05,2,0.1,3,0.25,-99)*_xlfn.BITAND(A141,63)</f>
        <v>3.35</v>
      </c>
      <c r="I141">
        <f t="shared" si="22"/>
        <v>2239.5717737583973</v>
      </c>
      <c r="K141">
        <f t="shared" si="26"/>
        <v>6334.4655527141904</v>
      </c>
      <c r="L141">
        <f t="shared" si="26"/>
        <v>4479.1435475167946</v>
      </c>
      <c r="M141">
        <f t="shared" si="26"/>
        <v>3657.2053920319499</v>
      </c>
      <c r="N141">
        <f t="shared" si="26"/>
        <v>3167.2327763570952</v>
      </c>
      <c r="O141">
        <f t="shared" si="26"/>
        <v>2832.8591153999409</v>
      </c>
      <c r="P141">
        <f t="shared" si="26"/>
        <v>2586.0347328977978</v>
      </c>
      <c r="Q141">
        <f t="shared" si="26"/>
        <v>2394.2029344267216</v>
      </c>
      <c r="R141">
        <f t="shared" si="26"/>
        <v>2239.5717737583973</v>
      </c>
      <c r="S141">
        <f t="shared" si="26"/>
        <v>2111.4885175713966</v>
      </c>
      <c r="T141">
        <f t="shared" si="26"/>
        <v>2003.1338906454228</v>
      </c>
      <c r="U141">
        <f t="shared" si="26"/>
        <v>1909.9132259803819</v>
      </c>
      <c r="V141">
        <f t="shared" si="26"/>
        <v>1828.602696015975</v>
      </c>
      <c r="W141">
        <f t="shared" si="26"/>
        <v>1756.8646425362579</v>
      </c>
      <c r="X141">
        <f t="shared" si="26"/>
        <v>1692.9571304698659</v>
      </c>
      <c r="Y141">
        <f t="shared" si="26"/>
        <v>1635.5519728524412</v>
      </c>
      <c r="Z141">
        <f t="shared" si="26"/>
        <v>1583.6163881785476</v>
      </c>
    </row>
    <row r="142" spans="1:26" x14ac:dyDescent="0.25">
      <c r="A142">
        <v>98</v>
      </c>
      <c r="B142" s="12" cm="1">
        <f t="array" ref="B142">_xlfn.IFS(A142&lt;=0,0,A142&gt;254,NA(),TRUE,2/(257-A142))</f>
        <v>1.2578616352201259E-2</v>
      </c>
      <c r="C142" s="12" cm="1">
        <f t="array" ref="C142">_xlfn.IFS(A142&lt;=0,0,A142&gt;254,NA(),TRUE,3/(257-A142))</f>
        <v>1.8867924528301886E-2</v>
      </c>
      <c r="E142">
        <f t="shared" si="23"/>
        <v>4.9999999999999902</v>
      </c>
      <c r="F142">
        <f t="shared" si="21"/>
        <v>1</v>
      </c>
      <c r="G142" s="10" cm="1">
        <f t="array" ref="G142">_xlfn.SWITCH(_xlfn.BITRSHIFT(A142,6),0,0.1,1,1.7,2,4.9,3,14.2,-99)+_xlfn.SWITCH(_xlfn.BITRSHIFT(A142,6),0,0.025,1,0.05,2,0.1,3,0.25,-99)*_xlfn.BITAND(A142,63)</f>
        <v>3.4000000000000004</v>
      </c>
      <c r="I142">
        <f t="shared" si="22"/>
        <v>2289.8980658349442</v>
      </c>
      <c r="K142">
        <f t="shared" si="26"/>
        <v>6476.8098023113926</v>
      </c>
      <c r="L142">
        <f t="shared" si="26"/>
        <v>4579.7961316698884</v>
      </c>
      <c r="M142">
        <f t="shared" si="26"/>
        <v>3739.3878828544898</v>
      </c>
      <c r="N142">
        <f t="shared" si="26"/>
        <v>3238.4049011556963</v>
      </c>
      <c r="O142">
        <f t="shared" si="26"/>
        <v>2896.5173990610506</v>
      </c>
      <c r="P142">
        <f t="shared" si="26"/>
        <v>2644.1465294532177</v>
      </c>
      <c r="Q142">
        <f t="shared" si="26"/>
        <v>2448.0040037116232</v>
      </c>
      <c r="R142">
        <f t="shared" si="26"/>
        <v>2289.8980658349442</v>
      </c>
      <c r="S142">
        <f t="shared" si="26"/>
        <v>2158.9366007704652</v>
      </c>
      <c r="T142">
        <f t="shared" si="26"/>
        <v>2048.1470947008897</v>
      </c>
      <c r="U142">
        <f t="shared" si="26"/>
        <v>1952.8316320693475</v>
      </c>
      <c r="V142">
        <f t="shared" si="26"/>
        <v>1869.6939414272449</v>
      </c>
      <c r="W142">
        <f t="shared" si="26"/>
        <v>1796.3438341278088</v>
      </c>
      <c r="X142">
        <f t="shared" si="26"/>
        <v>1731.0002313963068</v>
      </c>
      <c r="Y142">
        <f t="shared" si="26"/>
        <v>1672.3051000603318</v>
      </c>
      <c r="Z142">
        <f t="shared" si="26"/>
        <v>1619.2024505778481</v>
      </c>
    </row>
    <row r="143" spans="1:26" x14ac:dyDescent="0.25">
      <c r="A143">
        <v>99</v>
      </c>
      <c r="B143" s="12" cm="1">
        <f t="array" ref="B143">_xlfn.IFS(A143&lt;=0,0,A143&gt;254,NA(),TRUE,2/(257-A143))</f>
        <v>1.2658227848101266E-2</v>
      </c>
      <c r="C143" s="12" cm="1">
        <f t="array" ref="C143">_xlfn.IFS(A143&lt;=0,0,A143&gt;254,NA(),TRUE,3/(257-A143))</f>
        <v>1.8987341772151899E-2</v>
      </c>
      <c r="E143">
        <f t="shared" si="23"/>
        <v>5.0499999999999901</v>
      </c>
      <c r="F143">
        <f t="shared" si="21"/>
        <v>1</v>
      </c>
      <c r="G143" s="10" cm="1">
        <f t="array" ref="G143">_xlfn.SWITCH(_xlfn.BITRSHIFT(A143,6),0,0.1,1,1.7,2,4.9,3,14.2,-99)+_xlfn.SWITCH(_xlfn.BITRSHIFT(A143,6),0,0.025,1,0.05,2,0.1,3,0.25,-99)*_xlfn.BITAND(A143,63)</f>
        <v>3.45</v>
      </c>
      <c r="I143">
        <f t="shared" si="22"/>
        <v>2340.5957780594749</v>
      </c>
      <c r="K143">
        <f t="shared" si="26"/>
        <v>6620.2045867298339</v>
      </c>
      <c r="L143">
        <f t="shared" si="26"/>
        <v>4681.1915561189498</v>
      </c>
      <c r="M143">
        <f t="shared" si="26"/>
        <v>3822.1769002388646</v>
      </c>
      <c r="N143">
        <f t="shared" si="26"/>
        <v>3310.1022933649169</v>
      </c>
      <c r="O143">
        <f t="shared" si="26"/>
        <v>2960.6454961767618</v>
      </c>
      <c r="P143">
        <f t="shared" si="26"/>
        <v>2702.6872050534794</v>
      </c>
      <c r="Q143">
        <f t="shared" si="26"/>
        <v>2502.2021378366103</v>
      </c>
      <c r="R143">
        <f t="shared" si="26"/>
        <v>2340.5957780594749</v>
      </c>
      <c r="S143">
        <f t="shared" si="26"/>
        <v>2206.7348622432778</v>
      </c>
      <c r="T143">
        <f t="shared" si="26"/>
        <v>2093.4925070359991</v>
      </c>
      <c r="U143">
        <f t="shared" si="26"/>
        <v>1996.06678632479</v>
      </c>
      <c r="V143">
        <f t="shared" si="26"/>
        <v>1911.0884501194323</v>
      </c>
      <c r="W143">
        <f t="shared" si="26"/>
        <v>1836.1143916551002</v>
      </c>
      <c r="X143">
        <f t="shared" si="26"/>
        <v>1769.3240995637432</v>
      </c>
      <c r="Y143">
        <f t="shared" si="26"/>
        <v>1709.3294741927064</v>
      </c>
      <c r="Z143">
        <f t="shared" si="26"/>
        <v>1655.0511466824585</v>
      </c>
    </row>
    <row r="144" spans="1:26" x14ac:dyDescent="0.25">
      <c r="A144">
        <v>100</v>
      </c>
      <c r="B144" s="12" cm="1">
        <f t="array" ref="B144">_xlfn.IFS(A144&lt;=0,0,A144&gt;254,NA(),TRUE,2/(257-A144))</f>
        <v>1.2738853503184714E-2</v>
      </c>
      <c r="C144" s="12" cm="1">
        <f t="array" ref="C144">_xlfn.IFS(A144&lt;=0,0,A144&gt;254,NA(),TRUE,3/(257-A144))</f>
        <v>1.9108280254777069E-2</v>
      </c>
      <c r="E144">
        <f t="shared" si="23"/>
        <v>5.0999999999999899</v>
      </c>
      <c r="F144">
        <f t="shared" si="21"/>
        <v>1</v>
      </c>
      <c r="G144" s="10" cm="1">
        <f t="array" ref="G144">_xlfn.SWITCH(_xlfn.BITRSHIFT(A144,6),0,0.1,1,1.7,2,4.9,3,14.2,-99)+_xlfn.SWITCH(_xlfn.BITRSHIFT(A144,6),0,0.025,1,0.05,2,0.1,3,0.25,-99)*_xlfn.BITAND(A144,63)</f>
        <v>3.5</v>
      </c>
      <c r="I144">
        <f t="shared" si="22"/>
        <v>2391.6622090152769</v>
      </c>
      <c r="K144">
        <f t="shared" ref="K144:Z153" si="27">POWER($G144,1.5)*POWER(K$43,-0.5)*earthSecPerYr/60/60/24</f>
        <v>6764.6422652092015</v>
      </c>
      <c r="L144">
        <f t="shared" si="27"/>
        <v>4783.3244180305537</v>
      </c>
      <c r="M144">
        <f t="shared" si="27"/>
        <v>3905.5680327900523</v>
      </c>
      <c r="N144">
        <f t="shared" si="27"/>
        <v>3382.3211326046007</v>
      </c>
      <c r="O144">
        <f t="shared" si="27"/>
        <v>3025.239989695187</v>
      </c>
      <c r="P144">
        <f t="shared" si="27"/>
        <v>2761.6536403712507</v>
      </c>
      <c r="Q144">
        <f t="shared" si="27"/>
        <v>2556.7944488657413</v>
      </c>
      <c r="R144">
        <f t="shared" si="27"/>
        <v>2391.6622090152769</v>
      </c>
      <c r="S144">
        <f t="shared" si="27"/>
        <v>2254.8807550697338</v>
      </c>
      <c r="T144">
        <f t="shared" si="27"/>
        <v>2139.1677114301879</v>
      </c>
      <c r="U144">
        <f t="shared" si="27"/>
        <v>2039.6163849707948</v>
      </c>
      <c r="V144">
        <f t="shared" si="27"/>
        <v>1952.7840163950261</v>
      </c>
      <c r="W144">
        <f t="shared" si="27"/>
        <v>1876.1741959525114</v>
      </c>
      <c r="X144">
        <f t="shared" si="27"/>
        <v>1807.9266928930867</v>
      </c>
      <c r="Y144">
        <f t="shared" si="27"/>
        <v>1746.6231224137364</v>
      </c>
      <c r="Z144">
        <f t="shared" si="27"/>
        <v>1691.1605663023004</v>
      </c>
    </row>
    <row r="145" spans="1:26" x14ac:dyDescent="0.25">
      <c r="A145">
        <v>101</v>
      </c>
      <c r="B145" s="12" cm="1">
        <f t="array" ref="B145">_xlfn.IFS(A145&lt;=0,0,A145&gt;254,NA(),TRUE,2/(257-A145))</f>
        <v>1.282051282051282E-2</v>
      </c>
      <c r="C145" s="12" cm="1">
        <f t="array" ref="C145">_xlfn.IFS(A145&lt;=0,0,A145&gt;254,NA(),TRUE,3/(257-A145))</f>
        <v>1.9230769230769232E-2</v>
      </c>
      <c r="E145">
        <f t="shared" si="23"/>
        <v>5.1499999999999897</v>
      </c>
      <c r="F145">
        <f t="shared" si="21"/>
        <v>1</v>
      </c>
      <c r="G145" s="10" cm="1">
        <f t="array" ref="G145">_xlfn.SWITCH(_xlfn.BITRSHIFT(A145,6),0,0.1,1,1.7,2,4.9,3,14.2,-99)+_xlfn.SWITCH(_xlfn.BITRSHIFT(A145,6),0,0.025,1,0.05,2,0.1,3,0.25,-99)*_xlfn.BITAND(A145,63)</f>
        <v>3.55</v>
      </c>
      <c r="I145">
        <f t="shared" si="22"/>
        <v>2443.0947153869038</v>
      </c>
      <c r="K145">
        <f t="shared" si="27"/>
        <v>6910.1153613243914</v>
      </c>
      <c r="L145">
        <f t="shared" si="27"/>
        <v>4886.1894307738075</v>
      </c>
      <c r="M145">
        <f t="shared" si="27"/>
        <v>3989.5569639920063</v>
      </c>
      <c r="N145">
        <f t="shared" si="27"/>
        <v>3455.0576806621957</v>
      </c>
      <c r="O145">
        <f t="shared" si="27"/>
        <v>3090.2975360573714</v>
      </c>
      <c r="P145">
        <f t="shared" si="27"/>
        <v>2821.0427831687625</v>
      </c>
      <c r="Q145">
        <f t="shared" si="27"/>
        <v>2611.7781109759394</v>
      </c>
      <c r="R145">
        <f t="shared" si="27"/>
        <v>2443.0947153869038</v>
      </c>
      <c r="S145">
        <f t="shared" si="27"/>
        <v>2303.3717871081308</v>
      </c>
      <c r="T145">
        <f t="shared" si="27"/>
        <v>2185.1703436302473</v>
      </c>
      <c r="U145">
        <f t="shared" si="27"/>
        <v>2083.4781737803755</v>
      </c>
      <c r="V145">
        <f t="shared" si="27"/>
        <v>1994.7784819960032</v>
      </c>
      <c r="W145">
        <f t="shared" si="27"/>
        <v>1916.521173432805</v>
      </c>
      <c r="X145">
        <f t="shared" si="27"/>
        <v>1846.8060132256778</v>
      </c>
      <c r="Y145">
        <f t="shared" si="27"/>
        <v>1784.184114318761</v>
      </c>
      <c r="Z145">
        <f t="shared" si="27"/>
        <v>1727.5288403310979</v>
      </c>
    </row>
    <row r="146" spans="1:26" x14ac:dyDescent="0.25">
      <c r="A146">
        <v>102</v>
      </c>
      <c r="B146" s="12" cm="1">
        <f t="array" ref="B146">_xlfn.IFS(A146&lt;=0,0,A146&gt;254,NA(),TRUE,2/(257-A146))</f>
        <v>1.2903225806451613E-2</v>
      </c>
      <c r="C146" s="12" cm="1">
        <f t="array" ref="C146">_xlfn.IFS(A146&lt;=0,0,A146&gt;254,NA(),TRUE,3/(257-A146))</f>
        <v>1.935483870967742E-2</v>
      </c>
      <c r="E146">
        <f t="shared" si="23"/>
        <v>5.1999999999999895</v>
      </c>
      <c r="F146">
        <f t="shared" si="21"/>
        <v>1</v>
      </c>
      <c r="G146" s="10" cm="1">
        <f t="array" ref="G146">_xlfn.SWITCH(_xlfn.BITRSHIFT(A146,6),0,0.1,1,1.7,2,4.9,3,14.2,-99)+_xlfn.SWITCH(_xlfn.BITRSHIFT(A146,6),0,0.025,1,0.05,2,0.1,3,0.25,-99)*_xlfn.BITAND(A146,63)</f>
        <v>3.6</v>
      </c>
      <c r="I146">
        <f t="shared" si="22"/>
        <v>2494.8907099068306</v>
      </c>
      <c r="K146">
        <f t="shared" si="27"/>
        <v>7056.6165571777574</v>
      </c>
      <c r="L146">
        <f t="shared" si="27"/>
        <v>4989.7814198136612</v>
      </c>
      <c r="M146">
        <f t="shared" si="27"/>
        <v>4074.1394688545492</v>
      </c>
      <c r="N146">
        <f t="shared" si="27"/>
        <v>3528.3082785888787</v>
      </c>
      <c r="O146">
        <f t="shared" si="27"/>
        <v>3155.8148626000002</v>
      </c>
      <c r="P146">
        <f t="shared" si="27"/>
        <v>2880.8516459268108</v>
      </c>
      <c r="Q146">
        <f t="shared" si="27"/>
        <v>2667.1503582618789</v>
      </c>
      <c r="R146">
        <f t="shared" si="27"/>
        <v>2494.8907099068306</v>
      </c>
      <c r="S146">
        <f t="shared" si="27"/>
        <v>2352.2055190592532</v>
      </c>
      <c r="T146">
        <f t="shared" si="27"/>
        <v>2231.4980895137523</v>
      </c>
      <c r="U146">
        <f t="shared" si="27"/>
        <v>2127.6499463243749</v>
      </c>
      <c r="V146">
        <f t="shared" si="27"/>
        <v>2037.0697344272746</v>
      </c>
      <c r="W146">
        <f t="shared" si="27"/>
        <v>1957.1532944763514</v>
      </c>
      <c r="X146">
        <f t="shared" si="27"/>
        <v>1885.9601047711039</v>
      </c>
      <c r="Y146">
        <f t="shared" si="27"/>
        <v>1822.0105604347318</v>
      </c>
      <c r="Z146">
        <f t="shared" si="27"/>
        <v>1764.1541392944393</v>
      </c>
    </row>
    <row r="147" spans="1:26" x14ac:dyDescent="0.25">
      <c r="A147">
        <v>103</v>
      </c>
      <c r="B147" s="12" cm="1">
        <f t="array" ref="B147">_xlfn.IFS(A147&lt;=0,0,A147&gt;254,NA(),TRUE,2/(257-A147))</f>
        <v>1.2987012987012988E-2</v>
      </c>
      <c r="C147" s="12" cm="1">
        <f t="array" ref="C147">_xlfn.IFS(A147&lt;=0,0,A147&gt;254,NA(),TRUE,3/(257-A147))</f>
        <v>1.948051948051948E-2</v>
      </c>
      <c r="E147">
        <f t="shared" si="23"/>
        <v>5.2499999999999893</v>
      </c>
      <c r="F147">
        <f t="shared" si="21"/>
        <v>1</v>
      </c>
      <c r="G147" s="10" cm="1">
        <f t="array" ref="G147">_xlfn.SWITCH(_xlfn.BITRSHIFT(A147,6),0,0.1,1,1.7,2,4.9,3,14.2,-99)+_xlfn.SWITCH(_xlfn.BITRSHIFT(A147,6),0,0.025,1,0.05,2,0.1,3,0.25,-99)*_xlfn.BITAND(A147,63)</f>
        <v>3.6500000000000004</v>
      </c>
      <c r="I147">
        <f t="shared" si="22"/>
        <v>2547.0476594022816</v>
      </c>
      <c r="K147">
        <f t="shared" si="27"/>
        <v>7204.138687874708</v>
      </c>
      <c r="L147">
        <f t="shared" si="27"/>
        <v>5094.0953188045632</v>
      </c>
      <c r="M147">
        <f t="shared" si="27"/>
        <v>4159.3114107238616</v>
      </c>
      <c r="N147">
        <f t="shared" si="27"/>
        <v>3602.069343937354</v>
      </c>
      <c r="O147">
        <f t="shared" si="27"/>
        <v>3221.7887650847974</v>
      </c>
      <c r="P147">
        <f t="shared" si="27"/>
        <v>2941.0773035894276</v>
      </c>
      <c r="Q147">
        <f t="shared" si="27"/>
        <v>2722.9084826479507</v>
      </c>
      <c r="R147">
        <f t="shared" si="27"/>
        <v>2547.0476594022816</v>
      </c>
      <c r="S147">
        <f t="shared" si="27"/>
        <v>2401.3795626249034</v>
      </c>
      <c r="T147">
        <f t="shared" si="27"/>
        <v>2278.1486833420936</v>
      </c>
      <c r="U147">
        <f t="shared" si="27"/>
        <v>2172.1295423057891</v>
      </c>
      <c r="V147">
        <f t="shared" si="27"/>
        <v>2079.6557053619308</v>
      </c>
      <c r="W147">
        <f t="shared" si="27"/>
        <v>1998.0685718989328</v>
      </c>
      <c r="X147">
        <f t="shared" si="27"/>
        <v>1925.3870526307383</v>
      </c>
      <c r="Y147">
        <f t="shared" si="27"/>
        <v>1860.1006107938201</v>
      </c>
      <c r="Z147">
        <f t="shared" si="27"/>
        <v>1801.034671968677</v>
      </c>
    </row>
    <row r="148" spans="1:26" x14ac:dyDescent="0.25">
      <c r="A148">
        <v>104</v>
      </c>
      <c r="B148" s="12" cm="1">
        <f t="array" ref="B148">_xlfn.IFS(A148&lt;=0,0,A148&gt;254,NA(),TRUE,2/(257-A148))</f>
        <v>1.3071895424836602E-2</v>
      </c>
      <c r="C148" s="12" cm="1">
        <f t="array" ref="C148">_xlfn.IFS(A148&lt;=0,0,A148&gt;254,NA(),TRUE,3/(257-A148))</f>
        <v>1.9607843137254902E-2</v>
      </c>
      <c r="E148">
        <f t="shared" si="23"/>
        <v>5.2999999999999892</v>
      </c>
      <c r="F148">
        <f t="shared" si="21"/>
        <v>1</v>
      </c>
      <c r="G148" s="10" cm="1">
        <f t="array" ref="G148">_xlfn.SWITCH(_xlfn.BITRSHIFT(A148,6),0,0.1,1,1.7,2,4.9,3,14.2,-99)+_xlfn.SWITCH(_xlfn.BITRSHIFT(A148,6),0,0.025,1,0.05,2,0.1,3,0.25,-99)*_xlfn.BITAND(A148,63)</f>
        <v>3.7</v>
      </c>
      <c r="I148">
        <f t="shared" si="22"/>
        <v>2599.5630829360402</v>
      </c>
      <c r="K148">
        <f t="shared" si="27"/>
        <v>7352.6747362651267</v>
      </c>
      <c r="L148">
        <f t="shared" si="27"/>
        <v>5199.1261658720805</v>
      </c>
      <c r="M148">
        <f t="shared" si="27"/>
        <v>4245.0687382464321</v>
      </c>
      <c r="N148">
        <f t="shared" si="27"/>
        <v>3676.3373681325634</v>
      </c>
      <c r="O148">
        <f t="shared" si="27"/>
        <v>3288.2161053468321</v>
      </c>
      <c r="P148">
        <f t="shared" si="27"/>
        <v>3001.7168914170729</v>
      </c>
      <c r="Q148">
        <f t="shared" si="27"/>
        <v>2779.0498319007074</v>
      </c>
      <c r="R148">
        <f t="shared" si="27"/>
        <v>2599.5630829360402</v>
      </c>
      <c r="S148">
        <f t="shared" si="27"/>
        <v>2450.8915787550418</v>
      </c>
      <c r="T148">
        <f t="shared" si="27"/>
        <v>2325.1199060975637</v>
      </c>
      <c r="U148">
        <f t="shared" si="27"/>
        <v>2216.9148459742514</v>
      </c>
      <c r="V148">
        <f t="shared" si="27"/>
        <v>2122.534369123216</v>
      </c>
      <c r="W148">
        <f t="shared" si="27"/>
        <v>2039.265059493275</v>
      </c>
      <c r="X148">
        <f t="shared" si="27"/>
        <v>1965.0849813923251</v>
      </c>
      <c r="Y148">
        <f t="shared" si="27"/>
        <v>1898.4524535756561</v>
      </c>
      <c r="Z148">
        <f t="shared" si="27"/>
        <v>1838.1686840662817</v>
      </c>
    </row>
    <row r="149" spans="1:26" x14ac:dyDescent="0.25">
      <c r="A149">
        <v>105</v>
      </c>
      <c r="B149" s="12" cm="1">
        <f t="array" ref="B149">_xlfn.IFS(A149&lt;=0,0,A149&gt;254,NA(),TRUE,2/(257-A149))</f>
        <v>1.3157894736842105E-2</v>
      </c>
      <c r="C149" s="12" cm="1">
        <f t="array" ref="C149">_xlfn.IFS(A149&lt;=0,0,A149&gt;254,NA(),TRUE,3/(257-A149))</f>
        <v>1.9736842105263157E-2</v>
      </c>
      <c r="E149">
        <f t="shared" si="23"/>
        <v>5.349999999999989</v>
      </c>
      <c r="F149">
        <f t="shared" si="21"/>
        <v>1</v>
      </c>
      <c r="G149" s="10" cm="1">
        <f t="array" ref="G149">_xlfn.SWITCH(_xlfn.BITRSHIFT(A149,6),0,0.1,1,1.7,2,4.9,3,14.2,-99)+_xlfn.SWITCH(_xlfn.BITRSHIFT(A149,6),0,0.025,1,0.05,2,0.1,3,0.25,-99)*_xlfn.BITAND(A149,63)</f>
        <v>3.75</v>
      </c>
      <c r="I149">
        <f t="shared" si="22"/>
        <v>2652.4345500355134</v>
      </c>
      <c r="K149">
        <f t="shared" si="27"/>
        <v>7502.2178279344007</v>
      </c>
      <c r="L149">
        <f t="shared" si="27"/>
        <v>5304.8691000710269</v>
      </c>
      <c r="M149">
        <f t="shared" si="27"/>
        <v>4331.4074824771369</v>
      </c>
      <c r="N149">
        <f t="shared" si="27"/>
        <v>3751.1089139672004</v>
      </c>
      <c r="O149">
        <f t="shared" si="27"/>
        <v>3355.0938090544291</v>
      </c>
      <c r="P149">
        <f t="shared" si="27"/>
        <v>3062.7676029417362</v>
      </c>
      <c r="Q149">
        <f t="shared" si="27"/>
        <v>2835.571807735656</v>
      </c>
      <c r="R149">
        <f t="shared" si="27"/>
        <v>2652.4345500355134</v>
      </c>
      <c r="S149">
        <f t="shared" si="27"/>
        <v>2500.7392759781342</v>
      </c>
      <c r="T149">
        <f t="shared" si="27"/>
        <v>2372.4095838993903</v>
      </c>
      <c r="U149">
        <f t="shared" si="27"/>
        <v>2262.0037846157707</v>
      </c>
      <c r="V149">
        <f t="shared" si="27"/>
        <v>2165.7037412385685</v>
      </c>
      <c r="W149">
        <f t="shared" si="27"/>
        <v>2080.7408506398128</v>
      </c>
      <c r="X149">
        <f t="shared" si="27"/>
        <v>2005.0520537912789</v>
      </c>
      <c r="Y149">
        <f t="shared" si="27"/>
        <v>1937.0643138140213</v>
      </c>
      <c r="Z149">
        <f t="shared" si="27"/>
        <v>1875.5544569836002</v>
      </c>
    </row>
    <row r="150" spans="1:26" x14ac:dyDescent="0.25">
      <c r="A150">
        <v>106</v>
      </c>
      <c r="B150" s="12" cm="1">
        <f t="array" ref="B150">_xlfn.IFS(A150&lt;=0,0,A150&gt;254,NA(),TRUE,2/(257-A150))</f>
        <v>1.3245033112582781E-2</v>
      </c>
      <c r="C150" s="12" cm="1">
        <f t="array" ref="C150">_xlfn.IFS(A150&lt;=0,0,A150&gt;254,NA(),TRUE,3/(257-A150))</f>
        <v>1.9867549668874173E-2</v>
      </c>
      <c r="E150">
        <f t="shared" si="23"/>
        <v>5.3999999999999888</v>
      </c>
      <c r="F150">
        <f t="shared" si="21"/>
        <v>1</v>
      </c>
      <c r="G150" s="10" cm="1">
        <f t="array" ref="G150">_xlfn.SWITCH(_xlfn.BITRSHIFT(A150,6),0,0.1,1,1.7,2,4.9,3,14.2,-99)+_xlfn.SWITCH(_xlfn.BITRSHIFT(A150,6),0,0.025,1,0.05,2,0.1,3,0.25,-99)*_xlfn.BITAND(A150,63)</f>
        <v>3.8</v>
      </c>
      <c r="I150">
        <f t="shared" si="22"/>
        <v>2705.6596790047283</v>
      </c>
      <c r="K150">
        <f t="shared" si="27"/>
        <v>7652.7612264290428</v>
      </c>
      <c r="L150">
        <f t="shared" si="27"/>
        <v>5411.3193580094567</v>
      </c>
      <c r="M150">
        <f t="shared" si="27"/>
        <v>4418.32375412274</v>
      </c>
      <c r="N150">
        <f t="shared" si="27"/>
        <v>3826.3806132145214</v>
      </c>
      <c r="O150">
        <f t="shared" si="27"/>
        <v>3422.4188635740006</v>
      </c>
      <c r="P150">
        <f t="shared" si="27"/>
        <v>3124.2266880177935</v>
      </c>
      <c r="Q150">
        <f t="shared" si="27"/>
        <v>2892.4718640127012</v>
      </c>
      <c r="R150">
        <f t="shared" si="27"/>
        <v>2705.6596790047283</v>
      </c>
      <c r="S150">
        <f t="shared" si="27"/>
        <v>2550.9204088096817</v>
      </c>
      <c r="T150">
        <f t="shared" si="27"/>
        <v>2420.0155864939334</v>
      </c>
      <c r="U150">
        <f t="shared" si="27"/>
        <v>2307.3943271131961</v>
      </c>
      <c r="V150">
        <f t="shared" si="27"/>
        <v>2209.16187706137</v>
      </c>
      <c r="W150">
        <f t="shared" si="27"/>
        <v>2122.494076982508</v>
      </c>
      <c r="X150">
        <f t="shared" si="27"/>
        <v>2045.2864694346738</v>
      </c>
      <c r="Y150">
        <f t="shared" si="27"/>
        <v>1975.9344521641021</v>
      </c>
      <c r="Z150">
        <f t="shared" si="27"/>
        <v>1913.1903066072607</v>
      </c>
    </row>
    <row r="151" spans="1:26" x14ac:dyDescent="0.25">
      <c r="A151">
        <v>107</v>
      </c>
      <c r="B151" s="12" cm="1">
        <f t="array" ref="B151">_xlfn.IFS(A151&lt;=0,0,A151&gt;254,NA(),TRUE,2/(257-A151))</f>
        <v>1.3333333333333334E-2</v>
      </c>
      <c r="C151" s="12" cm="1">
        <f t="array" ref="C151">_xlfn.IFS(A151&lt;=0,0,A151&gt;254,NA(),TRUE,3/(257-A151))</f>
        <v>0.02</v>
      </c>
      <c r="E151">
        <f t="shared" si="23"/>
        <v>5.4499999999999886</v>
      </c>
      <c r="F151">
        <f t="shared" si="21"/>
        <v>1</v>
      </c>
      <c r="G151" s="10" cm="1">
        <f t="array" ref="G151">_xlfn.SWITCH(_xlfn.BITRSHIFT(A151,6),0,0.1,1,1.7,2,4.9,3,14.2,-99)+_xlfn.SWITCH(_xlfn.BITRSHIFT(A151,6),0,0.025,1,0.05,2,0.1,3,0.25,-99)*_xlfn.BITAND(A151,63)</f>
        <v>3.8499999999999996</v>
      </c>
      <c r="I151">
        <f t="shared" si="22"/>
        <v>2759.2361353143319</v>
      </c>
      <c r="K151">
        <f t="shared" si="27"/>
        <v>7804.2983287029028</v>
      </c>
      <c r="L151">
        <f t="shared" si="27"/>
        <v>5518.4722706286639</v>
      </c>
      <c r="M151">
        <f t="shared" si="27"/>
        <v>4505.8137409127694</v>
      </c>
      <c r="N151">
        <f t="shared" si="27"/>
        <v>3902.1491643514514</v>
      </c>
      <c r="O151">
        <f t="shared" si="27"/>
        <v>3490.1883159335393</v>
      </c>
      <c r="P151">
        <f t="shared" si="27"/>
        <v>3186.0914509629442</v>
      </c>
      <c r="Q151">
        <f t="shared" si="27"/>
        <v>2949.7475050149865</v>
      </c>
      <c r="R151">
        <f t="shared" si="27"/>
        <v>2759.2361353143319</v>
      </c>
      <c r="S151">
        <f t="shared" si="27"/>
        <v>2601.4327762343023</v>
      </c>
      <c r="T151">
        <f t="shared" si="27"/>
        <v>2467.9358258146617</v>
      </c>
      <c r="U151">
        <f t="shared" si="27"/>
        <v>2353.0844825732061</v>
      </c>
      <c r="V151">
        <f t="shared" si="27"/>
        <v>2252.9068704563847</v>
      </c>
      <c r="W151">
        <f t="shared" si="27"/>
        <v>2164.5229071658646</v>
      </c>
      <c r="X151">
        <f t="shared" si="27"/>
        <v>2085.7864635841966</v>
      </c>
      <c r="Y151">
        <f t="shared" si="27"/>
        <v>2015.061163726715</v>
      </c>
      <c r="Z151">
        <f t="shared" si="27"/>
        <v>1951.0745821757257</v>
      </c>
    </row>
    <row r="152" spans="1:26" x14ac:dyDescent="0.25">
      <c r="A152">
        <v>108</v>
      </c>
      <c r="B152" s="12" cm="1">
        <f t="array" ref="B152">_xlfn.IFS(A152&lt;=0,0,A152&gt;254,NA(),TRUE,2/(257-A152))</f>
        <v>1.3422818791946308E-2</v>
      </c>
      <c r="C152" s="12" cm="1">
        <f t="array" ref="C152">_xlfn.IFS(A152&lt;=0,0,A152&gt;254,NA(),TRUE,3/(257-A152))</f>
        <v>2.0134228187919462E-2</v>
      </c>
      <c r="E152">
        <f t="shared" si="23"/>
        <v>5.4999999999999885</v>
      </c>
      <c r="F152">
        <f t="shared" si="21"/>
        <v>1</v>
      </c>
      <c r="G152" s="10" cm="1">
        <f t="array" ref="G152">_xlfn.SWITCH(_xlfn.BITRSHIFT(A152,6),0,0.1,1,1.7,2,4.9,3,14.2,-99)+_xlfn.SWITCH(_xlfn.BITRSHIFT(A152,6),0,0.025,1,0.05,2,0.1,3,0.25,-99)*_xlfn.BITAND(A152,63)</f>
        <v>3.9000000000000004</v>
      </c>
      <c r="I152">
        <f t="shared" si="22"/>
        <v>2813.161630065028</v>
      </c>
      <c r="K152">
        <f t="shared" si="27"/>
        <v>7956.8226607711322</v>
      </c>
      <c r="L152">
        <f t="shared" si="27"/>
        <v>5626.323260130056</v>
      </c>
      <c r="M152">
        <f t="shared" si="27"/>
        <v>4593.8737050903273</v>
      </c>
      <c r="N152">
        <f t="shared" si="27"/>
        <v>3978.4113303855661</v>
      </c>
      <c r="O152">
        <f t="shared" si="27"/>
        <v>3558.3992708790006</v>
      </c>
      <c r="P152">
        <f t="shared" si="27"/>
        <v>3248.359248783941</v>
      </c>
      <c r="Q152">
        <f t="shared" si="27"/>
        <v>3007.396283806238</v>
      </c>
      <c r="R152">
        <f t="shared" si="27"/>
        <v>2813.161630065028</v>
      </c>
      <c r="S152">
        <f t="shared" si="27"/>
        <v>2652.2742202570439</v>
      </c>
      <c r="T152">
        <f t="shared" si="27"/>
        <v>2516.1682546078073</v>
      </c>
      <c r="U152">
        <f t="shared" si="27"/>
        <v>2399.0722990159225</v>
      </c>
      <c r="V152">
        <f t="shared" si="27"/>
        <v>2296.9368525451637</v>
      </c>
      <c r="W152">
        <f t="shared" si="27"/>
        <v>2206.8255456295483</v>
      </c>
      <c r="X152">
        <f t="shared" si="27"/>
        <v>2126.5503059946141</v>
      </c>
      <c r="Y152">
        <f t="shared" si="27"/>
        <v>2054.4427769261583</v>
      </c>
      <c r="Z152">
        <f t="shared" si="27"/>
        <v>1989.205665192783</v>
      </c>
    </row>
    <row r="153" spans="1:26" x14ac:dyDescent="0.25">
      <c r="A153">
        <v>109</v>
      </c>
      <c r="B153" s="12" cm="1">
        <f t="array" ref="B153">_xlfn.IFS(A153&lt;=0,0,A153&gt;254,NA(),TRUE,2/(257-A153))</f>
        <v>1.3513513513513514E-2</v>
      </c>
      <c r="C153" s="12" cm="1">
        <f t="array" ref="C153">_xlfn.IFS(A153&lt;=0,0,A153&gt;254,NA(),TRUE,3/(257-A153))</f>
        <v>2.0270270270270271E-2</v>
      </c>
      <c r="E153">
        <f t="shared" si="23"/>
        <v>5.5499999999999883</v>
      </c>
      <c r="F153">
        <f t="shared" si="21"/>
        <v>1</v>
      </c>
      <c r="G153" s="10" cm="1">
        <f t="array" ref="G153">_xlfn.SWITCH(_xlfn.BITRSHIFT(A153,6),0,0.1,1,1.7,2,4.9,3,14.2,-99)+_xlfn.SWITCH(_xlfn.BITRSHIFT(A153,6),0,0.025,1,0.05,2,0.1,3,0.25,-99)*_xlfn.BITAND(A153,63)</f>
        <v>3.95</v>
      </c>
      <c r="I153">
        <f t="shared" si="22"/>
        <v>2867.4339185201884</v>
      </c>
      <c r="K153">
        <f t="shared" si="27"/>
        <v>8110.3278735597587</v>
      </c>
      <c r="L153">
        <f t="shared" si="27"/>
        <v>5734.8678370403768</v>
      </c>
      <c r="M153">
        <f t="shared" si="27"/>
        <v>4682.4999810158524</v>
      </c>
      <c r="N153">
        <f t="shared" si="27"/>
        <v>4055.1639367798794</v>
      </c>
      <c r="O153">
        <f t="shared" si="27"/>
        <v>3627.0488890181878</v>
      </c>
      <c r="P153">
        <f t="shared" si="27"/>
        <v>3311.0274894821891</v>
      </c>
      <c r="Q153">
        <f t="shared" si="27"/>
        <v>3065.4158006620605</v>
      </c>
      <c r="R153">
        <f t="shared" si="27"/>
        <v>2867.4339185201884</v>
      </c>
      <c r="S153">
        <f t="shared" si="27"/>
        <v>2703.4426245199197</v>
      </c>
      <c r="T153">
        <f t="shared" si="27"/>
        <v>2564.7108651198942</v>
      </c>
      <c r="U153">
        <f t="shared" si="27"/>
        <v>2445.3558621235175</v>
      </c>
      <c r="V153">
        <f t="shared" si="27"/>
        <v>2341.2499905079262</v>
      </c>
      <c r="W153">
        <f t="shared" si="27"/>
        <v>2249.4002314572722</v>
      </c>
      <c r="X153">
        <f t="shared" si="27"/>
        <v>2167.5762998045329</v>
      </c>
      <c r="Y153">
        <f t="shared" si="27"/>
        <v>2094.0776524385838</v>
      </c>
      <c r="Z153">
        <f t="shared" si="27"/>
        <v>2027.5819683899397</v>
      </c>
    </row>
    <row r="154" spans="1:26" x14ac:dyDescent="0.25">
      <c r="A154">
        <v>110</v>
      </c>
      <c r="B154" s="12" cm="1">
        <f t="array" ref="B154">_xlfn.IFS(A154&lt;=0,0,A154&gt;254,NA(),TRUE,2/(257-A154))</f>
        <v>1.3605442176870748E-2</v>
      </c>
      <c r="C154" s="12" cm="1">
        <f t="array" ref="C154">_xlfn.IFS(A154&lt;=0,0,A154&gt;254,NA(),TRUE,3/(257-A154))</f>
        <v>2.0408163265306121E-2</v>
      </c>
      <c r="E154">
        <f t="shared" si="23"/>
        <v>5.5999999999999881</v>
      </c>
      <c r="F154">
        <f t="shared" si="21"/>
        <v>1</v>
      </c>
      <c r="G154" s="10" cm="1">
        <f t="array" ref="G154">_xlfn.SWITCH(_xlfn.BITRSHIFT(A154,6),0,0.1,1,1.7,2,4.9,3,14.2,-99)+_xlfn.SWITCH(_xlfn.BITRSHIFT(A154,6),0,0.025,1,0.05,2,0.1,3,0.25,-99)*_xlfn.BITAND(A154,63)</f>
        <v>4</v>
      </c>
      <c r="I154">
        <f t="shared" si="22"/>
        <v>2922.0507987037031</v>
      </c>
      <c r="K154">
        <f t="shared" ref="K154:Z163" si="28">POWER($G154,1.5)*POWER(K$43,-0.5)*earthSecPerYr/60/60/24</f>
        <v>8264.8077389398222</v>
      </c>
      <c r="L154">
        <f t="shared" si="28"/>
        <v>5844.1015974074062</v>
      </c>
      <c r="M154">
        <f t="shared" si="28"/>
        <v>4771.6889728774095</v>
      </c>
      <c r="N154">
        <f t="shared" si="28"/>
        <v>4132.4038694699111</v>
      </c>
      <c r="O154">
        <f t="shared" si="28"/>
        <v>3696.1343850471567</v>
      </c>
      <c r="P154">
        <f t="shared" si="28"/>
        <v>3374.0936304346874</v>
      </c>
      <c r="Q154">
        <f t="shared" si="28"/>
        <v>3123.8037015709729</v>
      </c>
      <c r="R154">
        <f t="shared" si="28"/>
        <v>2922.0507987037031</v>
      </c>
      <c r="S154">
        <f t="shared" si="28"/>
        <v>2754.9359129799413</v>
      </c>
      <c r="T154">
        <f t="shared" si="28"/>
        <v>2613.5616878436135</v>
      </c>
      <c r="U154">
        <f t="shared" si="28"/>
        <v>2491.9332940444519</v>
      </c>
      <c r="V154">
        <f t="shared" si="28"/>
        <v>2385.8444864387047</v>
      </c>
      <c r="W154">
        <f t="shared" si="28"/>
        <v>2292.2452372768562</v>
      </c>
      <c r="X154">
        <f t="shared" si="28"/>
        <v>2208.8627804764733</v>
      </c>
      <c r="Y154">
        <f t="shared" si="28"/>
        <v>2133.9641821680075</v>
      </c>
      <c r="Z154">
        <f t="shared" si="28"/>
        <v>2066.2019347349556</v>
      </c>
    </row>
    <row r="155" spans="1:26" x14ac:dyDescent="0.25">
      <c r="A155">
        <v>111</v>
      </c>
      <c r="B155" s="12" cm="1">
        <f t="array" ref="B155">_xlfn.IFS(A155&lt;=0,0,A155&gt;254,NA(),TRUE,2/(257-A155))</f>
        <v>1.3698630136986301E-2</v>
      </c>
      <c r="C155" s="12" cm="1">
        <f t="array" ref="C155">_xlfn.IFS(A155&lt;=0,0,A155&gt;254,NA(),TRUE,3/(257-A155))</f>
        <v>2.0547945205479451E-2</v>
      </c>
      <c r="E155">
        <f t="shared" si="23"/>
        <v>5.6499999999999879</v>
      </c>
      <c r="F155">
        <f t="shared" si="21"/>
        <v>1</v>
      </c>
      <c r="G155" s="10" cm="1">
        <f t="array" ref="G155">_xlfn.SWITCH(_xlfn.BITRSHIFT(A155,6),0,0.1,1,1.7,2,4.9,3,14.2,-99)+_xlfn.SWITCH(_xlfn.BITRSHIFT(A155,6),0,0.025,1,0.05,2,0.1,3,0.25,-99)*_xlfn.BITAND(A155,63)</f>
        <v>4.05</v>
      </c>
      <c r="I155">
        <f t="shared" si="22"/>
        <v>2977.010110059367</v>
      </c>
      <c r="K155">
        <f t="shared" si="28"/>
        <v>8420.2561459355511</v>
      </c>
      <c r="L155">
        <f t="shared" si="28"/>
        <v>5954.020220118734</v>
      </c>
      <c r="M155">
        <f t="shared" si="28"/>
        <v>4861.4371525014931</v>
      </c>
      <c r="N155">
        <f t="shared" si="28"/>
        <v>4210.1280729677756</v>
      </c>
      <c r="O155">
        <f t="shared" si="28"/>
        <v>3765.6530260544582</v>
      </c>
      <c r="P155">
        <f t="shared" si="28"/>
        <v>3437.5551768460264</v>
      </c>
      <c r="Q155">
        <f t="shared" si="28"/>
        <v>3182.5576768012384</v>
      </c>
      <c r="R155">
        <f t="shared" si="28"/>
        <v>2977.010110059367</v>
      </c>
      <c r="S155">
        <f t="shared" si="28"/>
        <v>2806.7520486451849</v>
      </c>
      <c r="T155">
        <f t="shared" si="28"/>
        <v>2662.7187903187501</v>
      </c>
      <c r="U155">
        <f t="shared" si="28"/>
        <v>2538.8027522502061</v>
      </c>
      <c r="V155">
        <f t="shared" si="28"/>
        <v>2430.7185762507465</v>
      </c>
      <c r="W155">
        <f t="shared" si="28"/>
        <v>2335.3588682085719</v>
      </c>
      <c r="X155">
        <f t="shared" si="28"/>
        <v>2250.40811478346</v>
      </c>
      <c r="Y155">
        <f t="shared" si="28"/>
        <v>2174.1007882672702</v>
      </c>
      <c r="Z155">
        <f t="shared" si="28"/>
        <v>2105.0640364838878</v>
      </c>
    </row>
    <row r="156" spans="1:26" x14ac:dyDescent="0.25">
      <c r="A156">
        <v>112</v>
      </c>
      <c r="B156" s="12" cm="1">
        <f t="array" ref="B156">_xlfn.IFS(A156&lt;=0,0,A156&gt;254,NA(),TRUE,2/(257-A156))</f>
        <v>1.3793103448275862E-2</v>
      </c>
      <c r="C156" s="12" cm="1">
        <f t="array" ref="C156">_xlfn.IFS(A156&lt;=0,0,A156&gt;254,NA(),TRUE,3/(257-A156))</f>
        <v>2.0689655172413793E-2</v>
      </c>
      <c r="E156">
        <f t="shared" si="23"/>
        <v>5.6999999999999877</v>
      </c>
      <c r="F156">
        <f t="shared" si="21"/>
        <v>1</v>
      </c>
      <c r="G156" s="10" cm="1">
        <f t="array" ref="G156">_xlfn.SWITCH(_xlfn.BITRSHIFT(A156,6),0,0.1,1,1.7,2,4.9,3,14.2,-99)+_xlfn.SWITCH(_xlfn.BITRSHIFT(A156,6),0,0.025,1,0.05,2,0.1,3,0.25,-99)*_xlfn.BITAND(A156,63)</f>
        <v>4.1000000000000005</v>
      </c>
      <c r="I156">
        <f t="shared" si="22"/>
        <v>3032.3097321683781</v>
      </c>
      <c r="K156">
        <f t="shared" si="28"/>
        <v>8576.6670970968935</v>
      </c>
      <c r="L156">
        <f t="shared" si="28"/>
        <v>6064.6194643367562</v>
      </c>
      <c r="M156">
        <f t="shared" si="28"/>
        <v>4951.7410572586987</v>
      </c>
      <c r="N156">
        <f t="shared" si="28"/>
        <v>4288.3335485484467</v>
      </c>
      <c r="O156">
        <f t="shared" si="28"/>
        <v>3835.602129898889</v>
      </c>
      <c r="P156">
        <f t="shared" si="28"/>
        <v>3501.4096802674703</v>
      </c>
      <c r="Q156">
        <f t="shared" si="28"/>
        <v>3241.6754595298066</v>
      </c>
      <c r="R156">
        <f t="shared" si="28"/>
        <v>3032.3097321683781</v>
      </c>
      <c r="S156">
        <f t="shared" si="28"/>
        <v>2858.8890323656319</v>
      </c>
      <c r="T156">
        <f t="shared" si="28"/>
        <v>2712.1802759850693</v>
      </c>
      <c r="U156">
        <f t="shared" si="28"/>
        <v>2585.962428441549</v>
      </c>
      <c r="V156">
        <f t="shared" si="28"/>
        <v>2475.8705286293493</v>
      </c>
      <c r="W156">
        <f t="shared" si="28"/>
        <v>2378.7394608590566</v>
      </c>
      <c r="X156">
        <f t="shared" si="28"/>
        <v>2292.2106998395434</v>
      </c>
      <c r="Y156">
        <f t="shared" si="28"/>
        <v>2214.4859222014256</v>
      </c>
      <c r="Z156">
        <f t="shared" si="28"/>
        <v>2144.1667742742234</v>
      </c>
    </row>
    <row r="157" spans="1:26" x14ac:dyDescent="0.25">
      <c r="A157">
        <v>113</v>
      </c>
      <c r="B157" s="12" cm="1">
        <f t="array" ref="B157">_xlfn.IFS(A157&lt;=0,0,A157&gt;254,NA(),TRUE,2/(257-A157))</f>
        <v>1.3888888888888888E-2</v>
      </c>
      <c r="C157" s="12" cm="1">
        <f t="array" ref="C157">_xlfn.IFS(A157&lt;=0,0,A157&gt;254,NA(),TRUE,3/(257-A157))</f>
        <v>2.0833333333333332E-2</v>
      </c>
      <c r="E157">
        <f t="shared" si="23"/>
        <v>5.7499999999999876</v>
      </c>
      <c r="F157">
        <f t="shared" si="21"/>
        <v>1</v>
      </c>
      <c r="G157" s="10" cm="1">
        <f t="array" ref="G157">_xlfn.SWITCH(_xlfn.BITRSHIFT(A157,6),0,0.1,1,1.7,2,4.9,3,14.2,-99)+_xlfn.SWITCH(_xlfn.BITRSHIFT(A157,6),0,0.025,1,0.05,2,0.1,3,0.25,-99)*_xlfn.BITAND(A157,63)</f>
        <v>4.1500000000000004</v>
      </c>
      <c r="I157">
        <f t="shared" si="22"/>
        <v>3087.9475835217622</v>
      </c>
      <c r="K157">
        <f t="shared" si="28"/>
        <v>8734.0347050274031</v>
      </c>
      <c r="L157">
        <f t="shared" si="28"/>
        <v>6175.8951670435245</v>
      </c>
      <c r="M157">
        <f t="shared" si="28"/>
        <v>5042.5972880591062</v>
      </c>
      <c r="N157">
        <f t="shared" si="28"/>
        <v>4367.0173525137016</v>
      </c>
      <c r="O157">
        <f t="shared" si="28"/>
        <v>3905.97906365672</v>
      </c>
      <c r="P157">
        <f t="shared" si="28"/>
        <v>3565.6547371794882</v>
      </c>
      <c r="Q157">
        <f t="shared" si="28"/>
        <v>3301.1548245299841</v>
      </c>
      <c r="R157">
        <f t="shared" si="28"/>
        <v>3087.9475835217622</v>
      </c>
      <c r="S157">
        <f t="shared" si="28"/>
        <v>2911.3449016758018</v>
      </c>
      <c r="T157">
        <f t="shared" si="28"/>
        <v>2761.9442830843477</v>
      </c>
      <c r="U157">
        <f t="shared" si="28"/>
        <v>2633.4105475016636</v>
      </c>
      <c r="V157">
        <f t="shared" si="28"/>
        <v>2521.2986440295531</v>
      </c>
      <c r="W157">
        <f t="shared" si="28"/>
        <v>2422.3853823583308</v>
      </c>
      <c r="X157">
        <f t="shared" si="28"/>
        <v>2334.2689621718387</v>
      </c>
      <c r="Y157">
        <f t="shared" si="28"/>
        <v>2255.1180638512492</v>
      </c>
      <c r="Z157">
        <f t="shared" si="28"/>
        <v>2183.5086762568508</v>
      </c>
    </row>
    <row r="158" spans="1:26" x14ac:dyDescent="0.25">
      <c r="A158">
        <v>114</v>
      </c>
      <c r="B158" s="12" cm="1">
        <f t="array" ref="B158">_xlfn.IFS(A158&lt;=0,0,A158&gt;254,NA(),TRUE,2/(257-A158))</f>
        <v>1.3986013986013986E-2</v>
      </c>
      <c r="C158" s="12" cm="1">
        <f t="array" ref="C158">_xlfn.IFS(A158&lt;=0,0,A158&gt;254,NA(),TRUE,3/(257-A158))</f>
        <v>2.097902097902098E-2</v>
      </c>
      <c r="E158">
        <f t="shared" si="23"/>
        <v>5.7999999999999874</v>
      </c>
      <c r="F158">
        <f t="shared" si="21"/>
        <v>1</v>
      </c>
      <c r="G158" s="10" cm="1">
        <f t="array" ref="G158">_xlfn.SWITCH(_xlfn.BITRSHIFT(A158,6),0,0.1,1,1.7,2,4.9,3,14.2,-99)+_xlfn.SWITCH(_xlfn.BITRSHIFT(A158,6),0,0.025,1,0.05,2,0.1,3,0.25,-99)*_xlfn.BITAND(A158,63)</f>
        <v>4.2</v>
      </c>
      <c r="I158">
        <f t="shared" si="22"/>
        <v>3143.9216203447254</v>
      </c>
      <c r="K158">
        <f t="shared" si="28"/>
        <v>8892.3531890590148</v>
      </c>
      <c r="L158">
        <f t="shared" si="28"/>
        <v>6287.8432406894508</v>
      </c>
      <c r="M158">
        <f t="shared" si="28"/>
        <v>5134.0025074324503</v>
      </c>
      <c r="N158">
        <f t="shared" si="28"/>
        <v>4446.1765945295074</v>
      </c>
      <c r="O158">
        <f t="shared" si="28"/>
        <v>3976.7812421346002</v>
      </c>
      <c r="P158">
        <f t="shared" si="28"/>
        <v>3630.2879876342254</v>
      </c>
      <c r="Q158">
        <f t="shared" si="28"/>
        <v>3360.9935869146125</v>
      </c>
      <c r="R158">
        <f t="shared" si="28"/>
        <v>3143.9216203447254</v>
      </c>
      <c r="S158">
        <f t="shared" si="28"/>
        <v>2964.1177296863389</v>
      </c>
      <c r="T158">
        <f t="shared" si="28"/>
        <v>2812.0089836088373</v>
      </c>
      <c r="U158">
        <f t="shared" si="28"/>
        <v>2681.1453664935484</v>
      </c>
      <c r="V158">
        <f t="shared" si="28"/>
        <v>2567.0012537162252</v>
      </c>
      <c r="W158">
        <f t="shared" si="28"/>
        <v>2466.2950294375396</v>
      </c>
      <c r="X158">
        <f t="shared" si="28"/>
        <v>2376.5813568318204</v>
      </c>
      <c r="Y158">
        <f t="shared" si="28"/>
        <v>2295.9957206546655</v>
      </c>
      <c r="Z158">
        <f t="shared" si="28"/>
        <v>2223.0882972647537</v>
      </c>
    </row>
    <row r="159" spans="1:26" x14ac:dyDescent="0.25">
      <c r="A159">
        <v>115</v>
      </c>
      <c r="B159" s="12" cm="1">
        <f t="array" ref="B159">_xlfn.IFS(A159&lt;=0,0,A159&gt;254,NA(),TRUE,2/(257-A159))</f>
        <v>1.4084507042253521E-2</v>
      </c>
      <c r="C159" s="12" cm="1">
        <f t="array" ref="C159">_xlfn.IFS(A159&lt;=0,0,A159&gt;254,NA(),TRUE,3/(257-A159))</f>
        <v>2.1126760563380281E-2</v>
      </c>
      <c r="E159">
        <f t="shared" si="23"/>
        <v>5.8499999999999872</v>
      </c>
      <c r="F159">
        <f t="shared" si="21"/>
        <v>1</v>
      </c>
      <c r="G159" s="10" cm="1">
        <f t="array" ref="G159">_xlfn.SWITCH(_xlfn.BITRSHIFT(A159,6),0,0.1,1,1.7,2,4.9,3,14.2,-99)+_xlfn.SWITCH(_xlfn.BITRSHIFT(A159,6),0,0.025,1,0.05,2,0.1,3,0.25,-99)*_xlfn.BITAND(A159,63)</f>
        <v>4.25</v>
      </c>
      <c r="I159">
        <f t="shared" si="22"/>
        <v>3200.2298354701384</v>
      </c>
      <c r="K159">
        <f t="shared" si="28"/>
        <v>9051.6168720657788</v>
      </c>
      <c r="L159">
        <f t="shared" si="28"/>
        <v>6400.4596709402767</v>
      </c>
      <c r="M159">
        <f t="shared" si="28"/>
        <v>5225.9534376885358</v>
      </c>
      <c r="N159">
        <f t="shared" si="28"/>
        <v>4525.8084360328894</v>
      </c>
      <c r="O159">
        <f t="shared" si="28"/>
        <v>4048.0061264446194</v>
      </c>
      <c r="P159">
        <f t="shared" si="28"/>
        <v>3695.3071139547137</v>
      </c>
      <c r="Q159">
        <f t="shared" si="28"/>
        <v>3421.1896009317716</v>
      </c>
      <c r="R159">
        <f t="shared" si="28"/>
        <v>3200.2298354701384</v>
      </c>
      <c r="S159">
        <f t="shared" si="28"/>
        <v>3017.2056240219263</v>
      </c>
      <c r="T159">
        <f t="shared" si="28"/>
        <v>2862.3725822936794</v>
      </c>
      <c r="U159">
        <f t="shared" si="28"/>
        <v>2729.1651736993235</v>
      </c>
      <c r="V159">
        <f t="shared" si="28"/>
        <v>2612.9767188442679</v>
      </c>
      <c r="W159">
        <f t="shared" si="28"/>
        <v>2510.4668275452414</v>
      </c>
      <c r="X159">
        <f t="shared" si="28"/>
        <v>2419.1463665437536</v>
      </c>
      <c r="Y159">
        <f t="shared" si="28"/>
        <v>2337.1174267840552</v>
      </c>
      <c r="Z159">
        <f t="shared" si="28"/>
        <v>2262.9042180164447</v>
      </c>
    </row>
    <row r="160" spans="1:26" x14ac:dyDescent="0.25">
      <c r="A160">
        <v>116</v>
      </c>
      <c r="B160" s="12" cm="1">
        <f t="array" ref="B160">_xlfn.IFS(A160&lt;=0,0,A160&gt;254,NA(),TRUE,2/(257-A160))</f>
        <v>1.4184397163120567E-2</v>
      </c>
      <c r="C160" s="12" cm="1">
        <f t="array" ref="C160">_xlfn.IFS(A160&lt;=0,0,A160&gt;254,NA(),TRUE,3/(257-A160))</f>
        <v>2.1276595744680851E-2</v>
      </c>
      <c r="E160">
        <f t="shared" si="23"/>
        <v>5.899999999999987</v>
      </c>
      <c r="F160">
        <f t="shared" si="21"/>
        <v>1</v>
      </c>
      <c r="G160" s="10" cm="1">
        <f t="array" ref="G160">_xlfn.SWITCH(_xlfn.BITRSHIFT(A160,6),0,0.1,1,1.7,2,4.9,3,14.2,-99)+_xlfn.SWITCH(_xlfn.BITRSHIFT(A160,6),0,0.025,1,0.05,2,0.1,3,0.25,-99)*_xlfn.BITAND(A160,63)</f>
        <v>4.3</v>
      </c>
      <c r="I160">
        <f t="shared" si="22"/>
        <v>3256.8702572585521</v>
      </c>
      <c r="K160">
        <f t="shared" si="28"/>
        <v>9211.8201774091922</v>
      </c>
      <c r="L160">
        <f t="shared" si="28"/>
        <v>6513.7405145171042</v>
      </c>
      <c r="M160">
        <f t="shared" si="28"/>
        <v>5318.4468591536233</v>
      </c>
      <c r="N160">
        <f t="shared" si="28"/>
        <v>4605.9100887045961</v>
      </c>
      <c r="O160">
        <f t="shared" si="28"/>
        <v>4119.6512226382256</v>
      </c>
      <c r="P160">
        <f t="shared" si="28"/>
        <v>3760.7098394878226</v>
      </c>
      <c r="Q160">
        <f t="shared" si="28"/>
        <v>3481.7407588102319</v>
      </c>
      <c r="R160">
        <f t="shared" si="28"/>
        <v>3256.8702572585521</v>
      </c>
      <c r="S160">
        <f t="shared" si="28"/>
        <v>3070.6067258030639</v>
      </c>
      <c r="T160">
        <f t="shared" si="28"/>
        <v>2913.0333156509405</v>
      </c>
      <c r="U160">
        <f t="shared" si="28"/>
        <v>2777.4682876992188</v>
      </c>
      <c r="V160">
        <f t="shared" si="28"/>
        <v>2659.2234295768117</v>
      </c>
      <c r="W160">
        <f t="shared" si="28"/>
        <v>2554.8992300002019</v>
      </c>
      <c r="X160">
        <f t="shared" si="28"/>
        <v>2461.9625008883099</v>
      </c>
      <c r="Y160">
        <f t="shared" si="28"/>
        <v>2378.48174235755</v>
      </c>
      <c r="Z160">
        <f t="shared" si="28"/>
        <v>2302.955044352298</v>
      </c>
    </row>
    <row r="161" spans="1:26" x14ac:dyDescent="0.25">
      <c r="A161">
        <v>117</v>
      </c>
      <c r="B161" s="12" cm="1">
        <f t="array" ref="B161">_xlfn.IFS(A161&lt;=0,0,A161&gt;254,NA(),TRUE,2/(257-A161))</f>
        <v>1.4285714285714285E-2</v>
      </c>
      <c r="C161" s="12" cm="1">
        <f t="array" ref="C161">_xlfn.IFS(A161&lt;=0,0,A161&gt;254,NA(),TRUE,3/(257-A161))</f>
        <v>2.1428571428571429E-2</v>
      </c>
      <c r="E161">
        <f t="shared" si="23"/>
        <v>5.9499999999999869</v>
      </c>
      <c r="F161">
        <f t="shared" si="21"/>
        <v>1</v>
      </c>
      <c r="G161" s="10" cm="1">
        <f t="array" ref="G161">_xlfn.SWITCH(_xlfn.BITRSHIFT(A161,6),0,0.1,1,1.7,2,4.9,3,14.2,-99)+_xlfn.SWITCH(_xlfn.BITRSHIFT(A161,6),0,0.025,1,0.05,2,0.1,3,0.25,-99)*_xlfn.BITAND(A161,63)</f>
        <v>4.3500000000000005</v>
      </c>
      <c r="I161">
        <f t="shared" si="22"/>
        <v>3313.8409485623029</v>
      </c>
      <c r="K161">
        <f t="shared" si="28"/>
        <v>9372.9576260082595</v>
      </c>
      <c r="L161">
        <f t="shared" si="28"/>
        <v>6627.6818971246057</v>
      </c>
      <c r="M161">
        <f t="shared" si="28"/>
        <v>5411.4796084788259</v>
      </c>
      <c r="N161">
        <f t="shared" si="28"/>
        <v>4686.4788130041297</v>
      </c>
      <c r="O161">
        <f t="shared" si="28"/>
        <v>4191.7140803959046</v>
      </c>
      <c r="P161">
        <f t="shared" si="28"/>
        <v>3826.4939274081012</v>
      </c>
      <c r="Q161">
        <f t="shared" si="28"/>
        <v>3542.6449896520298</v>
      </c>
      <c r="R161">
        <f t="shared" si="28"/>
        <v>3313.8409485623029</v>
      </c>
      <c r="S161">
        <f t="shared" si="28"/>
        <v>3124.3192086694212</v>
      </c>
      <c r="T161">
        <f t="shared" si="28"/>
        <v>2963.9894510430768</v>
      </c>
      <c r="U161">
        <f t="shared" si="28"/>
        <v>2826.0530564881537</v>
      </c>
      <c r="V161">
        <f t="shared" si="28"/>
        <v>2705.7398042394129</v>
      </c>
      <c r="W161">
        <f t="shared" si="28"/>
        <v>2599.5907171787703</v>
      </c>
      <c r="X161">
        <f t="shared" si="28"/>
        <v>2505.0282955194966</v>
      </c>
      <c r="Y161">
        <f t="shared" si="28"/>
        <v>2420.0872526825201</v>
      </c>
      <c r="Z161">
        <f t="shared" si="28"/>
        <v>2343.2394065020649</v>
      </c>
    </row>
    <row r="162" spans="1:26" x14ac:dyDescent="0.25">
      <c r="A162">
        <v>118</v>
      </c>
      <c r="B162" s="12" cm="1">
        <f t="array" ref="B162">_xlfn.IFS(A162&lt;=0,0,A162&gt;254,NA(),TRUE,2/(257-A162))</f>
        <v>1.4388489208633094E-2</v>
      </c>
      <c r="C162" s="12" cm="1">
        <f t="array" ref="C162">_xlfn.IFS(A162&lt;=0,0,A162&gt;254,NA(),TRUE,3/(257-A162))</f>
        <v>2.1582733812949641E-2</v>
      </c>
      <c r="E162">
        <f t="shared" si="23"/>
        <v>5.9999999999999867</v>
      </c>
      <c r="F162">
        <f t="shared" si="21"/>
        <v>1</v>
      </c>
      <c r="G162" s="10" cm="1">
        <f t="array" ref="G162">_xlfn.SWITCH(_xlfn.BITRSHIFT(A162,6),0,0.1,1,1.7,2,4.9,3,14.2,-99)+_xlfn.SWITCH(_xlfn.BITRSHIFT(A162,6),0,0.025,1,0.05,2,0.1,3,0.25,-99)*_xlfn.BITAND(A162,63)</f>
        <v>4.4000000000000004</v>
      </c>
      <c r="I162">
        <f t="shared" si="22"/>
        <v>3371.1400057314136</v>
      </c>
      <c r="K162">
        <f t="shared" si="28"/>
        <v>9535.0238335277554</v>
      </c>
      <c r="L162">
        <f t="shared" si="28"/>
        <v>6742.2800114628271</v>
      </c>
      <c r="M162">
        <f t="shared" si="28"/>
        <v>5505.0485770167479</v>
      </c>
      <c r="N162">
        <f t="shared" si="28"/>
        <v>4767.5119167638777</v>
      </c>
      <c r="O162">
        <f t="shared" si="28"/>
        <v>4264.1922917697402</v>
      </c>
      <c r="P162">
        <f t="shared" si="28"/>
        <v>3892.6571795698965</v>
      </c>
      <c r="Q162">
        <f t="shared" si="28"/>
        <v>3603.9002583697406</v>
      </c>
      <c r="R162">
        <f t="shared" si="28"/>
        <v>3371.1400057314136</v>
      </c>
      <c r="S162">
        <f t="shared" si="28"/>
        <v>3178.3412778425859</v>
      </c>
      <c r="T162">
        <f t="shared" si="28"/>
        <v>3015.2392857937884</v>
      </c>
      <c r="U162">
        <f t="shared" si="28"/>
        <v>2874.9178566279757</v>
      </c>
      <c r="V162">
        <f t="shared" si="28"/>
        <v>2752.524288508374</v>
      </c>
      <c r="W162">
        <f t="shared" si="28"/>
        <v>2644.5397957350419</v>
      </c>
      <c r="X162">
        <f t="shared" si="28"/>
        <v>2548.3423114131933</v>
      </c>
      <c r="Y162">
        <f t="shared" si="28"/>
        <v>2461.9325675295872</v>
      </c>
      <c r="Z162">
        <f t="shared" si="28"/>
        <v>2383.7559583819389</v>
      </c>
    </row>
    <row r="163" spans="1:26" x14ac:dyDescent="0.25">
      <c r="A163">
        <v>119</v>
      </c>
      <c r="B163" s="12" cm="1">
        <f t="array" ref="B163">_xlfn.IFS(A163&lt;=0,0,A163&gt;254,NA(),TRUE,2/(257-A163))</f>
        <v>1.4492753623188406E-2</v>
      </c>
      <c r="C163" s="12" cm="1">
        <f t="array" ref="C163">_xlfn.IFS(A163&lt;=0,0,A163&gt;254,NA(),TRUE,3/(257-A163))</f>
        <v>2.1739130434782608E-2</v>
      </c>
      <c r="E163">
        <f t="shared" si="23"/>
        <v>6.0499999999999865</v>
      </c>
      <c r="F163">
        <f t="shared" si="21"/>
        <v>1</v>
      </c>
      <c r="G163" s="10" cm="1">
        <f t="array" ref="G163">_xlfn.SWITCH(_xlfn.BITRSHIFT(A163,6),0,0.1,1,1.7,2,4.9,3,14.2,-99)+_xlfn.SWITCH(_xlfn.BITRSHIFT(A163,6),0,0.025,1,0.05,2,0.1,3,0.25,-99)*_xlfn.BITAND(A163,63)</f>
        <v>4.45</v>
      </c>
      <c r="I163">
        <f t="shared" si="22"/>
        <v>3428.765557659151</v>
      </c>
      <c r="K163">
        <f t="shared" si="28"/>
        <v>9698.013507678641</v>
      </c>
      <c r="L163">
        <f t="shared" si="28"/>
        <v>6857.531115318302</v>
      </c>
      <c r="M163">
        <f t="shared" si="28"/>
        <v>5599.1507092628899</v>
      </c>
      <c r="N163">
        <f t="shared" si="28"/>
        <v>4849.0067538393205</v>
      </c>
      <c r="O163">
        <f t="shared" si="28"/>
        <v>4337.083489976123</v>
      </c>
      <c r="P163">
        <f t="shared" si="28"/>
        <v>3959.1974354052577</v>
      </c>
      <c r="Q163">
        <f t="shared" si="28"/>
        <v>3665.5045646661242</v>
      </c>
      <c r="R163">
        <f t="shared" si="28"/>
        <v>3428.765557659151</v>
      </c>
      <c r="S163">
        <f t="shared" si="28"/>
        <v>3232.6711692262138</v>
      </c>
      <c r="T163">
        <f t="shared" si="28"/>
        <v>3066.7811463343351</v>
      </c>
      <c r="U163">
        <f t="shared" si="28"/>
        <v>2924.0610924335001</v>
      </c>
      <c r="V163">
        <f t="shared" si="28"/>
        <v>2799.575354631445</v>
      </c>
      <c r="W163">
        <f t="shared" si="28"/>
        <v>2689.7449978521322</v>
      </c>
      <c r="X163">
        <f t="shared" si="28"/>
        <v>2591.9031341456603</v>
      </c>
      <c r="Y163">
        <f t="shared" si="28"/>
        <v>2504.0163204355963</v>
      </c>
      <c r="Z163">
        <f t="shared" si="28"/>
        <v>2424.5033769196602</v>
      </c>
    </row>
    <row r="164" spans="1:26" x14ac:dyDescent="0.25">
      <c r="A164">
        <v>120</v>
      </c>
      <c r="B164" s="12" cm="1">
        <f t="array" ref="B164">_xlfn.IFS(A164&lt;=0,0,A164&gt;254,NA(),TRUE,2/(257-A164))</f>
        <v>1.4598540145985401E-2</v>
      </c>
      <c r="C164" s="12" cm="1">
        <f t="array" ref="C164">_xlfn.IFS(A164&lt;=0,0,A164&gt;254,NA(),TRUE,3/(257-A164))</f>
        <v>2.1897810218978103E-2</v>
      </c>
      <c r="E164">
        <f t="shared" si="23"/>
        <v>6.0999999999999863</v>
      </c>
      <c r="F164">
        <f t="shared" si="21"/>
        <v>1</v>
      </c>
      <c r="G164" s="10" cm="1">
        <f t="array" ref="G164">_xlfn.SWITCH(_xlfn.BITRSHIFT(A164,6),0,0.1,1,1.7,2,4.9,3,14.2,-99)+_xlfn.SWITCH(_xlfn.BITRSHIFT(A164,6),0,0.025,1,0.05,2,0.1,3,0.25,-99)*_xlfn.BITAND(A164,63)</f>
        <v>4.5</v>
      </c>
      <c r="I164">
        <f t="shared" si="22"/>
        <v>3486.7157648652378</v>
      </c>
      <c r="K164">
        <f t="shared" ref="K164:Z175" si="29">POWER($G164,1.5)*POWER(K$43,-0.5)*earthSecPerYr/60/60/24</f>
        <v>9861.9214456249974</v>
      </c>
      <c r="L164">
        <f t="shared" si="29"/>
        <v>6973.4315297304756</v>
      </c>
      <c r="M164">
        <f t="shared" si="29"/>
        <v>5693.7830013585371</v>
      </c>
      <c r="N164">
        <f t="shared" si="29"/>
        <v>4930.9607228124987</v>
      </c>
      <c r="O164">
        <f t="shared" si="29"/>
        <v>4410.3853482360983</v>
      </c>
      <c r="P164">
        <f t="shared" si="29"/>
        <v>4026.1125708653144</v>
      </c>
      <c r="Q164">
        <f t="shared" si="29"/>
        <v>3727.4559420540486</v>
      </c>
      <c r="R164">
        <f t="shared" si="29"/>
        <v>3486.7157648652378</v>
      </c>
      <c r="S164">
        <f t="shared" si="29"/>
        <v>3287.3071485416663</v>
      </c>
      <c r="T164">
        <f t="shared" si="29"/>
        <v>3118.6133873835383</v>
      </c>
      <c r="U164">
        <f t="shared" si="29"/>
        <v>2973.4811951906759</v>
      </c>
      <c r="V164">
        <f t="shared" si="29"/>
        <v>2846.8915006792686</v>
      </c>
      <c r="W164">
        <f t="shared" si="29"/>
        <v>2735.2048805229915</v>
      </c>
      <c r="X164">
        <f t="shared" si="29"/>
        <v>2635.7093732005083</v>
      </c>
      <c r="Y164">
        <f t="shared" si="29"/>
        <v>2546.3371680340929</v>
      </c>
      <c r="Z164">
        <f t="shared" si="29"/>
        <v>2465.4803614062494</v>
      </c>
    </row>
    <row r="165" spans="1:26" x14ac:dyDescent="0.25">
      <c r="A165">
        <v>121</v>
      </c>
      <c r="B165" s="12" cm="1">
        <f t="array" ref="B165">_xlfn.IFS(A165&lt;=0,0,A165&gt;254,NA(),TRUE,2/(257-A165))</f>
        <v>1.4705882352941176E-2</v>
      </c>
      <c r="C165" s="12" cm="1">
        <f t="array" ref="C165">_xlfn.IFS(A165&lt;=0,0,A165&gt;254,NA(),TRUE,3/(257-A165))</f>
        <v>2.2058823529411766E-2</v>
      </c>
      <c r="E165">
        <f t="shared" si="23"/>
        <v>6.1499999999999861</v>
      </c>
      <c r="F165">
        <f t="shared" si="21"/>
        <v>1</v>
      </c>
      <c r="G165" s="10" cm="1">
        <f t="array" ref="G165">_xlfn.SWITCH(_xlfn.BITRSHIFT(A165,6),0,0.1,1,1.7,2,4.9,3,14.2,-99)+_xlfn.SWITCH(_xlfn.BITRSHIFT(A165,6),0,0.025,1,0.05,2,0.1,3,0.25,-99)*_xlfn.BITAND(A165,63)</f>
        <v>4.55</v>
      </c>
      <c r="I165">
        <f t="shared" si="22"/>
        <v>3544.9888186147978</v>
      </c>
      <c r="K165">
        <f t="shared" si="29"/>
        <v>10026.742531492042</v>
      </c>
      <c r="L165">
        <f t="shared" si="29"/>
        <v>7089.9776372295955</v>
      </c>
      <c r="M165">
        <f t="shared" si="29"/>
        <v>5788.942499652002</v>
      </c>
      <c r="N165">
        <f t="shared" si="29"/>
        <v>5013.371265746021</v>
      </c>
      <c r="O165">
        <f t="shared" si="29"/>
        <v>4484.0955786609074</v>
      </c>
      <c r="P165">
        <f t="shared" si="29"/>
        <v>4093.400497402934</v>
      </c>
      <c r="Q165">
        <f t="shared" si="29"/>
        <v>3789.7524569145953</v>
      </c>
      <c r="R165">
        <f t="shared" si="29"/>
        <v>3544.9888186147978</v>
      </c>
      <c r="S165">
        <f t="shared" si="29"/>
        <v>3342.2475104973487</v>
      </c>
      <c r="T165">
        <f t="shared" si="29"/>
        <v>3170.7343911597436</v>
      </c>
      <c r="U165">
        <f t="shared" si="29"/>
        <v>3023.1766224052153</v>
      </c>
      <c r="V165">
        <f t="shared" si="29"/>
        <v>2894.471249826001</v>
      </c>
      <c r="W165">
        <f t="shared" si="29"/>
        <v>2780.9180248592438</v>
      </c>
      <c r="X165">
        <f t="shared" si="29"/>
        <v>2679.7596613026894</v>
      </c>
      <c r="Y165">
        <f t="shared" si="29"/>
        <v>2588.8937894118853</v>
      </c>
      <c r="Z165">
        <f t="shared" si="29"/>
        <v>2506.6856328730105</v>
      </c>
    </row>
    <row r="166" spans="1:26" x14ac:dyDescent="0.25">
      <c r="A166">
        <v>122</v>
      </c>
      <c r="B166" s="12" cm="1">
        <f t="array" ref="B166">_xlfn.IFS(A166&lt;=0,0,A166&gt;254,NA(),TRUE,2/(257-A166))</f>
        <v>1.4814814814814815E-2</v>
      </c>
      <c r="C166" s="12" cm="1">
        <f t="array" ref="C166">_xlfn.IFS(A166&lt;=0,0,A166&gt;254,NA(),TRUE,3/(257-A166))</f>
        <v>2.2222222222222223E-2</v>
      </c>
      <c r="E166">
        <f t="shared" si="23"/>
        <v>6.199999999999986</v>
      </c>
      <c r="F166">
        <f t="shared" si="21"/>
        <v>1</v>
      </c>
      <c r="G166" s="10" cm="1">
        <f t="array" ref="G166">_xlfn.SWITCH(_xlfn.BITRSHIFT(A166,6),0,0.1,1,1.7,2,4.9,3,14.2,-99)+_xlfn.SWITCH(_xlfn.BITRSHIFT(A166,6),0,0.025,1,0.05,2,0.1,3,0.25,-99)*_xlfn.BITAND(A166,63)</f>
        <v>4.6000000000000005</v>
      </c>
      <c r="I166">
        <f t="shared" si="22"/>
        <v>3603.5829400713064</v>
      </c>
      <c r="K166">
        <f t="shared" si="29"/>
        <v>10192.471733970307</v>
      </c>
      <c r="L166">
        <f t="shared" si="29"/>
        <v>7207.1658801426129</v>
      </c>
      <c r="M166">
        <f t="shared" si="29"/>
        <v>5884.6262993154087</v>
      </c>
      <c r="N166">
        <f t="shared" si="29"/>
        <v>5096.2358669851537</v>
      </c>
      <c r="O166">
        <f t="shared" si="29"/>
        <v>4558.2119311805518</v>
      </c>
      <c r="P166">
        <f t="shared" si="29"/>
        <v>4161.059160994625</v>
      </c>
      <c r="Q166">
        <f t="shared" si="29"/>
        <v>3852.3922075915325</v>
      </c>
      <c r="R166">
        <f t="shared" si="29"/>
        <v>3603.5829400713064</v>
      </c>
      <c r="S166">
        <f t="shared" si="29"/>
        <v>3397.4905779901032</v>
      </c>
      <c r="T166">
        <f t="shared" si="29"/>
        <v>3223.1425666231967</v>
      </c>
      <c r="U166">
        <f t="shared" si="29"/>
        <v>3073.145857080237</v>
      </c>
      <c r="V166">
        <f t="shared" si="29"/>
        <v>2942.3131496577043</v>
      </c>
      <c r="W166">
        <f t="shared" si="29"/>
        <v>2826.8830354267157</v>
      </c>
      <c r="X166">
        <f t="shared" si="29"/>
        <v>2724.0526537781857</v>
      </c>
      <c r="Y166">
        <f t="shared" si="29"/>
        <v>2631.6848854904561</v>
      </c>
      <c r="Z166">
        <f t="shared" si="29"/>
        <v>2548.1179334925769</v>
      </c>
    </row>
    <row r="167" spans="1:26" x14ac:dyDescent="0.25">
      <c r="A167">
        <v>123</v>
      </c>
      <c r="B167" s="12" cm="1">
        <f t="array" ref="B167">_xlfn.IFS(A167&lt;=0,0,A167&gt;254,NA(),TRUE,2/(257-A167))</f>
        <v>1.4925373134328358E-2</v>
      </c>
      <c r="C167" s="12" cm="1">
        <f t="array" ref="C167">_xlfn.IFS(A167&lt;=0,0,A167&gt;254,NA(),TRUE,3/(257-A167))</f>
        <v>2.2388059701492536E-2</v>
      </c>
      <c r="E167">
        <f t="shared" si="23"/>
        <v>6.2499999999999858</v>
      </c>
      <c r="F167">
        <f t="shared" si="21"/>
        <v>1</v>
      </c>
      <c r="G167" s="10" cm="1">
        <f t="array" ref="G167">_xlfn.SWITCH(_xlfn.BITRSHIFT(A167,6),0,0.1,1,1.7,2,4.9,3,14.2,-99)+_xlfn.SWITCH(_xlfn.BITRSHIFT(A167,6),0,0.025,1,0.05,2,0.1,3,0.25,-99)*_xlfn.BITAND(A167,63)</f>
        <v>4.6500000000000004</v>
      </c>
      <c r="H167" s="10"/>
      <c r="I167">
        <f t="shared" si="22"/>
        <v>3662.4963794818505</v>
      </c>
      <c r="K167">
        <f t="shared" si="29"/>
        <v>10359.104104011181</v>
      </c>
      <c r="L167">
        <f t="shared" si="29"/>
        <v>7324.9927589637009</v>
      </c>
      <c r="M167">
        <f t="shared" si="29"/>
        <v>5980.8315430142138</v>
      </c>
      <c r="N167">
        <f t="shared" si="29"/>
        <v>5179.5520520055907</v>
      </c>
      <c r="O167">
        <f t="shared" si="29"/>
        <v>4632.732192513211</v>
      </c>
      <c r="P167">
        <f t="shared" si="29"/>
        <v>4229.0865411997538</v>
      </c>
      <c r="Q167">
        <f t="shared" si="29"/>
        <v>3915.3733235203094</v>
      </c>
      <c r="R167">
        <f t="shared" si="29"/>
        <v>3662.4963794818505</v>
      </c>
      <c r="S167">
        <f t="shared" si="29"/>
        <v>3453.0347013370611</v>
      </c>
      <c r="T167">
        <f t="shared" si="29"/>
        <v>3275.8363487473139</v>
      </c>
      <c r="U167">
        <f t="shared" si="29"/>
        <v>3123.3874070214406</v>
      </c>
      <c r="V167">
        <f t="shared" si="29"/>
        <v>2990.4157715071069</v>
      </c>
      <c r="W167">
        <f t="shared" si="29"/>
        <v>2873.0985396062897</v>
      </c>
      <c r="X167">
        <f t="shared" si="29"/>
        <v>2768.5870279381211</v>
      </c>
      <c r="Y167">
        <f t="shared" si="29"/>
        <v>2674.7091784309473</v>
      </c>
      <c r="Z167">
        <f t="shared" si="29"/>
        <v>2589.7760260027953</v>
      </c>
    </row>
    <row r="168" spans="1:26" x14ac:dyDescent="0.25">
      <c r="A168">
        <v>124</v>
      </c>
      <c r="B168" s="12" cm="1">
        <f t="array" ref="B168">_xlfn.IFS(A168&lt;=0,0,A168&gt;254,NA(),TRUE,2/(257-A168))</f>
        <v>1.5037593984962405E-2</v>
      </c>
      <c r="C168" s="12" cm="1">
        <f t="array" ref="C168">_xlfn.IFS(A168&lt;=0,0,A168&gt;254,NA(),TRUE,3/(257-A168))</f>
        <v>2.2556390977443608E-2</v>
      </c>
      <c r="E168">
        <f t="shared" si="23"/>
        <v>6.2999999999999856</v>
      </c>
      <c r="F168">
        <f t="shared" si="21"/>
        <v>1</v>
      </c>
      <c r="G168" s="10" cm="1">
        <f t="array" ref="G168">_xlfn.SWITCH(_xlfn.BITRSHIFT(A168,6),0,0.1,1,1.7,2,4.9,3,14.2,-99)+_xlfn.SWITCH(_xlfn.BITRSHIFT(A168,6),0,0.025,1,0.05,2,0.1,3,0.25,-99)*_xlfn.BITAND(A168,63)</f>
        <v>4.7</v>
      </c>
      <c r="H168" s="10"/>
      <c r="I168">
        <f t="shared" si="22"/>
        <v>3721.7274153931389</v>
      </c>
      <c r="K168">
        <f t="shared" si="29"/>
        <v>10526.634772609485</v>
      </c>
      <c r="L168">
        <f t="shared" si="29"/>
        <v>7443.4548307862779</v>
      </c>
      <c r="M168">
        <f t="shared" si="29"/>
        <v>6077.5554196269622</v>
      </c>
      <c r="N168">
        <f t="shared" si="29"/>
        <v>5263.3173863047423</v>
      </c>
      <c r="O168">
        <f t="shared" si="29"/>
        <v>4707.6541851735701</v>
      </c>
      <c r="P168">
        <f t="shared" si="29"/>
        <v>4297.4806502552792</v>
      </c>
      <c r="Q168">
        <f t="shared" si="29"/>
        <v>3978.6939643899509</v>
      </c>
      <c r="R168">
        <f t="shared" si="29"/>
        <v>3721.7274153931389</v>
      </c>
      <c r="S168">
        <f t="shared" si="29"/>
        <v>3508.8782575364953</v>
      </c>
      <c r="T168">
        <f t="shared" si="29"/>
        <v>3328.8141978174622</v>
      </c>
      <c r="U168">
        <f t="shared" si="29"/>
        <v>3173.8998041685263</v>
      </c>
      <c r="V168">
        <f t="shared" si="29"/>
        <v>3038.7777098134811</v>
      </c>
      <c r="W168">
        <f t="shared" si="29"/>
        <v>2919.5631869789013</v>
      </c>
      <c r="X168">
        <f t="shared" si="29"/>
        <v>2813.361482486122</v>
      </c>
      <c r="Y168">
        <f t="shared" si="29"/>
        <v>2717.9654110616289</v>
      </c>
      <c r="Z168">
        <f t="shared" si="29"/>
        <v>2631.6586931523711</v>
      </c>
    </row>
    <row r="169" spans="1:26" x14ac:dyDescent="0.25">
      <c r="A169">
        <v>125</v>
      </c>
      <c r="B169" s="12" cm="1">
        <f t="array" ref="B169">_xlfn.IFS(A169&lt;=0,0,A169&gt;254,NA(),TRUE,2/(257-A169))</f>
        <v>1.5151515151515152E-2</v>
      </c>
      <c r="C169" s="12" cm="1">
        <f t="array" ref="C169">_xlfn.IFS(A169&lt;=0,0,A169&gt;254,NA(),TRUE,3/(257-A169))</f>
        <v>2.2727272727272728E-2</v>
      </c>
      <c r="E169">
        <f t="shared" si="23"/>
        <v>6.3499999999999854</v>
      </c>
      <c r="F169">
        <f t="shared" si="21"/>
        <v>1</v>
      </c>
      <c r="G169" s="10" cm="1">
        <f t="array" ref="G169">_xlfn.SWITCH(_xlfn.BITRSHIFT(A169,6),0,0.1,1,1.7,2,4.9,3,14.2,-99)+_xlfn.SWITCH(_xlfn.BITRSHIFT(A169,6),0,0.025,1,0.05,2,0.1,3,0.25,-99)*_xlfn.BITAND(A169,63)</f>
        <v>4.75</v>
      </c>
      <c r="H169" s="10"/>
      <c r="I169">
        <f t="shared" si="22"/>
        <v>3781.274353896772</v>
      </c>
      <c r="K169">
        <f t="shared" si="29"/>
        <v>10695.058948668753</v>
      </c>
      <c r="L169">
        <f t="shared" si="29"/>
        <v>7562.5487077935441</v>
      </c>
      <c r="M169">
        <f t="shared" si="29"/>
        <v>6174.7951630128218</v>
      </c>
      <c r="N169">
        <f t="shared" si="29"/>
        <v>5347.5294743343766</v>
      </c>
      <c r="O169">
        <f t="shared" si="29"/>
        <v>4782.9757665181542</v>
      </c>
      <c r="P169">
        <f t="shared" si="29"/>
        <v>4366.2395322042603</v>
      </c>
      <c r="Q169">
        <f t="shared" si="29"/>
        <v>4042.3523193362057</v>
      </c>
      <c r="R169">
        <f t="shared" si="29"/>
        <v>3781.274353896772</v>
      </c>
      <c r="S169">
        <f t="shared" si="29"/>
        <v>3565.0196495562518</v>
      </c>
      <c r="T169">
        <f t="shared" si="29"/>
        <v>3382.0745987559117</v>
      </c>
      <c r="U169">
        <f t="shared" si="29"/>
        <v>3224.6816039515584</v>
      </c>
      <c r="V169">
        <f t="shared" si="29"/>
        <v>3087.3975815064109</v>
      </c>
      <c r="W169">
        <f t="shared" si="29"/>
        <v>2966.2756487334759</v>
      </c>
      <c r="X169">
        <f t="shared" si="29"/>
        <v>2858.3747369477992</v>
      </c>
      <c r="Y169">
        <f t="shared" si="29"/>
        <v>2761.4523463267124</v>
      </c>
      <c r="Z169">
        <f t="shared" si="29"/>
        <v>2673.7647371671883</v>
      </c>
    </row>
    <row r="170" spans="1:26" x14ac:dyDescent="0.25">
      <c r="A170">
        <v>126</v>
      </c>
      <c r="B170" s="12" cm="1">
        <f t="array" ref="B170">_xlfn.IFS(A170&lt;=0,0,A170&gt;254,NA(),TRUE,2/(257-A170))</f>
        <v>1.5267175572519083E-2</v>
      </c>
      <c r="C170" s="12" cm="1">
        <f t="array" ref="C170">_xlfn.IFS(A170&lt;=0,0,A170&gt;254,NA(),TRUE,3/(257-A170))</f>
        <v>2.2900763358778626E-2</v>
      </c>
      <c r="E170">
        <f t="shared" si="23"/>
        <v>6.3999999999999853</v>
      </c>
      <c r="F170">
        <f t="shared" si="21"/>
        <v>1</v>
      </c>
      <c r="G170" s="10" cm="1">
        <f t="array" ref="G170">_xlfn.SWITCH(_xlfn.BITRSHIFT(A170,6),0,0.1,1,1.7,2,4.9,3,14.2,-99)+_xlfn.SWITCH(_xlfn.BITRSHIFT(A170,6),0,0.025,1,0.05,2,0.1,3,0.25,-99)*_xlfn.BITAND(A170,63)</f>
        <v>4.8</v>
      </c>
      <c r="H170" s="10"/>
      <c r="I170">
        <f t="shared" si="22"/>
        <v>3841.1355279024133</v>
      </c>
      <c r="K170">
        <f t="shared" si="29"/>
        <v>10864.371916945462</v>
      </c>
      <c r="L170">
        <f t="shared" si="29"/>
        <v>7682.2710558048266</v>
      </c>
      <c r="M170">
        <f t="shared" si="29"/>
        <v>6272.5480508246737</v>
      </c>
      <c r="N170">
        <f t="shared" si="29"/>
        <v>5432.1859584727308</v>
      </c>
      <c r="O170">
        <f t="shared" si="29"/>
        <v>4858.6948278259506</v>
      </c>
      <c r="P170">
        <f t="shared" si="29"/>
        <v>4435.3612620565873</v>
      </c>
      <c r="Q170">
        <f t="shared" si="29"/>
        <v>4106.3466061645395</v>
      </c>
      <c r="R170">
        <f t="shared" si="29"/>
        <v>3841.1355279024133</v>
      </c>
      <c r="S170">
        <f t="shared" si="29"/>
        <v>3621.4573056484883</v>
      </c>
      <c r="T170">
        <f t="shared" si="29"/>
        <v>3435.6160604717347</v>
      </c>
      <c r="U170">
        <f t="shared" si="29"/>
        <v>3275.7313846711204</v>
      </c>
      <c r="V170">
        <f t="shared" si="29"/>
        <v>3136.2740254123369</v>
      </c>
      <c r="W170">
        <f t="shared" si="29"/>
        <v>3013.234617096758</v>
      </c>
      <c r="X170">
        <f t="shared" si="29"/>
        <v>2903.6255311213104</v>
      </c>
      <c r="Y170">
        <f t="shared" si="29"/>
        <v>2805.1687667555548</v>
      </c>
      <c r="Z170">
        <f t="shared" si="29"/>
        <v>2716.0929792363654</v>
      </c>
    </row>
    <row r="171" spans="1:26" x14ac:dyDescent="0.25">
      <c r="A171">
        <v>127</v>
      </c>
      <c r="B171" s="12" cm="1">
        <f t="array" ref="B171">_xlfn.IFS(A171&lt;=0,0,A171&gt;254,NA(),TRUE,2/(257-A171))</f>
        <v>1.5384615384615385E-2</v>
      </c>
      <c r="C171" s="12" cm="1">
        <f t="array" ref="C171">_xlfn.IFS(A171&lt;=0,0,A171&gt;254,NA(),TRUE,3/(257-A171))</f>
        <v>2.3076923076923078E-2</v>
      </c>
      <c r="E171">
        <f t="shared" si="23"/>
        <v>6.4499999999999851</v>
      </c>
      <c r="F171">
        <f t="shared" si="21"/>
        <v>1</v>
      </c>
      <c r="G171" s="10" cm="1">
        <f t="array" ref="G171">_xlfn.SWITCH(_xlfn.BITRSHIFT(A171,6),0,0.1,1,1.7,2,4.9,3,14.2,-99)+_xlfn.SWITCH(_xlfn.BITRSHIFT(A171,6),0,0.025,1,0.05,2,0.1,3,0.25,-99)*_xlfn.BITAND(A171,63)</f>
        <v>4.8500000000000005</v>
      </c>
      <c r="H171" s="10"/>
      <c r="I171">
        <f t="shared" si="22"/>
        <v>3901.3092964375251</v>
      </c>
      <c r="K171">
        <f t="shared" si="29"/>
        <v>11034.569036068367</v>
      </c>
      <c r="L171">
        <f t="shared" si="29"/>
        <v>7802.6185928750501</v>
      </c>
      <c r="M171">
        <f t="shared" si="29"/>
        <v>6370.8114033655838</v>
      </c>
      <c r="N171">
        <f t="shared" si="29"/>
        <v>5517.2845180341837</v>
      </c>
      <c r="O171">
        <f t="shared" si="29"/>
        <v>4934.8092934126407</v>
      </c>
      <c r="P171">
        <f t="shared" si="29"/>
        <v>4504.84394498039</v>
      </c>
      <c r="Q171">
        <f t="shared" si="29"/>
        <v>4170.6750706015182</v>
      </c>
      <c r="R171">
        <f t="shared" si="29"/>
        <v>3901.3092964375251</v>
      </c>
      <c r="S171">
        <f t="shared" si="29"/>
        <v>3678.1896786894563</v>
      </c>
      <c r="T171">
        <f t="shared" si="29"/>
        <v>3489.4371152344738</v>
      </c>
      <c r="U171">
        <f t="shared" si="29"/>
        <v>3327.0477469011307</v>
      </c>
      <c r="V171">
        <f t="shared" si="29"/>
        <v>3185.4057016827919</v>
      </c>
      <c r="W171">
        <f t="shared" si="29"/>
        <v>3060.4388047839816</v>
      </c>
      <c r="X171">
        <f t="shared" si="29"/>
        <v>2949.1126245480154</v>
      </c>
      <c r="Y171">
        <f t="shared" si="29"/>
        <v>2849.1134739512545</v>
      </c>
      <c r="Z171">
        <f t="shared" si="29"/>
        <v>2758.6422590170919</v>
      </c>
    </row>
    <row r="172" spans="1:26" x14ac:dyDescent="0.25">
      <c r="A172">
        <v>128</v>
      </c>
      <c r="B172" s="12" cm="1">
        <f t="array" ref="B172">_xlfn.IFS(A172&lt;=0,0,A172&gt;254,NA(),TRUE,2/(257-A172))</f>
        <v>1.5503875968992248E-2</v>
      </c>
      <c r="C172" s="12" cm="1">
        <f t="array" ref="C172">_xlfn.IFS(A172&lt;=0,0,A172&gt;254,NA(),TRUE,3/(257-A172))</f>
        <v>2.3255813953488372E-2</v>
      </c>
      <c r="E172">
        <f t="shared" si="23"/>
        <v>6.4999999999999849</v>
      </c>
      <c r="F172">
        <f t="shared" ref="F172:F235" si="30">_xlfn.BITRSHIFT(A172,6)</f>
        <v>2</v>
      </c>
      <c r="G172" s="10" cm="1">
        <f t="array" ref="G172">_xlfn.SWITCH(_xlfn.BITRSHIFT(A172,6),0,0.1,1,1.7,2,4.9,3,14.2,-99)+_xlfn.SWITCH(_xlfn.BITRSHIFT(A172,6),0,0.025,1,0.05,2,0.1,3,0.25,-99)*_xlfn.BITAND(A172,63)</f>
        <v>4.9000000000000004</v>
      </c>
      <c r="H172" s="10"/>
      <c r="I172">
        <f t="shared" ref="I172:I235" si="31">POWER(G172,1.5)*earthSecPerYr/60/60/24</f>
        <v>3961.7940439724221</v>
      </c>
      <c r="K172">
        <f t="shared" si="29"/>
        <v>11205.645736629498</v>
      </c>
      <c r="L172">
        <f t="shared" si="29"/>
        <v>7923.5880879448441</v>
      </c>
      <c r="M172">
        <f t="shared" si="29"/>
        <v>6469.5825824866233</v>
      </c>
      <c r="N172">
        <f t="shared" si="29"/>
        <v>5602.822868314749</v>
      </c>
      <c r="O172">
        <f t="shared" si="29"/>
        <v>5011.3171197768525</v>
      </c>
      <c r="P172">
        <f t="shared" si="29"/>
        <v>4574.685715522668</v>
      </c>
      <c r="Q172">
        <f t="shared" si="29"/>
        <v>4235.3359855732615</v>
      </c>
      <c r="R172">
        <f t="shared" si="29"/>
        <v>3961.7940439724221</v>
      </c>
      <c r="S172">
        <f t="shared" si="29"/>
        <v>3735.215245543166</v>
      </c>
      <c r="T172">
        <f t="shared" si="29"/>
        <v>3543.5363180704503</v>
      </c>
      <c r="U172">
        <f t="shared" si="29"/>
        <v>3378.6293129132441</v>
      </c>
      <c r="V172">
        <f t="shared" si="29"/>
        <v>3234.7912912433117</v>
      </c>
      <c r="W172">
        <f t="shared" si="29"/>
        <v>3107.8869444693923</v>
      </c>
      <c r="X172">
        <f t="shared" si="29"/>
        <v>2994.8347960022625</v>
      </c>
      <c r="Y172">
        <f t="shared" si="29"/>
        <v>2893.2852880977457</v>
      </c>
      <c r="Z172">
        <f t="shared" si="29"/>
        <v>2801.4114341573745</v>
      </c>
    </row>
    <row r="173" spans="1:26" x14ac:dyDescent="0.25">
      <c r="A173">
        <v>129</v>
      </c>
      <c r="B173" s="12" cm="1">
        <f t="array" ref="B173">_xlfn.IFS(A173&lt;=0,0,A173&gt;254,NA(),TRUE,2/(257-A173))</f>
        <v>1.5625E-2</v>
      </c>
      <c r="C173" s="12" cm="1">
        <f t="array" ref="C173">_xlfn.IFS(A173&lt;=0,0,A173&gt;254,NA(),TRUE,3/(257-A173))</f>
        <v>2.34375E-2</v>
      </c>
      <c r="E173">
        <f t="shared" ref="E173:E236" si="32">E172+0.05</f>
        <v>6.5499999999999847</v>
      </c>
      <c r="F173">
        <f t="shared" si="30"/>
        <v>2</v>
      </c>
      <c r="G173" s="10" cm="1">
        <f t="array" ref="G173">_xlfn.SWITCH(_xlfn.BITRSHIFT(A173,6),0,0.1,1,1.7,2,4.9,3,14.2,-99)+_xlfn.SWITCH(_xlfn.BITRSHIFT(A173,6),0,0.025,1,0.05,2,0.1,3,0.25,-99)*_xlfn.BITAND(A173,63)</f>
        <v>5</v>
      </c>
      <c r="H173" s="10"/>
      <c r="I173">
        <f t="shared" si="31"/>
        <v>4083.6901372556463</v>
      </c>
      <c r="K173">
        <f t="shared" si="29"/>
        <v>11550.41995327236</v>
      </c>
      <c r="L173">
        <f t="shared" si="29"/>
        <v>8167.3802745112926</v>
      </c>
      <c r="M173">
        <f t="shared" si="29"/>
        <v>6668.6380692750236</v>
      </c>
      <c r="N173">
        <f t="shared" si="29"/>
        <v>5775.2099766361798</v>
      </c>
      <c r="O173">
        <f t="shared" si="29"/>
        <v>5165.5048368373891</v>
      </c>
      <c r="P173">
        <f t="shared" si="29"/>
        <v>4715.4392000631351</v>
      </c>
      <c r="Q173">
        <f t="shared" si="29"/>
        <v>4365.6483906738513</v>
      </c>
      <c r="R173">
        <f t="shared" si="29"/>
        <v>4083.6901372556463</v>
      </c>
      <c r="S173">
        <f t="shared" si="29"/>
        <v>3850.1399844241205</v>
      </c>
      <c r="T173">
        <f t="shared" si="29"/>
        <v>3652.5634983796281</v>
      </c>
      <c r="U173">
        <f t="shared" si="29"/>
        <v>3482.5826505489786</v>
      </c>
      <c r="V173">
        <f t="shared" si="29"/>
        <v>3334.3190346375118</v>
      </c>
      <c r="W173">
        <f t="shared" si="29"/>
        <v>3203.5101072819907</v>
      </c>
      <c r="X173">
        <f t="shared" si="29"/>
        <v>3086.9795813216183</v>
      </c>
      <c r="Y173">
        <f t="shared" si="29"/>
        <v>2982.3056080483798</v>
      </c>
      <c r="Z173">
        <f t="shared" si="29"/>
        <v>2887.6049883180899</v>
      </c>
    </row>
    <row r="174" spans="1:26" x14ac:dyDescent="0.25">
      <c r="A174">
        <v>130</v>
      </c>
      <c r="B174" s="12" cm="1">
        <f t="array" ref="B174">_xlfn.IFS(A174&lt;=0,0,A174&gt;254,NA(),TRUE,2/(257-A174))</f>
        <v>1.5748031496062992E-2</v>
      </c>
      <c r="C174" s="12" cm="1">
        <f t="array" ref="C174">_xlfn.IFS(A174&lt;=0,0,A174&gt;254,NA(),TRUE,3/(257-A174))</f>
        <v>2.3622047244094488E-2</v>
      </c>
      <c r="E174">
        <f t="shared" si="32"/>
        <v>6.5999999999999845</v>
      </c>
      <c r="F174">
        <f t="shared" si="30"/>
        <v>2</v>
      </c>
      <c r="G174" s="10" cm="1">
        <f t="array" ref="G174">_xlfn.SWITCH(_xlfn.BITRSHIFT(A174,6),0,0.1,1,1.7,2,4.9,3,14.2,-99)+_xlfn.SWITCH(_xlfn.BITRSHIFT(A174,6),0,0.025,1,0.05,2,0.1,3,0.25,-99)*_xlfn.BITAND(A174,63)</f>
        <v>5.1000000000000005</v>
      </c>
      <c r="H174" s="10"/>
      <c r="I174">
        <f t="shared" si="31"/>
        <v>4206.8113682113008</v>
      </c>
      <c r="K174">
        <f t="shared" si="29"/>
        <v>11898.659382539474</v>
      </c>
      <c r="L174">
        <f t="shared" si="29"/>
        <v>8413.6227364226015</v>
      </c>
      <c r="M174">
        <f t="shared" si="29"/>
        <v>6869.6941975048348</v>
      </c>
      <c r="N174">
        <f t="shared" si="29"/>
        <v>5949.3296912697369</v>
      </c>
      <c r="O174">
        <f t="shared" si="29"/>
        <v>5321.2422440947885</v>
      </c>
      <c r="P174">
        <f t="shared" si="29"/>
        <v>4857.6073517335453</v>
      </c>
      <c r="Q174">
        <f t="shared" si="29"/>
        <v>4497.2705230378297</v>
      </c>
      <c r="R174">
        <f t="shared" si="29"/>
        <v>4206.8113682113008</v>
      </c>
      <c r="S174">
        <f t="shared" si="29"/>
        <v>3966.2197941798258</v>
      </c>
      <c r="T174">
        <f t="shared" si="29"/>
        <v>3762.6864751357462</v>
      </c>
      <c r="U174">
        <f t="shared" si="29"/>
        <v>3587.5807891022996</v>
      </c>
      <c r="V174">
        <f t="shared" si="29"/>
        <v>3434.8470987524174</v>
      </c>
      <c r="W174">
        <f t="shared" si="29"/>
        <v>3300.0943471559053</v>
      </c>
      <c r="X174">
        <f t="shared" si="29"/>
        <v>3180.0504836704208</v>
      </c>
      <c r="Y174">
        <f t="shared" si="29"/>
        <v>3072.2206420513339</v>
      </c>
      <c r="Z174">
        <f t="shared" si="29"/>
        <v>2974.6648456348685</v>
      </c>
    </row>
    <row r="175" spans="1:26" x14ac:dyDescent="0.25">
      <c r="A175">
        <v>131</v>
      </c>
      <c r="B175" s="12" cm="1">
        <f t="array" ref="B175">_xlfn.IFS(A175&lt;=0,0,A175&gt;254,NA(),TRUE,2/(257-A175))</f>
        <v>1.5873015873015872E-2</v>
      </c>
      <c r="C175" s="12" cm="1">
        <f t="array" ref="C175">_xlfn.IFS(A175&lt;=0,0,A175&gt;254,NA(),TRUE,3/(257-A175))</f>
        <v>2.3809523809523808E-2</v>
      </c>
      <c r="E175">
        <f t="shared" si="32"/>
        <v>6.6499999999999844</v>
      </c>
      <c r="F175">
        <f t="shared" si="30"/>
        <v>2</v>
      </c>
      <c r="G175" s="10" cm="1">
        <f t="array" ref="G175">_xlfn.SWITCH(_xlfn.BITRSHIFT(A175,6),0,0.1,1,1.7,2,4.9,3,14.2,-99)+_xlfn.SWITCH(_xlfn.BITRSHIFT(A175,6),0,0.025,1,0.05,2,0.1,3,0.25,-99)*_xlfn.BITAND(A175,63)</f>
        <v>5.2</v>
      </c>
      <c r="H175" s="10" t="s">
        <v>62</v>
      </c>
      <c r="I175">
        <f t="shared" si="31"/>
        <v>4331.145665045251</v>
      </c>
      <c r="K175">
        <f t="shared" si="29"/>
        <v>12250.329880240866</v>
      </c>
      <c r="L175">
        <f t="shared" si="29"/>
        <v>8662.291330090502</v>
      </c>
      <c r="M175">
        <f t="shared" si="29"/>
        <v>7072.7312540187804</v>
      </c>
      <c r="N175">
        <f t="shared" si="29"/>
        <v>6125.1649401204331</v>
      </c>
      <c r="O175">
        <f t="shared" si="29"/>
        <v>5478.5140718030862</v>
      </c>
      <c r="P175">
        <f t="shared" si="29"/>
        <v>5001.1762312267119</v>
      </c>
      <c r="Q175">
        <f t="shared" si="29"/>
        <v>4630.189477374428</v>
      </c>
      <c r="R175">
        <f t="shared" si="29"/>
        <v>4331.145665045251</v>
      </c>
      <c r="S175">
        <f t="shared" si="29"/>
        <v>4083.4432934136221</v>
      </c>
      <c r="T175">
        <f t="shared" si="29"/>
        <v>3873.894450997886</v>
      </c>
      <c r="U175">
        <f t="shared" si="29"/>
        <v>3693.6134337125768</v>
      </c>
      <c r="V175">
        <f t="shared" si="29"/>
        <v>3536.3656270093902</v>
      </c>
      <c r="W175">
        <f t="shared" si="29"/>
        <v>3397.6301941966976</v>
      </c>
      <c r="X175">
        <f t="shared" si="29"/>
        <v>3274.038377630055</v>
      </c>
      <c r="Y175">
        <f t="shared" si="29"/>
        <v>3163.0215741146644</v>
      </c>
      <c r="Z175">
        <f t="shared" si="29"/>
        <v>3062.5824700602166</v>
      </c>
    </row>
    <row r="176" spans="1:26" x14ac:dyDescent="0.25">
      <c r="A176">
        <v>132</v>
      </c>
      <c r="B176" s="12" cm="1">
        <f t="array" ref="B176">_xlfn.IFS(A176&lt;=0,0,A176&gt;254,NA(),TRUE,2/(257-A176))</f>
        <v>1.6E-2</v>
      </c>
      <c r="C176" s="12" cm="1">
        <f t="array" ref="C176">_xlfn.IFS(A176&lt;=0,0,A176&gt;254,NA(),TRUE,3/(257-A176))</f>
        <v>2.4E-2</v>
      </c>
      <c r="E176">
        <f t="shared" si="32"/>
        <v>6.6999999999999842</v>
      </c>
      <c r="F176">
        <f t="shared" si="30"/>
        <v>2</v>
      </c>
      <c r="G176" s="10" cm="1">
        <f t="array" ref="G176">_xlfn.SWITCH(_xlfn.BITRSHIFT(A176,6),0,0.1,1,1.7,2,4.9,3,14.2,-99)+_xlfn.SWITCH(_xlfn.BITRSHIFT(A176,6),0,0.025,1,0.05,2,0.1,3,0.25,-99)*_xlfn.BITAND(A176,63)</f>
        <v>5.3000000000000007</v>
      </c>
      <c r="H176" s="10"/>
      <c r="I176">
        <f t="shared" si="31"/>
        <v>4456.6813059395417</v>
      </c>
    </row>
    <row r="177" spans="1:9" x14ac:dyDescent="0.25">
      <c r="A177">
        <v>133</v>
      </c>
      <c r="B177" s="12" cm="1">
        <f t="array" ref="B177">_xlfn.IFS(A177&lt;=0,0,A177&gt;254,NA(),TRUE,2/(257-A177))</f>
        <v>1.6129032258064516E-2</v>
      </c>
      <c r="C177" s="12" cm="1">
        <f t="array" ref="C177">_xlfn.IFS(A177&lt;=0,0,A177&gt;254,NA(),TRUE,3/(257-A177))</f>
        <v>2.4193548387096774E-2</v>
      </c>
      <c r="E177">
        <f t="shared" si="32"/>
        <v>6.749999999999984</v>
      </c>
      <c r="F177">
        <f t="shared" si="30"/>
        <v>2</v>
      </c>
      <c r="G177" s="10" cm="1">
        <f t="array" ref="G177">_xlfn.SWITCH(_xlfn.BITRSHIFT(A177,6),0,0.1,1,1.7,2,4.9,3,14.2,-99)+_xlfn.SWITCH(_xlfn.BITRSHIFT(A177,6),0,0.025,1,0.05,2,0.1,3,0.25,-99)*_xlfn.BITAND(A177,63)</f>
        <v>5.4</v>
      </c>
      <c r="H177" s="10"/>
      <c r="I177">
        <f t="shared" si="31"/>
        <v>4583.4069024613682</v>
      </c>
    </row>
    <row r="178" spans="1:9" x14ac:dyDescent="0.25">
      <c r="A178">
        <v>134</v>
      </c>
      <c r="B178" s="12" cm="1">
        <f t="array" ref="B178">_xlfn.IFS(A178&lt;=0,0,A178&gt;254,NA(),TRUE,2/(257-A178))</f>
        <v>1.6260162601626018E-2</v>
      </c>
      <c r="C178" s="12" cm="1">
        <f t="array" ref="C178">_xlfn.IFS(A178&lt;=0,0,A178&gt;254,NA(),TRUE,3/(257-A178))</f>
        <v>2.4390243902439025E-2</v>
      </c>
      <c r="E178">
        <f t="shared" si="32"/>
        <v>6.7999999999999838</v>
      </c>
      <c r="F178">
        <f t="shared" si="30"/>
        <v>2</v>
      </c>
      <c r="G178" s="10" cm="1">
        <f t="array" ref="G178">_xlfn.SWITCH(_xlfn.BITRSHIFT(A178,6),0,0.1,1,1.7,2,4.9,3,14.2,-99)+_xlfn.SWITCH(_xlfn.BITRSHIFT(A178,6),0,0.025,1,0.05,2,0.1,3,0.25,-99)*_xlfn.BITAND(A178,63)</f>
        <v>5.5</v>
      </c>
      <c r="I178">
        <f t="shared" si="31"/>
        <v>4711.311384052794</v>
      </c>
    </row>
    <row r="179" spans="1:9" x14ac:dyDescent="0.25">
      <c r="A179">
        <v>135</v>
      </c>
      <c r="B179" s="12" cm="1">
        <f t="array" ref="B179">_xlfn.IFS(A179&lt;=0,0,A179&gt;254,NA(),TRUE,2/(257-A179))</f>
        <v>1.6393442622950821E-2</v>
      </c>
      <c r="C179" s="12" cm="1">
        <f t="array" ref="C179">_xlfn.IFS(A179&lt;=0,0,A179&gt;254,NA(),TRUE,3/(257-A179))</f>
        <v>2.4590163934426229E-2</v>
      </c>
      <c r="E179">
        <f t="shared" si="32"/>
        <v>6.8499999999999837</v>
      </c>
      <c r="F179">
        <f t="shared" si="30"/>
        <v>2</v>
      </c>
      <c r="G179" s="10" cm="1">
        <f t="array" ref="G179">_xlfn.SWITCH(_xlfn.BITRSHIFT(A179,6),0,0.1,1,1.7,2,4.9,3,14.2,-99)+_xlfn.SWITCH(_xlfn.BITRSHIFT(A179,6),0,0.025,1,0.05,2,0.1,3,0.25,-99)*_xlfn.BITAND(A179,63)</f>
        <v>5.6000000000000005</v>
      </c>
      <c r="I179">
        <f t="shared" si="31"/>
        <v>4840.3839835122999</v>
      </c>
    </row>
    <row r="180" spans="1:9" x14ac:dyDescent="0.25">
      <c r="A180">
        <v>136</v>
      </c>
      <c r="B180" s="12" cm="1">
        <f t="array" ref="B180">_xlfn.IFS(A180&lt;=0,0,A180&gt;254,NA(),TRUE,2/(257-A180))</f>
        <v>1.6528925619834711E-2</v>
      </c>
      <c r="C180" s="12" cm="1">
        <f t="array" ref="C180">_xlfn.IFS(A180&lt;=0,0,A180&gt;254,NA(),TRUE,3/(257-A180))</f>
        <v>2.4793388429752067E-2</v>
      </c>
      <c r="E180">
        <f t="shared" si="32"/>
        <v>6.8999999999999835</v>
      </c>
      <c r="F180">
        <f t="shared" si="30"/>
        <v>2</v>
      </c>
      <c r="G180" s="10" cm="1">
        <f t="array" ref="G180">_xlfn.SWITCH(_xlfn.BITRSHIFT(A180,6),0,0.1,1,1.7,2,4.9,3,14.2,-99)+_xlfn.SWITCH(_xlfn.BITRSHIFT(A180,6),0,0.025,1,0.05,2,0.1,3,0.25,-99)*_xlfn.BITAND(A180,63)</f>
        <v>5.7</v>
      </c>
      <c r="I180">
        <f t="shared" si="31"/>
        <v>4970.6142233880828</v>
      </c>
    </row>
    <row r="181" spans="1:9" x14ac:dyDescent="0.25">
      <c r="A181">
        <v>137</v>
      </c>
      <c r="B181" s="19" cm="1">
        <f t="array" ref="B181">_xlfn.IFS(A181&lt;=0,0,A181&gt;254,NA(),TRUE,2/(257-A181))</f>
        <v>1.6666666666666666E-2</v>
      </c>
      <c r="C181" s="12" cm="1">
        <f t="array" ref="C181">_xlfn.IFS(A181&lt;=0,0,A181&gt;254,NA(),TRUE,3/(257-A181))</f>
        <v>2.5000000000000001E-2</v>
      </c>
      <c r="E181">
        <f t="shared" si="32"/>
        <v>6.9499999999999833</v>
      </c>
      <c r="F181">
        <f t="shared" si="30"/>
        <v>2</v>
      </c>
      <c r="G181" s="10" cm="1">
        <f t="array" ref="G181">_xlfn.SWITCH(_xlfn.BITRSHIFT(A181,6),0,0.1,1,1.7,2,4.9,3,14.2,-99)+_xlfn.SWITCH(_xlfn.BITRSHIFT(A181,6),0,0.025,1,0.05,2,0.1,3,0.25,-99)*_xlfn.BITAND(A181,63)</f>
        <v>5.8000000000000007</v>
      </c>
      <c r="I181">
        <f t="shared" si="31"/>
        <v>5101.9919032108028</v>
      </c>
    </row>
    <row r="182" spans="1:9" x14ac:dyDescent="0.25">
      <c r="A182">
        <v>138</v>
      </c>
      <c r="B182" s="12" cm="1">
        <f t="array" ref="B182">_xlfn.IFS(A182&lt;=0,0,A182&gt;254,NA(),TRUE,2/(257-A182))</f>
        <v>1.680672268907563E-2</v>
      </c>
      <c r="C182" s="12" cm="1">
        <f t="array" ref="C182">_xlfn.IFS(A182&lt;=0,0,A182&gt;254,NA(),TRUE,3/(257-A182))</f>
        <v>2.5210084033613446E-2</v>
      </c>
      <c r="E182">
        <f t="shared" si="32"/>
        <v>6.9999999999999831</v>
      </c>
      <c r="F182">
        <f t="shared" si="30"/>
        <v>2</v>
      </c>
      <c r="G182" s="10" cm="1">
        <f t="array" ref="G182">_xlfn.SWITCH(_xlfn.BITRSHIFT(A182,6),0,0.1,1,1.7,2,4.9,3,14.2,-99)+_xlfn.SWITCH(_xlfn.BITRSHIFT(A182,6),0,0.025,1,0.05,2,0.1,3,0.25,-99)*_xlfn.BITAND(A182,63)</f>
        <v>5.9</v>
      </c>
      <c r="I182">
        <f t="shared" si="31"/>
        <v>5234.5070875003103</v>
      </c>
    </row>
    <row r="183" spans="1:9" x14ac:dyDescent="0.25">
      <c r="A183">
        <v>139</v>
      </c>
      <c r="B183" s="12" cm="1">
        <f t="array" ref="B183">_xlfn.IFS(A183&lt;=0,0,A183&gt;254,NA(),TRUE,2/(257-A183))</f>
        <v>1.6949152542372881E-2</v>
      </c>
      <c r="C183" s="12" cm="1">
        <f t="array" ref="C183">_xlfn.IFS(A183&lt;=0,0,A183&gt;254,NA(),TRUE,3/(257-A183))</f>
        <v>2.5423728813559324E-2</v>
      </c>
      <c r="E183">
        <f t="shared" si="32"/>
        <v>7.0499999999999829</v>
      </c>
      <c r="F183">
        <f t="shared" si="30"/>
        <v>2</v>
      </c>
      <c r="G183" s="10" cm="1">
        <f t="array" ref="G183">_xlfn.SWITCH(_xlfn.BITRSHIFT(A183,6),0,0.1,1,1.7,2,4.9,3,14.2,-99)+_xlfn.SWITCH(_xlfn.BITRSHIFT(A183,6),0,0.025,1,0.05,2,0.1,3,0.25,-99)*_xlfn.BITAND(A183,63)</f>
        <v>6</v>
      </c>
      <c r="I183">
        <f t="shared" si="31"/>
        <v>5368.1500944870868</v>
      </c>
    </row>
    <row r="184" spans="1:9" x14ac:dyDescent="0.25">
      <c r="A184">
        <v>140</v>
      </c>
      <c r="B184" s="12" cm="1">
        <f t="array" ref="B184">_xlfn.IFS(A184&lt;=0,0,A184&gt;254,NA(),TRUE,2/(257-A184))</f>
        <v>1.7094017094017096E-2</v>
      </c>
      <c r="C184" s="12" cm="1">
        <f t="array" ref="C184">_xlfn.IFS(A184&lt;=0,0,A184&gt;254,NA(),TRUE,3/(257-A184))</f>
        <v>2.564102564102564E-2</v>
      </c>
      <c r="E184">
        <f t="shared" si="32"/>
        <v>7.0999999999999828</v>
      </c>
      <c r="F184">
        <f t="shared" si="30"/>
        <v>2</v>
      </c>
      <c r="G184" s="10" cm="1">
        <f t="array" ref="G184">_xlfn.SWITCH(_xlfn.BITRSHIFT(A184,6),0,0.1,1,1.7,2,4.9,3,14.2,-99)+_xlfn.SWITCH(_xlfn.BITRSHIFT(A184,6),0,0.025,1,0.05,2,0.1,3,0.25,-99)*_xlfn.BITAND(A184,63)</f>
        <v>6.1000000000000005</v>
      </c>
      <c r="I184">
        <f t="shared" si="31"/>
        <v>5502.9114854945074</v>
      </c>
    </row>
    <row r="185" spans="1:9" x14ac:dyDescent="0.25">
      <c r="A185">
        <v>141</v>
      </c>
      <c r="B185" s="12" cm="1">
        <f t="array" ref="B185">_xlfn.IFS(A185&lt;=0,0,A185&gt;254,NA(),TRUE,2/(257-A185))</f>
        <v>1.7241379310344827E-2</v>
      </c>
      <c r="C185" s="12" cm="1">
        <f t="array" ref="C185">_xlfn.IFS(A185&lt;=0,0,A185&gt;254,NA(),TRUE,3/(257-A185))</f>
        <v>2.5862068965517241E-2</v>
      </c>
      <c r="E185">
        <f t="shared" si="32"/>
        <v>7.1499999999999826</v>
      </c>
      <c r="F185">
        <f t="shared" si="30"/>
        <v>2</v>
      </c>
      <c r="G185" s="10" cm="1">
        <f t="array" ref="G185">_xlfn.SWITCH(_xlfn.BITRSHIFT(A185,6),0,0.1,1,1.7,2,4.9,3,14.2,-99)+_xlfn.SWITCH(_xlfn.BITRSHIFT(A185,6),0,0.025,1,0.05,2,0.1,3,0.25,-99)*_xlfn.BITAND(A185,63)</f>
        <v>6.2</v>
      </c>
      <c r="I185">
        <f t="shared" si="31"/>
        <v>5638.7820549330054</v>
      </c>
    </row>
    <row r="186" spans="1:9" x14ac:dyDescent="0.25">
      <c r="A186">
        <v>142</v>
      </c>
      <c r="B186" s="12" cm="1">
        <f t="array" ref="B186">_xlfn.IFS(A186&lt;=0,0,A186&gt;254,NA(),TRUE,2/(257-A186))</f>
        <v>1.7391304347826087E-2</v>
      </c>
      <c r="C186" s="12" cm="1">
        <f t="array" ref="C186">_xlfn.IFS(A186&lt;=0,0,A186&gt;254,NA(),TRUE,3/(257-A186))</f>
        <v>2.6086956521739129E-2</v>
      </c>
      <c r="E186">
        <f t="shared" si="32"/>
        <v>7.1999999999999824</v>
      </c>
      <c r="F186">
        <f t="shared" si="30"/>
        <v>2</v>
      </c>
      <c r="G186" s="10" cm="1">
        <f t="array" ref="G186">_xlfn.SWITCH(_xlfn.BITRSHIFT(A186,6),0,0.1,1,1.7,2,4.9,3,14.2,-99)+_xlfn.SWITCH(_xlfn.BITRSHIFT(A186,6),0,0.025,1,0.05,2,0.1,3,0.25,-99)*_xlfn.BITAND(A186,63)</f>
        <v>6.3000000000000007</v>
      </c>
      <c r="I186">
        <f t="shared" si="31"/>
        <v>5775.7528208615086</v>
      </c>
    </row>
    <row r="187" spans="1:9" x14ac:dyDescent="0.25">
      <c r="A187">
        <v>143</v>
      </c>
      <c r="B187" s="12" cm="1">
        <f t="array" ref="B187">_xlfn.IFS(A187&lt;=0,0,A187&gt;254,NA(),TRUE,2/(257-A187))</f>
        <v>1.7543859649122806E-2</v>
      </c>
      <c r="C187" s="12" cm="1">
        <f t="array" ref="C187">_xlfn.IFS(A187&lt;=0,0,A187&gt;254,NA(),TRUE,3/(257-A187))</f>
        <v>2.6315789473684209E-2</v>
      </c>
      <c r="E187">
        <f t="shared" si="32"/>
        <v>7.2499999999999822</v>
      </c>
      <c r="F187">
        <f t="shared" si="30"/>
        <v>2</v>
      </c>
      <c r="G187" s="10" cm="1">
        <f t="array" ref="G187">_xlfn.SWITCH(_xlfn.BITRSHIFT(A187,6),0,0.1,1,1.7,2,4.9,3,14.2,-99)+_xlfn.SWITCH(_xlfn.BITRSHIFT(A187,6),0,0.025,1,0.05,2,0.1,3,0.25,-99)*_xlfn.BITAND(A187,63)</f>
        <v>6.4</v>
      </c>
      <c r="I187">
        <f t="shared" si="31"/>
        <v>5913.8150160754494</v>
      </c>
    </row>
    <row r="188" spans="1:9" x14ac:dyDescent="0.25">
      <c r="A188">
        <v>144</v>
      </c>
      <c r="B188" s="12" cm="1">
        <f t="array" ref="B188">_xlfn.IFS(A188&lt;=0,0,A188&gt;254,NA(),TRUE,2/(257-A188))</f>
        <v>1.7699115044247787E-2</v>
      </c>
      <c r="C188" s="12" cm="1">
        <f t="array" ref="C188">_xlfn.IFS(A188&lt;=0,0,A188&gt;254,NA(),TRUE,3/(257-A188))</f>
        <v>2.6548672566371681E-2</v>
      </c>
      <c r="E188">
        <f t="shared" si="32"/>
        <v>7.2999999999999821</v>
      </c>
      <c r="F188">
        <f t="shared" si="30"/>
        <v>2</v>
      </c>
      <c r="G188" s="10" cm="1">
        <f t="array" ref="G188">_xlfn.SWITCH(_xlfn.BITRSHIFT(A188,6),0,0.1,1,1.7,2,4.9,3,14.2,-99)+_xlfn.SWITCH(_xlfn.BITRSHIFT(A188,6),0,0.025,1,0.05,2,0.1,3,0.25,-99)*_xlfn.BITAND(A188,63)</f>
        <v>6.5</v>
      </c>
      <c r="I188">
        <f t="shared" si="31"/>
        <v>6052.9600796841996</v>
      </c>
    </row>
    <row r="189" spans="1:9" x14ac:dyDescent="0.25">
      <c r="A189">
        <v>145</v>
      </c>
      <c r="B189" s="12" cm="1">
        <f t="array" ref="B189">_xlfn.IFS(A189&lt;=0,0,A189&gt;254,NA(),TRUE,2/(257-A189))</f>
        <v>1.7857142857142856E-2</v>
      </c>
      <c r="C189" s="12" cm="1">
        <f t="array" ref="C189">_xlfn.IFS(A189&lt;=0,0,A189&gt;254,NA(),TRUE,3/(257-A189))</f>
        <v>2.6785714285714284E-2</v>
      </c>
      <c r="E189">
        <f t="shared" si="32"/>
        <v>7.3499999999999819</v>
      </c>
      <c r="F189">
        <f t="shared" si="30"/>
        <v>2</v>
      </c>
      <c r="G189" s="10" cm="1">
        <f t="array" ref="G189">_xlfn.SWITCH(_xlfn.BITRSHIFT(A189,6),0,0.1,1,1.7,2,4.9,3,14.2,-99)+_xlfn.SWITCH(_xlfn.BITRSHIFT(A189,6),0,0.025,1,0.05,2,0.1,3,0.25,-99)*_xlfn.BITAND(A189,63)</f>
        <v>6.6000000000000005</v>
      </c>
      <c r="I189">
        <f t="shared" si="31"/>
        <v>6193.1796491438408</v>
      </c>
    </row>
    <row r="190" spans="1:9" x14ac:dyDescent="0.25">
      <c r="A190">
        <v>146</v>
      </c>
      <c r="B190" s="12" cm="1">
        <f t="array" ref="B190">_xlfn.IFS(A190&lt;=0,0,A190&gt;254,NA(),TRUE,2/(257-A190))</f>
        <v>1.8018018018018018E-2</v>
      </c>
      <c r="C190" s="12" cm="1">
        <f t="array" ref="C190">_xlfn.IFS(A190&lt;=0,0,A190&gt;254,NA(),TRUE,3/(257-A190))</f>
        <v>2.7027027027027029E-2</v>
      </c>
      <c r="E190">
        <f t="shared" si="32"/>
        <v>7.3999999999999817</v>
      </c>
      <c r="F190">
        <f t="shared" si="30"/>
        <v>2</v>
      </c>
      <c r="G190" s="10" cm="1">
        <f t="array" ref="G190">_xlfn.SWITCH(_xlfn.BITRSHIFT(A190,6),0,0.1,1,1.7,2,4.9,3,14.2,-99)+_xlfn.SWITCH(_xlfn.BITRSHIFT(A190,6),0,0.025,1,0.05,2,0.1,3,0.25,-99)*_xlfn.BITAND(A190,63)</f>
        <v>6.7</v>
      </c>
      <c r="I190">
        <f t="shared" si="31"/>
        <v>6334.4655527141913</v>
      </c>
    </row>
    <row r="191" spans="1:9" x14ac:dyDescent="0.25">
      <c r="A191">
        <v>147</v>
      </c>
      <c r="B191" s="12" cm="1">
        <f t="array" ref="B191">_xlfn.IFS(A191&lt;=0,0,A191&gt;254,NA(),TRUE,2/(257-A191))</f>
        <v>1.8181818181818181E-2</v>
      </c>
      <c r="C191" s="12" cm="1">
        <f t="array" ref="C191">_xlfn.IFS(A191&lt;=0,0,A191&gt;254,NA(),TRUE,3/(257-A191))</f>
        <v>2.7272727272727271E-2</v>
      </c>
      <c r="E191">
        <f t="shared" si="32"/>
        <v>7.4499999999999815</v>
      </c>
      <c r="F191">
        <f t="shared" si="30"/>
        <v>2</v>
      </c>
      <c r="G191" s="10" cm="1">
        <f t="array" ref="G191">_xlfn.SWITCH(_xlfn.BITRSHIFT(A191,6),0,0.1,1,1.7,2,4.9,3,14.2,-99)+_xlfn.SWITCH(_xlfn.BITRSHIFT(A191,6),0,0.025,1,0.05,2,0.1,3,0.25,-99)*_xlfn.BITAND(A191,63)</f>
        <v>6.8000000000000007</v>
      </c>
      <c r="I191">
        <f t="shared" si="31"/>
        <v>6476.8098023113926</v>
      </c>
    </row>
    <row r="192" spans="1:9" x14ac:dyDescent="0.25">
      <c r="A192">
        <v>148</v>
      </c>
      <c r="B192" s="12" cm="1">
        <f t="array" ref="B192">_xlfn.IFS(A192&lt;=0,0,A192&gt;254,NA(),TRUE,2/(257-A192))</f>
        <v>1.834862385321101E-2</v>
      </c>
      <c r="C192" s="12" cm="1">
        <f t="array" ref="C192">_xlfn.IFS(A192&lt;=0,0,A192&gt;254,NA(),TRUE,3/(257-A192))</f>
        <v>2.7522935779816515E-2</v>
      </c>
      <c r="E192">
        <f t="shared" si="32"/>
        <v>7.4999999999999813</v>
      </c>
      <c r="F192">
        <f t="shared" si="30"/>
        <v>2</v>
      </c>
      <c r="G192" s="10" cm="1">
        <f t="array" ref="G192">_xlfn.SWITCH(_xlfn.BITRSHIFT(A192,6),0,0.1,1,1.7,2,4.9,3,14.2,-99)+_xlfn.SWITCH(_xlfn.BITRSHIFT(A192,6),0,0.025,1,0.05,2,0.1,3,0.25,-99)*_xlfn.BITAND(A192,63)</f>
        <v>6.9</v>
      </c>
      <c r="I192">
        <f t="shared" si="31"/>
        <v>6620.2045867298357</v>
      </c>
    </row>
    <row r="193" spans="1:9" x14ac:dyDescent="0.25">
      <c r="A193">
        <v>149</v>
      </c>
      <c r="B193" s="12" cm="1">
        <f t="array" ref="B193">_xlfn.IFS(A193&lt;=0,0,A193&gt;254,NA(),TRUE,2/(257-A193))</f>
        <v>1.8518518518518517E-2</v>
      </c>
      <c r="C193" s="12" cm="1">
        <f t="array" ref="C193">_xlfn.IFS(A193&lt;=0,0,A193&gt;254,NA(),TRUE,3/(257-A193))</f>
        <v>2.7777777777777776E-2</v>
      </c>
      <c r="E193">
        <f t="shared" si="32"/>
        <v>7.5499999999999812</v>
      </c>
      <c r="F193">
        <f t="shared" si="30"/>
        <v>2</v>
      </c>
      <c r="G193" s="10" cm="1">
        <f t="array" ref="G193">_xlfn.SWITCH(_xlfn.BITRSHIFT(A193,6),0,0.1,1,1.7,2,4.9,3,14.2,-99)+_xlfn.SWITCH(_xlfn.BITRSHIFT(A193,6),0,0.025,1,0.05,2,0.1,3,0.25,-99)*_xlfn.BITAND(A193,63)</f>
        <v>7</v>
      </c>
      <c r="I193">
        <f t="shared" si="31"/>
        <v>6764.6422652091978</v>
      </c>
    </row>
    <row r="194" spans="1:9" x14ac:dyDescent="0.25">
      <c r="A194">
        <v>150</v>
      </c>
      <c r="B194" s="12" cm="1">
        <f t="array" ref="B194">_xlfn.IFS(A194&lt;=0,0,A194&gt;254,NA(),TRUE,2/(257-A194))</f>
        <v>1.8691588785046728E-2</v>
      </c>
      <c r="C194" s="12" cm="1">
        <f t="array" ref="C194">_xlfn.IFS(A194&lt;=0,0,A194&gt;254,NA(),TRUE,3/(257-A194))</f>
        <v>2.8037383177570093E-2</v>
      </c>
      <c r="E194">
        <f t="shared" si="32"/>
        <v>7.599999999999981</v>
      </c>
      <c r="F194">
        <f t="shared" si="30"/>
        <v>2</v>
      </c>
      <c r="G194" s="10" cm="1">
        <f t="array" ref="G194">_xlfn.SWITCH(_xlfn.BITRSHIFT(A194,6),0,0.1,1,1.7,2,4.9,3,14.2,-99)+_xlfn.SWITCH(_xlfn.BITRSHIFT(A194,6),0,0.025,1,0.05,2,0.1,3,0.25,-99)*_xlfn.BITAND(A194,63)</f>
        <v>7.1000000000000005</v>
      </c>
      <c r="I194">
        <f t="shared" si="31"/>
        <v>6910.1153613243923</v>
      </c>
    </row>
    <row r="195" spans="1:9" x14ac:dyDescent="0.25">
      <c r="A195">
        <v>151</v>
      </c>
      <c r="B195" s="12" cm="1">
        <f t="array" ref="B195">_xlfn.IFS(A195&lt;=0,0,A195&gt;254,NA(),TRUE,2/(257-A195))</f>
        <v>1.8867924528301886E-2</v>
      </c>
      <c r="C195" s="12" cm="1">
        <f t="array" ref="C195">_xlfn.IFS(A195&lt;=0,0,A195&gt;254,NA(),TRUE,3/(257-A195))</f>
        <v>2.8301886792452831E-2</v>
      </c>
      <c r="E195">
        <f t="shared" si="32"/>
        <v>7.6499999999999808</v>
      </c>
      <c r="F195">
        <f t="shared" si="30"/>
        <v>2</v>
      </c>
      <c r="G195" s="10" cm="1">
        <f t="array" ref="G195">_xlfn.SWITCH(_xlfn.BITRSHIFT(A195,6),0,0.1,1,1.7,2,4.9,3,14.2,-99)+_xlfn.SWITCH(_xlfn.BITRSHIFT(A195,6),0,0.025,1,0.05,2,0.1,3,0.25,-99)*_xlfn.BITAND(A195,63)</f>
        <v>7.2000000000000011</v>
      </c>
      <c r="I195">
        <f t="shared" si="31"/>
        <v>7056.616557177761</v>
      </c>
    </row>
    <row r="196" spans="1:9" x14ac:dyDescent="0.25">
      <c r="A196">
        <v>152</v>
      </c>
      <c r="B196" s="12" cm="1">
        <f t="array" ref="B196">_xlfn.IFS(A196&lt;=0,0,A196&gt;254,NA(),TRUE,2/(257-A196))</f>
        <v>1.9047619047619049E-2</v>
      </c>
      <c r="C196" s="12" cm="1">
        <f t="array" ref="C196">_xlfn.IFS(A196&lt;=0,0,A196&gt;254,NA(),TRUE,3/(257-A196))</f>
        <v>2.8571428571428571E-2</v>
      </c>
      <c r="E196">
        <f t="shared" si="32"/>
        <v>7.6999999999999806</v>
      </c>
      <c r="F196">
        <f t="shared" si="30"/>
        <v>2</v>
      </c>
      <c r="G196" s="10" cm="1">
        <f t="array" ref="G196">_xlfn.SWITCH(_xlfn.BITRSHIFT(A196,6),0,0.1,1,1.7,2,4.9,3,14.2,-99)+_xlfn.SWITCH(_xlfn.BITRSHIFT(A196,6),0,0.025,1,0.05,2,0.1,3,0.25,-99)*_xlfn.BITAND(A196,63)</f>
        <v>7.3000000000000007</v>
      </c>
      <c r="I196">
        <f t="shared" si="31"/>
        <v>7204.1386878747071</v>
      </c>
    </row>
    <row r="197" spans="1:9" x14ac:dyDescent="0.25">
      <c r="A197">
        <v>153</v>
      </c>
      <c r="B197" s="12" cm="1">
        <f t="array" ref="B197">_xlfn.IFS(A197&lt;=0,0,A197&gt;254,NA(),TRUE,2/(257-A197))</f>
        <v>1.9230769230769232E-2</v>
      </c>
      <c r="C197" s="12" cm="1">
        <f t="array" ref="C197">_xlfn.IFS(A197&lt;=0,0,A197&gt;254,NA(),TRUE,3/(257-A197))</f>
        <v>2.8846153846153848E-2</v>
      </c>
      <c r="E197">
        <f t="shared" si="32"/>
        <v>7.7499999999999805</v>
      </c>
      <c r="F197">
        <f t="shared" si="30"/>
        <v>2</v>
      </c>
      <c r="G197" s="10" cm="1">
        <f t="array" ref="G197">_xlfn.SWITCH(_xlfn.BITRSHIFT(A197,6),0,0.1,1,1.7,2,4.9,3,14.2,-99)+_xlfn.SWITCH(_xlfn.BITRSHIFT(A197,6),0,0.025,1,0.05,2,0.1,3,0.25,-99)*_xlfn.BITAND(A197,63)</f>
        <v>7.4</v>
      </c>
      <c r="I197">
        <f t="shared" si="31"/>
        <v>7352.6747362651286</v>
      </c>
    </row>
    <row r="198" spans="1:9" x14ac:dyDescent="0.25">
      <c r="A198">
        <v>154</v>
      </c>
      <c r="B198" s="12" cm="1">
        <f t="array" ref="B198">_xlfn.IFS(A198&lt;=0,0,A198&gt;254,NA(),TRUE,2/(257-A198))</f>
        <v>1.9417475728155338E-2</v>
      </c>
      <c r="C198" s="12" cm="1">
        <f t="array" ref="C198">_xlfn.IFS(A198&lt;=0,0,A198&gt;254,NA(),TRUE,3/(257-A198))</f>
        <v>2.9126213592233011E-2</v>
      </c>
      <c r="E198">
        <f t="shared" si="32"/>
        <v>7.7999999999999803</v>
      </c>
      <c r="F198">
        <f t="shared" si="30"/>
        <v>2</v>
      </c>
      <c r="G198" s="10" cm="1">
        <f t="array" ref="G198">_xlfn.SWITCH(_xlfn.BITRSHIFT(A198,6),0,0.1,1,1.7,2,4.9,3,14.2,-99)+_xlfn.SWITCH(_xlfn.BITRSHIFT(A198,6),0,0.025,1,0.05,2,0.1,3,0.25,-99)*_xlfn.BITAND(A198,63)</f>
        <v>7.5</v>
      </c>
      <c r="I198">
        <f t="shared" si="31"/>
        <v>7502.2178279343998</v>
      </c>
    </row>
    <row r="199" spans="1:9" x14ac:dyDescent="0.25">
      <c r="A199">
        <v>155</v>
      </c>
      <c r="B199" s="12" cm="1">
        <f t="array" ref="B199">_xlfn.IFS(A199&lt;=0,0,A199&gt;254,NA(),TRUE,2/(257-A199))</f>
        <v>1.9607843137254902E-2</v>
      </c>
      <c r="C199" s="12" cm="1">
        <f t="array" ref="C199">_xlfn.IFS(A199&lt;=0,0,A199&gt;254,NA(),TRUE,3/(257-A199))</f>
        <v>2.9411764705882353E-2</v>
      </c>
      <c r="E199">
        <f t="shared" si="32"/>
        <v>7.8499999999999801</v>
      </c>
      <c r="F199">
        <f t="shared" si="30"/>
        <v>2</v>
      </c>
      <c r="G199" s="10" cm="1">
        <f t="array" ref="G199">_xlfn.SWITCH(_xlfn.BITRSHIFT(A199,6),0,0.1,1,1.7,2,4.9,3,14.2,-99)+_xlfn.SWITCH(_xlfn.BITRSHIFT(A199,6),0,0.025,1,0.05,2,0.1,3,0.25,-99)*_xlfn.BITAND(A199,63)</f>
        <v>7.6000000000000005</v>
      </c>
      <c r="I199">
        <f t="shared" si="31"/>
        <v>7652.7612264290437</v>
      </c>
    </row>
    <row r="200" spans="1:9" x14ac:dyDescent="0.25">
      <c r="A200">
        <v>156</v>
      </c>
      <c r="B200" s="12" cm="1">
        <f t="array" ref="B200">_xlfn.IFS(A200&lt;=0,0,A200&gt;254,NA(),TRUE,2/(257-A200))</f>
        <v>1.9801980198019802E-2</v>
      </c>
      <c r="C200" s="12" cm="1">
        <f t="array" ref="C200">_xlfn.IFS(A200&lt;=0,0,A200&gt;254,NA(),TRUE,3/(257-A200))</f>
        <v>2.9702970297029702E-2</v>
      </c>
      <c r="E200">
        <f t="shared" si="32"/>
        <v>7.8999999999999799</v>
      </c>
      <c r="F200">
        <f t="shared" si="30"/>
        <v>2</v>
      </c>
      <c r="G200" s="10" cm="1">
        <f t="array" ref="G200">_xlfn.SWITCH(_xlfn.BITRSHIFT(A200,6),0,0.1,1,1.7,2,4.9,3,14.2,-99)+_xlfn.SWITCH(_xlfn.BITRSHIFT(A200,6),0,0.025,1,0.05,2,0.1,3,0.25,-99)*_xlfn.BITAND(A200,63)</f>
        <v>7.7000000000000011</v>
      </c>
      <c r="I200">
        <f t="shared" si="31"/>
        <v>7804.2983287029056</v>
      </c>
    </row>
    <row r="201" spans="1:9" x14ac:dyDescent="0.25">
      <c r="A201">
        <v>157</v>
      </c>
      <c r="B201" s="12" cm="1">
        <f t="array" ref="B201">_xlfn.IFS(A201&lt;=0,0,A201&gt;254,NA(),TRUE,2/(257-A201))</f>
        <v>0.02</v>
      </c>
      <c r="C201" s="12" cm="1">
        <f t="array" ref="C201">_xlfn.IFS(A201&lt;=0,0,A201&gt;254,NA(),TRUE,3/(257-A201))</f>
        <v>0.03</v>
      </c>
      <c r="E201">
        <f t="shared" si="32"/>
        <v>7.9499999999999797</v>
      </c>
      <c r="F201">
        <f t="shared" si="30"/>
        <v>2</v>
      </c>
      <c r="G201" s="10" cm="1">
        <f t="array" ref="G201">_xlfn.SWITCH(_xlfn.BITRSHIFT(A201,6),0,0.1,1,1.7,2,4.9,3,14.2,-99)+_xlfn.SWITCH(_xlfn.BITRSHIFT(A201,6),0,0.025,1,0.05,2,0.1,3,0.25,-99)*_xlfn.BITAND(A201,63)</f>
        <v>7.8000000000000007</v>
      </c>
      <c r="I201">
        <f t="shared" si="31"/>
        <v>7956.8226607711331</v>
      </c>
    </row>
    <row r="202" spans="1:9" x14ac:dyDescent="0.25">
      <c r="A202">
        <v>158</v>
      </c>
      <c r="B202" s="12" cm="1">
        <f t="array" ref="B202">_xlfn.IFS(A202&lt;=0,0,A202&gt;254,NA(),TRUE,2/(257-A202))</f>
        <v>2.0202020202020204E-2</v>
      </c>
      <c r="C202" s="12" cm="1">
        <f t="array" ref="C202">_xlfn.IFS(A202&lt;=0,0,A202&gt;254,NA(),TRUE,3/(257-A202))</f>
        <v>3.0303030303030304E-2</v>
      </c>
      <c r="E202">
        <f t="shared" si="32"/>
        <v>7.9999999999999796</v>
      </c>
      <c r="F202">
        <f t="shared" si="30"/>
        <v>2</v>
      </c>
      <c r="G202" s="10" cm="1">
        <f t="array" ref="G202">_xlfn.SWITCH(_xlfn.BITRSHIFT(A202,6),0,0.1,1,1.7,2,4.9,3,14.2,-99)+_xlfn.SWITCH(_xlfn.BITRSHIFT(A202,6),0,0.025,1,0.05,2,0.1,3,0.25,-99)*_xlfn.BITAND(A202,63)</f>
        <v>7.9</v>
      </c>
      <c r="I202">
        <f t="shared" si="31"/>
        <v>8110.3278735597596</v>
      </c>
    </row>
    <row r="203" spans="1:9" x14ac:dyDescent="0.25">
      <c r="A203">
        <v>159</v>
      </c>
      <c r="B203" s="12" cm="1">
        <f t="array" ref="B203">_xlfn.IFS(A203&lt;=0,0,A203&gt;254,NA(),TRUE,2/(257-A203))</f>
        <v>2.0408163265306121E-2</v>
      </c>
      <c r="C203" s="12" cm="1">
        <f t="array" ref="C203">_xlfn.IFS(A203&lt;=0,0,A203&gt;254,NA(),TRUE,3/(257-A203))</f>
        <v>3.0612244897959183E-2</v>
      </c>
      <c r="E203">
        <f t="shared" si="32"/>
        <v>8.0499999999999794</v>
      </c>
      <c r="F203">
        <f t="shared" si="30"/>
        <v>2</v>
      </c>
      <c r="G203" s="10" cm="1">
        <f t="array" ref="G203">_xlfn.SWITCH(_xlfn.BITRSHIFT(A203,6),0,0.1,1,1.7,2,4.9,3,14.2,-99)+_xlfn.SWITCH(_xlfn.BITRSHIFT(A203,6),0,0.025,1,0.05,2,0.1,3,0.25,-99)*_xlfn.BITAND(A203,63)</f>
        <v>8</v>
      </c>
      <c r="I203">
        <f t="shared" si="31"/>
        <v>8264.8077389398204</v>
      </c>
    </row>
    <row r="204" spans="1:9" x14ac:dyDescent="0.25">
      <c r="A204">
        <v>160</v>
      </c>
      <c r="B204" s="12" cm="1">
        <f t="array" ref="B204">_xlfn.IFS(A204&lt;=0,0,A204&gt;254,NA(),TRUE,2/(257-A204))</f>
        <v>2.0618556701030927E-2</v>
      </c>
      <c r="C204" s="12" cm="1">
        <f t="array" ref="C204">_xlfn.IFS(A204&lt;=0,0,A204&gt;254,NA(),TRUE,3/(257-A204))</f>
        <v>3.0927835051546393E-2</v>
      </c>
      <c r="E204">
        <f t="shared" si="32"/>
        <v>8.0999999999999801</v>
      </c>
      <c r="F204">
        <f t="shared" si="30"/>
        <v>2</v>
      </c>
      <c r="G204" s="10" cm="1">
        <f t="array" ref="G204">_xlfn.SWITCH(_xlfn.BITRSHIFT(A204,6),0,0.1,1,1.7,2,4.9,3,14.2,-99)+_xlfn.SWITCH(_xlfn.BITRSHIFT(A204,6),0,0.025,1,0.05,2,0.1,3,0.25,-99)*_xlfn.BITAND(A204,63)</f>
        <v>8.1000000000000014</v>
      </c>
      <c r="I204">
        <f t="shared" si="31"/>
        <v>8420.2561459355547</v>
      </c>
    </row>
    <row r="205" spans="1:9" x14ac:dyDescent="0.25">
      <c r="A205">
        <v>161</v>
      </c>
      <c r="B205" s="12" cm="1">
        <f t="array" ref="B205">_xlfn.IFS(A205&lt;=0,0,A205&gt;254,NA(),TRUE,2/(257-A205))</f>
        <v>2.0833333333333332E-2</v>
      </c>
      <c r="C205" s="12" cm="1">
        <f t="array" ref="C205">_xlfn.IFS(A205&lt;=0,0,A205&gt;254,NA(),TRUE,3/(257-A205))</f>
        <v>3.125E-2</v>
      </c>
      <c r="E205">
        <f t="shared" si="32"/>
        <v>8.1499999999999808</v>
      </c>
      <c r="F205">
        <f t="shared" si="30"/>
        <v>2</v>
      </c>
      <c r="G205" s="10" cm="1">
        <f t="array" ref="G205">_xlfn.SWITCH(_xlfn.BITRSHIFT(A205,6),0,0.1,1,1.7,2,4.9,3,14.2,-99)+_xlfn.SWITCH(_xlfn.BITRSHIFT(A205,6),0,0.025,1,0.05,2,0.1,3,0.25,-99)*_xlfn.BITAND(A205,63)</f>
        <v>8.2000000000000011</v>
      </c>
      <c r="I205">
        <f t="shared" si="31"/>
        <v>8576.6670970968935</v>
      </c>
    </row>
    <row r="206" spans="1:9" x14ac:dyDescent="0.25">
      <c r="A206">
        <v>162</v>
      </c>
      <c r="B206" s="12" cm="1">
        <f t="array" ref="B206">_xlfn.IFS(A206&lt;=0,0,A206&gt;254,NA(),TRUE,2/(257-A206))</f>
        <v>2.1052631578947368E-2</v>
      </c>
      <c r="C206" s="12" cm="1">
        <f t="array" ref="C206">_xlfn.IFS(A206&lt;=0,0,A206&gt;254,NA(),TRUE,3/(257-A206))</f>
        <v>3.1578947368421054E-2</v>
      </c>
      <c r="E206">
        <f t="shared" si="32"/>
        <v>8.1999999999999815</v>
      </c>
      <c r="F206">
        <f t="shared" si="30"/>
        <v>2</v>
      </c>
      <c r="G206" s="10" cm="1">
        <f t="array" ref="G206">_xlfn.SWITCH(_xlfn.BITRSHIFT(A206,6),0,0.1,1,1.7,2,4.9,3,14.2,-99)+_xlfn.SWITCH(_xlfn.BITRSHIFT(A206,6),0,0.025,1,0.05,2,0.1,3,0.25,-99)*_xlfn.BITAND(A206,63)</f>
        <v>8.3000000000000007</v>
      </c>
      <c r="I206">
        <f t="shared" si="31"/>
        <v>8734.0347050274049</v>
      </c>
    </row>
    <row r="207" spans="1:9" x14ac:dyDescent="0.25">
      <c r="A207">
        <v>163</v>
      </c>
      <c r="B207" s="12" cm="1">
        <f t="array" ref="B207">_xlfn.IFS(A207&lt;=0,0,A207&gt;254,NA(),TRUE,2/(257-A207))</f>
        <v>2.1276595744680851E-2</v>
      </c>
      <c r="C207" s="12" cm="1">
        <f t="array" ref="C207">_xlfn.IFS(A207&lt;=0,0,A207&gt;254,NA(),TRUE,3/(257-A207))</f>
        <v>3.1914893617021274E-2</v>
      </c>
      <c r="E207">
        <f t="shared" si="32"/>
        <v>8.2499999999999822</v>
      </c>
      <c r="F207">
        <f t="shared" si="30"/>
        <v>2</v>
      </c>
      <c r="G207" s="10" cm="1">
        <f t="array" ref="G207">_xlfn.SWITCH(_xlfn.BITRSHIFT(A207,6),0,0.1,1,1.7,2,4.9,3,14.2,-99)+_xlfn.SWITCH(_xlfn.BITRSHIFT(A207,6),0,0.025,1,0.05,2,0.1,3,0.25,-99)*_xlfn.BITAND(A207,63)</f>
        <v>8.4</v>
      </c>
      <c r="I207">
        <f t="shared" si="31"/>
        <v>8892.3531890590148</v>
      </c>
    </row>
    <row r="208" spans="1:9" x14ac:dyDescent="0.25">
      <c r="A208">
        <v>164</v>
      </c>
      <c r="B208" s="12" cm="1">
        <f t="array" ref="B208">_xlfn.IFS(A208&lt;=0,0,A208&gt;254,NA(),TRUE,2/(257-A208))</f>
        <v>2.1505376344086023E-2</v>
      </c>
      <c r="C208" s="12" cm="1">
        <f t="array" ref="C208">_xlfn.IFS(A208&lt;=0,0,A208&gt;254,NA(),TRUE,3/(257-A208))</f>
        <v>3.2258064516129031E-2</v>
      </c>
      <c r="E208">
        <f t="shared" si="32"/>
        <v>8.2999999999999829</v>
      </c>
      <c r="F208">
        <f t="shared" si="30"/>
        <v>2</v>
      </c>
      <c r="G208" s="10" cm="1">
        <f t="array" ref="G208">_xlfn.SWITCH(_xlfn.BITRSHIFT(A208,6),0,0.1,1,1.7,2,4.9,3,14.2,-99)+_xlfn.SWITCH(_xlfn.BITRSHIFT(A208,6),0,0.025,1,0.05,2,0.1,3,0.25,-99)*_xlfn.BITAND(A208,63)</f>
        <v>8.5</v>
      </c>
      <c r="I208">
        <f t="shared" si="31"/>
        <v>9051.6168720657788</v>
      </c>
    </row>
    <row r="209" spans="1:9" x14ac:dyDescent="0.25">
      <c r="A209">
        <v>165</v>
      </c>
      <c r="B209" s="12" cm="1">
        <f t="array" ref="B209">_xlfn.IFS(A209&lt;=0,0,A209&gt;254,NA(),TRUE,2/(257-A209))</f>
        <v>2.1739130434782608E-2</v>
      </c>
      <c r="C209" s="12" cm="1">
        <f t="array" ref="C209">_xlfn.IFS(A209&lt;=0,0,A209&gt;254,NA(),TRUE,3/(257-A209))</f>
        <v>3.2608695652173912E-2</v>
      </c>
      <c r="E209">
        <f t="shared" si="32"/>
        <v>8.3499999999999837</v>
      </c>
      <c r="F209">
        <f t="shared" si="30"/>
        <v>2</v>
      </c>
      <c r="G209" s="10" cm="1">
        <f t="array" ref="G209">_xlfn.SWITCH(_xlfn.BITRSHIFT(A209,6),0,0.1,1,1.7,2,4.9,3,14.2,-99)+_xlfn.SWITCH(_xlfn.BITRSHIFT(A209,6),0,0.025,1,0.05,2,0.1,3,0.25,-99)*_xlfn.BITAND(A209,63)</f>
        <v>8.6000000000000014</v>
      </c>
      <c r="I209">
        <f t="shared" si="31"/>
        <v>9211.8201774091976</v>
      </c>
    </row>
    <row r="210" spans="1:9" x14ac:dyDescent="0.25">
      <c r="A210">
        <v>166</v>
      </c>
      <c r="B210" s="12" cm="1">
        <f t="array" ref="B210">_xlfn.IFS(A210&lt;=0,0,A210&gt;254,NA(),TRUE,2/(257-A210))</f>
        <v>2.197802197802198E-2</v>
      </c>
      <c r="C210" s="12" cm="1">
        <f t="array" ref="C210">_xlfn.IFS(A210&lt;=0,0,A210&gt;254,NA(),TRUE,3/(257-A210))</f>
        <v>3.2967032967032968E-2</v>
      </c>
      <c r="E210">
        <f t="shared" si="32"/>
        <v>8.3999999999999844</v>
      </c>
      <c r="F210">
        <f t="shared" si="30"/>
        <v>2</v>
      </c>
      <c r="G210" s="10" cm="1">
        <f t="array" ref="G210">_xlfn.SWITCH(_xlfn.BITRSHIFT(A210,6),0,0.1,1,1.7,2,4.9,3,14.2,-99)+_xlfn.SWITCH(_xlfn.BITRSHIFT(A210,6),0,0.025,1,0.05,2,0.1,3,0.25,-99)*_xlfn.BITAND(A210,63)</f>
        <v>8.7000000000000011</v>
      </c>
      <c r="I210">
        <f t="shared" si="31"/>
        <v>9372.9576260082613</v>
      </c>
    </row>
    <row r="211" spans="1:9" x14ac:dyDescent="0.25">
      <c r="A211">
        <v>167</v>
      </c>
      <c r="B211" s="12" cm="1">
        <f t="array" ref="B211">_xlfn.IFS(A211&lt;=0,0,A211&gt;254,NA(),TRUE,2/(257-A211))</f>
        <v>2.2222222222222223E-2</v>
      </c>
      <c r="C211" s="12" cm="1">
        <f t="array" ref="C211">_xlfn.IFS(A211&lt;=0,0,A211&gt;254,NA(),TRUE,3/(257-A211))</f>
        <v>3.3333333333333333E-2</v>
      </c>
      <c r="E211">
        <f t="shared" si="32"/>
        <v>8.4499999999999851</v>
      </c>
      <c r="F211">
        <f t="shared" si="30"/>
        <v>2</v>
      </c>
      <c r="G211" s="10" cm="1">
        <f t="array" ref="G211">_xlfn.SWITCH(_xlfn.BITRSHIFT(A211,6),0,0.1,1,1.7,2,4.9,3,14.2,-99)+_xlfn.SWITCH(_xlfn.BITRSHIFT(A211,6),0,0.025,1,0.05,2,0.1,3,0.25,-99)*_xlfn.BITAND(A211,63)</f>
        <v>8.8000000000000007</v>
      </c>
      <c r="I211">
        <f t="shared" si="31"/>
        <v>9535.0238335277591</v>
      </c>
    </row>
    <row r="212" spans="1:9" x14ac:dyDescent="0.25">
      <c r="A212">
        <v>168</v>
      </c>
      <c r="B212" s="12" cm="1">
        <f t="array" ref="B212">_xlfn.IFS(A212&lt;=0,0,A212&gt;254,NA(),TRUE,2/(257-A212))</f>
        <v>2.247191011235955E-2</v>
      </c>
      <c r="C212" s="12" cm="1">
        <f t="array" ref="C212">_xlfn.IFS(A212&lt;=0,0,A212&gt;254,NA(),TRUE,3/(257-A212))</f>
        <v>3.3707865168539325E-2</v>
      </c>
      <c r="E212">
        <f t="shared" si="32"/>
        <v>8.4999999999999858</v>
      </c>
      <c r="F212">
        <f t="shared" si="30"/>
        <v>2</v>
      </c>
      <c r="G212" s="10" cm="1">
        <f t="array" ref="G212">_xlfn.SWITCH(_xlfn.BITRSHIFT(A212,6),0,0.1,1,1.7,2,4.9,3,14.2,-99)+_xlfn.SWITCH(_xlfn.BITRSHIFT(A212,6),0,0.025,1,0.05,2,0.1,3,0.25,-99)*_xlfn.BITAND(A212,63)</f>
        <v>8.9</v>
      </c>
      <c r="I212">
        <f t="shared" si="31"/>
        <v>9698.013507678641</v>
      </c>
    </row>
    <row r="213" spans="1:9" x14ac:dyDescent="0.25">
      <c r="A213">
        <v>169</v>
      </c>
      <c r="B213" s="12" cm="1">
        <f t="array" ref="B213">_xlfn.IFS(A213&lt;=0,0,A213&gt;254,NA(),TRUE,2/(257-A213))</f>
        <v>2.2727272727272728E-2</v>
      </c>
      <c r="C213" s="12" cm="1">
        <f t="array" ref="C213">_xlfn.IFS(A213&lt;=0,0,A213&gt;254,NA(),TRUE,3/(257-A213))</f>
        <v>3.4090909090909088E-2</v>
      </c>
      <c r="E213">
        <f t="shared" si="32"/>
        <v>8.5499999999999865</v>
      </c>
      <c r="F213">
        <f t="shared" si="30"/>
        <v>2</v>
      </c>
      <c r="G213" s="10" cm="1">
        <f t="array" ref="G213">_xlfn.SWITCH(_xlfn.BITRSHIFT(A213,6),0,0.1,1,1.7,2,4.9,3,14.2,-99)+_xlfn.SWITCH(_xlfn.BITRSHIFT(A213,6),0,0.025,1,0.05,2,0.1,3,0.25,-99)*_xlfn.BITAND(A213,63)</f>
        <v>9</v>
      </c>
      <c r="I213">
        <f t="shared" si="31"/>
        <v>9861.9214456249993</v>
      </c>
    </row>
    <row r="214" spans="1:9" x14ac:dyDescent="0.25">
      <c r="A214">
        <v>170</v>
      </c>
      <c r="B214" s="12" cm="1">
        <f t="array" ref="B214">_xlfn.IFS(A214&lt;=0,0,A214&gt;254,NA(),TRUE,2/(257-A214))</f>
        <v>2.2988505747126436E-2</v>
      </c>
      <c r="C214" s="12" cm="1">
        <f t="array" ref="C214">_xlfn.IFS(A214&lt;=0,0,A214&gt;254,NA(),TRUE,3/(257-A214))</f>
        <v>3.4482758620689655E-2</v>
      </c>
      <c r="E214">
        <f t="shared" si="32"/>
        <v>8.5999999999999872</v>
      </c>
      <c r="F214">
        <f t="shared" si="30"/>
        <v>2</v>
      </c>
      <c r="G214" s="10" cm="1">
        <f t="array" ref="G214">_xlfn.SWITCH(_xlfn.BITRSHIFT(A214,6),0,0.1,1,1.7,2,4.9,3,14.2,-99)+_xlfn.SWITCH(_xlfn.BITRSHIFT(A214,6),0,0.025,1,0.05,2,0.1,3,0.25,-99)*_xlfn.BITAND(A214,63)</f>
        <v>9.1000000000000014</v>
      </c>
      <c r="I214">
        <f t="shared" si="31"/>
        <v>10026.742531492042</v>
      </c>
    </row>
    <row r="215" spans="1:9" x14ac:dyDescent="0.25">
      <c r="A215">
        <v>171</v>
      </c>
      <c r="B215" s="12" cm="1">
        <f t="array" ref="B215">_xlfn.IFS(A215&lt;=0,0,A215&gt;254,NA(),TRUE,2/(257-A215))</f>
        <v>2.3255813953488372E-2</v>
      </c>
      <c r="C215" s="12" cm="1">
        <f t="array" ref="C215">_xlfn.IFS(A215&lt;=0,0,A215&gt;254,NA(),TRUE,3/(257-A215))</f>
        <v>3.4883720930232558E-2</v>
      </c>
      <c r="E215">
        <f t="shared" si="32"/>
        <v>8.6499999999999879</v>
      </c>
      <c r="F215">
        <f t="shared" si="30"/>
        <v>2</v>
      </c>
      <c r="G215" s="10" cm="1">
        <f t="array" ref="G215">_xlfn.SWITCH(_xlfn.BITRSHIFT(A215,6),0,0.1,1,1.7,2,4.9,3,14.2,-99)+_xlfn.SWITCH(_xlfn.BITRSHIFT(A215,6),0,0.025,1,0.05,2,0.1,3,0.25,-99)*_xlfn.BITAND(A215,63)</f>
        <v>9.1999999999999993</v>
      </c>
      <c r="I215">
        <f t="shared" si="31"/>
        <v>10192.471733970304</v>
      </c>
    </row>
    <row r="216" spans="1:9" x14ac:dyDescent="0.25">
      <c r="A216">
        <v>172</v>
      </c>
      <c r="B216" s="12" cm="1">
        <f t="array" ref="B216">_xlfn.IFS(A216&lt;=0,0,A216&gt;254,NA(),TRUE,2/(257-A216))</f>
        <v>2.3529411764705882E-2</v>
      </c>
      <c r="C216" s="12" cm="1">
        <f t="array" ref="C216">_xlfn.IFS(A216&lt;=0,0,A216&gt;254,NA(),TRUE,3/(257-A216))</f>
        <v>3.5294117647058823E-2</v>
      </c>
      <c r="E216">
        <f t="shared" si="32"/>
        <v>8.6999999999999886</v>
      </c>
      <c r="F216">
        <f t="shared" si="30"/>
        <v>2</v>
      </c>
      <c r="G216" s="10" cm="1">
        <f t="array" ref="G216">_xlfn.SWITCH(_xlfn.BITRSHIFT(A216,6),0,0.1,1,1.7,2,4.9,3,14.2,-99)+_xlfn.SWITCH(_xlfn.BITRSHIFT(A216,6),0,0.025,1,0.05,2,0.1,3,0.25,-99)*_xlfn.BITAND(A216,63)</f>
        <v>9.3000000000000007</v>
      </c>
      <c r="I216">
        <f t="shared" si="31"/>
        <v>10359.104104011183</v>
      </c>
    </row>
    <row r="217" spans="1:9" x14ac:dyDescent="0.25">
      <c r="A217">
        <v>173</v>
      </c>
      <c r="B217" s="12" cm="1">
        <f t="array" ref="B217">_xlfn.IFS(A217&lt;=0,0,A217&gt;254,NA(),TRUE,2/(257-A217))</f>
        <v>2.3809523809523808E-2</v>
      </c>
      <c r="C217" s="12" cm="1">
        <f t="array" ref="C217">_xlfn.IFS(A217&lt;=0,0,A217&gt;254,NA(),TRUE,3/(257-A217))</f>
        <v>3.5714285714285712E-2</v>
      </c>
      <c r="E217">
        <f t="shared" si="32"/>
        <v>8.7499999999999893</v>
      </c>
      <c r="F217">
        <f t="shared" si="30"/>
        <v>2</v>
      </c>
      <c r="G217" s="10" cm="1">
        <f t="array" ref="G217">_xlfn.SWITCH(_xlfn.BITRSHIFT(A217,6),0,0.1,1,1.7,2,4.9,3,14.2,-99)+_xlfn.SWITCH(_xlfn.BITRSHIFT(A217,6),0,0.025,1,0.05,2,0.1,3,0.25,-99)*_xlfn.BITAND(A217,63)</f>
        <v>9.4</v>
      </c>
      <c r="I217">
        <f t="shared" si="31"/>
        <v>10526.634772609488</v>
      </c>
    </row>
    <row r="218" spans="1:9" x14ac:dyDescent="0.25">
      <c r="A218">
        <v>174</v>
      </c>
      <c r="B218" s="12" cm="1">
        <f t="array" ref="B218">_xlfn.IFS(A218&lt;=0,0,A218&gt;254,NA(),TRUE,2/(257-A218))</f>
        <v>2.4096385542168676E-2</v>
      </c>
      <c r="C218" s="12" cm="1">
        <f t="array" ref="C218">_xlfn.IFS(A218&lt;=0,0,A218&gt;254,NA(),TRUE,3/(257-A218))</f>
        <v>3.614457831325301E-2</v>
      </c>
      <c r="E218">
        <f t="shared" si="32"/>
        <v>8.7999999999999901</v>
      </c>
      <c r="F218">
        <f t="shared" si="30"/>
        <v>2</v>
      </c>
      <c r="G218" s="10" cm="1">
        <f t="array" ref="G218">_xlfn.SWITCH(_xlfn.BITRSHIFT(A218,6),0,0.1,1,1.7,2,4.9,3,14.2,-99)+_xlfn.SWITCH(_xlfn.BITRSHIFT(A218,6),0,0.025,1,0.05,2,0.1,3,0.25,-99)*_xlfn.BITAND(A218,63)</f>
        <v>9.5</v>
      </c>
      <c r="H218" t="s">
        <v>61</v>
      </c>
      <c r="I218">
        <f t="shared" si="31"/>
        <v>10695.058948668755</v>
      </c>
    </row>
    <row r="219" spans="1:9" x14ac:dyDescent="0.25">
      <c r="A219">
        <v>175</v>
      </c>
      <c r="B219" s="12" cm="1">
        <f t="array" ref="B219">_xlfn.IFS(A219&lt;=0,0,A219&gt;254,NA(),TRUE,2/(257-A219))</f>
        <v>2.4390243902439025E-2</v>
      </c>
      <c r="C219" s="12" cm="1">
        <f t="array" ref="C219">_xlfn.IFS(A219&lt;=0,0,A219&gt;254,NA(),TRUE,3/(257-A219))</f>
        <v>3.6585365853658534E-2</v>
      </c>
      <c r="E219">
        <f t="shared" si="32"/>
        <v>8.8499999999999908</v>
      </c>
      <c r="F219">
        <f t="shared" si="30"/>
        <v>2</v>
      </c>
      <c r="G219" s="10" cm="1">
        <f t="array" ref="G219">_xlfn.SWITCH(_xlfn.BITRSHIFT(A219,6),0,0.1,1,1.7,2,4.9,3,14.2,-99)+_xlfn.SWITCH(_xlfn.BITRSHIFT(A219,6),0,0.025,1,0.05,2,0.1,3,0.25,-99)*_xlfn.BITAND(A219,63)</f>
        <v>9.6000000000000014</v>
      </c>
      <c r="I219">
        <f t="shared" si="31"/>
        <v>10864.371916945463</v>
      </c>
    </row>
    <row r="220" spans="1:9" x14ac:dyDescent="0.25">
      <c r="A220">
        <v>176</v>
      </c>
      <c r="B220" s="12" cm="1">
        <f t="array" ref="B220">_xlfn.IFS(A220&lt;=0,0,A220&gt;254,NA(),TRUE,2/(257-A220))</f>
        <v>2.4691358024691357E-2</v>
      </c>
      <c r="C220" s="12" cm="1">
        <f t="array" ref="C220">_xlfn.IFS(A220&lt;=0,0,A220&gt;254,NA(),TRUE,3/(257-A220))</f>
        <v>3.7037037037037035E-2</v>
      </c>
      <c r="E220">
        <f t="shared" si="32"/>
        <v>8.8999999999999915</v>
      </c>
      <c r="F220">
        <f t="shared" si="30"/>
        <v>2</v>
      </c>
      <c r="G220" s="10" cm="1">
        <f t="array" ref="G220">_xlfn.SWITCH(_xlfn.BITRSHIFT(A220,6),0,0.1,1,1.7,2,4.9,3,14.2,-99)+_xlfn.SWITCH(_xlfn.BITRSHIFT(A220,6),0,0.025,1,0.05,2,0.1,3,0.25,-99)*_xlfn.BITAND(A220,63)</f>
        <v>9.7000000000000011</v>
      </c>
      <c r="I220">
        <f t="shared" si="31"/>
        <v>11034.569036068371</v>
      </c>
    </row>
    <row r="221" spans="1:9" x14ac:dyDescent="0.25">
      <c r="A221">
        <v>177</v>
      </c>
      <c r="B221" s="12" cm="1">
        <f t="array" ref="B221">_xlfn.IFS(A221&lt;=0,0,A221&gt;254,NA(),TRUE,2/(257-A221))</f>
        <v>2.5000000000000001E-2</v>
      </c>
      <c r="C221" s="12" cm="1">
        <f t="array" ref="C221">_xlfn.IFS(A221&lt;=0,0,A221&gt;254,NA(),TRUE,3/(257-A221))</f>
        <v>3.7499999999999999E-2</v>
      </c>
      <c r="E221">
        <f t="shared" si="32"/>
        <v>8.9499999999999922</v>
      </c>
      <c r="F221">
        <f t="shared" si="30"/>
        <v>2</v>
      </c>
      <c r="G221" s="10" cm="1">
        <f t="array" ref="G221">_xlfn.SWITCH(_xlfn.BITRSHIFT(A221,6),0,0.1,1,1.7,2,4.9,3,14.2,-99)+_xlfn.SWITCH(_xlfn.BITRSHIFT(A221,6),0,0.025,1,0.05,2,0.1,3,0.25,-99)*_xlfn.BITAND(A221,63)</f>
        <v>9.8000000000000007</v>
      </c>
      <c r="I221">
        <f t="shared" si="31"/>
        <v>11205.6457366295</v>
      </c>
    </row>
    <row r="222" spans="1:9" x14ac:dyDescent="0.25">
      <c r="A222">
        <v>178</v>
      </c>
      <c r="B222" s="12" cm="1">
        <f t="array" ref="B222">_xlfn.IFS(A222&lt;=0,0,A222&gt;254,NA(),TRUE,2/(257-A222))</f>
        <v>2.5316455696202531E-2</v>
      </c>
      <c r="C222" s="12" cm="1">
        <f t="array" ref="C222">_xlfn.IFS(A222&lt;=0,0,A222&gt;254,NA(),TRUE,3/(257-A222))</f>
        <v>3.7974683544303799E-2</v>
      </c>
      <c r="E222">
        <f t="shared" si="32"/>
        <v>8.9999999999999929</v>
      </c>
      <c r="F222">
        <f t="shared" si="30"/>
        <v>2</v>
      </c>
      <c r="G222" s="10" cm="1">
        <f t="array" ref="G222">_xlfn.SWITCH(_xlfn.BITRSHIFT(A222,6),0,0.1,1,1.7,2,4.9,3,14.2,-99)+_xlfn.SWITCH(_xlfn.BITRSHIFT(A222,6),0,0.025,1,0.05,2,0.1,3,0.25,-99)*_xlfn.BITAND(A222,63)</f>
        <v>9.9</v>
      </c>
      <c r="I222">
        <f t="shared" si="31"/>
        <v>11377.597519343522</v>
      </c>
    </row>
    <row r="223" spans="1:9" x14ac:dyDescent="0.25">
      <c r="A223">
        <v>179</v>
      </c>
      <c r="B223" s="12" cm="1">
        <f t="array" ref="B223">_xlfn.IFS(A223&lt;=0,0,A223&gt;254,NA(),TRUE,2/(257-A223))</f>
        <v>2.564102564102564E-2</v>
      </c>
      <c r="C223" s="12" cm="1">
        <f t="array" ref="C223">_xlfn.IFS(A223&lt;=0,0,A223&gt;254,NA(),TRUE,3/(257-A223))</f>
        <v>3.8461538461538464E-2</v>
      </c>
      <c r="E223">
        <f t="shared" si="32"/>
        <v>9.0499999999999936</v>
      </c>
      <c r="F223">
        <f t="shared" si="30"/>
        <v>2</v>
      </c>
      <c r="G223" s="10" cm="1">
        <f t="array" ref="G223">_xlfn.SWITCH(_xlfn.BITRSHIFT(A223,6),0,0.1,1,1.7,2,4.9,3,14.2,-99)+_xlfn.SWITCH(_xlfn.BITRSHIFT(A223,6),0,0.025,1,0.05,2,0.1,3,0.25,-99)*_xlfn.BITAND(A223,63)</f>
        <v>10</v>
      </c>
      <c r="I223">
        <f t="shared" si="31"/>
        <v>11550.419953272367</v>
      </c>
    </row>
    <row r="224" spans="1:9" x14ac:dyDescent="0.25">
      <c r="A224">
        <v>180</v>
      </c>
      <c r="B224" s="12" cm="1">
        <f t="array" ref="B224">_xlfn.IFS(A224&lt;=0,0,A224&gt;254,NA(),TRUE,2/(257-A224))</f>
        <v>2.5974025974025976E-2</v>
      </c>
      <c r="C224" s="12" cm="1">
        <f t="array" ref="C224">_xlfn.IFS(A224&lt;=0,0,A224&gt;254,NA(),TRUE,3/(257-A224))</f>
        <v>3.896103896103896E-2</v>
      </c>
      <c r="E224">
        <f t="shared" si="32"/>
        <v>9.0999999999999943</v>
      </c>
      <c r="F224">
        <f t="shared" si="30"/>
        <v>2</v>
      </c>
      <c r="G224" s="10" cm="1">
        <f t="array" ref="G224">_xlfn.SWITCH(_xlfn.BITRSHIFT(A224,6),0,0.1,1,1.7,2,4.9,3,14.2,-99)+_xlfn.SWITCH(_xlfn.BITRSHIFT(A224,6),0,0.025,1,0.05,2,0.1,3,0.25,-99)*_xlfn.BITAND(A224,63)</f>
        <v>10.100000000000001</v>
      </c>
      <c r="I224">
        <f t="shared" si="31"/>
        <v>11724.108674112123</v>
      </c>
    </row>
    <row r="225" spans="1:9" x14ac:dyDescent="0.25">
      <c r="A225">
        <v>181</v>
      </c>
      <c r="B225" s="12" cm="1">
        <f t="array" ref="B225">_xlfn.IFS(A225&lt;=0,0,A225&gt;254,NA(),TRUE,2/(257-A225))</f>
        <v>2.6315789473684209E-2</v>
      </c>
      <c r="C225" s="12" cm="1">
        <f t="array" ref="C225">_xlfn.IFS(A225&lt;=0,0,A225&gt;254,NA(),TRUE,3/(257-A225))</f>
        <v>3.9473684210526314E-2</v>
      </c>
      <c r="E225">
        <f t="shared" si="32"/>
        <v>9.149999999999995</v>
      </c>
      <c r="F225">
        <f t="shared" si="30"/>
        <v>2</v>
      </c>
      <c r="G225" s="10" cm="1">
        <f t="array" ref="G225">_xlfn.SWITCH(_xlfn.BITRSHIFT(A225,6),0,0.1,1,1.7,2,4.9,3,14.2,-99)+_xlfn.SWITCH(_xlfn.BITRSHIFT(A225,6),0,0.025,1,0.05,2,0.1,3,0.25,-99)*_xlfn.BITAND(A225,63)</f>
        <v>10.200000000000001</v>
      </c>
      <c r="I225">
        <f t="shared" si="31"/>
        <v>11898.659382539479</v>
      </c>
    </row>
    <row r="226" spans="1:9" x14ac:dyDescent="0.25">
      <c r="A226">
        <v>182</v>
      </c>
      <c r="B226" s="12" cm="1">
        <f t="array" ref="B226">_xlfn.IFS(A226&lt;=0,0,A226&gt;254,NA(),TRUE,2/(257-A226))</f>
        <v>2.6666666666666668E-2</v>
      </c>
      <c r="C226" s="12" cm="1">
        <f t="array" ref="C226">_xlfn.IFS(A226&lt;=0,0,A226&gt;254,NA(),TRUE,3/(257-A226))</f>
        <v>0.04</v>
      </c>
      <c r="E226">
        <f t="shared" si="32"/>
        <v>9.1999999999999957</v>
      </c>
      <c r="F226">
        <f t="shared" si="30"/>
        <v>2</v>
      </c>
      <c r="G226" s="10" cm="1">
        <f t="array" ref="G226">_xlfn.SWITCH(_xlfn.BITRSHIFT(A226,6),0,0.1,1,1.7,2,4.9,3,14.2,-99)+_xlfn.SWITCH(_xlfn.BITRSHIFT(A226,6),0,0.025,1,0.05,2,0.1,3,0.25,-99)*_xlfn.BITAND(A226,63)</f>
        <v>10.3</v>
      </c>
      <c r="I226">
        <f t="shared" si="31"/>
        <v>12074.067842614992</v>
      </c>
    </row>
    <row r="227" spans="1:9" x14ac:dyDescent="0.25">
      <c r="A227">
        <v>183</v>
      </c>
      <c r="B227" s="12" cm="1">
        <f t="array" ref="B227">_xlfn.IFS(A227&lt;=0,0,A227&gt;254,NA(),TRUE,2/(257-A227))</f>
        <v>2.7027027027027029E-2</v>
      </c>
      <c r="C227" s="12" cm="1">
        <f t="array" ref="C227">_xlfn.IFS(A227&lt;=0,0,A227&gt;254,NA(),TRUE,3/(257-A227))</f>
        <v>4.0540540540540543E-2</v>
      </c>
      <c r="E227">
        <f t="shared" si="32"/>
        <v>9.2499999999999964</v>
      </c>
      <c r="F227">
        <f t="shared" si="30"/>
        <v>2</v>
      </c>
      <c r="G227" s="10" cm="1">
        <f t="array" ref="G227">_xlfn.SWITCH(_xlfn.BITRSHIFT(A227,6),0,0.1,1,1.7,2,4.9,3,14.2,-99)+_xlfn.SWITCH(_xlfn.BITRSHIFT(A227,6),0,0.025,1,0.05,2,0.1,3,0.25,-99)*_xlfn.BITAND(A227,63)</f>
        <v>10.4</v>
      </c>
      <c r="I227">
        <f t="shared" si="31"/>
        <v>12250.329880240866</v>
      </c>
    </row>
    <row r="228" spans="1:9" x14ac:dyDescent="0.25">
      <c r="A228">
        <v>184</v>
      </c>
      <c r="B228" s="12" cm="1">
        <f t="array" ref="B228">_xlfn.IFS(A228&lt;=0,0,A228&gt;254,NA(),TRUE,2/(257-A228))</f>
        <v>2.7397260273972601E-2</v>
      </c>
      <c r="C228" s="12" cm="1">
        <f t="array" ref="C228">_xlfn.IFS(A228&lt;=0,0,A228&gt;254,NA(),TRUE,3/(257-A228))</f>
        <v>4.1095890410958902E-2</v>
      </c>
      <c r="E228">
        <f t="shared" si="32"/>
        <v>9.2999999999999972</v>
      </c>
      <c r="F228">
        <f t="shared" si="30"/>
        <v>2</v>
      </c>
      <c r="G228" s="10" cm="1">
        <f t="array" ref="G228">_xlfn.SWITCH(_xlfn.BITRSHIFT(A228,6),0,0.1,1,1.7,2,4.9,3,14.2,-99)+_xlfn.SWITCH(_xlfn.BITRSHIFT(A228,6),0,0.025,1,0.05,2,0.1,3,0.25,-99)*_xlfn.BITAND(A228,63)</f>
        <v>10.5</v>
      </c>
      <c r="I228">
        <f t="shared" si="31"/>
        <v>12427.441381670624</v>
      </c>
    </row>
    <row r="229" spans="1:9" x14ac:dyDescent="0.25">
      <c r="A229">
        <v>185</v>
      </c>
      <c r="B229" s="12" cm="1">
        <f t="array" ref="B229">_xlfn.IFS(A229&lt;=0,0,A229&gt;254,NA(),TRUE,2/(257-A229))</f>
        <v>2.7777777777777776E-2</v>
      </c>
      <c r="C229" s="12" cm="1">
        <f t="array" ref="C229">_xlfn.IFS(A229&lt;=0,0,A229&gt;254,NA(),TRUE,3/(257-A229))</f>
        <v>4.1666666666666664E-2</v>
      </c>
      <c r="E229">
        <f t="shared" si="32"/>
        <v>9.3499999999999979</v>
      </c>
      <c r="F229">
        <f t="shared" si="30"/>
        <v>2</v>
      </c>
      <c r="G229" s="10" cm="1">
        <f t="array" ref="G229">_xlfn.SWITCH(_xlfn.BITRSHIFT(A229,6),0,0.1,1,1.7,2,4.9,3,14.2,-99)+_xlfn.SWITCH(_xlfn.BITRSHIFT(A229,6),0,0.025,1,0.05,2,0.1,3,0.25,-99)*_xlfn.BITAND(A229,63)</f>
        <v>10.600000000000001</v>
      </c>
      <c r="I229">
        <f t="shared" si="31"/>
        <v>12605.398292068676</v>
      </c>
    </row>
    <row r="230" spans="1:9" x14ac:dyDescent="0.25">
      <c r="A230">
        <v>186</v>
      </c>
      <c r="B230" s="12" cm="1">
        <f t="array" ref="B230">_xlfn.IFS(A230&lt;=0,0,A230&gt;254,NA(),TRUE,2/(257-A230))</f>
        <v>2.8169014084507043E-2</v>
      </c>
      <c r="C230" s="12" cm="1">
        <f t="array" ref="C230">_xlfn.IFS(A230&lt;=0,0,A230&gt;254,NA(),TRUE,3/(257-A230))</f>
        <v>4.2253521126760563E-2</v>
      </c>
      <c r="E230">
        <f t="shared" si="32"/>
        <v>9.3999999999999986</v>
      </c>
      <c r="F230">
        <f t="shared" si="30"/>
        <v>2</v>
      </c>
      <c r="G230" s="10" cm="1">
        <f t="array" ref="G230">_xlfn.SWITCH(_xlfn.BITRSHIFT(A230,6),0,0.1,1,1.7,2,4.9,3,14.2,-99)+_xlfn.SWITCH(_xlfn.BITRSHIFT(A230,6),0,0.025,1,0.05,2,0.1,3,0.25,-99)*_xlfn.BITAND(A230,63)</f>
        <v>10.700000000000001</v>
      </c>
      <c r="H230" s="10"/>
      <c r="I230">
        <f t="shared" si="31"/>
        <v>12784.196614117522</v>
      </c>
    </row>
    <row r="231" spans="1:9" x14ac:dyDescent="0.25">
      <c r="A231">
        <v>187</v>
      </c>
      <c r="B231" s="12" cm="1">
        <f t="array" ref="B231">_xlfn.IFS(A231&lt;=0,0,A231&gt;254,NA(),TRUE,2/(257-A231))</f>
        <v>2.8571428571428571E-2</v>
      </c>
      <c r="C231" s="12" cm="1">
        <f t="array" ref="C231">_xlfn.IFS(A231&lt;=0,0,A231&gt;254,NA(),TRUE,3/(257-A231))</f>
        <v>4.2857142857142858E-2</v>
      </c>
      <c r="E231">
        <f t="shared" si="32"/>
        <v>9.4499999999999993</v>
      </c>
      <c r="F231">
        <f t="shared" si="30"/>
        <v>2</v>
      </c>
      <c r="G231" s="10" cm="1">
        <f t="array" ref="G231">_xlfn.SWITCH(_xlfn.BITRSHIFT(A231,6),0,0.1,1,1.7,2,4.9,3,14.2,-99)+_xlfn.SWITCH(_xlfn.BITRSHIFT(A231,6),0,0.025,1,0.05,2,0.1,3,0.25,-99)*_xlfn.BITAND(A231,63)</f>
        <v>10.8</v>
      </c>
      <c r="H231" s="10"/>
      <c r="I231">
        <f t="shared" si="31"/>
        <v>12963.832406670646</v>
      </c>
    </row>
    <row r="232" spans="1:9" x14ac:dyDescent="0.25">
      <c r="A232">
        <v>188</v>
      </c>
      <c r="B232" s="19" cm="1">
        <f t="array" ref="B232">_xlfn.IFS(A232&lt;=0,0,A232&gt;254,NA(),TRUE,2/(257-A232))</f>
        <v>2.8985507246376812E-2</v>
      </c>
      <c r="C232" s="12" cm="1">
        <f t="array" ref="C232">_xlfn.IFS(A232&lt;=0,0,A232&gt;254,NA(),TRUE,3/(257-A232))</f>
        <v>4.3478260869565216E-2</v>
      </c>
      <c r="E232">
        <f t="shared" si="32"/>
        <v>9.5</v>
      </c>
      <c r="F232">
        <f t="shared" si="30"/>
        <v>2</v>
      </c>
      <c r="G232" s="10" cm="1">
        <f t="array" ref="G232">_xlfn.SWITCH(_xlfn.BITRSHIFT(A232,6),0,0.1,1,1.7,2,4.9,3,14.2,-99)+_xlfn.SWITCH(_xlfn.BITRSHIFT(A232,6),0,0.025,1,0.05,2,0.1,3,0.25,-99)*_xlfn.BITAND(A232,63)</f>
        <v>10.9</v>
      </c>
      <c r="H232" s="10"/>
      <c r="I232">
        <f t="shared" si="31"/>
        <v>13144.301783449169</v>
      </c>
    </row>
    <row r="233" spans="1:9" x14ac:dyDescent="0.25">
      <c r="A233">
        <v>189</v>
      </c>
      <c r="B233" s="12" cm="1">
        <f t="array" ref="B233">_xlfn.IFS(A233&lt;=0,0,A233&gt;254,NA(),TRUE,2/(257-A233))</f>
        <v>2.9411764705882353E-2</v>
      </c>
      <c r="C233" s="12" cm="1">
        <f t="array" ref="C233">_xlfn.IFS(A233&lt;=0,0,A233&gt;254,NA(),TRUE,3/(257-A233))</f>
        <v>4.4117647058823532E-2</v>
      </c>
      <c r="E233">
        <f t="shared" si="32"/>
        <v>9.5500000000000007</v>
      </c>
      <c r="F233">
        <f t="shared" si="30"/>
        <v>2</v>
      </c>
      <c r="G233" s="10" cm="1">
        <f t="array" ref="G233">_xlfn.SWITCH(_xlfn.BITRSHIFT(A233,6),0,0.1,1,1.7,2,4.9,3,14.2,-99)+_xlfn.SWITCH(_xlfn.BITRSHIFT(A233,6),0,0.025,1,0.05,2,0.1,3,0.25,-99)*_xlfn.BITAND(A233,63)</f>
        <v>11</v>
      </c>
      <c r="H233" s="10"/>
      <c r="I233">
        <f t="shared" si="31"/>
        <v>13325.600911780441</v>
      </c>
    </row>
    <row r="234" spans="1:9" x14ac:dyDescent="0.25">
      <c r="A234">
        <v>190</v>
      </c>
      <c r="B234" s="12" cm="1">
        <f t="array" ref="B234">_xlfn.IFS(A234&lt;=0,0,A234&gt;254,NA(),TRUE,2/(257-A234))</f>
        <v>2.9850746268656716E-2</v>
      </c>
      <c r="C234" s="12" cm="1">
        <f t="array" ref="C234">_xlfn.IFS(A234&lt;=0,0,A234&gt;254,NA(),TRUE,3/(257-A234))</f>
        <v>4.4776119402985072E-2</v>
      </c>
      <c r="E234">
        <f t="shared" si="32"/>
        <v>9.6000000000000014</v>
      </c>
      <c r="F234">
        <f t="shared" si="30"/>
        <v>2</v>
      </c>
      <c r="G234" s="10" cm="1">
        <f t="array" ref="G234">_xlfn.SWITCH(_xlfn.BITRSHIFT(A234,6),0,0.1,1,1.7,2,4.9,3,14.2,-99)+_xlfn.SWITCH(_xlfn.BITRSHIFT(A234,6),0,0.025,1,0.05,2,0.1,3,0.25,-99)*_xlfn.BITAND(A234,63)</f>
        <v>11.100000000000001</v>
      </c>
      <c r="H234" s="10"/>
      <c r="I234">
        <f t="shared" si="31"/>
        <v>13507.726011376828</v>
      </c>
    </row>
    <row r="235" spans="1:9" x14ac:dyDescent="0.25">
      <c r="A235">
        <v>191</v>
      </c>
      <c r="B235" s="12" cm="1">
        <f t="array" ref="B235">_xlfn.IFS(A235&lt;=0,0,A235&gt;254,NA(),TRUE,2/(257-A235))</f>
        <v>3.0303030303030304E-2</v>
      </c>
      <c r="C235" s="12" cm="1">
        <f t="array" ref="C235">_xlfn.IFS(A235&lt;=0,0,A235&gt;254,NA(),TRUE,3/(257-A235))</f>
        <v>4.5454545454545456E-2</v>
      </c>
      <c r="E235">
        <f t="shared" si="32"/>
        <v>9.6500000000000021</v>
      </c>
      <c r="F235">
        <f t="shared" si="30"/>
        <v>2</v>
      </c>
      <c r="G235" s="10" cm="1">
        <f t="array" ref="G235">_xlfn.SWITCH(_xlfn.BITRSHIFT(A235,6),0,0.1,1,1.7,2,4.9,3,14.2,-99)+_xlfn.SWITCH(_xlfn.BITRSHIFT(A235,6),0,0.025,1,0.05,2,0.1,3,0.25,-99)*_xlfn.BITAND(A235,63)</f>
        <v>11.200000000000001</v>
      </c>
      <c r="H235" s="10"/>
      <c r="I235">
        <f t="shared" si="31"/>
        <v>13690.673353153208</v>
      </c>
    </row>
    <row r="236" spans="1:9" x14ac:dyDescent="0.25">
      <c r="A236">
        <v>192</v>
      </c>
      <c r="B236" s="12" cm="1">
        <f t="array" ref="B236">_xlfn.IFS(A236&lt;=0,0,A236&gt;254,NA(),TRUE,2/(257-A236))</f>
        <v>3.0769230769230771E-2</v>
      </c>
      <c r="C236" s="12" cm="1">
        <f t="array" ref="C236">_xlfn.IFS(A236&lt;=0,0,A236&gt;254,NA(),TRUE,3/(257-A236))</f>
        <v>4.6153846153846156E-2</v>
      </c>
      <c r="E236">
        <f t="shared" si="32"/>
        <v>9.7000000000000028</v>
      </c>
      <c r="F236">
        <f t="shared" ref="F236:F299" si="33">_xlfn.BITRSHIFT(A236,6)</f>
        <v>3</v>
      </c>
      <c r="G236" s="10" cm="1">
        <f t="array" ref="G236">_xlfn.SWITCH(_xlfn.BITRSHIFT(A236,6),0,0.1,1,1.7,2,4.9,3,11.4,-99)+_xlfn.SWITCH(_xlfn.BITRSHIFT(A236,6),0,0.025,1,0.05,2,0.1,3,0.2,-99)*_xlfn.BITAND(A236,63)</f>
        <v>11.4</v>
      </c>
      <c r="H236" s="10"/>
      <c r="I236">
        <f t="shared" ref="I236:I299" si="34">POWER(G236,1.5)*earthSecPerYr/60/60/24</f>
        <v>14059.02009608007</v>
      </c>
    </row>
    <row r="237" spans="1:9" x14ac:dyDescent="0.25">
      <c r="A237">
        <v>193</v>
      </c>
      <c r="B237" s="12" cm="1">
        <f t="array" ref="B237">_xlfn.IFS(A237&lt;=0,0,A237&gt;254,NA(),TRUE,2/(257-A237))</f>
        <v>3.125E-2</v>
      </c>
      <c r="C237" s="12" cm="1">
        <f t="array" ref="C237">_xlfn.IFS(A237&lt;=0,0,A237&gt;254,NA(),TRUE,3/(257-A237))</f>
        <v>4.6875E-2</v>
      </c>
      <c r="E237">
        <f t="shared" ref="E237:E253" si="35">E236+0.05</f>
        <v>9.7500000000000036</v>
      </c>
      <c r="F237">
        <f t="shared" si="33"/>
        <v>3</v>
      </c>
      <c r="G237" s="10" cm="1">
        <f t="array" ref="G237">_xlfn.SWITCH(_xlfn.BITRSHIFT(A237,6),0,0.1,1,1.7,2,4.9,3,11.4,-99)+_xlfn.SWITCH(_xlfn.BITRSHIFT(A237,6),0,0.025,1,0.05,2,0.1,3,0.2,-99)*_xlfn.BITAND(A237,63)</f>
        <v>11.6</v>
      </c>
      <c r="H237" s="10"/>
      <c r="I237">
        <f t="shared" si="34"/>
        <v>14430.612289276874</v>
      </c>
    </row>
    <row r="238" spans="1:9" x14ac:dyDescent="0.25">
      <c r="A238">
        <v>194</v>
      </c>
      <c r="B238" s="12" cm="1">
        <f t="array" ref="B238">_xlfn.IFS(A238&lt;=0,0,A238&gt;254,NA(),TRUE,2/(257-A238))</f>
        <v>3.1746031746031744E-2</v>
      </c>
      <c r="C238" s="12" cm="1">
        <f t="array" ref="C238">_xlfn.IFS(A238&lt;=0,0,A238&gt;254,NA(),TRUE,3/(257-A238))</f>
        <v>4.7619047619047616E-2</v>
      </c>
      <c r="E238">
        <f t="shared" si="35"/>
        <v>9.8000000000000043</v>
      </c>
      <c r="F238">
        <f t="shared" si="33"/>
        <v>3</v>
      </c>
      <c r="G238" s="10" cm="1">
        <f t="array" ref="G238">_xlfn.SWITCH(_xlfn.BITRSHIFT(A238,6),0,0.1,1,1.7,2,4.9,3,11.4,-99)+_xlfn.SWITCH(_xlfn.BITRSHIFT(A238,6),0,0.025,1,0.05,2,0.1,3,0.2,-99)*_xlfn.BITAND(A238,63)</f>
        <v>11.8</v>
      </c>
      <c r="H238" s="10"/>
      <c r="I238">
        <f t="shared" si="34"/>
        <v>14805.421830962057</v>
      </c>
    </row>
    <row r="239" spans="1:9" x14ac:dyDescent="0.25">
      <c r="A239">
        <v>195</v>
      </c>
      <c r="B239" s="12" cm="1">
        <f t="array" ref="B239">_xlfn.IFS(A239&lt;=0,0,A239&gt;254,NA(),TRUE,2/(257-A239))</f>
        <v>3.2258064516129031E-2</v>
      </c>
      <c r="C239" s="12" cm="1">
        <f t="array" ref="C239">_xlfn.IFS(A239&lt;=0,0,A239&gt;254,NA(),TRUE,3/(257-A239))</f>
        <v>4.8387096774193547E-2</v>
      </c>
      <c r="E239">
        <f t="shared" si="35"/>
        <v>9.850000000000005</v>
      </c>
      <c r="F239">
        <f t="shared" si="33"/>
        <v>3</v>
      </c>
      <c r="G239" s="10" cm="1">
        <f t="array" ref="G239">_xlfn.SWITCH(_xlfn.BITRSHIFT(A239,6),0,0.1,1,1.7,2,4.9,3,11.4,-99)+_xlfn.SWITCH(_xlfn.BITRSHIFT(A239,6),0,0.025,1,0.05,2,0.1,3,0.2,-99)*_xlfn.BITAND(A239,63)</f>
        <v>12</v>
      </c>
      <c r="H239" s="10"/>
      <c r="I239">
        <f t="shared" si="34"/>
        <v>15183.421336956104</v>
      </c>
    </row>
    <row r="240" spans="1:9" x14ac:dyDescent="0.25">
      <c r="A240">
        <v>196</v>
      </c>
      <c r="B240" s="12" cm="1">
        <f t="array" ref="B240">_xlfn.IFS(A240&lt;=0,0,A240&gt;254,NA(),TRUE,2/(257-A240))</f>
        <v>3.2786885245901641E-2</v>
      </c>
      <c r="C240" s="12" cm="1">
        <f t="array" ref="C240">_xlfn.IFS(A240&lt;=0,0,A240&gt;254,NA(),TRUE,3/(257-A240))</f>
        <v>4.9180327868852458E-2</v>
      </c>
      <c r="E240">
        <f t="shared" si="35"/>
        <v>9.9000000000000057</v>
      </c>
      <c r="F240">
        <f t="shared" si="33"/>
        <v>3</v>
      </c>
      <c r="G240" s="10" cm="1">
        <f t="array" ref="G240">_xlfn.SWITCH(_xlfn.BITRSHIFT(A240,6),0,0.1,1,1.7,2,4.9,3,11.4,-99)+_xlfn.SWITCH(_xlfn.BITRSHIFT(A240,6),0,0.025,1,0.05,2,0.1,3,0.2,-99)*_xlfn.BITAND(A240,63)</f>
        <v>12.200000000000001</v>
      </c>
      <c r="H240" s="10"/>
      <c r="I240">
        <f t="shared" si="34"/>
        <v>15564.584110650008</v>
      </c>
    </row>
    <row r="241" spans="1:9" x14ac:dyDescent="0.25">
      <c r="A241">
        <v>197</v>
      </c>
      <c r="B241" s="12" cm="1">
        <f t="array" ref="B241">_xlfn.IFS(A241&lt;=0,0,A241&gt;254,NA(),TRUE,2/(257-A241))</f>
        <v>3.3333333333333333E-2</v>
      </c>
      <c r="C241" s="12" cm="1">
        <f t="array" ref="C241">_xlfn.IFS(A241&lt;=0,0,A241&gt;254,NA(),TRUE,3/(257-A241))</f>
        <v>0.05</v>
      </c>
      <c r="E241">
        <f t="shared" si="35"/>
        <v>9.9500000000000064</v>
      </c>
      <c r="F241">
        <f t="shared" si="33"/>
        <v>3</v>
      </c>
      <c r="G241" s="10" cm="1">
        <f t="array" ref="G241">_xlfn.SWITCH(_xlfn.BITRSHIFT(A241,6),0,0.1,1,1.7,2,4.9,3,11.4,-99)+_xlfn.SWITCH(_xlfn.BITRSHIFT(A241,6),0,0.025,1,0.05,2,0.1,3,0.2,-99)*_xlfn.BITAND(A241,63)</f>
        <v>12.4</v>
      </c>
      <c r="I241">
        <f t="shared" si="34"/>
        <v>15948.884114704568</v>
      </c>
    </row>
    <row r="242" spans="1:9" x14ac:dyDescent="0.25">
      <c r="A242">
        <v>198</v>
      </c>
      <c r="B242" s="12" cm="1">
        <f t="array" ref="B242">_xlfn.IFS(A242&lt;=0,0,A242&gt;254,NA(),TRUE,2/(257-A242))</f>
        <v>3.3898305084745763E-2</v>
      </c>
      <c r="C242" s="12" cm="1">
        <f t="array" ref="C242">_xlfn.IFS(A242&lt;=0,0,A242&gt;254,NA(),TRUE,3/(257-A242))</f>
        <v>5.0847457627118647E-2</v>
      </c>
      <c r="E242">
        <f t="shared" si="35"/>
        <v>10.000000000000007</v>
      </c>
      <c r="F242">
        <f t="shared" si="33"/>
        <v>3</v>
      </c>
      <c r="G242" s="10" cm="1">
        <f t="array" ref="G242">_xlfn.SWITCH(_xlfn.BITRSHIFT(A242,6),0,0.1,1,1.7,2,4.9,3,11.4,-99)+_xlfn.SWITCH(_xlfn.BITRSHIFT(A242,6),0,0.025,1,0.05,2,0.1,3,0.2,-99)*_xlfn.BITAND(A242,63)</f>
        <v>12.600000000000001</v>
      </c>
      <c r="I242">
        <f t="shared" si="34"/>
        <v>16336.295944354017</v>
      </c>
    </row>
    <row r="243" spans="1:9" x14ac:dyDescent="0.25">
      <c r="A243">
        <v>199</v>
      </c>
      <c r="B243" s="12" cm="1">
        <f t="array" ref="B243">_xlfn.IFS(A243&lt;=0,0,A243&gt;254,NA(),TRUE,2/(257-A243))</f>
        <v>3.4482758620689655E-2</v>
      </c>
      <c r="C243" s="12" cm="1">
        <f t="array" ref="C243">_xlfn.IFS(A243&lt;=0,0,A243&gt;254,NA(),TRUE,3/(257-A243))</f>
        <v>5.1724137931034482E-2</v>
      </c>
      <c r="E243">
        <f t="shared" si="35"/>
        <v>10.050000000000008</v>
      </c>
      <c r="F243">
        <f t="shared" si="33"/>
        <v>3</v>
      </c>
      <c r="G243" s="10" cm="1">
        <f t="array" ref="G243">_xlfn.SWITCH(_xlfn.BITRSHIFT(A243,6),0,0.1,1,1.7,2,4.9,3,11.4,-99)+_xlfn.SWITCH(_xlfn.BITRSHIFT(A243,6),0,0.025,1,0.05,2,0.1,3,0.2,-99)*_xlfn.BITAND(A243,63)</f>
        <v>12.8</v>
      </c>
      <c r="I243">
        <f t="shared" si="34"/>
        <v>16726.794802199132</v>
      </c>
    </row>
    <row r="244" spans="1:9" x14ac:dyDescent="0.25">
      <c r="A244">
        <v>200</v>
      </c>
      <c r="B244" s="12" cm="1">
        <f t="array" ref="B244">_xlfn.IFS(A244&lt;=0,0,A244&gt;254,NA(),TRUE,2/(257-A244))</f>
        <v>3.5087719298245612E-2</v>
      </c>
      <c r="C244" s="12" cm="1">
        <f t="array" ref="C244">_xlfn.IFS(A244&lt;=0,0,A244&gt;254,NA(),TRUE,3/(257-A244))</f>
        <v>5.2631578947368418E-2</v>
      </c>
      <c r="E244">
        <f t="shared" si="35"/>
        <v>10.100000000000009</v>
      </c>
      <c r="F244">
        <f t="shared" si="33"/>
        <v>3</v>
      </c>
      <c r="G244" s="10" cm="1">
        <f t="array" ref="G244">_xlfn.SWITCH(_xlfn.BITRSHIFT(A244,6),0,0.1,1,1.7,2,4.9,3,11.4,-99)+_xlfn.SWITCH(_xlfn.BITRSHIFT(A244,6),0,0.025,1,0.05,2,0.1,3,0.2,-99)*_xlfn.BITAND(A244,63)</f>
        <v>13</v>
      </c>
      <c r="I244">
        <f t="shared" si="34"/>
        <v>17120.356474384655</v>
      </c>
    </row>
    <row r="245" spans="1:9" x14ac:dyDescent="0.25">
      <c r="A245">
        <v>201</v>
      </c>
      <c r="B245" s="12" cm="1">
        <f t="array" ref="B245">_xlfn.IFS(A245&lt;=0,0,A245&gt;254,NA(),TRUE,2/(257-A245))</f>
        <v>3.5714285714285712E-2</v>
      </c>
      <c r="C245" s="12" cm="1">
        <f t="array" ref="C245">_xlfn.IFS(A245&lt;=0,0,A245&gt;254,NA(),TRUE,3/(257-A245))</f>
        <v>5.3571428571428568E-2</v>
      </c>
      <c r="E245">
        <f t="shared" si="35"/>
        <v>10.150000000000009</v>
      </c>
      <c r="F245">
        <f t="shared" si="33"/>
        <v>3</v>
      </c>
      <c r="G245" s="10" cm="1">
        <f t="array" ref="G245">_xlfn.SWITCH(_xlfn.BITRSHIFT(A245,6),0,0.1,1,1.7,2,4.9,3,11.4,-99)+_xlfn.SWITCH(_xlfn.BITRSHIFT(A245,6),0,0.025,1,0.05,2,0.1,3,0.2,-99)*_xlfn.BITAND(A245,63)</f>
        <v>13.200000000000001</v>
      </c>
      <c r="I245">
        <f t="shared" si="34"/>
        <v>17516.957308064524</v>
      </c>
    </row>
    <row r="246" spans="1:9" x14ac:dyDescent="0.25">
      <c r="A246">
        <v>202</v>
      </c>
      <c r="B246" s="12" cm="1">
        <f t="array" ref="B246">_xlfn.IFS(A246&lt;=0,0,A246&gt;254,NA(),TRUE,2/(257-A246))</f>
        <v>3.6363636363636362E-2</v>
      </c>
      <c r="C246" s="12" cm="1">
        <f t="array" ref="C246">_xlfn.IFS(A246&lt;=0,0,A246&gt;254,NA(),TRUE,3/(257-A246))</f>
        <v>5.4545454545454543E-2</v>
      </c>
      <c r="E246">
        <f t="shared" si="35"/>
        <v>10.20000000000001</v>
      </c>
      <c r="F246">
        <f t="shared" si="33"/>
        <v>3</v>
      </c>
      <c r="G246" s="10" cm="1">
        <f t="array" ref="G246">_xlfn.SWITCH(_xlfn.BITRSHIFT(A246,6),0,0.1,1,1.7,2,4.9,3,11.4,-99)+_xlfn.SWITCH(_xlfn.BITRSHIFT(A246,6),0,0.025,1,0.05,2,0.1,3,0.2,-99)*_xlfn.BITAND(A246,63)</f>
        <v>13.4</v>
      </c>
      <c r="I246">
        <f t="shared" si="34"/>
        <v>17916.574190067182</v>
      </c>
    </row>
    <row r="247" spans="1:9" x14ac:dyDescent="0.25">
      <c r="A247">
        <v>203</v>
      </c>
      <c r="B247" s="12" cm="1">
        <f t="array" ref="B247">_xlfn.IFS(A247&lt;=0,0,A247&gt;254,NA(),TRUE,2/(257-A247))</f>
        <v>3.7037037037037035E-2</v>
      </c>
      <c r="C247" s="12" cm="1">
        <f t="array" ref="C247">_xlfn.IFS(A247&lt;=0,0,A247&gt;254,NA(),TRUE,3/(257-A247))</f>
        <v>5.5555555555555552E-2</v>
      </c>
      <c r="E247">
        <f t="shared" si="35"/>
        <v>10.250000000000011</v>
      </c>
      <c r="F247">
        <f t="shared" si="33"/>
        <v>3</v>
      </c>
      <c r="G247" s="10" cm="1">
        <f t="array" ref="G247">_xlfn.SWITCH(_xlfn.BITRSHIFT(A247,6),0,0.1,1,1.7,2,4.9,3,11.4,-99)+_xlfn.SWITCH(_xlfn.BITRSHIFT(A247,6),0,0.025,1,0.05,2,0.1,3,0.2,-99)*_xlfn.BITAND(A247,63)</f>
        <v>13.600000000000001</v>
      </c>
      <c r="I247">
        <f t="shared" si="34"/>
        <v>18319.18452667955</v>
      </c>
    </row>
    <row r="248" spans="1:9" x14ac:dyDescent="0.25">
      <c r="A248">
        <v>204</v>
      </c>
      <c r="B248" s="12" cm="1">
        <f t="array" ref="B248">_xlfn.IFS(A248&lt;=0,0,A248&gt;254,NA(),TRUE,2/(257-A248))</f>
        <v>3.7735849056603772E-2</v>
      </c>
      <c r="C248" s="12" cm="1">
        <f t="array" ref="C248">_xlfn.IFS(A248&lt;=0,0,A248&gt;254,NA(),TRUE,3/(257-A248))</f>
        <v>5.6603773584905662E-2</v>
      </c>
      <c r="E248">
        <f t="shared" si="35"/>
        <v>10.300000000000011</v>
      </c>
      <c r="F248">
        <f t="shared" si="33"/>
        <v>3</v>
      </c>
      <c r="G248" s="10" cm="1">
        <f t="array" ref="G248">_xlfn.SWITCH(_xlfn.BITRSHIFT(A248,6),0,0.1,1,1.7,2,4.9,3,11.4,-99)+_xlfn.SWITCH(_xlfn.BITRSHIFT(A248,6),0,0.025,1,0.05,2,0.1,3,0.2,-99)*_xlfn.BITAND(A248,63)</f>
        <v>13.8</v>
      </c>
      <c r="I248">
        <f t="shared" si="34"/>
        <v>18724.766224475807</v>
      </c>
    </row>
    <row r="249" spans="1:9" x14ac:dyDescent="0.25">
      <c r="A249">
        <v>205</v>
      </c>
      <c r="B249" s="12" cm="1">
        <f t="array" ref="B249">_xlfn.IFS(A249&lt;=0,0,A249&gt;254,NA(),TRUE,2/(257-A249))</f>
        <v>3.8461538461538464E-2</v>
      </c>
      <c r="C249" s="12" cm="1">
        <f t="array" ref="C249">_xlfn.IFS(A249&lt;=0,0,A249&gt;254,NA(),TRUE,3/(257-A249))</f>
        <v>5.7692307692307696E-2</v>
      </c>
      <c r="E249">
        <f t="shared" si="35"/>
        <v>10.350000000000012</v>
      </c>
      <c r="F249">
        <f t="shared" si="33"/>
        <v>3</v>
      </c>
      <c r="G249" s="10" cm="1">
        <f t="array" ref="G249">_xlfn.SWITCH(_xlfn.BITRSHIFT(A249,6),0,0.1,1,1.7,2,4.9,3,11.4,-99)+_xlfn.SWITCH(_xlfn.BITRSHIFT(A249,6),0,0.025,1,0.05,2,0.1,3,0.2,-99)*_xlfn.BITAND(A249,63)</f>
        <v>14</v>
      </c>
      <c r="I249">
        <f t="shared" si="34"/>
        <v>19133.297672122204</v>
      </c>
    </row>
    <row r="250" spans="1:9" x14ac:dyDescent="0.25">
      <c r="A250">
        <v>206</v>
      </c>
      <c r="B250" s="12" cm="1">
        <f t="array" ref="B250">_xlfn.IFS(A250&lt;=0,0,A250&gt;254,NA(),TRUE,2/(257-A250))</f>
        <v>3.9215686274509803E-2</v>
      </c>
      <c r="C250" s="12" cm="1">
        <f t="array" ref="C250">_xlfn.IFS(A250&lt;=0,0,A250&gt;254,NA(),TRUE,3/(257-A250))</f>
        <v>5.8823529411764705E-2</v>
      </c>
      <c r="E250">
        <f t="shared" si="35"/>
        <v>10.400000000000013</v>
      </c>
      <c r="F250">
        <f t="shared" si="33"/>
        <v>3</v>
      </c>
      <c r="G250" s="10" cm="1">
        <f t="array" ref="G250">_xlfn.SWITCH(_xlfn.BITRSHIFT(A250,6),0,0.1,1,1.7,2,4.9,3,11.4,-99)+_xlfn.SWITCH(_xlfn.BITRSHIFT(A250,6),0,0.025,1,0.05,2,0.1,3,0.2,-99)*_xlfn.BITAND(A250,63)</f>
        <v>14.200000000000001</v>
      </c>
      <c r="I250">
        <f t="shared" si="34"/>
        <v>19544.757723095227</v>
      </c>
    </row>
    <row r="251" spans="1:9" x14ac:dyDescent="0.25">
      <c r="A251">
        <v>207</v>
      </c>
      <c r="B251" s="12" cm="1">
        <f t="array" ref="B251">_xlfn.IFS(A251&lt;=0,0,A251&gt;254,NA(),TRUE,2/(257-A251))</f>
        <v>0.04</v>
      </c>
      <c r="C251" s="12" cm="1">
        <f t="array" ref="C251">_xlfn.IFS(A251&lt;=0,0,A251&gt;254,NA(),TRUE,3/(257-A251))</f>
        <v>0.06</v>
      </c>
      <c r="E251">
        <f t="shared" si="35"/>
        <v>10.450000000000014</v>
      </c>
      <c r="F251">
        <f t="shared" si="33"/>
        <v>3</v>
      </c>
      <c r="G251" s="10" cm="1">
        <f t="array" ref="G251">_xlfn.SWITCH(_xlfn.BITRSHIFT(A251,6),0,0.1,1,1.7,2,4.9,3,11.4,-99)+_xlfn.SWITCH(_xlfn.BITRSHIFT(A251,6),0,0.025,1,0.05,2,0.1,3,0.2,-99)*_xlfn.BITAND(A251,63)</f>
        <v>14.4</v>
      </c>
      <c r="I251">
        <f t="shared" si="34"/>
        <v>19959.125679254645</v>
      </c>
    </row>
    <row r="252" spans="1:9" x14ac:dyDescent="0.25">
      <c r="A252">
        <v>208</v>
      </c>
      <c r="B252" s="12" cm="1">
        <f t="array" ref="B252">_xlfn.IFS(A252&lt;=0,0,A252&gt;254,NA(),TRUE,2/(257-A252))</f>
        <v>4.0816326530612242E-2</v>
      </c>
      <c r="C252" s="12" cm="1">
        <f t="array" ref="C252">_xlfn.IFS(A252&lt;=0,0,A252&gt;254,NA(),TRUE,3/(257-A252))</f>
        <v>6.1224489795918366E-2</v>
      </c>
      <c r="E252">
        <f t="shared" si="35"/>
        <v>10.500000000000014</v>
      </c>
      <c r="F252">
        <f t="shared" si="33"/>
        <v>3</v>
      </c>
      <c r="G252" s="10" cm="1">
        <f t="array" ref="G252">_xlfn.SWITCH(_xlfn.BITRSHIFT(A252,6),0,0.1,1,1.7,2,4.9,3,11.4,-99)+_xlfn.SWITCH(_xlfn.BITRSHIFT(A252,6),0,0.025,1,0.05,2,0.1,3,0.2,-99)*_xlfn.BITAND(A252,63)</f>
        <v>14.600000000000001</v>
      </c>
      <c r="I252">
        <f t="shared" si="34"/>
        <v>20376.381275218253</v>
      </c>
    </row>
    <row r="253" spans="1:9" x14ac:dyDescent="0.25">
      <c r="A253">
        <v>209</v>
      </c>
      <c r="B253" s="12" cm="1">
        <f t="array" ref="B253">_xlfn.IFS(A253&lt;=0,0,A253&gt;254,NA(),TRUE,2/(257-A253))</f>
        <v>4.1666666666666664E-2</v>
      </c>
      <c r="C253" s="12" cm="1">
        <f t="array" ref="C253">_xlfn.IFS(A253&lt;=0,0,A253&gt;254,NA(),TRUE,3/(257-A253))</f>
        <v>6.25E-2</v>
      </c>
      <c r="E253">
        <f t="shared" si="35"/>
        <v>10.550000000000015</v>
      </c>
      <c r="F253">
        <f t="shared" si="33"/>
        <v>3</v>
      </c>
      <c r="G253" s="10" cm="1">
        <f t="array" ref="G253">_xlfn.SWITCH(_xlfn.BITRSHIFT(A253,6),0,0.1,1,1.7,2,4.9,3,11.4,-99)+_xlfn.SWITCH(_xlfn.BITRSHIFT(A253,6),0,0.025,1,0.05,2,0.1,3,0.2,-99)*_xlfn.BITAND(A253,63)</f>
        <v>14.8</v>
      </c>
      <c r="I253">
        <f t="shared" si="34"/>
        <v>20796.504663488311</v>
      </c>
    </row>
    <row r="254" spans="1:9" x14ac:dyDescent="0.25">
      <c r="A254">
        <v>210</v>
      </c>
      <c r="B254" s="12" cm="1">
        <f t="array" ref="B254">_xlfn.IFS(A254&lt;=0,0,A254&gt;254,NA(),TRUE,2/(257-A254))</f>
        <v>4.2553191489361701E-2</v>
      </c>
      <c r="C254" s="12" cm="1">
        <f t="array" ref="C254">_xlfn.IFS(A254&lt;=0,0,A254&gt;254,NA(),TRUE,3/(257-A254))</f>
        <v>6.3829787234042548E-2</v>
      </c>
      <c r="E254">
        <f t="shared" ref="E254:E293" si="36">E255-0.5</f>
        <v>10</v>
      </c>
      <c r="F254">
        <f t="shared" si="33"/>
        <v>3</v>
      </c>
      <c r="G254" s="10" cm="1">
        <f t="array" ref="G254">_xlfn.SWITCH(_xlfn.BITRSHIFT(A254,6),0,0.1,1,1.7,2,4.9,3,11.4,-99)+_xlfn.SWITCH(_xlfn.BITRSHIFT(A254,6),0,0.025,1,0.05,2,0.1,3,0.2,-99)*_xlfn.BITAND(A254,63)</f>
        <v>15</v>
      </c>
      <c r="I254">
        <f t="shared" si="34"/>
        <v>21219.476400284104</v>
      </c>
    </row>
    <row r="255" spans="1:9" x14ac:dyDescent="0.25">
      <c r="A255">
        <v>211</v>
      </c>
      <c r="B255" s="12" cm="1">
        <f t="array" ref="B255">_xlfn.IFS(A255&lt;=0,0,A255&gt;254,NA(),TRUE,2/(257-A255))</f>
        <v>4.3478260869565216E-2</v>
      </c>
      <c r="C255" s="12" cm="1">
        <f t="array" ref="C255">_xlfn.IFS(A255&lt;=0,0,A255&gt;254,NA(),TRUE,3/(257-A255))</f>
        <v>6.5217391304347824E-2</v>
      </c>
      <c r="E255">
        <f t="shared" si="36"/>
        <v>10.5</v>
      </c>
      <c r="F255">
        <f t="shared" si="33"/>
        <v>3</v>
      </c>
      <c r="G255" s="10" cm="1">
        <f t="array" ref="G255">_xlfn.SWITCH(_xlfn.BITRSHIFT(A255,6),0,0.1,1,1.7,2,4.9,3,11.4,-99)+_xlfn.SWITCH(_xlfn.BITRSHIFT(A255,6),0,0.025,1,0.05,2,0.1,3,0.2,-99)*_xlfn.BITAND(A255,63)</f>
        <v>15.200000000000001</v>
      </c>
      <c r="I255">
        <f t="shared" si="34"/>
        <v>21645.277432037834</v>
      </c>
    </row>
    <row r="256" spans="1:9" x14ac:dyDescent="0.25">
      <c r="A256">
        <v>212</v>
      </c>
      <c r="B256" s="12" cm="1">
        <f t="array" ref="B256">_xlfn.IFS(A256&lt;=0,0,A256&gt;254,NA(),TRUE,2/(257-A256))</f>
        <v>4.4444444444444446E-2</v>
      </c>
      <c r="C256" s="12" cm="1">
        <f t="array" ref="C256">_xlfn.IFS(A256&lt;=0,0,A256&gt;254,NA(),TRUE,3/(257-A256))</f>
        <v>6.6666666666666666E-2</v>
      </c>
      <c r="E256">
        <f t="shared" si="36"/>
        <v>11</v>
      </c>
      <c r="F256">
        <f t="shared" si="33"/>
        <v>3</v>
      </c>
      <c r="G256" s="10" cm="1">
        <f t="array" ref="G256">_xlfn.SWITCH(_xlfn.BITRSHIFT(A256,6),0,0.1,1,1.7,2,4.9,3,11.4,-99)+_xlfn.SWITCH(_xlfn.BITRSHIFT(A256,6),0,0.025,1,0.05,2,0.1,3,0.2,-99)*_xlfn.BITAND(A256,63)</f>
        <v>15.4</v>
      </c>
      <c r="I256">
        <f t="shared" si="34"/>
        <v>22073.889082514652</v>
      </c>
    </row>
    <row r="257" spans="1:9" x14ac:dyDescent="0.25">
      <c r="A257">
        <v>213</v>
      </c>
      <c r="B257" s="12" cm="1">
        <f t="array" ref="B257">_xlfn.IFS(A257&lt;=0,0,A257&gt;254,NA(),TRUE,2/(257-A257))</f>
        <v>4.5454545454545456E-2</v>
      </c>
      <c r="C257" s="12" cm="1">
        <f t="array" ref="C257">_xlfn.IFS(A257&lt;=0,0,A257&gt;254,NA(),TRUE,3/(257-A257))</f>
        <v>6.8181818181818177E-2</v>
      </c>
      <c r="E257">
        <f t="shared" si="36"/>
        <v>11.5</v>
      </c>
      <c r="F257">
        <f t="shared" si="33"/>
        <v>3</v>
      </c>
      <c r="G257" s="10" cm="1">
        <f t="array" ref="G257">_xlfn.SWITCH(_xlfn.BITRSHIFT(A257,6),0,0.1,1,1.7,2,4.9,3,11.4,-99)+_xlfn.SWITCH(_xlfn.BITRSHIFT(A257,6),0,0.025,1,0.05,2,0.1,3,0.2,-99)*_xlfn.BITAND(A257,63)</f>
        <v>15.600000000000001</v>
      </c>
      <c r="I257">
        <f t="shared" si="34"/>
        <v>22505.293040520231</v>
      </c>
    </row>
    <row r="258" spans="1:9" x14ac:dyDescent="0.25">
      <c r="A258">
        <v>214</v>
      </c>
      <c r="B258" s="12" cm="1">
        <f t="array" ref="B258">_xlfn.IFS(A258&lt;=0,0,A258&gt;254,NA(),TRUE,2/(257-A258))</f>
        <v>4.6511627906976744E-2</v>
      </c>
      <c r="C258" s="12" cm="1">
        <f t="array" ref="C258">_xlfn.IFS(A258&lt;=0,0,A258&gt;254,NA(),TRUE,3/(257-A258))</f>
        <v>6.9767441860465115E-2</v>
      </c>
      <c r="E258">
        <f t="shared" si="36"/>
        <v>12</v>
      </c>
      <c r="F258">
        <f t="shared" si="33"/>
        <v>3</v>
      </c>
      <c r="G258" s="10" cm="1">
        <f t="array" ref="G258">_xlfn.SWITCH(_xlfn.BITRSHIFT(A258,6),0,0.1,1,1.7,2,4.9,3,11.4,-99)+_xlfn.SWITCH(_xlfn.BITRSHIFT(A258,6),0,0.025,1,0.05,2,0.1,3,0.2,-99)*_xlfn.BITAND(A258,63)</f>
        <v>15.8</v>
      </c>
      <c r="I258">
        <f t="shared" si="34"/>
        <v>22939.471348161493</v>
      </c>
    </row>
    <row r="259" spans="1:9" x14ac:dyDescent="0.25">
      <c r="A259">
        <v>215</v>
      </c>
      <c r="B259" s="19" cm="1">
        <f t="array" ref="B259">_xlfn.IFS(A259&lt;=0,0,A259&gt;254,NA(),TRUE,2/(257-A259))</f>
        <v>4.7619047619047616E-2</v>
      </c>
      <c r="C259" s="12" cm="1">
        <f t="array" ref="C259">_xlfn.IFS(A259&lt;=0,0,A259&gt;254,NA(),TRUE,3/(257-A259))</f>
        <v>7.1428571428571425E-2</v>
      </c>
      <c r="E259">
        <f t="shared" si="36"/>
        <v>12.5</v>
      </c>
      <c r="F259">
        <f t="shared" si="33"/>
        <v>3</v>
      </c>
      <c r="G259" s="10" cm="1">
        <f t="array" ref="G259">_xlfn.SWITCH(_xlfn.BITRSHIFT(A259,6),0,0.1,1,1.7,2,4.9,3,11.4,-99)+_xlfn.SWITCH(_xlfn.BITRSHIFT(A259,6),0,0.025,1,0.05,2,0.1,3,0.2,-99)*_xlfn.BITAND(A259,63)</f>
        <v>16</v>
      </c>
      <c r="I259">
        <f t="shared" si="34"/>
        <v>23376.406389629617</v>
      </c>
    </row>
    <row r="260" spans="1:9" x14ac:dyDescent="0.25">
      <c r="A260">
        <v>216</v>
      </c>
      <c r="B260" s="19" cm="1">
        <f t="array" ref="B260">_xlfn.IFS(A260&lt;=0,0,A260&gt;254,NA(),TRUE,2/(257-A260))</f>
        <v>4.878048780487805E-2</v>
      </c>
      <c r="C260" s="12" cm="1">
        <f t="array" ref="C260">_xlfn.IFS(A260&lt;=0,0,A260&gt;254,NA(),TRUE,3/(257-A260))</f>
        <v>7.3170731707317069E-2</v>
      </c>
      <c r="E260">
        <f t="shared" si="36"/>
        <v>13</v>
      </c>
      <c r="F260">
        <f t="shared" si="33"/>
        <v>3</v>
      </c>
      <c r="G260" s="10" cm="1">
        <f t="array" ref="G260">_xlfn.SWITCH(_xlfn.BITRSHIFT(A260,6),0,0.1,1,1.7,2,4.9,3,11.4,-99)+_xlfn.SWITCH(_xlfn.BITRSHIFT(A260,6),0,0.025,1,0.05,2,0.1,3,0.2,-99)*_xlfn.BITAND(A260,63)</f>
        <v>16.200000000000003</v>
      </c>
      <c r="I260">
        <f t="shared" si="34"/>
        <v>23816.080880474943</v>
      </c>
    </row>
    <row r="261" spans="1:9" x14ac:dyDescent="0.25">
      <c r="A261">
        <v>217</v>
      </c>
      <c r="B261" s="12" cm="1">
        <f t="array" ref="B261">_xlfn.IFS(A261&lt;=0,0,A261&gt;254,NA(),TRUE,2/(257-A261))</f>
        <v>0.05</v>
      </c>
      <c r="C261" s="12" cm="1">
        <f t="array" ref="C261">_xlfn.IFS(A261&lt;=0,0,A261&gt;254,NA(),TRUE,3/(257-A261))</f>
        <v>7.4999999999999997E-2</v>
      </c>
      <c r="E261">
        <f t="shared" si="36"/>
        <v>13.5</v>
      </c>
      <c r="F261">
        <f t="shared" si="33"/>
        <v>3</v>
      </c>
      <c r="G261" s="10" cm="1">
        <f t="array" ref="G261">_xlfn.SWITCH(_xlfn.BITRSHIFT(A261,6),0,0.1,1,1.7,2,4.9,3,11.4,-99)+_xlfn.SWITCH(_xlfn.BITRSHIFT(A261,6),0,0.025,1,0.05,2,0.1,3,0.2,-99)*_xlfn.BITAND(A261,63)</f>
        <v>16.399999999999999</v>
      </c>
      <c r="I261">
        <f t="shared" si="34"/>
        <v>24258.477857347025</v>
      </c>
    </row>
    <row r="262" spans="1:9" x14ac:dyDescent="0.25">
      <c r="A262">
        <v>218</v>
      </c>
      <c r="B262" s="12" cm="1">
        <f t="array" ref="B262">_xlfn.IFS(A262&lt;=0,0,A262&gt;254,NA(),TRUE,2/(257-A262))</f>
        <v>5.128205128205128E-2</v>
      </c>
      <c r="C262" s="12" cm="1">
        <f t="array" ref="C262">_xlfn.IFS(A262&lt;=0,0,A262&gt;254,NA(),TRUE,3/(257-A262))</f>
        <v>7.6923076923076927E-2</v>
      </c>
      <c r="E262">
        <f t="shared" si="36"/>
        <v>14</v>
      </c>
      <c r="F262">
        <f t="shared" si="33"/>
        <v>3</v>
      </c>
      <c r="G262" s="10" cm="1">
        <f t="array" ref="G262">_xlfn.SWITCH(_xlfn.BITRSHIFT(A262,6),0,0.1,1,1.7,2,4.9,3,11.4,-99)+_xlfn.SWITCH(_xlfn.BITRSHIFT(A262,6),0,0.025,1,0.05,2,0.1,3,0.2,-99)*_xlfn.BITAND(A262,63)</f>
        <v>16.600000000000001</v>
      </c>
      <c r="I262">
        <f t="shared" si="34"/>
        <v>24703.580668174112</v>
      </c>
    </row>
    <row r="263" spans="1:9" x14ac:dyDescent="0.25">
      <c r="A263">
        <v>219</v>
      </c>
      <c r="B263" s="12" cm="1">
        <f t="array" ref="B263">_xlfn.IFS(A263&lt;=0,0,A263&gt;254,NA(),TRUE,2/(257-A263))</f>
        <v>5.2631578947368418E-2</v>
      </c>
      <c r="C263" s="12" cm="1">
        <f t="array" ref="C263">_xlfn.IFS(A263&lt;=0,0,A263&gt;254,NA(),TRUE,3/(257-A263))</f>
        <v>7.8947368421052627E-2</v>
      </c>
      <c r="E263">
        <f t="shared" si="36"/>
        <v>14.5</v>
      </c>
      <c r="F263">
        <f t="shared" si="33"/>
        <v>3</v>
      </c>
      <c r="G263" s="10" cm="1">
        <f t="array" ref="G263">_xlfn.SWITCH(_xlfn.BITRSHIFT(A263,6),0,0.1,1,1.7,2,4.9,3,11.4,-99)+_xlfn.SWITCH(_xlfn.BITRSHIFT(A263,6),0,0.025,1,0.05,2,0.1,3,0.2,-99)*_xlfn.BITAND(A263,63)</f>
        <v>16.8</v>
      </c>
      <c r="I263">
        <f t="shared" si="34"/>
        <v>25151.3729627578</v>
      </c>
    </row>
    <row r="264" spans="1:9" x14ac:dyDescent="0.25">
      <c r="A264">
        <v>220</v>
      </c>
      <c r="B264" s="12" cm="1">
        <f t="array" ref="B264">_xlfn.IFS(A264&lt;=0,0,A264&gt;254,NA(),TRUE,2/(257-A264))</f>
        <v>5.4054054054054057E-2</v>
      </c>
      <c r="C264" s="12" cm="1">
        <f t="array" ref="C264">_xlfn.IFS(A264&lt;=0,0,A264&gt;254,NA(),TRUE,3/(257-A264))</f>
        <v>8.1081081081081086E-2</v>
      </c>
      <c r="E264">
        <f t="shared" si="36"/>
        <v>15</v>
      </c>
      <c r="F264">
        <f t="shared" si="33"/>
        <v>3</v>
      </c>
      <c r="G264" s="10" cm="1">
        <f t="array" ref="G264">_xlfn.SWITCH(_xlfn.BITRSHIFT(A264,6),0,0.1,1,1.7,2,4.9,3,11.4,-99)+_xlfn.SWITCH(_xlfn.BITRSHIFT(A264,6),0,0.025,1,0.05,2,0.1,3,0.2,-99)*_xlfn.BITAND(A264,63)</f>
        <v>17</v>
      </c>
      <c r="I264">
        <f t="shared" si="34"/>
        <v>25601.838683761129</v>
      </c>
    </row>
    <row r="265" spans="1:9" x14ac:dyDescent="0.25">
      <c r="A265">
        <v>221</v>
      </c>
      <c r="B265" s="19" cm="1">
        <f t="array" ref="B265">_xlfn.IFS(A265&lt;=0,0,A265&gt;254,NA(),TRUE,2/(257-A265))</f>
        <v>5.5555555555555552E-2</v>
      </c>
      <c r="C265" s="12" cm="1">
        <f t="array" ref="C265">_xlfn.IFS(A265&lt;=0,0,A265&gt;254,NA(),TRUE,3/(257-A265))</f>
        <v>8.3333333333333329E-2</v>
      </c>
      <c r="E265">
        <f t="shared" si="36"/>
        <v>15.5</v>
      </c>
      <c r="F265">
        <f t="shared" si="33"/>
        <v>3</v>
      </c>
      <c r="G265" s="10" cm="1">
        <f t="array" ref="G265">_xlfn.SWITCH(_xlfn.BITRSHIFT(A265,6),0,0.1,1,1.7,2,4.9,3,11.4,-99)+_xlfn.SWITCH(_xlfn.BITRSHIFT(A265,6),0,0.025,1,0.05,2,0.1,3,0.2,-99)*_xlfn.BITAND(A265,63)</f>
        <v>17.200000000000003</v>
      </c>
      <c r="I265">
        <f t="shared" si="34"/>
        <v>26054.962058068431</v>
      </c>
    </row>
    <row r="266" spans="1:9" x14ac:dyDescent="0.25">
      <c r="A266">
        <v>222</v>
      </c>
      <c r="B266" s="12" cm="1">
        <f t="array" ref="B266">_xlfn.IFS(A266&lt;=0,0,A266&gt;254,NA(),TRUE,2/(257-A266))</f>
        <v>5.7142857142857141E-2</v>
      </c>
      <c r="C266" s="12" cm="1">
        <f t="array" ref="C266">_xlfn.IFS(A266&lt;=0,0,A266&gt;254,NA(),TRUE,3/(257-A266))</f>
        <v>8.5714285714285715E-2</v>
      </c>
      <c r="E266">
        <f t="shared" si="36"/>
        <v>16</v>
      </c>
      <c r="F266">
        <f t="shared" si="33"/>
        <v>3</v>
      </c>
      <c r="G266" s="10" cm="1">
        <f t="array" ref="G266">_xlfn.SWITCH(_xlfn.BITRSHIFT(A266,6),0,0.1,1,1.7,2,4.9,3,11.4,-99)+_xlfn.SWITCH(_xlfn.BITRSHIFT(A266,6),0,0.025,1,0.05,2,0.1,3,0.2,-99)*_xlfn.BITAND(A266,63)</f>
        <v>17.399999999999999</v>
      </c>
      <c r="I266">
        <f t="shared" si="34"/>
        <v>26510.727588498426</v>
      </c>
    </row>
    <row r="267" spans="1:9" x14ac:dyDescent="0.25">
      <c r="A267">
        <v>223</v>
      </c>
      <c r="B267" s="12" cm="1">
        <f t="array" ref="B267">_xlfn.IFS(A267&lt;=0,0,A267&gt;254,NA(),TRUE,2/(257-A267))</f>
        <v>5.8823529411764705E-2</v>
      </c>
      <c r="C267" s="12" cm="1">
        <f t="array" ref="C267">_xlfn.IFS(A267&lt;=0,0,A267&gt;254,NA(),TRUE,3/(257-A267))</f>
        <v>8.8235294117647065E-2</v>
      </c>
      <c r="E267">
        <f t="shared" si="36"/>
        <v>16.5</v>
      </c>
      <c r="F267">
        <f t="shared" si="33"/>
        <v>3</v>
      </c>
      <c r="G267" s="10" cm="1">
        <f t="array" ref="G267">_xlfn.SWITCH(_xlfn.BITRSHIFT(A267,6),0,0.1,1,1.7,2,4.9,3,11.4,-99)+_xlfn.SWITCH(_xlfn.BITRSHIFT(A267,6),0,0.025,1,0.05,2,0.1,3,0.2,-99)*_xlfn.BITAND(A267,63)</f>
        <v>17.600000000000001</v>
      </c>
      <c r="I267">
        <f t="shared" si="34"/>
        <v>26969.120045851305</v>
      </c>
    </row>
    <row r="268" spans="1:9" x14ac:dyDescent="0.25">
      <c r="A268">
        <v>224</v>
      </c>
      <c r="B268" s="12" cm="1">
        <f t="array" ref="B268">_xlfn.IFS(A268&lt;=0,0,A268&gt;254,NA(),TRUE,2/(257-A268))</f>
        <v>6.0606060606060608E-2</v>
      </c>
      <c r="C268" s="12" cm="1">
        <f t="array" ref="C268">_xlfn.IFS(A268&lt;=0,0,A268&gt;254,NA(),TRUE,3/(257-A268))</f>
        <v>9.0909090909090912E-2</v>
      </c>
      <c r="E268">
        <f t="shared" si="36"/>
        <v>17</v>
      </c>
      <c r="F268">
        <f t="shared" si="33"/>
        <v>3</v>
      </c>
      <c r="G268" s="10" cm="1">
        <f t="array" ref="G268">_xlfn.SWITCH(_xlfn.BITRSHIFT(A268,6),0,0.1,1,1.7,2,4.9,3,11.4,-99)+_xlfn.SWITCH(_xlfn.BITRSHIFT(A268,6),0,0.025,1,0.05,2,0.1,3,0.2,-99)*_xlfn.BITAND(A268,63)</f>
        <v>17.8</v>
      </c>
      <c r="I268">
        <f t="shared" si="34"/>
        <v>27430.124461273215</v>
      </c>
    </row>
    <row r="269" spans="1:9" x14ac:dyDescent="0.25">
      <c r="A269">
        <v>225</v>
      </c>
      <c r="B269" s="12" cm="1">
        <f t="array" ref="B269">_xlfn.IFS(A269&lt;=0,0,A269&gt;254,NA(),TRUE,2/(257-A269))</f>
        <v>6.25E-2</v>
      </c>
      <c r="C269" s="12" cm="1">
        <f t="array" ref="C269">_xlfn.IFS(A269&lt;=0,0,A269&gt;254,NA(),TRUE,3/(257-A269))</f>
        <v>9.375E-2</v>
      </c>
      <c r="E269">
        <f t="shared" si="36"/>
        <v>17.5</v>
      </c>
      <c r="F269">
        <f t="shared" si="33"/>
        <v>3</v>
      </c>
      <c r="G269" s="10" cm="1">
        <f t="array" ref="G269">_xlfn.SWITCH(_xlfn.BITRSHIFT(A269,6),0,0.1,1,1.7,2,4.9,3,11.4,-99)+_xlfn.SWITCH(_xlfn.BITRSHIFT(A269,6),0,0.025,1,0.05,2,0.1,3,0.2,-99)*_xlfn.BITAND(A269,63)</f>
        <v>18</v>
      </c>
      <c r="I269">
        <f t="shared" si="34"/>
        <v>27893.726118921895</v>
      </c>
    </row>
    <row r="270" spans="1:9" x14ac:dyDescent="0.25">
      <c r="A270">
        <v>226</v>
      </c>
      <c r="B270" s="12" cm="1">
        <f t="array" ref="B270">_xlfn.IFS(A270&lt;=0,0,A270&gt;254,NA(),TRUE,2/(257-A270))</f>
        <v>6.4516129032258063E-2</v>
      </c>
      <c r="C270" s="12" cm="1">
        <f t="array" ref="C270">_xlfn.IFS(A270&lt;=0,0,A270&gt;254,NA(),TRUE,3/(257-A270))</f>
        <v>9.6774193548387094E-2</v>
      </c>
      <c r="E270">
        <f t="shared" si="36"/>
        <v>18</v>
      </c>
      <c r="F270">
        <f t="shared" si="33"/>
        <v>3</v>
      </c>
      <c r="G270" s="10" cm="1">
        <f t="array" ref="G270">_xlfn.SWITCH(_xlfn.BITRSHIFT(A270,6),0,0.1,1,1.7,2,4.9,3,11.4,-99)+_xlfn.SWITCH(_xlfn.BITRSHIFT(A270,6),0,0.025,1,0.05,2,0.1,3,0.2,-99)*_xlfn.BITAND(A270,63)</f>
        <v>18.200000000000003</v>
      </c>
      <c r="I270">
        <f t="shared" si="34"/>
        <v>28359.910548918371</v>
      </c>
    </row>
    <row r="271" spans="1:9" x14ac:dyDescent="0.25">
      <c r="A271">
        <v>227</v>
      </c>
      <c r="B271" s="12" cm="1">
        <f t="array" ref="B271">_xlfn.IFS(A271&lt;=0,0,A271&gt;254,NA(),TRUE,2/(257-A271))</f>
        <v>6.6666666666666666E-2</v>
      </c>
      <c r="C271" s="12" cm="1">
        <f t="array" ref="C271">_xlfn.IFS(A271&lt;=0,0,A271&gt;254,NA(),TRUE,3/(257-A271))</f>
        <v>0.1</v>
      </c>
      <c r="E271">
        <f t="shared" si="36"/>
        <v>18.5</v>
      </c>
      <c r="F271">
        <f t="shared" si="33"/>
        <v>3</v>
      </c>
      <c r="G271" s="10" cm="1">
        <f t="array" ref="G271">_xlfn.SWITCH(_xlfn.BITRSHIFT(A271,6),0,0.1,1,1.7,2,4.9,3,11.4,-99)+_xlfn.SWITCH(_xlfn.BITRSHIFT(A271,6),0,0.025,1,0.05,2,0.1,3,0.2,-99)*_xlfn.BITAND(A271,63)</f>
        <v>18.399999999999999</v>
      </c>
      <c r="I271">
        <f t="shared" si="34"/>
        <v>28828.663520570437</v>
      </c>
    </row>
    <row r="272" spans="1:9" x14ac:dyDescent="0.25">
      <c r="A272">
        <v>228</v>
      </c>
      <c r="B272" s="12" cm="1">
        <f t="array" ref="B272">_xlfn.IFS(A272&lt;=0,0,A272&gt;254,NA(),TRUE,2/(257-A272))</f>
        <v>6.8965517241379309E-2</v>
      </c>
      <c r="C272" s="12" cm="1">
        <f t="array" ref="C272">_xlfn.IFS(A272&lt;=0,0,A272&gt;254,NA(),TRUE,3/(257-A272))</f>
        <v>0.10344827586206896</v>
      </c>
      <c r="E272">
        <f t="shared" si="36"/>
        <v>19</v>
      </c>
      <c r="F272">
        <f t="shared" si="33"/>
        <v>3</v>
      </c>
      <c r="G272" s="10" cm="1">
        <f t="array" ref="G272">_xlfn.SWITCH(_xlfn.BITRSHIFT(A272,6),0,0.1,1,1.7,2,4.9,3,11.4,-99)+_xlfn.SWITCH(_xlfn.BITRSHIFT(A272,6),0,0.025,1,0.05,2,0.1,3,0.2,-99)*_xlfn.BITAND(A272,63)</f>
        <v>18.600000000000001</v>
      </c>
      <c r="I272">
        <f t="shared" si="34"/>
        <v>29299.9710358548</v>
      </c>
    </row>
    <row r="273" spans="1:9" x14ac:dyDescent="0.25">
      <c r="A273">
        <v>229</v>
      </c>
      <c r="B273" s="12" cm="1">
        <f t="array" ref="B273">_xlfn.IFS(A273&lt;=0,0,A273&gt;254,NA(),TRUE,2/(257-A273))</f>
        <v>7.1428571428571425E-2</v>
      </c>
      <c r="C273" s="12" cm="1">
        <f t="array" ref="C273">_xlfn.IFS(A273&lt;=0,0,A273&gt;254,NA(),TRUE,3/(257-A273))</f>
        <v>0.10714285714285714</v>
      </c>
      <c r="E273">
        <f t="shared" si="36"/>
        <v>19.5</v>
      </c>
      <c r="F273">
        <f t="shared" si="33"/>
        <v>3</v>
      </c>
      <c r="G273" s="10" cm="1">
        <f t="array" ref="G273">_xlfn.SWITCH(_xlfn.BITRSHIFT(A273,6),0,0.1,1,1.7,2,4.9,3,11.4,-99)+_xlfn.SWITCH(_xlfn.BITRSHIFT(A273,6),0,0.025,1,0.05,2,0.1,3,0.2,-99)*_xlfn.BITAND(A273,63)</f>
        <v>18.8</v>
      </c>
      <c r="I273">
        <f t="shared" si="34"/>
        <v>29773.819323145115</v>
      </c>
    </row>
    <row r="274" spans="1:9" x14ac:dyDescent="0.25">
      <c r="A274">
        <v>230</v>
      </c>
      <c r="B274" s="12" cm="1">
        <f t="array" ref="B274">_xlfn.IFS(A274&lt;=0,0,A274&gt;254,NA(),TRUE,2/(257-A274))</f>
        <v>7.407407407407407E-2</v>
      </c>
      <c r="C274" s="12" cm="1">
        <f t="array" ref="C274">_xlfn.IFS(A274&lt;=0,0,A274&gt;254,NA(),TRUE,3/(257-A274))</f>
        <v>0.1111111111111111</v>
      </c>
      <c r="E274">
        <f t="shared" si="36"/>
        <v>20</v>
      </c>
      <c r="F274">
        <f t="shared" si="33"/>
        <v>3</v>
      </c>
      <c r="G274" s="10" cm="1">
        <f t="array" ref="G274">_xlfn.SWITCH(_xlfn.BITRSHIFT(A274,6),0,0.1,1,1.7,2,4.9,3,11.4,-99)+_xlfn.SWITCH(_xlfn.BITRSHIFT(A274,6),0,0.025,1,0.05,2,0.1,3,0.2,-99)*_xlfn.BITAND(A274,63)</f>
        <v>19</v>
      </c>
      <c r="I274">
        <f t="shared" si="34"/>
        <v>30250.194831174154</v>
      </c>
    </row>
    <row r="275" spans="1:9" x14ac:dyDescent="0.25">
      <c r="A275">
        <v>231</v>
      </c>
      <c r="B275" s="12" cm="1">
        <f t="array" ref="B275">_xlfn.IFS(A275&lt;=0,0,A275&gt;254,NA(),TRUE,2/(257-A275))</f>
        <v>7.6923076923076927E-2</v>
      </c>
      <c r="C275" s="12" cm="1">
        <f t="array" ref="C275">_xlfn.IFS(A275&lt;=0,0,A275&gt;254,NA(),TRUE,3/(257-A275))</f>
        <v>0.11538461538461539</v>
      </c>
      <c r="E275">
        <f t="shared" si="36"/>
        <v>20.5</v>
      </c>
      <c r="F275">
        <f t="shared" si="33"/>
        <v>3</v>
      </c>
      <c r="G275" s="10" cm="1">
        <f t="array" ref="G275">_xlfn.SWITCH(_xlfn.BITRSHIFT(A275,6),0,0.1,1,1.7,2,4.9,3,11.4,-99)+_xlfn.SWITCH(_xlfn.BITRSHIFT(A275,6),0,0.025,1,0.05,2,0.1,3,0.2,-99)*_xlfn.BITAND(A275,63)</f>
        <v>19.200000000000003</v>
      </c>
      <c r="H275" t="s">
        <v>60</v>
      </c>
      <c r="I275">
        <f t="shared" si="34"/>
        <v>30729.084223219314</v>
      </c>
    </row>
    <row r="276" spans="1:9" x14ac:dyDescent="0.25">
      <c r="A276">
        <v>232</v>
      </c>
      <c r="B276" s="12" cm="1">
        <f t="array" ref="B276">_xlfn.IFS(A276&lt;=0,0,A276&gt;254,NA(),TRUE,2/(257-A276))</f>
        <v>0.08</v>
      </c>
      <c r="C276" s="12" cm="1">
        <f t="array" ref="C276">_xlfn.IFS(A276&lt;=0,0,A276&gt;254,NA(),TRUE,3/(257-A276))</f>
        <v>0.12</v>
      </c>
      <c r="E276">
        <f t="shared" si="36"/>
        <v>21</v>
      </c>
      <c r="F276">
        <f t="shared" si="33"/>
        <v>3</v>
      </c>
      <c r="G276" s="10" cm="1">
        <f t="array" ref="G276">_xlfn.SWITCH(_xlfn.BITRSHIFT(A276,6),0,0.1,1,1.7,2,4.9,3,11.4,-99)+_xlfn.SWITCH(_xlfn.BITRSHIFT(A276,6),0,0.025,1,0.05,2,0.1,3,0.2,-99)*_xlfn.BITAND(A276,63)</f>
        <v>19.399999999999999</v>
      </c>
      <c r="I276">
        <f t="shared" si="34"/>
        <v>31210.474371500171</v>
      </c>
    </row>
    <row r="277" spans="1:9" x14ac:dyDescent="0.25">
      <c r="A277">
        <v>233</v>
      </c>
      <c r="B277" s="12" cm="1">
        <f t="array" ref="B277">_xlfn.IFS(A277&lt;=0,0,A277&gt;254,NA(),TRUE,2/(257-A277))</f>
        <v>8.3333333333333329E-2</v>
      </c>
      <c r="C277" s="12" cm="1">
        <f t="array" ref="C277">_xlfn.IFS(A277&lt;=0,0,A277&gt;254,NA(),TRUE,3/(257-A277))</f>
        <v>0.125</v>
      </c>
      <c r="E277">
        <f t="shared" si="36"/>
        <v>21.5</v>
      </c>
      <c r="F277">
        <f t="shared" si="33"/>
        <v>3</v>
      </c>
      <c r="G277" s="10" cm="1">
        <f t="array" ref="G277">_xlfn.SWITCH(_xlfn.BITRSHIFT(A277,6),0,0.1,1,1.7,2,4.9,3,11.4,-99)+_xlfn.SWITCH(_xlfn.BITRSHIFT(A277,6),0,0.025,1,0.05,2,0.1,3,0.2,-99)*_xlfn.BITAND(A277,63)</f>
        <v>19.600000000000001</v>
      </c>
      <c r="I277">
        <f t="shared" si="34"/>
        <v>31694.352351779395</v>
      </c>
    </row>
    <row r="278" spans="1:9" x14ac:dyDescent="0.25">
      <c r="A278">
        <v>234</v>
      </c>
      <c r="B278" s="12" cm="1">
        <f t="array" ref="B278">_xlfn.IFS(A278&lt;=0,0,A278&gt;254,NA(),TRUE,2/(257-A278))</f>
        <v>8.6956521739130432E-2</v>
      </c>
      <c r="C278" s="12" cm="1">
        <f t="array" ref="C278">_xlfn.IFS(A278&lt;=0,0,A278&gt;254,NA(),TRUE,3/(257-A278))</f>
        <v>0.13043478260869565</v>
      </c>
      <c r="E278">
        <f t="shared" si="36"/>
        <v>22</v>
      </c>
      <c r="F278">
        <f t="shared" si="33"/>
        <v>3</v>
      </c>
      <c r="G278" s="10" cm="1">
        <f t="array" ref="G278">_xlfn.SWITCH(_xlfn.BITRSHIFT(A278,6),0,0.1,1,1.7,2,4.9,3,11.4,-99)+_xlfn.SWITCH(_xlfn.BITRSHIFT(A278,6),0,0.025,1,0.05,2,0.1,3,0.2,-99)*_xlfn.BITAND(A278,63)</f>
        <v>19.8</v>
      </c>
      <c r="I278">
        <f t="shared" si="34"/>
        <v>32180.70543815619</v>
      </c>
    </row>
    <row r="279" spans="1:9" x14ac:dyDescent="0.25">
      <c r="A279">
        <v>235</v>
      </c>
      <c r="B279" s="12" cm="1">
        <f t="array" ref="B279">_xlfn.IFS(A279&lt;=0,0,A279&gt;254,NA(),TRUE,2/(257-A279))</f>
        <v>9.0909090909090912E-2</v>
      </c>
      <c r="C279" s="12" cm="1">
        <f t="array" ref="C279">_xlfn.IFS(A279&lt;=0,0,A279&gt;254,NA(),TRUE,3/(257-A279))</f>
        <v>0.13636363636363635</v>
      </c>
      <c r="E279">
        <f t="shared" si="36"/>
        <v>22.5</v>
      </c>
      <c r="F279">
        <f t="shared" si="33"/>
        <v>3</v>
      </c>
      <c r="G279" s="10" cm="1">
        <f t="array" ref="G279">_xlfn.SWITCH(_xlfn.BITRSHIFT(A279,6),0,0.1,1,1.7,2,4.9,3,11.4,-99)+_xlfn.SWITCH(_xlfn.BITRSHIFT(A279,6),0,0.025,1,0.05,2,0.1,3,0.2,-99)*_xlfn.BITAND(A279,63)</f>
        <v>20</v>
      </c>
      <c r="I279">
        <f t="shared" si="34"/>
        <v>32669.521098045177</v>
      </c>
    </row>
    <row r="280" spans="1:9" x14ac:dyDescent="0.25">
      <c r="A280">
        <v>236</v>
      </c>
      <c r="B280" s="19" cm="1">
        <f t="array" ref="B280">_xlfn.IFS(A280&lt;=0,0,A280&gt;254,NA(),TRUE,2/(257-A280))</f>
        <v>9.5238095238095233E-2</v>
      </c>
      <c r="C280" s="12" cm="1">
        <f t="array" ref="C280">_xlfn.IFS(A280&lt;=0,0,A280&gt;254,NA(),TRUE,3/(257-A280))</f>
        <v>0.14285714285714285</v>
      </c>
      <c r="E280">
        <f t="shared" si="36"/>
        <v>23</v>
      </c>
      <c r="F280">
        <f t="shared" si="33"/>
        <v>3</v>
      </c>
      <c r="G280" s="10" cm="1">
        <f t="array" ref="G280">_xlfn.SWITCH(_xlfn.BITRSHIFT(A280,6),0,0.1,1,1.7,2,4.9,3,11.4,-99)+_xlfn.SWITCH(_xlfn.BITRSHIFT(A280,6),0,0.025,1,0.05,2,0.1,3,0.2,-99)*_xlfn.BITAND(A280,63)</f>
        <v>20.200000000000003</v>
      </c>
      <c r="I280">
        <f t="shared" si="34"/>
        <v>33160.78698733083</v>
      </c>
    </row>
    <row r="281" spans="1:9" x14ac:dyDescent="0.25">
      <c r="A281">
        <v>237</v>
      </c>
      <c r="B281" s="12" cm="1">
        <f t="array" ref="B281">_xlfn.IFS(A281&lt;=0,0,A281&gt;254,NA(),TRUE,2/(257-A281))</f>
        <v>0.1</v>
      </c>
      <c r="C281" s="12" cm="1">
        <f t="array" ref="C281">_xlfn.IFS(A281&lt;=0,0,A281&gt;254,NA(),TRUE,3/(257-A281))</f>
        <v>0.15</v>
      </c>
      <c r="E281">
        <f t="shared" si="36"/>
        <v>23.5</v>
      </c>
      <c r="F281">
        <f t="shared" si="33"/>
        <v>3</v>
      </c>
      <c r="G281" s="10" cm="1">
        <f t="array" ref="G281">_xlfn.SWITCH(_xlfn.BITRSHIFT(A281,6),0,0.1,1,1.7,2,4.9,3,11.4,-99)+_xlfn.SWITCH(_xlfn.BITRSHIFT(A281,6),0,0.025,1,0.05,2,0.1,3,0.2,-99)*_xlfn.BITAND(A281,63)</f>
        <v>20.399999999999999</v>
      </c>
      <c r="I281">
        <f t="shared" si="34"/>
        <v>33654.490945690399</v>
      </c>
    </row>
    <row r="282" spans="1:9" x14ac:dyDescent="0.25">
      <c r="A282">
        <v>238</v>
      </c>
      <c r="B282" s="12" cm="1">
        <f t="array" ref="B282">_xlfn.IFS(A282&lt;=0,0,A282&gt;254,NA(),TRUE,2/(257-A282))</f>
        <v>0.10526315789473684</v>
      </c>
      <c r="C282" s="12" cm="1">
        <f t="array" ref="C282">_xlfn.IFS(A282&lt;=0,0,A282&gt;254,NA(),TRUE,3/(257-A282))</f>
        <v>0.15789473684210525</v>
      </c>
      <c r="E282">
        <f t="shared" si="36"/>
        <v>24</v>
      </c>
      <c r="F282">
        <f t="shared" si="33"/>
        <v>3</v>
      </c>
      <c r="G282" s="10" cm="1">
        <f t="array" ref="G282">_xlfn.SWITCH(_xlfn.BITRSHIFT(A282,6),0,0.1,1,1.7,2,4.9,3,11.4,-99)+_xlfn.SWITCH(_xlfn.BITRSHIFT(A282,6),0,0.025,1,0.05,2,0.1,3,0.2,-99)*_xlfn.BITAND(A282,63)</f>
        <v>20.6</v>
      </c>
      <c r="I282">
        <f t="shared" si="34"/>
        <v>34150.620992077944</v>
      </c>
    </row>
    <row r="283" spans="1:9" x14ac:dyDescent="0.25">
      <c r="A283">
        <v>239</v>
      </c>
      <c r="B283" s="12" cm="1">
        <f t="array" ref="B283">_xlfn.IFS(A283&lt;=0,0,A283&gt;254,NA(),TRUE,2/(257-A283))</f>
        <v>0.1111111111111111</v>
      </c>
      <c r="C283" s="12" cm="1">
        <f t="array" ref="C283">_xlfn.IFS(A283&lt;=0,0,A283&gt;254,NA(),TRUE,3/(257-A283))</f>
        <v>0.16666666666666666</v>
      </c>
      <c r="E283">
        <f t="shared" si="36"/>
        <v>24.5</v>
      </c>
      <c r="F283">
        <f t="shared" si="33"/>
        <v>3</v>
      </c>
      <c r="G283" s="10" cm="1">
        <f t="array" ref="G283">_xlfn.SWITCH(_xlfn.BITRSHIFT(A283,6),0,0.1,1,1.7,2,4.9,3,11.4,-99)+_xlfn.SWITCH(_xlfn.BITRSHIFT(A283,6),0,0.025,1,0.05,2,0.1,3,0.2,-99)*_xlfn.BITAND(A283,63)</f>
        <v>20.8</v>
      </c>
      <c r="I283">
        <f t="shared" si="34"/>
        <v>34649.165320362015</v>
      </c>
    </row>
    <row r="284" spans="1:9" x14ac:dyDescent="0.25">
      <c r="A284">
        <v>240</v>
      </c>
      <c r="B284" s="12" cm="1">
        <f t="array" ref="B284">_xlfn.IFS(A284&lt;=0,0,A284&gt;254,NA(),TRUE,2/(257-A284))</f>
        <v>0.11764705882352941</v>
      </c>
      <c r="C284" s="12" cm="1">
        <f t="array" ref="C284">_xlfn.IFS(A284&lt;=0,0,A284&gt;254,NA(),TRUE,3/(257-A284))</f>
        <v>0.17647058823529413</v>
      </c>
      <c r="E284">
        <f t="shared" si="36"/>
        <v>25</v>
      </c>
      <c r="F284">
        <f t="shared" si="33"/>
        <v>3</v>
      </c>
      <c r="G284" s="10" cm="1">
        <f t="array" ref="G284">_xlfn.SWITCH(_xlfn.BITRSHIFT(A284,6),0,0.1,1,1.7,2,4.9,3,11.4,-99)+_xlfn.SWITCH(_xlfn.BITRSHIFT(A284,6),0,0.025,1,0.05,2,0.1,3,0.2,-99)*_xlfn.BITAND(A284,63)</f>
        <v>21</v>
      </c>
      <c r="I284">
        <f t="shared" si="34"/>
        <v>35150.112295110477</v>
      </c>
    </row>
    <row r="285" spans="1:9" x14ac:dyDescent="0.25">
      <c r="A285">
        <v>241</v>
      </c>
      <c r="B285" s="12" cm="1">
        <f t="array" ref="B285">_xlfn.IFS(A285&lt;=0,0,A285&gt;254,NA(),TRUE,2/(257-A285))</f>
        <v>0.125</v>
      </c>
      <c r="C285" s="12" cm="1">
        <f t="array" ref="C285">_xlfn.IFS(A285&lt;=0,0,A285&gt;254,NA(),TRUE,3/(257-A285))</f>
        <v>0.1875</v>
      </c>
      <c r="E285">
        <f t="shared" si="36"/>
        <v>25.5</v>
      </c>
      <c r="F285">
        <f t="shared" si="33"/>
        <v>3</v>
      </c>
      <c r="G285" s="10" cm="1">
        <f t="array" ref="G285">_xlfn.SWITCH(_xlfn.BITRSHIFT(A285,6),0,0.1,1,1.7,2,4.9,3,11.4,-99)+_xlfn.SWITCH(_xlfn.BITRSHIFT(A285,6),0,0.025,1,0.05,2,0.1,3,0.2,-99)*_xlfn.BITAND(A285,63)</f>
        <v>21.200000000000003</v>
      </c>
      <c r="I285">
        <f t="shared" si="34"/>
        <v>35653.450447516349</v>
      </c>
    </row>
    <row r="286" spans="1:9" x14ac:dyDescent="0.25">
      <c r="A286">
        <v>242</v>
      </c>
      <c r="B286" s="12" cm="1">
        <f t="array" ref="B286">_xlfn.IFS(A286&lt;=0,0,A286&gt;254,NA(),TRUE,2/(257-A286))</f>
        <v>0.13333333333333333</v>
      </c>
      <c r="C286" s="12" cm="1">
        <f t="array" ref="C286">_xlfn.IFS(A286&lt;=0,0,A286&gt;254,NA(),TRUE,3/(257-A286))</f>
        <v>0.2</v>
      </c>
      <c r="E286">
        <f t="shared" si="36"/>
        <v>26</v>
      </c>
      <c r="F286">
        <f t="shared" si="33"/>
        <v>3</v>
      </c>
      <c r="G286" s="10" cm="1">
        <f t="array" ref="G286">_xlfn.SWITCH(_xlfn.BITRSHIFT(A286,6),0,0.1,1,1.7,2,4.9,3,11.4,-99)+_xlfn.SWITCH(_xlfn.BITRSHIFT(A286,6),0,0.025,1,0.05,2,0.1,3,0.2,-99)*_xlfn.BITAND(A286,63)</f>
        <v>21.4</v>
      </c>
      <c r="I286">
        <f t="shared" si="34"/>
        <v>36159.16847145839</v>
      </c>
    </row>
    <row r="287" spans="1:9" x14ac:dyDescent="0.25">
      <c r="A287">
        <v>243</v>
      </c>
      <c r="B287" s="12" cm="1">
        <f t="array" ref="B287">_xlfn.IFS(A287&lt;=0,0,A287&gt;254,NA(),TRUE,2/(257-A287))</f>
        <v>0.14285714285714285</v>
      </c>
      <c r="C287" s="12" cm="1">
        <f t="array" ref="C287">_xlfn.IFS(A287&lt;=0,0,A287&gt;254,NA(),TRUE,3/(257-A287))</f>
        <v>0.21428571428571427</v>
      </c>
      <c r="E287">
        <f t="shared" si="36"/>
        <v>26.5</v>
      </c>
      <c r="F287">
        <f t="shared" si="33"/>
        <v>3</v>
      </c>
      <c r="G287" s="10" cm="1">
        <f t="array" ref="G287">_xlfn.SWITCH(_xlfn.BITRSHIFT(A287,6),0,0.1,1,1.7,2,4.9,3,11.4,-99)+_xlfn.SWITCH(_xlfn.BITRSHIFT(A287,6),0,0.025,1,0.05,2,0.1,3,0.2,-99)*_xlfn.BITAND(A287,63)</f>
        <v>21.6</v>
      </c>
      <c r="I287">
        <f t="shared" si="34"/>
        <v>36667.255219690931</v>
      </c>
    </row>
    <row r="288" spans="1:9" x14ac:dyDescent="0.25">
      <c r="A288">
        <v>244</v>
      </c>
      <c r="B288" s="12" cm="1">
        <f t="array" ref="B288">_xlfn.IFS(A288&lt;=0,0,A288&gt;254,NA(),TRUE,2/(257-A288))</f>
        <v>0.15384615384615385</v>
      </c>
      <c r="C288" s="12" cm="1">
        <f t="array" ref="C288">_xlfn.IFS(A288&lt;=0,0,A288&gt;254,NA(),TRUE,3/(257-A288))</f>
        <v>0.23076923076923078</v>
      </c>
      <c r="E288">
        <f t="shared" si="36"/>
        <v>27</v>
      </c>
      <c r="F288">
        <f t="shared" si="33"/>
        <v>3</v>
      </c>
      <c r="G288" s="10" cm="1">
        <f t="array" ref="G288">_xlfn.SWITCH(_xlfn.BITRSHIFT(A288,6),0,0.1,1,1.7,2,4.9,3,11.4,-99)+_xlfn.SWITCH(_xlfn.BITRSHIFT(A288,6),0,0.025,1,0.05,2,0.1,3,0.2,-99)*_xlfn.BITAND(A288,63)</f>
        <v>21.8</v>
      </c>
      <c r="I288">
        <f t="shared" si="34"/>
        <v>37177.699700157362</v>
      </c>
    </row>
    <row r="289" spans="1:16" x14ac:dyDescent="0.25">
      <c r="A289">
        <v>245</v>
      </c>
      <c r="B289" s="12" cm="1">
        <f t="array" ref="B289">_xlfn.IFS(A289&lt;=0,0,A289&gt;254,NA(),TRUE,2/(257-A289))</f>
        <v>0.16666666666666666</v>
      </c>
      <c r="C289" s="12" cm="1">
        <f t="array" ref="C289">_xlfn.IFS(A289&lt;=0,0,A289&gt;254,NA(),TRUE,3/(257-A289))</f>
        <v>0.25</v>
      </c>
      <c r="E289">
        <f t="shared" si="36"/>
        <v>27.5</v>
      </c>
      <c r="F289">
        <f t="shared" si="33"/>
        <v>3</v>
      </c>
      <c r="G289" s="10" cm="1">
        <f t="array" ref="G289">_xlfn.SWITCH(_xlfn.BITRSHIFT(A289,6),0,0.1,1,1.7,2,4.9,3,11.4,-99)+_xlfn.SWITCH(_xlfn.BITRSHIFT(A289,6),0,0.025,1,0.05,2,0.1,3,0.2,-99)*_xlfn.BITAND(A289,63)</f>
        <v>22</v>
      </c>
      <c r="I289">
        <f t="shared" si="34"/>
        <v>37690.491072422366</v>
      </c>
    </row>
    <row r="290" spans="1:16" x14ac:dyDescent="0.25">
      <c r="A290">
        <v>246</v>
      </c>
      <c r="B290" s="12" cm="1">
        <f t="array" ref="B290">_xlfn.IFS(A290&lt;=0,0,A290&gt;254,NA(),TRUE,2/(257-A290))</f>
        <v>0.18181818181818182</v>
      </c>
      <c r="C290" s="12" cm="1">
        <f t="array" ref="C290">_xlfn.IFS(A290&lt;=0,0,A290&gt;254,NA(),TRUE,3/(257-A290))</f>
        <v>0.27272727272727271</v>
      </c>
      <c r="E290">
        <f t="shared" si="36"/>
        <v>28</v>
      </c>
      <c r="F290">
        <f t="shared" si="33"/>
        <v>3</v>
      </c>
      <c r="G290" s="10" cm="1">
        <f t="array" ref="G290">_xlfn.SWITCH(_xlfn.BITRSHIFT(A290,6),0,0.1,1,1.7,2,4.9,3,11.4,-99)+_xlfn.SWITCH(_xlfn.BITRSHIFT(A290,6),0,0.025,1,0.05,2,0.1,3,0.2,-99)*_xlfn.BITAND(A290,63)</f>
        <v>22.200000000000003</v>
      </c>
      <c r="I290">
        <f t="shared" si="34"/>
        <v>38205.618644217888</v>
      </c>
    </row>
    <row r="291" spans="1:16" x14ac:dyDescent="0.25">
      <c r="A291">
        <v>247</v>
      </c>
      <c r="B291" s="19" cm="1">
        <f t="array" ref="B291">_xlfn.IFS(A291&lt;=0,0,A291&gt;254,NA(),TRUE,2/(257-A291))</f>
        <v>0.2</v>
      </c>
      <c r="C291" s="12" cm="1">
        <f t="array" ref="C291">_xlfn.IFS(A291&lt;=0,0,A291&gt;254,NA(),TRUE,3/(257-A291))</f>
        <v>0.3</v>
      </c>
      <c r="E291">
        <f t="shared" si="36"/>
        <v>28.5</v>
      </c>
      <c r="F291">
        <f t="shared" si="33"/>
        <v>3</v>
      </c>
      <c r="G291" s="10" cm="1">
        <f t="array" ref="G291">_xlfn.SWITCH(_xlfn.BITRSHIFT(A291,6),0,0.1,1,1.7,2,4.9,3,11.4,-99)+_xlfn.SWITCH(_xlfn.BITRSHIFT(A291,6),0,0.025,1,0.05,2,0.1,3,0.2,-99)*_xlfn.BITAND(A291,63)</f>
        <v>22.4</v>
      </c>
      <c r="I291">
        <f t="shared" si="34"/>
        <v>38723.071868098392</v>
      </c>
    </row>
    <row r="292" spans="1:16" x14ac:dyDescent="0.25">
      <c r="A292">
        <v>248</v>
      </c>
      <c r="B292" s="12" cm="1">
        <f t="array" ref="B292">_xlfn.IFS(A292&lt;=0,0,A292&gt;254,NA(),TRUE,2/(257-A292))</f>
        <v>0.22222222222222221</v>
      </c>
      <c r="C292" s="12" cm="1">
        <f t="array" ref="C292">_xlfn.IFS(A292&lt;=0,0,A292&gt;254,NA(),TRUE,3/(257-A292))</f>
        <v>0.33333333333333331</v>
      </c>
      <c r="E292">
        <f t="shared" si="36"/>
        <v>29</v>
      </c>
      <c r="F292">
        <f t="shared" si="33"/>
        <v>3</v>
      </c>
      <c r="G292" s="10" cm="1">
        <f t="array" ref="G292">_xlfn.SWITCH(_xlfn.BITRSHIFT(A292,6),0,0.1,1,1.7,2,4.9,3,11.4,-99)+_xlfn.SWITCH(_xlfn.BITRSHIFT(A292,6),0,0.025,1,0.05,2,0.1,3,0.2,-99)*_xlfn.BITAND(A292,63)</f>
        <v>22.6</v>
      </c>
      <c r="I292">
        <f t="shared" si="34"/>
        <v>39242.840338200716</v>
      </c>
    </row>
    <row r="293" spans="1:16" x14ac:dyDescent="0.25">
      <c r="A293">
        <v>249</v>
      </c>
      <c r="B293" s="19" cm="1">
        <f t="array" ref="B293">_xlfn.IFS(A293&lt;=0,0,A293&gt;254,NA(),TRUE,2/(257-A293))</f>
        <v>0.25</v>
      </c>
      <c r="C293" s="12" cm="1">
        <f t="array" ref="C293">_xlfn.IFS(A293&lt;=0,0,A293&gt;254,NA(),TRUE,3/(257-A293))</f>
        <v>0.375</v>
      </c>
      <c r="E293">
        <f t="shared" si="36"/>
        <v>29.5</v>
      </c>
      <c r="F293">
        <f t="shared" si="33"/>
        <v>3</v>
      </c>
      <c r="G293" s="10" cm="1">
        <f t="array" ref="G293">_xlfn.SWITCH(_xlfn.BITRSHIFT(A293,6),0,0.1,1,1.7,2,4.9,3,11.4,-99)+_xlfn.SWITCH(_xlfn.BITRSHIFT(A293,6),0,0.025,1,0.05,2,0.1,3,0.2,-99)*_xlfn.BITAND(A293,63)</f>
        <v>22.8</v>
      </c>
      <c r="I293">
        <f t="shared" si="34"/>
        <v>39764.913787104662</v>
      </c>
    </row>
    <row r="294" spans="1:16" x14ac:dyDescent="0.25">
      <c r="A294">
        <v>250</v>
      </c>
      <c r="B294" s="12" cm="1">
        <f t="array" ref="B294">_xlfn.IFS(A294&lt;=0,0,A294&gt;254,NA(),TRUE,2/(257-A294))</f>
        <v>0.2857142857142857</v>
      </c>
      <c r="C294" s="12" cm="1">
        <f t="array" ref="C294">_xlfn.IFS(A294&lt;=0,0,A294&gt;254,NA(),TRUE,3/(257-A294))</f>
        <v>0.42857142857142855</v>
      </c>
      <c r="E294">
        <v>30</v>
      </c>
      <c r="F294">
        <f t="shared" si="33"/>
        <v>3</v>
      </c>
      <c r="G294" s="10" cm="1">
        <f t="array" ref="G294">_xlfn.SWITCH(_xlfn.BITRSHIFT(A294,6),0,0.1,1,1.7,2,4.9,3,11.4,-99)+_xlfn.SWITCH(_xlfn.BITRSHIFT(A294,6),0,0.025,1,0.05,2,0.1,3,0.2,-99)*_xlfn.BITAND(A294,63)</f>
        <v>23</v>
      </c>
      <c r="I294">
        <f t="shared" si="34"/>
        <v>40289.282082789949</v>
      </c>
    </row>
    <row r="295" spans="1:16" x14ac:dyDescent="0.25">
      <c r="A295">
        <v>251</v>
      </c>
      <c r="B295" s="12" cm="1">
        <f t="array" ref="B295">_xlfn.IFS(A295&lt;=0,0,A295&gt;254,NA(),TRUE,2/(257-A295))</f>
        <v>0.33333333333333331</v>
      </c>
      <c r="C295" s="12" cm="1">
        <f t="array" ref="C295">_xlfn.IFS(A295&lt;=0,0,A295&gt;254,NA(),TRUE,3/(257-A295))</f>
        <v>0.5</v>
      </c>
      <c r="F295">
        <f t="shared" si="33"/>
        <v>3</v>
      </c>
      <c r="G295" s="10" cm="1">
        <f t="array" ref="G295">_xlfn.SWITCH(_xlfn.BITRSHIFT(A295,6),0,0.1,1,1.7,2,4.9,3,11.4,-99)+_xlfn.SWITCH(_xlfn.BITRSHIFT(A295,6),0,0.025,1,0.05,2,0.1,3,0.2,-99)*_xlfn.BITAND(A295,63)</f>
        <v>23.200000000000003</v>
      </c>
      <c r="I295">
        <f t="shared" si="34"/>
        <v>40815.935225686429</v>
      </c>
    </row>
    <row r="296" spans="1:16" x14ac:dyDescent="0.25">
      <c r="A296">
        <v>252</v>
      </c>
      <c r="B296" s="12" cm="1">
        <f t="array" ref="B296">_xlfn.IFS(A296&lt;=0,0,A296&gt;254,NA(),TRUE,2/(257-A296))</f>
        <v>0.4</v>
      </c>
      <c r="C296" s="12" cm="1">
        <f t="array" ref="C296">_xlfn.IFS(A296&lt;=0,0,A296&gt;254,NA(),TRUE,3/(257-A296))</f>
        <v>0.6</v>
      </c>
      <c r="F296">
        <f t="shared" si="33"/>
        <v>3</v>
      </c>
      <c r="G296" s="10" cm="1">
        <f t="array" ref="G296">_xlfn.SWITCH(_xlfn.BITRSHIFT(A296,6),0,0.1,1,1.7,2,4.9,3,11.4,-99)+_xlfn.SWITCH(_xlfn.BITRSHIFT(A296,6),0,0.025,1,0.05,2,0.1,3,0.2,-99)*_xlfn.BITAND(A296,63)</f>
        <v>23.4</v>
      </c>
      <c r="I296">
        <f t="shared" si="34"/>
        <v>41344.863345812948</v>
      </c>
    </row>
    <row r="297" spans="1:16" x14ac:dyDescent="0.25">
      <c r="A297">
        <v>253</v>
      </c>
      <c r="B297" s="12" cm="1">
        <f t="array" ref="B297">_xlfn.IFS(A297&lt;=0,0,A297&gt;254,NA(),TRUE,2/(257-A297))</f>
        <v>0.5</v>
      </c>
      <c r="C297" s="12" cm="1">
        <f t="array" ref="C297">_xlfn.IFS(A297&lt;=0,0,A297&gt;254,NA(),TRUE,3/(257-A297))</f>
        <v>0.75</v>
      </c>
      <c r="F297">
        <f t="shared" si="33"/>
        <v>3</v>
      </c>
      <c r="G297" s="10" cm="1">
        <f t="array" ref="G297">_xlfn.SWITCH(_xlfn.BITRSHIFT(A297,6),0,0.1,1,1.7,2,4.9,3,11.4,-99)+_xlfn.SWITCH(_xlfn.BITRSHIFT(A297,6),0,0.025,1,0.05,2,0.1,3,0.2,-99)*_xlfn.BITAND(A297,63)</f>
        <v>23.6</v>
      </c>
      <c r="I297">
        <f t="shared" si="34"/>
        <v>41876.056700002497</v>
      </c>
    </row>
    <row r="298" spans="1:16" x14ac:dyDescent="0.25">
      <c r="A298">
        <v>254</v>
      </c>
      <c r="B298" s="12" cm="1">
        <f t="array" ref="B298">_xlfn.IFS(A298&lt;=0,0,A298&gt;254,NA(),TRUE,2/(257-A298))</f>
        <v>0.66666666666666663</v>
      </c>
      <c r="C298" s="12" cm="1">
        <f t="array" ref="C298">_xlfn.IFS(A298&lt;=0,0,A298&gt;254,NA(),TRUE,3/(257-A298))</f>
        <v>1</v>
      </c>
      <c r="E298">
        <v>10</v>
      </c>
      <c r="F298">
        <f t="shared" si="33"/>
        <v>3</v>
      </c>
      <c r="G298" s="10" cm="1">
        <f t="array" ref="G298">_xlfn.SWITCH(_xlfn.BITRSHIFT(A298,6),0,0.1,1,1.7,2,4.9,3,11.4,-99)+_xlfn.SWITCH(_xlfn.BITRSHIFT(A298,6),0,0.025,1,0.05,2,0.1,3,0.2,-99)*_xlfn.BITAND(A298,63)</f>
        <v>23.8</v>
      </c>
      <c r="I298">
        <f t="shared" si="34"/>
        <v>42409.505669209517</v>
      </c>
    </row>
    <row r="299" spans="1:16" x14ac:dyDescent="0.25">
      <c r="A299">
        <v>255</v>
      </c>
      <c r="B299" s="12" t="e" cm="1">
        <f t="array" ref="B299">_xlfn.IFS(A299&lt;=0,0,A299&gt;254,NA(),TRUE,2/(257-A299))</f>
        <v>#N/A</v>
      </c>
      <c r="C299" s="12" t="e" cm="1">
        <f t="array" ref="C299">_xlfn.IFS(A299&lt;=0,0,A299&gt;254,NA(),TRUE,3/(257-A299))</f>
        <v>#N/A</v>
      </c>
      <c r="F299">
        <f t="shared" si="33"/>
        <v>3</v>
      </c>
      <c r="G299" s="10" cm="1">
        <f t="array" ref="G299">_xlfn.SWITCH(_xlfn.BITRSHIFT(A299,6),0,0.1,1,1.7,2,4.9,3,11.4,-99)+_xlfn.SWITCH(_xlfn.BITRSHIFT(A299,6),0,0.025,1,0.05,2,0.1,3,0.2,-99)*_xlfn.BITAND(A299,63)</f>
        <v>24</v>
      </c>
      <c r="I299">
        <f t="shared" si="34"/>
        <v>42945.200755896702</v>
      </c>
    </row>
    <row r="302" spans="1:16" x14ac:dyDescent="0.25">
      <c r="A302" s="18" t="s">
        <v>59</v>
      </c>
      <c r="B302" s="9">
        <v>1.32712440018E+20</v>
      </c>
      <c r="E302">
        <f>SQRT(POWER(AU,3)/(GM_sun+GM_earth))*2*PI()</f>
        <v>31558148.625990063</v>
      </c>
      <c r="F302" s="11">
        <f>E302/60/60/24</f>
        <v>365.25634983784795</v>
      </c>
      <c r="M302">
        <v>1.3271387000000001E+20</v>
      </c>
    </row>
    <row r="303" spans="1:16" x14ac:dyDescent="0.25">
      <c r="A303" s="18" t="s">
        <v>58</v>
      </c>
      <c r="B303" s="9">
        <v>398600441800000</v>
      </c>
      <c r="C303">
        <f>GM_sun/GM_earth</f>
        <v>332946.04345819872</v>
      </c>
      <c r="M303">
        <v>398600000000000</v>
      </c>
      <c r="P303">
        <v>398600500000000</v>
      </c>
    </row>
    <row r="304" spans="1:16" x14ac:dyDescent="0.25">
      <c r="A304" t="s">
        <v>57</v>
      </c>
      <c r="B304" s="9">
        <v>6.6742999999999994E-11</v>
      </c>
    </row>
    <row r="305" spans="1:16" x14ac:dyDescent="0.25">
      <c r="A305" t="s">
        <v>12</v>
      </c>
      <c r="B305" s="9">
        <v>149597870700</v>
      </c>
    </row>
    <row r="307" spans="1:16" x14ac:dyDescent="0.25">
      <c r="B307" s="9">
        <f>SQRT(GM_sun)</f>
        <v>11520088542.107653</v>
      </c>
      <c r="C307">
        <f>SQRT(C303)</f>
        <v>577.01476883889097</v>
      </c>
    </row>
    <row r="309" spans="1:16" x14ac:dyDescent="0.25">
      <c r="A309" t="s">
        <v>56</v>
      </c>
      <c r="D309" t="s">
        <v>12</v>
      </c>
    </row>
    <row r="310" spans="1:16" x14ac:dyDescent="0.25">
      <c r="A310" t="s">
        <v>12</v>
      </c>
      <c r="B310" s="9">
        <v>149600000000</v>
      </c>
      <c r="M310">
        <f>POWER(POWER(B310,1.5)*2*PI()/B311,2)</f>
        <v>1.3363624530863954E+20</v>
      </c>
      <c r="P310">
        <v>1.3363624530863954E+20</v>
      </c>
    </row>
    <row r="311" spans="1:16" x14ac:dyDescent="0.25">
      <c r="A311" t="s">
        <v>55</v>
      </c>
      <c r="B311">
        <f>364*24*60*60</f>
        <v>31449600</v>
      </c>
      <c r="P311">
        <f>P310/333000</f>
        <v>401310045971890.5</v>
      </c>
    </row>
    <row r="312" spans="1:16" x14ac:dyDescent="0.25">
      <c r="A312" s="18" t="s">
        <v>54</v>
      </c>
      <c r="B312" s="9">
        <v>398600000000000</v>
      </c>
      <c r="P312">
        <v>401310045971890.5</v>
      </c>
    </row>
    <row r="313" spans="1:16" x14ac:dyDescent="0.25">
      <c r="A313" s="18" t="s">
        <v>53</v>
      </c>
      <c r="B313">
        <v>333000</v>
      </c>
      <c r="E313" s="9"/>
    </row>
    <row r="314" spans="1:16" x14ac:dyDescent="0.25">
      <c r="B314">
        <f>B313/4</f>
        <v>83250</v>
      </c>
    </row>
    <row r="316" spans="1:16" x14ac:dyDescent="0.25">
      <c r="B316" s="9">
        <f>2*PI()*POWER(GM_sun+GM_earth,-0.5)</f>
        <v>5.4541038018013742E-10</v>
      </c>
      <c r="E316" s="9">
        <f>B316*POWER(AU,1.5)</f>
        <v>31558148.6259901</v>
      </c>
      <c r="F316">
        <f>E316/60/60/24</f>
        <v>365.2563498378484</v>
      </c>
    </row>
    <row r="317" spans="1:16" x14ac:dyDescent="0.25">
      <c r="B317" s="9">
        <f>B316*POWER(AU,1.5)</f>
        <v>31558148.6259901</v>
      </c>
    </row>
    <row r="318" spans="1:16" x14ac:dyDescent="0.25">
      <c r="B318">
        <v>31558148.625999998</v>
      </c>
    </row>
    <row r="320" spans="1:16" x14ac:dyDescent="0.25">
      <c r="B320" s="9">
        <f>2*PI()*POWER(B312*(B313+1),-0.5)</f>
        <v>5.4536649388516128E-10</v>
      </c>
    </row>
    <row r="321" spans="2:2" x14ac:dyDescent="0.25">
      <c r="B321" s="9">
        <f>B320*POWER(B310,1.5)</f>
        <v>31556283.030449368</v>
      </c>
    </row>
    <row r="322" spans="2:2" x14ac:dyDescent="0.25">
      <c r="B322">
        <f>B321-B311</f>
        <v>106683.03044936806</v>
      </c>
    </row>
  </sheetData>
  <mergeCells count="1">
    <mergeCell ref="B13:D13"/>
  </mergeCells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BD02-7E7A-4CDB-A737-BC095CB3DBF3}">
  <sheetPr codeName="Sheet6"/>
  <dimension ref="A1:Q40"/>
  <sheetViews>
    <sheetView topLeftCell="A10" workbookViewId="0">
      <selection activeCell="E33" sqref="E33"/>
    </sheetView>
  </sheetViews>
  <sheetFormatPr defaultRowHeight="14.25" x14ac:dyDescent="0.2"/>
  <cols>
    <col min="1" max="1" width="9.140625" style="23"/>
    <col min="2" max="2" width="16.7109375" style="23" customWidth="1"/>
    <col min="3" max="3" width="20" style="23" customWidth="1"/>
    <col min="4" max="4" width="2.7109375" style="23" customWidth="1"/>
    <col min="5" max="8" width="13.7109375" style="23" customWidth="1"/>
    <col min="9" max="16384" width="9.140625" style="23"/>
  </cols>
  <sheetData>
    <row r="1" spans="1:8" ht="15" customHeight="1" x14ac:dyDescent="0.2">
      <c r="A1" s="23" t="s">
        <v>56</v>
      </c>
      <c r="B1" s="23" t="s">
        <v>64</v>
      </c>
      <c r="E1" s="24" t="s">
        <v>42</v>
      </c>
      <c r="F1" s="24" t="s">
        <v>77</v>
      </c>
      <c r="G1" s="24" t="s">
        <v>54</v>
      </c>
      <c r="H1" s="25" t="s">
        <v>53</v>
      </c>
    </row>
    <row r="2" spans="1:8" ht="52.5" customHeight="1" x14ac:dyDescent="0.2">
      <c r="H2" s="26"/>
    </row>
    <row r="3" spans="1:8" ht="15" customHeight="1" x14ac:dyDescent="0.2">
      <c r="A3" s="23" t="s">
        <v>42</v>
      </c>
      <c r="B3" s="27">
        <v>149597870700</v>
      </c>
      <c r="C3" s="27">
        <v>149600000000</v>
      </c>
      <c r="E3" s="28">
        <v>149600030000</v>
      </c>
      <c r="F3" s="29">
        <f>2*PI()/SQRT($C$5*($C$6+1))*POWER(E3,1.5)</f>
        <v>31104000.562714379</v>
      </c>
      <c r="G3" s="30">
        <f>4*POWER(PI(),2)*POWER(E3,3)/POWER($C$4,2)/($C$6+1)</f>
        <v>398400014415212.75</v>
      </c>
      <c r="H3" s="31">
        <f>398600000000000*332947/G3</f>
        <v>333114.13001528353</v>
      </c>
    </row>
    <row r="4" spans="1:8" ht="15" customHeight="1" x14ac:dyDescent="0.2">
      <c r="A4" s="23" t="s">
        <v>77</v>
      </c>
      <c r="B4" s="32">
        <v>31558148.6259901</v>
      </c>
      <c r="C4" s="23">
        <v>31104000</v>
      </c>
      <c r="E4" s="33">
        <f>POWER(POWER(F4,2)*$C$5*($C$6+1)/4/POWER(PI(),2),1/3)</f>
        <v>149600028195.68573</v>
      </c>
      <c r="F4" s="34">
        <v>31104000</v>
      </c>
      <c r="G4" s="30">
        <f>4*POWER(PI(),2)*POWER($C$3,3)/POWER(F4,2)/($C$6+1)</f>
        <v>398399774736155.88</v>
      </c>
      <c r="H4" s="31">
        <f>398600000000000*332947/G4</f>
        <v>333114.33041820937</v>
      </c>
    </row>
    <row r="5" spans="1:8" ht="15" customHeight="1" x14ac:dyDescent="0.2">
      <c r="A5" s="23" t="s">
        <v>54</v>
      </c>
      <c r="B5" s="27">
        <v>398600441800000</v>
      </c>
      <c r="C5" s="27">
        <v>398400000000000</v>
      </c>
      <c r="E5" s="33">
        <f>POWER(POWER($C$4,2)*G5*($C$6+1)/4/POWER(PI(),2),1/3)</f>
        <v>149600028195.68573</v>
      </c>
      <c r="F5" s="29">
        <f>2*PI()/SQRT(G5*($C$6+1))*POWER($C$3,1.5)</f>
        <v>31103991.206566885</v>
      </c>
      <c r="G5" s="35">
        <v>398400000000000</v>
      </c>
      <c r="H5" s="31">
        <f>398600000000000*332947/G5</f>
        <v>333114.1420682731</v>
      </c>
    </row>
    <row r="6" spans="1:8" ht="15" customHeight="1" x14ac:dyDescent="0.2">
      <c r="A6" s="26" t="s">
        <v>53</v>
      </c>
      <c r="B6" s="36">
        <v>332946.04345819872</v>
      </c>
      <c r="C6" s="37">
        <v>342927</v>
      </c>
      <c r="E6" s="33">
        <f>POWER(POWER($C$4,2)*$C$5*(H6+1)/4/POWER(PI(),2),1/3)</f>
        <v>149600028195.68573</v>
      </c>
      <c r="F6" s="29">
        <f>2*PI()/SQRT($C$5*(H6+1))*POWER($C$3,1.5)</f>
        <v>31103991.206566885</v>
      </c>
      <c r="G6" s="30">
        <f>4*POWER(PI(),2)*POWER($C$3,3)/POWER($C$4,2)/(H6+1)</f>
        <v>398399774736155.88</v>
      </c>
      <c r="H6" s="38">
        <v>342927</v>
      </c>
    </row>
    <row r="8" spans="1:8" x14ac:dyDescent="0.2">
      <c r="A8" s="23" t="s">
        <v>112</v>
      </c>
      <c r="B8" s="23">
        <f>398600440000000*332947</f>
        <v>1.3271282069668001E+20</v>
      </c>
    </row>
    <row r="9" spans="1:8" x14ac:dyDescent="0.2">
      <c r="F9" s="36">
        <f>MOD(F6,3600)</f>
        <v>3591.2065668851137</v>
      </c>
    </row>
    <row r="11" spans="1:8" x14ac:dyDescent="0.2">
      <c r="B11" s="39">
        <f>87.969*24*60*60</f>
        <v>7600521.5999999996</v>
      </c>
    </row>
    <row r="13" spans="1:8" x14ac:dyDescent="0.2">
      <c r="B13" s="23">
        <v>31558148626</v>
      </c>
    </row>
    <row r="15" spans="1:8" x14ac:dyDescent="0.2">
      <c r="B15" s="23">
        <v>87.968999999999994</v>
      </c>
    </row>
    <row r="16" spans="1:8" x14ac:dyDescent="0.2">
      <c r="B16" s="40">
        <f>24*60*60*B15</f>
        <v>7600521.5999999996</v>
      </c>
    </row>
    <row r="17" spans="2:17" x14ac:dyDescent="0.2">
      <c r="B17" s="32">
        <f>B16</f>
        <v>7600521.5999999996</v>
      </c>
    </row>
    <row r="18" spans="2:17" x14ac:dyDescent="0.2">
      <c r="B18" s="23">
        <f>B15/365.25635</f>
        <v>0.24084180877348196</v>
      </c>
    </row>
    <row r="19" spans="2:17" x14ac:dyDescent="0.2">
      <c r="B19" s="32">
        <f>B18</f>
        <v>0.24084180877348196</v>
      </c>
    </row>
    <row r="24" spans="2:17" x14ac:dyDescent="0.2">
      <c r="B24" s="23" t="s">
        <v>42</v>
      </c>
      <c r="C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L24" s="23">
        <v>25</v>
      </c>
      <c r="M24" s="23">
        <v>25</v>
      </c>
      <c r="N24" s="23">
        <v>25</v>
      </c>
      <c r="O24" s="23">
        <v>25</v>
      </c>
      <c r="P24" s="23">
        <v>25</v>
      </c>
      <c r="Q24" s="23">
        <v>25.000000000000004</v>
      </c>
    </row>
    <row r="25" spans="2:17" x14ac:dyDescent="0.2">
      <c r="B25" s="23" t="s">
        <v>43</v>
      </c>
      <c r="C25" s="23">
        <v>4</v>
      </c>
      <c r="E25" s="23">
        <v>4</v>
      </c>
      <c r="F25" s="23">
        <f>C24*SQRT(1-C27*C27)</f>
        <v>4</v>
      </c>
      <c r="G25" s="23">
        <f>C26/C27*SQRT(1-C27*C27)</f>
        <v>4</v>
      </c>
      <c r="H25" s="23">
        <f>SQRT(C24*C28)</f>
        <v>4</v>
      </c>
      <c r="I25" s="23">
        <f>SQRT(C28*(C28+SQRT(C28*C28+4*C26*C26))/2)</f>
        <v>4</v>
      </c>
      <c r="J25" s="23">
        <f>C28/SQRT(1-C27*C27)</f>
        <v>4</v>
      </c>
    </row>
    <row r="26" spans="2:17" x14ac:dyDescent="0.2">
      <c r="B26" s="23" t="s">
        <v>44</v>
      </c>
      <c r="C26" s="23">
        <f>SQRT(C24*C24-C25*C25)</f>
        <v>3</v>
      </c>
      <c r="E26" s="23">
        <v>3</v>
      </c>
      <c r="F26" s="23">
        <f>C27*C24</f>
        <v>3</v>
      </c>
      <c r="G26" s="23">
        <f>C25*C27/SQRT(1-C27*C27)</f>
        <v>2.9999999999999996</v>
      </c>
      <c r="H26" s="23">
        <f>SQRT(C24*C24-C24*C28)</f>
        <v>3</v>
      </c>
      <c r="I26" s="23">
        <f>C25*SQRT(C25*C25/C28/C28-1)</f>
        <v>3</v>
      </c>
      <c r="J26" s="23">
        <f>C28*C27/(1-C27*C27)</f>
        <v>3</v>
      </c>
    </row>
    <row r="27" spans="2:17" x14ac:dyDescent="0.2">
      <c r="B27" s="23" t="s">
        <v>45</v>
      </c>
      <c r="C27" s="23">
        <f>C26/C24</f>
        <v>0.6</v>
      </c>
      <c r="E27" s="23">
        <v>0.6</v>
      </c>
      <c r="F27" s="23">
        <f>C26/C24</f>
        <v>0.6</v>
      </c>
      <c r="G27" s="23">
        <f>C26/SQRT(C25*C25+C26*C26)</f>
        <v>0.6</v>
      </c>
      <c r="H27" s="23">
        <f>SQRT(1-C28/C24)</f>
        <v>0.6</v>
      </c>
      <c r="I27" s="23">
        <f>SQRT(1-C28*C28/C25/C25)</f>
        <v>0.59999999999999987</v>
      </c>
      <c r="J27" s="23">
        <f>2*C26/(C28+SQRT(C28*C28+4*C26*C26))</f>
        <v>0.6</v>
      </c>
      <c r="Q27" s="23">
        <v>0.30411980968858132</v>
      </c>
    </row>
    <row r="28" spans="2:17" x14ac:dyDescent="0.2">
      <c r="B28" s="23" t="s">
        <v>46</v>
      </c>
      <c r="C28" s="23">
        <f>C25*C25/C24</f>
        <v>3.2</v>
      </c>
      <c r="E28" s="23">
        <v>3.2</v>
      </c>
      <c r="F28" s="23">
        <f>C24-C26*C26/C24</f>
        <v>3.2</v>
      </c>
      <c r="G28" s="23">
        <f>C25*C25/SQRT(C25*C25+C26*C26)</f>
        <v>3.2</v>
      </c>
      <c r="H28" s="23">
        <f>C24*(1-C27*C27)</f>
        <v>3.2</v>
      </c>
      <c r="I28" s="23">
        <f>C25*SQRT(1-C27*C27)</f>
        <v>3.2</v>
      </c>
      <c r="J28" s="23">
        <f>C26/C27-C26*C27</f>
        <v>3.2</v>
      </c>
    </row>
    <row r="30" spans="2:17" x14ac:dyDescent="0.2">
      <c r="C30" s="23">
        <v>25</v>
      </c>
      <c r="E30" s="23">
        <f>SQRT(C31*C31+C32*C32)</f>
        <v>25</v>
      </c>
      <c r="F30" s="23">
        <f>C31/SQRT(1-C33*C33)</f>
        <v>25.000000000000007</v>
      </c>
      <c r="G30" s="23">
        <f>C32/C33</f>
        <v>25</v>
      </c>
      <c r="H30" s="23">
        <f>C31*C31/C34</f>
        <v>25</v>
      </c>
      <c r="J30" s="23">
        <f>C34/(1-C33*C33)</f>
        <v>25.000000000000007</v>
      </c>
    </row>
    <row r="31" spans="2:17" x14ac:dyDescent="0.2">
      <c r="C31" s="23">
        <v>15</v>
      </c>
      <c r="E31" s="23">
        <f>SQRT(C30*C30-C32*C32)</f>
        <v>15</v>
      </c>
      <c r="F31" s="23">
        <f>C30*SQRT(1-C33*C33)</f>
        <v>14.999999999999996</v>
      </c>
      <c r="G31" s="23">
        <f>C32/C33*SQRT(1-C33*C33)</f>
        <v>14.999999999999996</v>
      </c>
      <c r="H31" s="23">
        <f>SQRT(C30*C34)</f>
        <v>15</v>
      </c>
      <c r="J31" s="23">
        <f>C34/SQRT(1-C33*C33)</f>
        <v>15.000000000000004</v>
      </c>
    </row>
    <row r="32" spans="2:17" x14ac:dyDescent="0.2">
      <c r="C32" s="23">
        <f>SQRT(C30*C30-C31*C31)</f>
        <v>20</v>
      </c>
      <c r="E32" s="23">
        <f>SQRT(C30*C30-C31*C31)</f>
        <v>20</v>
      </c>
      <c r="F32" s="23">
        <f>C33*C30</f>
        <v>20</v>
      </c>
      <c r="G32" s="23">
        <f>C31*C33/SQRT(1-C33*C33)</f>
        <v>20.000000000000004</v>
      </c>
      <c r="H32" s="23">
        <f>SQRT(C30*C30-C30*C34)</f>
        <v>20</v>
      </c>
      <c r="I32" s="23">
        <f>C31*SQRT(C31*C31/C34/C34-1)</f>
        <v>20</v>
      </c>
      <c r="J32" s="23">
        <f>C34*C33/(1-C33*C33)</f>
        <v>20.000000000000007</v>
      </c>
    </row>
    <row r="33" spans="3:10" x14ac:dyDescent="0.2">
      <c r="C33" s="23">
        <f>C32/C30</f>
        <v>0.8</v>
      </c>
      <c r="E33" s="23">
        <f>SQRT(1-C31*C31/C30/C30)</f>
        <v>0.8</v>
      </c>
      <c r="F33" s="23">
        <f>C32/C30</f>
        <v>0.8</v>
      </c>
      <c r="G33" s="23">
        <f>C32/SQRT(C31*C31+C32*C32)</f>
        <v>0.8</v>
      </c>
      <c r="H33" s="23">
        <f>SQRT(1-C34/C30)</f>
        <v>0.8</v>
      </c>
      <c r="I33" s="23">
        <f>SQRT(1-C34*C34/C31/C31)</f>
        <v>0.79999999999999993</v>
      </c>
    </row>
    <row r="34" spans="3:10" x14ac:dyDescent="0.2">
      <c r="C34" s="23">
        <f>C31*C31/C30</f>
        <v>9</v>
      </c>
      <c r="E34" s="23">
        <f>C31*C31/C30</f>
        <v>9</v>
      </c>
      <c r="F34" s="23">
        <f>C30-C32*C32/C30</f>
        <v>9</v>
      </c>
      <c r="G34" s="23">
        <f>C31*C31/SQRT(C31*C31+C32*C32)</f>
        <v>9</v>
      </c>
      <c r="H34" s="23">
        <f>C30*(1-C33*C33)</f>
        <v>8.9999999999999964</v>
      </c>
      <c r="I34" s="23">
        <f>C31*SQRT(1-C33*C33)</f>
        <v>8.9999999999999982</v>
      </c>
      <c r="J34" s="23">
        <f>C32/C33-C32*C33</f>
        <v>9</v>
      </c>
    </row>
    <row r="36" spans="3:10" x14ac:dyDescent="0.2">
      <c r="C36" s="23">
        <f>SQRT(C37*C37+C38*C38)</f>
        <v>5</v>
      </c>
      <c r="E36" s="23">
        <f>SQRT(C37*C37+C38*C38)</f>
        <v>5</v>
      </c>
      <c r="F36" s="23">
        <f>C37/SQRT(1-C39*C39)</f>
        <v>5</v>
      </c>
      <c r="G36" s="23">
        <f>C38/C39</f>
        <v>5</v>
      </c>
      <c r="H36" s="23">
        <f>C37*C37/C40</f>
        <v>5</v>
      </c>
      <c r="J36" s="23">
        <f>C40/(1-C39*C39)</f>
        <v>5</v>
      </c>
    </row>
    <row r="37" spans="3:10" x14ac:dyDescent="0.2">
      <c r="C37" s="23">
        <v>4</v>
      </c>
      <c r="E37" s="23">
        <f>SQRT(C36*C36-C38*C38)</f>
        <v>4</v>
      </c>
      <c r="F37" s="23">
        <f>C36*SQRT(1-C39*C39)</f>
        <v>4</v>
      </c>
      <c r="G37" s="23">
        <f>C38/C39*SQRT(1-C39*C39)</f>
        <v>4</v>
      </c>
      <c r="H37" s="23">
        <f>SQRT(C36*C40)</f>
        <v>4</v>
      </c>
      <c r="J37" s="23">
        <f>C40/SQRT(1-C39*C39)</f>
        <v>4</v>
      </c>
    </row>
    <row r="38" spans="3:10" x14ac:dyDescent="0.2">
      <c r="C38" s="23">
        <v>3</v>
      </c>
      <c r="E38" s="23">
        <f>SQRT(C36*C36-C37*C37)</f>
        <v>3</v>
      </c>
      <c r="F38" s="23">
        <f>C39*C36</f>
        <v>3</v>
      </c>
      <c r="G38" s="23">
        <f>C37*C39/SQRT(1-C39*C39)</f>
        <v>2.9999999999999996</v>
      </c>
      <c r="H38" s="23">
        <f>SQRT(C36*C36-C36*C40)</f>
        <v>3</v>
      </c>
      <c r="I38" s="23">
        <f>C37*SQRT(C37*C37/C40/C40-1)</f>
        <v>3</v>
      </c>
      <c r="J38" s="23">
        <f>C40*C39/(1-C39*C39)</f>
        <v>3</v>
      </c>
    </row>
    <row r="39" spans="3:10" x14ac:dyDescent="0.2">
      <c r="C39" s="23">
        <f>C38/C36</f>
        <v>0.6</v>
      </c>
      <c r="E39" s="23">
        <f>SQRT(1-C37*C37/C36/C36)</f>
        <v>0.6</v>
      </c>
      <c r="F39" s="23">
        <f>C38/C36</f>
        <v>0.6</v>
      </c>
      <c r="G39" s="23">
        <f>C38/SQRT(C37*C37+C38*C38)</f>
        <v>0.6</v>
      </c>
      <c r="H39" s="23">
        <f>SQRT(1-C40/C36)</f>
        <v>0.6</v>
      </c>
      <c r="I39" s="23">
        <f>SQRT(1-C40*C40/C37/C37)</f>
        <v>0.59999999999999987</v>
      </c>
    </row>
    <row r="40" spans="3:10" x14ac:dyDescent="0.2">
      <c r="C40" s="23">
        <v>3.2</v>
      </c>
      <c r="E40" s="23">
        <f>C37*C37/C36</f>
        <v>3.2</v>
      </c>
      <c r="F40" s="23">
        <f>C36-C38*C38/C36</f>
        <v>3.2</v>
      </c>
      <c r="G40" s="23">
        <f>C37*C37/SQRT(C37*C37+C38*C38)</f>
        <v>3.2</v>
      </c>
      <c r="H40" s="23">
        <f>C36*(1-C39*C39)</f>
        <v>3.2</v>
      </c>
      <c r="I40" s="23">
        <f>C37*SQRT(1-C39*C39)</f>
        <v>3.2</v>
      </c>
      <c r="J40" s="23">
        <f>C38/C39-C38*C39</f>
        <v>3.2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2224-DD36-4A86-96FB-D501B370FCE2}">
  <sheetPr codeName="Sheet7"/>
  <dimension ref="A1:BH258"/>
  <sheetViews>
    <sheetView tabSelected="1" topLeftCell="A185" zoomScaleNormal="100" workbookViewId="0">
      <selection activeCell="J197" sqref="J197"/>
    </sheetView>
  </sheetViews>
  <sheetFormatPr defaultRowHeight="15" x14ac:dyDescent="0.25"/>
  <cols>
    <col min="4" max="16" width="10.7109375" customWidth="1"/>
    <col min="31" max="31" width="6.7109375" hidden="1" customWidth="1"/>
    <col min="35" max="35" width="6.7109375" hidden="1" customWidth="1"/>
    <col min="37" max="37" width="6.7109375" hidden="1" customWidth="1"/>
    <col min="39" max="39" width="6.7109375" hidden="1" customWidth="1"/>
    <col min="41" max="41" width="6.7109375" hidden="1" customWidth="1"/>
    <col min="43" max="43" width="6.7109375" hidden="1" customWidth="1"/>
    <col min="45" max="45" width="6.7109375" hidden="1" customWidth="1"/>
    <col min="47" max="47" width="6.7109375" hidden="1" customWidth="1"/>
    <col min="49" max="49" width="6.7109375" hidden="1" customWidth="1"/>
    <col min="51" max="51" width="6.7109375" hidden="1" customWidth="1"/>
    <col min="53" max="53" width="6.7109375" hidden="1" customWidth="1"/>
    <col min="55" max="55" width="6.7109375" hidden="1" customWidth="1"/>
    <col min="57" max="57" width="6.7109375" hidden="1" customWidth="1"/>
    <col min="59" max="59" width="6.7109375" hidden="1" customWidth="1"/>
  </cols>
  <sheetData>
    <row r="1" spans="1:59" x14ac:dyDescent="0.25">
      <c r="A1" t="s">
        <v>121</v>
      </c>
      <c r="B1" t="s">
        <v>122</v>
      </c>
      <c r="C1" t="s">
        <v>141</v>
      </c>
      <c r="D1" t="s">
        <v>150</v>
      </c>
      <c r="F1" t="s">
        <v>151</v>
      </c>
      <c r="G1" t="s">
        <v>152</v>
      </c>
      <c r="V1" t="s">
        <v>113</v>
      </c>
      <c r="W1" t="s">
        <v>96</v>
      </c>
      <c r="X1" t="s">
        <v>138</v>
      </c>
      <c r="Y1" t="s">
        <v>139</v>
      </c>
      <c r="Z1" t="s">
        <v>140</v>
      </c>
      <c r="AA1">
        <v>3</v>
      </c>
      <c r="AB1">
        <v>4</v>
      </c>
      <c r="AC1">
        <v>5</v>
      </c>
      <c r="AD1">
        <v>6</v>
      </c>
      <c r="AF1">
        <v>7.5</v>
      </c>
      <c r="AG1">
        <v>8</v>
      </c>
      <c r="AH1">
        <v>9</v>
      </c>
      <c r="AJ1">
        <v>10</v>
      </c>
      <c r="AL1">
        <v>12</v>
      </c>
      <c r="AN1">
        <v>15</v>
      </c>
      <c r="AP1">
        <v>18</v>
      </c>
      <c r="AR1">
        <v>20</v>
      </c>
      <c r="AT1">
        <v>22.5</v>
      </c>
      <c r="AV1">
        <v>24</v>
      </c>
      <c r="AX1">
        <v>30</v>
      </c>
      <c r="AZ1">
        <v>36</v>
      </c>
      <c r="BB1">
        <v>40</v>
      </c>
      <c r="BD1">
        <v>45</v>
      </c>
      <c r="BF1">
        <v>60</v>
      </c>
    </row>
    <row r="2" spans="1:59" x14ac:dyDescent="0.25">
      <c r="A2">
        <v>4</v>
      </c>
      <c r="B2">
        <v>90</v>
      </c>
      <c r="C2" s="42">
        <f>2/A2</f>
        <v>0.5</v>
      </c>
      <c r="D2" s="45" t="str">
        <f>_xlfn.CONCAT(0,"°≤θ&lt;",0+B2,"°")</f>
        <v>0°≤θ&lt;90°</v>
      </c>
      <c r="F2" s="45" t="s">
        <v>155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s="64" t="s">
        <v>128</v>
      </c>
      <c r="AE2" s="64"/>
      <c r="AF2" t="s">
        <v>133</v>
      </c>
      <c r="AG2" s="64" t="s">
        <v>133</v>
      </c>
      <c r="AH2" s="64" t="s">
        <v>130</v>
      </c>
      <c r="AI2" s="64"/>
      <c r="AJ2" s="64" t="s">
        <v>131</v>
      </c>
      <c r="AK2" s="64"/>
      <c r="AL2" s="64" t="s">
        <v>126</v>
      </c>
      <c r="AM2" s="64"/>
      <c r="AN2" s="64" t="s">
        <v>124</v>
      </c>
      <c r="AO2" s="64"/>
      <c r="AP2" s="64" t="s">
        <v>132</v>
      </c>
      <c r="AQ2" s="64"/>
      <c r="AR2" s="64" t="s">
        <v>123</v>
      </c>
      <c r="AS2" s="64"/>
      <c r="AT2" s="64" t="s">
        <v>129</v>
      </c>
      <c r="AU2" s="64"/>
      <c r="AV2" s="64" t="s">
        <v>127</v>
      </c>
      <c r="AW2" s="64"/>
      <c r="AX2" s="64" t="s">
        <v>134</v>
      </c>
      <c r="AY2" s="64"/>
      <c r="AZ2" s="64" t="s">
        <v>135</v>
      </c>
      <c r="BA2" s="64"/>
      <c r="BB2" s="64" t="s">
        <v>137</v>
      </c>
      <c r="BC2" s="64"/>
      <c r="BD2" s="64" t="s">
        <v>136</v>
      </c>
      <c r="BE2" s="64"/>
      <c r="BF2" s="64" t="s">
        <v>125</v>
      </c>
      <c r="BG2" s="64"/>
    </row>
    <row r="3" spans="1:59" x14ac:dyDescent="0.25">
      <c r="A3">
        <v>5</v>
      </c>
      <c r="B3">
        <f>360/A3</f>
        <v>72</v>
      </c>
      <c r="C3" s="42">
        <f>2/A3</f>
        <v>0.4</v>
      </c>
      <c r="D3" s="45" t="str">
        <f>_xlfn.CONCAT(0,"°≤θ&lt;",0+B3,"°")</f>
        <v>0°≤θ&lt;72°</v>
      </c>
      <c r="F3" s="45" t="s">
        <v>154</v>
      </c>
      <c r="G3" s="45"/>
      <c r="H3" s="45"/>
      <c r="I3" s="45"/>
      <c r="J3" s="45"/>
      <c r="K3" s="45"/>
      <c r="L3" s="45"/>
      <c r="M3" s="45"/>
      <c r="N3" s="45"/>
      <c r="O3" s="45"/>
      <c r="P3" s="45"/>
      <c r="U3">
        <v>0</v>
      </c>
      <c r="V3">
        <v>0</v>
      </c>
      <c r="W3" s="65">
        <f>RADIANS(V3)/PI()</f>
        <v>0</v>
      </c>
      <c r="X3">
        <f>IF(MOD(V3,3)=0,1,0)+IF(MOD(V3,4)=0,2,0)+IF(MOD(V3,5)=0,4,0)+IF(MOD(V3,8)=0,8,0)+IF(MOD(V3,7.5)=0,16,0)+IF(OR(MOD(V3,6)=0,MOD(V3,10)=0),32,0)+IF(OR(MOD(V3,9)=0,MOD(V3,22.5)=0),64,0)</f>
        <v>127</v>
      </c>
      <c r="Y3" t="b">
        <f>OR(MOD(V3,6)=0,MOD(V3,10)=0)</f>
        <v>1</v>
      </c>
      <c r="Z3" t="b">
        <f>OR(MOD(V3,22.5)=0,MOD(V3,9)=0)</f>
        <v>1</v>
      </c>
      <c r="AA3" t="b">
        <f>MOD($V3,AA$1)=0</f>
        <v>1</v>
      </c>
      <c r="AB3" t="b">
        <f>MOD($V3,AB$1)=0</f>
        <v>1</v>
      </c>
      <c r="AC3" t="b">
        <f>MOD($V3,AC$1)=0</f>
        <v>1</v>
      </c>
      <c r="AD3" t="b">
        <f>MOD($V3,AD$1)=0</f>
        <v>1</v>
      </c>
      <c r="AE3" t="b">
        <f>AND(AA3,Y3)</f>
        <v>1</v>
      </c>
      <c r="AF3" t="b">
        <f>MOD($V3,AF$1)=0</f>
        <v>1</v>
      </c>
      <c r="AG3" t="b">
        <f>MOD($V3,AG$1)=0</f>
        <v>1</v>
      </c>
      <c r="AH3" t="b">
        <f>MOD($V3,AH$1)=0</f>
        <v>1</v>
      </c>
      <c r="AI3" t="b">
        <f>AND(AA3,Z3)</f>
        <v>1</v>
      </c>
      <c r="AJ3" t="b">
        <f>MOD($V3,AJ$1)=0</f>
        <v>1</v>
      </c>
      <c r="AK3" t="b">
        <f>AND(AC3,Y3)</f>
        <v>1</v>
      </c>
      <c r="AL3" t="b">
        <f>MOD($V3,AL$1)=0</f>
        <v>1</v>
      </c>
      <c r="AM3" t="b">
        <f>AND(AA3,AB3)</f>
        <v>1</v>
      </c>
      <c r="AN3" t="b">
        <f>MOD($V3,AN$1)=0</f>
        <v>1</v>
      </c>
      <c r="AO3" t="b">
        <f>AND(AA3,AC3)</f>
        <v>1</v>
      </c>
      <c r="AP3" t="b">
        <f>MOD($V3,AP$1)=0</f>
        <v>1</v>
      </c>
      <c r="AQ3" t="b">
        <f>AND(AA3,Y3,Z3)</f>
        <v>1</v>
      </c>
      <c r="AR3" t="b">
        <f>MOD($V3,AR$1)=0</f>
        <v>1</v>
      </c>
      <c r="AS3" t="b">
        <f>AND(AB3,AC3)</f>
        <v>1</v>
      </c>
      <c r="AT3" t="b">
        <f>MOD($V3,AT$1)=0</f>
        <v>1</v>
      </c>
      <c r="AU3" t="b">
        <f>AND(AF3,Z3)</f>
        <v>1</v>
      </c>
      <c r="AV3" t="b">
        <f>MOD($V3,AV$1)=0</f>
        <v>1</v>
      </c>
      <c r="AW3" t="b">
        <f>AND(AA3,AG3)</f>
        <v>1</v>
      </c>
      <c r="AX3" t="b">
        <f>MOD($V3,AX$1)=0</f>
        <v>1</v>
      </c>
      <c r="AY3" t="b">
        <f>AND(AA3,AC3,Y3)</f>
        <v>1</v>
      </c>
      <c r="AZ3" t="b">
        <f>MOD($V3,AZ$1)=0</f>
        <v>1</v>
      </c>
      <c r="BA3" t="b">
        <f>AND(AA3,AB3,Z3)</f>
        <v>1</v>
      </c>
      <c r="BB3" t="b">
        <f>MOD($V3,BB$1)=0</f>
        <v>1</v>
      </c>
      <c r="BC3" t="b">
        <f>AND(AC3,AG3)</f>
        <v>1</v>
      </c>
      <c r="BD3" t="b">
        <f t="shared" ref="BD3:BF18" si="0">MOD($V3,BD$1)=0</f>
        <v>1</v>
      </c>
      <c r="BE3" t="b">
        <f>AND(AA3,AC3,Z3)</f>
        <v>1</v>
      </c>
      <c r="BF3" t="b">
        <f t="shared" si="0"/>
        <v>1</v>
      </c>
      <c r="BG3" t="b">
        <f>AND(AA3,AB3,AC3)</f>
        <v>1</v>
      </c>
    </row>
    <row r="4" spans="1:59" x14ac:dyDescent="0.25">
      <c r="A4" s="59">
        <v>6</v>
      </c>
      <c r="B4">
        <f t="shared" ref="B4:B22" si="1">360/A4</f>
        <v>60</v>
      </c>
      <c r="C4" s="42">
        <f t="shared" ref="C4:C5" si="2">2/A4</f>
        <v>0.33333333333333331</v>
      </c>
      <c r="D4" s="45" t="str">
        <f t="shared" ref="D4:D21" si="3">_xlfn.CONCAT(0,"°≤θ&lt;",0+B4,"°")</f>
        <v>0°≤θ&lt;60°</v>
      </c>
      <c r="F4" s="45" t="s">
        <v>156</v>
      </c>
      <c r="G4" s="45"/>
      <c r="H4" s="45"/>
      <c r="I4" s="45"/>
      <c r="J4" s="45"/>
      <c r="K4" s="45"/>
      <c r="L4" s="45"/>
      <c r="M4" s="45"/>
      <c r="N4" s="45"/>
      <c r="O4" s="45"/>
      <c r="P4" s="45"/>
      <c r="U4">
        <f>U3+1</f>
        <v>1</v>
      </c>
      <c r="V4" cm="1">
        <f t="array" ref="V4">_xlfn.IFS(
OR(MOD(V3+0.5,3)=0,MOD(V3+0.5,4)=0,MOD(V3+0.5,7.5)=0,MOD(V3+0.5,5)=0),V3+0.5,
OR(MOD(V3+1,3)=0,MOD(V3+1,4)=0,MOD(V3+1,5)=0),V3+1,
OR(MOD(V3+1.5,3)=0,MOD(V3+1.5,4)=0,MOD(V3+1.5,7.5)=0,MOD(V3+1.5,5)=0),V3+1.5,
OR(MOD(V3+2,3)=0,MOD(V3+2,4)=0,MOD(V3+2,5)=0),V3+2,
OR(MOD(V3+2.5,3)=0,MOD(V3+2.5,4)=0,MOD(V3+2.5,7.5)=0,MOD(V3+2.5,5)=0),V3+2.5,
OR(MOD(V3+3,3)=0,MOD(V3+3,4)=0,MOD(V3+3,5)=0),V3+3)</f>
        <v>3</v>
      </c>
      <c r="W4" s="65">
        <f t="shared" ref="W4:W67" si="4">RADIANS(V4)/PI()</f>
        <v>1.6666666666666666E-2</v>
      </c>
      <c r="X4">
        <f>IF(MOD(V4,3)=0,1,0)+IF(MOD(V4,4)=0,2,0)+IF(MOD(V4,5)=0,4,0)+IF(MOD(V4,8)=0,8,0)+IF(MOD(V4,7.5)=0,16,0)+IF(OR(MOD(V4,6)=0,MOD(V4,10)=0),32,0)+IF(OR(MOD(V4,9)=0,MOD(V4,22.5)=0),64,0)</f>
        <v>1</v>
      </c>
      <c r="Y4" t="b">
        <f>OR(MOD(V4,6)=0,MOD(V4,10)=0)</f>
        <v>0</v>
      </c>
      <c r="Z4" t="b">
        <f>OR(MOD(V4,22.5)=0,MOD(V4,9)=0)</f>
        <v>0</v>
      </c>
      <c r="AA4" t="b">
        <f t="shared" ref="AA4:BD27" si="5">MOD($V4,AA$1)=0</f>
        <v>1</v>
      </c>
      <c r="AB4" t="b">
        <f>MOD($V4,AB$1)=0</f>
        <v>0</v>
      </c>
      <c r="AC4" t="b">
        <f>MOD($V4,AC$1)=0</f>
        <v>0</v>
      </c>
      <c r="AD4" t="b">
        <f>MOD($V4,AD$1)=0</f>
        <v>0</v>
      </c>
      <c r="AE4" t="b">
        <f>AND(AA4,Y4)</f>
        <v>0</v>
      </c>
      <c r="AF4" t="b">
        <f>MOD($V4,AF$1)=0</f>
        <v>0</v>
      </c>
      <c r="AG4" t="b">
        <f>MOD($V4,AG$1)=0</f>
        <v>0</v>
      </c>
      <c r="AH4" t="b">
        <f>MOD($V4,AH$1)=0</f>
        <v>0</v>
      </c>
      <c r="AI4" t="b">
        <f>AND(AA4,Z4)</f>
        <v>0</v>
      </c>
      <c r="AJ4" t="b">
        <f>MOD($V4,AJ$1)=0</f>
        <v>0</v>
      </c>
      <c r="AK4" t="b">
        <f>AND(AC4,Y4)</f>
        <v>0</v>
      </c>
      <c r="AL4" t="b">
        <f>MOD($V4,AL$1)=0</f>
        <v>0</v>
      </c>
      <c r="AM4" t="b">
        <f>AND(AA4,AB4)</f>
        <v>0</v>
      </c>
      <c r="AN4" t="b">
        <f>MOD($V4,AN$1)=0</f>
        <v>0</v>
      </c>
      <c r="AO4" t="b">
        <f>AND(AA4,AC4)</f>
        <v>0</v>
      </c>
      <c r="AP4" t="b">
        <f>MOD($V4,AP$1)=0</f>
        <v>0</v>
      </c>
      <c r="AQ4" t="b">
        <f>AND(AA4,Y4,Z4)</f>
        <v>0</v>
      </c>
      <c r="AR4" t="b">
        <f>MOD($V4,AR$1)=0</f>
        <v>0</v>
      </c>
      <c r="AS4" t="b">
        <f>AND(AB4,AC4)</f>
        <v>0</v>
      </c>
      <c r="AT4" t="b">
        <f>MOD($V4,AT$1)=0</f>
        <v>0</v>
      </c>
      <c r="AU4" t="b">
        <f>AND(AF4,Z4)</f>
        <v>0</v>
      </c>
      <c r="AV4" t="b">
        <f>MOD($V4,AV$1)=0</f>
        <v>0</v>
      </c>
      <c r="AW4" t="b">
        <f t="shared" ref="AW4:AW67" si="6">AND(AA4,AG4)</f>
        <v>0</v>
      </c>
      <c r="AX4" t="b">
        <f>MOD($V4,AX$1)=0</f>
        <v>0</v>
      </c>
      <c r="AY4" t="b">
        <f>AND(AA4,AC4,Y4)</f>
        <v>0</v>
      </c>
      <c r="AZ4" t="b">
        <f>MOD($V4,AZ$1)=0</f>
        <v>0</v>
      </c>
      <c r="BA4" t="b">
        <f>AND(AA4,AB4,Z4)</f>
        <v>0</v>
      </c>
      <c r="BB4" t="b">
        <f>MOD($V4,BB$1)=0</f>
        <v>0</v>
      </c>
      <c r="BC4" t="b">
        <f t="shared" ref="BC4:BC67" si="7">AND(AC4,AG4)</f>
        <v>0</v>
      </c>
      <c r="BD4" t="b">
        <f>MOD($V4,BD$1)=0</f>
        <v>0</v>
      </c>
      <c r="BE4" t="b">
        <f>AND(AA4,AC4,Z4)</f>
        <v>0</v>
      </c>
      <c r="BF4" t="b">
        <f t="shared" si="0"/>
        <v>0</v>
      </c>
      <c r="BG4" t="b">
        <f t="shared" ref="BG4:BG67" si="8">AND(AA4,AB4,AC4)</f>
        <v>0</v>
      </c>
    </row>
    <row r="5" spans="1:59" x14ac:dyDescent="0.25">
      <c r="A5" s="59">
        <v>8</v>
      </c>
      <c r="B5">
        <f t="shared" si="1"/>
        <v>45</v>
      </c>
      <c r="C5" s="42">
        <f t="shared" si="2"/>
        <v>0.25</v>
      </c>
      <c r="D5" s="45" t="str">
        <f t="shared" si="3"/>
        <v>0°≤θ&lt;45°</v>
      </c>
      <c r="F5" s="45" t="s">
        <v>155</v>
      </c>
      <c r="G5" s="45" t="s">
        <v>153</v>
      </c>
      <c r="H5" s="45"/>
      <c r="I5" s="45"/>
      <c r="J5" s="45"/>
      <c r="K5" s="45"/>
      <c r="L5" s="45"/>
      <c r="M5" s="45"/>
      <c r="N5" s="45"/>
      <c r="O5" s="45"/>
      <c r="P5" s="45"/>
      <c r="U5">
        <f t="shared" ref="U5:U68" si="9">U4+1</f>
        <v>2</v>
      </c>
      <c r="V5" cm="1">
        <f t="array" ref="V5">_xlfn.IFS(
OR(MOD(V4+0.5,3)=0,MOD(V4+0.5,4)=0,MOD(V4+0.5,7.5)=0,MOD(V4+0.5,5)=0),V4+0.5,
OR(MOD(V4+1,3)=0,MOD(V4+1,4)=0,MOD(V4+1,5)=0),V4+1,
OR(MOD(V4+1.5,3)=0,MOD(V4+1.5,4)=0,MOD(V4+1.5,7.5)=0,MOD(V4+1.5,5)=0),V4+1.5,
OR(MOD(V4+2,3)=0,MOD(V4+2,4)=0,MOD(V4+2,5)=0),V4+2,
OR(MOD(V4+2.5,3)=0,MOD(V4+2.5,4)=0,MOD(V4+2.5,7.5)=0,MOD(V4+2.5,5)=0),V4+2.5,
OR(MOD(V4+3,3)=0,MOD(V4+3,4)=0,MOD(V4+3,5)=0),V4+3)</f>
        <v>4</v>
      </c>
      <c r="W5" s="65">
        <f t="shared" si="4"/>
        <v>2.2222222222222223E-2</v>
      </c>
      <c r="X5">
        <f>IF(MOD(V5,3)=0,1,0)+IF(MOD(V5,4)=0,2,0)+IF(MOD(V5,5)=0,4,0)+IF(MOD(V5,8)=0,8,0)+IF(MOD(V5,7.5)=0,16,0)+IF(OR(MOD(V5,6)=0,MOD(V5,10)=0),32,0)+IF(OR(MOD(V5,9)=0,MOD(V5,22.5)=0),64,0)</f>
        <v>2</v>
      </c>
      <c r="Y5" t="b">
        <f>OR(MOD(V5,6)=0,MOD(V5,10)=0)</f>
        <v>0</v>
      </c>
      <c r="Z5" t="b">
        <f>OR(MOD(V5,22.5)=0,MOD(V5,9)=0)</f>
        <v>0</v>
      </c>
      <c r="AA5" t="b">
        <f t="shared" si="5"/>
        <v>0</v>
      </c>
      <c r="AB5" t="b">
        <f>MOD($V5,AB$1)=0</f>
        <v>1</v>
      </c>
      <c r="AC5" t="b">
        <f>MOD($V5,AC$1)=0</f>
        <v>0</v>
      </c>
      <c r="AD5" t="b">
        <f>MOD($V5,AD$1)=0</f>
        <v>0</v>
      </c>
      <c r="AE5" t="b">
        <f>AND(AA5,Y5)</f>
        <v>0</v>
      </c>
      <c r="AF5" t="b">
        <f>MOD($V5,AF$1)=0</f>
        <v>0</v>
      </c>
      <c r="AG5" t="b">
        <f>MOD($V5,AG$1)=0</f>
        <v>0</v>
      </c>
      <c r="AH5" t="b">
        <f>MOD($V5,AH$1)=0</f>
        <v>0</v>
      </c>
      <c r="AI5" t="b">
        <f>AND(AA5,Z5)</f>
        <v>0</v>
      </c>
      <c r="AJ5" t="b">
        <f>MOD($V5,AJ$1)=0</f>
        <v>0</v>
      </c>
      <c r="AK5" t="b">
        <f>AND(AC5,Y5)</f>
        <v>0</v>
      </c>
      <c r="AL5" t="b">
        <f>MOD($V5,AL$1)=0</f>
        <v>0</v>
      </c>
      <c r="AM5" t="b">
        <f>AND(AA5,AB5)</f>
        <v>0</v>
      </c>
      <c r="AN5" t="b">
        <f>MOD($V5,AN$1)=0</f>
        <v>0</v>
      </c>
      <c r="AO5" t="b">
        <f>AND(AA5,AC5)</f>
        <v>0</v>
      </c>
      <c r="AP5" t="b">
        <f>MOD($V5,AP$1)=0</f>
        <v>0</v>
      </c>
      <c r="AQ5" t="b">
        <f>AND(AA5,Y5,Z5)</f>
        <v>0</v>
      </c>
      <c r="AR5" t="b">
        <f>MOD($V5,AR$1)=0</f>
        <v>0</v>
      </c>
      <c r="AS5" t="b">
        <f>AND(AB5,AC5)</f>
        <v>0</v>
      </c>
      <c r="AT5" t="b">
        <f>MOD($V5,AT$1)=0</f>
        <v>0</v>
      </c>
      <c r="AU5" t="b">
        <f>AND(AF5,Z5)</f>
        <v>0</v>
      </c>
      <c r="AV5" t="b">
        <f>MOD($V5,AV$1)=0</f>
        <v>0</v>
      </c>
      <c r="AW5" t="b">
        <f t="shared" si="6"/>
        <v>0</v>
      </c>
      <c r="AX5" t="b">
        <f>MOD($V5,AX$1)=0</f>
        <v>0</v>
      </c>
      <c r="AY5" t="b">
        <f>AND(AA5,AC5,Y5)</f>
        <v>0</v>
      </c>
      <c r="AZ5" t="b">
        <f>MOD($V5,AZ$1)=0</f>
        <v>0</v>
      </c>
      <c r="BA5" t="b">
        <f>AND(AA5,AB5,Z5)</f>
        <v>0</v>
      </c>
      <c r="BB5" t="b">
        <f>MOD($V5,BB$1)=0</f>
        <v>0</v>
      </c>
      <c r="BC5" t="b">
        <f t="shared" si="7"/>
        <v>0</v>
      </c>
      <c r="BD5" t="b">
        <f t="shared" si="0"/>
        <v>0</v>
      </c>
      <c r="BE5" t="b">
        <f>AND(AA5,AC5,Z5)</f>
        <v>0</v>
      </c>
      <c r="BF5" t="b">
        <f t="shared" si="0"/>
        <v>0</v>
      </c>
      <c r="BG5" t="b">
        <f t="shared" si="8"/>
        <v>0</v>
      </c>
    </row>
    <row r="6" spans="1:59" x14ac:dyDescent="0.25">
      <c r="A6" s="59">
        <v>9</v>
      </c>
      <c r="B6">
        <f t="shared" si="1"/>
        <v>40</v>
      </c>
      <c r="C6" s="42">
        <f t="shared" ref="C6:C8" si="10">2/A6</f>
        <v>0.22222222222222221</v>
      </c>
      <c r="D6" s="45" t="str">
        <f t="shared" si="3"/>
        <v>0°≤θ&lt;40°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U6">
        <f t="shared" si="9"/>
        <v>3</v>
      </c>
      <c r="V6" cm="1">
        <f t="array" ref="V6">_xlfn.IFS(
OR(MOD(V5+0.5,3)=0,MOD(V5+0.5,4)=0,MOD(V5+0.5,7.5)=0,MOD(V5+0.5,5)=0),V5+0.5,
OR(MOD(V5+1,3)=0,MOD(V5+1,4)=0,MOD(V5+1,5)=0),V5+1,
OR(MOD(V5+1.5,3)=0,MOD(V5+1.5,4)=0,MOD(V5+1.5,7.5)=0,MOD(V5+1.5,5)=0),V5+1.5,
OR(MOD(V5+2,3)=0,MOD(V5+2,4)=0,MOD(V5+2,5)=0),V5+2,
OR(MOD(V5+2.5,3)=0,MOD(V5+2.5,4)=0,MOD(V5+2.5,7.5)=0,MOD(V5+2.5,5)=0),V5+2.5,
OR(MOD(V5+3,3)=0,MOD(V5+3,4)=0,MOD(V5+3,5)=0),V5+3)</f>
        <v>5</v>
      </c>
      <c r="W6" s="65">
        <f t="shared" si="4"/>
        <v>2.7777777777777776E-2</v>
      </c>
      <c r="X6">
        <f>IF(MOD(V6,3)=0,1,0)+IF(MOD(V6,4)=0,2,0)+IF(MOD(V6,5)=0,4,0)+IF(MOD(V6,8)=0,8,0)+IF(MOD(V6,7.5)=0,16,0)+IF(OR(MOD(V6,6)=0,MOD(V6,10)=0),32,0)+IF(OR(MOD(V6,9)=0,MOD(V6,22.5)=0),64,0)</f>
        <v>4</v>
      </c>
      <c r="Y6" t="b">
        <f>OR(MOD(V6,6)=0,MOD(V6,10)=0)</f>
        <v>0</v>
      </c>
      <c r="Z6" t="b">
        <f>OR(MOD(V6,22.5)=0,MOD(V6,9)=0)</f>
        <v>0</v>
      </c>
      <c r="AA6" t="b">
        <f t="shared" si="5"/>
        <v>0</v>
      </c>
      <c r="AB6" t="b">
        <f>MOD($V6,AB$1)=0</f>
        <v>0</v>
      </c>
      <c r="AC6" t="b">
        <f>MOD($V6,AC$1)=0</f>
        <v>1</v>
      </c>
      <c r="AD6" t="b">
        <f>MOD($V6,AD$1)=0</f>
        <v>0</v>
      </c>
      <c r="AE6" t="b">
        <f>AND(AA6,Y6)</f>
        <v>0</v>
      </c>
      <c r="AF6" t="b">
        <f>MOD($V6,AF$1)=0</f>
        <v>0</v>
      </c>
      <c r="AG6" t="b">
        <f>MOD($V6,AG$1)=0</f>
        <v>0</v>
      </c>
      <c r="AH6" t="b">
        <f>MOD($V6,AH$1)=0</f>
        <v>0</v>
      </c>
      <c r="AI6" t="b">
        <f>AND(AA6,Z6)</f>
        <v>0</v>
      </c>
      <c r="AJ6" t="b">
        <f>MOD($V6,AJ$1)=0</f>
        <v>0</v>
      </c>
      <c r="AK6" t="b">
        <f>AND(AC6,Y6)</f>
        <v>0</v>
      </c>
      <c r="AL6" t="b">
        <f>MOD($V6,AL$1)=0</f>
        <v>0</v>
      </c>
      <c r="AM6" t="b">
        <f>AND(AA6,AB6)</f>
        <v>0</v>
      </c>
      <c r="AN6" t="b">
        <f>MOD($V6,AN$1)=0</f>
        <v>0</v>
      </c>
      <c r="AO6" t="b">
        <f>AND(AA6,AC6)</f>
        <v>0</v>
      </c>
      <c r="AP6" t="b">
        <f>MOD($V6,AP$1)=0</f>
        <v>0</v>
      </c>
      <c r="AQ6" t="b">
        <f>AND(AA6,Y6,Z6)</f>
        <v>0</v>
      </c>
      <c r="AR6" t="b">
        <f>MOD($V6,AR$1)=0</f>
        <v>0</v>
      </c>
      <c r="AS6" t="b">
        <f>AND(AB6,AC6)</f>
        <v>0</v>
      </c>
      <c r="AT6" t="b">
        <f>MOD($V6,AT$1)=0</f>
        <v>0</v>
      </c>
      <c r="AU6" t="b">
        <f>AND(AF6,Z6)</f>
        <v>0</v>
      </c>
      <c r="AV6" t="b">
        <f>MOD($V6,AV$1)=0</f>
        <v>0</v>
      </c>
      <c r="AW6" t="b">
        <f t="shared" si="6"/>
        <v>0</v>
      </c>
      <c r="AX6" t="b">
        <f>MOD($V6,AX$1)=0</f>
        <v>0</v>
      </c>
      <c r="AY6" t="b">
        <f>AND(AA6,AC6,Y6)</f>
        <v>0</v>
      </c>
      <c r="AZ6" t="b">
        <f>MOD($V6,AZ$1)=0</f>
        <v>0</v>
      </c>
      <c r="BA6" t="b">
        <f>AND(AA6,AB6,Z6)</f>
        <v>0</v>
      </c>
      <c r="BB6" t="b">
        <f>MOD($V6,BB$1)=0</f>
        <v>0</v>
      </c>
      <c r="BC6" t="b">
        <f t="shared" si="7"/>
        <v>0</v>
      </c>
      <c r="BD6" t="b">
        <f t="shared" si="0"/>
        <v>0</v>
      </c>
      <c r="BE6" t="b">
        <f>AND(AA6,AC6,Z6)</f>
        <v>0</v>
      </c>
      <c r="BF6" t="b">
        <f t="shared" si="0"/>
        <v>0</v>
      </c>
      <c r="BG6" t="b">
        <f t="shared" si="8"/>
        <v>0</v>
      </c>
    </row>
    <row r="7" spans="1:59" x14ac:dyDescent="0.25">
      <c r="A7" s="59">
        <v>10</v>
      </c>
      <c r="B7">
        <f t="shared" si="1"/>
        <v>36</v>
      </c>
      <c r="C7" s="42">
        <f t="shared" si="10"/>
        <v>0.2</v>
      </c>
      <c r="D7" s="45" t="str">
        <f t="shared" si="3"/>
        <v>0°≤θ&lt;36°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U7">
        <f t="shared" si="9"/>
        <v>4</v>
      </c>
      <c r="V7" cm="1">
        <f t="array" ref="V7">_xlfn.IFS(
OR(MOD(V6+0.5,3)=0,MOD(V6+0.5,4)=0,MOD(V6+0.5,7.5)=0,MOD(V6+0.5,5)=0),V6+0.5,
OR(MOD(V6+1,3)=0,MOD(V6+1,4)=0,MOD(V6+1,5)=0),V6+1,
OR(MOD(V6+1.5,3)=0,MOD(V6+1.5,4)=0,MOD(V6+1.5,7.5)=0,MOD(V6+1.5,5)=0),V6+1.5,
OR(MOD(V6+2,3)=0,MOD(V6+2,4)=0,MOD(V6+2,5)=0),V6+2,
OR(MOD(V6+2.5,3)=0,MOD(V6+2.5,4)=0,MOD(V6+2.5,7.5)=0,MOD(V6+2.5,5)=0),V6+2.5,
OR(MOD(V6+3,3)=0,MOD(V6+3,4)=0,MOD(V6+3,5)=0),V6+3)</f>
        <v>6</v>
      </c>
      <c r="W7" s="65">
        <f t="shared" si="4"/>
        <v>3.3333333333333333E-2</v>
      </c>
      <c r="X7">
        <f>IF(MOD(V7,3)=0,1,0)+IF(MOD(V7,4)=0,2,0)+IF(MOD(V7,5)=0,4,0)+IF(MOD(V7,8)=0,8,0)+IF(MOD(V7,7.5)=0,16,0)+IF(OR(MOD(V7,6)=0,MOD(V7,10)=0),32,0)+IF(OR(MOD(V7,9)=0,MOD(V7,22.5)=0),64,0)</f>
        <v>33</v>
      </c>
      <c r="Y7" t="b">
        <f>OR(MOD(V7,6)=0,MOD(V7,10)=0)</f>
        <v>1</v>
      </c>
      <c r="Z7" t="b">
        <f>OR(MOD(V7,22.5)=0,MOD(V7,9)=0)</f>
        <v>0</v>
      </c>
      <c r="AA7" t="b">
        <f t="shared" si="5"/>
        <v>1</v>
      </c>
      <c r="AB7" t="b">
        <f>MOD($V7,AB$1)=0</f>
        <v>0</v>
      </c>
      <c r="AC7" t="b">
        <f>MOD($V7,AC$1)=0</f>
        <v>0</v>
      </c>
      <c r="AD7" t="b">
        <f>MOD($V7,AD$1)=0</f>
        <v>1</v>
      </c>
      <c r="AE7" t="b">
        <f>AND(AA7,Y7)</f>
        <v>1</v>
      </c>
      <c r="AF7" t="b">
        <f>MOD($V7,AF$1)=0</f>
        <v>0</v>
      </c>
      <c r="AG7" t="b">
        <f>MOD($V7,AG$1)=0</f>
        <v>0</v>
      </c>
      <c r="AH7" t="b">
        <f>MOD($V7,AH$1)=0</f>
        <v>0</v>
      </c>
      <c r="AI7" t="b">
        <f>AND(AA7,Z7)</f>
        <v>0</v>
      </c>
      <c r="AJ7" t="b">
        <f>MOD($V7,AJ$1)=0</f>
        <v>0</v>
      </c>
      <c r="AK7" t="b">
        <f>AND(AC7,Y7)</f>
        <v>0</v>
      </c>
      <c r="AL7" t="b">
        <f>MOD($V7,AL$1)=0</f>
        <v>0</v>
      </c>
      <c r="AM7" t="b">
        <f>AND(AA7,AB7)</f>
        <v>0</v>
      </c>
      <c r="AN7" t="b">
        <f>MOD($V7,AN$1)=0</f>
        <v>0</v>
      </c>
      <c r="AO7" t="b">
        <f>AND(AA7,AC7)</f>
        <v>0</v>
      </c>
      <c r="AP7" t="b">
        <f>MOD($V7,AP$1)=0</f>
        <v>0</v>
      </c>
      <c r="AQ7" t="b">
        <f>AND(AA7,Y7,Z7)</f>
        <v>0</v>
      </c>
      <c r="AR7" t="b">
        <f>MOD($V7,AR$1)=0</f>
        <v>0</v>
      </c>
      <c r="AS7" t="b">
        <f>AND(AB7,AC7)</f>
        <v>0</v>
      </c>
      <c r="AT7" t="b">
        <f>MOD($V7,AT$1)=0</f>
        <v>0</v>
      </c>
      <c r="AU7" t="b">
        <f>AND(AF7,Z7)</f>
        <v>0</v>
      </c>
      <c r="AV7" t="b">
        <f>MOD($V7,AV$1)=0</f>
        <v>0</v>
      </c>
      <c r="AW7" t="b">
        <f t="shared" si="6"/>
        <v>0</v>
      </c>
      <c r="AX7" t="b">
        <f>MOD($V7,AX$1)=0</f>
        <v>0</v>
      </c>
      <c r="AY7" t="b">
        <f>AND(AA7,AC7,Y7)</f>
        <v>0</v>
      </c>
      <c r="AZ7" t="b">
        <f>MOD($V7,AZ$1)=0</f>
        <v>0</v>
      </c>
      <c r="BA7" t="b">
        <f>AND(AA7,AB7,Z7)</f>
        <v>0</v>
      </c>
      <c r="BB7" t="b">
        <f>MOD($V7,BB$1)=0</f>
        <v>0</v>
      </c>
      <c r="BC7" t="b">
        <f t="shared" si="7"/>
        <v>0</v>
      </c>
      <c r="BD7" t="b">
        <f t="shared" si="0"/>
        <v>0</v>
      </c>
      <c r="BE7" t="b">
        <f>AND(AA7,AC7,Z7)</f>
        <v>0</v>
      </c>
      <c r="BF7" t="b">
        <f t="shared" si="0"/>
        <v>0</v>
      </c>
      <c r="BG7" t="b">
        <f t="shared" si="8"/>
        <v>0</v>
      </c>
    </row>
    <row r="8" spans="1:59" x14ac:dyDescent="0.25">
      <c r="A8" s="59">
        <v>12</v>
      </c>
      <c r="B8">
        <f t="shared" si="1"/>
        <v>30</v>
      </c>
      <c r="C8" s="42">
        <f t="shared" si="10"/>
        <v>0.16666666666666666</v>
      </c>
      <c r="D8" s="45" t="str">
        <f t="shared" si="3"/>
        <v>0°≤θ&lt;30°</v>
      </c>
      <c r="F8" s="45" t="s">
        <v>155</v>
      </c>
      <c r="G8" s="45"/>
      <c r="H8" s="45"/>
      <c r="I8" s="45"/>
      <c r="J8" s="45"/>
      <c r="K8" s="45"/>
      <c r="L8" s="45"/>
      <c r="M8" s="45"/>
      <c r="N8" s="45"/>
      <c r="O8" s="45"/>
      <c r="P8" s="45"/>
      <c r="U8">
        <f t="shared" si="9"/>
        <v>5</v>
      </c>
      <c r="V8" cm="1">
        <f t="array" ref="V8">_xlfn.IFS(
OR(MOD(V7+0.5,3)=0,MOD(V7+0.5,4)=0,MOD(V7+0.5,7.5)=0,MOD(V7+0.5,5)=0),V7+0.5,
OR(MOD(V7+1,3)=0,MOD(V7+1,4)=0,MOD(V7+1,5)=0),V7+1,
OR(MOD(V7+1.5,3)=0,MOD(V7+1.5,4)=0,MOD(V7+1.5,7.5)=0,MOD(V7+1.5,5)=0),V7+1.5,
OR(MOD(V7+2,3)=0,MOD(V7+2,4)=0,MOD(V7+2,5)=0),V7+2,
OR(MOD(V7+2.5,3)=0,MOD(V7+2.5,4)=0,MOD(V7+2.5,7.5)=0,MOD(V7+2.5,5)=0),V7+2.5,
OR(MOD(V7+3,3)=0,MOD(V7+3,4)=0,MOD(V7+3,5)=0),V7+3)</f>
        <v>7.5</v>
      </c>
      <c r="W8" s="65">
        <f t="shared" si="4"/>
        <v>4.1666666666666664E-2</v>
      </c>
      <c r="X8">
        <f>IF(MOD(V8,3)=0,1,0)+IF(MOD(V8,4)=0,2,0)+IF(MOD(V8,5)=0,4,0)+IF(MOD(V8,8)=0,8,0)+IF(MOD(V8,7.5)=0,16,0)+IF(OR(MOD(V8,6)=0,MOD(V8,10)=0),32,0)+IF(OR(MOD(V8,9)=0,MOD(V8,22.5)=0),64,0)</f>
        <v>16</v>
      </c>
      <c r="Y8" t="b">
        <f>OR(MOD(V8,6)=0,MOD(V8,10)=0)</f>
        <v>0</v>
      </c>
      <c r="Z8" t="b">
        <f>OR(MOD(V8,22.5)=0,MOD(V8,9)=0)</f>
        <v>0</v>
      </c>
      <c r="AA8" t="b">
        <f t="shared" si="5"/>
        <v>0</v>
      </c>
      <c r="AB8" t="b">
        <f>MOD($V8,AB$1)=0</f>
        <v>0</v>
      </c>
      <c r="AC8" t="b">
        <f>MOD($V8,AC$1)=0</f>
        <v>0</v>
      </c>
      <c r="AD8" t="b">
        <f>MOD($V8,AD$1)=0</f>
        <v>0</v>
      </c>
      <c r="AE8" t="b">
        <f>AND(AA8,Y8)</f>
        <v>0</v>
      </c>
      <c r="AF8" t="b">
        <f>MOD($V8,AF$1)=0</f>
        <v>1</v>
      </c>
      <c r="AG8" t="b">
        <f>MOD($V8,AG$1)=0</f>
        <v>0</v>
      </c>
      <c r="AH8" t="b">
        <f>MOD($V8,AH$1)=0</f>
        <v>0</v>
      </c>
      <c r="AI8" t="b">
        <f>AND(AA8,Z8)</f>
        <v>0</v>
      </c>
      <c r="AJ8" t="b">
        <f>MOD($V8,AJ$1)=0</f>
        <v>0</v>
      </c>
      <c r="AK8" t="b">
        <f>AND(AC8,Y8)</f>
        <v>0</v>
      </c>
      <c r="AL8" t="b">
        <f>MOD($V8,AL$1)=0</f>
        <v>0</v>
      </c>
      <c r="AM8" t="b">
        <f>AND(AA8,AB8)</f>
        <v>0</v>
      </c>
      <c r="AN8" t="b">
        <f>MOD($V8,AN$1)=0</f>
        <v>0</v>
      </c>
      <c r="AO8" t="b">
        <f>AND(AA8,AC8)</f>
        <v>0</v>
      </c>
      <c r="AP8" t="b">
        <f>MOD($V8,AP$1)=0</f>
        <v>0</v>
      </c>
      <c r="AQ8" t="b">
        <f>AND(AA8,Y8,Z8)</f>
        <v>0</v>
      </c>
      <c r="AR8" t="b">
        <f>MOD($V8,AR$1)=0</f>
        <v>0</v>
      </c>
      <c r="AS8" t="b">
        <f>AND(AB8,AC8)</f>
        <v>0</v>
      </c>
      <c r="AT8" t="b">
        <f>MOD($V8,AT$1)=0</f>
        <v>0</v>
      </c>
      <c r="AU8" t="b">
        <f>AND(AF8,Z8)</f>
        <v>0</v>
      </c>
      <c r="AV8" t="b">
        <f>MOD($V8,AV$1)=0</f>
        <v>0</v>
      </c>
      <c r="AW8" t="b">
        <f t="shared" si="6"/>
        <v>0</v>
      </c>
      <c r="AX8" t="b">
        <f>MOD($V8,AX$1)=0</f>
        <v>0</v>
      </c>
      <c r="AY8" t="b">
        <f>AND(AA8,AC8,Y8)</f>
        <v>0</v>
      </c>
      <c r="AZ8" t="b">
        <f>MOD($V8,AZ$1)=0</f>
        <v>0</v>
      </c>
      <c r="BA8" t="b">
        <f>AND(AA8,AB8,Z8)</f>
        <v>0</v>
      </c>
      <c r="BB8" t="b">
        <f>MOD($V8,BB$1)=0</f>
        <v>0</v>
      </c>
      <c r="BC8" t="b">
        <f t="shared" si="7"/>
        <v>0</v>
      </c>
      <c r="BD8" t="b">
        <f t="shared" si="0"/>
        <v>0</v>
      </c>
      <c r="BE8" t="b">
        <f>AND(AA8,AC8,Z8)</f>
        <v>0</v>
      </c>
      <c r="BF8" t="b">
        <f t="shared" si="0"/>
        <v>0</v>
      </c>
      <c r="BG8" t="b">
        <f t="shared" si="8"/>
        <v>0</v>
      </c>
    </row>
    <row r="9" spans="1:59" x14ac:dyDescent="0.25">
      <c r="A9" s="59">
        <v>15</v>
      </c>
      <c r="B9">
        <f t="shared" si="1"/>
        <v>24</v>
      </c>
      <c r="C9" s="42">
        <f t="shared" ref="C9:C19" si="11">2/A9</f>
        <v>0.13333333333333333</v>
      </c>
      <c r="D9" s="45" t="str">
        <f t="shared" si="3"/>
        <v>0°≤θ&lt;24°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U9">
        <f t="shared" si="9"/>
        <v>6</v>
      </c>
      <c r="V9" cm="1">
        <f t="array" ref="V9">_xlfn.IFS(
OR(MOD(V8+0.5,3)=0,MOD(V8+0.5,4)=0,MOD(V8+0.5,7.5)=0,MOD(V8+0.5,5)=0),V8+0.5,
OR(MOD(V8+1,3)=0,MOD(V8+1,4)=0,MOD(V8+1,5)=0),V8+1,
OR(MOD(V8+1.5,3)=0,MOD(V8+1.5,4)=0,MOD(V8+1.5,7.5)=0,MOD(V8+1.5,5)=0),V8+1.5,
OR(MOD(V8+2,3)=0,MOD(V8+2,4)=0,MOD(V8+2,5)=0),V8+2,
OR(MOD(V8+2.5,3)=0,MOD(V8+2.5,4)=0,MOD(V8+2.5,7.5)=0,MOD(V8+2.5,5)=0),V8+2.5,
OR(MOD(V8+3,3)=0,MOD(V8+3,4)=0,MOD(V8+3,5)=0),V8+3)</f>
        <v>8</v>
      </c>
      <c r="W9" s="65">
        <f t="shared" si="4"/>
        <v>4.4444444444444446E-2</v>
      </c>
      <c r="X9">
        <f>IF(MOD(V9,3)=0,1,0)+IF(MOD(V9,4)=0,2,0)+IF(MOD(V9,5)=0,4,0)+IF(MOD(V9,8)=0,8,0)+IF(MOD(V9,7.5)=0,16,0)+IF(OR(MOD(V9,6)=0,MOD(V9,10)=0),32,0)+IF(OR(MOD(V9,9)=0,MOD(V9,22.5)=0),64,0)</f>
        <v>10</v>
      </c>
      <c r="Y9" t="b">
        <f>OR(MOD(V9,6)=0,MOD(V9,10)=0)</f>
        <v>0</v>
      </c>
      <c r="Z9" t="b">
        <f>OR(MOD(V9,22.5)=0,MOD(V9,9)=0)</f>
        <v>0</v>
      </c>
      <c r="AA9" t="b">
        <f t="shared" si="5"/>
        <v>0</v>
      </c>
      <c r="AB9" t="b">
        <f>MOD($V9,AB$1)=0</f>
        <v>1</v>
      </c>
      <c r="AC9" t="b">
        <f>MOD($V9,AC$1)=0</f>
        <v>0</v>
      </c>
      <c r="AD9" t="b">
        <f>MOD($V9,AD$1)=0</f>
        <v>0</v>
      </c>
      <c r="AE9" t="b">
        <f>AND(AA9,Y9)</f>
        <v>0</v>
      </c>
      <c r="AF9" t="b">
        <f>MOD($V9,AF$1)=0</f>
        <v>0</v>
      </c>
      <c r="AG9" t="b">
        <f>MOD($V9,AG$1)=0</f>
        <v>1</v>
      </c>
      <c r="AH9" t="b">
        <f>MOD($V9,AH$1)=0</f>
        <v>0</v>
      </c>
      <c r="AI9" t="b">
        <f>AND(AA9,Z9)</f>
        <v>0</v>
      </c>
      <c r="AJ9" t="b">
        <f>MOD($V9,AJ$1)=0</f>
        <v>0</v>
      </c>
      <c r="AK9" t="b">
        <f>AND(AC9,Y9)</f>
        <v>0</v>
      </c>
      <c r="AL9" t="b">
        <f>MOD($V9,AL$1)=0</f>
        <v>0</v>
      </c>
      <c r="AM9" t="b">
        <f>AND(AA9,AB9)</f>
        <v>0</v>
      </c>
      <c r="AN9" t="b">
        <f>MOD($V9,AN$1)=0</f>
        <v>0</v>
      </c>
      <c r="AO9" t="b">
        <f>AND(AA9,AC9)</f>
        <v>0</v>
      </c>
      <c r="AP9" t="b">
        <f>MOD($V9,AP$1)=0</f>
        <v>0</v>
      </c>
      <c r="AQ9" t="b">
        <f>AND(AA9,Y9,Z9)</f>
        <v>0</v>
      </c>
      <c r="AR9" t="b">
        <f>MOD($V9,AR$1)=0</f>
        <v>0</v>
      </c>
      <c r="AS9" t="b">
        <f>AND(AB9,AC9)</f>
        <v>0</v>
      </c>
      <c r="AT9" t="b">
        <f>MOD($V9,AT$1)=0</f>
        <v>0</v>
      </c>
      <c r="AU9" t="b">
        <f>AND(AF9,Z9)</f>
        <v>0</v>
      </c>
      <c r="AV9" t="b">
        <f>MOD($V9,AV$1)=0</f>
        <v>0</v>
      </c>
      <c r="AW9" t="b">
        <f t="shared" si="6"/>
        <v>0</v>
      </c>
      <c r="AX9" t="b">
        <f>MOD($V9,AX$1)=0</f>
        <v>0</v>
      </c>
      <c r="AY9" t="b">
        <f>AND(AA9,AC9,Y9)</f>
        <v>0</v>
      </c>
      <c r="AZ9" t="b">
        <f>MOD($V9,AZ$1)=0</f>
        <v>0</v>
      </c>
      <c r="BA9" t="b">
        <f>AND(AA9,AB9,Z9)</f>
        <v>0</v>
      </c>
      <c r="BB9" t="b">
        <f>MOD($V9,BB$1)=0</f>
        <v>0</v>
      </c>
      <c r="BC9" t="b">
        <f t="shared" si="7"/>
        <v>0</v>
      </c>
      <c r="BD9" t="b">
        <f t="shared" si="0"/>
        <v>0</v>
      </c>
      <c r="BE9" t="b">
        <f>AND(AA9,AC9,Z9)</f>
        <v>0</v>
      </c>
      <c r="BF9" t="b">
        <f t="shared" si="0"/>
        <v>0</v>
      </c>
      <c r="BG9" t="b">
        <f t="shared" si="8"/>
        <v>0</v>
      </c>
    </row>
    <row r="10" spans="1:59" x14ac:dyDescent="0.25">
      <c r="A10" s="59">
        <v>16</v>
      </c>
      <c r="B10">
        <f t="shared" si="1"/>
        <v>22.5</v>
      </c>
      <c r="C10" s="42">
        <f t="shared" si="11"/>
        <v>0.125</v>
      </c>
      <c r="D10" s="45" t="str">
        <f t="shared" si="3"/>
        <v>0°≤θ&lt;22.5°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U10">
        <f t="shared" si="9"/>
        <v>7</v>
      </c>
      <c r="V10" cm="1">
        <f t="array" ref="V10">_xlfn.IFS(
OR(MOD(V9+0.5,3)=0,MOD(V9+0.5,4)=0,MOD(V9+0.5,7.5)=0,MOD(V9+0.5,5)=0),V9+0.5,
OR(MOD(V9+1,3)=0,MOD(V9+1,4)=0,MOD(V9+1,5)=0),V9+1,
OR(MOD(V9+1.5,3)=0,MOD(V9+1.5,4)=0,MOD(V9+1.5,7.5)=0,MOD(V9+1.5,5)=0),V9+1.5,
OR(MOD(V9+2,3)=0,MOD(V9+2,4)=0,MOD(V9+2,5)=0),V9+2,
OR(MOD(V9+2.5,3)=0,MOD(V9+2.5,4)=0,MOD(V9+2.5,7.5)=0,MOD(V9+2.5,5)=0),V9+2.5,
OR(MOD(V9+3,3)=0,MOD(V9+3,4)=0,MOD(V9+3,5)=0),V9+3)</f>
        <v>9</v>
      </c>
      <c r="W10" s="65">
        <f t="shared" si="4"/>
        <v>0.05</v>
      </c>
      <c r="X10">
        <f>IF(MOD(V10,3)=0,1,0)+IF(MOD(V10,4)=0,2,0)+IF(MOD(V10,5)=0,4,0)+IF(MOD(V10,8)=0,8,0)+IF(MOD(V10,7.5)=0,16,0)+IF(OR(MOD(V10,6)=0,MOD(V10,10)=0),32,0)+IF(OR(MOD(V10,9)=0,MOD(V10,22.5)=0),64,0)</f>
        <v>65</v>
      </c>
      <c r="Y10" t="b">
        <f>OR(MOD(V10,6)=0,MOD(V10,10)=0)</f>
        <v>0</v>
      </c>
      <c r="Z10" t="b">
        <f>OR(MOD(V10,22.5)=0,MOD(V10,9)=0)</f>
        <v>1</v>
      </c>
      <c r="AA10" t="b">
        <f t="shared" si="5"/>
        <v>1</v>
      </c>
      <c r="AB10" t="b">
        <f>MOD($V10,AB$1)=0</f>
        <v>0</v>
      </c>
      <c r="AC10" t="b">
        <f>MOD($V10,AC$1)=0</f>
        <v>0</v>
      </c>
      <c r="AD10" t="b">
        <f>MOD($V10,AD$1)=0</f>
        <v>0</v>
      </c>
      <c r="AE10" t="b">
        <f>AND(AA10,Y10)</f>
        <v>0</v>
      </c>
      <c r="AF10" t="b">
        <f>MOD($V10,AF$1)=0</f>
        <v>0</v>
      </c>
      <c r="AG10" t="b">
        <f>MOD($V10,AG$1)=0</f>
        <v>0</v>
      </c>
      <c r="AH10" t="b">
        <f>MOD($V10,AH$1)=0</f>
        <v>1</v>
      </c>
      <c r="AI10" t="b">
        <f>AND(AA10,Z10)</f>
        <v>1</v>
      </c>
      <c r="AJ10" t="b">
        <f>MOD($V10,AJ$1)=0</f>
        <v>0</v>
      </c>
      <c r="AK10" t="b">
        <f>AND(AC10,Y10)</f>
        <v>0</v>
      </c>
      <c r="AL10" t="b">
        <f>MOD($V10,AL$1)=0</f>
        <v>0</v>
      </c>
      <c r="AM10" t="b">
        <f>AND(AA10,AB10)</f>
        <v>0</v>
      </c>
      <c r="AN10" t="b">
        <f>MOD($V10,AN$1)=0</f>
        <v>0</v>
      </c>
      <c r="AO10" t="b">
        <f>AND(AA10,AC10)</f>
        <v>0</v>
      </c>
      <c r="AP10" t="b">
        <f>MOD($V10,AP$1)=0</f>
        <v>0</v>
      </c>
      <c r="AQ10" t="b">
        <f>AND(AA10,Y10,Z10)</f>
        <v>0</v>
      </c>
      <c r="AR10" t="b">
        <f>MOD($V10,AR$1)=0</f>
        <v>0</v>
      </c>
      <c r="AS10" t="b">
        <f>AND(AB10,AC10)</f>
        <v>0</v>
      </c>
      <c r="AT10" t="b">
        <f>MOD($V10,AT$1)=0</f>
        <v>0</v>
      </c>
      <c r="AU10" t="b">
        <f>AND(AF10,Z10)</f>
        <v>0</v>
      </c>
      <c r="AV10" t="b">
        <f>MOD($V10,AV$1)=0</f>
        <v>0</v>
      </c>
      <c r="AW10" t="b">
        <f t="shared" si="6"/>
        <v>0</v>
      </c>
      <c r="AX10" t="b">
        <f>MOD($V10,AX$1)=0</f>
        <v>0</v>
      </c>
      <c r="AY10" t="b">
        <f>AND(AA10,AC10,Y10)</f>
        <v>0</v>
      </c>
      <c r="AZ10" t="b">
        <f>MOD($V10,AZ$1)=0</f>
        <v>0</v>
      </c>
      <c r="BA10" t="b">
        <f>AND(AA10,AB10,Z10)</f>
        <v>0</v>
      </c>
      <c r="BB10" t="b">
        <f>MOD($V10,BB$1)=0</f>
        <v>0</v>
      </c>
      <c r="BC10" t="b">
        <f t="shared" si="7"/>
        <v>0</v>
      </c>
      <c r="BD10" t="b">
        <f t="shared" si="0"/>
        <v>0</v>
      </c>
      <c r="BE10" t="b">
        <f>AND(AA10,AC10,Z10)</f>
        <v>0</v>
      </c>
      <c r="BF10" t="b">
        <f t="shared" si="0"/>
        <v>0</v>
      </c>
      <c r="BG10" t="b">
        <f t="shared" si="8"/>
        <v>0</v>
      </c>
    </row>
    <row r="11" spans="1:59" x14ac:dyDescent="0.25">
      <c r="A11" s="59">
        <v>18</v>
      </c>
      <c r="B11">
        <f t="shared" si="1"/>
        <v>20</v>
      </c>
      <c r="C11" s="42">
        <f t="shared" si="11"/>
        <v>0.1111111111111111</v>
      </c>
      <c r="D11" s="45" t="str">
        <f t="shared" si="3"/>
        <v>0°≤θ&lt;20°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U11">
        <f t="shared" si="9"/>
        <v>8</v>
      </c>
      <c r="V11" cm="1">
        <f t="array" ref="V11">_xlfn.IFS(
OR(MOD(V10+0.5,3)=0,MOD(V10+0.5,4)=0,MOD(V10+0.5,7.5)=0,MOD(V10+0.5,5)=0),V10+0.5,
OR(MOD(V10+1,3)=0,MOD(V10+1,4)=0,MOD(V10+1,5)=0),V10+1,
OR(MOD(V10+1.5,3)=0,MOD(V10+1.5,4)=0,MOD(V10+1.5,7.5)=0,MOD(V10+1.5,5)=0),V10+1.5,
OR(MOD(V10+2,3)=0,MOD(V10+2,4)=0,MOD(V10+2,5)=0),V10+2,
OR(MOD(V10+2.5,3)=0,MOD(V10+2.5,4)=0,MOD(V10+2.5,7.5)=0,MOD(V10+2.5,5)=0),V10+2.5,
OR(MOD(V10+3,3)=0,MOD(V10+3,4)=0,MOD(V10+3,5)=0),V10+3)</f>
        <v>10</v>
      </c>
      <c r="W11" s="65">
        <f t="shared" si="4"/>
        <v>5.5555555555555552E-2</v>
      </c>
      <c r="X11">
        <f>IF(MOD(V11,3)=0,1,0)+IF(MOD(V11,4)=0,2,0)+IF(MOD(V11,5)=0,4,0)+IF(MOD(V11,8)=0,8,0)+IF(MOD(V11,7.5)=0,16,0)+IF(OR(MOD(V11,6)=0,MOD(V11,10)=0),32,0)+IF(OR(MOD(V11,9)=0,MOD(V11,22.5)=0),64,0)</f>
        <v>36</v>
      </c>
      <c r="Y11" t="b">
        <f>OR(MOD(V11,6)=0,MOD(V11,10)=0)</f>
        <v>1</v>
      </c>
      <c r="Z11" t="b">
        <f>OR(MOD(V11,22.5)=0,MOD(V11,9)=0)</f>
        <v>0</v>
      </c>
      <c r="AA11" t="b">
        <f t="shared" si="5"/>
        <v>0</v>
      </c>
      <c r="AB11" t="b">
        <f>MOD($V11,AB$1)=0</f>
        <v>0</v>
      </c>
      <c r="AC11" t="b">
        <f>MOD($V11,AC$1)=0</f>
        <v>1</v>
      </c>
      <c r="AD11" t="b">
        <f>MOD($V11,AD$1)=0</f>
        <v>0</v>
      </c>
      <c r="AE11" t="b">
        <f>AND(AA11,Y11)</f>
        <v>0</v>
      </c>
      <c r="AF11" t="b">
        <f>MOD($V11,AF$1)=0</f>
        <v>0</v>
      </c>
      <c r="AG11" t="b">
        <f>MOD($V11,AG$1)=0</f>
        <v>0</v>
      </c>
      <c r="AH11" t="b">
        <f>MOD($V11,AH$1)=0</f>
        <v>0</v>
      </c>
      <c r="AI11" t="b">
        <f>AND(AA11,Z11)</f>
        <v>0</v>
      </c>
      <c r="AJ11" t="b">
        <f>MOD($V11,AJ$1)=0</f>
        <v>1</v>
      </c>
      <c r="AK11" t="b">
        <f>AND(AC11,Y11)</f>
        <v>1</v>
      </c>
      <c r="AL11" t="b">
        <f>MOD($V11,AL$1)=0</f>
        <v>0</v>
      </c>
      <c r="AM11" t="b">
        <f>AND(AA11,AB11)</f>
        <v>0</v>
      </c>
      <c r="AN11" t="b">
        <f>MOD($V11,AN$1)=0</f>
        <v>0</v>
      </c>
      <c r="AO11" t="b">
        <f>AND(AA11,AC11)</f>
        <v>0</v>
      </c>
      <c r="AP11" t="b">
        <f>MOD($V11,AP$1)=0</f>
        <v>0</v>
      </c>
      <c r="AQ11" t="b">
        <f>AND(AA11,Y11,Z11)</f>
        <v>0</v>
      </c>
      <c r="AR11" t="b">
        <f>MOD($V11,AR$1)=0</f>
        <v>0</v>
      </c>
      <c r="AS11" t="b">
        <f>AND(AB11,AC11)</f>
        <v>0</v>
      </c>
      <c r="AT11" t="b">
        <f>MOD($V11,AT$1)=0</f>
        <v>0</v>
      </c>
      <c r="AU11" t="b">
        <f>AND(AF11,Z11)</f>
        <v>0</v>
      </c>
      <c r="AV11" t="b">
        <f>MOD($V11,AV$1)=0</f>
        <v>0</v>
      </c>
      <c r="AW11" t="b">
        <f t="shared" si="6"/>
        <v>0</v>
      </c>
      <c r="AX11" t="b">
        <f>MOD($V11,AX$1)=0</f>
        <v>0</v>
      </c>
      <c r="AY11" t="b">
        <f>AND(AA11,AC11,Y11)</f>
        <v>0</v>
      </c>
      <c r="AZ11" t="b">
        <f>MOD($V11,AZ$1)=0</f>
        <v>0</v>
      </c>
      <c r="BA11" t="b">
        <f>AND(AA11,AB11,Z11)</f>
        <v>0</v>
      </c>
      <c r="BB11" t="b">
        <f>MOD($V11,BB$1)=0</f>
        <v>0</v>
      </c>
      <c r="BC11" t="b">
        <f t="shared" si="7"/>
        <v>0</v>
      </c>
      <c r="BD11" t="b">
        <f t="shared" si="0"/>
        <v>0</v>
      </c>
      <c r="BE11" t="b">
        <f>AND(AA11,AC11,Z11)</f>
        <v>0</v>
      </c>
      <c r="BF11" t="b">
        <f t="shared" si="0"/>
        <v>0</v>
      </c>
      <c r="BG11" t="b">
        <f t="shared" si="8"/>
        <v>0</v>
      </c>
    </row>
    <row r="12" spans="1:59" x14ac:dyDescent="0.25">
      <c r="A12" s="59">
        <v>20</v>
      </c>
      <c r="B12">
        <f t="shared" si="1"/>
        <v>18</v>
      </c>
      <c r="C12" s="42">
        <f t="shared" si="11"/>
        <v>0.1</v>
      </c>
      <c r="D12" s="45" t="str">
        <f t="shared" si="3"/>
        <v>0°≤θ&lt;18°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U12">
        <f t="shared" si="9"/>
        <v>9</v>
      </c>
      <c r="V12" cm="1">
        <f t="array" ref="V12">_xlfn.IFS(
OR(MOD(V11+0.5,3)=0,MOD(V11+0.5,4)=0,MOD(V11+0.5,7.5)=0,MOD(V11+0.5,5)=0),V11+0.5,
OR(MOD(V11+1,3)=0,MOD(V11+1,4)=0,MOD(V11+1,5)=0),V11+1,
OR(MOD(V11+1.5,3)=0,MOD(V11+1.5,4)=0,MOD(V11+1.5,7.5)=0,MOD(V11+1.5,5)=0),V11+1.5,
OR(MOD(V11+2,3)=0,MOD(V11+2,4)=0,MOD(V11+2,5)=0),V11+2,
OR(MOD(V11+2.5,3)=0,MOD(V11+2.5,4)=0,MOD(V11+2.5,7.5)=0,MOD(V11+2.5,5)=0),V11+2.5,
OR(MOD(V11+3,3)=0,MOD(V11+3,4)=0,MOD(V11+3,5)=0),V11+3)</f>
        <v>12</v>
      </c>
      <c r="W12" s="65">
        <f t="shared" si="4"/>
        <v>6.6666666666666666E-2</v>
      </c>
      <c r="X12">
        <f>IF(MOD(V12,3)=0,1,0)+IF(MOD(V12,4)=0,2,0)+IF(MOD(V12,5)=0,4,0)+IF(MOD(V12,8)=0,8,0)+IF(MOD(V12,7.5)=0,16,0)+IF(OR(MOD(V12,6)=0,MOD(V12,10)=0),32,0)+IF(OR(MOD(V12,9)=0,MOD(V12,22.5)=0),64,0)</f>
        <v>35</v>
      </c>
      <c r="Y12" t="b">
        <f>OR(MOD(V12,6)=0,MOD(V12,10)=0)</f>
        <v>1</v>
      </c>
      <c r="Z12" t="b">
        <f>OR(MOD(V12,22.5)=0,MOD(V12,9)=0)</f>
        <v>0</v>
      </c>
      <c r="AA12" t="b">
        <f t="shared" si="5"/>
        <v>1</v>
      </c>
      <c r="AB12" t="b">
        <f>MOD($V12,AB$1)=0</f>
        <v>1</v>
      </c>
      <c r="AC12" t="b">
        <f>MOD($V12,AC$1)=0</f>
        <v>0</v>
      </c>
      <c r="AD12" t="b">
        <f>MOD($V12,AD$1)=0</f>
        <v>1</v>
      </c>
      <c r="AE12" t="b">
        <f>AND(AA12,Y12)</f>
        <v>1</v>
      </c>
      <c r="AF12" t="b">
        <f>MOD($V12,AF$1)=0</f>
        <v>0</v>
      </c>
      <c r="AG12" t="b">
        <f>MOD($V12,AG$1)=0</f>
        <v>0</v>
      </c>
      <c r="AH12" t="b">
        <f>MOD($V12,AH$1)=0</f>
        <v>0</v>
      </c>
      <c r="AI12" t="b">
        <f>AND(AA12,Z12)</f>
        <v>0</v>
      </c>
      <c r="AJ12" t="b">
        <f>MOD($V12,AJ$1)=0</f>
        <v>0</v>
      </c>
      <c r="AK12" t="b">
        <f>AND(AC12,Y12)</f>
        <v>0</v>
      </c>
      <c r="AL12" t="b">
        <f>MOD($V12,AL$1)=0</f>
        <v>1</v>
      </c>
      <c r="AM12" t="b">
        <f>AND(AA12,AB12)</f>
        <v>1</v>
      </c>
      <c r="AN12" t="b">
        <f>MOD($V12,AN$1)=0</f>
        <v>0</v>
      </c>
      <c r="AO12" t="b">
        <f>AND(AA12,AC12)</f>
        <v>0</v>
      </c>
      <c r="AP12" t="b">
        <f>MOD($V12,AP$1)=0</f>
        <v>0</v>
      </c>
      <c r="AQ12" t="b">
        <f>AND(AA12,Y12,Z12)</f>
        <v>0</v>
      </c>
      <c r="AR12" t="b">
        <f>MOD($V12,AR$1)=0</f>
        <v>0</v>
      </c>
      <c r="AS12" t="b">
        <f>AND(AB12,AC12)</f>
        <v>0</v>
      </c>
      <c r="AT12" t="b">
        <f>MOD($V12,AT$1)=0</f>
        <v>0</v>
      </c>
      <c r="AU12" t="b">
        <f>AND(AF12,Z12)</f>
        <v>0</v>
      </c>
      <c r="AV12" t="b">
        <f>MOD($V12,AV$1)=0</f>
        <v>0</v>
      </c>
      <c r="AW12" t="b">
        <f t="shared" si="6"/>
        <v>0</v>
      </c>
      <c r="AX12" t="b">
        <f>MOD($V12,AX$1)=0</f>
        <v>0</v>
      </c>
      <c r="AY12" t="b">
        <f>AND(AA12,AC12,Y12)</f>
        <v>0</v>
      </c>
      <c r="AZ12" t="b">
        <f>MOD($V12,AZ$1)=0</f>
        <v>0</v>
      </c>
      <c r="BA12" t="b">
        <f>AND(AA12,AB12,Z12)</f>
        <v>0</v>
      </c>
      <c r="BB12" t="b">
        <f>MOD($V12,BB$1)=0</f>
        <v>0</v>
      </c>
      <c r="BC12" t="b">
        <f t="shared" si="7"/>
        <v>0</v>
      </c>
      <c r="BD12" t="b">
        <f t="shared" si="0"/>
        <v>0</v>
      </c>
      <c r="BE12" t="b">
        <f>AND(AA12,AC12,Z12)</f>
        <v>0</v>
      </c>
      <c r="BF12" t="b">
        <f t="shared" si="0"/>
        <v>0</v>
      </c>
      <c r="BG12" t="b">
        <f t="shared" si="8"/>
        <v>0</v>
      </c>
    </row>
    <row r="13" spans="1:59" x14ac:dyDescent="0.25">
      <c r="A13" s="59">
        <v>24</v>
      </c>
      <c r="B13">
        <f t="shared" si="1"/>
        <v>15</v>
      </c>
      <c r="C13" s="42">
        <f t="shared" si="11"/>
        <v>8.3333333333333329E-2</v>
      </c>
      <c r="D13" s="45" t="str">
        <f t="shared" si="3"/>
        <v>0°≤θ&lt;15°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U13">
        <f t="shared" si="9"/>
        <v>10</v>
      </c>
      <c r="V13" cm="1">
        <f t="array" ref="V13">_xlfn.IFS(
OR(MOD(V12+0.5,3)=0,MOD(V12+0.5,4)=0,MOD(V12+0.5,7.5)=0,MOD(V12+0.5,5)=0),V12+0.5,
OR(MOD(V12+1,3)=0,MOD(V12+1,4)=0,MOD(V12+1,5)=0),V12+1,
OR(MOD(V12+1.5,3)=0,MOD(V12+1.5,4)=0,MOD(V12+1.5,7.5)=0,MOD(V12+1.5,5)=0),V12+1.5,
OR(MOD(V12+2,3)=0,MOD(V12+2,4)=0,MOD(V12+2,5)=0),V12+2,
OR(MOD(V12+2.5,3)=0,MOD(V12+2.5,4)=0,MOD(V12+2.5,7.5)=0,MOD(V12+2.5,5)=0),V12+2.5,
OR(MOD(V12+3,3)=0,MOD(V12+3,4)=0,MOD(V12+3,5)=0),V12+3)</f>
        <v>15</v>
      </c>
      <c r="W13" s="65">
        <f t="shared" si="4"/>
        <v>8.3333333333333329E-2</v>
      </c>
      <c r="X13">
        <f>IF(MOD(V13,3)=0,1,0)+IF(MOD(V13,4)=0,2,0)+IF(MOD(V13,5)=0,4,0)+IF(MOD(V13,8)=0,8,0)+IF(MOD(V13,7.5)=0,16,0)+IF(OR(MOD(V13,6)=0,MOD(V13,10)=0),32,0)+IF(OR(MOD(V13,9)=0,MOD(V13,22.5)=0),64,0)</f>
        <v>21</v>
      </c>
      <c r="Y13" t="b">
        <f>OR(MOD(V13,6)=0,MOD(V13,10)=0)</f>
        <v>0</v>
      </c>
      <c r="Z13" t="b">
        <f>OR(MOD(V13,22.5)=0,MOD(V13,9)=0)</f>
        <v>0</v>
      </c>
      <c r="AA13" t="b">
        <f t="shared" si="5"/>
        <v>1</v>
      </c>
      <c r="AB13" t="b">
        <f>MOD($V13,AB$1)=0</f>
        <v>0</v>
      </c>
      <c r="AC13" t="b">
        <f>MOD($V13,AC$1)=0</f>
        <v>1</v>
      </c>
      <c r="AD13" t="b">
        <f>MOD($V13,AD$1)=0</f>
        <v>0</v>
      </c>
      <c r="AE13" t="b">
        <f>AND(AA13,Y13)</f>
        <v>0</v>
      </c>
      <c r="AF13" t="b">
        <f>MOD($V13,AF$1)=0</f>
        <v>1</v>
      </c>
      <c r="AG13" t="b">
        <f>MOD($V13,AG$1)=0</f>
        <v>0</v>
      </c>
      <c r="AH13" t="b">
        <f>MOD($V13,AH$1)=0</f>
        <v>0</v>
      </c>
      <c r="AI13" t="b">
        <f>AND(AA13,Z13)</f>
        <v>0</v>
      </c>
      <c r="AJ13" t="b">
        <f>MOD($V13,AJ$1)=0</f>
        <v>0</v>
      </c>
      <c r="AK13" t="b">
        <f>AND(AC13,Y13)</f>
        <v>0</v>
      </c>
      <c r="AL13" t="b">
        <f>MOD($V13,AL$1)=0</f>
        <v>0</v>
      </c>
      <c r="AM13" t="b">
        <f>AND(AA13,AB13)</f>
        <v>0</v>
      </c>
      <c r="AN13" t="b">
        <f>MOD($V13,AN$1)=0</f>
        <v>1</v>
      </c>
      <c r="AO13" t="b">
        <f>AND(AA13,AC13)</f>
        <v>1</v>
      </c>
      <c r="AP13" t="b">
        <f>MOD($V13,AP$1)=0</f>
        <v>0</v>
      </c>
      <c r="AQ13" t="b">
        <f>AND(AA13,Y13,Z13)</f>
        <v>0</v>
      </c>
      <c r="AR13" t="b">
        <f>MOD($V13,AR$1)=0</f>
        <v>0</v>
      </c>
      <c r="AS13" t="b">
        <f>AND(AB13,AC13)</f>
        <v>0</v>
      </c>
      <c r="AT13" t="b">
        <f>MOD($V13,AT$1)=0</f>
        <v>0</v>
      </c>
      <c r="AU13" t="b">
        <f>AND(AF13,Z13)</f>
        <v>0</v>
      </c>
      <c r="AV13" t="b">
        <f>MOD($V13,AV$1)=0</f>
        <v>0</v>
      </c>
      <c r="AW13" t="b">
        <f t="shared" si="6"/>
        <v>0</v>
      </c>
      <c r="AX13" t="b">
        <f>MOD($V13,AX$1)=0</f>
        <v>0</v>
      </c>
      <c r="AY13" t="b">
        <f>AND(AA13,AC13,Y13)</f>
        <v>0</v>
      </c>
      <c r="AZ13" t="b">
        <f>MOD($V13,AZ$1)=0</f>
        <v>0</v>
      </c>
      <c r="BA13" t="b">
        <f>AND(AA13,AB13,Z13)</f>
        <v>0</v>
      </c>
      <c r="BB13" t="b">
        <f>MOD($V13,BB$1)=0</f>
        <v>0</v>
      </c>
      <c r="BC13" t="b">
        <f t="shared" si="7"/>
        <v>0</v>
      </c>
      <c r="BD13" t="b">
        <f t="shared" si="0"/>
        <v>0</v>
      </c>
      <c r="BE13" t="b">
        <f>AND(AA13,AC13,Z13)</f>
        <v>0</v>
      </c>
      <c r="BF13" t="b">
        <f t="shared" si="0"/>
        <v>0</v>
      </c>
      <c r="BG13" t="b">
        <f t="shared" si="8"/>
        <v>0</v>
      </c>
    </row>
    <row r="14" spans="1:59" x14ac:dyDescent="0.25">
      <c r="A14" s="59">
        <v>30</v>
      </c>
      <c r="B14">
        <f t="shared" si="1"/>
        <v>12</v>
      </c>
      <c r="C14" s="42">
        <f t="shared" si="11"/>
        <v>6.6666666666666666E-2</v>
      </c>
      <c r="D14" s="45" t="str">
        <f t="shared" si="3"/>
        <v>0°≤θ&lt;12°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U14">
        <f t="shared" si="9"/>
        <v>11</v>
      </c>
      <c r="V14" cm="1">
        <f t="array" ref="V14">_xlfn.IFS(
OR(MOD(V13+0.5,3)=0,MOD(V13+0.5,4)=0,MOD(V13+0.5,7.5)=0,MOD(V13+0.5,5)=0),V13+0.5,
OR(MOD(V13+1,3)=0,MOD(V13+1,4)=0,MOD(V13+1,5)=0),V13+1,
OR(MOD(V13+1.5,3)=0,MOD(V13+1.5,4)=0,MOD(V13+1.5,7.5)=0,MOD(V13+1.5,5)=0),V13+1.5,
OR(MOD(V13+2,3)=0,MOD(V13+2,4)=0,MOD(V13+2,5)=0),V13+2,
OR(MOD(V13+2.5,3)=0,MOD(V13+2.5,4)=0,MOD(V13+2.5,7.5)=0,MOD(V13+2.5,5)=0),V13+2.5,
OR(MOD(V13+3,3)=0,MOD(V13+3,4)=0,MOD(V13+3,5)=0),V13+3)</f>
        <v>16</v>
      </c>
      <c r="W14" s="65">
        <f t="shared" si="4"/>
        <v>8.8888888888888892E-2</v>
      </c>
      <c r="X14">
        <f>IF(MOD(V14,3)=0,1,0)+IF(MOD(V14,4)=0,2,0)+IF(MOD(V14,5)=0,4,0)+IF(MOD(V14,8)=0,8,0)+IF(MOD(V14,7.5)=0,16,0)+IF(OR(MOD(V14,6)=0,MOD(V14,10)=0),32,0)+IF(OR(MOD(V14,9)=0,MOD(V14,22.5)=0),64,0)</f>
        <v>10</v>
      </c>
      <c r="Y14" t="b">
        <f>OR(MOD(V14,6)=0,MOD(V14,10)=0)</f>
        <v>0</v>
      </c>
      <c r="Z14" t="b">
        <f>OR(MOD(V14,22.5)=0,MOD(V14,9)=0)</f>
        <v>0</v>
      </c>
      <c r="AA14" t="b">
        <f t="shared" si="5"/>
        <v>0</v>
      </c>
      <c r="AB14" t="b">
        <f>MOD($V14,AB$1)=0</f>
        <v>1</v>
      </c>
      <c r="AC14" t="b">
        <f>MOD($V14,AC$1)=0</f>
        <v>0</v>
      </c>
      <c r="AD14" t="b">
        <f>MOD($V14,AD$1)=0</f>
        <v>0</v>
      </c>
      <c r="AE14" t="b">
        <f>AND(AA14,Y14)</f>
        <v>0</v>
      </c>
      <c r="AF14" t="b">
        <f>MOD($V14,AF$1)=0</f>
        <v>0</v>
      </c>
      <c r="AG14" t="b">
        <f>MOD($V14,AG$1)=0</f>
        <v>1</v>
      </c>
      <c r="AH14" t="b">
        <f>MOD($V14,AH$1)=0</f>
        <v>0</v>
      </c>
      <c r="AI14" t="b">
        <f>AND(AA14,Z14)</f>
        <v>0</v>
      </c>
      <c r="AJ14" t="b">
        <f>MOD($V14,AJ$1)=0</f>
        <v>0</v>
      </c>
      <c r="AK14" t="b">
        <f>AND(AC14,Y14)</f>
        <v>0</v>
      </c>
      <c r="AL14" t="b">
        <f>MOD($V14,AL$1)=0</f>
        <v>0</v>
      </c>
      <c r="AM14" t="b">
        <f>AND(AA14,AB14)</f>
        <v>0</v>
      </c>
      <c r="AN14" t="b">
        <f>MOD($V14,AN$1)=0</f>
        <v>0</v>
      </c>
      <c r="AO14" t="b">
        <f>AND(AA14,AC14)</f>
        <v>0</v>
      </c>
      <c r="AP14" t="b">
        <f>MOD($V14,AP$1)=0</f>
        <v>0</v>
      </c>
      <c r="AQ14" t="b">
        <f>AND(AA14,Y14,Z14)</f>
        <v>0</v>
      </c>
      <c r="AR14" t="b">
        <f>MOD($V14,AR$1)=0</f>
        <v>0</v>
      </c>
      <c r="AS14" t="b">
        <f>AND(AB14,AC14)</f>
        <v>0</v>
      </c>
      <c r="AT14" t="b">
        <f>MOD($V14,AT$1)=0</f>
        <v>0</v>
      </c>
      <c r="AU14" t="b">
        <f>AND(AF14,Z14)</f>
        <v>0</v>
      </c>
      <c r="AV14" t="b">
        <f>MOD($V14,AV$1)=0</f>
        <v>0</v>
      </c>
      <c r="AW14" t="b">
        <f t="shared" si="6"/>
        <v>0</v>
      </c>
      <c r="AX14" t="b">
        <f>MOD($V14,AX$1)=0</f>
        <v>0</v>
      </c>
      <c r="AY14" t="b">
        <f>AND(AA14,AC14,Y14)</f>
        <v>0</v>
      </c>
      <c r="AZ14" t="b">
        <f>MOD($V14,AZ$1)=0</f>
        <v>0</v>
      </c>
      <c r="BA14" t="b">
        <f>AND(AA14,AB14,Z14)</f>
        <v>0</v>
      </c>
      <c r="BB14" t="b">
        <f>MOD($V14,BB$1)=0</f>
        <v>0</v>
      </c>
      <c r="BC14" t="b">
        <f t="shared" si="7"/>
        <v>0</v>
      </c>
      <c r="BD14" t="b">
        <f t="shared" si="0"/>
        <v>0</v>
      </c>
      <c r="BE14" t="b">
        <f>AND(AA14,AC14,Z14)</f>
        <v>0</v>
      </c>
      <c r="BF14" t="b">
        <f t="shared" si="0"/>
        <v>0</v>
      </c>
      <c r="BG14" t="b">
        <f t="shared" si="8"/>
        <v>0</v>
      </c>
    </row>
    <row r="15" spans="1:59" x14ac:dyDescent="0.25">
      <c r="A15" s="59">
        <v>36</v>
      </c>
      <c r="B15">
        <f t="shared" si="1"/>
        <v>10</v>
      </c>
      <c r="C15" s="42">
        <f t="shared" si="11"/>
        <v>5.5555555555555552E-2</v>
      </c>
      <c r="D15" s="45" t="str">
        <f t="shared" si="3"/>
        <v>0°≤θ&lt;10°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U15">
        <f t="shared" si="9"/>
        <v>12</v>
      </c>
      <c r="V15" cm="1">
        <f t="array" ref="V15">_xlfn.IFS(
OR(MOD(V14+0.5,3)=0,MOD(V14+0.5,4)=0,MOD(V14+0.5,7.5)=0,MOD(V14+0.5,5)=0),V14+0.5,
OR(MOD(V14+1,3)=0,MOD(V14+1,4)=0,MOD(V14+1,5)=0),V14+1,
OR(MOD(V14+1.5,3)=0,MOD(V14+1.5,4)=0,MOD(V14+1.5,7.5)=0,MOD(V14+1.5,5)=0),V14+1.5,
OR(MOD(V14+2,3)=0,MOD(V14+2,4)=0,MOD(V14+2,5)=0),V14+2,
OR(MOD(V14+2.5,3)=0,MOD(V14+2.5,4)=0,MOD(V14+2.5,7.5)=0,MOD(V14+2.5,5)=0),V14+2.5,
OR(MOD(V14+3,3)=0,MOD(V14+3,4)=0,MOD(V14+3,5)=0),V14+3)</f>
        <v>18</v>
      </c>
      <c r="W15" s="65">
        <f t="shared" si="4"/>
        <v>0.1</v>
      </c>
      <c r="X15">
        <f>IF(MOD(V15,3)=0,1,0)+IF(MOD(V15,4)=0,2,0)+IF(MOD(V15,5)=0,4,0)+IF(MOD(V15,8)=0,8,0)+IF(MOD(V15,7.5)=0,16,0)+IF(OR(MOD(V15,6)=0,MOD(V15,10)=0),32,0)+IF(OR(MOD(V15,9)=0,MOD(V15,22.5)=0),64,0)</f>
        <v>97</v>
      </c>
      <c r="Y15" t="b">
        <f>OR(MOD(V15,6)=0,MOD(V15,10)=0)</f>
        <v>1</v>
      </c>
      <c r="Z15" t="b">
        <f>OR(MOD(V15,22.5)=0,MOD(V15,9)=0)</f>
        <v>1</v>
      </c>
      <c r="AA15" t="b">
        <f t="shared" si="5"/>
        <v>1</v>
      </c>
      <c r="AB15" t="b">
        <f>MOD($V15,AB$1)=0</f>
        <v>0</v>
      </c>
      <c r="AC15" t="b">
        <f>MOD($V15,AC$1)=0</f>
        <v>0</v>
      </c>
      <c r="AD15" t="b">
        <f>MOD($V15,AD$1)=0</f>
        <v>1</v>
      </c>
      <c r="AE15" t="b">
        <f>AND(AA15,Y15)</f>
        <v>1</v>
      </c>
      <c r="AF15" t="b">
        <f>MOD($V15,AF$1)=0</f>
        <v>0</v>
      </c>
      <c r="AG15" t="b">
        <f>MOD($V15,AG$1)=0</f>
        <v>0</v>
      </c>
      <c r="AH15" t="b">
        <f>MOD($V15,AH$1)=0</f>
        <v>1</v>
      </c>
      <c r="AI15" t="b">
        <f>AND(AA15,Z15)</f>
        <v>1</v>
      </c>
      <c r="AJ15" t="b">
        <f>MOD($V15,AJ$1)=0</f>
        <v>0</v>
      </c>
      <c r="AK15" t="b">
        <f>AND(AC15,Y15)</f>
        <v>0</v>
      </c>
      <c r="AL15" t="b">
        <f>MOD($V15,AL$1)=0</f>
        <v>0</v>
      </c>
      <c r="AM15" t="b">
        <f>AND(AA15,AB15)</f>
        <v>0</v>
      </c>
      <c r="AN15" t="b">
        <f>MOD($V15,AN$1)=0</f>
        <v>0</v>
      </c>
      <c r="AO15" t="b">
        <f>AND(AA15,AC15)</f>
        <v>0</v>
      </c>
      <c r="AP15" t="b">
        <f>MOD($V15,AP$1)=0</f>
        <v>1</v>
      </c>
      <c r="AQ15" t="b">
        <f>AND(AA15,Y15,Z15)</f>
        <v>1</v>
      </c>
      <c r="AR15" t="b">
        <f>MOD($V15,AR$1)=0</f>
        <v>0</v>
      </c>
      <c r="AS15" t="b">
        <f>AND(AB15,AC15)</f>
        <v>0</v>
      </c>
      <c r="AT15" t="b">
        <f>MOD($V15,AT$1)=0</f>
        <v>0</v>
      </c>
      <c r="AU15" t="b">
        <f>AND(AF15,Z15)</f>
        <v>0</v>
      </c>
      <c r="AV15" t="b">
        <f>MOD($V15,AV$1)=0</f>
        <v>0</v>
      </c>
      <c r="AW15" t="b">
        <f t="shared" si="6"/>
        <v>0</v>
      </c>
      <c r="AX15" t="b">
        <f>MOD($V15,AX$1)=0</f>
        <v>0</v>
      </c>
      <c r="AY15" t="b">
        <f>AND(AA15,AC15,Y15)</f>
        <v>0</v>
      </c>
      <c r="AZ15" t="b">
        <f>MOD($V15,AZ$1)=0</f>
        <v>0</v>
      </c>
      <c r="BA15" t="b">
        <f>AND(AA15,AB15,Z15)</f>
        <v>0</v>
      </c>
      <c r="BB15" t="b">
        <f>MOD($V15,BB$1)=0</f>
        <v>0</v>
      </c>
      <c r="BC15" t="b">
        <f t="shared" si="7"/>
        <v>0</v>
      </c>
      <c r="BD15" t="b">
        <f t="shared" si="0"/>
        <v>0</v>
      </c>
      <c r="BE15" t="b">
        <f>AND(AA15,AC15,Z15)</f>
        <v>0</v>
      </c>
      <c r="BF15" t="b">
        <f t="shared" si="0"/>
        <v>0</v>
      </c>
      <c r="BG15" t="b">
        <f t="shared" si="8"/>
        <v>0</v>
      </c>
    </row>
    <row r="16" spans="1:59" x14ac:dyDescent="0.25">
      <c r="A16" s="59">
        <v>40</v>
      </c>
      <c r="B16">
        <f t="shared" si="1"/>
        <v>9</v>
      </c>
      <c r="C16" s="42">
        <f t="shared" si="11"/>
        <v>0.05</v>
      </c>
      <c r="D16" s="45" t="str">
        <f t="shared" si="3"/>
        <v>0°≤θ&lt;9°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U16">
        <f t="shared" si="9"/>
        <v>13</v>
      </c>
      <c r="V16" cm="1">
        <f t="array" ref="V16">_xlfn.IFS(
OR(MOD(V15+0.5,3)=0,MOD(V15+0.5,4)=0,MOD(V15+0.5,7.5)=0,MOD(V15+0.5,5)=0),V15+0.5,
OR(MOD(V15+1,3)=0,MOD(V15+1,4)=0,MOD(V15+1,5)=0),V15+1,
OR(MOD(V15+1.5,3)=0,MOD(V15+1.5,4)=0,MOD(V15+1.5,7.5)=0,MOD(V15+1.5,5)=0),V15+1.5,
OR(MOD(V15+2,3)=0,MOD(V15+2,4)=0,MOD(V15+2,5)=0),V15+2,
OR(MOD(V15+2.5,3)=0,MOD(V15+2.5,4)=0,MOD(V15+2.5,7.5)=0,MOD(V15+2.5,5)=0),V15+2.5,
OR(MOD(V15+3,3)=0,MOD(V15+3,4)=0,MOD(V15+3,5)=0),V15+3)</f>
        <v>20</v>
      </c>
      <c r="W16" s="65">
        <f t="shared" si="4"/>
        <v>0.1111111111111111</v>
      </c>
      <c r="X16">
        <f>IF(MOD(V16,3)=0,1,0)+IF(MOD(V16,4)=0,2,0)+IF(MOD(V16,5)=0,4,0)+IF(MOD(V16,8)=0,8,0)+IF(MOD(V16,7.5)=0,16,0)+IF(OR(MOD(V16,6)=0,MOD(V16,10)=0),32,0)+IF(OR(MOD(V16,9)=0,MOD(V16,22.5)=0),64,0)</f>
        <v>38</v>
      </c>
      <c r="Y16" t="b">
        <f>OR(MOD(V16,6)=0,MOD(V16,10)=0)</f>
        <v>1</v>
      </c>
      <c r="Z16" t="b">
        <f>OR(MOD(V16,22.5)=0,MOD(V16,9)=0)</f>
        <v>0</v>
      </c>
      <c r="AA16" t="b">
        <f t="shared" si="5"/>
        <v>0</v>
      </c>
      <c r="AB16" t="b">
        <f>MOD($V16,AB$1)=0</f>
        <v>1</v>
      </c>
      <c r="AC16" t="b">
        <f>MOD($V16,AC$1)=0</f>
        <v>1</v>
      </c>
      <c r="AD16" t="b">
        <f>MOD($V16,AD$1)=0</f>
        <v>0</v>
      </c>
      <c r="AE16" t="b">
        <f>AND(AA16,Y16)</f>
        <v>0</v>
      </c>
      <c r="AF16" t="b">
        <f>MOD($V16,AF$1)=0</f>
        <v>0</v>
      </c>
      <c r="AG16" t="b">
        <f>MOD($V16,AG$1)=0</f>
        <v>0</v>
      </c>
      <c r="AH16" t="b">
        <f>MOD($V16,AH$1)=0</f>
        <v>0</v>
      </c>
      <c r="AI16" t="b">
        <f>AND(AA16,Z16)</f>
        <v>0</v>
      </c>
      <c r="AJ16" t="b">
        <f>MOD($V16,AJ$1)=0</f>
        <v>1</v>
      </c>
      <c r="AK16" t="b">
        <f>AND(AC16,Y16)</f>
        <v>1</v>
      </c>
      <c r="AL16" t="b">
        <f>MOD($V16,AL$1)=0</f>
        <v>0</v>
      </c>
      <c r="AM16" t="b">
        <f>AND(AA16,AB16)</f>
        <v>0</v>
      </c>
      <c r="AN16" t="b">
        <f>MOD($V16,AN$1)=0</f>
        <v>0</v>
      </c>
      <c r="AO16" t="b">
        <f>AND(AA16,AC16)</f>
        <v>0</v>
      </c>
      <c r="AP16" t="b">
        <f>MOD($V16,AP$1)=0</f>
        <v>0</v>
      </c>
      <c r="AQ16" t="b">
        <f>AND(AA16,Y16,Z16)</f>
        <v>0</v>
      </c>
      <c r="AR16" t="b">
        <f>MOD($V16,AR$1)=0</f>
        <v>1</v>
      </c>
      <c r="AS16" t="b">
        <f>AND(AB16,AC16)</f>
        <v>1</v>
      </c>
      <c r="AT16" t="b">
        <f>MOD($V16,AT$1)=0</f>
        <v>0</v>
      </c>
      <c r="AU16" t="b">
        <f>AND(AF16,Z16)</f>
        <v>0</v>
      </c>
      <c r="AV16" t="b">
        <f>MOD($V16,AV$1)=0</f>
        <v>0</v>
      </c>
      <c r="AW16" t="b">
        <f t="shared" si="6"/>
        <v>0</v>
      </c>
      <c r="AX16" t="b">
        <f>MOD($V16,AX$1)=0</f>
        <v>0</v>
      </c>
      <c r="AY16" t="b">
        <f>AND(AA16,AC16,Y16)</f>
        <v>0</v>
      </c>
      <c r="AZ16" t="b">
        <f>MOD($V16,AZ$1)=0</f>
        <v>0</v>
      </c>
      <c r="BA16" t="b">
        <f>AND(AA16,AB16,Z16)</f>
        <v>0</v>
      </c>
      <c r="BB16" t="b">
        <f>MOD($V16,BB$1)=0</f>
        <v>0</v>
      </c>
      <c r="BC16" t="b">
        <f t="shared" si="7"/>
        <v>0</v>
      </c>
      <c r="BD16" t="b">
        <f t="shared" si="0"/>
        <v>0</v>
      </c>
      <c r="BE16" t="b">
        <f>AND(AA16,AC16,Z16)</f>
        <v>0</v>
      </c>
      <c r="BF16" t="b">
        <f t="shared" si="0"/>
        <v>0</v>
      </c>
      <c r="BG16" t="b">
        <f t="shared" si="8"/>
        <v>0</v>
      </c>
    </row>
    <row r="17" spans="1:59" x14ac:dyDescent="0.25">
      <c r="A17" s="59">
        <v>45</v>
      </c>
      <c r="B17">
        <f t="shared" si="1"/>
        <v>8</v>
      </c>
      <c r="C17" s="42">
        <f t="shared" si="11"/>
        <v>4.4444444444444446E-2</v>
      </c>
      <c r="D17" s="45" t="str">
        <f t="shared" si="3"/>
        <v>0°≤θ&lt;8°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U17">
        <f t="shared" si="9"/>
        <v>14</v>
      </c>
      <c r="V17" cm="1">
        <f t="array" ref="V17">_xlfn.IFS(
OR(MOD(V16+0.5,3)=0,MOD(V16+0.5,4)=0,MOD(V16+0.5,7.5)=0,MOD(V16+0.5,5)=0),V16+0.5,
OR(MOD(V16+1,3)=0,MOD(V16+1,4)=0,MOD(V16+1,5)=0),V16+1,
OR(MOD(V16+1.5,3)=0,MOD(V16+1.5,4)=0,MOD(V16+1.5,7.5)=0,MOD(V16+1.5,5)=0),V16+1.5,
OR(MOD(V16+2,3)=0,MOD(V16+2,4)=0,MOD(V16+2,5)=0),V16+2,
OR(MOD(V16+2.5,3)=0,MOD(V16+2.5,4)=0,MOD(V16+2.5,7.5)=0,MOD(V16+2.5,5)=0),V16+2.5,
OR(MOD(V16+3,3)=0,MOD(V16+3,4)=0,MOD(V16+3,5)=0),V16+3)</f>
        <v>21</v>
      </c>
      <c r="W17" s="65">
        <f t="shared" si="4"/>
        <v>0.11666666666666667</v>
      </c>
      <c r="X17">
        <f>IF(MOD(V17,3)=0,1,0)+IF(MOD(V17,4)=0,2,0)+IF(MOD(V17,5)=0,4,0)+IF(MOD(V17,8)=0,8,0)+IF(MOD(V17,7.5)=0,16,0)+IF(OR(MOD(V17,6)=0,MOD(V17,10)=0),32,0)+IF(OR(MOD(V17,9)=0,MOD(V17,22.5)=0),64,0)</f>
        <v>1</v>
      </c>
      <c r="Y17" t="b">
        <f>OR(MOD(V17,6)=0,MOD(V17,10)=0)</f>
        <v>0</v>
      </c>
      <c r="Z17" t="b">
        <f>OR(MOD(V17,22.5)=0,MOD(V17,9)=0)</f>
        <v>0</v>
      </c>
      <c r="AA17" t="b">
        <f t="shared" si="5"/>
        <v>1</v>
      </c>
      <c r="AB17" t="b">
        <f>MOD($V17,AB$1)=0</f>
        <v>0</v>
      </c>
      <c r="AC17" t="b">
        <f>MOD($V17,AC$1)=0</f>
        <v>0</v>
      </c>
      <c r="AD17" t="b">
        <f>MOD($V17,AD$1)=0</f>
        <v>0</v>
      </c>
      <c r="AE17" t="b">
        <f>AND(AA17,Y17)</f>
        <v>0</v>
      </c>
      <c r="AF17" t="b">
        <f>MOD($V17,AF$1)=0</f>
        <v>0</v>
      </c>
      <c r="AG17" t="b">
        <f>MOD($V17,AG$1)=0</f>
        <v>0</v>
      </c>
      <c r="AH17" t="b">
        <f>MOD($V17,AH$1)=0</f>
        <v>0</v>
      </c>
      <c r="AI17" t="b">
        <f>AND(AA17,Z17)</f>
        <v>0</v>
      </c>
      <c r="AJ17" t="b">
        <f>MOD($V17,AJ$1)=0</f>
        <v>0</v>
      </c>
      <c r="AK17" t="b">
        <f>AND(AC17,Y17)</f>
        <v>0</v>
      </c>
      <c r="AL17" t="b">
        <f>MOD($V17,AL$1)=0</f>
        <v>0</v>
      </c>
      <c r="AM17" t="b">
        <f>AND(AA17,AB17)</f>
        <v>0</v>
      </c>
      <c r="AN17" t="b">
        <f>MOD($V17,AN$1)=0</f>
        <v>0</v>
      </c>
      <c r="AO17" t="b">
        <f>AND(AA17,AC17)</f>
        <v>0</v>
      </c>
      <c r="AP17" t="b">
        <f>MOD($V17,AP$1)=0</f>
        <v>0</v>
      </c>
      <c r="AQ17" t="b">
        <f>AND(AA17,Y17,Z17)</f>
        <v>0</v>
      </c>
      <c r="AR17" t="b">
        <f>MOD($V17,AR$1)=0</f>
        <v>0</v>
      </c>
      <c r="AS17" t="b">
        <f>AND(AB17,AC17)</f>
        <v>0</v>
      </c>
      <c r="AT17" t="b">
        <f>MOD($V17,AT$1)=0</f>
        <v>0</v>
      </c>
      <c r="AU17" t="b">
        <f>AND(AF17,Z17)</f>
        <v>0</v>
      </c>
      <c r="AV17" t="b">
        <f>MOD($V17,AV$1)=0</f>
        <v>0</v>
      </c>
      <c r="AW17" t="b">
        <f t="shared" si="6"/>
        <v>0</v>
      </c>
      <c r="AX17" t="b">
        <f>MOD($V17,AX$1)=0</f>
        <v>0</v>
      </c>
      <c r="AY17" t="b">
        <f>AND(AA17,AC17,Y17)</f>
        <v>0</v>
      </c>
      <c r="AZ17" t="b">
        <f>MOD($V17,AZ$1)=0</f>
        <v>0</v>
      </c>
      <c r="BA17" t="b">
        <f>AND(AA17,AB17,Z17)</f>
        <v>0</v>
      </c>
      <c r="BB17" t="b">
        <f>MOD($V17,BB$1)=0</f>
        <v>0</v>
      </c>
      <c r="BC17" t="b">
        <f t="shared" si="7"/>
        <v>0</v>
      </c>
      <c r="BD17" t="b">
        <f t="shared" si="0"/>
        <v>0</v>
      </c>
      <c r="BE17" t="b">
        <f>AND(AA17,AC17,Z17)</f>
        <v>0</v>
      </c>
      <c r="BF17" t="b">
        <f t="shared" si="0"/>
        <v>0</v>
      </c>
      <c r="BG17" t="b">
        <f t="shared" si="8"/>
        <v>0</v>
      </c>
    </row>
    <row r="18" spans="1:59" x14ac:dyDescent="0.25">
      <c r="A18" s="59">
        <v>48</v>
      </c>
      <c r="B18">
        <f t="shared" si="1"/>
        <v>7.5</v>
      </c>
      <c r="C18" s="42">
        <f t="shared" si="11"/>
        <v>4.1666666666666664E-2</v>
      </c>
      <c r="D18" s="45" t="str">
        <f t="shared" si="3"/>
        <v>0°≤θ&lt;7.5°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U18">
        <f t="shared" si="9"/>
        <v>15</v>
      </c>
      <c r="V18" cm="1">
        <f t="array" ref="V18">_xlfn.IFS(
OR(MOD(V17+0.5,3)=0,MOD(V17+0.5,4)=0,MOD(V17+0.5,7.5)=0,MOD(V17+0.5,5)=0),V17+0.5,
OR(MOD(V17+1,3)=0,MOD(V17+1,4)=0,MOD(V17+1,5)=0),V17+1,
OR(MOD(V17+1.5,3)=0,MOD(V17+1.5,4)=0,MOD(V17+1.5,7.5)=0,MOD(V17+1.5,5)=0),V17+1.5,
OR(MOD(V17+2,3)=0,MOD(V17+2,4)=0,MOD(V17+2,5)=0),V17+2,
OR(MOD(V17+2.5,3)=0,MOD(V17+2.5,4)=0,MOD(V17+2.5,7.5)=0,MOD(V17+2.5,5)=0),V17+2.5,
OR(MOD(V17+3,3)=0,MOD(V17+3,4)=0,MOD(V17+3,5)=0),V17+3)</f>
        <v>22.5</v>
      </c>
      <c r="W18" s="65">
        <f t="shared" si="4"/>
        <v>0.125</v>
      </c>
      <c r="X18">
        <f>IF(MOD(V18,3)=0,1,0)+IF(MOD(V18,4)=0,2,0)+IF(MOD(V18,5)=0,4,0)+IF(MOD(V18,8)=0,8,0)+IF(MOD(V18,7.5)=0,16,0)+IF(OR(MOD(V18,6)=0,MOD(V18,10)=0),32,0)+IF(OR(MOD(V18,9)=0,MOD(V18,22.5)=0),64,0)</f>
        <v>80</v>
      </c>
      <c r="Y18" t="b">
        <f>OR(MOD(V18,6)=0,MOD(V18,10)=0)</f>
        <v>0</v>
      </c>
      <c r="Z18" t="b">
        <f>OR(MOD(V18,22.5)=0,MOD(V18,9)=0)</f>
        <v>1</v>
      </c>
      <c r="AA18" t="b">
        <f t="shared" si="5"/>
        <v>0</v>
      </c>
      <c r="AB18" t="b">
        <f>MOD($V18,AB$1)=0</f>
        <v>0</v>
      </c>
      <c r="AC18" t="b">
        <f>MOD($V18,AC$1)=0</f>
        <v>0</v>
      </c>
      <c r="AD18" t="b">
        <f>MOD($V18,AD$1)=0</f>
        <v>0</v>
      </c>
      <c r="AE18" t="b">
        <f>AND(AA18,Y18)</f>
        <v>0</v>
      </c>
      <c r="AF18" t="b">
        <f>MOD($V18,AF$1)=0</f>
        <v>1</v>
      </c>
      <c r="AG18" t="b">
        <f>MOD($V18,AG$1)=0</f>
        <v>0</v>
      </c>
      <c r="AH18" t="b">
        <f>MOD($V18,AH$1)=0</f>
        <v>0</v>
      </c>
      <c r="AI18" t="b">
        <f>AND(AA18,Z18)</f>
        <v>0</v>
      </c>
      <c r="AJ18" t="b">
        <f>MOD($V18,AJ$1)=0</f>
        <v>0</v>
      </c>
      <c r="AK18" t="b">
        <f>AND(AC18,Y18)</f>
        <v>0</v>
      </c>
      <c r="AL18" t="b">
        <f>MOD($V18,AL$1)=0</f>
        <v>0</v>
      </c>
      <c r="AM18" t="b">
        <f>AND(AA18,AB18)</f>
        <v>0</v>
      </c>
      <c r="AN18" t="b">
        <f>MOD($V18,AN$1)=0</f>
        <v>0</v>
      </c>
      <c r="AO18" t="b">
        <f>AND(AA18,AC18)</f>
        <v>0</v>
      </c>
      <c r="AP18" t="b">
        <f>MOD($V18,AP$1)=0</f>
        <v>0</v>
      </c>
      <c r="AQ18" t="b">
        <f>AND(AA18,Y18,Z18)</f>
        <v>0</v>
      </c>
      <c r="AR18" t="b">
        <f>MOD($V18,AR$1)=0</f>
        <v>0</v>
      </c>
      <c r="AS18" t="b">
        <f>AND(AB18,AC18)</f>
        <v>0</v>
      </c>
      <c r="AT18" t="b">
        <f>MOD($V18,AT$1)=0</f>
        <v>1</v>
      </c>
      <c r="AU18" t="b">
        <f>AND(AF18,Z18)</f>
        <v>1</v>
      </c>
      <c r="AV18" t="b">
        <f>MOD($V18,AV$1)=0</f>
        <v>0</v>
      </c>
      <c r="AW18" t="b">
        <f t="shared" si="6"/>
        <v>0</v>
      </c>
      <c r="AX18" t="b">
        <f>MOD($V18,AX$1)=0</f>
        <v>0</v>
      </c>
      <c r="AY18" t="b">
        <f>AND(AA18,AC18,Y18)</f>
        <v>0</v>
      </c>
      <c r="AZ18" t="b">
        <f>MOD($V18,AZ$1)=0</f>
        <v>0</v>
      </c>
      <c r="BA18" t="b">
        <f>AND(AA18,AB18,Z18)</f>
        <v>0</v>
      </c>
      <c r="BB18" t="b">
        <f>MOD($V18,BB$1)=0</f>
        <v>0</v>
      </c>
      <c r="BC18" t="b">
        <f t="shared" si="7"/>
        <v>0</v>
      </c>
      <c r="BD18" t="b">
        <f t="shared" si="0"/>
        <v>0</v>
      </c>
      <c r="BE18" t="b">
        <f>AND(AA18,AC18,Z18)</f>
        <v>0</v>
      </c>
      <c r="BF18" t="b">
        <f t="shared" si="0"/>
        <v>0</v>
      </c>
      <c r="BG18" t="b">
        <f t="shared" si="8"/>
        <v>0</v>
      </c>
    </row>
    <row r="19" spans="1:59" x14ac:dyDescent="0.25">
      <c r="A19" s="59">
        <v>60</v>
      </c>
      <c r="B19">
        <f t="shared" si="1"/>
        <v>6</v>
      </c>
      <c r="C19" s="42">
        <f t="shared" si="11"/>
        <v>3.3333333333333333E-2</v>
      </c>
      <c r="D19" s="45" t="str">
        <f t="shared" si="3"/>
        <v>0°≤θ&lt;6°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U19">
        <f>U18+1</f>
        <v>16</v>
      </c>
      <c r="V19" cm="1">
        <f t="array" ref="V19">_xlfn.IFS(
OR(MOD(V18+0.5,3)=0,MOD(V18+0.5,4)=0,MOD(V18+0.5,7.5)=0,MOD(V18+0.5,5)=0),V18+0.5,
OR(MOD(V18+1,3)=0,MOD(V18+1,4)=0,MOD(V18+1,5)=0),V18+1,
OR(MOD(V18+1.5,3)=0,MOD(V18+1.5,4)=0,MOD(V18+1.5,7.5)=0,MOD(V18+1.5,5)=0),V18+1.5,
OR(MOD(V18+2,3)=0,MOD(V18+2,4)=0,MOD(V18+2,5)=0),V18+2,
OR(MOD(V18+2.5,3)=0,MOD(V18+2.5,4)=0,MOD(V18+2.5,7.5)=0,MOD(V18+2.5,5)=0),V18+2.5,
OR(MOD(V18+3,3)=0,MOD(V18+3,4)=0,MOD(V18+3,5)=0),V18+3)</f>
        <v>24</v>
      </c>
      <c r="W19" s="65">
        <f t="shared" si="4"/>
        <v>0.13333333333333333</v>
      </c>
      <c r="X19">
        <f>IF(MOD(V19,3)=0,1,0)+IF(MOD(V19,4)=0,2,0)+IF(MOD(V19,5)=0,4,0)+IF(MOD(V19,8)=0,8,0)+IF(MOD(V19,7.5)=0,16,0)+IF(OR(MOD(V19,6)=0,MOD(V19,10)=0),32,0)+IF(OR(MOD(V19,9)=0,MOD(V19,22.5)=0),64,0)</f>
        <v>43</v>
      </c>
      <c r="Y19" t="b">
        <f>OR(MOD(V19,6)=0,MOD(V19,10)=0)</f>
        <v>1</v>
      </c>
      <c r="Z19" t="b">
        <f>OR(MOD(V19,22.5)=0,MOD(V19,9)=0)</f>
        <v>0</v>
      </c>
      <c r="AA19" t="b">
        <f t="shared" si="5"/>
        <v>1</v>
      </c>
      <c r="AB19" t="b">
        <f t="shared" si="5"/>
        <v>1</v>
      </c>
      <c r="AC19" t="b">
        <f t="shared" si="5"/>
        <v>0</v>
      </c>
      <c r="AD19" t="b">
        <f t="shared" si="5"/>
        <v>1</v>
      </c>
      <c r="AE19" t="b">
        <f>AND(AA19,Y19)</f>
        <v>1</v>
      </c>
      <c r="AF19" t="b">
        <f>MOD($V19,AF$1)=0</f>
        <v>0</v>
      </c>
      <c r="AG19" t="b">
        <f t="shared" si="5"/>
        <v>1</v>
      </c>
      <c r="AH19" t="b">
        <f t="shared" si="5"/>
        <v>0</v>
      </c>
      <c r="AI19" t="b">
        <f>AND(AA19,Z19)</f>
        <v>0</v>
      </c>
      <c r="AJ19" t="b">
        <f t="shared" si="5"/>
        <v>0</v>
      </c>
      <c r="AK19" t="b">
        <f>AND(AC19,Y19)</f>
        <v>0</v>
      </c>
      <c r="AL19" t="b">
        <f t="shared" si="5"/>
        <v>1</v>
      </c>
      <c r="AM19" t="b">
        <f>AND(AA19,AB19)</f>
        <v>1</v>
      </c>
      <c r="AN19" t="b">
        <f t="shared" si="5"/>
        <v>0</v>
      </c>
      <c r="AO19" t="b">
        <f>AND(AA19,AC19)</f>
        <v>0</v>
      </c>
      <c r="AP19" t="b">
        <f t="shared" si="5"/>
        <v>0</v>
      </c>
      <c r="AQ19" t="b">
        <f>AND(AA19,Y19,Z19)</f>
        <v>0</v>
      </c>
      <c r="AR19" t="b">
        <f t="shared" si="5"/>
        <v>0</v>
      </c>
      <c r="AS19" t="b">
        <f>AND(AB19,AC19)</f>
        <v>0</v>
      </c>
      <c r="AT19" t="b">
        <f t="shared" si="5"/>
        <v>0</v>
      </c>
      <c r="AU19" t="b">
        <f>AND(AF19,Z19)</f>
        <v>0</v>
      </c>
      <c r="AV19" t="b">
        <f t="shared" si="5"/>
        <v>1</v>
      </c>
      <c r="AW19" t="b">
        <f t="shared" si="6"/>
        <v>1</v>
      </c>
      <c r="AX19" t="b">
        <f t="shared" si="5"/>
        <v>0</v>
      </c>
      <c r="AY19" t="b">
        <f>AND(AA19,AC19,Y19)</f>
        <v>0</v>
      </c>
      <c r="AZ19" t="b">
        <f t="shared" si="5"/>
        <v>0</v>
      </c>
      <c r="BA19" t="b">
        <f>AND(AA19,AB19,Z19)</f>
        <v>0</v>
      </c>
      <c r="BB19" t="b">
        <f t="shared" si="5"/>
        <v>0</v>
      </c>
      <c r="BC19" t="b">
        <f t="shared" si="7"/>
        <v>0</v>
      </c>
      <c r="BD19" t="b">
        <f t="shared" si="5"/>
        <v>0</v>
      </c>
      <c r="BE19" t="b">
        <f>AND(AA19,AC19,Z19)</f>
        <v>0</v>
      </c>
      <c r="BF19" t="b">
        <f t="shared" ref="BD19:BF27" si="12">MOD($V19,BF$1)=0</f>
        <v>0</v>
      </c>
      <c r="BG19" t="b">
        <f t="shared" si="8"/>
        <v>0</v>
      </c>
    </row>
    <row r="20" spans="1:59" x14ac:dyDescent="0.25">
      <c r="A20" s="59">
        <v>72</v>
      </c>
      <c r="B20">
        <f t="shared" si="1"/>
        <v>5</v>
      </c>
      <c r="C20" s="42">
        <f t="shared" ref="C20:C21" si="13">2/A20</f>
        <v>2.7777777777777776E-2</v>
      </c>
      <c r="D20" s="45" t="str">
        <f t="shared" si="3"/>
        <v>0°≤θ&lt;5°</v>
      </c>
      <c r="U20">
        <f>U19+1</f>
        <v>17</v>
      </c>
      <c r="V20" cm="1">
        <f t="array" ref="V20">_xlfn.IFS(
OR(MOD(V19+0.5,3)=0,MOD(V19+0.5,4)=0,MOD(V19+0.5,7.5)=0,MOD(V19+0.5,5)=0),V19+0.5,
OR(MOD(V19+1,3)=0,MOD(V19+1,4)=0,MOD(V19+1,5)=0),V19+1,
OR(MOD(V19+1.5,3)=0,MOD(V19+1.5,4)=0,MOD(V19+1.5,7.5)=0,MOD(V19+1.5,5)=0),V19+1.5,
OR(MOD(V19+2,3)=0,MOD(V19+2,4)=0,MOD(V19+2,5)=0),V19+2,
OR(MOD(V19+2.5,3)=0,MOD(V19+2.5,4)=0,MOD(V19+2.5,7.5)=0,MOD(V19+2.5,5)=0),V19+2.5,
OR(MOD(V19+3,3)=0,MOD(V19+3,4)=0,MOD(V19+3,5)=0),V19+3)</f>
        <v>25</v>
      </c>
      <c r="W20" s="65">
        <f t="shared" si="4"/>
        <v>0.1388888888888889</v>
      </c>
      <c r="X20">
        <f>IF(MOD(V20,3)=0,1,0)+IF(MOD(V20,4)=0,2,0)+IF(MOD(V20,5)=0,4,0)+IF(MOD(V20,8)=0,8,0)+IF(MOD(V20,7.5)=0,16,0)+IF(OR(MOD(V20,6)=0,MOD(V20,10)=0),32,0)+IF(OR(MOD(V20,9)=0,MOD(V20,22.5)=0),64,0)</f>
        <v>4</v>
      </c>
      <c r="Y20" t="b">
        <f>OR(MOD(V20,6)=0,MOD(V20,10)=0)</f>
        <v>0</v>
      </c>
      <c r="Z20" t="b">
        <f>OR(MOD(V20,22.5)=0,MOD(V20,9)=0)</f>
        <v>0</v>
      </c>
      <c r="AA20" t="b">
        <f t="shared" si="5"/>
        <v>0</v>
      </c>
      <c r="AB20" t="b">
        <f t="shared" si="5"/>
        <v>0</v>
      </c>
      <c r="AC20" t="b">
        <f t="shared" si="5"/>
        <v>1</v>
      </c>
      <c r="AD20" t="b">
        <f t="shared" si="5"/>
        <v>0</v>
      </c>
      <c r="AE20" t="b">
        <f>AND(AA20,Y20)</f>
        <v>0</v>
      </c>
      <c r="AF20" t="b">
        <f>MOD($V20,AF$1)=0</f>
        <v>0</v>
      </c>
      <c r="AG20" t="b">
        <f t="shared" si="5"/>
        <v>0</v>
      </c>
      <c r="AH20" t="b">
        <f t="shared" si="5"/>
        <v>0</v>
      </c>
      <c r="AI20" t="b">
        <f>AND(AA20,Z20)</f>
        <v>0</v>
      </c>
      <c r="AJ20" t="b">
        <f t="shared" si="5"/>
        <v>0</v>
      </c>
      <c r="AK20" t="b">
        <f>AND(AC20,Y20)</f>
        <v>0</v>
      </c>
      <c r="AL20" t="b">
        <f t="shared" si="5"/>
        <v>0</v>
      </c>
      <c r="AM20" t="b">
        <f>AND(AA20,AB20)</f>
        <v>0</v>
      </c>
      <c r="AN20" t="b">
        <f t="shared" si="5"/>
        <v>0</v>
      </c>
      <c r="AO20" t="b">
        <f>AND(AA20,AC20)</f>
        <v>0</v>
      </c>
      <c r="AP20" t="b">
        <f t="shared" si="5"/>
        <v>0</v>
      </c>
      <c r="AQ20" t="b">
        <f>AND(AA20,Y20,Z20)</f>
        <v>0</v>
      </c>
      <c r="AR20" t="b">
        <f t="shared" si="5"/>
        <v>0</v>
      </c>
      <c r="AS20" t="b">
        <f>AND(AB20,AC20)</f>
        <v>0</v>
      </c>
      <c r="AT20" t="b">
        <f t="shared" si="5"/>
        <v>0</v>
      </c>
      <c r="AU20" t="b">
        <f>AND(AF20,Z20)</f>
        <v>0</v>
      </c>
      <c r="AV20" t="b">
        <f t="shared" si="5"/>
        <v>0</v>
      </c>
      <c r="AW20" t="b">
        <f t="shared" si="6"/>
        <v>0</v>
      </c>
      <c r="AX20" t="b">
        <f t="shared" si="5"/>
        <v>0</v>
      </c>
      <c r="AY20" t="b">
        <f>AND(AA20,AC20,Y20)</f>
        <v>0</v>
      </c>
      <c r="AZ20" t="b">
        <f t="shared" si="5"/>
        <v>0</v>
      </c>
      <c r="BA20" t="b">
        <f>AND(AA20,AB20,Z20)</f>
        <v>0</v>
      </c>
      <c r="BB20" t="b">
        <f t="shared" si="5"/>
        <v>0</v>
      </c>
      <c r="BC20" t="b">
        <f t="shared" si="7"/>
        <v>0</v>
      </c>
      <c r="BD20" t="b">
        <f t="shared" si="12"/>
        <v>0</v>
      </c>
      <c r="BE20" t="b">
        <f>AND(AA20,AC20,Z20)</f>
        <v>0</v>
      </c>
      <c r="BF20" t="b">
        <f t="shared" si="12"/>
        <v>0</v>
      </c>
      <c r="BG20" t="b">
        <f t="shared" si="8"/>
        <v>0</v>
      </c>
    </row>
    <row r="21" spans="1:59" x14ac:dyDescent="0.25">
      <c r="A21" s="59">
        <v>90</v>
      </c>
      <c r="B21">
        <f t="shared" si="1"/>
        <v>4</v>
      </c>
      <c r="C21" s="42">
        <f t="shared" si="13"/>
        <v>2.2222222222222223E-2</v>
      </c>
      <c r="D21" s="45" t="str">
        <f t="shared" si="3"/>
        <v>0°≤θ&lt;4°</v>
      </c>
      <c r="U21">
        <f t="shared" si="9"/>
        <v>18</v>
      </c>
      <c r="V21" cm="1">
        <f t="array" ref="V21">_xlfn.IFS(
OR(MOD(V20+0.5,3)=0,MOD(V20+0.5,4)=0,MOD(V20+0.5,7.5)=0,MOD(V20+0.5,5)=0),V20+0.5,
OR(MOD(V20+1,3)=0,MOD(V20+1,4)=0,MOD(V20+1,5)=0),V20+1,
OR(MOD(V20+1.5,3)=0,MOD(V20+1.5,4)=0,MOD(V20+1.5,7.5)=0,MOD(V20+1.5,5)=0),V20+1.5,
OR(MOD(V20+2,3)=0,MOD(V20+2,4)=0,MOD(V20+2,5)=0),V20+2,
OR(MOD(V20+2.5,3)=0,MOD(V20+2.5,4)=0,MOD(V20+2.5,7.5)=0,MOD(V20+2.5,5)=0),V20+2.5,
OR(MOD(V20+3,3)=0,MOD(V20+3,4)=0,MOD(V20+3,5)=0),V20+3)</f>
        <v>27</v>
      </c>
      <c r="W21" s="65">
        <f t="shared" si="4"/>
        <v>0.15</v>
      </c>
      <c r="X21">
        <f>IF(MOD(V21,3)=0,1,0)+IF(MOD(V21,4)=0,2,0)+IF(MOD(V21,5)=0,4,0)+IF(MOD(V21,8)=0,8,0)+IF(MOD(V21,7.5)=0,16,0)+IF(OR(MOD(V21,6)=0,MOD(V21,10)=0),32,0)+IF(OR(MOD(V21,9)=0,MOD(V21,22.5)=0),64,0)</f>
        <v>65</v>
      </c>
      <c r="Y21" t="b">
        <f>OR(MOD(V21,6)=0,MOD(V21,10)=0)</f>
        <v>0</v>
      </c>
      <c r="Z21" t="b">
        <f>OR(MOD(V21,22.5)=0,MOD(V21,9)=0)</f>
        <v>1</v>
      </c>
      <c r="AA21" t="b">
        <f t="shared" si="5"/>
        <v>1</v>
      </c>
      <c r="AB21" t="b">
        <f t="shared" si="5"/>
        <v>0</v>
      </c>
      <c r="AC21" t="b">
        <f t="shared" si="5"/>
        <v>0</v>
      </c>
      <c r="AD21" t="b">
        <f t="shared" si="5"/>
        <v>0</v>
      </c>
      <c r="AE21" t="b">
        <f>AND(AA21,Y21)</f>
        <v>0</v>
      </c>
      <c r="AF21" t="b">
        <f>MOD($V21,AF$1)=0</f>
        <v>0</v>
      </c>
      <c r="AG21" t="b">
        <f t="shared" si="5"/>
        <v>0</v>
      </c>
      <c r="AH21" t="b">
        <f t="shared" si="5"/>
        <v>1</v>
      </c>
      <c r="AI21" t="b">
        <f>AND(AA21,Z21)</f>
        <v>1</v>
      </c>
      <c r="AJ21" t="b">
        <f t="shared" si="5"/>
        <v>0</v>
      </c>
      <c r="AK21" t="b">
        <f>AND(AC21,Y21)</f>
        <v>0</v>
      </c>
      <c r="AL21" t="b">
        <f t="shared" si="5"/>
        <v>0</v>
      </c>
      <c r="AM21" t="b">
        <f>AND(AA21,AB21)</f>
        <v>0</v>
      </c>
      <c r="AN21" t="b">
        <f t="shared" si="5"/>
        <v>0</v>
      </c>
      <c r="AO21" t="b">
        <f>AND(AA21,AC21)</f>
        <v>0</v>
      </c>
      <c r="AP21" t="b">
        <f t="shared" si="5"/>
        <v>0</v>
      </c>
      <c r="AQ21" t="b">
        <f>AND(AA21,Y21,Z21)</f>
        <v>0</v>
      </c>
      <c r="AR21" t="b">
        <f t="shared" si="5"/>
        <v>0</v>
      </c>
      <c r="AS21" t="b">
        <f>AND(AB21,AC21)</f>
        <v>0</v>
      </c>
      <c r="AT21" t="b">
        <f t="shared" si="5"/>
        <v>0</v>
      </c>
      <c r="AU21" t="b">
        <f>AND(AF21,Z21)</f>
        <v>0</v>
      </c>
      <c r="AV21" t="b">
        <f t="shared" si="5"/>
        <v>0</v>
      </c>
      <c r="AW21" t="b">
        <f t="shared" si="6"/>
        <v>0</v>
      </c>
      <c r="AX21" t="b">
        <f t="shared" si="5"/>
        <v>0</v>
      </c>
      <c r="AY21" t="b">
        <f>AND(AA21,AC21,Y21)</f>
        <v>0</v>
      </c>
      <c r="AZ21" t="b">
        <f t="shared" si="5"/>
        <v>0</v>
      </c>
      <c r="BA21" t="b">
        <f>AND(AA21,AB21,Z21)</f>
        <v>0</v>
      </c>
      <c r="BB21" t="b">
        <f t="shared" si="5"/>
        <v>0</v>
      </c>
      <c r="BC21" t="b">
        <f t="shared" si="7"/>
        <v>0</v>
      </c>
      <c r="BD21" t="b">
        <f t="shared" si="12"/>
        <v>0</v>
      </c>
      <c r="BE21" t="b">
        <f>AND(AA21,AC21,Z21)</f>
        <v>0</v>
      </c>
      <c r="BF21" t="b">
        <f t="shared" si="12"/>
        <v>0</v>
      </c>
      <c r="BG21" t="b">
        <f t="shared" si="8"/>
        <v>0</v>
      </c>
    </row>
    <row r="22" spans="1:59" x14ac:dyDescent="0.25">
      <c r="A22" s="59">
        <v>120</v>
      </c>
      <c r="B22">
        <f t="shared" si="1"/>
        <v>3</v>
      </c>
      <c r="C22" s="42">
        <f t="shared" ref="C22" si="14">2/A22</f>
        <v>1.6666666666666666E-2</v>
      </c>
      <c r="D22" s="45" t="str">
        <f t="shared" ref="D22" si="15">_xlfn.CONCAT(0,"°≤θ&lt;",0+B22,"°")</f>
        <v>0°≤θ&lt;3°</v>
      </c>
      <c r="U22">
        <f t="shared" si="9"/>
        <v>19</v>
      </c>
      <c r="V22" cm="1">
        <f t="array" ref="V22">_xlfn.IFS(
OR(MOD(V21+0.5,3)=0,MOD(V21+0.5,4)=0,MOD(V21+0.5,7.5)=0,MOD(V21+0.5,5)=0),V21+0.5,
OR(MOD(V21+1,3)=0,MOD(V21+1,4)=0,MOD(V21+1,5)=0),V21+1,
OR(MOD(V21+1.5,3)=0,MOD(V21+1.5,4)=0,MOD(V21+1.5,7.5)=0,MOD(V21+1.5,5)=0),V21+1.5,
OR(MOD(V21+2,3)=0,MOD(V21+2,4)=0,MOD(V21+2,5)=0),V21+2,
OR(MOD(V21+2.5,3)=0,MOD(V21+2.5,4)=0,MOD(V21+2.5,7.5)=0,MOD(V21+2.5,5)=0),V21+2.5,
OR(MOD(V21+3,3)=0,MOD(V21+3,4)=0,MOD(V21+3,5)=0),V21+3)</f>
        <v>28</v>
      </c>
      <c r="W22" s="65">
        <f t="shared" si="4"/>
        <v>0.15555555555555556</v>
      </c>
      <c r="X22">
        <f>IF(MOD(V22,3)=0,1,0)+IF(MOD(V22,4)=0,2,0)+IF(MOD(V22,5)=0,4,0)+IF(MOD(V22,8)=0,8,0)+IF(MOD(V22,7.5)=0,16,0)+IF(OR(MOD(V22,6)=0,MOD(V22,10)=0),32,0)+IF(OR(MOD(V22,9)=0,MOD(V22,22.5)=0),64,0)</f>
        <v>2</v>
      </c>
      <c r="Y22" t="b">
        <f>OR(MOD(V22,6)=0,MOD(V22,10)=0)</f>
        <v>0</v>
      </c>
      <c r="Z22" t="b">
        <f>OR(MOD(V22,22.5)=0,MOD(V22,9)=0)</f>
        <v>0</v>
      </c>
      <c r="AA22" t="b">
        <f t="shared" si="5"/>
        <v>0</v>
      </c>
      <c r="AB22" t="b">
        <f t="shared" si="5"/>
        <v>1</v>
      </c>
      <c r="AC22" t="b">
        <f t="shared" si="5"/>
        <v>0</v>
      </c>
      <c r="AD22" t="b">
        <f t="shared" si="5"/>
        <v>0</v>
      </c>
      <c r="AE22" t="b">
        <f>AND(AA22,Y22)</f>
        <v>0</v>
      </c>
      <c r="AF22" t="b">
        <f>MOD($V22,AF$1)=0</f>
        <v>0</v>
      </c>
      <c r="AG22" t="b">
        <f t="shared" si="5"/>
        <v>0</v>
      </c>
      <c r="AH22" t="b">
        <f t="shared" si="5"/>
        <v>0</v>
      </c>
      <c r="AI22" t="b">
        <f>AND(AA22,Z22)</f>
        <v>0</v>
      </c>
      <c r="AJ22" t="b">
        <f t="shared" si="5"/>
        <v>0</v>
      </c>
      <c r="AK22" t="b">
        <f>AND(AC22,Y22)</f>
        <v>0</v>
      </c>
      <c r="AL22" t="b">
        <f t="shared" si="5"/>
        <v>0</v>
      </c>
      <c r="AM22" t="b">
        <f>AND(AA22,AB22)</f>
        <v>0</v>
      </c>
      <c r="AN22" t="b">
        <f t="shared" si="5"/>
        <v>0</v>
      </c>
      <c r="AO22" t="b">
        <f>AND(AA22,AC22)</f>
        <v>0</v>
      </c>
      <c r="AP22" t="b">
        <f t="shared" si="5"/>
        <v>0</v>
      </c>
      <c r="AQ22" t="b">
        <f>AND(AA22,Y22,Z22)</f>
        <v>0</v>
      </c>
      <c r="AR22" t="b">
        <f t="shared" si="5"/>
        <v>0</v>
      </c>
      <c r="AS22" t="b">
        <f>AND(AB22,AC22)</f>
        <v>0</v>
      </c>
      <c r="AT22" t="b">
        <f t="shared" si="5"/>
        <v>0</v>
      </c>
      <c r="AU22" t="b">
        <f>AND(AF22,Z22)</f>
        <v>0</v>
      </c>
      <c r="AV22" t="b">
        <f t="shared" si="5"/>
        <v>0</v>
      </c>
      <c r="AW22" t="b">
        <f t="shared" si="6"/>
        <v>0</v>
      </c>
      <c r="AX22" t="b">
        <f t="shared" si="5"/>
        <v>0</v>
      </c>
      <c r="AY22" t="b">
        <f>AND(AA22,AC22,Y22)</f>
        <v>0</v>
      </c>
      <c r="AZ22" t="b">
        <f t="shared" si="5"/>
        <v>0</v>
      </c>
      <c r="BA22" t="b">
        <f>AND(AA22,AB22,Z22)</f>
        <v>0</v>
      </c>
      <c r="BB22" t="b">
        <f t="shared" si="5"/>
        <v>0</v>
      </c>
      <c r="BC22" t="b">
        <f t="shared" si="7"/>
        <v>0</v>
      </c>
      <c r="BD22" t="b">
        <f t="shared" si="12"/>
        <v>0</v>
      </c>
      <c r="BE22" t="b">
        <f>AND(AA22,AC22,Z22)</f>
        <v>0</v>
      </c>
      <c r="BF22" t="b">
        <f t="shared" si="12"/>
        <v>0</v>
      </c>
      <c r="BG22" t="b">
        <f t="shared" si="8"/>
        <v>0</v>
      </c>
    </row>
    <row r="23" spans="1:59" x14ac:dyDescent="0.25">
      <c r="U23">
        <f t="shared" si="9"/>
        <v>20</v>
      </c>
      <c r="V23" cm="1">
        <f t="array" ref="V23">_xlfn.IFS(
OR(MOD(V22+0.5,3)=0,MOD(V22+0.5,4)=0,MOD(V22+0.5,7.5)=0,MOD(V22+0.5,5)=0),V22+0.5,
OR(MOD(V22+1,3)=0,MOD(V22+1,4)=0,MOD(V22+1,5)=0),V22+1,
OR(MOD(V22+1.5,3)=0,MOD(V22+1.5,4)=0,MOD(V22+1.5,7.5)=0,MOD(V22+1.5,5)=0),V22+1.5,
OR(MOD(V22+2,3)=0,MOD(V22+2,4)=0,MOD(V22+2,5)=0),V22+2,
OR(MOD(V22+2.5,3)=0,MOD(V22+2.5,4)=0,MOD(V22+2.5,7.5)=0,MOD(V22+2.5,5)=0),V22+2.5,
OR(MOD(V22+3,3)=0,MOD(V22+3,4)=0,MOD(V22+3,5)=0),V22+3)</f>
        <v>30</v>
      </c>
      <c r="W23" s="65">
        <f t="shared" si="4"/>
        <v>0.16666666666666666</v>
      </c>
      <c r="X23">
        <f>IF(MOD(V23,3)=0,1,0)+IF(MOD(V23,4)=0,2,0)+IF(MOD(V23,5)=0,4,0)+IF(MOD(V23,8)=0,8,0)+IF(MOD(V23,7.5)=0,16,0)+IF(OR(MOD(V23,6)=0,MOD(V23,10)=0),32,0)+IF(OR(MOD(V23,9)=0,MOD(V23,22.5)=0),64,0)</f>
        <v>53</v>
      </c>
      <c r="Y23" t="b">
        <f>OR(MOD(V23,6)=0,MOD(V23,10)=0)</f>
        <v>1</v>
      </c>
      <c r="Z23" t="b">
        <f>OR(MOD(V23,22.5)=0,MOD(V23,9)=0)</f>
        <v>0</v>
      </c>
      <c r="AA23" t="b">
        <f t="shared" si="5"/>
        <v>1</v>
      </c>
      <c r="AB23" t="b">
        <f t="shared" si="5"/>
        <v>0</v>
      </c>
      <c r="AC23" t="b">
        <f t="shared" si="5"/>
        <v>1</v>
      </c>
      <c r="AD23" t="b">
        <f t="shared" si="5"/>
        <v>1</v>
      </c>
      <c r="AE23" t="b">
        <f>AND(AA23,Y23)</f>
        <v>1</v>
      </c>
      <c r="AF23" t="b">
        <f>MOD($V23,AF$1)=0</f>
        <v>1</v>
      </c>
      <c r="AG23" t="b">
        <f t="shared" si="5"/>
        <v>0</v>
      </c>
      <c r="AH23" t="b">
        <f t="shared" si="5"/>
        <v>0</v>
      </c>
      <c r="AI23" t="b">
        <f>AND(AA23,Z23)</f>
        <v>0</v>
      </c>
      <c r="AJ23" t="b">
        <f t="shared" si="5"/>
        <v>1</v>
      </c>
      <c r="AK23" t="b">
        <f>AND(AC23,Y23)</f>
        <v>1</v>
      </c>
      <c r="AL23" t="b">
        <f t="shared" si="5"/>
        <v>0</v>
      </c>
      <c r="AM23" t="b">
        <f>AND(AA23,AB23)</f>
        <v>0</v>
      </c>
      <c r="AN23" t="b">
        <f t="shared" si="5"/>
        <v>1</v>
      </c>
      <c r="AO23" t="b">
        <f>AND(AA23,AC23)</f>
        <v>1</v>
      </c>
      <c r="AP23" t="b">
        <f t="shared" si="5"/>
        <v>0</v>
      </c>
      <c r="AQ23" t="b">
        <f>AND(AA23,Y23,Z23)</f>
        <v>0</v>
      </c>
      <c r="AR23" t="b">
        <f t="shared" si="5"/>
        <v>0</v>
      </c>
      <c r="AS23" t="b">
        <f>AND(AB23,AC23)</f>
        <v>0</v>
      </c>
      <c r="AT23" t="b">
        <f t="shared" si="5"/>
        <v>0</v>
      </c>
      <c r="AU23" t="b">
        <f>AND(AF23,Z23)</f>
        <v>0</v>
      </c>
      <c r="AV23" t="b">
        <f t="shared" si="5"/>
        <v>0</v>
      </c>
      <c r="AW23" t="b">
        <f t="shared" si="6"/>
        <v>0</v>
      </c>
      <c r="AX23" t="b">
        <f t="shared" si="5"/>
        <v>1</v>
      </c>
      <c r="AY23" t="b">
        <f>AND(AA23,AC23,Y23)</f>
        <v>1</v>
      </c>
      <c r="AZ23" t="b">
        <f t="shared" si="5"/>
        <v>0</v>
      </c>
      <c r="BA23" t="b">
        <f>AND(AA23,AB23,Z23)</f>
        <v>0</v>
      </c>
      <c r="BB23" t="b">
        <f t="shared" si="5"/>
        <v>0</v>
      </c>
      <c r="BC23" t="b">
        <f t="shared" si="7"/>
        <v>0</v>
      </c>
      <c r="BD23" t="b">
        <f t="shared" si="12"/>
        <v>0</v>
      </c>
      <c r="BE23" t="b">
        <f>AND(AA23,AC23,Z23)</f>
        <v>0</v>
      </c>
      <c r="BF23" t="b">
        <f t="shared" si="12"/>
        <v>0</v>
      </c>
      <c r="BG23" t="b">
        <f t="shared" si="8"/>
        <v>0</v>
      </c>
    </row>
    <row r="24" spans="1:59" x14ac:dyDescent="0.25">
      <c r="A24">
        <v>0</v>
      </c>
      <c r="B24">
        <v>0</v>
      </c>
      <c r="C24">
        <v>0</v>
      </c>
      <c r="D24">
        <v>0</v>
      </c>
      <c r="U24">
        <f t="shared" si="9"/>
        <v>21</v>
      </c>
      <c r="V24" cm="1">
        <f t="array" ref="V24">_xlfn.IFS(
OR(MOD(V23+0.5,3)=0,MOD(V23+0.5,4)=0,MOD(V23+0.5,7.5)=0,MOD(V23+0.5,5)=0),V23+0.5,
OR(MOD(V23+1,3)=0,MOD(V23+1,4)=0,MOD(V23+1,5)=0),V23+1,
OR(MOD(V23+1.5,3)=0,MOD(V23+1.5,4)=0,MOD(V23+1.5,7.5)=0,MOD(V23+1.5,5)=0),V23+1.5,
OR(MOD(V23+2,3)=0,MOD(V23+2,4)=0,MOD(V23+2,5)=0),V23+2,
OR(MOD(V23+2.5,3)=0,MOD(V23+2.5,4)=0,MOD(V23+2.5,7.5)=0,MOD(V23+2.5,5)=0),V23+2.5,
OR(MOD(V23+3,3)=0,MOD(V23+3,4)=0,MOD(V23+3,5)=0),V23+3)</f>
        <v>32</v>
      </c>
      <c r="W24" s="65">
        <f t="shared" si="4"/>
        <v>0.17777777777777778</v>
      </c>
      <c r="X24">
        <f>IF(MOD(V24,3)=0,1,0)+IF(MOD(V24,4)=0,2,0)+IF(MOD(V24,5)=0,4,0)+IF(MOD(V24,8)=0,8,0)+IF(MOD(V24,7.5)=0,16,0)+IF(OR(MOD(V24,6)=0,MOD(V24,10)=0),32,0)+IF(OR(MOD(V24,9)=0,MOD(V24,22.5)=0),64,0)</f>
        <v>10</v>
      </c>
      <c r="Y24" t="b">
        <f>OR(MOD(V24,6)=0,MOD(V24,10)=0)</f>
        <v>0</v>
      </c>
      <c r="Z24" t="b">
        <f>OR(MOD(V24,22.5)=0,MOD(V24,9)=0)</f>
        <v>0</v>
      </c>
      <c r="AA24" t="b">
        <f t="shared" si="5"/>
        <v>0</v>
      </c>
      <c r="AB24" t="b">
        <f t="shared" si="5"/>
        <v>1</v>
      </c>
      <c r="AC24" t="b">
        <f t="shared" si="5"/>
        <v>0</v>
      </c>
      <c r="AD24" t="b">
        <f t="shared" si="5"/>
        <v>0</v>
      </c>
      <c r="AE24" t="b">
        <f>AND(AA24,Y24)</f>
        <v>0</v>
      </c>
      <c r="AF24" t="b">
        <f>MOD($V24,AF$1)=0</f>
        <v>0</v>
      </c>
      <c r="AG24" t="b">
        <f t="shared" si="5"/>
        <v>1</v>
      </c>
      <c r="AH24" t="b">
        <f t="shared" si="5"/>
        <v>0</v>
      </c>
      <c r="AI24" t="b">
        <f>AND(AA24,Z24)</f>
        <v>0</v>
      </c>
      <c r="AJ24" t="b">
        <f t="shared" si="5"/>
        <v>0</v>
      </c>
      <c r="AK24" t="b">
        <f>AND(AC24,Y24)</f>
        <v>0</v>
      </c>
      <c r="AL24" t="b">
        <f t="shared" si="5"/>
        <v>0</v>
      </c>
      <c r="AM24" t="b">
        <f>AND(AA24,AB24)</f>
        <v>0</v>
      </c>
      <c r="AN24" t="b">
        <f t="shared" si="5"/>
        <v>0</v>
      </c>
      <c r="AO24" t="b">
        <f>AND(AA24,AC24)</f>
        <v>0</v>
      </c>
      <c r="AP24" t="b">
        <f t="shared" si="5"/>
        <v>0</v>
      </c>
      <c r="AQ24" t="b">
        <f>AND(AA24,Y24,Z24)</f>
        <v>0</v>
      </c>
      <c r="AR24" t="b">
        <f t="shared" si="5"/>
        <v>0</v>
      </c>
      <c r="AS24" t="b">
        <f>AND(AB24,AC24)</f>
        <v>0</v>
      </c>
      <c r="AT24" t="b">
        <f t="shared" si="5"/>
        <v>0</v>
      </c>
      <c r="AU24" t="b">
        <f>AND(AF24,Z24)</f>
        <v>0</v>
      </c>
      <c r="AV24" t="b">
        <f t="shared" si="5"/>
        <v>0</v>
      </c>
      <c r="AW24" t="b">
        <f t="shared" si="6"/>
        <v>0</v>
      </c>
      <c r="AX24" t="b">
        <f t="shared" si="5"/>
        <v>0</v>
      </c>
      <c r="AY24" t="b">
        <f>AND(AA24,AC24,Y24)</f>
        <v>0</v>
      </c>
      <c r="AZ24" t="b">
        <f t="shared" si="5"/>
        <v>0</v>
      </c>
      <c r="BA24" t="b">
        <f>AND(AA24,AB24,Z24)</f>
        <v>0</v>
      </c>
      <c r="BB24" t="b">
        <f t="shared" si="5"/>
        <v>0</v>
      </c>
      <c r="BC24" t="b">
        <f t="shared" si="7"/>
        <v>0</v>
      </c>
      <c r="BD24" t="b">
        <f t="shared" si="12"/>
        <v>0</v>
      </c>
      <c r="BE24" t="b">
        <f>AND(AA24,AC24,Z24)</f>
        <v>0</v>
      </c>
      <c r="BF24" t="b">
        <f t="shared" si="12"/>
        <v>0</v>
      </c>
      <c r="BG24" t="b">
        <f t="shared" si="8"/>
        <v>0</v>
      </c>
    </row>
    <row r="25" spans="1:59" x14ac:dyDescent="0.25">
      <c r="A25">
        <v>7.5</v>
      </c>
      <c r="E25" s="47">
        <f>1/48</f>
        <v>2.0833333333333332E-2</v>
      </c>
      <c r="F25" s="50">
        <f>1/45</f>
        <v>2.2222222222222223E-2</v>
      </c>
      <c r="G25" s="51">
        <f>1/40</f>
        <v>2.5000000000000001E-2</v>
      </c>
      <c r="H25" s="46">
        <f>1/36</f>
        <v>2.7777777777777776E-2</v>
      </c>
      <c r="I25" s="52">
        <f>1/30</f>
        <v>3.3333333333333333E-2</v>
      </c>
      <c r="J25" s="53">
        <f>1/24</f>
        <v>4.1666666666666664E-2</v>
      </c>
      <c r="K25" s="58">
        <f>1/20</f>
        <v>0.05</v>
      </c>
      <c r="L25" s="57">
        <f>1/18</f>
        <v>5.5555555555555552E-2</v>
      </c>
      <c r="M25" s="54">
        <f>1/16</f>
        <v>6.25E-2</v>
      </c>
      <c r="N25" s="60">
        <f>1/15</f>
        <v>6.6666666666666666E-2</v>
      </c>
      <c r="O25" s="56">
        <f>1/12</f>
        <v>8.3333333333333329E-2</v>
      </c>
      <c r="P25" s="61">
        <f>1/10</f>
        <v>0.1</v>
      </c>
      <c r="Q25" s="62">
        <f>1/9</f>
        <v>0.1111111111111111</v>
      </c>
      <c r="R25" s="55">
        <f>1/8</f>
        <v>0.125</v>
      </c>
      <c r="S25" s="63">
        <f>1/6</f>
        <v>0.16666666666666666</v>
      </c>
      <c r="U25">
        <f t="shared" si="9"/>
        <v>22</v>
      </c>
      <c r="V25" cm="1">
        <f t="array" ref="V25">_xlfn.IFS(
OR(MOD(V24+0.5,3)=0,MOD(V24+0.5,4)=0,MOD(V24+0.5,7.5)=0,MOD(V24+0.5,5)=0),V24+0.5,
OR(MOD(V24+1,3)=0,MOD(V24+1,4)=0,MOD(V24+1,5)=0),V24+1,
OR(MOD(V24+1.5,3)=0,MOD(V24+1.5,4)=0,MOD(V24+1.5,7.5)=0,MOD(V24+1.5,5)=0),V24+1.5,
OR(MOD(V24+2,3)=0,MOD(V24+2,4)=0,MOD(V24+2,5)=0),V24+2,
OR(MOD(V24+2.5,3)=0,MOD(V24+2.5,4)=0,MOD(V24+2.5,7.5)=0,MOD(V24+2.5,5)=0),V24+2.5,
OR(MOD(V24+3,3)=0,MOD(V24+3,4)=0,MOD(V24+3,5)=0),V24+3)</f>
        <v>33</v>
      </c>
      <c r="W25" s="65">
        <f t="shared" si="4"/>
        <v>0.18333333333333335</v>
      </c>
      <c r="X25">
        <f>IF(MOD(V25,3)=0,1,0)+IF(MOD(V25,4)=0,2,0)+IF(MOD(V25,5)=0,4,0)+IF(MOD(V25,8)=0,8,0)+IF(MOD(V25,7.5)=0,16,0)+IF(OR(MOD(V25,6)=0,MOD(V25,10)=0),32,0)+IF(OR(MOD(V25,9)=0,MOD(V25,22.5)=0),64,0)</f>
        <v>1</v>
      </c>
      <c r="Y25" t="b">
        <f>OR(MOD(V25,6)=0,MOD(V25,10)=0)</f>
        <v>0</v>
      </c>
      <c r="Z25" t="b">
        <f>OR(MOD(V25,22.5)=0,MOD(V25,9)=0)</f>
        <v>0</v>
      </c>
      <c r="AA25" t="b">
        <f t="shared" si="5"/>
        <v>1</v>
      </c>
      <c r="AB25" t="b">
        <f t="shared" si="5"/>
        <v>0</v>
      </c>
      <c r="AC25" t="b">
        <f t="shared" si="5"/>
        <v>0</v>
      </c>
      <c r="AD25" t="b">
        <f t="shared" si="5"/>
        <v>0</v>
      </c>
      <c r="AE25" t="b">
        <f>AND(AA25,Y25)</f>
        <v>0</v>
      </c>
      <c r="AF25" t="b">
        <f>MOD($V25,AF$1)=0</f>
        <v>0</v>
      </c>
      <c r="AG25" t="b">
        <f t="shared" si="5"/>
        <v>0</v>
      </c>
      <c r="AH25" t="b">
        <f t="shared" si="5"/>
        <v>0</v>
      </c>
      <c r="AI25" t="b">
        <f>AND(AA25,Z25)</f>
        <v>0</v>
      </c>
      <c r="AJ25" t="b">
        <f t="shared" si="5"/>
        <v>0</v>
      </c>
      <c r="AK25" t="b">
        <f>AND(AC25,Y25)</f>
        <v>0</v>
      </c>
      <c r="AL25" t="b">
        <f t="shared" si="5"/>
        <v>0</v>
      </c>
      <c r="AM25" t="b">
        <f>AND(AA25,AB25)</f>
        <v>0</v>
      </c>
      <c r="AN25" t="b">
        <f t="shared" si="5"/>
        <v>0</v>
      </c>
      <c r="AO25" t="b">
        <f>AND(AA25,AC25)</f>
        <v>0</v>
      </c>
      <c r="AP25" t="b">
        <f t="shared" si="5"/>
        <v>0</v>
      </c>
      <c r="AQ25" t="b">
        <f>AND(AA25,Y25,Z25)</f>
        <v>0</v>
      </c>
      <c r="AR25" t="b">
        <f t="shared" si="5"/>
        <v>0</v>
      </c>
      <c r="AS25" t="b">
        <f>AND(AB25,AC25)</f>
        <v>0</v>
      </c>
      <c r="AT25" t="b">
        <f t="shared" si="5"/>
        <v>0</v>
      </c>
      <c r="AU25" t="b">
        <f>AND(AF25,Z25)</f>
        <v>0</v>
      </c>
      <c r="AV25" t="b">
        <f t="shared" si="5"/>
        <v>0</v>
      </c>
      <c r="AW25" t="b">
        <f t="shared" si="6"/>
        <v>0</v>
      </c>
      <c r="AX25" t="b">
        <f t="shared" si="5"/>
        <v>0</v>
      </c>
      <c r="AY25" t="b">
        <f>AND(AA25,AC25,Y25)</f>
        <v>0</v>
      </c>
      <c r="AZ25" t="b">
        <f t="shared" si="5"/>
        <v>0</v>
      </c>
      <c r="BA25" t="b">
        <f>AND(AA25,AB25,Z25)</f>
        <v>0</v>
      </c>
      <c r="BB25" t="b">
        <f t="shared" si="5"/>
        <v>0</v>
      </c>
      <c r="BC25" t="b">
        <f t="shared" si="7"/>
        <v>0</v>
      </c>
      <c r="BD25" t="b">
        <f t="shared" si="12"/>
        <v>0</v>
      </c>
      <c r="BE25" t="b">
        <f>AND(AA25,AC25,Z25)</f>
        <v>0</v>
      </c>
      <c r="BF25" t="b">
        <f t="shared" si="12"/>
        <v>0</v>
      </c>
      <c r="BG25" t="b">
        <f t="shared" si="8"/>
        <v>0</v>
      </c>
    </row>
    <row r="26" spans="1:59" x14ac:dyDescent="0.25">
      <c r="B26">
        <v>8</v>
      </c>
      <c r="E26" s="48">
        <f>E25+1/48</f>
        <v>4.1666666666666664E-2</v>
      </c>
      <c r="F26" s="50"/>
      <c r="G26" s="51"/>
      <c r="H26" s="46"/>
      <c r="I26" s="52"/>
      <c r="J26" s="53"/>
      <c r="K26" s="58"/>
      <c r="L26" s="57"/>
      <c r="M26" s="54"/>
      <c r="N26" s="60"/>
      <c r="O26" s="56"/>
      <c r="P26" s="61"/>
      <c r="Q26" s="62"/>
      <c r="R26" s="55"/>
      <c r="S26" s="63"/>
      <c r="U26">
        <f t="shared" si="9"/>
        <v>23</v>
      </c>
      <c r="V26" cm="1">
        <f t="array" ref="V26">_xlfn.IFS(
OR(MOD(V25+0.5,3)=0,MOD(V25+0.5,4)=0,MOD(V25+0.5,7.5)=0,MOD(V25+0.5,5)=0),V25+0.5,
OR(MOD(V25+1,3)=0,MOD(V25+1,4)=0,MOD(V25+1,5)=0),V25+1,
OR(MOD(V25+1.5,3)=0,MOD(V25+1.5,4)=0,MOD(V25+1.5,7.5)=0,MOD(V25+1.5,5)=0),V25+1.5,
OR(MOD(V25+2,3)=0,MOD(V25+2,4)=0,MOD(V25+2,5)=0),V25+2,
OR(MOD(V25+2.5,3)=0,MOD(V25+2.5,4)=0,MOD(V25+2.5,7.5)=0,MOD(V25+2.5,5)=0),V25+2.5,
OR(MOD(V25+3,3)=0,MOD(V25+3,4)=0,MOD(V25+3,5)=0),V25+3)</f>
        <v>35</v>
      </c>
      <c r="W26" s="65">
        <f t="shared" si="4"/>
        <v>0.19444444444444445</v>
      </c>
      <c r="X26">
        <f>IF(MOD(V26,3)=0,1,0)+IF(MOD(V26,4)=0,2,0)+IF(MOD(V26,5)=0,4,0)+IF(MOD(V26,8)=0,8,0)+IF(MOD(V26,7.5)=0,16,0)+IF(OR(MOD(V26,6)=0,MOD(V26,10)=0),32,0)+IF(OR(MOD(V26,9)=0,MOD(V26,22.5)=0),64,0)</f>
        <v>4</v>
      </c>
      <c r="Y26" t="b">
        <f>OR(MOD(V26,6)=0,MOD(V26,10)=0)</f>
        <v>0</v>
      </c>
      <c r="Z26" t="b">
        <f>OR(MOD(V26,22.5)=0,MOD(V26,9)=0)</f>
        <v>0</v>
      </c>
      <c r="AA26" t="b">
        <f t="shared" si="5"/>
        <v>0</v>
      </c>
      <c r="AB26" t="b">
        <f t="shared" si="5"/>
        <v>0</v>
      </c>
      <c r="AC26" t="b">
        <f t="shared" si="5"/>
        <v>1</v>
      </c>
      <c r="AD26" t="b">
        <f t="shared" si="5"/>
        <v>0</v>
      </c>
      <c r="AE26" t="b">
        <f>AND(AA26,Y26)</f>
        <v>0</v>
      </c>
      <c r="AF26" t="b">
        <f>MOD($V26,AF$1)=0</f>
        <v>0</v>
      </c>
      <c r="AG26" t="b">
        <f t="shared" si="5"/>
        <v>0</v>
      </c>
      <c r="AH26" t="b">
        <f t="shared" si="5"/>
        <v>0</v>
      </c>
      <c r="AI26" t="b">
        <f>AND(AA26,Z26)</f>
        <v>0</v>
      </c>
      <c r="AJ26" t="b">
        <f t="shared" si="5"/>
        <v>0</v>
      </c>
      <c r="AK26" t="b">
        <f>AND(AC26,Y26)</f>
        <v>0</v>
      </c>
      <c r="AL26" t="b">
        <f t="shared" si="5"/>
        <v>0</v>
      </c>
      <c r="AM26" t="b">
        <f>AND(AA26,AB26)</f>
        <v>0</v>
      </c>
      <c r="AN26" t="b">
        <f t="shared" si="5"/>
        <v>0</v>
      </c>
      <c r="AO26" t="b">
        <f>AND(AA26,AC26)</f>
        <v>0</v>
      </c>
      <c r="AP26" t="b">
        <f t="shared" si="5"/>
        <v>0</v>
      </c>
      <c r="AQ26" t="b">
        <f>AND(AA26,Y26,Z26)</f>
        <v>0</v>
      </c>
      <c r="AR26" t="b">
        <f t="shared" si="5"/>
        <v>0</v>
      </c>
      <c r="AS26" t="b">
        <f>AND(AB26,AC26)</f>
        <v>0</v>
      </c>
      <c r="AT26" t="b">
        <f t="shared" si="5"/>
        <v>0</v>
      </c>
      <c r="AU26" t="b">
        <f>AND(AF26,Z26)</f>
        <v>0</v>
      </c>
      <c r="AV26" t="b">
        <f t="shared" si="5"/>
        <v>0</v>
      </c>
      <c r="AW26" t="b">
        <f t="shared" si="6"/>
        <v>0</v>
      </c>
      <c r="AX26" t="b">
        <f t="shared" si="5"/>
        <v>0</v>
      </c>
      <c r="AY26" t="b">
        <f>AND(AA26,AC26,Y26)</f>
        <v>0</v>
      </c>
      <c r="AZ26" t="b">
        <f t="shared" si="5"/>
        <v>0</v>
      </c>
      <c r="BA26" t="b">
        <f>AND(AA26,AB26,Z26)</f>
        <v>0</v>
      </c>
      <c r="BB26" t="b">
        <f t="shared" si="5"/>
        <v>0</v>
      </c>
      <c r="BC26" t="b">
        <f t="shared" si="7"/>
        <v>0</v>
      </c>
      <c r="BD26" t="b">
        <f t="shared" si="12"/>
        <v>0</v>
      </c>
      <c r="BE26" t="b">
        <f>AND(AA26,AC26,Z26)</f>
        <v>0</v>
      </c>
      <c r="BF26" t="b">
        <f t="shared" si="12"/>
        <v>0</v>
      </c>
      <c r="BG26" t="b">
        <f t="shared" si="8"/>
        <v>0</v>
      </c>
    </row>
    <row r="27" spans="1:59" x14ac:dyDescent="0.25">
      <c r="C27">
        <v>9</v>
      </c>
      <c r="E27" s="48"/>
      <c r="F27" s="50">
        <f>F25+1/45</f>
        <v>4.4444444444444446E-2</v>
      </c>
      <c r="G27" s="51"/>
      <c r="H27" s="46"/>
      <c r="I27" s="52"/>
      <c r="J27" s="53"/>
      <c r="K27" s="58"/>
      <c r="L27" s="57"/>
      <c r="M27" s="54"/>
      <c r="N27" s="60"/>
      <c r="O27" s="56"/>
      <c r="P27" s="61"/>
      <c r="Q27" s="62"/>
      <c r="R27" s="55"/>
      <c r="S27" s="63"/>
      <c r="U27">
        <f t="shared" si="9"/>
        <v>24</v>
      </c>
      <c r="V27" cm="1">
        <f t="array" ref="V27">_xlfn.IFS(
OR(MOD(V26+0.5,3)=0,MOD(V26+0.5,4)=0,MOD(V26+0.5,7.5)=0,MOD(V26+0.5,5)=0),V26+0.5,
OR(MOD(V26+1,3)=0,MOD(V26+1,4)=0,MOD(V26+1,5)=0),V26+1,
OR(MOD(V26+1.5,3)=0,MOD(V26+1.5,4)=0,MOD(V26+1.5,7.5)=0,MOD(V26+1.5,5)=0),V26+1.5,
OR(MOD(V26+2,3)=0,MOD(V26+2,4)=0,MOD(V26+2,5)=0),V26+2,
OR(MOD(V26+2.5,3)=0,MOD(V26+2.5,4)=0,MOD(V26+2.5,7.5)=0,MOD(V26+2.5,5)=0),V26+2.5,
OR(MOD(V26+3,3)=0,MOD(V26+3,4)=0,MOD(V26+3,5)=0),V26+3)</f>
        <v>36</v>
      </c>
      <c r="W27" s="65">
        <f t="shared" si="4"/>
        <v>0.2</v>
      </c>
      <c r="X27">
        <f>IF(MOD(V27,3)=0,1,0)+IF(MOD(V27,4)=0,2,0)+IF(MOD(V27,5)=0,4,0)+IF(MOD(V27,8)=0,8,0)+IF(MOD(V27,7.5)=0,16,0)+IF(OR(MOD(V27,6)=0,MOD(V27,10)=0),32,0)+IF(OR(MOD(V27,9)=0,MOD(V27,22.5)=0),64,0)</f>
        <v>99</v>
      </c>
      <c r="Y27" t="b">
        <f>OR(MOD(V27,6)=0,MOD(V27,10)=0)</f>
        <v>1</v>
      </c>
      <c r="Z27" t="b">
        <f>OR(MOD(V27,22.5)=0,MOD(V27,9)=0)</f>
        <v>1</v>
      </c>
      <c r="AA27" t="b">
        <f t="shared" si="5"/>
        <v>1</v>
      </c>
      <c r="AB27" t="b">
        <f t="shared" si="5"/>
        <v>1</v>
      </c>
      <c r="AC27" t="b">
        <f t="shared" si="5"/>
        <v>0</v>
      </c>
      <c r="AD27" t="b">
        <f t="shared" si="5"/>
        <v>1</v>
      </c>
      <c r="AE27" t="b">
        <f>AND(AA27,Y27)</f>
        <v>1</v>
      </c>
      <c r="AF27" t="b">
        <f>MOD($V27,AF$1)=0</f>
        <v>0</v>
      </c>
      <c r="AG27" t="b">
        <f t="shared" si="5"/>
        <v>0</v>
      </c>
      <c r="AH27" t="b">
        <f t="shared" si="5"/>
        <v>1</v>
      </c>
      <c r="AI27" t="b">
        <f>AND(AA27,Z27)</f>
        <v>1</v>
      </c>
      <c r="AJ27" t="b">
        <f t="shared" si="5"/>
        <v>0</v>
      </c>
      <c r="AK27" t="b">
        <f>AND(AC27,Y27)</f>
        <v>0</v>
      </c>
      <c r="AL27" t="b">
        <f t="shared" si="5"/>
        <v>1</v>
      </c>
      <c r="AM27" t="b">
        <f>AND(AA27,AB27)</f>
        <v>1</v>
      </c>
      <c r="AN27" t="b">
        <f t="shared" si="5"/>
        <v>0</v>
      </c>
      <c r="AO27" t="b">
        <f>AND(AA27,AC27)</f>
        <v>0</v>
      </c>
      <c r="AP27" t="b">
        <f t="shared" si="5"/>
        <v>1</v>
      </c>
      <c r="AQ27" t="b">
        <f>AND(AA27,Y27,Z27)</f>
        <v>1</v>
      </c>
      <c r="AR27" t="b">
        <f t="shared" si="5"/>
        <v>0</v>
      </c>
      <c r="AS27" t="b">
        <f>AND(AB27,AC27)</f>
        <v>0</v>
      </c>
      <c r="AT27" t="b">
        <f t="shared" si="5"/>
        <v>0</v>
      </c>
      <c r="AU27" t="b">
        <f>AND(AF27,Z27)</f>
        <v>0</v>
      </c>
      <c r="AV27" t="b">
        <f t="shared" si="5"/>
        <v>0</v>
      </c>
      <c r="AW27" t="b">
        <f t="shared" si="6"/>
        <v>0</v>
      </c>
      <c r="AX27" t="b">
        <f t="shared" si="5"/>
        <v>0</v>
      </c>
      <c r="AY27" t="b">
        <f>AND(AA27,AC27,Y27)</f>
        <v>0</v>
      </c>
      <c r="AZ27" t="b">
        <f t="shared" si="5"/>
        <v>1</v>
      </c>
      <c r="BA27" t="b">
        <f>AND(AA27,AB27,Z27)</f>
        <v>1</v>
      </c>
      <c r="BB27" t="b">
        <f t="shared" si="5"/>
        <v>0</v>
      </c>
      <c r="BC27" t="b">
        <f t="shared" si="7"/>
        <v>0</v>
      </c>
      <c r="BD27" t="b">
        <f t="shared" si="12"/>
        <v>0</v>
      </c>
      <c r="BE27" t="b">
        <f>AND(AA27,AC27,Z27)</f>
        <v>0</v>
      </c>
      <c r="BF27" t="b">
        <f t="shared" si="12"/>
        <v>0</v>
      </c>
      <c r="BG27" t="b">
        <f t="shared" si="8"/>
        <v>0</v>
      </c>
    </row>
    <row r="28" spans="1:59" x14ac:dyDescent="0.25">
      <c r="D28">
        <v>10</v>
      </c>
      <c r="E28" s="48"/>
      <c r="F28" s="50"/>
      <c r="G28" s="51">
        <f>G25+1/40</f>
        <v>0.05</v>
      </c>
      <c r="H28" s="46"/>
      <c r="I28" s="52"/>
      <c r="J28" s="53"/>
      <c r="K28" s="58"/>
      <c r="L28" s="57"/>
      <c r="M28" s="54"/>
      <c r="N28" s="60"/>
      <c r="O28" s="56"/>
      <c r="P28" s="61"/>
      <c r="Q28" s="62"/>
      <c r="R28" s="55"/>
      <c r="S28" s="63"/>
      <c r="U28">
        <f t="shared" si="9"/>
        <v>25</v>
      </c>
      <c r="V28" cm="1">
        <f t="array" ref="V28">_xlfn.IFS(
OR(MOD(V27+0.5,3)=0,MOD(V27+0.5,4)=0,MOD(V27+0.5,7.5)=0,MOD(V27+0.5,5)=0),V27+0.5,
OR(MOD(V27+1,3)=0,MOD(V27+1,4)=0,MOD(V27+1,5)=0),V27+1,
OR(MOD(V27+1.5,3)=0,MOD(V27+1.5,4)=0,MOD(V27+1.5,7.5)=0,MOD(V27+1.5,5)=0),V27+1.5,
OR(MOD(V27+2,3)=0,MOD(V27+2,4)=0,MOD(V27+2,5)=0),V27+2,
OR(MOD(V27+2.5,3)=0,MOD(V27+2.5,4)=0,MOD(V27+2.5,7.5)=0,MOD(V27+2.5,5)=0),V27+2.5,
OR(MOD(V27+3,3)=0,MOD(V27+3,4)=0,MOD(V27+3,5)=0),V27+3)</f>
        <v>37.5</v>
      </c>
      <c r="W28" s="65">
        <f t="shared" si="4"/>
        <v>0.20833333333333334</v>
      </c>
      <c r="X28">
        <f>IF(MOD(V28,3)=0,1,0)+IF(MOD(V28,4)=0,2,0)+IF(MOD(V28,5)=0,4,0)+IF(MOD(V28,8)=0,8,0)+IF(MOD(V28,7.5)=0,16,0)+IF(OR(MOD(V28,6)=0,MOD(V28,10)=0),32,0)+IF(OR(MOD(V28,9)=0,MOD(V28,22.5)=0),64,0)</f>
        <v>16</v>
      </c>
      <c r="Y28" t="b">
        <f>OR(MOD(V28,6)=0,MOD(V28,10)=0)</f>
        <v>0</v>
      </c>
      <c r="Z28" t="b">
        <f>OR(MOD(V28,22.5)=0,MOD(V28,9)=0)</f>
        <v>0</v>
      </c>
      <c r="AA28" t="b">
        <f t="shared" ref="AA28:AN56" si="16">MOD($V28,AA$1)=0</f>
        <v>0</v>
      </c>
      <c r="AB28" t="b">
        <f t="shared" si="16"/>
        <v>0</v>
      </c>
      <c r="AC28" t="b">
        <f t="shared" si="16"/>
        <v>0</v>
      </c>
      <c r="AD28" t="b">
        <f t="shared" si="16"/>
        <v>0</v>
      </c>
      <c r="AE28" t="b">
        <f>AND(AA28,Y28)</f>
        <v>0</v>
      </c>
      <c r="AF28" t="b">
        <f>MOD($V28,AF$1)=0</f>
        <v>1</v>
      </c>
      <c r="AG28" t="b">
        <f t="shared" si="16"/>
        <v>0</v>
      </c>
      <c r="AH28" t="b">
        <f t="shared" si="16"/>
        <v>0</v>
      </c>
      <c r="AI28" t="b">
        <f>AND(AA28,Z28)</f>
        <v>0</v>
      </c>
      <c r="AJ28" t="b">
        <f t="shared" si="16"/>
        <v>0</v>
      </c>
      <c r="AK28" t="b">
        <f>AND(AC28,Y28)</f>
        <v>0</v>
      </c>
      <c r="AL28" t="b">
        <f t="shared" si="16"/>
        <v>0</v>
      </c>
      <c r="AM28" t="b">
        <f>AND(AA28,AB28)</f>
        <v>0</v>
      </c>
      <c r="AN28" t="b">
        <f t="shared" si="16"/>
        <v>0</v>
      </c>
      <c r="AO28" t="b">
        <f>AND(AA28,AC28)</f>
        <v>0</v>
      </c>
      <c r="AP28" t="b">
        <f t="shared" ref="AP28:AZ91" si="17">MOD($V28,AP$1)=0</f>
        <v>0</v>
      </c>
      <c r="AQ28" t="b">
        <f>AND(AA28,Y28,Z28)</f>
        <v>0</v>
      </c>
      <c r="AR28" t="b">
        <f t="shared" si="17"/>
        <v>0</v>
      </c>
      <c r="AS28" t="b">
        <f>AND(AB28,AC28)</f>
        <v>0</v>
      </c>
      <c r="AT28" t="b">
        <f t="shared" si="17"/>
        <v>0</v>
      </c>
      <c r="AU28" t="b">
        <f>AND(AF28,Z28)</f>
        <v>0</v>
      </c>
      <c r="AV28" t="b">
        <f t="shared" si="17"/>
        <v>0</v>
      </c>
      <c r="AW28" t="b">
        <f t="shared" si="6"/>
        <v>0</v>
      </c>
      <c r="AX28" t="b">
        <f t="shared" si="17"/>
        <v>0</v>
      </c>
      <c r="AY28" t="b">
        <f>AND(AA28,AC28,Y28)</f>
        <v>0</v>
      </c>
      <c r="AZ28" t="b">
        <f t="shared" si="17"/>
        <v>0</v>
      </c>
      <c r="BA28" t="b">
        <f>AND(AA28,AB28,Z28)</f>
        <v>0</v>
      </c>
      <c r="BB28" t="b">
        <f t="shared" ref="BB28:BF65" si="18">MOD($V28,BB$1)=0</f>
        <v>0</v>
      </c>
      <c r="BC28" t="b">
        <f t="shared" si="7"/>
        <v>0</v>
      </c>
      <c r="BD28" t="b">
        <f t="shared" si="18"/>
        <v>0</v>
      </c>
      <c r="BE28" t="b">
        <f>AND(AA28,AC28,Z28)</f>
        <v>0</v>
      </c>
      <c r="BF28" t="b">
        <f t="shared" si="18"/>
        <v>0</v>
      </c>
      <c r="BG28" t="b">
        <f t="shared" si="8"/>
        <v>0</v>
      </c>
    </row>
    <row r="29" spans="1:59" x14ac:dyDescent="0.25">
      <c r="A29" s="41">
        <v>12</v>
      </c>
      <c r="B29" s="41"/>
      <c r="C29" s="41"/>
      <c r="D29" s="41"/>
      <c r="E29" s="48"/>
      <c r="F29" s="50"/>
      <c r="G29" s="51"/>
      <c r="H29" s="46">
        <f>H25+1/36</f>
        <v>5.5555555555555552E-2</v>
      </c>
      <c r="I29" s="52"/>
      <c r="J29" s="53"/>
      <c r="K29" s="58"/>
      <c r="L29" s="57"/>
      <c r="M29" s="54"/>
      <c r="N29" s="60"/>
      <c r="O29" s="56"/>
      <c r="P29" s="61"/>
      <c r="Q29" s="62"/>
      <c r="R29" s="55"/>
      <c r="S29" s="63"/>
      <c r="U29">
        <f t="shared" si="9"/>
        <v>26</v>
      </c>
      <c r="V29" cm="1">
        <f t="array" ref="V29">_xlfn.IFS(
OR(MOD(V28+0.5,3)=0,MOD(V28+0.5,4)=0,MOD(V28+0.5,7.5)=0,MOD(V28+0.5,5)=0),V28+0.5,
OR(MOD(V28+1,3)=0,MOD(V28+1,4)=0,MOD(V28+1,5)=0),V28+1,
OR(MOD(V28+1.5,3)=0,MOD(V28+1.5,4)=0,MOD(V28+1.5,7.5)=0,MOD(V28+1.5,5)=0),V28+1.5,
OR(MOD(V28+2,3)=0,MOD(V28+2,4)=0,MOD(V28+2,5)=0),V28+2,
OR(MOD(V28+2.5,3)=0,MOD(V28+2.5,4)=0,MOD(V28+2.5,7.5)=0,MOD(V28+2.5,5)=0),V28+2.5,
OR(MOD(V28+3,3)=0,MOD(V28+3,4)=0,MOD(V28+3,5)=0),V28+3)</f>
        <v>39</v>
      </c>
      <c r="W29" s="65">
        <f t="shared" si="4"/>
        <v>0.21666666666666665</v>
      </c>
      <c r="X29">
        <f>IF(MOD(V29,3)=0,1,0)+IF(MOD(V29,4)=0,2,0)+IF(MOD(V29,5)=0,4,0)+IF(MOD(V29,8)=0,8,0)+IF(MOD(V29,7.5)=0,16,0)+IF(OR(MOD(V29,6)=0,MOD(V29,10)=0),32,0)+IF(OR(MOD(V29,9)=0,MOD(V29,22.5)=0),64,0)</f>
        <v>1</v>
      </c>
      <c r="Y29" t="b">
        <f>OR(MOD(V29,6)=0,MOD(V29,10)=0)</f>
        <v>0</v>
      </c>
      <c r="Z29" t="b">
        <f>OR(MOD(V29,22.5)=0,MOD(V29,9)=0)</f>
        <v>0</v>
      </c>
      <c r="AA29" t="b">
        <f t="shared" si="16"/>
        <v>1</v>
      </c>
      <c r="AB29" t="b">
        <f t="shared" si="16"/>
        <v>0</v>
      </c>
      <c r="AC29" t="b">
        <f t="shared" si="16"/>
        <v>0</v>
      </c>
      <c r="AD29" t="b">
        <f t="shared" si="16"/>
        <v>0</v>
      </c>
      <c r="AE29" t="b">
        <f>AND(AA29,Y29)</f>
        <v>0</v>
      </c>
      <c r="AF29" t="b">
        <f>MOD($V29,AF$1)=0</f>
        <v>0</v>
      </c>
      <c r="AG29" t="b">
        <f t="shared" si="16"/>
        <v>0</v>
      </c>
      <c r="AH29" t="b">
        <f t="shared" si="16"/>
        <v>0</v>
      </c>
      <c r="AI29" t="b">
        <f>AND(AA29,Z29)</f>
        <v>0</v>
      </c>
      <c r="AJ29" t="b">
        <f t="shared" si="16"/>
        <v>0</v>
      </c>
      <c r="AK29" t="b">
        <f>AND(AC29,Y29)</f>
        <v>0</v>
      </c>
      <c r="AL29" t="b">
        <f t="shared" si="16"/>
        <v>0</v>
      </c>
      <c r="AM29" t="b">
        <f>AND(AA29,AB29)</f>
        <v>0</v>
      </c>
      <c r="AN29" t="b">
        <f t="shared" si="16"/>
        <v>0</v>
      </c>
      <c r="AO29" t="b">
        <f>AND(AA29,AC29)</f>
        <v>0</v>
      </c>
      <c r="AP29" t="b">
        <f t="shared" si="17"/>
        <v>0</v>
      </c>
      <c r="AQ29" t="b">
        <f>AND(AA29,Y29,Z29)</f>
        <v>0</v>
      </c>
      <c r="AR29" t="b">
        <f t="shared" si="17"/>
        <v>0</v>
      </c>
      <c r="AS29" t="b">
        <f>AND(AB29,AC29)</f>
        <v>0</v>
      </c>
      <c r="AT29" t="b">
        <f t="shared" si="17"/>
        <v>0</v>
      </c>
      <c r="AU29" t="b">
        <f>AND(AF29,Z29)</f>
        <v>0</v>
      </c>
      <c r="AV29" t="b">
        <f t="shared" si="17"/>
        <v>0</v>
      </c>
      <c r="AW29" t="b">
        <f t="shared" si="6"/>
        <v>0</v>
      </c>
      <c r="AX29" t="b">
        <f t="shared" si="17"/>
        <v>0</v>
      </c>
      <c r="AY29" t="b">
        <f>AND(AA29,AC29,Y29)</f>
        <v>0</v>
      </c>
      <c r="AZ29" t="b">
        <f t="shared" si="17"/>
        <v>0</v>
      </c>
      <c r="BA29" t="b">
        <f>AND(AA29,AB29,Z29)</f>
        <v>0</v>
      </c>
      <c r="BB29" t="b">
        <f t="shared" si="18"/>
        <v>0</v>
      </c>
      <c r="BC29" t="b">
        <f t="shared" si="7"/>
        <v>0</v>
      </c>
      <c r="BD29" t="b">
        <f t="shared" si="18"/>
        <v>0</v>
      </c>
      <c r="BE29" t="b">
        <f>AND(AA29,AC29,Z29)</f>
        <v>0</v>
      </c>
      <c r="BF29" t="b">
        <f t="shared" si="18"/>
        <v>0</v>
      </c>
      <c r="BG29" t="b">
        <f t="shared" si="8"/>
        <v>0</v>
      </c>
    </row>
    <row r="30" spans="1:59" x14ac:dyDescent="0.25">
      <c r="A30">
        <f>A25+7.5</f>
        <v>15</v>
      </c>
      <c r="E30" s="48"/>
      <c r="F30" s="50"/>
      <c r="G30" s="51"/>
      <c r="H30" s="46"/>
      <c r="I30" s="52">
        <f>I25+1/30</f>
        <v>6.6666666666666666E-2</v>
      </c>
      <c r="J30" s="53"/>
      <c r="K30" s="58"/>
      <c r="L30" s="57"/>
      <c r="M30" s="54"/>
      <c r="N30" s="60"/>
      <c r="O30" s="56"/>
      <c r="P30" s="61"/>
      <c r="Q30" s="62"/>
      <c r="R30" s="55"/>
      <c r="S30" s="63"/>
      <c r="U30">
        <f t="shared" si="9"/>
        <v>27</v>
      </c>
      <c r="V30" cm="1">
        <f t="array" ref="V30">_xlfn.IFS(
OR(MOD(V29+0.5,3)=0,MOD(V29+0.5,4)=0,MOD(V29+0.5,7.5)=0,MOD(V29+0.5,5)=0),V29+0.5,
OR(MOD(V29+1,3)=0,MOD(V29+1,4)=0,MOD(V29+1,5)=0),V29+1,
OR(MOD(V29+1.5,3)=0,MOD(V29+1.5,4)=0,MOD(V29+1.5,7.5)=0,MOD(V29+1.5,5)=0),V29+1.5,
OR(MOD(V29+2,3)=0,MOD(V29+2,4)=0,MOD(V29+2,5)=0),V29+2,
OR(MOD(V29+2.5,3)=0,MOD(V29+2.5,4)=0,MOD(V29+2.5,7.5)=0,MOD(V29+2.5,5)=0),V29+2.5,
OR(MOD(V29+3,3)=0,MOD(V29+3,4)=0,MOD(V29+3,5)=0),V29+3)</f>
        <v>40</v>
      </c>
      <c r="W30" s="65">
        <f t="shared" si="4"/>
        <v>0.22222222222222221</v>
      </c>
      <c r="X30">
        <f>IF(MOD(V30,3)=0,1,0)+IF(MOD(V30,4)=0,2,0)+IF(MOD(V30,5)=0,4,0)+IF(MOD(V30,8)=0,8,0)+IF(MOD(V30,7.5)=0,16,0)+IF(OR(MOD(V30,6)=0,MOD(V30,10)=0),32,0)+IF(OR(MOD(V30,9)=0,MOD(V30,22.5)=0),64,0)</f>
        <v>46</v>
      </c>
      <c r="Y30" t="b">
        <f>OR(MOD(V30,6)=0,MOD(V30,10)=0)</f>
        <v>1</v>
      </c>
      <c r="Z30" t="b">
        <f>OR(MOD(V30,22.5)=0,MOD(V30,9)=0)</f>
        <v>0</v>
      </c>
      <c r="AA30" t="b">
        <f t="shared" si="16"/>
        <v>0</v>
      </c>
      <c r="AB30" t="b">
        <f t="shared" si="16"/>
        <v>1</v>
      </c>
      <c r="AC30" t="b">
        <f t="shared" si="16"/>
        <v>1</v>
      </c>
      <c r="AD30" t="b">
        <f t="shared" si="16"/>
        <v>0</v>
      </c>
      <c r="AE30" t="b">
        <f>AND(AA30,Y30)</f>
        <v>0</v>
      </c>
      <c r="AF30" t="b">
        <f>MOD($V30,AF$1)=0</f>
        <v>0</v>
      </c>
      <c r="AG30" t="b">
        <f t="shared" si="16"/>
        <v>1</v>
      </c>
      <c r="AH30" t="b">
        <f t="shared" si="16"/>
        <v>0</v>
      </c>
      <c r="AI30" t="b">
        <f>AND(AA30,Z30)</f>
        <v>0</v>
      </c>
      <c r="AJ30" t="b">
        <f t="shared" si="16"/>
        <v>1</v>
      </c>
      <c r="AK30" t="b">
        <f>AND(AC30,Y30)</f>
        <v>1</v>
      </c>
      <c r="AL30" t="b">
        <f t="shared" si="16"/>
        <v>0</v>
      </c>
      <c r="AM30" t="b">
        <f>AND(AA30,AB30)</f>
        <v>0</v>
      </c>
      <c r="AN30" t="b">
        <f t="shared" si="16"/>
        <v>0</v>
      </c>
      <c r="AO30" t="b">
        <f>AND(AA30,AC30)</f>
        <v>0</v>
      </c>
      <c r="AP30" t="b">
        <f t="shared" si="17"/>
        <v>0</v>
      </c>
      <c r="AQ30" t="b">
        <f>AND(AA30,Y30,Z30)</f>
        <v>0</v>
      </c>
      <c r="AR30" t="b">
        <f t="shared" si="17"/>
        <v>1</v>
      </c>
      <c r="AS30" t="b">
        <f>AND(AB30,AC30)</f>
        <v>1</v>
      </c>
      <c r="AT30" t="b">
        <f t="shared" si="17"/>
        <v>0</v>
      </c>
      <c r="AU30" t="b">
        <f>AND(AF30,Z30)</f>
        <v>0</v>
      </c>
      <c r="AV30" t="b">
        <f t="shared" si="17"/>
        <v>0</v>
      </c>
      <c r="AW30" t="b">
        <f t="shared" si="6"/>
        <v>0</v>
      </c>
      <c r="AX30" t="b">
        <f t="shared" si="17"/>
        <v>0</v>
      </c>
      <c r="AY30" t="b">
        <f>AND(AA30,AC30,Y30)</f>
        <v>0</v>
      </c>
      <c r="AZ30" t="b">
        <f t="shared" si="17"/>
        <v>0</v>
      </c>
      <c r="BA30" t="b">
        <f>AND(AA30,AB30,Z30)</f>
        <v>0</v>
      </c>
      <c r="BB30" t="b">
        <f t="shared" si="18"/>
        <v>1</v>
      </c>
      <c r="BC30" t="b">
        <f t="shared" si="7"/>
        <v>1</v>
      </c>
      <c r="BD30" t="b">
        <f t="shared" si="18"/>
        <v>0</v>
      </c>
      <c r="BE30" t="b">
        <f>AND(AA30,AC30,Z30)</f>
        <v>0</v>
      </c>
      <c r="BF30" t="b">
        <f t="shared" si="18"/>
        <v>0</v>
      </c>
      <c r="BG30" t="b">
        <f t="shared" si="8"/>
        <v>0</v>
      </c>
    </row>
    <row r="31" spans="1:59" x14ac:dyDescent="0.25">
      <c r="B31">
        <f>B26+8</f>
        <v>16</v>
      </c>
      <c r="E31" s="48">
        <f>E26+1/48</f>
        <v>6.25E-2</v>
      </c>
      <c r="F31" s="50"/>
      <c r="G31" s="51"/>
      <c r="H31" s="46"/>
      <c r="I31" s="52"/>
      <c r="J31" s="53">
        <f>J25+1/24</f>
        <v>8.3333333333333329E-2</v>
      </c>
      <c r="K31" s="58"/>
      <c r="L31" s="57"/>
      <c r="M31" s="54"/>
      <c r="N31" s="60"/>
      <c r="O31" s="56"/>
      <c r="P31" s="61"/>
      <c r="Q31" s="62"/>
      <c r="R31" s="55"/>
      <c r="S31" s="63"/>
      <c r="U31">
        <f t="shared" si="9"/>
        <v>28</v>
      </c>
      <c r="V31" cm="1">
        <f t="array" ref="V31">_xlfn.IFS(
OR(MOD(V30+0.5,3)=0,MOD(V30+0.5,4)=0,MOD(V30+0.5,7.5)=0,MOD(V30+0.5,5)=0),V30+0.5,
OR(MOD(V30+1,3)=0,MOD(V30+1,4)=0,MOD(V30+1,5)=0),V30+1,
OR(MOD(V30+1.5,3)=0,MOD(V30+1.5,4)=0,MOD(V30+1.5,7.5)=0,MOD(V30+1.5,5)=0),V30+1.5,
OR(MOD(V30+2,3)=0,MOD(V30+2,4)=0,MOD(V30+2,5)=0),V30+2,
OR(MOD(V30+2.5,3)=0,MOD(V30+2.5,4)=0,MOD(V30+2.5,7.5)=0,MOD(V30+2.5,5)=0),V30+2.5,
OR(MOD(V30+3,3)=0,MOD(V30+3,4)=0,MOD(V30+3,5)=0),V30+3)</f>
        <v>42</v>
      </c>
      <c r="W31" s="65">
        <f t="shared" si="4"/>
        <v>0.23333333333333334</v>
      </c>
      <c r="X31">
        <f>IF(MOD(V31,3)=0,1,0)+IF(MOD(V31,4)=0,2,0)+IF(MOD(V31,5)=0,4,0)+IF(MOD(V31,8)=0,8,0)+IF(MOD(V31,7.5)=0,16,0)+IF(OR(MOD(V31,6)=0,MOD(V31,10)=0),32,0)+IF(OR(MOD(V31,9)=0,MOD(V31,22.5)=0),64,0)</f>
        <v>33</v>
      </c>
      <c r="Y31" t="b">
        <f>OR(MOD(V31,6)=0,MOD(V31,10)=0)</f>
        <v>1</v>
      </c>
      <c r="Z31" t="b">
        <f>OR(MOD(V31,22.5)=0,MOD(V31,9)=0)</f>
        <v>0</v>
      </c>
      <c r="AA31" t="b">
        <f t="shared" si="16"/>
        <v>1</v>
      </c>
      <c r="AB31" t="b">
        <f t="shared" si="16"/>
        <v>0</v>
      </c>
      <c r="AC31" t="b">
        <f t="shared" si="16"/>
        <v>0</v>
      </c>
      <c r="AD31" t="b">
        <f t="shared" si="16"/>
        <v>1</v>
      </c>
      <c r="AE31" t="b">
        <f>AND(AA31,Y31)</f>
        <v>1</v>
      </c>
      <c r="AF31" t="b">
        <f>MOD($V31,AF$1)=0</f>
        <v>0</v>
      </c>
      <c r="AG31" t="b">
        <f t="shared" si="16"/>
        <v>0</v>
      </c>
      <c r="AH31" t="b">
        <f t="shared" si="16"/>
        <v>0</v>
      </c>
      <c r="AI31" t="b">
        <f>AND(AA31,Z31)</f>
        <v>0</v>
      </c>
      <c r="AJ31" t="b">
        <f t="shared" si="16"/>
        <v>0</v>
      </c>
      <c r="AK31" t="b">
        <f>AND(AC31,Y31)</f>
        <v>0</v>
      </c>
      <c r="AL31" t="b">
        <f t="shared" si="16"/>
        <v>0</v>
      </c>
      <c r="AM31" t="b">
        <f>AND(AA31,AB31)</f>
        <v>0</v>
      </c>
      <c r="AN31" t="b">
        <f t="shared" si="16"/>
        <v>0</v>
      </c>
      <c r="AO31" t="b">
        <f>AND(AA31,AC31)</f>
        <v>0</v>
      </c>
      <c r="AP31" t="b">
        <f t="shared" si="17"/>
        <v>0</v>
      </c>
      <c r="AQ31" t="b">
        <f>AND(AA31,Y31,Z31)</f>
        <v>0</v>
      </c>
      <c r="AR31" t="b">
        <f t="shared" si="17"/>
        <v>0</v>
      </c>
      <c r="AS31" t="b">
        <f>AND(AB31,AC31)</f>
        <v>0</v>
      </c>
      <c r="AT31" t="b">
        <f t="shared" si="17"/>
        <v>0</v>
      </c>
      <c r="AU31" t="b">
        <f>AND(AF31,Z31)</f>
        <v>0</v>
      </c>
      <c r="AV31" t="b">
        <f t="shared" si="17"/>
        <v>0</v>
      </c>
      <c r="AW31" t="b">
        <f t="shared" si="6"/>
        <v>0</v>
      </c>
      <c r="AX31" t="b">
        <f t="shared" si="17"/>
        <v>0</v>
      </c>
      <c r="AY31" t="b">
        <f>AND(AA31,AC31,Y31)</f>
        <v>0</v>
      </c>
      <c r="AZ31" t="b">
        <f t="shared" si="17"/>
        <v>0</v>
      </c>
      <c r="BA31" t="b">
        <f>AND(AA31,AB31,Z31)</f>
        <v>0</v>
      </c>
      <c r="BB31" t="b">
        <f t="shared" si="18"/>
        <v>0</v>
      </c>
      <c r="BC31" t="b">
        <f t="shared" si="7"/>
        <v>0</v>
      </c>
      <c r="BD31" t="b">
        <f t="shared" si="18"/>
        <v>0</v>
      </c>
      <c r="BE31" t="b">
        <f>AND(AA31,AC31,Z31)</f>
        <v>0</v>
      </c>
      <c r="BF31" t="b">
        <f t="shared" si="18"/>
        <v>0</v>
      </c>
      <c r="BG31" t="b">
        <f t="shared" si="8"/>
        <v>0</v>
      </c>
    </row>
    <row r="32" spans="1:59" x14ac:dyDescent="0.25">
      <c r="C32">
        <f>C27+9</f>
        <v>18</v>
      </c>
      <c r="E32" s="48"/>
      <c r="F32" s="50">
        <f>F27+1/45</f>
        <v>6.6666666666666666E-2</v>
      </c>
      <c r="G32" s="51"/>
      <c r="H32" s="46"/>
      <c r="I32" s="52"/>
      <c r="J32" s="53"/>
      <c r="K32" s="58"/>
      <c r="L32" s="57"/>
      <c r="M32" s="54"/>
      <c r="N32" s="60"/>
      <c r="O32" s="56"/>
      <c r="P32" s="61"/>
      <c r="Q32" s="62"/>
      <c r="R32" s="55"/>
      <c r="S32" s="63"/>
      <c r="U32">
        <f t="shared" si="9"/>
        <v>29</v>
      </c>
      <c r="V32" cm="1">
        <f t="array" ref="V32">_xlfn.IFS(
OR(MOD(V31+0.5,3)=0,MOD(V31+0.5,4)=0,MOD(V31+0.5,7.5)=0,MOD(V31+0.5,5)=0),V31+0.5,
OR(MOD(V31+1,3)=0,MOD(V31+1,4)=0,MOD(V31+1,5)=0),V31+1,
OR(MOD(V31+1.5,3)=0,MOD(V31+1.5,4)=0,MOD(V31+1.5,7.5)=0,MOD(V31+1.5,5)=0),V31+1.5,
OR(MOD(V31+2,3)=0,MOD(V31+2,4)=0,MOD(V31+2,5)=0),V31+2,
OR(MOD(V31+2.5,3)=0,MOD(V31+2.5,4)=0,MOD(V31+2.5,7.5)=0,MOD(V31+2.5,5)=0),V31+2.5,
OR(MOD(V31+3,3)=0,MOD(V31+3,4)=0,MOD(V31+3,5)=0),V31+3)</f>
        <v>44</v>
      </c>
      <c r="W32" s="65">
        <f t="shared" si="4"/>
        <v>0.24444444444444444</v>
      </c>
      <c r="X32">
        <f>IF(MOD(V32,3)=0,1,0)+IF(MOD(V32,4)=0,2,0)+IF(MOD(V32,5)=0,4,0)+IF(MOD(V32,8)=0,8,0)+IF(MOD(V32,7.5)=0,16,0)+IF(OR(MOD(V32,6)=0,MOD(V32,10)=0),32,0)+IF(OR(MOD(V32,9)=0,MOD(V32,22.5)=0),64,0)</f>
        <v>2</v>
      </c>
      <c r="Y32" t="b">
        <f>OR(MOD(V32,6)=0,MOD(V32,10)=0)</f>
        <v>0</v>
      </c>
      <c r="Z32" t="b">
        <f>OR(MOD(V32,22.5)=0,MOD(V32,9)=0)</f>
        <v>0</v>
      </c>
      <c r="AA32" t="b">
        <f t="shared" si="16"/>
        <v>0</v>
      </c>
      <c r="AB32" t="b">
        <f t="shared" si="16"/>
        <v>1</v>
      </c>
      <c r="AC32" t="b">
        <f t="shared" si="16"/>
        <v>0</v>
      </c>
      <c r="AD32" t="b">
        <f t="shared" si="16"/>
        <v>0</v>
      </c>
      <c r="AE32" t="b">
        <f>AND(AA32,Y32)</f>
        <v>0</v>
      </c>
      <c r="AF32" t="b">
        <f>MOD($V32,AF$1)=0</f>
        <v>0</v>
      </c>
      <c r="AG32" t="b">
        <f t="shared" si="16"/>
        <v>0</v>
      </c>
      <c r="AH32" t="b">
        <f t="shared" si="16"/>
        <v>0</v>
      </c>
      <c r="AI32" t="b">
        <f>AND(AA32,Z32)</f>
        <v>0</v>
      </c>
      <c r="AJ32" t="b">
        <f t="shared" si="16"/>
        <v>0</v>
      </c>
      <c r="AK32" t="b">
        <f>AND(AC32,Y32)</f>
        <v>0</v>
      </c>
      <c r="AL32" t="b">
        <f t="shared" si="16"/>
        <v>0</v>
      </c>
      <c r="AM32" t="b">
        <f>AND(AA32,AB32)</f>
        <v>0</v>
      </c>
      <c r="AN32" t="b">
        <f t="shared" si="16"/>
        <v>0</v>
      </c>
      <c r="AO32" t="b">
        <f>AND(AA32,AC32)</f>
        <v>0</v>
      </c>
      <c r="AP32" t="b">
        <f t="shared" si="17"/>
        <v>0</v>
      </c>
      <c r="AQ32" t="b">
        <f>AND(AA32,Y32,Z32)</f>
        <v>0</v>
      </c>
      <c r="AR32" t="b">
        <f t="shared" si="17"/>
        <v>0</v>
      </c>
      <c r="AS32" t="b">
        <f>AND(AB32,AC32)</f>
        <v>0</v>
      </c>
      <c r="AT32" t="b">
        <f t="shared" si="17"/>
        <v>0</v>
      </c>
      <c r="AU32" t="b">
        <f>AND(AF32,Z32)</f>
        <v>0</v>
      </c>
      <c r="AV32" t="b">
        <f t="shared" si="17"/>
        <v>0</v>
      </c>
      <c r="AW32" t="b">
        <f t="shared" si="6"/>
        <v>0</v>
      </c>
      <c r="AX32" t="b">
        <f t="shared" si="17"/>
        <v>0</v>
      </c>
      <c r="AY32" t="b">
        <f>AND(AA32,AC32,Y32)</f>
        <v>0</v>
      </c>
      <c r="AZ32" t="b">
        <f t="shared" si="17"/>
        <v>0</v>
      </c>
      <c r="BA32" t="b">
        <f>AND(AA32,AB32,Z32)</f>
        <v>0</v>
      </c>
      <c r="BB32" t="b">
        <f t="shared" si="18"/>
        <v>0</v>
      </c>
      <c r="BC32" t="b">
        <f t="shared" si="7"/>
        <v>0</v>
      </c>
      <c r="BD32" t="b">
        <f t="shared" si="18"/>
        <v>0</v>
      </c>
      <c r="BE32" t="b">
        <f>AND(AA32,AC32,Z32)</f>
        <v>0</v>
      </c>
      <c r="BF32" t="b">
        <f t="shared" si="18"/>
        <v>0</v>
      </c>
      <c r="BG32" t="b">
        <f t="shared" si="8"/>
        <v>0</v>
      </c>
    </row>
    <row r="33" spans="1:59" x14ac:dyDescent="0.25">
      <c r="D33">
        <f>D28+10</f>
        <v>20</v>
      </c>
      <c r="E33" s="48"/>
      <c r="F33" s="50"/>
      <c r="G33" s="51">
        <f>G28+1/40</f>
        <v>7.5000000000000011E-2</v>
      </c>
      <c r="H33" s="46"/>
      <c r="I33" s="52"/>
      <c r="J33" s="53"/>
      <c r="K33" s="58">
        <f>K25+1/20</f>
        <v>0.1</v>
      </c>
      <c r="L33" s="57"/>
      <c r="M33" s="54"/>
      <c r="N33" s="60"/>
      <c r="O33" s="56"/>
      <c r="P33" s="61"/>
      <c r="Q33" s="62"/>
      <c r="R33" s="55"/>
      <c r="S33" s="63"/>
      <c r="U33">
        <f t="shared" si="9"/>
        <v>30</v>
      </c>
      <c r="V33" cm="1">
        <f t="array" ref="V33">_xlfn.IFS(
OR(MOD(V32+0.5,3)=0,MOD(V32+0.5,4)=0,MOD(V32+0.5,7.5)=0,MOD(V32+0.5,5)=0),V32+0.5,
OR(MOD(V32+1,3)=0,MOD(V32+1,4)=0,MOD(V32+1,5)=0),V32+1,
OR(MOD(V32+1.5,3)=0,MOD(V32+1.5,4)=0,MOD(V32+1.5,7.5)=0,MOD(V32+1.5,5)=0),V32+1.5,
OR(MOD(V32+2,3)=0,MOD(V32+2,4)=0,MOD(V32+2,5)=0),V32+2,
OR(MOD(V32+2.5,3)=0,MOD(V32+2.5,4)=0,MOD(V32+2.5,7.5)=0,MOD(V32+2.5,5)=0),V32+2.5,
OR(MOD(V32+3,3)=0,MOD(V32+3,4)=0,MOD(V32+3,5)=0),V32+3)</f>
        <v>45</v>
      </c>
      <c r="W33" s="65">
        <f t="shared" si="4"/>
        <v>0.25</v>
      </c>
      <c r="X33">
        <f>IF(MOD(V33,3)=0,1,0)+IF(MOD(V33,4)=0,2,0)+IF(MOD(V33,5)=0,4,0)+IF(MOD(V33,8)=0,8,0)+IF(MOD(V33,7.5)=0,16,0)+IF(OR(MOD(V33,6)=0,MOD(V33,10)=0),32,0)+IF(OR(MOD(V33,9)=0,MOD(V33,22.5)=0),64,0)</f>
        <v>85</v>
      </c>
      <c r="Y33" t="b">
        <f>OR(MOD(V33,6)=0,MOD(V33,10)=0)</f>
        <v>0</v>
      </c>
      <c r="Z33" t="b">
        <f>OR(MOD(V33,22.5)=0,MOD(V33,9)=0)</f>
        <v>1</v>
      </c>
      <c r="AA33" t="b">
        <f t="shared" si="16"/>
        <v>1</v>
      </c>
      <c r="AB33" t="b">
        <f t="shared" si="16"/>
        <v>0</v>
      </c>
      <c r="AC33" t="b">
        <f t="shared" si="16"/>
        <v>1</v>
      </c>
      <c r="AD33" t="b">
        <f t="shared" si="16"/>
        <v>0</v>
      </c>
      <c r="AE33" t="b">
        <f>AND(AA33,Y33)</f>
        <v>0</v>
      </c>
      <c r="AF33" t="b">
        <f>MOD($V33,AF$1)=0</f>
        <v>1</v>
      </c>
      <c r="AG33" t="b">
        <f t="shared" si="16"/>
        <v>0</v>
      </c>
      <c r="AH33" t="b">
        <f t="shared" si="16"/>
        <v>1</v>
      </c>
      <c r="AI33" t="b">
        <f>AND(AA33,Z33)</f>
        <v>1</v>
      </c>
      <c r="AJ33" t="b">
        <f t="shared" si="16"/>
        <v>0</v>
      </c>
      <c r="AK33" t="b">
        <f>AND(AC33,Y33)</f>
        <v>0</v>
      </c>
      <c r="AL33" t="b">
        <f t="shared" si="16"/>
        <v>0</v>
      </c>
      <c r="AM33" t="b">
        <f>AND(AA33,AB33)</f>
        <v>0</v>
      </c>
      <c r="AN33" t="b">
        <f t="shared" si="16"/>
        <v>1</v>
      </c>
      <c r="AO33" t="b">
        <f>AND(AA33,AC33)</f>
        <v>1</v>
      </c>
      <c r="AP33" t="b">
        <f t="shared" si="17"/>
        <v>0</v>
      </c>
      <c r="AQ33" t="b">
        <f>AND(AA33,Y33,Z33)</f>
        <v>0</v>
      </c>
      <c r="AR33" t="b">
        <f t="shared" si="17"/>
        <v>0</v>
      </c>
      <c r="AS33" t="b">
        <f>AND(AB33,AC33)</f>
        <v>0</v>
      </c>
      <c r="AT33" t="b">
        <f t="shared" si="17"/>
        <v>1</v>
      </c>
      <c r="AU33" t="b">
        <f>AND(AF33,Z33)</f>
        <v>1</v>
      </c>
      <c r="AV33" t="b">
        <f t="shared" si="17"/>
        <v>0</v>
      </c>
      <c r="AW33" t="b">
        <f t="shared" si="6"/>
        <v>0</v>
      </c>
      <c r="AX33" t="b">
        <f t="shared" si="17"/>
        <v>0</v>
      </c>
      <c r="AY33" t="b">
        <f>AND(AA33,AC33,Y33)</f>
        <v>0</v>
      </c>
      <c r="AZ33" t="b">
        <f t="shared" si="17"/>
        <v>0</v>
      </c>
      <c r="BA33" t="b">
        <f>AND(AA33,AB33,Z33)</f>
        <v>0</v>
      </c>
      <c r="BB33" t="b">
        <f t="shared" si="18"/>
        <v>0</v>
      </c>
      <c r="BC33" t="b">
        <f t="shared" si="7"/>
        <v>0</v>
      </c>
      <c r="BD33" t="b">
        <f t="shared" si="18"/>
        <v>1</v>
      </c>
      <c r="BE33" t="b">
        <f>AND(AA33,AC33,Z33)</f>
        <v>1</v>
      </c>
      <c r="BF33" t="b">
        <f t="shared" si="18"/>
        <v>0</v>
      </c>
      <c r="BG33" t="b">
        <f t="shared" si="8"/>
        <v>0</v>
      </c>
    </row>
    <row r="34" spans="1:59" x14ac:dyDescent="0.25">
      <c r="A34">
        <f>A30+7.5</f>
        <v>22.5</v>
      </c>
      <c r="E34" s="48"/>
      <c r="F34" s="50"/>
      <c r="G34" s="51"/>
      <c r="H34" s="46">
        <f>H29+1/36</f>
        <v>8.3333333333333329E-2</v>
      </c>
      <c r="I34" s="52"/>
      <c r="J34" s="53"/>
      <c r="K34" s="58"/>
      <c r="L34" s="57">
        <f>L25+1/18</f>
        <v>0.1111111111111111</v>
      </c>
      <c r="M34" s="54"/>
      <c r="N34" s="60"/>
      <c r="O34" s="56"/>
      <c r="P34" s="61"/>
      <c r="Q34" s="62"/>
      <c r="R34" s="55"/>
      <c r="S34" s="63"/>
      <c r="U34">
        <f t="shared" si="9"/>
        <v>31</v>
      </c>
      <c r="V34" cm="1">
        <f t="array" ref="V34">_xlfn.IFS(
OR(MOD(V33+0.5,3)=0,MOD(V33+0.5,4)=0,MOD(V33+0.5,7.5)=0,MOD(V33+0.5,5)=0),V33+0.5,
OR(MOD(V33+1,3)=0,MOD(V33+1,4)=0,MOD(V33+1,5)=0),V33+1,
OR(MOD(V33+1.5,3)=0,MOD(V33+1.5,4)=0,MOD(V33+1.5,7.5)=0,MOD(V33+1.5,5)=0),V33+1.5,
OR(MOD(V33+2,3)=0,MOD(V33+2,4)=0,MOD(V33+2,5)=0),V33+2,
OR(MOD(V33+2.5,3)=0,MOD(V33+2.5,4)=0,MOD(V33+2.5,7.5)=0,MOD(V33+2.5,5)=0),V33+2.5,
OR(MOD(V33+3,3)=0,MOD(V33+3,4)=0,MOD(V33+3,5)=0),V33+3)</f>
        <v>48</v>
      </c>
      <c r="W34" s="65">
        <f t="shared" si="4"/>
        <v>0.26666666666666666</v>
      </c>
      <c r="X34">
        <f>IF(MOD(V34,3)=0,1,0)+IF(MOD(V34,4)=0,2,0)+IF(MOD(V34,5)=0,4,0)+IF(MOD(V34,8)=0,8,0)+IF(MOD(V34,7.5)=0,16,0)+IF(OR(MOD(V34,6)=0,MOD(V34,10)=0),32,0)+IF(OR(MOD(V34,9)=0,MOD(V34,22.5)=0),64,0)</f>
        <v>43</v>
      </c>
      <c r="Y34" t="b">
        <f>OR(MOD(V34,6)=0,MOD(V34,10)=0)</f>
        <v>1</v>
      </c>
      <c r="Z34" t="b">
        <f>OR(MOD(V34,22.5)=0,MOD(V34,9)=0)</f>
        <v>0</v>
      </c>
      <c r="AA34" t="b">
        <f t="shared" si="16"/>
        <v>1</v>
      </c>
      <c r="AB34" t="b">
        <f t="shared" si="16"/>
        <v>1</v>
      </c>
      <c r="AC34" t="b">
        <f t="shared" si="16"/>
        <v>0</v>
      </c>
      <c r="AD34" t="b">
        <f t="shared" si="16"/>
        <v>1</v>
      </c>
      <c r="AE34" t="b">
        <f>AND(AA34,Y34)</f>
        <v>1</v>
      </c>
      <c r="AF34" t="b">
        <f>MOD($V34,AF$1)=0</f>
        <v>0</v>
      </c>
      <c r="AG34" t="b">
        <f t="shared" si="16"/>
        <v>1</v>
      </c>
      <c r="AH34" t="b">
        <f t="shared" si="16"/>
        <v>0</v>
      </c>
      <c r="AI34" t="b">
        <f>AND(AA34,Z34)</f>
        <v>0</v>
      </c>
      <c r="AJ34" t="b">
        <f t="shared" si="16"/>
        <v>0</v>
      </c>
      <c r="AK34" t="b">
        <f>AND(AC34,Y34)</f>
        <v>0</v>
      </c>
      <c r="AL34" t="b">
        <f t="shared" si="16"/>
        <v>1</v>
      </c>
      <c r="AM34" t="b">
        <f>AND(AA34,AB34)</f>
        <v>1</v>
      </c>
      <c r="AN34" t="b">
        <f t="shared" si="16"/>
        <v>0</v>
      </c>
      <c r="AO34" t="b">
        <f>AND(AA34,AC34)</f>
        <v>0</v>
      </c>
      <c r="AP34" t="b">
        <f t="shared" si="17"/>
        <v>0</v>
      </c>
      <c r="AQ34" t="b">
        <f>AND(AA34,Y34,Z34)</f>
        <v>0</v>
      </c>
      <c r="AR34" t="b">
        <f t="shared" si="17"/>
        <v>0</v>
      </c>
      <c r="AS34" t="b">
        <f>AND(AB34,AC34)</f>
        <v>0</v>
      </c>
      <c r="AT34" t="b">
        <f t="shared" si="17"/>
        <v>0</v>
      </c>
      <c r="AU34" t="b">
        <f>AND(AF34,Z34)</f>
        <v>0</v>
      </c>
      <c r="AV34" t="b">
        <f t="shared" si="17"/>
        <v>1</v>
      </c>
      <c r="AW34" t="b">
        <f t="shared" si="6"/>
        <v>1</v>
      </c>
      <c r="AX34" t="b">
        <f t="shared" si="17"/>
        <v>0</v>
      </c>
      <c r="AY34" t="b">
        <f>AND(AA34,AC34,Y34)</f>
        <v>0</v>
      </c>
      <c r="AZ34" t="b">
        <f t="shared" si="17"/>
        <v>0</v>
      </c>
      <c r="BA34" t="b">
        <f>AND(AA34,AB34,Z34)</f>
        <v>0</v>
      </c>
      <c r="BB34" t="b">
        <f t="shared" si="18"/>
        <v>0</v>
      </c>
      <c r="BC34" t="b">
        <f t="shared" si="7"/>
        <v>0</v>
      </c>
      <c r="BD34" t="b">
        <f t="shared" si="18"/>
        <v>0</v>
      </c>
      <c r="BE34" t="b">
        <f>AND(AA34,AC34,Z34)</f>
        <v>0</v>
      </c>
      <c r="BF34" t="b">
        <f t="shared" si="18"/>
        <v>0</v>
      </c>
      <c r="BG34" t="b">
        <f t="shared" si="8"/>
        <v>0</v>
      </c>
    </row>
    <row r="35" spans="1:59" x14ac:dyDescent="0.25">
      <c r="B35">
        <f>B31+8</f>
        <v>24</v>
      </c>
      <c r="E35" s="48">
        <f>E31+1/48</f>
        <v>8.3333333333333329E-2</v>
      </c>
      <c r="F35" s="50"/>
      <c r="G35" s="51"/>
      <c r="H35" s="46"/>
      <c r="I35" s="52"/>
      <c r="J35" s="53"/>
      <c r="K35" s="58"/>
      <c r="L35" s="57"/>
      <c r="M35" s="54">
        <f>M25+1/16</f>
        <v>0.125</v>
      </c>
      <c r="N35" s="60"/>
      <c r="O35" s="56"/>
      <c r="P35" s="61"/>
      <c r="Q35" s="62"/>
      <c r="R35" s="55"/>
      <c r="S35" s="63"/>
      <c r="U35">
        <f t="shared" si="9"/>
        <v>32</v>
      </c>
      <c r="V35" cm="1">
        <f t="array" ref="V35">_xlfn.IFS(
OR(MOD(V34+0.5,3)=0,MOD(V34+0.5,4)=0,MOD(V34+0.5,7.5)=0,MOD(V34+0.5,5)=0),V34+0.5,
OR(MOD(V34+1,3)=0,MOD(V34+1,4)=0,MOD(V34+1,5)=0),V34+1,
OR(MOD(V34+1.5,3)=0,MOD(V34+1.5,4)=0,MOD(V34+1.5,7.5)=0,MOD(V34+1.5,5)=0),V34+1.5,
OR(MOD(V34+2,3)=0,MOD(V34+2,4)=0,MOD(V34+2,5)=0),V34+2,
OR(MOD(V34+2.5,3)=0,MOD(V34+2.5,4)=0,MOD(V34+2.5,7.5)=0,MOD(V34+2.5,5)=0),V34+2.5,
OR(MOD(V34+3,3)=0,MOD(V34+3,4)=0,MOD(V34+3,5)=0),V34+3)</f>
        <v>50</v>
      </c>
      <c r="W35" s="65">
        <f t="shared" si="4"/>
        <v>0.27777777777777779</v>
      </c>
      <c r="X35">
        <f>IF(MOD(V35,3)=0,1,0)+IF(MOD(V35,4)=0,2,0)+IF(MOD(V35,5)=0,4,0)+IF(MOD(V35,8)=0,8,0)+IF(MOD(V35,7.5)=0,16,0)+IF(OR(MOD(V35,6)=0,MOD(V35,10)=0),32,0)+IF(OR(MOD(V35,9)=0,MOD(V35,22.5)=0),64,0)</f>
        <v>36</v>
      </c>
      <c r="Y35" t="b">
        <f>OR(MOD(V35,6)=0,MOD(V35,10)=0)</f>
        <v>1</v>
      </c>
      <c r="Z35" t="b">
        <f>OR(MOD(V35,22.5)=0,MOD(V35,9)=0)</f>
        <v>0</v>
      </c>
      <c r="AA35" t="b">
        <f t="shared" si="16"/>
        <v>0</v>
      </c>
      <c r="AB35" t="b">
        <f t="shared" si="16"/>
        <v>0</v>
      </c>
      <c r="AC35" t="b">
        <f t="shared" si="16"/>
        <v>1</v>
      </c>
      <c r="AD35" t="b">
        <f t="shared" si="16"/>
        <v>0</v>
      </c>
      <c r="AE35" t="b">
        <f>AND(AA35,Y35)</f>
        <v>0</v>
      </c>
      <c r="AF35" t="b">
        <f>MOD($V35,AF$1)=0</f>
        <v>0</v>
      </c>
      <c r="AG35" t="b">
        <f t="shared" si="16"/>
        <v>0</v>
      </c>
      <c r="AH35" t="b">
        <f t="shared" si="16"/>
        <v>0</v>
      </c>
      <c r="AI35" t="b">
        <f>AND(AA35,Z35)</f>
        <v>0</v>
      </c>
      <c r="AJ35" t="b">
        <f t="shared" si="16"/>
        <v>1</v>
      </c>
      <c r="AK35" t="b">
        <f>AND(AC35,Y35)</f>
        <v>1</v>
      </c>
      <c r="AL35" t="b">
        <f t="shared" si="16"/>
        <v>0</v>
      </c>
      <c r="AM35" t="b">
        <f>AND(AA35,AB35)</f>
        <v>0</v>
      </c>
      <c r="AN35" t="b">
        <f t="shared" si="16"/>
        <v>0</v>
      </c>
      <c r="AO35" t="b">
        <f>AND(AA35,AC35)</f>
        <v>0</v>
      </c>
      <c r="AP35" t="b">
        <f t="shared" si="17"/>
        <v>0</v>
      </c>
      <c r="AQ35" t="b">
        <f>AND(AA35,Y35,Z35)</f>
        <v>0</v>
      </c>
      <c r="AR35" t="b">
        <f t="shared" si="17"/>
        <v>0</v>
      </c>
      <c r="AS35" t="b">
        <f>AND(AB35,AC35)</f>
        <v>0</v>
      </c>
      <c r="AT35" t="b">
        <f t="shared" si="17"/>
        <v>0</v>
      </c>
      <c r="AU35" t="b">
        <f>AND(AF35,Z35)</f>
        <v>0</v>
      </c>
      <c r="AV35" t="b">
        <f t="shared" si="17"/>
        <v>0</v>
      </c>
      <c r="AW35" t="b">
        <f t="shared" si="6"/>
        <v>0</v>
      </c>
      <c r="AX35" t="b">
        <f t="shared" si="17"/>
        <v>0</v>
      </c>
      <c r="AY35" t="b">
        <f>AND(AA35,AC35,Y35)</f>
        <v>0</v>
      </c>
      <c r="AZ35" t="b">
        <f t="shared" si="17"/>
        <v>0</v>
      </c>
      <c r="BA35" t="b">
        <f>AND(AA35,AB35,Z35)</f>
        <v>0</v>
      </c>
      <c r="BB35" t="b">
        <f t="shared" si="18"/>
        <v>0</v>
      </c>
      <c r="BC35" t="b">
        <f t="shared" si="7"/>
        <v>0</v>
      </c>
      <c r="BD35" t="b">
        <f t="shared" si="18"/>
        <v>0</v>
      </c>
      <c r="BE35" t="b">
        <f>AND(AA35,AC35,Z35)</f>
        <v>0</v>
      </c>
      <c r="BF35" t="b">
        <f t="shared" si="18"/>
        <v>0</v>
      </c>
      <c r="BG35" t="b">
        <f t="shared" si="8"/>
        <v>0</v>
      </c>
    </row>
    <row r="36" spans="1:59" x14ac:dyDescent="0.25">
      <c r="C36">
        <f>C32+9</f>
        <v>27</v>
      </c>
      <c r="E36" s="48"/>
      <c r="F36" s="50">
        <f>F32+1/45</f>
        <v>8.8888888888888892E-2</v>
      </c>
      <c r="G36" s="51"/>
      <c r="H36" s="46"/>
      <c r="I36" s="52">
        <f>I30+1/30</f>
        <v>0.1</v>
      </c>
      <c r="J36" s="53"/>
      <c r="K36" s="58"/>
      <c r="L36" s="57"/>
      <c r="M36" s="54"/>
      <c r="N36" s="60">
        <f>N25+1/15</f>
        <v>0.13333333333333333</v>
      </c>
      <c r="O36" s="56"/>
      <c r="P36" s="61"/>
      <c r="Q36" s="62"/>
      <c r="R36" s="55"/>
      <c r="S36" s="63"/>
      <c r="U36">
        <f t="shared" si="9"/>
        <v>33</v>
      </c>
      <c r="V36" cm="1">
        <f t="array" ref="V36">_xlfn.IFS(
OR(MOD(V35+0.5,3)=0,MOD(V35+0.5,4)=0,MOD(V35+0.5,7.5)=0,MOD(V35+0.5,5)=0),V35+0.5,
OR(MOD(V35+1,3)=0,MOD(V35+1,4)=0,MOD(V35+1,5)=0),V35+1,
OR(MOD(V35+1.5,3)=0,MOD(V35+1.5,4)=0,MOD(V35+1.5,7.5)=0,MOD(V35+1.5,5)=0),V35+1.5,
OR(MOD(V35+2,3)=0,MOD(V35+2,4)=0,MOD(V35+2,5)=0),V35+2,
OR(MOD(V35+2.5,3)=0,MOD(V35+2.5,4)=0,MOD(V35+2.5,7.5)=0,MOD(V35+2.5,5)=0),V35+2.5,
OR(MOD(V35+3,3)=0,MOD(V35+3,4)=0,MOD(V35+3,5)=0),V35+3)</f>
        <v>51</v>
      </c>
      <c r="W36" s="65">
        <f t="shared" si="4"/>
        <v>0.28333333333333333</v>
      </c>
      <c r="X36">
        <f>IF(MOD(V36,3)=0,1,0)+IF(MOD(V36,4)=0,2,0)+IF(MOD(V36,5)=0,4,0)+IF(MOD(V36,8)=0,8,0)+IF(MOD(V36,7.5)=0,16,0)+IF(OR(MOD(V36,6)=0,MOD(V36,10)=0),32,0)+IF(OR(MOD(V36,9)=0,MOD(V36,22.5)=0),64,0)</f>
        <v>1</v>
      </c>
      <c r="Y36" t="b">
        <f>OR(MOD(V36,6)=0,MOD(V36,10)=0)</f>
        <v>0</v>
      </c>
      <c r="Z36" t="b">
        <f>OR(MOD(V36,22.5)=0,MOD(V36,9)=0)</f>
        <v>0</v>
      </c>
      <c r="AA36" t="b">
        <f t="shared" si="16"/>
        <v>1</v>
      </c>
      <c r="AB36" t="b">
        <f t="shared" si="16"/>
        <v>0</v>
      </c>
      <c r="AC36" t="b">
        <f t="shared" si="16"/>
        <v>0</v>
      </c>
      <c r="AD36" t="b">
        <f t="shared" si="16"/>
        <v>0</v>
      </c>
      <c r="AE36" t="b">
        <f>AND(AA36,Y36)</f>
        <v>0</v>
      </c>
      <c r="AF36" t="b">
        <f>MOD($V36,AF$1)=0</f>
        <v>0</v>
      </c>
      <c r="AG36" t="b">
        <f t="shared" si="16"/>
        <v>0</v>
      </c>
      <c r="AH36" t="b">
        <f t="shared" si="16"/>
        <v>0</v>
      </c>
      <c r="AI36" t="b">
        <f>AND(AA36,Z36)</f>
        <v>0</v>
      </c>
      <c r="AJ36" t="b">
        <f t="shared" si="16"/>
        <v>0</v>
      </c>
      <c r="AK36" t="b">
        <f>AND(AC36,Y36)</f>
        <v>0</v>
      </c>
      <c r="AL36" t="b">
        <f t="shared" si="16"/>
        <v>0</v>
      </c>
      <c r="AM36" t="b">
        <f>AND(AA36,AB36)</f>
        <v>0</v>
      </c>
      <c r="AN36" t="b">
        <f t="shared" si="16"/>
        <v>0</v>
      </c>
      <c r="AO36" t="b">
        <f>AND(AA36,AC36)</f>
        <v>0</v>
      </c>
      <c r="AP36" t="b">
        <f t="shared" si="17"/>
        <v>0</v>
      </c>
      <c r="AQ36" t="b">
        <f>AND(AA36,Y36,Z36)</f>
        <v>0</v>
      </c>
      <c r="AR36" t="b">
        <f t="shared" si="17"/>
        <v>0</v>
      </c>
      <c r="AS36" t="b">
        <f>AND(AB36,AC36)</f>
        <v>0</v>
      </c>
      <c r="AT36" t="b">
        <f t="shared" si="17"/>
        <v>0</v>
      </c>
      <c r="AU36" t="b">
        <f>AND(AF36,Z36)</f>
        <v>0</v>
      </c>
      <c r="AV36" t="b">
        <f t="shared" si="17"/>
        <v>0</v>
      </c>
      <c r="AW36" t="b">
        <f t="shared" si="6"/>
        <v>0</v>
      </c>
      <c r="AX36" t="b">
        <f t="shared" si="17"/>
        <v>0</v>
      </c>
      <c r="AY36" t="b">
        <f>AND(AA36,AC36,Y36)</f>
        <v>0</v>
      </c>
      <c r="AZ36" t="b">
        <f t="shared" si="17"/>
        <v>0</v>
      </c>
      <c r="BA36" t="b">
        <f>AND(AA36,AB36,Z36)</f>
        <v>0</v>
      </c>
      <c r="BB36" t="b">
        <f t="shared" si="18"/>
        <v>0</v>
      </c>
      <c r="BC36" t="b">
        <f t="shared" si="7"/>
        <v>0</v>
      </c>
      <c r="BD36" t="b">
        <f t="shared" si="18"/>
        <v>0</v>
      </c>
      <c r="BE36" t="b">
        <f>AND(AA36,AC36,Z36)</f>
        <v>0</v>
      </c>
      <c r="BF36" t="b">
        <f t="shared" si="18"/>
        <v>0</v>
      </c>
      <c r="BG36" t="b">
        <f t="shared" si="8"/>
        <v>0</v>
      </c>
    </row>
    <row r="37" spans="1:59" x14ac:dyDescent="0.25">
      <c r="A37">
        <f>A34+7.5</f>
        <v>30</v>
      </c>
      <c r="D37">
        <f>D33+10</f>
        <v>30</v>
      </c>
      <c r="E37" s="48"/>
      <c r="F37" s="50"/>
      <c r="G37" s="51">
        <f>G33+1/40</f>
        <v>0.1</v>
      </c>
      <c r="H37" s="46"/>
      <c r="I37" s="52"/>
      <c r="J37" s="53"/>
      <c r="K37" s="58"/>
      <c r="L37" s="57"/>
      <c r="M37" s="54"/>
      <c r="N37" s="60"/>
      <c r="O37" s="56"/>
      <c r="P37" s="61"/>
      <c r="Q37" s="62"/>
      <c r="R37" s="55"/>
      <c r="S37" s="63"/>
      <c r="U37">
        <f t="shared" si="9"/>
        <v>34</v>
      </c>
      <c r="V37" cm="1">
        <f t="array" ref="V37">_xlfn.IFS(
OR(MOD(V36+0.5,3)=0,MOD(V36+0.5,4)=0,MOD(V36+0.5,7.5)=0,MOD(V36+0.5,5)=0),V36+0.5,
OR(MOD(V36+1,3)=0,MOD(V36+1,4)=0,MOD(V36+1,5)=0),V36+1,
OR(MOD(V36+1.5,3)=0,MOD(V36+1.5,4)=0,MOD(V36+1.5,7.5)=0,MOD(V36+1.5,5)=0),V36+1.5,
OR(MOD(V36+2,3)=0,MOD(V36+2,4)=0,MOD(V36+2,5)=0),V36+2,
OR(MOD(V36+2.5,3)=0,MOD(V36+2.5,4)=0,MOD(V36+2.5,7.5)=0,MOD(V36+2.5,5)=0),V36+2.5,
OR(MOD(V36+3,3)=0,MOD(V36+3,4)=0,MOD(V36+3,5)=0),V36+3)</f>
        <v>52</v>
      </c>
      <c r="W37" s="65">
        <f t="shared" si="4"/>
        <v>0.28888888888888892</v>
      </c>
      <c r="X37">
        <f>IF(MOD(V37,3)=0,1,0)+IF(MOD(V37,4)=0,2,0)+IF(MOD(V37,5)=0,4,0)+IF(MOD(V37,8)=0,8,0)+IF(MOD(V37,7.5)=0,16,0)+IF(OR(MOD(V37,6)=0,MOD(V37,10)=0),32,0)+IF(OR(MOD(V37,9)=0,MOD(V37,22.5)=0),64,0)</f>
        <v>2</v>
      </c>
      <c r="Y37" t="b">
        <f>OR(MOD(V37,6)=0,MOD(V37,10)=0)</f>
        <v>0</v>
      </c>
      <c r="Z37" t="b">
        <f>OR(MOD(V37,22.5)=0,MOD(V37,9)=0)</f>
        <v>0</v>
      </c>
      <c r="AA37" t="b">
        <f t="shared" si="16"/>
        <v>0</v>
      </c>
      <c r="AB37" t="b">
        <f t="shared" si="16"/>
        <v>1</v>
      </c>
      <c r="AC37" t="b">
        <f t="shared" si="16"/>
        <v>0</v>
      </c>
      <c r="AD37" t="b">
        <f t="shared" si="16"/>
        <v>0</v>
      </c>
      <c r="AE37" t="b">
        <f>AND(AA37,Y37)</f>
        <v>0</v>
      </c>
      <c r="AF37" t="b">
        <f>MOD($V37,AF$1)=0</f>
        <v>0</v>
      </c>
      <c r="AG37" t="b">
        <f t="shared" si="16"/>
        <v>0</v>
      </c>
      <c r="AH37" t="b">
        <f t="shared" si="16"/>
        <v>0</v>
      </c>
      <c r="AI37" t="b">
        <f>AND(AA37,Z37)</f>
        <v>0</v>
      </c>
      <c r="AJ37" t="b">
        <f t="shared" si="16"/>
        <v>0</v>
      </c>
      <c r="AK37" t="b">
        <f>AND(AC37,Y37)</f>
        <v>0</v>
      </c>
      <c r="AL37" t="b">
        <f t="shared" si="16"/>
        <v>0</v>
      </c>
      <c r="AM37" t="b">
        <f>AND(AA37,AB37)</f>
        <v>0</v>
      </c>
      <c r="AN37" t="b">
        <f t="shared" si="16"/>
        <v>0</v>
      </c>
      <c r="AO37" t="b">
        <f>AND(AA37,AC37)</f>
        <v>0</v>
      </c>
      <c r="AP37" t="b">
        <f t="shared" si="17"/>
        <v>0</v>
      </c>
      <c r="AQ37" t="b">
        <f>AND(AA37,Y37,Z37)</f>
        <v>0</v>
      </c>
      <c r="AR37" t="b">
        <f t="shared" si="17"/>
        <v>0</v>
      </c>
      <c r="AS37" t="b">
        <f>AND(AB37,AC37)</f>
        <v>0</v>
      </c>
      <c r="AT37" t="b">
        <f t="shared" si="17"/>
        <v>0</v>
      </c>
      <c r="AU37" t="b">
        <f>AND(AF37,Z37)</f>
        <v>0</v>
      </c>
      <c r="AV37" t="b">
        <f t="shared" si="17"/>
        <v>0</v>
      </c>
      <c r="AW37" t="b">
        <f t="shared" si="6"/>
        <v>0</v>
      </c>
      <c r="AX37" t="b">
        <f t="shared" si="17"/>
        <v>0</v>
      </c>
      <c r="AY37" t="b">
        <f>AND(AA37,AC37,Y37)</f>
        <v>0</v>
      </c>
      <c r="AZ37" t="b">
        <f t="shared" si="17"/>
        <v>0</v>
      </c>
      <c r="BA37" t="b">
        <f>AND(AA37,AB37,Z37)</f>
        <v>0</v>
      </c>
      <c r="BB37" t="b">
        <f t="shared" si="18"/>
        <v>0</v>
      </c>
      <c r="BC37" t="b">
        <f t="shared" si="7"/>
        <v>0</v>
      </c>
      <c r="BD37" t="b">
        <f t="shared" si="18"/>
        <v>0</v>
      </c>
      <c r="BE37" t="b">
        <f>AND(AA37,AC37,Z37)</f>
        <v>0</v>
      </c>
      <c r="BF37" t="b">
        <f t="shared" si="18"/>
        <v>0</v>
      </c>
      <c r="BG37" t="b">
        <f t="shared" si="8"/>
        <v>0</v>
      </c>
    </row>
    <row r="38" spans="1:59" x14ac:dyDescent="0.25">
      <c r="B38">
        <f>B35+8</f>
        <v>32</v>
      </c>
      <c r="E38" s="48">
        <f>E35+1/48</f>
        <v>0.10416666666666666</v>
      </c>
      <c r="F38" s="50"/>
      <c r="G38" s="51"/>
      <c r="H38" s="46">
        <f>H34+1/36</f>
        <v>0.1111111111111111</v>
      </c>
      <c r="I38" s="52"/>
      <c r="J38" s="53">
        <f>J31+1/24</f>
        <v>0.125</v>
      </c>
      <c r="K38" s="58"/>
      <c r="L38" s="57"/>
      <c r="M38" s="54"/>
      <c r="N38" s="60"/>
      <c r="O38" s="56">
        <f>O25+1/12</f>
        <v>0.16666666666666666</v>
      </c>
      <c r="P38" s="61"/>
      <c r="Q38" s="62"/>
      <c r="R38" s="55"/>
      <c r="S38" s="63"/>
      <c r="U38">
        <f t="shared" si="9"/>
        <v>35</v>
      </c>
      <c r="V38" cm="1">
        <f t="array" ref="V38">_xlfn.IFS(
OR(MOD(V37+0.5,3)=0,MOD(V37+0.5,4)=0,MOD(V37+0.5,7.5)=0,MOD(V37+0.5,5)=0),V37+0.5,
OR(MOD(V37+1,3)=0,MOD(V37+1,4)=0,MOD(V37+1,5)=0),V37+1,
OR(MOD(V37+1.5,3)=0,MOD(V37+1.5,4)=0,MOD(V37+1.5,7.5)=0,MOD(V37+1.5,5)=0),V37+1.5,
OR(MOD(V37+2,3)=0,MOD(V37+2,4)=0,MOD(V37+2,5)=0),V37+2,
OR(MOD(V37+2.5,3)=0,MOD(V37+2.5,4)=0,MOD(V37+2.5,7.5)=0,MOD(V37+2.5,5)=0),V37+2.5,
OR(MOD(V37+3,3)=0,MOD(V37+3,4)=0,MOD(V37+3,5)=0),V37+3)</f>
        <v>52.5</v>
      </c>
      <c r="W38" s="65">
        <f t="shared" si="4"/>
        <v>0.29166666666666669</v>
      </c>
      <c r="X38">
        <f>IF(MOD(V38,3)=0,1,0)+IF(MOD(V38,4)=0,2,0)+IF(MOD(V38,5)=0,4,0)+IF(MOD(V38,8)=0,8,0)+IF(MOD(V38,7.5)=0,16,0)+IF(OR(MOD(V38,6)=0,MOD(V38,10)=0),32,0)+IF(OR(MOD(V38,9)=0,MOD(V38,22.5)=0),64,0)</f>
        <v>16</v>
      </c>
      <c r="Y38" t="b">
        <f>OR(MOD(V38,6)=0,MOD(V38,10)=0)</f>
        <v>0</v>
      </c>
      <c r="Z38" t="b">
        <f>OR(MOD(V38,22.5)=0,MOD(V38,9)=0)</f>
        <v>0</v>
      </c>
      <c r="AA38" t="b">
        <f t="shared" si="16"/>
        <v>0</v>
      </c>
      <c r="AB38" t="b">
        <f t="shared" si="16"/>
        <v>0</v>
      </c>
      <c r="AC38" t="b">
        <f t="shared" si="16"/>
        <v>0</v>
      </c>
      <c r="AD38" t="b">
        <f t="shared" si="16"/>
        <v>0</v>
      </c>
      <c r="AE38" t="b">
        <f>AND(AA38,Y38)</f>
        <v>0</v>
      </c>
      <c r="AF38" t="b">
        <f>MOD($V38,AF$1)=0</f>
        <v>1</v>
      </c>
      <c r="AG38" t="b">
        <f t="shared" si="16"/>
        <v>0</v>
      </c>
      <c r="AH38" t="b">
        <f t="shared" si="16"/>
        <v>0</v>
      </c>
      <c r="AI38" t="b">
        <f>AND(AA38,Z38)</f>
        <v>0</v>
      </c>
      <c r="AJ38" t="b">
        <f t="shared" si="16"/>
        <v>0</v>
      </c>
      <c r="AK38" t="b">
        <f>AND(AC38,Y38)</f>
        <v>0</v>
      </c>
      <c r="AL38" t="b">
        <f t="shared" si="16"/>
        <v>0</v>
      </c>
      <c r="AM38" t="b">
        <f>AND(AA38,AB38)</f>
        <v>0</v>
      </c>
      <c r="AN38" t="b">
        <f t="shared" si="16"/>
        <v>0</v>
      </c>
      <c r="AO38" t="b">
        <f>AND(AA38,AC38)</f>
        <v>0</v>
      </c>
      <c r="AP38" t="b">
        <f t="shared" si="17"/>
        <v>0</v>
      </c>
      <c r="AQ38" t="b">
        <f>AND(AA38,Y38,Z38)</f>
        <v>0</v>
      </c>
      <c r="AR38" t="b">
        <f t="shared" si="17"/>
        <v>0</v>
      </c>
      <c r="AS38" t="b">
        <f>AND(AB38,AC38)</f>
        <v>0</v>
      </c>
      <c r="AT38" t="b">
        <f t="shared" si="17"/>
        <v>0</v>
      </c>
      <c r="AU38" t="b">
        <f>AND(AF38,Z38)</f>
        <v>0</v>
      </c>
      <c r="AV38" t="b">
        <f t="shared" si="17"/>
        <v>0</v>
      </c>
      <c r="AW38" t="b">
        <f t="shared" si="6"/>
        <v>0</v>
      </c>
      <c r="AX38" t="b">
        <f t="shared" si="17"/>
        <v>0</v>
      </c>
      <c r="AY38" t="b">
        <f>AND(AA38,AC38,Y38)</f>
        <v>0</v>
      </c>
      <c r="AZ38" t="b">
        <f t="shared" si="17"/>
        <v>0</v>
      </c>
      <c r="BA38" t="b">
        <f>AND(AA38,AB38,Z38)</f>
        <v>0</v>
      </c>
      <c r="BB38" t="b">
        <f t="shared" si="18"/>
        <v>0</v>
      </c>
      <c r="BC38" t="b">
        <f t="shared" si="7"/>
        <v>0</v>
      </c>
      <c r="BD38" t="b">
        <f t="shared" si="18"/>
        <v>0</v>
      </c>
      <c r="BE38" t="b">
        <f>AND(AA38,AC38,Z38)</f>
        <v>0</v>
      </c>
      <c r="BF38" t="b">
        <f t="shared" si="18"/>
        <v>0</v>
      </c>
      <c r="BG38" t="b">
        <f t="shared" si="8"/>
        <v>0</v>
      </c>
    </row>
    <row r="39" spans="1:59" x14ac:dyDescent="0.25">
      <c r="C39">
        <f>C36+9</f>
        <v>36</v>
      </c>
      <c r="E39" s="48"/>
      <c r="F39" s="50">
        <f>F36+1/45</f>
        <v>0.11111111111111112</v>
      </c>
      <c r="G39" s="51"/>
      <c r="H39" s="46"/>
      <c r="I39" s="52"/>
      <c r="J39" s="53"/>
      <c r="K39" s="58"/>
      <c r="L39" s="57"/>
      <c r="M39" s="54"/>
      <c r="N39" s="60"/>
      <c r="O39" s="56"/>
      <c r="P39" s="61"/>
      <c r="Q39" s="62"/>
      <c r="R39" s="55"/>
      <c r="S39" s="63"/>
      <c r="U39">
        <f t="shared" si="9"/>
        <v>36</v>
      </c>
      <c r="V39" cm="1">
        <f t="array" ref="V39">_xlfn.IFS(
OR(MOD(V38+0.5,3)=0,MOD(V38+0.5,4)=0,MOD(V38+0.5,7.5)=0,MOD(V38+0.5,5)=0),V38+0.5,
OR(MOD(V38+1,3)=0,MOD(V38+1,4)=0,MOD(V38+1,5)=0),V38+1,
OR(MOD(V38+1.5,3)=0,MOD(V38+1.5,4)=0,MOD(V38+1.5,7.5)=0,MOD(V38+1.5,5)=0),V38+1.5,
OR(MOD(V38+2,3)=0,MOD(V38+2,4)=0,MOD(V38+2,5)=0),V38+2,
OR(MOD(V38+2.5,3)=0,MOD(V38+2.5,4)=0,MOD(V38+2.5,7.5)=0,MOD(V38+2.5,5)=0),V38+2.5,
OR(MOD(V38+3,3)=0,MOD(V38+3,4)=0,MOD(V38+3,5)=0),V38+3)</f>
        <v>54</v>
      </c>
      <c r="W39" s="65">
        <f t="shared" si="4"/>
        <v>0.3</v>
      </c>
      <c r="X39">
        <f>IF(MOD(V39,3)=0,1,0)+IF(MOD(V39,4)=0,2,0)+IF(MOD(V39,5)=0,4,0)+IF(MOD(V39,8)=0,8,0)+IF(MOD(V39,7.5)=0,16,0)+IF(OR(MOD(V39,6)=0,MOD(V39,10)=0),32,0)+IF(OR(MOD(V39,9)=0,MOD(V39,22.5)=0),64,0)</f>
        <v>97</v>
      </c>
      <c r="Y39" t="b">
        <f>OR(MOD(V39,6)=0,MOD(V39,10)=0)</f>
        <v>1</v>
      </c>
      <c r="Z39" t="b">
        <f>OR(MOD(V39,22.5)=0,MOD(V39,9)=0)</f>
        <v>1</v>
      </c>
      <c r="AA39" t="b">
        <f t="shared" si="16"/>
        <v>1</v>
      </c>
      <c r="AB39" t="b">
        <f t="shared" si="16"/>
        <v>0</v>
      </c>
      <c r="AC39" t="b">
        <f t="shared" si="16"/>
        <v>0</v>
      </c>
      <c r="AD39" t="b">
        <f t="shared" si="16"/>
        <v>1</v>
      </c>
      <c r="AE39" t="b">
        <f>AND(AA39,Y39)</f>
        <v>1</v>
      </c>
      <c r="AF39" t="b">
        <f>MOD($V39,AF$1)=0</f>
        <v>0</v>
      </c>
      <c r="AG39" t="b">
        <f t="shared" si="16"/>
        <v>0</v>
      </c>
      <c r="AH39" t="b">
        <f t="shared" si="16"/>
        <v>1</v>
      </c>
      <c r="AI39" t="b">
        <f>AND(AA39,Z39)</f>
        <v>1</v>
      </c>
      <c r="AJ39" t="b">
        <f t="shared" si="16"/>
        <v>0</v>
      </c>
      <c r="AK39" t="b">
        <f>AND(AC39,Y39)</f>
        <v>0</v>
      </c>
      <c r="AL39" t="b">
        <f t="shared" si="16"/>
        <v>0</v>
      </c>
      <c r="AM39" t="b">
        <f>AND(AA39,AB39)</f>
        <v>0</v>
      </c>
      <c r="AN39" t="b">
        <f t="shared" si="16"/>
        <v>0</v>
      </c>
      <c r="AO39" t="b">
        <f>AND(AA39,AC39)</f>
        <v>0</v>
      </c>
      <c r="AP39" t="b">
        <f t="shared" si="17"/>
        <v>1</v>
      </c>
      <c r="AQ39" t="b">
        <f>AND(AA39,Y39,Z39)</f>
        <v>1</v>
      </c>
      <c r="AR39" t="b">
        <f t="shared" si="17"/>
        <v>0</v>
      </c>
      <c r="AS39" t="b">
        <f>AND(AB39,AC39)</f>
        <v>0</v>
      </c>
      <c r="AT39" t="b">
        <f t="shared" si="17"/>
        <v>0</v>
      </c>
      <c r="AU39" t="b">
        <f>AND(AF39,Z39)</f>
        <v>0</v>
      </c>
      <c r="AV39" t="b">
        <f t="shared" si="17"/>
        <v>0</v>
      </c>
      <c r="AW39" t="b">
        <f t="shared" si="6"/>
        <v>0</v>
      </c>
      <c r="AX39" t="b">
        <f t="shared" si="17"/>
        <v>0</v>
      </c>
      <c r="AY39" t="b">
        <f>AND(AA39,AC39,Y39)</f>
        <v>0</v>
      </c>
      <c r="AZ39" t="b">
        <f t="shared" si="17"/>
        <v>0</v>
      </c>
      <c r="BA39" t="b">
        <f>AND(AA39,AB39,Z39)</f>
        <v>0</v>
      </c>
      <c r="BB39" t="b">
        <f t="shared" si="18"/>
        <v>0</v>
      </c>
      <c r="BC39" t="b">
        <f t="shared" si="7"/>
        <v>0</v>
      </c>
      <c r="BD39" t="b">
        <f t="shared" si="18"/>
        <v>0</v>
      </c>
      <c r="BE39" t="b">
        <f>AND(AA39,AC39,Z39)</f>
        <v>0</v>
      </c>
      <c r="BF39" t="b">
        <f t="shared" si="18"/>
        <v>0</v>
      </c>
      <c r="BG39" t="b">
        <f t="shared" si="8"/>
        <v>0</v>
      </c>
    </row>
    <row r="40" spans="1:59" x14ac:dyDescent="0.25">
      <c r="A40">
        <f>A37+7.5</f>
        <v>37.5</v>
      </c>
      <c r="E40" s="48"/>
      <c r="F40" s="50"/>
      <c r="G40" s="51">
        <f>G37+1/40</f>
        <v>0.125</v>
      </c>
      <c r="H40" s="46"/>
      <c r="I40" s="52">
        <f>I36+1/30</f>
        <v>0.13333333333333333</v>
      </c>
      <c r="J40" s="53"/>
      <c r="K40" s="58">
        <f>K33+1/20</f>
        <v>0.15000000000000002</v>
      </c>
      <c r="L40" s="57"/>
      <c r="M40" s="54"/>
      <c r="N40" s="60"/>
      <c r="O40" s="56"/>
      <c r="P40" s="61">
        <f>P25+1/10</f>
        <v>0.2</v>
      </c>
      <c r="Q40" s="62"/>
      <c r="R40" s="55"/>
      <c r="S40" s="63"/>
      <c r="U40">
        <f t="shared" si="9"/>
        <v>37</v>
      </c>
      <c r="V40" cm="1">
        <f t="array" ref="V40">_xlfn.IFS(
OR(MOD(V39+0.5,3)=0,MOD(V39+0.5,4)=0,MOD(V39+0.5,7.5)=0,MOD(V39+0.5,5)=0),V39+0.5,
OR(MOD(V39+1,3)=0,MOD(V39+1,4)=0,MOD(V39+1,5)=0),V39+1,
OR(MOD(V39+1.5,3)=0,MOD(V39+1.5,4)=0,MOD(V39+1.5,7.5)=0,MOD(V39+1.5,5)=0),V39+1.5,
OR(MOD(V39+2,3)=0,MOD(V39+2,4)=0,MOD(V39+2,5)=0),V39+2,
OR(MOD(V39+2.5,3)=0,MOD(V39+2.5,4)=0,MOD(V39+2.5,7.5)=0,MOD(V39+2.5,5)=0),V39+2.5,
OR(MOD(V39+3,3)=0,MOD(V39+3,4)=0,MOD(V39+3,5)=0),V39+3)</f>
        <v>55</v>
      </c>
      <c r="W40" s="65">
        <f t="shared" si="4"/>
        <v>0.30555555555555558</v>
      </c>
      <c r="X40">
        <f>IF(MOD(V40,3)=0,1,0)+IF(MOD(V40,4)=0,2,0)+IF(MOD(V40,5)=0,4,0)+IF(MOD(V40,8)=0,8,0)+IF(MOD(V40,7.5)=0,16,0)+IF(OR(MOD(V40,6)=0,MOD(V40,10)=0),32,0)+IF(OR(MOD(V40,9)=0,MOD(V40,22.5)=0),64,0)</f>
        <v>4</v>
      </c>
      <c r="Y40" t="b">
        <f>OR(MOD(V40,6)=0,MOD(V40,10)=0)</f>
        <v>0</v>
      </c>
      <c r="Z40" t="b">
        <f>OR(MOD(V40,22.5)=0,MOD(V40,9)=0)</f>
        <v>0</v>
      </c>
      <c r="AA40" t="b">
        <f t="shared" si="16"/>
        <v>0</v>
      </c>
      <c r="AB40" t="b">
        <f t="shared" si="16"/>
        <v>0</v>
      </c>
      <c r="AC40" t="b">
        <f t="shared" si="16"/>
        <v>1</v>
      </c>
      <c r="AD40" t="b">
        <f t="shared" si="16"/>
        <v>0</v>
      </c>
      <c r="AE40" t="b">
        <f>AND(AA40,Y40)</f>
        <v>0</v>
      </c>
      <c r="AF40" t="b">
        <f>MOD($V40,AF$1)=0</f>
        <v>0</v>
      </c>
      <c r="AG40" t="b">
        <f t="shared" si="16"/>
        <v>0</v>
      </c>
      <c r="AH40" t="b">
        <f t="shared" si="16"/>
        <v>0</v>
      </c>
      <c r="AI40" t="b">
        <f>AND(AA40,Z40)</f>
        <v>0</v>
      </c>
      <c r="AJ40" t="b">
        <f t="shared" si="16"/>
        <v>0</v>
      </c>
      <c r="AK40" t="b">
        <f>AND(AC40,Y40)</f>
        <v>0</v>
      </c>
      <c r="AL40" t="b">
        <f t="shared" si="16"/>
        <v>0</v>
      </c>
      <c r="AM40" t="b">
        <f>AND(AA40,AB40)</f>
        <v>0</v>
      </c>
      <c r="AN40" t="b">
        <f t="shared" si="16"/>
        <v>0</v>
      </c>
      <c r="AO40" t="b">
        <f>AND(AA40,AC40)</f>
        <v>0</v>
      </c>
      <c r="AP40" t="b">
        <f t="shared" si="17"/>
        <v>0</v>
      </c>
      <c r="AQ40" t="b">
        <f>AND(AA40,Y40,Z40)</f>
        <v>0</v>
      </c>
      <c r="AR40" t="b">
        <f t="shared" si="17"/>
        <v>0</v>
      </c>
      <c r="AS40" t="b">
        <f>AND(AB40,AC40)</f>
        <v>0</v>
      </c>
      <c r="AT40" t="b">
        <f t="shared" si="17"/>
        <v>0</v>
      </c>
      <c r="AU40" t="b">
        <f>AND(AF40,Z40)</f>
        <v>0</v>
      </c>
      <c r="AV40" t="b">
        <f t="shared" si="17"/>
        <v>0</v>
      </c>
      <c r="AW40" t="b">
        <f t="shared" si="6"/>
        <v>0</v>
      </c>
      <c r="AX40" t="b">
        <f t="shared" si="17"/>
        <v>0</v>
      </c>
      <c r="AY40" t="b">
        <f>AND(AA40,AC40,Y40)</f>
        <v>0</v>
      </c>
      <c r="AZ40" t="b">
        <f t="shared" si="17"/>
        <v>0</v>
      </c>
      <c r="BA40" t="b">
        <f>AND(AA40,AB40,Z40)</f>
        <v>0</v>
      </c>
      <c r="BB40" t="b">
        <f t="shared" si="18"/>
        <v>0</v>
      </c>
      <c r="BC40" t="b">
        <f t="shared" si="7"/>
        <v>0</v>
      </c>
      <c r="BD40" t="b">
        <f t="shared" si="18"/>
        <v>0</v>
      </c>
      <c r="BE40" t="b">
        <f>AND(AA40,AC40,Z40)</f>
        <v>0</v>
      </c>
      <c r="BF40" t="b">
        <f t="shared" si="18"/>
        <v>0</v>
      </c>
      <c r="BG40" t="b">
        <f t="shared" si="8"/>
        <v>0</v>
      </c>
    </row>
    <row r="41" spans="1:59" x14ac:dyDescent="0.25">
      <c r="B41">
        <f>B38+8</f>
        <v>40</v>
      </c>
      <c r="D41">
        <f>D37+10</f>
        <v>40</v>
      </c>
      <c r="E41" s="48">
        <f>E38+1/48</f>
        <v>0.12499999999999999</v>
      </c>
      <c r="F41" s="50"/>
      <c r="G41" s="51"/>
      <c r="H41" s="46"/>
      <c r="I41" s="52"/>
      <c r="J41" s="53"/>
      <c r="K41" s="58"/>
      <c r="L41" s="57"/>
      <c r="M41" s="54"/>
      <c r="N41" s="60"/>
      <c r="O41" s="56"/>
      <c r="P41" s="61"/>
      <c r="Q41" s="62"/>
      <c r="R41" s="55"/>
      <c r="S41" s="63"/>
      <c r="U41">
        <f t="shared" si="9"/>
        <v>38</v>
      </c>
      <c r="V41" cm="1">
        <f t="array" ref="V41">_xlfn.IFS(
OR(MOD(V40+0.5,3)=0,MOD(V40+0.5,4)=0,MOD(V40+0.5,7.5)=0,MOD(V40+0.5,5)=0),V40+0.5,
OR(MOD(V40+1,3)=0,MOD(V40+1,4)=0,MOD(V40+1,5)=0),V40+1,
OR(MOD(V40+1.5,3)=0,MOD(V40+1.5,4)=0,MOD(V40+1.5,7.5)=0,MOD(V40+1.5,5)=0),V40+1.5,
OR(MOD(V40+2,3)=0,MOD(V40+2,4)=0,MOD(V40+2,5)=0),V40+2,
OR(MOD(V40+2.5,3)=0,MOD(V40+2.5,4)=0,MOD(V40+2.5,7.5)=0,MOD(V40+2.5,5)=0),V40+2.5,
OR(MOD(V40+3,3)=0,MOD(V40+3,4)=0,MOD(V40+3,5)=0),V40+3)</f>
        <v>56</v>
      </c>
      <c r="W41" s="65">
        <f t="shared" si="4"/>
        <v>0.31111111111111112</v>
      </c>
      <c r="X41">
        <f>IF(MOD(V41,3)=0,1,0)+IF(MOD(V41,4)=0,2,0)+IF(MOD(V41,5)=0,4,0)+IF(MOD(V41,8)=0,8,0)+IF(MOD(V41,7.5)=0,16,0)+IF(OR(MOD(V41,6)=0,MOD(V41,10)=0),32,0)+IF(OR(MOD(V41,9)=0,MOD(V41,22.5)=0),64,0)</f>
        <v>10</v>
      </c>
      <c r="Y41" t="b">
        <f>OR(MOD(V41,6)=0,MOD(V41,10)=0)</f>
        <v>0</v>
      </c>
      <c r="Z41" t="b">
        <f>OR(MOD(V41,22.5)=0,MOD(V41,9)=0)</f>
        <v>0</v>
      </c>
      <c r="AA41" t="b">
        <f t="shared" si="16"/>
        <v>0</v>
      </c>
      <c r="AB41" t="b">
        <f t="shared" si="16"/>
        <v>1</v>
      </c>
      <c r="AC41" t="b">
        <f t="shared" si="16"/>
        <v>0</v>
      </c>
      <c r="AD41" t="b">
        <f t="shared" si="16"/>
        <v>0</v>
      </c>
      <c r="AE41" t="b">
        <f>AND(AA41,Y41)</f>
        <v>0</v>
      </c>
      <c r="AF41" t="b">
        <f>MOD($V41,AF$1)=0</f>
        <v>0</v>
      </c>
      <c r="AG41" t="b">
        <f t="shared" si="16"/>
        <v>1</v>
      </c>
      <c r="AH41" t="b">
        <f t="shared" si="16"/>
        <v>0</v>
      </c>
      <c r="AI41" t="b">
        <f>AND(AA41,Z41)</f>
        <v>0</v>
      </c>
      <c r="AJ41" t="b">
        <f t="shared" si="16"/>
        <v>0</v>
      </c>
      <c r="AK41" t="b">
        <f>AND(AC41,Y41)</f>
        <v>0</v>
      </c>
      <c r="AL41" t="b">
        <f t="shared" si="16"/>
        <v>0</v>
      </c>
      <c r="AM41" t="b">
        <f>AND(AA41,AB41)</f>
        <v>0</v>
      </c>
      <c r="AN41" t="b">
        <f t="shared" si="16"/>
        <v>0</v>
      </c>
      <c r="AO41" t="b">
        <f>AND(AA41,AC41)</f>
        <v>0</v>
      </c>
      <c r="AP41" t="b">
        <f t="shared" si="17"/>
        <v>0</v>
      </c>
      <c r="AQ41" t="b">
        <f>AND(AA41,Y41,Z41)</f>
        <v>0</v>
      </c>
      <c r="AR41" t="b">
        <f t="shared" si="17"/>
        <v>0</v>
      </c>
      <c r="AS41" t="b">
        <f>AND(AB41,AC41)</f>
        <v>0</v>
      </c>
      <c r="AT41" t="b">
        <f t="shared" si="17"/>
        <v>0</v>
      </c>
      <c r="AU41" t="b">
        <f>AND(AF41,Z41)</f>
        <v>0</v>
      </c>
      <c r="AV41" t="b">
        <f t="shared" si="17"/>
        <v>0</v>
      </c>
      <c r="AW41" t="b">
        <f t="shared" si="6"/>
        <v>0</v>
      </c>
      <c r="AX41" t="b">
        <f t="shared" si="17"/>
        <v>0</v>
      </c>
      <c r="AY41" t="b">
        <f>AND(AA41,AC41,Y41)</f>
        <v>0</v>
      </c>
      <c r="AZ41" t="b">
        <f t="shared" si="17"/>
        <v>0</v>
      </c>
      <c r="BA41" t="b">
        <f>AND(AA41,AB41,Z41)</f>
        <v>0</v>
      </c>
      <c r="BB41" t="b">
        <f t="shared" si="18"/>
        <v>0</v>
      </c>
      <c r="BC41" t="b">
        <f t="shared" si="7"/>
        <v>0</v>
      </c>
      <c r="BD41" t="b">
        <f t="shared" si="18"/>
        <v>0</v>
      </c>
      <c r="BE41" t="b">
        <f>AND(AA41,AC41,Z41)</f>
        <v>0</v>
      </c>
      <c r="BF41" t="b">
        <f t="shared" si="18"/>
        <v>0</v>
      </c>
      <c r="BG41" t="b">
        <f t="shared" si="8"/>
        <v>0</v>
      </c>
    </row>
    <row r="42" spans="1:59" x14ac:dyDescent="0.25">
      <c r="A42">
        <f>A40+7.5</f>
        <v>45</v>
      </c>
      <c r="C42">
        <f>C39+9</f>
        <v>45</v>
      </c>
      <c r="E42" s="48"/>
      <c r="F42" s="50">
        <f t="shared" ref="F42" si="19">F39+1/45</f>
        <v>0.13333333333333333</v>
      </c>
      <c r="G42" s="51"/>
      <c r="H42" s="46">
        <f>H38+1/36</f>
        <v>0.1388888888888889</v>
      </c>
      <c r="I42" s="52"/>
      <c r="J42" s="53"/>
      <c r="K42" s="58"/>
      <c r="L42" s="57">
        <f>L34+1/18</f>
        <v>0.16666666666666666</v>
      </c>
      <c r="M42" s="54"/>
      <c r="N42" s="60"/>
      <c r="O42" s="56"/>
      <c r="P42" s="61"/>
      <c r="Q42" s="62">
        <f>Q25+1/9</f>
        <v>0.22222222222222221</v>
      </c>
      <c r="R42" s="55"/>
      <c r="S42" s="63"/>
      <c r="U42">
        <f t="shared" si="9"/>
        <v>39</v>
      </c>
      <c r="V42" cm="1">
        <f t="array" ref="V42">_xlfn.IFS(
OR(MOD(V41+0.5,3)=0,MOD(V41+0.5,4)=0,MOD(V41+0.5,7.5)=0,MOD(V41+0.5,5)=0),V41+0.5,
OR(MOD(V41+1,3)=0,MOD(V41+1,4)=0,MOD(V41+1,5)=0),V41+1,
OR(MOD(V41+1.5,3)=0,MOD(V41+1.5,4)=0,MOD(V41+1.5,7.5)=0,MOD(V41+1.5,5)=0),V41+1.5,
OR(MOD(V41+2,3)=0,MOD(V41+2,4)=0,MOD(V41+2,5)=0),V41+2,
OR(MOD(V41+2.5,3)=0,MOD(V41+2.5,4)=0,MOD(V41+2.5,7.5)=0,MOD(V41+2.5,5)=0),V41+2.5,
OR(MOD(V41+3,3)=0,MOD(V41+3,4)=0,MOD(V41+3,5)=0),V41+3)</f>
        <v>57</v>
      </c>
      <c r="W42" s="65">
        <f t="shared" si="4"/>
        <v>0.31666666666666671</v>
      </c>
      <c r="X42">
        <f>IF(MOD(V42,3)=0,1,0)+IF(MOD(V42,4)=0,2,0)+IF(MOD(V42,5)=0,4,0)+IF(MOD(V42,8)=0,8,0)+IF(MOD(V42,7.5)=0,16,0)+IF(OR(MOD(V42,6)=0,MOD(V42,10)=0),32,0)+IF(OR(MOD(V42,9)=0,MOD(V42,22.5)=0),64,0)</f>
        <v>1</v>
      </c>
      <c r="Y42" t="b">
        <f>OR(MOD(V42,6)=0,MOD(V42,10)=0)</f>
        <v>0</v>
      </c>
      <c r="Z42" t="b">
        <f>OR(MOD(V42,22.5)=0,MOD(V42,9)=0)</f>
        <v>0</v>
      </c>
      <c r="AA42" t="b">
        <f t="shared" si="16"/>
        <v>1</v>
      </c>
      <c r="AB42" t="b">
        <f t="shared" si="16"/>
        <v>0</v>
      </c>
      <c r="AC42" t="b">
        <f t="shared" si="16"/>
        <v>0</v>
      </c>
      <c r="AD42" t="b">
        <f t="shared" si="16"/>
        <v>0</v>
      </c>
      <c r="AE42" t="b">
        <f>AND(AA42,Y42)</f>
        <v>0</v>
      </c>
      <c r="AF42" t="b">
        <f>MOD($V42,AF$1)=0</f>
        <v>0</v>
      </c>
      <c r="AG42" t="b">
        <f t="shared" si="16"/>
        <v>0</v>
      </c>
      <c r="AH42" t="b">
        <f t="shared" si="16"/>
        <v>0</v>
      </c>
      <c r="AI42" t="b">
        <f>AND(AA42,Z42)</f>
        <v>0</v>
      </c>
      <c r="AJ42" t="b">
        <f t="shared" si="16"/>
        <v>0</v>
      </c>
      <c r="AK42" t="b">
        <f>AND(AC42,Y42)</f>
        <v>0</v>
      </c>
      <c r="AL42" t="b">
        <f t="shared" si="16"/>
        <v>0</v>
      </c>
      <c r="AM42" t="b">
        <f>AND(AA42,AB42)</f>
        <v>0</v>
      </c>
      <c r="AN42" t="b">
        <f t="shared" si="16"/>
        <v>0</v>
      </c>
      <c r="AO42" t="b">
        <f>AND(AA42,AC42)</f>
        <v>0</v>
      </c>
      <c r="AP42" t="b">
        <f t="shared" si="17"/>
        <v>0</v>
      </c>
      <c r="AQ42" t="b">
        <f>AND(AA42,Y42,Z42)</f>
        <v>0</v>
      </c>
      <c r="AR42" t="b">
        <f t="shared" si="17"/>
        <v>0</v>
      </c>
      <c r="AS42" t="b">
        <f>AND(AB42,AC42)</f>
        <v>0</v>
      </c>
      <c r="AT42" t="b">
        <f t="shared" si="17"/>
        <v>0</v>
      </c>
      <c r="AU42" t="b">
        <f>AND(AF42,Z42)</f>
        <v>0</v>
      </c>
      <c r="AV42" t="b">
        <f t="shared" si="17"/>
        <v>0</v>
      </c>
      <c r="AW42" t="b">
        <f t="shared" si="6"/>
        <v>0</v>
      </c>
      <c r="AX42" t="b">
        <f t="shared" si="17"/>
        <v>0</v>
      </c>
      <c r="AY42" t="b">
        <f>AND(AA42,AC42,Y42)</f>
        <v>0</v>
      </c>
      <c r="AZ42" t="b">
        <f t="shared" si="17"/>
        <v>0</v>
      </c>
      <c r="BA42" t="b">
        <f>AND(AA42,AB42,Z42)</f>
        <v>0</v>
      </c>
      <c r="BB42" t="b">
        <f t="shared" si="18"/>
        <v>0</v>
      </c>
      <c r="BC42" t="b">
        <f t="shared" si="7"/>
        <v>0</v>
      </c>
      <c r="BD42" t="b">
        <f t="shared" si="18"/>
        <v>0</v>
      </c>
      <c r="BE42" t="b">
        <f>AND(AA42,AC42,Z42)</f>
        <v>0</v>
      </c>
      <c r="BF42" t="b">
        <f t="shared" si="18"/>
        <v>0</v>
      </c>
      <c r="BG42" t="b">
        <f t="shared" si="8"/>
        <v>0</v>
      </c>
    </row>
    <row r="43" spans="1:59" x14ac:dyDescent="0.25">
      <c r="B43">
        <f>B41+8</f>
        <v>48</v>
      </c>
      <c r="E43" s="48">
        <f>E41+1/48</f>
        <v>0.14583333333333331</v>
      </c>
      <c r="F43" s="50"/>
      <c r="G43" s="51">
        <f>G40+1/40</f>
        <v>0.15</v>
      </c>
      <c r="H43" s="46"/>
      <c r="I43" s="52"/>
      <c r="J43" s="53">
        <f>J38+1/24</f>
        <v>0.16666666666666666</v>
      </c>
      <c r="K43" s="58"/>
      <c r="L43" s="57"/>
      <c r="M43" s="54">
        <f>M35+1/16</f>
        <v>0.1875</v>
      </c>
      <c r="N43" s="60"/>
      <c r="O43" s="56"/>
      <c r="P43" s="61"/>
      <c r="Q43" s="62"/>
      <c r="R43" s="55">
        <f>R25+1/8</f>
        <v>0.25</v>
      </c>
      <c r="S43" s="63"/>
      <c r="U43">
        <f t="shared" si="9"/>
        <v>40</v>
      </c>
      <c r="V43" cm="1">
        <f t="array" ref="V43">_xlfn.IFS(
OR(MOD(V42+0.5,3)=0,MOD(V42+0.5,4)=0,MOD(V42+0.5,7.5)=0,MOD(V42+0.5,5)=0),V42+0.5,
OR(MOD(V42+1,3)=0,MOD(V42+1,4)=0,MOD(V42+1,5)=0),V42+1,
OR(MOD(V42+1.5,3)=0,MOD(V42+1.5,4)=0,MOD(V42+1.5,7.5)=0,MOD(V42+1.5,5)=0),V42+1.5,
OR(MOD(V42+2,3)=0,MOD(V42+2,4)=0,MOD(V42+2,5)=0),V42+2,
OR(MOD(V42+2.5,3)=0,MOD(V42+2.5,4)=0,MOD(V42+2.5,7.5)=0,MOD(V42+2.5,5)=0),V42+2.5,
OR(MOD(V42+3,3)=0,MOD(V42+3,4)=0,MOD(V42+3,5)=0),V42+3)</f>
        <v>60</v>
      </c>
      <c r="W43" s="65">
        <f t="shared" si="4"/>
        <v>0.33333333333333331</v>
      </c>
      <c r="X43">
        <f>IF(MOD(V43,3)=0,1,0)+IF(MOD(V43,4)=0,2,0)+IF(MOD(V43,5)=0,4,0)+IF(MOD(V43,8)=0,8,0)+IF(MOD(V43,7.5)=0,16,0)+IF(OR(MOD(V43,6)=0,MOD(V43,10)=0),32,0)+IF(OR(MOD(V43,9)=0,MOD(V43,22.5)=0),64,0)</f>
        <v>55</v>
      </c>
      <c r="Y43" t="b">
        <f>OR(MOD(V43,6)=0,MOD(V43,10)=0)</f>
        <v>1</v>
      </c>
      <c r="Z43" t="b">
        <f>OR(MOD(V43,22.5)=0,MOD(V43,9)=0)</f>
        <v>0</v>
      </c>
      <c r="AA43" t="b">
        <f t="shared" si="16"/>
        <v>1</v>
      </c>
      <c r="AB43" t="b">
        <f t="shared" si="16"/>
        <v>1</v>
      </c>
      <c r="AC43" t="b">
        <f t="shared" si="16"/>
        <v>1</v>
      </c>
      <c r="AD43" t="b">
        <f t="shared" si="16"/>
        <v>1</v>
      </c>
      <c r="AE43" t="b">
        <f>AND(AA43,Y43)</f>
        <v>1</v>
      </c>
      <c r="AF43" t="b">
        <f>MOD($V43,AF$1)=0</f>
        <v>1</v>
      </c>
      <c r="AG43" t="b">
        <f t="shared" si="16"/>
        <v>0</v>
      </c>
      <c r="AH43" t="b">
        <f t="shared" si="16"/>
        <v>0</v>
      </c>
      <c r="AI43" t="b">
        <f>AND(AA43,Z43)</f>
        <v>0</v>
      </c>
      <c r="AJ43" t="b">
        <f t="shared" si="16"/>
        <v>1</v>
      </c>
      <c r="AK43" t="b">
        <f>AND(AC43,Y43)</f>
        <v>1</v>
      </c>
      <c r="AL43" t="b">
        <f t="shared" si="16"/>
        <v>1</v>
      </c>
      <c r="AM43" t="b">
        <f>AND(AA43,AB43)</f>
        <v>1</v>
      </c>
      <c r="AN43" t="b">
        <f t="shared" si="16"/>
        <v>1</v>
      </c>
      <c r="AO43" t="b">
        <f>AND(AA43,AC43)</f>
        <v>1</v>
      </c>
      <c r="AP43" t="b">
        <f t="shared" si="17"/>
        <v>0</v>
      </c>
      <c r="AQ43" t="b">
        <f>AND(AA43,Y43,Z43)</f>
        <v>0</v>
      </c>
      <c r="AR43" t="b">
        <f t="shared" si="17"/>
        <v>1</v>
      </c>
      <c r="AS43" t="b">
        <f>AND(AB43,AC43)</f>
        <v>1</v>
      </c>
      <c r="AT43" t="b">
        <f t="shared" si="17"/>
        <v>0</v>
      </c>
      <c r="AU43" t="b">
        <f>AND(AF43,Z43)</f>
        <v>0</v>
      </c>
      <c r="AV43" t="b">
        <f t="shared" si="17"/>
        <v>0</v>
      </c>
      <c r="AW43" t="b">
        <f t="shared" si="6"/>
        <v>0</v>
      </c>
      <c r="AX43" t="b">
        <f t="shared" si="17"/>
        <v>1</v>
      </c>
      <c r="AY43" t="b">
        <f>AND(AA43,AC43,Y43)</f>
        <v>1</v>
      </c>
      <c r="AZ43" t="b">
        <f t="shared" si="17"/>
        <v>0</v>
      </c>
      <c r="BA43" t="b">
        <f>AND(AA43,AB43,Z43)</f>
        <v>0</v>
      </c>
      <c r="BB43" t="b">
        <f t="shared" si="18"/>
        <v>0</v>
      </c>
      <c r="BC43" t="b">
        <f t="shared" si="7"/>
        <v>0</v>
      </c>
      <c r="BD43" t="b">
        <f t="shared" si="18"/>
        <v>0</v>
      </c>
      <c r="BE43" t="b">
        <f>AND(AA43,AC43,Z43)</f>
        <v>0</v>
      </c>
      <c r="BF43" t="b">
        <f t="shared" si="18"/>
        <v>1</v>
      </c>
      <c r="BG43" t="b">
        <f t="shared" si="8"/>
        <v>1</v>
      </c>
    </row>
    <row r="44" spans="1:59" x14ac:dyDescent="0.25">
      <c r="D44">
        <f>D41+10</f>
        <v>50</v>
      </c>
      <c r="E44" s="48"/>
      <c r="F44" s="50">
        <f>F42+1/45</f>
        <v>0.15555555555555556</v>
      </c>
      <c r="G44" s="51"/>
      <c r="H44" s="46"/>
      <c r="I44" s="52">
        <f>I40+1/30</f>
        <v>0.16666666666666666</v>
      </c>
      <c r="J44" s="53"/>
      <c r="K44" s="58"/>
      <c r="L44" s="57"/>
      <c r="M44" s="54"/>
      <c r="N44" s="60">
        <f>N36+1/15</f>
        <v>0.2</v>
      </c>
      <c r="O44" s="56"/>
      <c r="P44" s="61"/>
      <c r="Q44" s="62"/>
      <c r="R44" s="55"/>
      <c r="S44" s="63"/>
      <c r="U44">
        <f t="shared" si="9"/>
        <v>41</v>
      </c>
      <c r="V44" cm="1">
        <f t="array" ref="V44">_xlfn.IFS(
OR(MOD(V43+0.5,3)=0,MOD(V43+0.5,4)=0,MOD(V43+0.5,7.5)=0,MOD(V43+0.5,5)=0),V43+0.5,
OR(MOD(V43+1,3)=0,MOD(V43+1,4)=0,MOD(V43+1,5)=0),V43+1,
OR(MOD(V43+1.5,3)=0,MOD(V43+1.5,4)=0,MOD(V43+1.5,7.5)=0,MOD(V43+1.5,5)=0),V43+1.5,
OR(MOD(V43+2,3)=0,MOD(V43+2,4)=0,MOD(V43+2,5)=0),V43+2,
OR(MOD(V43+2.5,3)=0,MOD(V43+2.5,4)=0,MOD(V43+2.5,7.5)=0,MOD(V43+2.5,5)=0),V43+2.5,
OR(MOD(V43+3,3)=0,MOD(V43+3,4)=0,MOD(V43+3,5)=0),V43+3)</f>
        <v>63</v>
      </c>
      <c r="W44" s="65">
        <f t="shared" si="4"/>
        <v>0.35</v>
      </c>
      <c r="X44">
        <f>IF(MOD(V44,3)=0,1,0)+IF(MOD(V44,4)=0,2,0)+IF(MOD(V44,5)=0,4,0)+IF(MOD(V44,8)=0,8,0)+IF(MOD(V44,7.5)=0,16,0)+IF(OR(MOD(V44,6)=0,MOD(V44,10)=0),32,0)+IF(OR(MOD(V44,9)=0,MOD(V44,22.5)=0),64,0)</f>
        <v>65</v>
      </c>
      <c r="Y44" t="b">
        <f>OR(MOD(V44,6)=0,MOD(V44,10)=0)</f>
        <v>0</v>
      </c>
      <c r="Z44" t="b">
        <f>OR(MOD(V44,22.5)=0,MOD(V44,9)=0)</f>
        <v>1</v>
      </c>
      <c r="AA44" t="b">
        <f t="shared" si="16"/>
        <v>1</v>
      </c>
      <c r="AB44" t="b">
        <f t="shared" si="16"/>
        <v>0</v>
      </c>
      <c r="AC44" t="b">
        <f t="shared" si="16"/>
        <v>0</v>
      </c>
      <c r="AD44" t="b">
        <f t="shared" si="16"/>
        <v>0</v>
      </c>
      <c r="AE44" t="b">
        <f>AND(AA44,Y44)</f>
        <v>0</v>
      </c>
      <c r="AF44" t="b">
        <f>MOD($V44,AF$1)=0</f>
        <v>0</v>
      </c>
      <c r="AG44" t="b">
        <f t="shared" si="16"/>
        <v>0</v>
      </c>
      <c r="AH44" t="b">
        <f t="shared" si="16"/>
        <v>1</v>
      </c>
      <c r="AI44" t="b">
        <f>AND(AA44,Z44)</f>
        <v>1</v>
      </c>
      <c r="AJ44" t="b">
        <f t="shared" si="16"/>
        <v>0</v>
      </c>
      <c r="AK44" t="b">
        <f>AND(AC44,Y44)</f>
        <v>0</v>
      </c>
      <c r="AL44" t="b">
        <f t="shared" si="16"/>
        <v>0</v>
      </c>
      <c r="AM44" t="b">
        <f>AND(AA44,AB44)</f>
        <v>0</v>
      </c>
      <c r="AN44" t="b">
        <f t="shared" si="16"/>
        <v>0</v>
      </c>
      <c r="AO44" t="b">
        <f>AND(AA44,AC44)</f>
        <v>0</v>
      </c>
      <c r="AP44" t="b">
        <f t="shared" si="17"/>
        <v>0</v>
      </c>
      <c r="AQ44" t="b">
        <f>AND(AA44,Y44,Z44)</f>
        <v>0</v>
      </c>
      <c r="AR44" t="b">
        <f t="shared" si="17"/>
        <v>0</v>
      </c>
      <c r="AS44" t="b">
        <f>AND(AB44,AC44)</f>
        <v>0</v>
      </c>
      <c r="AT44" t="b">
        <f t="shared" si="17"/>
        <v>0</v>
      </c>
      <c r="AU44" t="b">
        <f>AND(AF44,Z44)</f>
        <v>0</v>
      </c>
      <c r="AV44" t="b">
        <f t="shared" si="17"/>
        <v>0</v>
      </c>
      <c r="AW44" t="b">
        <f t="shared" si="6"/>
        <v>0</v>
      </c>
      <c r="AX44" t="b">
        <f t="shared" si="17"/>
        <v>0</v>
      </c>
      <c r="AY44" t="b">
        <f>AND(AA44,AC44,Y44)</f>
        <v>0</v>
      </c>
      <c r="AZ44" t="b">
        <f t="shared" si="17"/>
        <v>0</v>
      </c>
      <c r="BA44" t="b">
        <f>AND(AA44,AB44,Z44)</f>
        <v>0</v>
      </c>
      <c r="BB44" t="b">
        <f t="shared" si="18"/>
        <v>0</v>
      </c>
      <c r="BC44" t="b">
        <f t="shared" si="7"/>
        <v>0</v>
      </c>
      <c r="BD44" t="b">
        <f t="shared" si="18"/>
        <v>0</v>
      </c>
      <c r="BE44" t="b">
        <f>AND(AA44,AC44,Z44)</f>
        <v>0</v>
      </c>
      <c r="BF44" t="b">
        <f t="shared" si="18"/>
        <v>0</v>
      </c>
      <c r="BG44" t="b">
        <f t="shared" si="8"/>
        <v>0</v>
      </c>
    </row>
    <row r="45" spans="1:59" x14ac:dyDescent="0.25">
      <c r="A45">
        <f>A42+7.5</f>
        <v>52.5</v>
      </c>
      <c r="E45" s="48"/>
      <c r="F45" s="50"/>
      <c r="G45" s="51"/>
      <c r="H45" s="46">
        <f>H42+1/36</f>
        <v>0.16666666666666669</v>
      </c>
      <c r="I45" s="52"/>
      <c r="J45" s="53"/>
      <c r="K45" s="58"/>
      <c r="L45" s="57"/>
      <c r="M45" s="54"/>
      <c r="N45" s="60"/>
      <c r="O45" s="56"/>
      <c r="P45" s="61"/>
      <c r="Q45" s="62"/>
      <c r="R45" s="55"/>
      <c r="S45" s="63"/>
      <c r="U45">
        <f t="shared" si="9"/>
        <v>42</v>
      </c>
      <c r="V45" cm="1">
        <f t="array" ref="V45">_xlfn.IFS(
OR(MOD(V44+0.5,3)=0,MOD(V44+0.5,4)=0,MOD(V44+0.5,7.5)=0,MOD(V44+0.5,5)=0),V44+0.5,
OR(MOD(V44+1,3)=0,MOD(V44+1,4)=0,MOD(V44+1,5)=0),V44+1,
OR(MOD(V44+1.5,3)=0,MOD(V44+1.5,4)=0,MOD(V44+1.5,7.5)=0,MOD(V44+1.5,5)=0),V44+1.5,
OR(MOD(V44+2,3)=0,MOD(V44+2,4)=0,MOD(V44+2,5)=0),V44+2,
OR(MOD(V44+2.5,3)=0,MOD(V44+2.5,4)=0,MOD(V44+2.5,7.5)=0,MOD(V44+2.5,5)=0),V44+2.5,
OR(MOD(V44+3,3)=0,MOD(V44+3,4)=0,MOD(V44+3,5)=0),V44+3)</f>
        <v>64</v>
      </c>
      <c r="W45" s="65">
        <f t="shared" si="4"/>
        <v>0.35555555555555557</v>
      </c>
      <c r="X45">
        <f>IF(MOD(V45,3)=0,1,0)+IF(MOD(V45,4)=0,2,0)+IF(MOD(V45,5)=0,4,0)+IF(MOD(V45,8)=0,8,0)+IF(MOD(V45,7.5)=0,16,0)+IF(OR(MOD(V45,6)=0,MOD(V45,10)=0),32,0)+IF(OR(MOD(V45,9)=0,MOD(V45,22.5)=0),64,0)</f>
        <v>10</v>
      </c>
      <c r="Y45" t="b">
        <f>OR(MOD(V45,6)=0,MOD(V45,10)=0)</f>
        <v>0</v>
      </c>
      <c r="Z45" t="b">
        <f>OR(MOD(V45,22.5)=0,MOD(V45,9)=0)</f>
        <v>0</v>
      </c>
      <c r="AA45" t="b">
        <f t="shared" si="16"/>
        <v>0</v>
      </c>
      <c r="AB45" t="b">
        <f t="shared" si="16"/>
        <v>1</v>
      </c>
      <c r="AC45" t="b">
        <f t="shared" si="16"/>
        <v>0</v>
      </c>
      <c r="AD45" t="b">
        <f t="shared" si="16"/>
        <v>0</v>
      </c>
      <c r="AE45" t="b">
        <f>AND(AA45,Y45)</f>
        <v>0</v>
      </c>
      <c r="AF45" t="b">
        <f>MOD($V45,AF$1)=0</f>
        <v>0</v>
      </c>
      <c r="AG45" t="b">
        <f t="shared" si="16"/>
        <v>1</v>
      </c>
      <c r="AH45" t="b">
        <f t="shared" si="16"/>
        <v>0</v>
      </c>
      <c r="AI45" t="b">
        <f>AND(AA45,Z45)</f>
        <v>0</v>
      </c>
      <c r="AJ45" t="b">
        <f t="shared" si="16"/>
        <v>0</v>
      </c>
      <c r="AK45" t="b">
        <f>AND(AC45,Y45)</f>
        <v>0</v>
      </c>
      <c r="AL45" t="b">
        <f t="shared" si="16"/>
        <v>0</v>
      </c>
      <c r="AM45" t="b">
        <f>AND(AA45,AB45)</f>
        <v>0</v>
      </c>
      <c r="AN45" t="b">
        <f t="shared" si="16"/>
        <v>0</v>
      </c>
      <c r="AO45" t="b">
        <f>AND(AA45,AC45)</f>
        <v>0</v>
      </c>
      <c r="AP45" t="b">
        <f t="shared" si="17"/>
        <v>0</v>
      </c>
      <c r="AQ45" t="b">
        <f>AND(AA45,Y45,Z45)</f>
        <v>0</v>
      </c>
      <c r="AR45" t="b">
        <f t="shared" si="17"/>
        <v>0</v>
      </c>
      <c r="AS45" t="b">
        <f>AND(AB45,AC45)</f>
        <v>0</v>
      </c>
      <c r="AT45" t="b">
        <f t="shared" si="17"/>
        <v>0</v>
      </c>
      <c r="AU45" t="b">
        <f>AND(AF45,Z45)</f>
        <v>0</v>
      </c>
      <c r="AV45" t="b">
        <f t="shared" si="17"/>
        <v>0</v>
      </c>
      <c r="AW45" t="b">
        <f t="shared" si="6"/>
        <v>0</v>
      </c>
      <c r="AX45" t="b">
        <f t="shared" si="17"/>
        <v>0</v>
      </c>
      <c r="AY45" t="b">
        <f>AND(AA45,AC45,Y45)</f>
        <v>0</v>
      </c>
      <c r="AZ45" t="b">
        <f t="shared" si="17"/>
        <v>0</v>
      </c>
      <c r="BA45" t="b">
        <f>AND(AA45,AB45,Z45)</f>
        <v>0</v>
      </c>
      <c r="BB45" t="b">
        <f t="shared" si="18"/>
        <v>0</v>
      </c>
      <c r="BC45" t="b">
        <f t="shared" si="7"/>
        <v>0</v>
      </c>
      <c r="BD45" t="b">
        <f t="shared" si="18"/>
        <v>0</v>
      </c>
      <c r="BE45" t="b">
        <f>AND(AA45,AC45,Z45)</f>
        <v>0</v>
      </c>
      <c r="BF45" t="b">
        <f t="shared" si="18"/>
        <v>0</v>
      </c>
      <c r="BG45" t="b">
        <f t="shared" si="8"/>
        <v>0</v>
      </c>
    </row>
    <row r="46" spans="1:59" x14ac:dyDescent="0.25">
      <c r="C46">
        <f>C42+9</f>
        <v>54</v>
      </c>
      <c r="E46" s="48">
        <f>E43+1/48</f>
        <v>0.16666666666666666</v>
      </c>
      <c r="F46" s="50"/>
      <c r="G46" s="51"/>
      <c r="H46" s="46"/>
      <c r="I46" s="52"/>
      <c r="J46" s="53"/>
      <c r="K46" s="58"/>
      <c r="L46" s="57"/>
      <c r="M46" s="54"/>
      <c r="N46" s="60"/>
      <c r="O46" s="56"/>
      <c r="P46" s="61"/>
      <c r="Q46" s="62"/>
      <c r="R46" s="55"/>
      <c r="S46" s="63"/>
      <c r="U46">
        <f t="shared" si="9"/>
        <v>43</v>
      </c>
      <c r="V46" cm="1">
        <f t="array" ref="V46">_xlfn.IFS(
OR(MOD(V45+0.5,3)=0,MOD(V45+0.5,4)=0,MOD(V45+0.5,7.5)=0,MOD(V45+0.5,5)=0),V45+0.5,
OR(MOD(V45+1,3)=0,MOD(V45+1,4)=0,MOD(V45+1,5)=0),V45+1,
OR(MOD(V45+1.5,3)=0,MOD(V45+1.5,4)=0,MOD(V45+1.5,7.5)=0,MOD(V45+1.5,5)=0),V45+1.5,
OR(MOD(V45+2,3)=0,MOD(V45+2,4)=0,MOD(V45+2,5)=0),V45+2,
OR(MOD(V45+2.5,3)=0,MOD(V45+2.5,4)=0,MOD(V45+2.5,7.5)=0,MOD(V45+2.5,5)=0),V45+2.5,
OR(MOD(V45+3,3)=0,MOD(V45+3,4)=0,MOD(V45+3,5)=0),V45+3)</f>
        <v>65</v>
      </c>
      <c r="W46" s="65">
        <f t="shared" si="4"/>
        <v>0.3611111111111111</v>
      </c>
      <c r="X46">
        <f>IF(MOD(V46,3)=0,1,0)+IF(MOD(V46,4)=0,2,0)+IF(MOD(V46,5)=0,4,0)+IF(MOD(V46,8)=0,8,0)+IF(MOD(V46,7.5)=0,16,0)+IF(OR(MOD(V46,6)=0,MOD(V46,10)=0),32,0)+IF(OR(MOD(V46,9)=0,MOD(V46,22.5)=0),64,0)</f>
        <v>4</v>
      </c>
      <c r="Y46" t="b">
        <f>OR(MOD(V46,6)=0,MOD(V46,10)=0)</f>
        <v>0</v>
      </c>
      <c r="Z46" t="b">
        <f>OR(MOD(V46,22.5)=0,MOD(V46,9)=0)</f>
        <v>0</v>
      </c>
      <c r="AA46" t="b">
        <f t="shared" si="16"/>
        <v>0</v>
      </c>
      <c r="AB46" t="b">
        <f t="shared" si="16"/>
        <v>0</v>
      </c>
      <c r="AC46" t="b">
        <f t="shared" si="16"/>
        <v>1</v>
      </c>
      <c r="AD46" t="b">
        <f t="shared" si="16"/>
        <v>0</v>
      </c>
      <c r="AE46" t="b">
        <f>AND(AA46,Y46)</f>
        <v>0</v>
      </c>
      <c r="AF46" t="b">
        <f>MOD($V46,AF$1)=0</f>
        <v>0</v>
      </c>
      <c r="AG46" t="b">
        <f t="shared" si="16"/>
        <v>0</v>
      </c>
      <c r="AH46" t="b">
        <f t="shared" si="16"/>
        <v>0</v>
      </c>
      <c r="AI46" t="b">
        <f>AND(AA46,Z46)</f>
        <v>0</v>
      </c>
      <c r="AJ46" t="b">
        <f t="shared" si="16"/>
        <v>0</v>
      </c>
      <c r="AK46" t="b">
        <f>AND(AC46,Y46)</f>
        <v>0</v>
      </c>
      <c r="AL46" t="b">
        <f t="shared" si="16"/>
        <v>0</v>
      </c>
      <c r="AM46" t="b">
        <f>AND(AA46,AB46)</f>
        <v>0</v>
      </c>
      <c r="AN46" t="b">
        <f t="shared" si="16"/>
        <v>0</v>
      </c>
      <c r="AO46" t="b">
        <f>AND(AA46,AC46)</f>
        <v>0</v>
      </c>
      <c r="AP46" t="b">
        <f t="shared" si="17"/>
        <v>0</v>
      </c>
      <c r="AQ46" t="b">
        <f>AND(AA46,Y46,Z46)</f>
        <v>0</v>
      </c>
      <c r="AR46" t="b">
        <f t="shared" si="17"/>
        <v>0</v>
      </c>
      <c r="AS46" t="b">
        <f>AND(AB46,AC46)</f>
        <v>0</v>
      </c>
      <c r="AT46" t="b">
        <f t="shared" si="17"/>
        <v>0</v>
      </c>
      <c r="AU46" t="b">
        <f>AND(AF46,Z46)</f>
        <v>0</v>
      </c>
      <c r="AV46" t="b">
        <f t="shared" si="17"/>
        <v>0</v>
      </c>
      <c r="AW46" t="b">
        <f t="shared" si="6"/>
        <v>0</v>
      </c>
      <c r="AX46" t="b">
        <f t="shared" si="17"/>
        <v>0</v>
      </c>
      <c r="AY46" t="b">
        <f>AND(AA46,AC46,Y46)</f>
        <v>0</v>
      </c>
      <c r="AZ46" t="b">
        <f t="shared" si="17"/>
        <v>0</v>
      </c>
      <c r="BA46" t="b">
        <f>AND(AA46,AB46,Z46)</f>
        <v>0</v>
      </c>
      <c r="BB46" t="b">
        <f t="shared" si="18"/>
        <v>0</v>
      </c>
      <c r="BC46" t="b">
        <f t="shared" si="7"/>
        <v>0</v>
      </c>
      <c r="BD46" t="b">
        <f t="shared" si="18"/>
        <v>0</v>
      </c>
      <c r="BE46" t="b">
        <f>AND(AA46,AC46,Z46)</f>
        <v>0</v>
      </c>
      <c r="BF46" t="b">
        <f t="shared" si="18"/>
        <v>0</v>
      </c>
      <c r="BG46" t="b">
        <f t="shared" si="8"/>
        <v>0</v>
      </c>
    </row>
    <row r="47" spans="1:59" x14ac:dyDescent="0.25">
      <c r="B47">
        <f>B43+8</f>
        <v>56</v>
      </c>
      <c r="E47" s="48"/>
      <c r="F47" s="50"/>
      <c r="G47" s="51">
        <f>G43+1/40</f>
        <v>0.17499999999999999</v>
      </c>
      <c r="H47" s="46"/>
      <c r="I47" s="52"/>
      <c r="J47" s="53"/>
      <c r="K47" s="58">
        <f>K40+1/20</f>
        <v>0.2</v>
      </c>
      <c r="L47" s="57"/>
      <c r="M47" s="54"/>
      <c r="N47" s="60"/>
      <c r="O47" s="56"/>
      <c r="P47" s="61"/>
      <c r="Q47" s="62"/>
      <c r="R47" s="55"/>
      <c r="S47" s="63"/>
      <c r="U47">
        <f t="shared" si="9"/>
        <v>44</v>
      </c>
      <c r="V47" cm="1">
        <f t="array" ref="V47">_xlfn.IFS(
OR(MOD(V46+0.5,3)=0,MOD(V46+0.5,4)=0,MOD(V46+0.5,7.5)=0,MOD(V46+0.5,5)=0),V46+0.5,
OR(MOD(V46+1,3)=0,MOD(V46+1,4)=0,MOD(V46+1,5)=0),V46+1,
OR(MOD(V46+1.5,3)=0,MOD(V46+1.5,4)=0,MOD(V46+1.5,7.5)=0,MOD(V46+1.5,5)=0),V46+1.5,
OR(MOD(V46+2,3)=0,MOD(V46+2,4)=0,MOD(V46+2,5)=0),V46+2,
OR(MOD(V46+2.5,3)=0,MOD(V46+2.5,4)=0,MOD(V46+2.5,7.5)=0,MOD(V46+2.5,5)=0),V46+2.5,
OR(MOD(V46+3,3)=0,MOD(V46+3,4)=0,MOD(V46+3,5)=0),V46+3)</f>
        <v>66</v>
      </c>
      <c r="W47" s="65">
        <f t="shared" si="4"/>
        <v>0.3666666666666667</v>
      </c>
      <c r="X47">
        <f>IF(MOD(V47,3)=0,1,0)+IF(MOD(V47,4)=0,2,0)+IF(MOD(V47,5)=0,4,0)+IF(MOD(V47,8)=0,8,0)+IF(MOD(V47,7.5)=0,16,0)+IF(OR(MOD(V47,6)=0,MOD(V47,10)=0),32,0)+IF(OR(MOD(V47,9)=0,MOD(V47,22.5)=0),64,0)</f>
        <v>33</v>
      </c>
      <c r="Y47" t="b">
        <f>OR(MOD(V47,6)=0,MOD(V47,10)=0)</f>
        <v>1</v>
      </c>
      <c r="Z47" t="b">
        <f>OR(MOD(V47,22.5)=0,MOD(V47,9)=0)</f>
        <v>0</v>
      </c>
      <c r="AA47" t="b">
        <f t="shared" si="16"/>
        <v>1</v>
      </c>
      <c r="AB47" t="b">
        <f t="shared" si="16"/>
        <v>0</v>
      </c>
      <c r="AC47" t="b">
        <f t="shared" si="16"/>
        <v>0</v>
      </c>
      <c r="AD47" t="b">
        <f t="shared" si="16"/>
        <v>1</v>
      </c>
      <c r="AE47" t="b">
        <f>AND(AA47,Y47)</f>
        <v>1</v>
      </c>
      <c r="AF47" t="b">
        <f>MOD($V47,AF$1)=0</f>
        <v>0</v>
      </c>
      <c r="AG47" t="b">
        <f t="shared" si="16"/>
        <v>0</v>
      </c>
      <c r="AH47" t="b">
        <f t="shared" si="16"/>
        <v>0</v>
      </c>
      <c r="AI47" t="b">
        <f>AND(AA47,Z47)</f>
        <v>0</v>
      </c>
      <c r="AJ47" t="b">
        <f t="shared" si="16"/>
        <v>0</v>
      </c>
      <c r="AK47" t="b">
        <f>AND(AC47,Y47)</f>
        <v>0</v>
      </c>
      <c r="AL47" t="b">
        <f t="shared" si="16"/>
        <v>0</v>
      </c>
      <c r="AM47" t="b">
        <f>AND(AA47,AB47)</f>
        <v>0</v>
      </c>
      <c r="AN47" t="b">
        <f t="shared" si="16"/>
        <v>0</v>
      </c>
      <c r="AO47" t="b">
        <f>AND(AA47,AC47)</f>
        <v>0</v>
      </c>
      <c r="AP47" t="b">
        <f t="shared" si="17"/>
        <v>0</v>
      </c>
      <c r="AQ47" t="b">
        <f>AND(AA47,Y47,Z47)</f>
        <v>0</v>
      </c>
      <c r="AR47" t="b">
        <f t="shared" si="17"/>
        <v>0</v>
      </c>
      <c r="AS47" t="b">
        <f>AND(AB47,AC47)</f>
        <v>0</v>
      </c>
      <c r="AT47" t="b">
        <f t="shared" si="17"/>
        <v>0</v>
      </c>
      <c r="AU47" t="b">
        <f>AND(AF47,Z47)</f>
        <v>0</v>
      </c>
      <c r="AV47" t="b">
        <f t="shared" si="17"/>
        <v>0</v>
      </c>
      <c r="AW47" t="b">
        <f t="shared" si="6"/>
        <v>0</v>
      </c>
      <c r="AX47" t="b">
        <f t="shared" si="17"/>
        <v>0</v>
      </c>
      <c r="AY47" t="b">
        <f>AND(AA47,AC47,Y47)</f>
        <v>0</v>
      </c>
      <c r="AZ47" t="b">
        <f t="shared" si="17"/>
        <v>0</v>
      </c>
      <c r="BA47" t="b">
        <f>AND(AA47,AB47,Z47)</f>
        <v>0</v>
      </c>
      <c r="BB47" t="b">
        <f t="shared" si="18"/>
        <v>0</v>
      </c>
      <c r="BC47" t="b">
        <f t="shared" si="7"/>
        <v>0</v>
      </c>
      <c r="BD47" t="b">
        <f t="shared" si="18"/>
        <v>0</v>
      </c>
      <c r="BE47" t="b">
        <f>AND(AA47,AC47,Z47)</f>
        <v>0</v>
      </c>
      <c r="BF47" t="b">
        <f t="shared" si="18"/>
        <v>0</v>
      </c>
      <c r="BG47" t="b">
        <f t="shared" si="8"/>
        <v>0</v>
      </c>
    </row>
    <row r="48" spans="1:59" x14ac:dyDescent="0.25">
      <c r="A48">
        <f>A45+7.5</f>
        <v>60</v>
      </c>
      <c r="D48">
        <f>D44+10</f>
        <v>60</v>
      </c>
      <c r="E48" s="48"/>
      <c r="F48" s="50">
        <f>F44+1/45</f>
        <v>0.17777777777777778</v>
      </c>
      <c r="G48" s="51"/>
      <c r="H48" s="46"/>
      <c r="I48" s="52"/>
      <c r="J48" s="53"/>
      <c r="K48" s="58"/>
      <c r="L48" s="57"/>
      <c r="M48" s="54"/>
      <c r="N48" s="60"/>
      <c r="O48" s="56"/>
      <c r="P48" s="61"/>
      <c r="Q48" s="62"/>
      <c r="R48" s="55"/>
      <c r="S48" s="63"/>
      <c r="U48">
        <f t="shared" si="9"/>
        <v>45</v>
      </c>
      <c r="V48" cm="1">
        <f t="array" ref="V48">_xlfn.IFS(
OR(MOD(V47+0.5,3)=0,MOD(V47+0.5,4)=0,MOD(V47+0.5,7.5)=0,MOD(V47+0.5,5)=0),V47+0.5,
OR(MOD(V47+1,3)=0,MOD(V47+1,4)=0,MOD(V47+1,5)=0),V47+1,
OR(MOD(V47+1.5,3)=0,MOD(V47+1.5,4)=0,MOD(V47+1.5,7.5)=0,MOD(V47+1.5,5)=0),V47+1.5,
OR(MOD(V47+2,3)=0,MOD(V47+2,4)=0,MOD(V47+2,5)=0),V47+2,
OR(MOD(V47+2.5,3)=0,MOD(V47+2.5,4)=0,MOD(V47+2.5,7.5)=0,MOD(V47+2.5,5)=0),V47+2.5,
OR(MOD(V47+3,3)=0,MOD(V47+3,4)=0,MOD(V47+3,5)=0),V47+3)</f>
        <v>67.5</v>
      </c>
      <c r="W48" s="65">
        <f t="shared" si="4"/>
        <v>0.375</v>
      </c>
      <c r="X48">
        <f>IF(MOD(V48,3)=0,1,0)+IF(MOD(V48,4)=0,2,0)+IF(MOD(V48,5)=0,4,0)+IF(MOD(V48,8)=0,8,0)+IF(MOD(V48,7.5)=0,16,0)+IF(OR(MOD(V48,6)=0,MOD(V48,10)=0),32,0)+IF(OR(MOD(V48,9)=0,MOD(V48,22.5)=0),64,0)</f>
        <v>80</v>
      </c>
      <c r="Y48" t="b">
        <f>OR(MOD(V48,6)=0,MOD(V48,10)=0)</f>
        <v>0</v>
      </c>
      <c r="Z48" t="b">
        <f>OR(MOD(V48,22.5)=0,MOD(V48,9)=0)</f>
        <v>1</v>
      </c>
      <c r="AA48" t="b">
        <f t="shared" si="16"/>
        <v>0</v>
      </c>
      <c r="AB48" t="b">
        <f t="shared" si="16"/>
        <v>0</v>
      </c>
      <c r="AC48" t="b">
        <f t="shared" si="16"/>
        <v>0</v>
      </c>
      <c r="AD48" t="b">
        <f t="shared" si="16"/>
        <v>0</v>
      </c>
      <c r="AE48" t="b">
        <f>AND(AA48,Y48)</f>
        <v>0</v>
      </c>
      <c r="AF48" t="b">
        <f>MOD($V48,AF$1)=0</f>
        <v>1</v>
      </c>
      <c r="AG48" t="b">
        <f t="shared" si="16"/>
        <v>0</v>
      </c>
      <c r="AH48" t="b">
        <f t="shared" si="16"/>
        <v>0</v>
      </c>
      <c r="AI48" t="b">
        <f>AND(AA48,Z48)</f>
        <v>0</v>
      </c>
      <c r="AJ48" t="b">
        <f t="shared" si="16"/>
        <v>0</v>
      </c>
      <c r="AK48" t="b">
        <f>AND(AC48,Y48)</f>
        <v>0</v>
      </c>
      <c r="AL48" t="b">
        <f t="shared" si="16"/>
        <v>0</v>
      </c>
      <c r="AM48" t="b">
        <f>AND(AA48,AB48)</f>
        <v>0</v>
      </c>
      <c r="AN48" t="b">
        <f t="shared" si="16"/>
        <v>0</v>
      </c>
      <c r="AO48" t="b">
        <f>AND(AA48,AC48)</f>
        <v>0</v>
      </c>
      <c r="AP48" t="b">
        <f t="shared" si="17"/>
        <v>0</v>
      </c>
      <c r="AQ48" t="b">
        <f>AND(AA48,Y48,Z48)</f>
        <v>0</v>
      </c>
      <c r="AR48" t="b">
        <f t="shared" si="17"/>
        <v>0</v>
      </c>
      <c r="AS48" t="b">
        <f>AND(AB48,AC48)</f>
        <v>0</v>
      </c>
      <c r="AT48" t="b">
        <f t="shared" si="17"/>
        <v>1</v>
      </c>
      <c r="AU48" t="b">
        <f>AND(AF48,Z48)</f>
        <v>1</v>
      </c>
      <c r="AV48" t="b">
        <f t="shared" si="17"/>
        <v>0</v>
      </c>
      <c r="AW48" t="b">
        <f t="shared" si="6"/>
        <v>0</v>
      </c>
      <c r="AX48" t="b">
        <f t="shared" si="17"/>
        <v>0</v>
      </c>
      <c r="AY48" t="b">
        <f>AND(AA48,AC48,Y48)</f>
        <v>0</v>
      </c>
      <c r="AZ48" t="b">
        <f t="shared" si="17"/>
        <v>0</v>
      </c>
      <c r="BA48" t="b">
        <f>AND(AA48,AB48,Z48)</f>
        <v>0</v>
      </c>
      <c r="BB48" t="b">
        <f t="shared" si="18"/>
        <v>0</v>
      </c>
      <c r="BC48" t="b">
        <f t="shared" si="7"/>
        <v>0</v>
      </c>
      <c r="BD48" t="b">
        <f t="shared" si="18"/>
        <v>0</v>
      </c>
      <c r="BE48" t="b">
        <f>AND(AA48,AC48,Z48)</f>
        <v>0</v>
      </c>
      <c r="BF48" t="b">
        <f t="shared" si="18"/>
        <v>0</v>
      </c>
      <c r="BG48" t="b">
        <f t="shared" si="8"/>
        <v>0</v>
      </c>
    </row>
    <row r="49" spans="1:59" x14ac:dyDescent="0.25">
      <c r="C49">
        <f>C46+9</f>
        <v>63</v>
      </c>
      <c r="E49" s="48">
        <f t="shared" ref="E49" si="20">E46+1/48</f>
        <v>0.1875</v>
      </c>
      <c r="F49" s="50"/>
      <c r="G49" s="51"/>
      <c r="H49" s="46">
        <f>H45+1/36</f>
        <v>0.19444444444444448</v>
      </c>
      <c r="I49" s="52">
        <f>I44+1/30</f>
        <v>0.19999999999999998</v>
      </c>
      <c r="J49" s="53">
        <f>J43+1/24</f>
        <v>0.20833333333333331</v>
      </c>
      <c r="K49" s="58"/>
      <c r="L49" s="57">
        <f>L42+1/18</f>
        <v>0.22222222222222221</v>
      </c>
      <c r="M49" s="54"/>
      <c r="N49" s="60"/>
      <c r="O49" s="56">
        <f>O38+1/12</f>
        <v>0.25</v>
      </c>
      <c r="P49" s="61"/>
      <c r="Q49" s="62"/>
      <c r="R49" s="55"/>
      <c r="S49" s="63">
        <f>S25+1/6</f>
        <v>0.33333333333333331</v>
      </c>
      <c r="U49">
        <f t="shared" si="9"/>
        <v>46</v>
      </c>
      <c r="V49" cm="1">
        <f t="array" ref="V49">_xlfn.IFS(
OR(MOD(V48+0.5,3)=0,MOD(V48+0.5,4)=0,MOD(V48+0.5,7.5)=0,MOD(V48+0.5,5)=0),V48+0.5,
OR(MOD(V48+1,3)=0,MOD(V48+1,4)=0,MOD(V48+1,5)=0),V48+1,
OR(MOD(V48+1.5,3)=0,MOD(V48+1.5,4)=0,MOD(V48+1.5,7.5)=0,MOD(V48+1.5,5)=0),V48+1.5,
OR(MOD(V48+2,3)=0,MOD(V48+2,4)=0,MOD(V48+2,5)=0),V48+2,
OR(MOD(V48+2.5,3)=0,MOD(V48+2.5,4)=0,MOD(V48+2.5,7.5)=0,MOD(V48+2.5,5)=0),V48+2.5,
OR(MOD(V48+3,3)=0,MOD(V48+3,4)=0,MOD(V48+3,5)=0),V48+3)</f>
        <v>68</v>
      </c>
      <c r="W49" s="65">
        <f t="shared" si="4"/>
        <v>0.37777777777777782</v>
      </c>
      <c r="X49">
        <f>IF(MOD(V49,3)=0,1,0)+IF(MOD(V49,4)=0,2,0)+IF(MOD(V49,5)=0,4,0)+IF(MOD(V49,8)=0,8,0)+IF(MOD(V49,7.5)=0,16,0)+IF(OR(MOD(V49,6)=0,MOD(V49,10)=0),32,0)+IF(OR(MOD(V49,9)=0,MOD(V49,22.5)=0),64,0)</f>
        <v>2</v>
      </c>
      <c r="Y49" t="b">
        <f>OR(MOD(V49,6)=0,MOD(V49,10)=0)</f>
        <v>0</v>
      </c>
      <c r="Z49" t="b">
        <f>OR(MOD(V49,22.5)=0,MOD(V49,9)=0)</f>
        <v>0</v>
      </c>
      <c r="AA49" t="b">
        <f t="shared" si="16"/>
        <v>0</v>
      </c>
      <c r="AB49" t="b">
        <f t="shared" si="16"/>
        <v>1</v>
      </c>
      <c r="AC49" t="b">
        <f t="shared" si="16"/>
        <v>0</v>
      </c>
      <c r="AD49" t="b">
        <f t="shared" si="16"/>
        <v>0</v>
      </c>
      <c r="AE49" t="b">
        <f>AND(AA49,Y49)</f>
        <v>0</v>
      </c>
      <c r="AF49" t="b">
        <f>MOD($V49,AF$1)=0</f>
        <v>0</v>
      </c>
      <c r="AG49" t="b">
        <f t="shared" si="16"/>
        <v>0</v>
      </c>
      <c r="AH49" t="b">
        <f t="shared" si="16"/>
        <v>0</v>
      </c>
      <c r="AI49" t="b">
        <f>AND(AA49,Z49)</f>
        <v>0</v>
      </c>
      <c r="AJ49" t="b">
        <f t="shared" si="16"/>
        <v>0</v>
      </c>
      <c r="AK49" t="b">
        <f>AND(AC49,Y49)</f>
        <v>0</v>
      </c>
      <c r="AL49" t="b">
        <f t="shared" si="16"/>
        <v>0</v>
      </c>
      <c r="AM49" t="b">
        <f>AND(AA49,AB49)</f>
        <v>0</v>
      </c>
      <c r="AN49" t="b">
        <f t="shared" si="16"/>
        <v>0</v>
      </c>
      <c r="AO49" t="b">
        <f>AND(AA49,AC49)</f>
        <v>0</v>
      </c>
      <c r="AP49" t="b">
        <f t="shared" si="17"/>
        <v>0</v>
      </c>
      <c r="AQ49" t="b">
        <f>AND(AA49,Y49,Z49)</f>
        <v>0</v>
      </c>
      <c r="AR49" t="b">
        <f t="shared" si="17"/>
        <v>0</v>
      </c>
      <c r="AS49" t="b">
        <f>AND(AB49,AC49)</f>
        <v>0</v>
      </c>
      <c r="AT49" t="b">
        <f t="shared" si="17"/>
        <v>0</v>
      </c>
      <c r="AU49" t="b">
        <f>AND(AF49,Z49)</f>
        <v>0</v>
      </c>
      <c r="AV49" t="b">
        <f t="shared" si="17"/>
        <v>0</v>
      </c>
      <c r="AW49" t="b">
        <f t="shared" si="6"/>
        <v>0</v>
      </c>
      <c r="AX49" t="b">
        <f t="shared" si="17"/>
        <v>0</v>
      </c>
      <c r="AY49" t="b">
        <f>AND(AA49,AC49,Y49)</f>
        <v>0</v>
      </c>
      <c r="AZ49" t="b">
        <f t="shared" si="17"/>
        <v>0</v>
      </c>
      <c r="BA49" t="b">
        <f>AND(AA49,AB49,Z49)</f>
        <v>0</v>
      </c>
      <c r="BB49" t="b">
        <f t="shared" si="18"/>
        <v>0</v>
      </c>
      <c r="BC49" t="b">
        <f t="shared" si="7"/>
        <v>0</v>
      </c>
      <c r="BD49" t="b">
        <f t="shared" si="18"/>
        <v>0</v>
      </c>
      <c r="BE49" t="b">
        <f>AND(AA49,AC49,Z49)</f>
        <v>0</v>
      </c>
      <c r="BF49" t="b">
        <f t="shared" si="18"/>
        <v>0</v>
      </c>
      <c r="BG49" t="b">
        <f t="shared" si="8"/>
        <v>0</v>
      </c>
    </row>
    <row r="50" spans="1:59" x14ac:dyDescent="0.25">
      <c r="B50">
        <f>B47+8</f>
        <v>64</v>
      </c>
      <c r="E50" s="48"/>
      <c r="F50" s="50"/>
      <c r="G50" s="51">
        <f>G47+1/40</f>
        <v>0.19999999999999998</v>
      </c>
      <c r="H50" s="46"/>
      <c r="I50" s="52"/>
      <c r="J50" s="53"/>
      <c r="K50" s="58"/>
      <c r="L50" s="57"/>
      <c r="M50" s="54"/>
      <c r="N50" s="60"/>
      <c r="O50" s="56"/>
      <c r="P50" s="61"/>
      <c r="Q50" s="62"/>
      <c r="R50" s="55"/>
      <c r="S50" s="63"/>
      <c r="U50">
        <f t="shared" si="9"/>
        <v>47</v>
      </c>
      <c r="V50" cm="1">
        <f t="array" ref="V50">_xlfn.IFS(
OR(MOD(V49+0.5,3)=0,MOD(V49+0.5,4)=0,MOD(V49+0.5,7.5)=0,MOD(V49+0.5,5)=0),V49+0.5,
OR(MOD(V49+1,3)=0,MOD(V49+1,4)=0,MOD(V49+1,5)=0),V49+1,
OR(MOD(V49+1.5,3)=0,MOD(V49+1.5,4)=0,MOD(V49+1.5,7.5)=0,MOD(V49+1.5,5)=0),V49+1.5,
OR(MOD(V49+2,3)=0,MOD(V49+2,4)=0,MOD(V49+2,5)=0),V49+2,
OR(MOD(V49+2.5,3)=0,MOD(V49+2.5,4)=0,MOD(V49+2.5,7.5)=0,MOD(V49+2.5,5)=0),V49+2.5,
OR(MOD(V49+3,3)=0,MOD(V49+3,4)=0,MOD(V49+3,5)=0),V49+3)</f>
        <v>69</v>
      </c>
      <c r="W50" s="65">
        <f t="shared" si="4"/>
        <v>0.3833333333333333</v>
      </c>
      <c r="X50">
        <f>IF(MOD(V50,3)=0,1,0)+IF(MOD(V50,4)=0,2,0)+IF(MOD(V50,5)=0,4,0)+IF(MOD(V50,8)=0,8,0)+IF(MOD(V50,7.5)=0,16,0)+IF(OR(MOD(V50,6)=0,MOD(V50,10)=0),32,0)+IF(OR(MOD(V50,9)=0,MOD(V50,22.5)=0),64,0)</f>
        <v>1</v>
      </c>
      <c r="Y50" t="b">
        <f>OR(MOD(V50,6)=0,MOD(V50,10)=0)</f>
        <v>0</v>
      </c>
      <c r="Z50" t="b">
        <f>OR(MOD(V50,22.5)=0,MOD(V50,9)=0)</f>
        <v>0</v>
      </c>
      <c r="AA50" t="b">
        <f t="shared" si="16"/>
        <v>1</v>
      </c>
      <c r="AB50" t="b">
        <f t="shared" si="16"/>
        <v>0</v>
      </c>
      <c r="AC50" t="b">
        <f t="shared" si="16"/>
        <v>0</v>
      </c>
      <c r="AD50" t="b">
        <f t="shared" si="16"/>
        <v>0</v>
      </c>
      <c r="AE50" t="b">
        <f>AND(AA50,Y50)</f>
        <v>0</v>
      </c>
      <c r="AF50" t="b">
        <f>MOD($V50,AF$1)=0</f>
        <v>0</v>
      </c>
      <c r="AG50" t="b">
        <f t="shared" si="16"/>
        <v>0</v>
      </c>
      <c r="AH50" t="b">
        <f t="shared" si="16"/>
        <v>0</v>
      </c>
      <c r="AI50" t="b">
        <f>AND(AA50,Z50)</f>
        <v>0</v>
      </c>
      <c r="AJ50" t="b">
        <f t="shared" si="16"/>
        <v>0</v>
      </c>
      <c r="AK50" t="b">
        <f>AND(AC50,Y50)</f>
        <v>0</v>
      </c>
      <c r="AL50" t="b">
        <f t="shared" si="16"/>
        <v>0</v>
      </c>
      <c r="AM50" t="b">
        <f>AND(AA50,AB50)</f>
        <v>0</v>
      </c>
      <c r="AN50" t="b">
        <f t="shared" si="16"/>
        <v>0</v>
      </c>
      <c r="AO50" t="b">
        <f>AND(AA50,AC50)</f>
        <v>0</v>
      </c>
      <c r="AP50" t="b">
        <f t="shared" si="17"/>
        <v>0</v>
      </c>
      <c r="AQ50" t="b">
        <f>AND(AA50,Y50,Z50)</f>
        <v>0</v>
      </c>
      <c r="AR50" t="b">
        <f t="shared" si="17"/>
        <v>0</v>
      </c>
      <c r="AS50" t="b">
        <f>AND(AB50,AC50)</f>
        <v>0</v>
      </c>
      <c r="AT50" t="b">
        <f t="shared" si="17"/>
        <v>0</v>
      </c>
      <c r="AU50" t="b">
        <f>AND(AF50,Z50)</f>
        <v>0</v>
      </c>
      <c r="AV50" t="b">
        <f t="shared" si="17"/>
        <v>0</v>
      </c>
      <c r="AW50" t="b">
        <f t="shared" si="6"/>
        <v>0</v>
      </c>
      <c r="AX50" t="b">
        <f t="shared" si="17"/>
        <v>0</v>
      </c>
      <c r="AY50" t="b">
        <f>AND(AA50,AC50,Y50)</f>
        <v>0</v>
      </c>
      <c r="AZ50" t="b">
        <f t="shared" si="17"/>
        <v>0</v>
      </c>
      <c r="BA50" t="b">
        <f>AND(AA50,AB50,Z50)</f>
        <v>0</v>
      </c>
      <c r="BB50" t="b">
        <f t="shared" si="18"/>
        <v>0</v>
      </c>
      <c r="BC50" t="b">
        <f t="shared" si="7"/>
        <v>0</v>
      </c>
      <c r="BD50" t="b">
        <f t="shared" si="18"/>
        <v>0</v>
      </c>
      <c r="BE50" t="b">
        <f>AND(AA50,AC50,Z50)</f>
        <v>0</v>
      </c>
      <c r="BF50" t="b">
        <f t="shared" si="18"/>
        <v>0</v>
      </c>
      <c r="BG50" t="b">
        <f t="shared" si="8"/>
        <v>0</v>
      </c>
    </row>
    <row r="51" spans="1:59" x14ac:dyDescent="0.25">
      <c r="A51">
        <f>A48+7.5</f>
        <v>67.5</v>
      </c>
      <c r="E51" s="48"/>
      <c r="F51" s="50">
        <f t="shared" ref="F51" si="21">F48+1/45</f>
        <v>0.2</v>
      </c>
      <c r="G51" s="51"/>
      <c r="H51" s="46"/>
      <c r="I51" s="52"/>
      <c r="J51" s="53"/>
      <c r="K51" s="58"/>
      <c r="L51" s="57"/>
      <c r="M51" s="54"/>
      <c r="N51" s="60"/>
      <c r="O51" s="56"/>
      <c r="P51" s="61"/>
      <c r="Q51" s="62"/>
      <c r="R51" s="55"/>
      <c r="S51" s="63"/>
      <c r="U51">
        <f t="shared" si="9"/>
        <v>48</v>
      </c>
      <c r="V51" cm="1">
        <f t="array" ref="V51">_xlfn.IFS(
OR(MOD(V50+0.5,3)=0,MOD(V50+0.5,4)=0,MOD(V50+0.5,7.5)=0,MOD(V50+0.5,5)=0),V50+0.5,
OR(MOD(V50+1,3)=0,MOD(V50+1,4)=0,MOD(V50+1,5)=0),V50+1,
OR(MOD(V50+1.5,3)=0,MOD(V50+1.5,4)=0,MOD(V50+1.5,7.5)=0,MOD(V50+1.5,5)=0),V50+1.5,
OR(MOD(V50+2,3)=0,MOD(V50+2,4)=0,MOD(V50+2,5)=0),V50+2,
OR(MOD(V50+2.5,3)=0,MOD(V50+2.5,4)=0,MOD(V50+2.5,7.5)=0,MOD(V50+2.5,5)=0),V50+2.5,
OR(MOD(V50+3,3)=0,MOD(V50+3,4)=0,MOD(V50+3,5)=0),V50+3)</f>
        <v>70</v>
      </c>
      <c r="W51" s="65">
        <f t="shared" si="4"/>
        <v>0.3888888888888889</v>
      </c>
      <c r="X51">
        <f>IF(MOD(V51,3)=0,1,0)+IF(MOD(V51,4)=0,2,0)+IF(MOD(V51,5)=0,4,0)+IF(MOD(V51,8)=0,8,0)+IF(MOD(V51,7.5)=0,16,0)+IF(OR(MOD(V51,6)=0,MOD(V51,10)=0),32,0)+IF(OR(MOD(V51,9)=0,MOD(V51,22.5)=0),64,0)</f>
        <v>36</v>
      </c>
      <c r="Y51" t="b">
        <f>OR(MOD(V51,6)=0,MOD(V51,10)=0)</f>
        <v>1</v>
      </c>
      <c r="Z51" t="b">
        <f>OR(MOD(V51,22.5)=0,MOD(V51,9)=0)</f>
        <v>0</v>
      </c>
      <c r="AA51" t="b">
        <f t="shared" si="16"/>
        <v>0</v>
      </c>
      <c r="AB51" t="b">
        <f t="shared" si="16"/>
        <v>0</v>
      </c>
      <c r="AC51" t="b">
        <f t="shared" si="16"/>
        <v>1</v>
      </c>
      <c r="AD51" t="b">
        <f t="shared" si="16"/>
        <v>0</v>
      </c>
      <c r="AE51" t="b">
        <f>AND(AA51,Y51)</f>
        <v>0</v>
      </c>
      <c r="AF51" t="b">
        <f>MOD($V51,AF$1)=0</f>
        <v>0</v>
      </c>
      <c r="AG51" t="b">
        <f t="shared" si="16"/>
        <v>0</v>
      </c>
      <c r="AH51" t="b">
        <f t="shared" si="16"/>
        <v>0</v>
      </c>
      <c r="AI51" t="b">
        <f>AND(AA51,Z51)</f>
        <v>0</v>
      </c>
      <c r="AJ51" t="b">
        <f t="shared" si="16"/>
        <v>1</v>
      </c>
      <c r="AK51" t="b">
        <f>AND(AC51,Y51)</f>
        <v>1</v>
      </c>
      <c r="AL51" t="b">
        <f t="shared" si="16"/>
        <v>0</v>
      </c>
      <c r="AM51" t="b">
        <f>AND(AA51,AB51)</f>
        <v>0</v>
      </c>
      <c r="AN51" t="b">
        <f t="shared" si="16"/>
        <v>0</v>
      </c>
      <c r="AO51" t="b">
        <f>AND(AA51,AC51)</f>
        <v>0</v>
      </c>
      <c r="AP51" t="b">
        <f t="shared" si="17"/>
        <v>0</v>
      </c>
      <c r="AQ51" t="b">
        <f>AND(AA51,Y51,Z51)</f>
        <v>0</v>
      </c>
      <c r="AR51" t="b">
        <f t="shared" si="17"/>
        <v>0</v>
      </c>
      <c r="AS51" t="b">
        <f>AND(AB51,AC51)</f>
        <v>0</v>
      </c>
      <c r="AT51" t="b">
        <f t="shared" si="17"/>
        <v>0</v>
      </c>
      <c r="AU51" t="b">
        <f>AND(AF51,Z51)</f>
        <v>0</v>
      </c>
      <c r="AV51" t="b">
        <f t="shared" si="17"/>
        <v>0</v>
      </c>
      <c r="AW51" t="b">
        <f t="shared" si="6"/>
        <v>0</v>
      </c>
      <c r="AX51" t="b">
        <f t="shared" si="17"/>
        <v>0</v>
      </c>
      <c r="AY51" t="b">
        <f>AND(AA51,AC51,Y51)</f>
        <v>0</v>
      </c>
      <c r="AZ51" t="b">
        <f t="shared" si="17"/>
        <v>0</v>
      </c>
      <c r="BA51" t="b">
        <f>AND(AA51,AB51,Z51)</f>
        <v>0</v>
      </c>
      <c r="BB51" t="b">
        <f t="shared" si="18"/>
        <v>0</v>
      </c>
      <c r="BC51" t="b">
        <f t="shared" si="7"/>
        <v>0</v>
      </c>
      <c r="BD51" t="b">
        <f t="shared" si="18"/>
        <v>0</v>
      </c>
      <c r="BE51" t="b">
        <f>AND(AA51,AC51,Z51)</f>
        <v>0</v>
      </c>
      <c r="BF51" t="b">
        <f t="shared" si="18"/>
        <v>0</v>
      </c>
      <c r="BG51" t="b">
        <f t="shared" si="8"/>
        <v>0</v>
      </c>
    </row>
    <row r="52" spans="1:59" x14ac:dyDescent="0.25">
      <c r="D52">
        <f>D48+10</f>
        <v>70</v>
      </c>
      <c r="E52" s="48">
        <f t="shared" ref="E52" si="22">E49+1/48</f>
        <v>0.20833333333333334</v>
      </c>
      <c r="F52" s="50"/>
      <c r="G52" s="51"/>
      <c r="H52" s="46"/>
      <c r="I52" s="52"/>
      <c r="J52" s="53"/>
      <c r="K52" s="58"/>
      <c r="L52" s="57"/>
      <c r="M52" s="54">
        <f>M43+1/16</f>
        <v>0.25</v>
      </c>
      <c r="N52" s="60"/>
      <c r="O52" s="56"/>
      <c r="P52" s="61"/>
      <c r="Q52" s="62"/>
      <c r="R52" s="55"/>
      <c r="S52" s="63"/>
      <c r="U52">
        <f t="shared" si="9"/>
        <v>49</v>
      </c>
      <c r="V52" cm="1">
        <f t="array" ref="V52">_xlfn.IFS(
OR(MOD(V51+0.5,3)=0,MOD(V51+0.5,4)=0,MOD(V51+0.5,7.5)=0,MOD(V51+0.5,5)=0),V51+0.5,
OR(MOD(V51+1,3)=0,MOD(V51+1,4)=0,MOD(V51+1,5)=0),V51+1,
OR(MOD(V51+1.5,3)=0,MOD(V51+1.5,4)=0,MOD(V51+1.5,7.5)=0,MOD(V51+1.5,5)=0),V51+1.5,
OR(MOD(V51+2,3)=0,MOD(V51+2,4)=0,MOD(V51+2,5)=0),V51+2,
OR(MOD(V51+2.5,3)=0,MOD(V51+2.5,4)=0,MOD(V51+2.5,7.5)=0,MOD(V51+2.5,5)=0),V51+2.5,
OR(MOD(V51+3,3)=0,MOD(V51+3,4)=0,MOD(V51+3,5)=0),V51+3)</f>
        <v>72</v>
      </c>
      <c r="W52" s="65">
        <f t="shared" si="4"/>
        <v>0.4</v>
      </c>
      <c r="X52">
        <f>IF(MOD(V52,3)=0,1,0)+IF(MOD(V52,4)=0,2,0)+IF(MOD(V52,5)=0,4,0)+IF(MOD(V52,8)=0,8,0)+IF(MOD(V52,7.5)=0,16,0)+IF(OR(MOD(V52,6)=0,MOD(V52,10)=0),32,0)+IF(OR(MOD(V52,9)=0,MOD(V52,22.5)=0),64,0)</f>
        <v>107</v>
      </c>
      <c r="Y52" t="b">
        <f>OR(MOD(V52,6)=0,MOD(V52,10)=0)</f>
        <v>1</v>
      </c>
      <c r="Z52" t="b">
        <f>OR(MOD(V52,22.5)=0,MOD(V52,9)=0)</f>
        <v>1</v>
      </c>
      <c r="AA52" t="b">
        <f t="shared" si="16"/>
        <v>1</v>
      </c>
      <c r="AB52" t="b">
        <f t="shared" si="16"/>
        <v>1</v>
      </c>
      <c r="AC52" t="b">
        <f t="shared" si="16"/>
        <v>0</v>
      </c>
      <c r="AD52" t="b">
        <f t="shared" si="16"/>
        <v>1</v>
      </c>
      <c r="AE52" t="b">
        <f>AND(AA52,Y52)</f>
        <v>1</v>
      </c>
      <c r="AF52" t="b">
        <f>MOD($V52,AF$1)=0</f>
        <v>0</v>
      </c>
      <c r="AG52" t="b">
        <f t="shared" si="16"/>
        <v>1</v>
      </c>
      <c r="AH52" t="b">
        <f t="shared" si="16"/>
        <v>1</v>
      </c>
      <c r="AI52" t="b">
        <f>AND(AA52,Z52)</f>
        <v>1</v>
      </c>
      <c r="AJ52" t="b">
        <f t="shared" si="16"/>
        <v>0</v>
      </c>
      <c r="AK52" t="b">
        <f>AND(AC52,Y52)</f>
        <v>0</v>
      </c>
      <c r="AL52" t="b">
        <f t="shared" si="16"/>
        <v>1</v>
      </c>
      <c r="AM52" t="b">
        <f>AND(AA52,AB52)</f>
        <v>1</v>
      </c>
      <c r="AN52" t="b">
        <f t="shared" si="16"/>
        <v>0</v>
      </c>
      <c r="AO52" t="b">
        <f>AND(AA52,AC52)</f>
        <v>0</v>
      </c>
      <c r="AP52" t="b">
        <f t="shared" si="17"/>
        <v>1</v>
      </c>
      <c r="AQ52" t="b">
        <f>AND(AA52,Y52,Z52)</f>
        <v>1</v>
      </c>
      <c r="AR52" t="b">
        <f t="shared" si="17"/>
        <v>0</v>
      </c>
      <c r="AS52" t="b">
        <f>AND(AB52,AC52)</f>
        <v>0</v>
      </c>
      <c r="AT52" t="b">
        <f t="shared" si="17"/>
        <v>0</v>
      </c>
      <c r="AU52" t="b">
        <f>AND(AF52,Z52)</f>
        <v>0</v>
      </c>
      <c r="AV52" t="b">
        <f t="shared" si="17"/>
        <v>1</v>
      </c>
      <c r="AW52" t="b">
        <f t="shared" si="6"/>
        <v>1</v>
      </c>
      <c r="AX52" t="b">
        <f t="shared" si="17"/>
        <v>0</v>
      </c>
      <c r="AY52" t="b">
        <f>AND(AA52,AC52,Y52)</f>
        <v>0</v>
      </c>
      <c r="AZ52" t="b">
        <f t="shared" si="17"/>
        <v>1</v>
      </c>
      <c r="BA52" t="b">
        <f>AND(AA52,AB52,Z52)</f>
        <v>1</v>
      </c>
      <c r="BB52" t="b">
        <f t="shared" si="18"/>
        <v>0</v>
      </c>
      <c r="BC52" t="b">
        <f t="shared" si="7"/>
        <v>0</v>
      </c>
      <c r="BD52" t="b">
        <f t="shared" si="18"/>
        <v>0</v>
      </c>
      <c r="BE52" t="b">
        <f>AND(AA52,AC52,Z52)</f>
        <v>0</v>
      </c>
      <c r="BF52" t="b">
        <f t="shared" si="18"/>
        <v>0</v>
      </c>
      <c r="BG52" t="b">
        <f t="shared" si="8"/>
        <v>0</v>
      </c>
    </row>
    <row r="53" spans="1:59" x14ac:dyDescent="0.25">
      <c r="B53">
        <f>B50+8</f>
        <v>72</v>
      </c>
      <c r="C53">
        <f>C49+9</f>
        <v>72</v>
      </c>
      <c r="E53" s="48"/>
      <c r="F53" s="50"/>
      <c r="G53" s="51"/>
      <c r="H53" s="46">
        <f>H49+1/36</f>
        <v>0.22222222222222227</v>
      </c>
      <c r="I53" s="52"/>
      <c r="J53" s="53"/>
      <c r="K53" s="58"/>
      <c r="L53" s="57"/>
      <c r="M53" s="54"/>
      <c r="N53" s="60"/>
      <c r="O53" s="56"/>
      <c r="P53" s="61"/>
      <c r="Q53" s="62"/>
      <c r="R53" s="55"/>
      <c r="S53" s="63"/>
      <c r="U53">
        <f t="shared" si="9"/>
        <v>50</v>
      </c>
      <c r="V53" cm="1">
        <f t="array" ref="V53">_xlfn.IFS(
OR(MOD(V52+0.5,3)=0,MOD(V52+0.5,4)=0,MOD(V52+0.5,7.5)=0,MOD(V52+0.5,5)=0),V52+0.5,
OR(MOD(V52+1,3)=0,MOD(V52+1,4)=0,MOD(V52+1,5)=0),V52+1,
OR(MOD(V52+1.5,3)=0,MOD(V52+1.5,4)=0,MOD(V52+1.5,7.5)=0,MOD(V52+1.5,5)=0),V52+1.5,
OR(MOD(V52+2,3)=0,MOD(V52+2,4)=0,MOD(V52+2,5)=0),V52+2,
OR(MOD(V52+2.5,3)=0,MOD(V52+2.5,4)=0,MOD(V52+2.5,7.5)=0,MOD(V52+2.5,5)=0),V52+2.5,
OR(MOD(V52+3,3)=0,MOD(V52+3,4)=0,MOD(V52+3,5)=0),V52+3)</f>
        <v>75</v>
      </c>
      <c r="W53" s="65">
        <f t="shared" si="4"/>
        <v>0.41666666666666669</v>
      </c>
      <c r="X53">
        <f>IF(MOD(V53,3)=0,1,0)+IF(MOD(V53,4)=0,2,0)+IF(MOD(V53,5)=0,4,0)+IF(MOD(V53,8)=0,8,0)+IF(MOD(V53,7.5)=0,16,0)+IF(OR(MOD(V53,6)=0,MOD(V53,10)=0),32,0)+IF(OR(MOD(V53,9)=0,MOD(V53,22.5)=0),64,0)</f>
        <v>21</v>
      </c>
      <c r="Y53" t="b">
        <f>OR(MOD(V53,6)=0,MOD(V53,10)=0)</f>
        <v>0</v>
      </c>
      <c r="Z53" t="b">
        <f>OR(MOD(V53,22.5)=0,MOD(V53,9)=0)</f>
        <v>0</v>
      </c>
      <c r="AA53" t="b">
        <f t="shared" si="16"/>
        <v>1</v>
      </c>
      <c r="AB53" t="b">
        <f t="shared" si="16"/>
        <v>0</v>
      </c>
      <c r="AC53" t="b">
        <f t="shared" si="16"/>
        <v>1</v>
      </c>
      <c r="AD53" t="b">
        <f t="shared" si="16"/>
        <v>0</v>
      </c>
      <c r="AE53" t="b">
        <f>AND(AA53,Y53)</f>
        <v>0</v>
      </c>
      <c r="AF53" t="b">
        <f>MOD($V53,AF$1)=0</f>
        <v>1</v>
      </c>
      <c r="AG53" t="b">
        <f t="shared" si="16"/>
        <v>0</v>
      </c>
      <c r="AH53" t="b">
        <f t="shared" si="16"/>
        <v>0</v>
      </c>
      <c r="AI53" t="b">
        <f>AND(AA53,Z53)</f>
        <v>0</v>
      </c>
      <c r="AJ53" t="b">
        <f t="shared" si="16"/>
        <v>0</v>
      </c>
      <c r="AK53" t="b">
        <f>AND(AC53,Y53)</f>
        <v>0</v>
      </c>
      <c r="AL53" t="b">
        <f t="shared" si="16"/>
        <v>0</v>
      </c>
      <c r="AM53" t="b">
        <f>AND(AA53,AB53)</f>
        <v>0</v>
      </c>
      <c r="AN53" t="b">
        <f t="shared" si="16"/>
        <v>1</v>
      </c>
      <c r="AO53" t="b">
        <f>AND(AA53,AC53)</f>
        <v>1</v>
      </c>
      <c r="AP53" t="b">
        <f t="shared" si="17"/>
        <v>0</v>
      </c>
      <c r="AQ53" t="b">
        <f>AND(AA53,Y53,Z53)</f>
        <v>0</v>
      </c>
      <c r="AR53" t="b">
        <f t="shared" si="17"/>
        <v>0</v>
      </c>
      <c r="AS53" t="b">
        <f>AND(AB53,AC53)</f>
        <v>0</v>
      </c>
      <c r="AT53" t="b">
        <f t="shared" si="17"/>
        <v>0</v>
      </c>
      <c r="AU53" t="b">
        <f>AND(AF53,Z53)</f>
        <v>0</v>
      </c>
      <c r="AV53" t="b">
        <f t="shared" si="17"/>
        <v>0</v>
      </c>
      <c r="AW53" t="b">
        <f t="shared" si="6"/>
        <v>0</v>
      </c>
      <c r="AX53" t="b">
        <f t="shared" si="17"/>
        <v>0</v>
      </c>
      <c r="AY53" t="b">
        <f>AND(AA53,AC53,Y53)</f>
        <v>0</v>
      </c>
      <c r="AZ53" t="b">
        <f t="shared" si="17"/>
        <v>0</v>
      </c>
      <c r="BA53" t="b">
        <f>AND(AA53,AB53,Z53)</f>
        <v>0</v>
      </c>
      <c r="BB53" t="b">
        <f t="shared" si="18"/>
        <v>0</v>
      </c>
      <c r="BC53" t="b">
        <f t="shared" si="7"/>
        <v>0</v>
      </c>
      <c r="BD53" t="b">
        <f t="shared" si="18"/>
        <v>0</v>
      </c>
      <c r="BE53" t="b">
        <f>AND(AA53,AC53,Z53)</f>
        <v>0</v>
      </c>
      <c r="BF53" t="b">
        <f t="shared" si="18"/>
        <v>0</v>
      </c>
      <c r="BG53" t="b">
        <f t="shared" si="8"/>
        <v>0</v>
      </c>
    </row>
    <row r="54" spans="1:59" x14ac:dyDescent="0.25">
      <c r="A54">
        <f>A51+7.5</f>
        <v>75</v>
      </c>
      <c r="E54" s="48"/>
      <c r="F54" s="50">
        <f t="shared" ref="F54" si="23">F51+1/45</f>
        <v>0.22222222222222224</v>
      </c>
      <c r="G54" s="51">
        <f>G50+1/40</f>
        <v>0.22499999999999998</v>
      </c>
      <c r="H54" s="46"/>
      <c r="I54" s="52">
        <f>I49+1/30</f>
        <v>0.23333333333333331</v>
      </c>
      <c r="J54" s="53"/>
      <c r="K54" s="58">
        <f>K47+1/20</f>
        <v>0.25</v>
      </c>
      <c r="L54" s="57"/>
      <c r="M54" s="54"/>
      <c r="N54" s="60">
        <f>N44+1/15</f>
        <v>0.26666666666666666</v>
      </c>
      <c r="O54" s="56"/>
      <c r="P54" s="61">
        <f>P40+1/10</f>
        <v>0.30000000000000004</v>
      </c>
      <c r="Q54" s="62"/>
      <c r="R54" s="55"/>
      <c r="S54" s="63"/>
      <c r="U54">
        <f t="shared" si="9"/>
        <v>51</v>
      </c>
      <c r="V54" cm="1">
        <f t="array" ref="V54">_xlfn.IFS(
OR(MOD(V53+0.5,3)=0,MOD(V53+0.5,4)=0,MOD(V53+0.5,7.5)=0,MOD(V53+0.5,5)=0),V53+0.5,
OR(MOD(V53+1,3)=0,MOD(V53+1,4)=0,MOD(V53+1,5)=0),V53+1,
OR(MOD(V53+1.5,3)=0,MOD(V53+1.5,4)=0,MOD(V53+1.5,7.5)=0,MOD(V53+1.5,5)=0),V53+1.5,
OR(MOD(V53+2,3)=0,MOD(V53+2,4)=0,MOD(V53+2,5)=0),V53+2,
OR(MOD(V53+2.5,3)=0,MOD(V53+2.5,4)=0,MOD(V53+2.5,7.5)=0,MOD(V53+2.5,5)=0),V53+2.5,
OR(MOD(V53+3,3)=0,MOD(V53+3,4)=0,MOD(V53+3,5)=0),V53+3)</f>
        <v>76</v>
      </c>
      <c r="W54" s="65">
        <f t="shared" si="4"/>
        <v>0.42222222222222228</v>
      </c>
      <c r="X54">
        <f>IF(MOD(V54,3)=0,1,0)+IF(MOD(V54,4)=0,2,0)+IF(MOD(V54,5)=0,4,0)+IF(MOD(V54,8)=0,8,0)+IF(MOD(V54,7.5)=0,16,0)+IF(OR(MOD(V54,6)=0,MOD(V54,10)=0),32,0)+IF(OR(MOD(V54,9)=0,MOD(V54,22.5)=0),64,0)</f>
        <v>2</v>
      </c>
      <c r="Y54" t="b">
        <f>OR(MOD(V54,6)=0,MOD(V54,10)=0)</f>
        <v>0</v>
      </c>
      <c r="Z54" t="b">
        <f>OR(MOD(V54,22.5)=0,MOD(V54,9)=0)</f>
        <v>0</v>
      </c>
      <c r="AA54" t="b">
        <f t="shared" si="16"/>
        <v>0</v>
      </c>
      <c r="AB54" t="b">
        <f t="shared" si="16"/>
        <v>1</v>
      </c>
      <c r="AC54" t="b">
        <f t="shared" si="16"/>
        <v>0</v>
      </c>
      <c r="AD54" t="b">
        <f t="shared" si="16"/>
        <v>0</v>
      </c>
      <c r="AE54" t="b">
        <f>AND(AA54,Y54)</f>
        <v>0</v>
      </c>
      <c r="AF54" t="b">
        <f>MOD($V54,AF$1)=0</f>
        <v>0</v>
      </c>
      <c r="AG54" t="b">
        <f t="shared" si="16"/>
        <v>0</v>
      </c>
      <c r="AH54" t="b">
        <f t="shared" si="16"/>
        <v>0</v>
      </c>
      <c r="AI54" t="b">
        <f>AND(AA54,Z54)</f>
        <v>0</v>
      </c>
      <c r="AJ54" t="b">
        <f t="shared" si="16"/>
        <v>0</v>
      </c>
      <c r="AK54" t="b">
        <f>AND(AC54,Y54)</f>
        <v>0</v>
      </c>
      <c r="AL54" t="b">
        <f t="shared" si="16"/>
        <v>0</v>
      </c>
      <c r="AM54" t="b">
        <f>AND(AA54,AB54)</f>
        <v>0</v>
      </c>
      <c r="AN54" t="b">
        <f t="shared" si="16"/>
        <v>0</v>
      </c>
      <c r="AO54" t="b">
        <f>AND(AA54,AC54)</f>
        <v>0</v>
      </c>
      <c r="AP54" t="b">
        <f t="shared" si="17"/>
        <v>0</v>
      </c>
      <c r="AQ54" t="b">
        <f>AND(AA54,Y54,Z54)</f>
        <v>0</v>
      </c>
      <c r="AR54" t="b">
        <f t="shared" si="17"/>
        <v>0</v>
      </c>
      <c r="AS54" t="b">
        <f>AND(AB54,AC54)</f>
        <v>0</v>
      </c>
      <c r="AT54" t="b">
        <f t="shared" si="17"/>
        <v>0</v>
      </c>
      <c r="AU54" t="b">
        <f>AND(AF54,Z54)</f>
        <v>0</v>
      </c>
      <c r="AV54" t="b">
        <f t="shared" si="17"/>
        <v>0</v>
      </c>
      <c r="AW54" t="b">
        <f t="shared" si="6"/>
        <v>0</v>
      </c>
      <c r="AX54" t="b">
        <f t="shared" si="17"/>
        <v>0</v>
      </c>
      <c r="AY54" t="b">
        <f>AND(AA54,AC54,Y54)</f>
        <v>0</v>
      </c>
      <c r="AZ54" t="b">
        <f t="shared" si="17"/>
        <v>0</v>
      </c>
      <c r="BA54" t="b">
        <f>AND(AA54,AB54,Z54)</f>
        <v>0</v>
      </c>
      <c r="BB54" t="b">
        <f t="shared" si="18"/>
        <v>0</v>
      </c>
      <c r="BC54" t="b">
        <f t="shared" si="7"/>
        <v>0</v>
      </c>
      <c r="BD54" t="b">
        <f t="shared" si="18"/>
        <v>0</v>
      </c>
      <c r="BE54" t="b">
        <f>AND(AA54,AC54,Z54)</f>
        <v>0</v>
      </c>
      <c r="BF54" t="b">
        <f t="shared" si="18"/>
        <v>0</v>
      </c>
      <c r="BG54" t="b">
        <f t="shared" si="8"/>
        <v>0</v>
      </c>
    </row>
    <row r="55" spans="1:59" x14ac:dyDescent="0.25">
      <c r="B55">
        <f>B53+8</f>
        <v>80</v>
      </c>
      <c r="D55">
        <f>D52+10</f>
        <v>80</v>
      </c>
      <c r="E55" s="48">
        <f>E52+1/48</f>
        <v>0.22916666666666669</v>
      </c>
      <c r="F55" s="50"/>
      <c r="G55" s="51"/>
      <c r="H55" s="46"/>
      <c r="I55" s="52"/>
      <c r="J55" s="53">
        <f>J49+1/24</f>
        <v>0.24999999999999997</v>
      </c>
      <c r="K55" s="58"/>
      <c r="L55" s="57"/>
      <c r="M55" s="54"/>
      <c r="N55" s="60"/>
      <c r="O55" s="56"/>
      <c r="P55" s="61"/>
      <c r="Q55" s="62"/>
      <c r="R55" s="55"/>
      <c r="S55" s="63"/>
      <c r="U55">
        <f t="shared" si="9"/>
        <v>52</v>
      </c>
      <c r="V55" cm="1">
        <f t="array" ref="V55">_xlfn.IFS(
OR(MOD(V54+0.5,3)=0,MOD(V54+0.5,4)=0,MOD(V54+0.5,7.5)=0,MOD(V54+0.5,5)=0),V54+0.5,
OR(MOD(V54+1,3)=0,MOD(V54+1,4)=0,MOD(V54+1,5)=0),V54+1,
OR(MOD(V54+1.5,3)=0,MOD(V54+1.5,4)=0,MOD(V54+1.5,7.5)=0,MOD(V54+1.5,5)=0),V54+1.5,
OR(MOD(V54+2,3)=0,MOD(V54+2,4)=0,MOD(V54+2,5)=0),V54+2,
OR(MOD(V54+2.5,3)=0,MOD(V54+2.5,4)=0,MOD(V54+2.5,7.5)=0,MOD(V54+2.5,5)=0),V54+2.5,
OR(MOD(V54+3,3)=0,MOD(V54+3,4)=0,MOD(V54+3,5)=0),V54+3)</f>
        <v>78</v>
      </c>
      <c r="W55" s="65">
        <f t="shared" si="4"/>
        <v>0.43333333333333329</v>
      </c>
      <c r="X55">
        <f>IF(MOD(V55,3)=0,1,0)+IF(MOD(V55,4)=0,2,0)+IF(MOD(V55,5)=0,4,0)+IF(MOD(V55,8)=0,8,0)+IF(MOD(V55,7.5)=0,16,0)+IF(OR(MOD(V55,6)=0,MOD(V55,10)=0),32,0)+IF(OR(MOD(V55,9)=0,MOD(V55,22.5)=0),64,0)</f>
        <v>33</v>
      </c>
      <c r="Y55" t="b">
        <f>OR(MOD(V55,6)=0,MOD(V55,10)=0)</f>
        <v>1</v>
      </c>
      <c r="Z55" t="b">
        <f>OR(MOD(V55,22.5)=0,MOD(V55,9)=0)</f>
        <v>0</v>
      </c>
      <c r="AA55" t="b">
        <f t="shared" si="16"/>
        <v>1</v>
      </c>
      <c r="AB55" t="b">
        <f t="shared" si="16"/>
        <v>0</v>
      </c>
      <c r="AC55" t="b">
        <f t="shared" si="16"/>
        <v>0</v>
      </c>
      <c r="AD55" t="b">
        <f t="shared" si="16"/>
        <v>1</v>
      </c>
      <c r="AE55" t="b">
        <f>AND(AA55,Y55)</f>
        <v>1</v>
      </c>
      <c r="AF55" t="b">
        <f>MOD($V55,AF$1)=0</f>
        <v>0</v>
      </c>
      <c r="AG55" t="b">
        <f t="shared" si="16"/>
        <v>0</v>
      </c>
      <c r="AH55" t="b">
        <f t="shared" si="16"/>
        <v>0</v>
      </c>
      <c r="AI55" t="b">
        <f>AND(AA55,Z55)</f>
        <v>0</v>
      </c>
      <c r="AJ55" t="b">
        <f t="shared" si="16"/>
        <v>0</v>
      </c>
      <c r="AK55" t="b">
        <f>AND(AC55,Y55)</f>
        <v>0</v>
      </c>
      <c r="AL55" t="b">
        <f t="shared" si="16"/>
        <v>0</v>
      </c>
      <c r="AM55" t="b">
        <f>AND(AA55,AB55)</f>
        <v>0</v>
      </c>
      <c r="AN55" t="b">
        <f t="shared" si="16"/>
        <v>0</v>
      </c>
      <c r="AO55" t="b">
        <f>AND(AA55,AC55)</f>
        <v>0</v>
      </c>
      <c r="AP55" t="b">
        <f t="shared" si="17"/>
        <v>0</v>
      </c>
      <c r="AQ55" t="b">
        <f>AND(AA55,Y55,Z55)</f>
        <v>0</v>
      </c>
      <c r="AR55" t="b">
        <f t="shared" si="17"/>
        <v>0</v>
      </c>
      <c r="AS55" t="b">
        <f>AND(AB55,AC55)</f>
        <v>0</v>
      </c>
      <c r="AT55" t="b">
        <f t="shared" si="17"/>
        <v>0</v>
      </c>
      <c r="AU55" t="b">
        <f>AND(AF55,Z55)</f>
        <v>0</v>
      </c>
      <c r="AV55" t="b">
        <f t="shared" si="17"/>
        <v>0</v>
      </c>
      <c r="AW55" t="b">
        <f t="shared" si="6"/>
        <v>0</v>
      </c>
      <c r="AX55" t="b">
        <f t="shared" si="17"/>
        <v>0</v>
      </c>
      <c r="AY55" t="b">
        <f>AND(AA55,AC55,Y55)</f>
        <v>0</v>
      </c>
      <c r="AZ55" t="b">
        <f t="shared" si="17"/>
        <v>0</v>
      </c>
      <c r="BA55" t="b">
        <f>AND(AA55,AB55,Z55)</f>
        <v>0</v>
      </c>
      <c r="BB55" t="b">
        <f t="shared" si="18"/>
        <v>0</v>
      </c>
      <c r="BC55" t="b">
        <f t="shared" si="7"/>
        <v>0</v>
      </c>
      <c r="BD55" t="b">
        <f t="shared" si="18"/>
        <v>0</v>
      </c>
      <c r="BE55" t="b">
        <f>AND(AA55,AC55,Z55)</f>
        <v>0</v>
      </c>
      <c r="BF55" t="b">
        <f t="shared" si="18"/>
        <v>0</v>
      </c>
      <c r="BG55" t="b">
        <f t="shared" si="8"/>
        <v>0</v>
      </c>
    </row>
    <row r="56" spans="1:59" x14ac:dyDescent="0.25">
      <c r="C56">
        <f>C53+9</f>
        <v>81</v>
      </c>
      <c r="E56" s="48"/>
      <c r="F56" s="50">
        <f>F54+1/45</f>
        <v>0.24444444444444446</v>
      </c>
      <c r="G56" s="51"/>
      <c r="H56" s="46">
        <f>H53+1/36</f>
        <v>0.25000000000000006</v>
      </c>
      <c r="I56" s="52"/>
      <c r="J56" s="53"/>
      <c r="K56" s="58"/>
      <c r="L56" s="57">
        <f>L49+1/18</f>
        <v>0.27777777777777779</v>
      </c>
      <c r="M56" s="54"/>
      <c r="N56" s="60"/>
      <c r="O56" s="56"/>
      <c r="P56" s="61"/>
      <c r="Q56" s="62">
        <f>Q42+1/9</f>
        <v>0.33333333333333331</v>
      </c>
      <c r="R56" s="55"/>
      <c r="S56" s="63"/>
      <c r="U56">
        <f t="shared" si="9"/>
        <v>53</v>
      </c>
      <c r="V56" cm="1">
        <f t="array" ref="V56">_xlfn.IFS(
OR(MOD(V55+0.5,3)=0,MOD(V55+0.5,4)=0,MOD(V55+0.5,7.5)=0,MOD(V55+0.5,5)=0),V55+0.5,
OR(MOD(V55+1,3)=0,MOD(V55+1,4)=0,MOD(V55+1,5)=0),V55+1,
OR(MOD(V55+1.5,3)=0,MOD(V55+1.5,4)=0,MOD(V55+1.5,7.5)=0,MOD(V55+1.5,5)=0),V55+1.5,
OR(MOD(V55+2,3)=0,MOD(V55+2,4)=0,MOD(V55+2,5)=0),V55+2,
OR(MOD(V55+2.5,3)=0,MOD(V55+2.5,4)=0,MOD(V55+2.5,7.5)=0,MOD(V55+2.5,5)=0),V55+2.5,
OR(MOD(V55+3,3)=0,MOD(V55+3,4)=0,MOD(V55+3,5)=0),V55+3)</f>
        <v>80</v>
      </c>
      <c r="W56" s="65">
        <f t="shared" si="4"/>
        <v>0.44444444444444442</v>
      </c>
      <c r="X56">
        <f>IF(MOD(V56,3)=0,1,0)+IF(MOD(V56,4)=0,2,0)+IF(MOD(V56,5)=0,4,0)+IF(MOD(V56,8)=0,8,0)+IF(MOD(V56,7.5)=0,16,0)+IF(OR(MOD(V56,6)=0,MOD(V56,10)=0),32,0)+IF(OR(MOD(V56,9)=0,MOD(V56,22.5)=0),64,0)</f>
        <v>46</v>
      </c>
      <c r="Y56" t="b">
        <f>OR(MOD(V56,6)=0,MOD(V56,10)=0)</f>
        <v>1</v>
      </c>
      <c r="Z56" t="b">
        <f>OR(MOD(V56,22.5)=0,MOD(V56,9)=0)</f>
        <v>0</v>
      </c>
      <c r="AA56" t="b">
        <f t="shared" si="16"/>
        <v>0</v>
      </c>
      <c r="AB56" t="b">
        <f t="shared" si="16"/>
        <v>1</v>
      </c>
      <c r="AC56" t="b">
        <f t="shared" si="16"/>
        <v>1</v>
      </c>
      <c r="AD56" t="b">
        <f t="shared" ref="AA56:AN84" si="24">MOD($V56,AD$1)=0</f>
        <v>0</v>
      </c>
      <c r="AE56" t="b">
        <f>AND(AA56,Y56)</f>
        <v>0</v>
      </c>
      <c r="AF56" t="b">
        <f>MOD($V56,AF$1)=0</f>
        <v>0</v>
      </c>
      <c r="AG56" t="b">
        <f t="shared" si="24"/>
        <v>1</v>
      </c>
      <c r="AH56" t="b">
        <f t="shared" si="24"/>
        <v>0</v>
      </c>
      <c r="AI56" t="b">
        <f>AND(AA56,Z56)</f>
        <v>0</v>
      </c>
      <c r="AJ56" t="b">
        <f t="shared" si="24"/>
        <v>1</v>
      </c>
      <c r="AK56" t="b">
        <f>AND(AC56,Y56)</f>
        <v>1</v>
      </c>
      <c r="AL56" t="b">
        <f t="shared" si="24"/>
        <v>0</v>
      </c>
      <c r="AM56" t="b">
        <f>AND(AA56,AB56)</f>
        <v>0</v>
      </c>
      <c r="AN56" t="b">
        <f t="shared" si="24"/>
        <v>0</v>
      </c>
      <c r="AO56" t="b">
        <f>AND(AA56,AC56)</f>
        <v>0</v>
      </c>
      <c r="AP56" t="b">
        <f t="shared" si="17"/>
        <v>0</v>
      </c>
      <c r="AQ56" t="b">
        <f>AND(AA56,Y56,Z56)</f>
        <v>0</v>
      </c>
      <c r="AR56" t="b">
        <f t="shared" si="17"/>
        <v>1</v>
      </c>
      <c r="AS56" t="b">
        <f>AND(AB56,AC56)</f>
        <v>1</v>
      </c>
      <c r="AT56" t="b">
        <f t="shared" si="17"/>
        <v>0</v>
      </c>
      <c r="AU56" t="b">
        <f>AND(AF56,Z56)</f>
        <v>0</v>
      </c>
      <c r="AV56" t="b">
        <f t="shared" si="17"/>
        <v>0</v>
      </c>
      <c r="AW56" t="b">
        <f t="shared" si="6"/>
        <v>0</v>
      </c>
      <c r="AX56" t="b">
        <f t="shared" si="17"/>
        <v>0</v>
      </c>
      <c r="AY56" t="b">
        <f>AND(AA56,AC56,Y56)</f>
        <v>0</v>
      </c>
      <c r="AZ56" t="b">
        <f t="shared" si="17"/>
        <v>0</v>
      </c>
      <c r="BA56" t="b">
        <f>AND(AA56,AB56,Z56)</f>
        <v>0</v>
      </c>
      <c r="BB56" t="b">
        <f t="shared" si="18"/>
        <v>1</v>
      </c>
      <c r="BC56" t="b">
        <f t="shared" si="7"/>
        <v>1</v>
      </c>
      <c r="BD56" t="b">
        <f t="shared" si="18"/>
        <v>0</v>
      </c>
      <c r="BE56" t="b">
        <f>AND(AA56,AC56,Z56)</f>
        <v>0</v>
      </c>
      <c r="BF56" t="b">
        <f t="shared" si="18"/>
        <v>0</v>
      </c>
      <c r="BG56" t="b">
        <f t="shared" si="8"/>
        <v>0</v>
      </c>
    </row>
    <row r="57" spans="1:59" x14ac:dyDescent="0.25">
      <c r="A57">
        <f>A54+7.5</f>
        <v>82.5</v>
      </c>
      <c r="E57" s="48"/>
      <c r="F57" s="50"/>
      <c r="G57" s="51">
        <f>G54+1/40</f>
        <v>0.24999999999999997</v>
      </c>
      <c r="H57" s="46"/>
      <c r="I57" s="52"/>
      <c r="J57" s="53"/>
      <c r="K57" s="58"/>
      <c r="L57" s="57"/>
      <c r="M57" s="54"/>
      <c r="N57" s="60"/>
      <c r="O57" s="56"/>
      <c r="P57" s="61"/>
      <c r="Q57" s="62"/>
      <c r="R57" s="55"/>
      <c r="S57" s="63"/>
      <c r="U57">
        <f t="shared" si="9"/>
        <v>54</v>
      </c>
      <c r="V57" cm="1">
        <f t="array" ref="V57">_xlfn.IFS(
OR(MOD(V56+0.5,3)=0,MOD(V56+0.5,4)=0,MOD(V56+0.5,7.5)=0,MOD(V56+0.5,5)=0),V56+0.5,
OR(MOD(V56+1,3)=0,MOD(V56+1,4)=0,MOD(V56+1,5)=0),V56+1,
OR(MOD(V56+1.5,3)=0,MOD(V56+1.5,4)=0,MOD(V56+1.5,7.5)=0,MOD(V56+1.5,5)=0),V56+1.5,
OR(MOD(V56+2,3)=0,MOD(V56+2,4)=0,MOD(V56+2,5)=0),V56+2,
OR(MOD(V56+2.5,3)=0,MOD(V56+2.5,4)=0,MOD(V56+2.5,7.5)=0,MOD(V56+2.5,5)=0),V56+2.5,
OR(MOD(V56+3,3)=0,MOD(V56+3,4)=0,MOD(V56+3,5)=0),V56+3)</f>
        <v>81</v>
      </c>
      <c r="W57" s="65">
        <f t="shared" si="4"/>
        <v>0.45</v>
      </c>
      <c r="X57">
        <f>IF(MOD(V57,3)=0,1,0)+IF(MOD(V57,4)=0,2,0)+IF(MOD(V57,5)=0,4,0)+IF(MOD(V57,8)=0,8,0)+IF(MOD(V57,7.5)=0,16,0)+IF(OR(MOD(V57,6)=0,MOD(V57,10)=0),32,0)+IF(OR(MOD(V57,9)=0,MOD(V57,22.5)=0),64,0)</f>
        <v>65</v>
      </c>
      <c r="Y57" t="b">
        <f>OR(MOD(V57,6)=0,MOD(V57,10)=0)</f>
        <v>0</v>
      </c>
      <c r="Z57" t="b">
        <f>OR(MOD(V57,22.5)=0,MOD(V57,9)=0)</f>
        <v>1</v>
      </c>
      <c r="AA57" t="b">
        <f t="shared" si="24"/>
        <v>1</v>
      </c>
      <c r="AB57" t="b">
        <f t="shared" si="24"/>
        <v>0</v>
      </c>
      <c r="AC57" t="b">
        <f t="shared" si="24"/>
        <v>0</v>
      </c>
      <c r="AD57" t="b">
        <f t="shared" si="24"/>
        <v>0</v>
      </c>
      <c r="AE57" t="b">
        <f>AND(AA57,Y57)</f>
        <v>0</v>
      </c>
      <c r="AF57" t="b">
        <f>MOD($V57,AF$1)=0</f>
        <v>0</v>
      </c>
      <c r="AG57" t="b">
        <f t="shared" si="24"/>
        <v>0</v>
      </c>
      <c r="AH57" t="b">
        <f t="shared" si="24"/>
        <v>1</v>
      </c>
      <c r="AI57" t="b">
        <f>AND(AA57,Z57)</f>
        <v>1</v>
      </c>
      <c r="AJ57" t="b">
        <f t="shared" si="24"/>
        <v>0</v>
      </c>
      <c r="AK57" t="b">
        <f>AND(AC57,Y57)</f>
        <v>0</v>
      </c>
      <c r="AL57" t="b">
        <f t="shared" si="24"/>
        <v>0</v>
      </c>
      <c r="AM57" t="b">
        <f>AND(AA57,AB57)</f>
        <v>0</v>
      </c>
      <c r="AN57" t="b">
        <f t="shared" si="24"/>
        <v>0</v>
      </c>
      <c r="AO57" t="b">
        <f>AND(AA57,AC57)</f>
        <v>0</v>
      </c>
      <c r="AP57" t="b">
        <f t="shared" si="17"/>
        <v>0</v>
      </c>
      <c r="AQ57" t="b">
        <f>AND(AA57,Y57,Z57)</f>
        <v>0</v>
      </c>
      <c r="AR57" t="b">
        <f t="shared" si="17"/>
        <v>0</v>
      </c>
      <c r="AS57" t="b">
        <f>AND(AB57,AC57)</f>
        <v>0</v>
      </c>
      <c r="AT57" t="b">
        <f t="shared" si="17"/>
        <v>0</v>
      </c>
      <c r="AU57" t="b">
        <f>AND(AF57,Z57)</f>
        <v>0</v>
      </c>
      <c r="AV57" t="b">
        <f t="shared" si="17"/>
        <v>0</v>
      </c>
      <c r="AW57" t="b">
        <f t="shared" si="6"/>
        <v>0</v>
      </c>
      <c r="AX57" t="b">
        <f t="shared" si="17"/>
        <v>0</v>
      </c>
      <c r="AY57" t="b">
        <f>AND(AA57,AC57,Y57)</f>
        <v>0</v>
      </c>
      <c r="AZ57" t="b">
        <f t="shared" si="17"/>
        <v>0</v>
      </c>
      <c r="BA57" t="b">
        <f>AND(AA57,AB57,Z57)</f>
        <v>0</v>
      </c>
      <c r="BB57" t="b">
        <f t="shared" si="18"/>
        <v>0</v>
      </c>
      <c r="BC57" t="b">
        <f t="shared" si="7"/>
        <v>0</v>
      </c>
      <c r="BD57" t="b">
        <f t="shared" si="18"/>
        <v>0</v>
      </c>
      <c r="BE57" t="b">
        <f>AND(AA57,AC57,Z57)</f>
        <v>0</v>
      </c>
      <c r="BF57" t="b">
        <f t="shared" si="18"/>
        <v>0</v>
      </c>
      <c r="BG57" t="b">
        <f t="shared" si="8"/>
        <v>0</v>
      </c>
    </row>
    <row r="58" spans="1:59" x14ac:dyDescent="0.25">
      <c r="A58" s="41">
        <v>84</v>
      </c>
      <c r="B58" s="41"/>
      <c r="C58" s="41"/>
      <c r="D58" s="41"/>
      <c r="E58" s="48">
        <f>E55+1/48</f>
        <v>0.25</v>
      </c>
      <c r="F58" s="50"/>
      <c r="G58" s="51"/>
      <c r="H58" s="46"/>
      <c r="I58" s="52"/>
      <c r="J58" s="53"/>
      <c r="K58" s="58"/>
      <c r="L58" s="57"/>
      <c r="M58" s="54"/>
      <c r="N58" s="60"/>
      <c r="O58" s="56"/>
      <c r="P58" s="61"/>
      <c r="Q58" s="62"/>
      <c r="R58" s="55"/>
      <c r="S58" s="63"/>
      <c r="U58">
        <f t="shared" si="9"/>
        <v>55</v>
      </c>
      <c r="V58" cm="1">
        <f t="array" ref="V58">_xlfn.IFS(
OR(MOD(V57+0.5,3)=0,MOD(V57+0.5,4)=0,MOD(V57+0.5,7.5)=0,MOD(V57+0.5,5)=0),V57+0.5,
OR(MOD(V57+1,3)=0,MOD(V57+1,4)=0,MOD(V57+1,5)=0),V57+1,
OR(MOD(V57+1.5,3)=0,MOD(V57+1.5,4)=0,MOD(V57+1.5,7.5)=0,MOD(V57+1.5,5)=0),V57+1.5,
OR(MOD(V57+2,3)=0,MOD(V57+2,4)=0,MOD(V57+2,5)=0),V57+2,
OR(MOD(V57+2.5,3)=0,MOD(V57+2.5,4)=0,MOD(V57+2.5,7.5)=0,MOD(V57+2.5,5)=0),V57+2.5,
OR(MOD(V57+3,3)=0,MOD(V57+3,4)=0,MOD(V57+3,5)=0),V57+3)</f>
        <v>82.5</v>
      </c>
      <c r="W58" s="65">
        <f t="shared" si="4"/>
        <v>0.45833333333333331</v>
      </c>
      <c r="X58">
        <f>IF(MOD(V58,3)=0,1,0)+IF(MOD(V58,4)=0,2,0)+IF(MOD(V58,5)=0,4,0)+IF(MOD(V58,8)=0,8,0)+IF(MOD(V58,7.5)=0,16,0)+IF(OR(MOD(V58,6)=0,MOD(V58,10)=0),32,0)+IF(OR(MOD(V58,9)=0,MOD(V58,22.5)=0),64,0)</f>
        <v>16</v>
      </c>
      <c r="Y58" t="b">
        <f>OR(MOD(V58,6)=0,MOD(V58,10)=0)</f>
        <v>0</v>
      </c>
      <c r="Z58" t="b">
        <f>OR(MOD(V58,22.5)=0,MOD(V58,9)=0)</f>
        <v>0</v>
      </c>
      <c r="AA58" t="b">
        <f t="shared" si="24"/>
        <v>0</v>
      </c>
      <c r="AB58" t="b">
        <f t="shared" si="24"/>
        <v>0</v>
      </c>
      <c r="AC58" t="b">
        <f t="shared" si="24"/>
        <v>0</v>
      </c>
      <c r="AD58" t="b">
        <f t="shared" si="24"/>
        <v>0</v>
      </c>
      <c r="AE58" t="b">
        <f>AND(AA58,Y58)</f>
        <v>0</v>
      </c>
      <c r="AF58" t="b">
        <f>MOD($V58,AF$1)=0</f>
        <v>1</v>
      </c>
      <c r="AG58" t="b">
        <f t="shared" si="24"/>
        <v>0</v>
      </c>
      <c r="AH58" t="b">
        <f t="shared" si="24"/>
        <v>0</v>
      </c>
      <c r="AI58" t="b">
        <f>AND(AA58,Z58)</f>
        <v>0</v>
      </c>
      <c r="AJ58" t="b">
        <f t="shared" si="24"/>
        <v>0</v>
      </c>
      <c r="AK58" t="b">
        <f>AND(AC58,Y58)</f>
        <v>0</v>
      </c>
      <c r="AL58" t="b">
        <f t="shared" si="24"/>
        <v>0</v>
      </c>
      <c r="AM58" t="b">
        <f>AND(AA58,AB58)</f>
        <v>0</v>
      </c>
      <c r="AN58" t="b">
        <f t="shared" si="24"/>
        <v>0</v>
      </c>
      <c r="AO58" t="b">
        <f>AND(AA58,AC58)</f>
        <v>0</v>
      </c>
      <c r="AP58" t="b">
        <f t="shared" si="17"/>
        <v>0</v>
      </c>
      <c r="AQ58" t="b">
        <f>AND(AA58,Y58,Z58)</f>
        <v>0</v>
      </c>
      <c r="AR58" t="b">
        <f t="shared" si="17"/>
        <v>0</v>
      </c>
      <c r="AS58" t="b">
        <f>AND(AB58,AC58)</f>
        <v>0</v>
      </c>
      <c r="AT58" t="b">
        <f t="shared" si="17"/>
        <v>0</v>
      </c>
      <c r="AU58" t="b">
        <f>AND(AF58,Z58)</f>
        <v>0</v>
      </c>
      <c r="AV58" t="b">
        <f t="shared" si="17"/>
        <v>0</v>
      </c>
      <c r="AW58" t="b">
        <f t="shared" si="6"/>
        <v>0</v>
      </c>
      <c r="AX58" t="b">
        <f t="shared" si="17"/>
        <v>0</v>
      </c>
      <c r="AY58" t="b">
        <f>AND(AA58,AC58,Y58)</f>
        <v>0</v>
      </c>
      <c r="AZ58" t="b">
        <f t="shared" si="17"/>
        <v>0</v>
      </c>
      <c r="BA58" t="b">
        <f>AND(AA58,AB58,Z58)</f>
        <v>0</v>
      </c>
      <c r="BB58" t="b">
        <f t="shared" si="18"/>
        <v>0</v>
      </c>
      <c r="BC58" t="b">
        <f t="shared" si="7"/>
        <v>0</v>
      </c>
      <c r="BD58" t="b">
        <f t="shared" si="18"/>
        <v>0</v>
      </c>
      <c r="BE58" t="b">
        <f>AND(AA58,AC58,Z58)</f>
        <v>0</v>
      </c>
      <c r="BF58" t="b">
        <f t="shared" si="18"/>
        <v>0</v>
      </c>
      <c r="BG58" t="b">
        <f t="shared" si="8"/>
        <v>0</v>
      </c>
    </row>
    <row r="59" spans="1:59" x14ac:dyDescent="0.25">
      <c r="B59">
        <f>B55+8</f>
        <v>88</v>
      </c>
      <c r="E59" s="48"/>
      <c r="F59" s="50"/>
      <c r="G59" s="51"/>
      <c r="H59" s="46"/>
      <c r="I59" s="52">
        <f>I54+1/30</f>
        <v>0.26666666666666666</v>
      </c>
      <c r="J59" s="53"/>
      <c r="K59" s="58"/>
      <c r="L59" s="57"/>
      <c r="M59" s="54"/>
      <c r="N59" s="60"/>
      <c r="O59" s="56"/>
      <c r="P59" s="61"/>
      <c r="Q59" s="62"/>
      <c r="R59" s="55"/>
      <c r="S59" s="63"/>
      <c r="U59">
        <f t="shared" si="9"/>
        <v>56</v>
      </c>
      <c r="V59" cm="1">
        <f t="array" ref="V59">_xlfn.IFS(
OR(MOD(V58+0.5,3)=0,MOD(V58+0.5,4)=0,MOD(V58+0.5,7.5)=0,MOD(V58+0.5,5)=0),V58+0.5,
OR(MOD(V58+1,3)=0,MOD(V58+1,4)=0,MOD(V58+1,5)=0),V58+1,
OR(MOD(V58+1.5,3)=0,MOD(V58+1.5,4)=0,MOD(V58+1.5,7.5)=0,MOD(V58+1.5,5)=0),V58+1.5,
OR(MOD(V58+2,3)=0,MOD(V58+2,4)=0,MOD(V58+2,5)=0),V58+2,
OR(MOD(V58+2.5,3)=0,MOD(V58+2.5,4)=0,MOD(V58+2.5,7.5)=0,MOD(V58+2.5,5)=0),V58+2.5,
OR(MOD(V58+3,3)=0,MOD(V58+3,4)=0,MOD(V58+3,5)=0),V58+3)</f>
        <v>84</v>
      </c>
      <c r="W59" s="65">
        <f t="shared" si="4"/>
        <v>0.46666666666666667</v>
      </c>
      <c r="X59">
        <f>IF(MOD(V59,3)=0,1,0)+IF(MOD(V59,4)=0,2,0)+IF(MOD(V59,5)=0,4,0)+IF(MOD(V59,8)=0,8,0)+IF(MOD(V59,7.5)=0,16,0)+IF(OR(MOD(V59,6)=0,MOD(V59,10)=0),32,0)+IF(OR(MOD(V59,9)=0,MOD(V59,22.5)=0),64,0)</f>
        <v>35</v>
      </c>
      <c r="Y59" t="b">
        <f>OR(MOD(V59,6)=0,MOD(V59,10)=0)</f>
        <v>1</v>
      </c>
      <c r="Z59" t="b">
        <f>OR(MOD(V59,22.5)=0,MOD(V59,9)=0)</f>
        <v>0</v>
      </c>
      <c r="AA59" t="b">
        <f t="shared" si="24"/>
        <v>1</v>
      </c>
      <c r="AB59" t="b">
        <f t="shared" si="24"/>
        <v>1</v>
      </c>
      <c r="AC59" t="b">
        <f t="shared" si="24"/>
        <v>0</v>
      </c>
      <c r="AD59" t="b">
        <f t="shared" si="24"/>
        <v>1</v>
      </c>
      <c r="AE59" t="b">
        <f>AND(AA59,Y59)</f>
        <v>1</v>
      </c>
      <c r="AF59" t="b">
        <f>MOD($V59,AF$1)=0</f>
        <v>0</v>
      </c>
      <c r="AG59" t="b">
        <f t="shared" si="24"/>
        <v>0</v>
      </c>
      <c r="AH59" t="b">
        <f t="shared" si="24"/>
        <v>0</v>
      </c>
      <c r="AI59" t="b">
        <f>AND(AA59,Z59)</f>
        <v>0</v>
      </c>
      <c r="AJ59" t="b">
        <f t="shared" si="24"/>
        <v>0</v>
      </c>
      <c r="AK59" t="b">
        <f>AND(AC59,Y59)</f>
        <v>0</v>
      </c>
      <c r="AL59" t="b">
        <f t="shared" si="24"/>
        <v>1</v>
      </c>
      <c r="AM59" t="b">
        <f>AND(AA59,AB59)</f>
        <v>1</v>
      </c>
      <c r="AN59" t="b">
        <f t="shared" si="24"/>
        <v>0</v>
      </c>
      <c r="AO59" t="b">
        <f>AND(AA59,AC59)</f>
        <v>0</v>
      </c>
      <c r="AP59" t="b">
        <f t="shared" si="17"/>
        <v>0</v>
      </c>
      <c r="AQ59" t="b">
        <f>AND(AA59,Y59,Z59)</f>
        <v>0</v>
      </c>
      <c r="AR59" t="b">
        <f t="shared" si="17"/>
        <v>0</v>
      </c>
      <c r="AS59" t="b">
        <f>AND(AB59,AC59)</f>
        <v>0</v>
      </c>
      <c r="AT59" t="b">
        <f t="shared" si="17"/>
        <v>0</v>
      </c>
      <c r="AU59" t="b">
        <f>AND(AF59,Z59)</f>
        <v>0</v>
      </c>
      <c r="AV59" t="b">
        <f t="shared" si="17"/>
        <v>0</v>
      </c>
      <c r="AW59" t="b">
        <f t="shared" si="6"/>
        <v>0</v>
      </c>
      <c r="AX59" t="b">
        <f t="shared" si="17"/>
        <v>0</v>
      </c>
      <c r="AY59" t="b">
        <f>AND(AA59,AC59,Y59)</f>
        <v>0</v>
      </c>
      <c r="AZ59" t="b">
        <f t="shared" si="17"/>
        <v>0</v>
      </c>
      <c r="BA59" t="b">
        <f>AND(AA59,AB59,Z59)</f>
        <v>0</v>
      </c>
      <c r="BB59" t="b">
        <f t="shared" si="18"/>
        <v>0</v>
      </c>
      <c r="BC59" t="b">
        <f t="shared" si="7"/>
        <v>0</v>
      </c>
      <c r="BD59" t="b">
        <f t="shared" si="18"/>
        <v>0</v>
      </c>
      <c r="BE59" t="b">
        <f>AND(AA59,AC59,Z59)</f>
        <v>0</v>
      </c>
      <c r="BF59" t="b">
        <f t="shared" si="18"/>
        <v>0</v>
      </c>
      <c r="BG59" t="b">
        <f t="shared" si="8"/>
        <v>0</v>
      </c>
    </row>
    <row r="60" spans="1:59" x14ac:dyDescent="0.25">
      <c r="A60">
        <f>A57+7.5</f>
        <v>90</v>
      </c>
      <c r="C60">
        <f>C56+9</f>
        <v>90</v>
      </c>
      <c r="D60">
        <f>D55+10</f>
        <v>90</v>
      </c>
      <c r="E60" s="48"/>
      <c r="F60" s="50">
        <f>F56+1/45</f>
        <v>0.26666666666666666</v>
      </c>
      <c r="G60" s="51"/>
      <c r="H60" s="46"/>
      <c r="I60" s="52"/>
      <c r="J60" s="53"/>
      <c r="K60" s="58"/>
      <c r="L60" s="57"/>
      <c r="M60" s="54"/>
      <c r="N60" s="60"/>
      <c r="O60" s="56"/>
      <c r="P60" s="61"/>
      <c r="Q60" s="62"/>
      <c r="R60" s="55"/>
      <c r="S60" s="63"/>
      <c r="U60">
        <f t="shared" si="9"/>
        <v>57</v>
      </c>
      <c r="V60" cm="1">
        <f t="array" ref="V60">_xlfn.IFS(
OR(MOD(V59+0.5,3)=0,MOD(V59+0.5,4)=0,MOD(V59+0.5,7.5)=0,MOD(V59+0.5,5)=0),V59+0.5,
OR(MOD(V59+1,3)=0,MOD(V59+1,4)=0,MOD(V59+1,5)=0),V59+1,
OR(MOD(V59+1.5,3)=0,MOD(V59+1.5,4)=0,MOD(V59+1.5,7.5)=0,MOD(V59+1.5,5)=0),V59+1.5,
OR(MOD(V59+2,3)=0,MOD(V59+2,4)=0,MOD(V59+2,5)=0),V59+2,
OR(MOD(V59+2.5,3)=0,MOD(V59+2.5,4)=0,MOD(V59+2.5,7.5)=0,MOD(V59+2.5,5)=0),V59+2.5,
OR(MOD(V59+3,3)=0,MOD(V59+3,4)=0,MOD(V59+3,5)=0),V59+3)</f>
        <v>85</v>
      </c>
      <c r="W60" s="65">
        <f t="shared" si="4"/>
        <v>0.47222222222222227</v>
      </c>
      <c r="X60">
        <f>IF(MOD(V60,3)=0,1,0)+IF(MOD(V60,4)=0,2,0)+IF(MOD(V60,5)=0,4,0)+IF(MOD(V60,8)=0,8,0)+IF(MOD(V60,7.5)=0,16,0)+IF(OR(MOD(V60,6)=0,MOD(V60,10)=0),32,0)+IF(OR(MOD(V60,9)=0,MOD(V60,22.5)=0),64,0)</f>
        <v>4</v>
      </c>
      <c r="Y60" t="b">
        <f>OR(MOD(V60,6)=0,MOD(V60,10)=0)</f>
        <v>0</v>
      </c>
      <c r="Z60" t="b">
        <f>OR(MOD(V60,22.5)=0,MOD(V60,9)=0)</f>
        <v>0</v>
      </c>
      <c r="AA60" t="b">
        <f t="shared" si="24"/>
        <v>0</v>
      </c>
      <c r="AB60" t="b">
        <f t="shared" si="24"/>
        <v>0</v>
      </c>
      <c r="AC60" t="b">
        <f t="shared" si="24"/>
        <v>1</v>
      </c>
      <c r="AD60" t="b">
        <f t="shared" si="24"/>
        <v>0</v>
      </c>
      <c r="AE60" t="b">
        <f>AND(AA60,Y60)</f>
        <v>0</v>
      </c>
      <c r="AF60" t="b">
        <f>MOD($V60,AF$1)=0</f>
        <v>0</v>
      </c>
      <c r="AG60" t="b">
        <f t="shared" si="24"/>
        <v>0</v>
      </c>
      <c r="AH60" t="b">
        <f t="shared" si="24"/>
        <v>0</v>
      </c>
      <c r="AI60" t="b">
        <f>AND(AA60,Z60)</f>
        <v>0</v>
      </c>
      <c r="AJ60" t="b">
        <f t="shared" si="24"/>
        <v>0</v>
      </c>
      <c r="AK60" t="b">
        <f>AND(AC60,Y60)</f>
        <v>0</v>
      </c>
      <c r="AL60" t="b">
        <f t="shared" si="24"/>
        <v>0</v>
      </c>
      <c r="AM60" t="b">
        <f>AND(AA60,AB60)</f>
        <v>0</v>
      </c>
      <c r="AN60" t="b">
        <f t="shared" si="24"/>
        <v>0</v>
      </c>
      <c r="AO60" t="b">
        <f>AND(AA60,AC60)</f>
        <v>0</v>
      </c>
      <c r="AP60" t="b">
        <f t="shared" si="17"/>
        <v>0</v>
      </c>
      <c r="AQ60" t="b">
        <f>AND(AA60,Y60,Z60)</f>
        <v>0</v>
      </c>
      <c r="AR60" t="b">
        <f t="shared" si="17"/>
        <v>0</v>
      </c>
      <c r="AS60" t="b">
        <f>AND(AB60,AC60)</f>
        <v>0</v>
      </c>
      <c r="AT60" t="b">
        <f t="shared" si="17"/>
        <v>0</v>
      </c>
      <c r="AU60" t="b">
        <f>AND(AF60,Z60)</f>
        <v>0</v>
      </c>
      <c r="AV60" t="b">
        <f t="shared" si="17"/>
        <v>0</v>
      </c>
      <c r="AW60" t="b">
        <f t="shared" si="6"/>
        <v>0</v>
      </c>
      <c r="AX60" t="b">
        <f t="shared" si="17"/>
        <v>0</v>
      </c>
      <c r="AY60" t="b">
        <f>AND(AA60,AC60,Y60)</f>
        <v>0</v>
      </c>
      <c r="AZ60" t="b">
        <f t="shared" si="17"/>
        <v>0</v>
      </c>
      <c r="BA60" t="b">
        <f>AND(AA60,AB60,Z60)</f>
        <v>0</v>
      </c>
      <c r="BB60" t="b">
        <f t="shared" si="18"/>
        <v>0</v>
      </c>
      <c r="BC60" t="b">
        <f t="shared" si="7"/>
        <v>0</v>
      </c>
      <c r="BD60" t="b">
        <f t="shared" si="18"/>
        <v>0</v>
      </c>
      <c r="BE60" t="b">
        <f>AND(AA60,AC60,Z60)</f>
        <v>0</v>
      </c>
      <c r="BF60" t="b">
        <f t="shared" si="18"/>
        <v>0</v>
      </c>
      <c r="BG60" t="b">
        <f t="shared" si="8"/>
        <v>0</v>
      </c>
    </row>
    <row r="61" spans="1:59" x14ac:dyDescent="0.25">
      <c r="B61">
        <f>B59+8</f>
        <v>96</v>
      </c>
      <c r="E61" s="48">
        <f>E58+1/48</f>
        <v>0.27083333333333331</v>
      </c>
      <c r="F61" s="50"/>
      <c r="G61" s="51">
        <f>G57+1/40</f>
        <v>0.27499999999999997</v>
      </c>
      <c r="H61" s="46">
        <f>H56+1/36</f>
        <v>0.27777777777777785</v>
      </c>
      <c r="I61" s="52"/>
      <c r="J61" s="53">
        <f>J55+1/24</f>
        <v>0.29166666666666663</v>
      </c>
      <c r="K61" s="58">
        <f>K54+1/20</f>
        <v>0.3</v>
      </c>
      <c r="L61" s="57"/>
      <c r="M61" s="54">
        <f>M52+1/16</f>
        <v>0.3125</v>
      </c>
      <c r="N61" s="60"/>
      <c r="O61" s="56">
        <f>O49+1/12</f>
        <v>0.33333333333333331</v>
      </c>
      <c r="P61" s="61"/>
      <c r="Q61" s="62"/>
      <c r="R61" s="55">
        <f>R43+1/8</f>
        <v>0.375</v>
      </c>
      <c r="S61" s="63"/>
      <c r="U61">
        <f t="shared" si="9"/>
        <v>58</v>
      </c>
      <c r="V61" cm="1">
        <f t="array" ref="V61">_xlfn.IFS(
OR(MOD(V60+0.5,3)=0,MOD(V60+0.5,4)=0,MOD(V60+0.5,7.5)=0,MOD(V60+0.5,5)=0),V60+0.5,
OR(MOD(V60+1,3)=0,MOD(V60+1,4)=0,MOD(V60+1,5)=0),V60+1,
OR(MOD(V60+1.5,3)=0,MOD(V60+1.5,4)=0,MOD(V60+1.5,7.5)=0,MOD(V60+1.5,5)=0),V60+1.5,
OR(MOD(V60+2,3)=0,MOD(V60+2,4)=0,MOD(V60+2,5)=0),V60+2,
OR(MOD(V60+2.5,3)=0,MOD(V60+2.5,4)=0,MOD(V60+2.5,7.5)=0,MOD(V60+2.5,5)=0),V60+2.5,
OR(MOD(V60+3,3)=0,MOD(V60+3,4)=0,MOD(V60+3,5)=0),V60+3)</f>
        <v>87</v>
      </c>
      <c r="W61" s="65">
        <f t="shared" si="4"/>
        <v>0.48333333333333334</v>
      </c>
      <c r="X61">
        <f>IF(MOD(V61,3)=0,1,0)+IF(MOD(V61,4)=0,2,0)+IF(MOD(V61,5)=0,4,0)+IF(MOD(V61,8)=0,8,0)+IF(MOD(V61,7.5)=0,16,0)+IF(OR(MOD(V61,6)=0,MOD(V61,10)=0),32,0)+IF(OR(MOD(V61,9)=0,MOD(V61,22.5)=0),64,0)</f>
        <v>1</v>
      </c>
      <c r="Y61" t="b">
        <f>OR(MOD(V61,6)=0,MOD(V61,10)=0)</f>
        <v>0</v>
      </c>
      <c r="Z61" t="b">
        <f>OR(MOD(V61,22.5)=0,MOD(V61,9)=0)</f>
        <v>0</v>
      </c>
      <c r="AA61" t="b">
        <f t="shared" si="24"/>
        <v>1</v>
      </c>
      <c r="AB61" t="b">
        <f t="shared" si="24"/>
        <v>0</v>
      </c>
      <c r="AC61" t="b">
        <f t="shared" si="24"/>
        <v>0</v>
      </c>
      <c r="AD61" t="b">
        <f t="shared" si="24"/>
        <v>0</v>
      </c>
      <c r="AE61" t="b">
        <f>AND(AA61,Y61)</f>
        <v>0</v>
      </c>
      <c r="AF61" t="b">
        <f>MOD($V61,AF$1)=0</f>
        <v>0</v>
      </c>
      <c r="AG61" t="b">
        <f t="shared" si="24"/>
        <v>0</v>
      </c>
      <c r="AH61" t="b">
        <f t="shared" si="24"/>
        <v>0</v>
      </c>
      <c r="AI61" t="b">
        <f>AND(AA61,Z61)</f>
        <v>0</v>
      </c>
      <c r="AJ61" t="b">
        <f t="shared" si="24"/>
        <v>0</v>
      </c>
      <c r="AK61" t="b">
        <f>AND(AC61,Y61)</f>
        <v>0</v>
      </c>
      <c r="AL61" t="b">
        <f t="shared" si="24"/>
        <v>0</v>
      </c>
      <c r="AM61" t="b">
        <f>AND(AA61,AB61)</f>
        <v>0</v>
      </c>
      <c r="AN61" t="b">
        <f t="shared" si="24"/>
        <v>0</v>
      </c>
      <c r="AO61" t="b">
        <f>AND(AA61,AC61)</f>
        <v>0</v>
      </c>
      <c r="AP61" t="b">
        <f t="shared" si="17"/>
        <v>0</v>
      </c>
      <c r="AQ61" t="b">
        <f>AND(AA61,Y61,Z61)</f>
        <v>0</v>
      </c>
      <c r="AR61" t="b">
        <f t="shared" si="17"/>
        <v>0</v>
      </c>
      <c r="AS61" t="b">
        <f>AND(AB61,AC61)</f>
        <v>0</v>
      </c>
      <c r="AT61" t="b">
        <f t="shared" si="17"/>
        <v>0</v>
      </c>
      <c r="AU61" t="b">
        <f>AND(AF61,Z61)</f>
        <v>0</v>
      </c>
      <c r="AV61" t="b">
        <f t="shared" si="17"/>
        <v>0</v>
      </c>
      <c r="AW61" t="b">
        <f t="shared" si="6"/>
        <v>0</v>
      </c>
      <c r="AX61" t="b">
        <f t="shared" si="17"/>
        <v>0</v>
      </c>
      <c r="AY61" t="b">
        <f>AND(AA61,AC61,Y61)</f>
        <v>0</v>
      </c>
      <c r="AZ61" t="b">
        <f t="shared" si="17"/>
        <v>0</v>
      </c>
      <c r="BA61" t="b">
        <f>AND(AA61,AB61,Z61)</f>
        <v>0</v>
      </c>
      <c r="BB61" t="b">
        <f t="shared" si="18"/>
        <v>0</v>
      </c>
      <c r="BC61" t="b">
        <f t="shared" si="7"/>
        <v>0</v>
      </c>
      <c r="BD61" t="b">
        <f t="shared" si="18"/>
        <v>0</v>
      </c>
      <c r="BE61" t="b">
        <f>AND(AA61,AC61,Z61)</f>
        <v>0</v>
      </c>
      <c r="BF61" t="b">
        <f t="shared" si="18"/>
        <v>0</v>
      </c>
      <c r="BG61" t="b">
        <f t="shared" si="8"/>
        <v>0</v>
      </c>
    </row>
    <row r="62" spans="1:59" x14ac:dyDescent="0.25">
      <c r="A62">
        <f>A60+7.5</f>
        <v>97.5</v>
      </c>
      <c r="E62" s="48"/>
      <c r="F62" s="50">
        <f>F60+1/45</f>
        <v>0.28888888888888886</v>
      </c>
      <c r="G62" s="51"/>
      <c r="H62" s="46"/>
      <c r="I62" s="52">
        <f>I59+1/30</f>
        <v>0.3</v>
      </c>
      <c r="J62" s="53"/>
      <c r="K62" s="58"/>
      <c r="L62" s="57"/>
      <c r="M62" s="54"/>
      <c r="N62" s="60">
        <f>N54+1/15</f>
        <v>0.33333333333333331</v>
      </c>
      <c r="O62" s="56"/>
      <c r="P62" s="61"/>
      <c r="Q62" s="62"/>
      <c r="R62" s="55"/>
      <c r="S62" s="63"/>
      <c r="U62">
        <f t="shared" si="9"/>
        <v>59</v>
      </c>
      <c r="V62" cm="1">
        <f t="array" ref="V62">_xlfn.IFS(
OR(MOD(V61+0.5,3)=0,MOD(V61+0.5,4)=0,MOD(V61+0.5,7.5)=0,MOD(V61+0.5,5)=0),V61+0.5,
OR(MOD(V61+1,3)=0,MOD(V61+1,4)=0,MOD(V61+1,5)=0),V61+1,
OR(MOD(V61+1.5,3)=0,MOD(V61+1.5,4)=0,MOD(V61+1.5,7.5)=0,MOD(V61+1.5,5)=0),V61+1.5,
OR(MOD(V61+2,3)=0,MOD(V61+2,4)=0,MOD(V61+2,5)=0),V61+2,
OR(MOD(V61+2.5,3)=0,MOD(V61+2.5,4)=0,MOD(V61+2.5,7.5)=0,MOD(V61+2.5,5)=0),V61+2.5,
OR(MOD(V61+3,3)=0,MOD(V61+3,4)=0,MOD(V61+3,5)=0),V61+3)</f>
        <v>88</v>
      </c>
      <c r="W62" s="65">
        <f t="shared" si="4"/>
        <v>0.48888888888888887</v>
      </c>
      <c r="X62">
        <f>IF(MOD(V62,3)=0,1,0)+IF(MOD(V62,4)=0,2,0)+IF(MOD(V62,5)=0,4,0)+IF(MOD(V62,8)=0,8,0)+IF(MOD(V62,7.5)=0,16,0)+IF(OR(MOD(V62,6)=0,MOD(V62,10)=0),32,0)+IF(OR(MOD(V62,9)=0,MOD(V62,22.5)=0),64,0)</f>
        <v>10</v>
      </c>
      <c r="Y62" t="b">
        <f>OR(MOD(V62,6)=0,MOD(V62,10)=0)</f>
        <v>0</v>
      </c>
      <c r="Z62" t="b">
        <f>OR(MOD(V62,22.5)=0,MOD(V62,9)=0)</f>
        <v>0</v>
      </c>
      <c r="AA62" t="b">
        <f t="shared" si="24"/>
        <v>0</v>
      </c>
      <c r="AB62" t="b">
        <f t="shared" si="24"/>
        <v>1</v>
      </c>
      <c r="AC62" t="b">
        <f t="shared" si="24"/>
        <v>0</v>
      </c>
      <c r="AD62" t="b">
        <f t="shared" si="24"/>
        <v>0</v>
      </c>
      <c r="AE62" t="b">
        <f>AND(AA62,Y62)</f>
        <v>0</v>
      </c>
      <c r="AF62" t="b">
        <f>MOD($V62,AF$1)=0</f>
        <v>0</v>
      </c>
      <c r="AG62" t="b">
        <f t="shared" si="24"/>
        <v>1</v>
      </c>
      <c r="AH62" t="b">
        <f t="shared" si="24"/>
        <v>0</v>
      </c>
      <c r="AI62" t="b">
        <f>AND(AA62,Z62)</f>
        <v>0</v>
      </c>
      <c r="AJ62" t="b">
        <f t="shared" si="24"/>
        <v>0</v>
      </c>
      <c r="AK62" t="b">
        <f>AND(AC62,Y62)</f>
        <v>0</v>
      </c>
      <c r="AL62" t="b">
        <f t="shared" si="24"/>
        <v>0</v>
      </c>
      <c r="AM62" t="b">
        <f>AND(AA62,AB62)</f>
        <v>0</v>
      </c>
      <c r="AN62" t="b">
        <f t="shared" si="24"/>
        <v>0</v>
      </c>
      <c r="AO62" t="b">
        <f>AND(AA62,AC62)</f>
        <v>0</v>
      </c>
      <c r="AP62" t="b">
        <f t="shared" si="17"/>
        <v>0</v>
      </c>
      <c r="AQ62" t="b">
        <f>AND(AA62,Y62,Z62)</f>
        <v>0</v>
      </c>
      <c r="AR62" t="b">
        <f t="shared" si="17"/>
        <v>0</v>
      </c>
      <c r="AS62" t="b">
        <f>AND(AB62,AC62)</f>
        <v>0</v>
      </c>
      <c r="AT62" t="b">
        <f t="shared" si="17"/>
        <v>0</v>
      </c>
      <c r="AU62" t="b">
        <f>AND(AF62,Z62)</f>
        <v>0</v>
      </c>
      <c r="AV62" t="b">
        <f t="shared" si="17"/>
        <v>0</v>
      </c>
      <c r="AW62" t="b">
        <f t="shared" si="6"/>
        <v>0</v>
      </c>
      <c r="AX62" t="b">
        <f t="shared" si="17"/>
        <v>0</v>
      </c>
      <c r="AY62" t="b">
        <f>AND(AA62,AC62,Y62)</f>
        <v>0</v>
      </c>
      <c r="AZ62" t="b">
        <f t="shared" si="17"/>
        <v>0</v>
      </c>
      <c r="BA62" t="b">
        <f>AND(AA62,AB62,Z62)</f>
        <v>0</v>
      </c>
      <c r="BB62" t="b">
        <f t="shared" si="18"/>
        <v>0</v>
      </c>
      <c r="BC62" t="b">
        <f t="shared" si="7"/>
        <v>0</v>
      </c>
      <c r="BD62" t="b">
        <f t="shared" si="18"/>
        <v>0</v>
      </c>
      <c r="BE62" t="b">
        <f>AND(AA62,AC62,Z62)</f>
        <v>0</v>
      </c>
      <c r="BF62" t="b">
        <f t="shared" si="18"/>
        <v>0</v>
      </c>
      <c r="BG62" t="b">
        <f t="shared" si="8"/>
        <v>0</v>
      </c>
    </row>
    <row r="63" spans="1:59" x14ac:dyDescent="0.25">
      <c r="C63">
        <f>C60+9</f>
        <v>99</v>
      </c>
      <c r="E63" s="48">
        <f>E61+1/48</f>
        <v>0.29166666666666663</v>
      </c>
      <c r="F63" s="50"/>
      <c r="G63" s="51"/>
      <c r="H63" s="46"/>
      <c r="I63" s="52"/>
      <c r="J63" s="53"/>
      <c r="K63" s="58"/>
      <c r="L63" s="57"/>
      <c r="M63" s="54"/>
      <c r="N63" s="60"/>
      <c r="O63" s="56"/>
      <c r="P63" s="61"/>
      <c r="Q63" s="62"/>
      <c r="R63" s="55"/>
      <c r="S63" s="63"/>
      <c r="U63">
        <f t="shared" si="9"/>
        <v>60</v>
      </c>
      <c r="V63" cm="1">
        <f t="array" ref="V63">_xlfn.IFS(
OR(MOD(V62+0.5,3)=0,MOD(V62+0.5,4)=0,MOD(V62+0.5,7.5)=0,MOD(V62+0.5,5)=0),V62+0.5,
OR(MOD(V62+1,3)=0,MOD(V62+1,4)=0,MOD(V62+1,5)=0),V62+1,
OR(MOD(V62+1.5,3)=0,MOD(V62+1.5,4)=0,MOD(V62+1.5,7.5)=0,MOD(V62+1.5,5)=0),V62+1.5,
OR(MOD(V62+2,3)=0,MOD(V62+2,4)=0,MOD(V62+2,5)=0),V62+2,
OR(MOD(V62+2.5,3)=0,MOD(V62+2.5,4)=0,MOD(V62+2.5,7.5)=0,MOD(V62+2.5,5)=0),V62+2.5,
OR(MOD(V62+3,3)=0,MOD(V62+3,4)=0,MOD(V62+3,5)=0),V62+3)</f>
        <v>90</v>
      </c>
      <c r="W63" s="65">
        <f t="shared" si="4"/>
        <v>0.5</v>
      </c>
      <c r="X63">
        <f>IF(MOD(V63,3)=0,1,0)+IF(MOD(V63,4)=0,2,0)+IF(MOD(V63,5)=0,4,0)+IF(MOD(V63,8)=0,8,0)+IF(MOD(V63,7.5)=0,16,0)+IF(OR(MOD(V63,6)=0,MOD(V63,10)=0),32,0)+IF(OR(MOD(V63,9)=0,MOD(V63,22.5)=0),64,0)</f>
        <v>117</v>
      </c>
      <c r="Y63" t="b">
        <f>OR(MOD(V63,6)=0,MOD(V63,10)=0)</f>
        <v>1</v>
      </c>
      <c r="Z63" t="b">
        <f>OR(MOD(V63,22.5)=0,MOD(V63,9)=0)</f>
        <v>1</v>
      </c>
      <c r="AA63" t="b">
        <f t="shared" si="24"/>
        <v>1</v>
      </c>
      <c r="AB63" t="b">
        <f t="shared" si="24"/>
        <v>0</v>
      </c>
      <c r="AC63" t="b">
        <f t="shared" si="24"/>
        <v>1</v>
      </c>
      <c r="AD63" t="b">
        <f t="shared" si="24"/>
        <v>1</v>
      </c>
      <c r="AE63" t="b">
        <f>AND(AA63,Y63)</f>
        <v>1</v>
      </c>
      <c r="AF63" t="b">
        <f>MOD($V63,AF$1)=0</f>
        <v>1</v>
      </c>
      <c r="AG63" t="b">
        <f t="shared" si="24"/>
        <v>0</v>
      </c>
      <c r="AH63" t="b">
        <f t="shared" si="24"/>
        <v>1</v>
      </c>
      <c r="AI63" t="b">
        <f>AND(AA63,Z63)</f>
        <v>1</v>
      </c>
      <c r="AJ63" t="b">
        <f t="shared" si="24"/>
        <v>1</v>
      </c>
      <c r="AK63" t="b">
        <f>AND(AC63,Y63)</f>
        <v>1</v>
      </c>
      <c r="AL63" t="b">
        <f t="shared" si="24"/>
        <v>0</v>
      </c>
      <c r="AM63" t="b">
        <f>AND(AA63,AB63)</f>
        <v>0</v>
      </c>
      <c r="AN63" t="b">
        <f t="shared" si="24"/>
        <v>1</v>
      </c>
      <c r="AO63" t="b">
        <f>AND(AA63,AC63)</f>
        <v>1</v>
      </c>
      <c r="AP63" t="b">
        <f t="shared" si="17"/>
        <v>1</v>
      </c>
      <c r="AQ63" t="b">
        <f>AND(AA63,Y63,Z63)</f>
        <v>1</v>
      </c>
      <c r="AR63" t="b">
        <f t="shared" si="17"/>
        <v>0</v>
      </c>
      <c r="AS63" t="b">
        <f>AND(AB63,AC63)</f>
        <v>0</v>
      </c>
      <c r="AT63" t="b">
        <f t="shared" si="17"/>
        <v>1</v>
      </c>
      <c r="AU63" t="b">
        <f>AND(AF63,Z63)</f>
        <v>1</v>
      </c>
      <c r="AV63" t="b">
        <f t="shared" si="17"/>
        <v>0</v>
      </c>
      <c r="AW63" t="b">
        <f t="shared" si="6"/>
        <v>0</v>
      </c>
      <c r="AX63" t="b">
        <f t="shared" si="17"/>
        <v>1</v>
      </c>
      <c r="AY63" t="b">
        <f>AND(AA63,AC63,Y63)</f>
        <v>1</v>
      </c>
      <c r="AZ63" t="b">
        <f t="shared" si="17"/>
        <v>0</v>
      </c>
      <c r="BA63" t="b">
        <f>AND(AA63,AB63,Z63)</f>
        <v>0</v>
      </c>
      <c r="BB63" t="b">
        <f t="shared" si="18"/>
        <v>0</v>
      </c>
      <c r="BC63" t="b">
        <f t="shared" si="7"/>
        <v>0</v>
      </c>
      <c r="BD63" t="b">
        <f t="shared" si="18"/>
        <v>1</v>
      </c>
      <c r="BE63" t="b">
        <f>AND(AA63,AC63,Z63)</f>
        <v>1</v>
      </c>
      <c r="BF63" t="b">
        <f t="shared" si="18"/>
        <v>0</v>
      </c>
      <c r="BG63" t="b">
        <f t="shared" si="8"/>
        <v>0</v>
      </c>
    </row>
    <row r="64" spans="1:59" x14ac:dyDescent="0.25">
      <c r="D64">
        <f>D60+10</f>
        <v>100</v>
      </c>
      <c r="E64" s="48"/>
      <c r="F64" s="50"/>
      <c r="G64" s="51">
        <f>G61+1/40</f>
        <v>0.3</v>
      </c>
      <c r="H64" s="46"/>
      <c r="I64" s="52"/>
      <c r="J64" s="53"/>
      <c r="K64" s="58"/>
      <c r="L64" s="57"/>
      <c r="M64" s="54"/>
      <c r="N64" s="60"/>
      <c r="O64" s="56"/>
      <c r="P64" s="61"/>
      <c r="Q64" s="62"/>
      <c r="R64" s="55"/>
      <c r="S64" s="63"/>
      <c r="U64">
        <f t="shared" si="9"/>
        <v>61</v>
      </c>
      <c r="V64" cm="1">
        <f t="array" ref="V64">_xlfn.IFS(
OR(MOD(V63+0.5,3)=0,MOD(V63+0.5,4)=0,MOD(V63+0.5,7.5)=0,MOD(V63+0.5,5)=0),V63+0.5,
OR(MOD(V63+1,3)=0,MOD(V63+1,4)=0,MOD(V63+1,5)=0),V63+1,
OR(MOD(V63+1.5,3)=0,MOD(V63+1.5,4)=0,MOD(V63+1.5,7.5)=0,MOD(V63+1.5,5)=0),V63+1.5,
OR(MOD(V63+2,3)=0,MOD(V63+2,4)=0,MOD(V63+2,5)=0),V63+2,
OR(MOD(V63+2.5,3)=0,MOD(V63+2.5,4)=0,MOD(V63+2.5,7.5)=0,MOD(V63+2.5,5)=0),V63+2.5,
OR(MOD(V63+3,3)=0,MOD(V63+3,4)=0,MOD(V63+3,5)=0),V63+3)</f>
        <v>92</v>
      </c>
      <c r="W64" s="65">
        <f t="shared" si="4"/>
        <v>0.51111111111111107</v>
      </c>
      <c r="X64">
        <f>IF(MOD(V64,3)=0,1,0)+IF(MOD(V64,4)=0,2,0)+IF(MOD(V64,5)=0,4,0)+IF(MOD(V64,8)=0,8,0)+IF(MOD(V64,7.5)=0,16,0)+IF(OR(MOD(V64,6)=0,MOD(V64,10)=0),32,0)+IF(OR(MOD(V64,9)=0,MOD(V64,22.5)=0),64,0)</f>
        <v>2</v>
      </c>
      <c r="Y64" t="b">
        <f>OR(MOD(V64,6)=0,MOD(V64,10)=0)</f>
        <v>0</v>
      </c>
      <c r="Z64" t="b">
        <f>OR(MOD(V64,22.5)=0,MOD(V64,9)=0)</f>
        <v>0</v>
      </c>
      <c r="AA64" t="b">
        <f t="shared" si="24"/>
        <v>0</v>
      </c>
      <c r="AB64" t="b">
        <f t="shared" si="24"/>
        <v>1</v>
      </c>
      <c r="AC64" t="b">
        <f t="shared" si="24"/>
        <v>0</v>
      </c>
      <c r="AD64" t="b">
        <f t="shared" si="24"/>
        <v>0</v>
      </c>
      <c r="AE64" t="b">
        <f>AND(AA64,Y64)</f>
        <v>0</v>
      </c>
      <c r="AF64" t="b">
        <f>MOD($V64,AF$1)=0</f>
        <v>0</v>
      </c>
      <c r="AG64" t="b">
        <f t="shared" si="24"/>
        <v>0</v>
      </c>
      <c r="AH64" t="b">
        <f t="shared" si="24"/>
        <v>0</v>
      </c>
      <c r="AI64" t="b">
        <f>AND(AA64,Z64)</f>
        <v>0</v>
      </c>
      <c r="AJ64" t="b">
        <f t="shared" si="24"/>
        <v>0</v>
      </c>
      <c r="AK64" t="b">
        <f>AND(AC64,Y64)</f>
        <v>0</v>
      </c>
      <c r="AL64" t="b">
        <f t="shared" si="24"/>
        <v>0</v>
      </c>
      <c r="AM64" t="b">
        <f>AND(AA64,AB64)</f>
        <v>0</v>
      </c>
      <c r="AN64" t="b">
        <f t="shared" si="24"/>
        <v>0</v>
      </c>
      <c r="AO64" t="b">
        <f>AND(AA64,AC64)</f>
        <v>0</v>
      </c>
      <c r="AP64" t="b">
        <f t="shared" si="17"/>
        <v>0</v>
      </c>
      <c r="AQ64" t="b">
        <f>AND(AA64,Y64,Z64)</f>
        <v>0</v>
      </c>
      <c r="AR64" t="b">
        <f t="shared" si="17"/>
        <v>0</v>
      </c>
      <c r="AS64" t="b">
        <f>AND(AB64,AC64)</f>
        <v>0</v>
      </c>
      <c r="AT64" t="b">
        <f t="shared" si="17"/>
        <v>0</v>
      </c>
      <c r="AU64" t="b">
        <f>AND(AF64,Z64)</f>
        <v>0</v>
      </c>
      <c r="AV64" t="b">
        <f t="shared" si="17"/>
        <v>0</v>
      </c>
      <c r="AW64" t="b">
        <f t="shared" si="6"/>
        <v>0</v>
      </c>
      <c r="AX64" t="b">
        <f t="shared" si="17"/>
        <v>0</v>
      </c>
      <c r="AY64" t="b">
        <f>AND(AA64,AC64,Y64)</f>
        <v>0</v>
      </c>
      <c r="AZ64" t="b">
        <f t="shared" si="17"/>
        <v>0</v>
      </c>
      <c r="BA64" t="b">
        <f>AND(AA64,AB64,Z64)</f>
        <v>0</v>
      </c>
      <c r="BB64" t="b">
        <f t="shared" si="18"/>
        <v>0</v>
      </c>
      <c r="BC64" t="b">
        <f t="shared" si="7"/>
        <v>0</v>
      </c>
      <c r="BD64" t="b">
        <f t="shared" si="18"/>
        <v>0</v>
      </c>
      <c r="BE64" t="b">
        <f>AND(AA64,AC64,Z64)</f>
        <v>0</v>
      </c>
      <c r="BF64" t="b">
        <f t="shared" si="18"/>
        <v>0</v>
      </c>
      <c r="BG64" t="b">
        <f t="shared" si="8"/>
        <v>0</v>
      </c>
    </row>
    <row r="65" spans="1:59" x14ac:dyDescent="0.25">
      <c r="B65">
        <f>B61+8</f>
        <v>104</v>
      </c>
      <c r="E65" s="48"/>
      <c r="F65" s="50"/>
      <c r="G65" s="51"/>
      <c r="H65" s="46">
        <f>H61+1/36</f>
        <v>0.30555555555555564</v>
      </c>
      <c r="I65" s="52"/>
      <c r="J65" s="53"/>
      <c r="K65" s="58"/>
      <c r="L65" s="57">
        <f>L56+1/18</f>
        <v>0.33333333333333337</v>
      </c>
      <c r="M65" s="54"/>
      <c r="N65" s="60"/>
      <c r="O65" s="56"/>
      <c r="P65" s="61"/>
      <c r="Q65" s="62"/>
      <c r="R65" s="55"/>
      <c r="S65" s="63"/>
      <c r="U65">
        <f t="shared" si="9"/>
        <v>62</v>
      </c>
      <c r="V65" cm="1">
        <f t="array" ref="V65">_xlfn.IFS(
OR(MOD(V64+0.5,3)=0,MOD(V64+0.5,4)=0,MOD(V64+0.5,7.5)=0,MOD(V64+0.5,5)=0),V64+0.5,
OR(MOD(V64+1,3)=0,MOD(V64+1,4)=0,MOD(V64+1,5)=0),V64+1,
OR(MOD(V64+1.5,3)=0,MOD(V64+1.5,4)=0,MOD(V64+1.5,7.5)=0,MOD(V64+1.5,5)=0),V64+1.5,
OR(MOD(V64+2,3)=0,MOD(V64+2,4)=0,MOD(V64+2,5)=0),V64+2,
OR(MOD(V64+2.5,3)=0,MOD(V64+2.5,4)=0,MOD(V64+2.5,7.5)=0,MOD(V64+2.5,5)=0),V64+2.5,
OR(MOD(V64+3,3)=0,MOD(V64+3,4)=0,MOD(V64+3,5)=0),V64+3)</f>
        <v>93</v>
      </c>
      <c r="W65" s="65">
        <f t="shared" si="4"/>
        <v>0.51666666666666672</v>
      </c>
      <c r="X65">
        <f>IF(MOD(V65,3)=0,1,0)+IF(MOD(V65,4)=0,2,0)+IF(MOD(V65,5)=0,4,0)+IF(MOD(V65,8)=0,8,0)+IF(MOD(V65,7.5)=0,16,0)+IF(OR(MOD(V65,6)=0,MOD(V65,10)=0),32,0)+IF(OR(MOD(V65,9)=0,MOD(V65,22.5)=0),64,0)</f>
        <v>1</v>
      </c>
      <c r="Y65" t="b">
        <f>OR(MOD(V65,6)=0,MOD(V65,10)=0)</f>
        <v>0</v>
      </c>
      <c r="Z65" t="b">
        <f>OR(MOD(V65,22.5)=0,MOD(V65,9)=0)</f>
        <v>0</v>
      </c>
      <c r="AA65" t="b">
        <f t="shared" si="24"/>
        <v>1</v>
      </c>
      <c r="AB65" t="b">
        <f t="shared" si="24"/>
        <v>0</v>
      </c>
      <c r="AC65" t="b">
        <f t="shared" si="24"/>
        <v>0</v>
      </c>
      <c r="AD65" t="b">
        <f t="shared" si="24"/>
        <v>0</v>
      </c>
      <c r="AE65" t="b">
        <f>AND(AA65,Y65)</f>
        <v>0</v>
      </c>
      <c r="AF65" t="b">
        <f>MOD($V65,AF$1)=0</f>
        <v>0</v>
      </c>
      <c r="AG65" t="b">
        <f t="shared" si="24"/>
        <v>0</v>
      </c>
      <c r="AH65" t="b">
        <f t="shared" si="24"/>
        <v>0</v>
      </c>
      <c r="AI65" t="b">
        <f>AND(AA65,Z65)</f>
        <v>0</v>
      </c>
      <c r="AJ65" t="b">
        <f t="shared" si="24"/>
        <v>0</v>
      </c>
      <c r="AK65" t="b">
        <f>AND(AC65,Y65)</f>
        <v>0</v>
      </c>
      <c r="AL65" t="b">
        <f t="shared" si="24"/>
        <v>0</v>
      </c>
      <c r="AM65" t="b">
        <f>AND(AA65,AB65)</f>
        <v>0</v>
      </c>
      <c r="AN65" t="b">
        <f t="shared" si="24"/>
        <v>0</v>
      </c>
      <c r="AO65" t="b">
        <f>AND(AA65,AC65)</f>
        <v>0</v>
      </c>
      <c r="AP65" t="b">
        <f t="shared" si="17"/>
        <v>0</v>
      </c>
      <c r="AQ65" t="b">
        <f>AND(AA65,Y65,Z65)</f>
        <v>0</v>
      </c>
      <c r="AR65" t="b">
        <f t="shared" si="17"/>
        <v>0</v>
      </c>
      <c r="AS65" t="b">
        <f>AND(AB65,AC65)</f>
        <v>0</v>
      </c>
      <c r="AT65" t="b">
        <f t="shared" si="17"/>
        <v>0</v>
      </c>
      <c r="AU65" t="b">
        <f>AND(AF65,Z65)</f>
        <v>0</v>
      </c>
      <c r="AV65" t="b">
        <f t="shared" si="17"/>
        <v>0</v>
      </c>
      <c r="AW65" t="b">
        <f t="shared" si="6"/>
        <v>0</v>
      </c>
      <c r="AX65" t="b">
        <f t="shared" si="17"/>
        <v>0</v>
      </c>
      <c r="AY65" t="b">
        <f>AND(AA65,AC65,Y65)</f>
        <v>0</v>
      </c>
      <c r="AZ65" t="b">
        <f t="shared" si="17"/>
        <v>0</v>
      </c>
      <c r="BA65" t="b">
        <f>AND(AA65,AB65,Z65)</f>
        <v>0</v>
      </c>
      <c r="BB65" t="b">
        <f t="shared" si="18"/>
        <v>0</v>
      </c>
      <c r="BC65" t="b">
        <f t="shared" si="7"/>
        <v>0</v>
      </c>
      <c r="BD65" t="b">
        <f t="shared" si="18"/>
        <v>0</v>
      </c>
      <c r="BE65" t="b">
        <f>AND(AA65,AC65,Z65)</f>
        <v>0</v>
      </c>
      <c r="BF65" t="b">
        <f t="shared" si="18"/>
        <v>0</v>
      </c>
      <c r="BG65" t="b">
        <f t="shared" si="8"/>
        <v>0</v>
      </c>
    </row>
    <row r="66" spans="1:59" x14ac:dyDescent="0.25">
      <c r="A66">
        <f>A62+7.5</f>
        <v>105</v>
      </c>
      <c r="E66" s="48"/>
      <c r="F66" s="50">
        <f>F62+1/45</f>
        <v>0.31111111111111106</v>
      </c>
      <c r="G66" s="51"/>
      <c r="H66" s="46"/>
      <c r="I66" s="52"/>
      <c r="J66" s="53"/>
      <c r="K66" s="58"/>
      <c r="L66" s="57"/>
      <c r="M66" s="54"/>
      <c r="N66" s="60"/>
      <c r="O66" s="56"/>
      <c r="P66" s="61"/>
      <c r="Q66" s="62"/>
      <c r="R66" s="55"/>
      <c r="S66" s="63"/>
      <c r="U66">
        <f t="shared" si="9"/>
        <v>63</v>
      </c>
      <c r="V66" cm="1">
        <f t="array" ref="V66">_xlfn.IFS(
OR(MOD(V65+0.5,3)=0,MOD(V65+0.5,4)=0,MOD(V65+0.5,7.5)=0,MOD(V65+0.5,5)=0),V65+0.5,
OR(MOD(V65+1,3)=0,MOD(V65+1,4)=0,MOD(V65+1,5)=0),V65+1,
OR(MOD(V65+1.5,3)=0,MOD(V65+1.5,4)=0,MOD(V65+1.5,7.5)=0,MOD(V65+1.5,5)=0),V65+1.5,
OR(MOD(V65+2,3)=0,MOD(V65+2,4)=0,MOD(V65+2,5)=0),V65+2,
OR(MOD(V65+2.5,3)=0,MOD(V65+2.5,4)=0,MOD(V65+2.5,7.5)=0,MOD(V65+2.5,5)=0),V65+2.5,
OR(MOD(V65+3,3)=0,MOD(V65+3,4)=0,MOD(V65+3,5)=0),V65+3)</f>
        <v>95</v>
      </c>
      <c r="W66" s="65">
        <f t="shared" si="4"/>
        <v>0.52777777777777779</v>
      </c>
      <c r="X66">
        <f>IF(MOD(V66,3)=0,1,0)+IF(MOD(V66,4)=0,2,0)+IF(MOD(V66,5)=0,4,0)+IF(MOD(V66,8)=0,8,0)+IF(MOD(V66,7.5)=0,16,0)+IF(OR(MOD(V66,6)=0,MOD(V66,10)=0),32,0)+IF(OR(MOD(V66,9)=0,MOD(V66,22.5)=0),64,0)</f>
        <v>4</v>
      </c>
      <c r="Y66" t="b">
        <f>OR(MOD(V66,6)=0,MOD(V66,10)=0)</f>
        <v>0</v>
      </c>
      <c r="Z66" t="b">
        <f>OR(MOD(V66,22.5)=0,MOD(V66,9)=0)</f>
        <v>0</v>
      </c>
      <c r="AA66" t="b">
        <f t="shared" si="24"/>
        <v>0</v>
      </c>
      <c r="AB66" t="b">
        <f t="shared" si="24"/>
        <v>0</v>
      </c>
      <c r="AC66" t="b">
        <f t="shared" si="24"/>
        <v>1</v>
      </c>
      <c r="AD66" t="b">
        <f t="shared" si="24"/>
        <v>0</v>
      </c>
      <c r="AE66" t="b">
        <f>AND(AA66,Y66)</f>
        <v>0</v>
      </c>
      <c r="AF66" t="b">
        <f>MOD($V66,AF$1)=0</f>
        <v>0</v>
      </c>
      <c r="AG66" t="b">
        <f t="shared" si="24"/>
        <v>0</v>
      </c>
      <c r="AH66" t="b">
        <f t="shared" si="24"/>
        <v>0</v>
      </c>
      <c r="AI66" t="b">
        <f>AND(AA66,Z66)</f>
        <v>0</v>
      </c>
      <c r="AJ66" t="b">
        <f t="shared" si="24"/>
        <v>0</v>
      </c>
      <c r="AK66" t="b">
        <f>AND(AC66,Y66)</f>
        <v>0</v>
      </c>
      <c r="AL66" t="b">
        <f t="shared" si="24"/>
        <v>0</v>
      </c>
      <c r="AM66" t="b">
        <f>AND(AA66,AB66)</f>
        <v>0</v>
      </c>
      <c r="AN66" t="b">
        <f t="shared" si="24"/>
        <v>0</v>
      </c>
      <c r="AO66" t="b">
        <f>AND(AA66,AC66)</f>
        <v>0</v>
      </c>
      <c r="AP66" t="b">
        <f t="shared" si="17"/>
        <v>0</v>
      </c>
      <c r="AQ66" t="b">
        <f>AND(AA66,Y66,Z66)</f>
        <v>0</v>
      </c>
      <c r="AR66" t="b">
        <f t="shared" si="17"/>
        <v>0</v>
      </c>
      <c r="AS66" t="b">
        <f>AND(AB66,AC66)</f>
        <v>0</v>
      </c>
      <c r="AT66" t="b">
        <f t="shared" ref="AR66:BF81" si="25">MOD($V66,AT$1)=0</f>
        <v>0</v>
      </c>
      <c r="AU66" t="b">
        <f>AND(AF66,Z66)</f>
        <v>0</v>
      </c>
      <c r="AV66" t="b">
        <f t="shared" si="25"/>
        <v>0</v>
      </c>
      <c r="AW66" t="b">
        <f t="shared" si="6"/>
        <v>0</v>
      </c>
      <c r="AX66" t="b">
        <f t="shared" si="25"/>
        <v>0</v>
      </c>
      <c r="AY66" t="b">
        <f>AND(AA66,AC66,Y66)</f>
        <v>0</v>
      </c>
      <c r="AZ66" t="b">
        <f t="shared" si="25"/>
        <v>0</v>
      </c>
      <c r="BA66" t="b">
        <f>AND(AA66,AB66,Z66)</f>
        <v>0</v>
      </c>
      <c r="BB66" t="b">
        <f t="shared" si="25"/>
        <v>0</v>
      </c>
      <c r="BC66" t="b">
        <f t="shared" si="7"/>
        <v>0</v>
      </c>
      <c r="BD66" t="b">
        <f t="shared" si="25"/>
        <v>0</v>
      </c>
      <c r="BE66" t="b">
        <f>AND(AA66,AC66,Z66)</f>
        <v>0</v>
      </c>
      <c r="BF66" t="b">
        <f t="shared" si="25"/>
        <v>0</v>
      </c>
      <c r="BG66" t="b">
        <f t="shared" si="8"/>
        <v>0</v>
      </c>
    </row>
    <row r="67" spans="1:59" x14ac:dyDescent="0.25">
      <c r="C67">
        <f>C63+9</f>
        <v>108</v>
      </c>
      <c r="E67" s="48">
        <f>E63+1/48</f>
        <v>0.31249999999999994</v>
      </c>
      <c r="F67" s="50"/>
      <c r="G67" s="51"/>
      <c r="H67" s="46"/>
      <c r="I67" s="52"/>
      <c r="J67" s="53">
        <f>J61+1/24</f>
        <v>0.33333333333333331</v>
      </c>
      <c r="K67" s="58"/>
      <c r="L67" s="57"/>
      <c r="M67" s="54"/>
      <c r="N67" s="60"/>
      <c r="O67" s="56"/>
      <c r="P67" s="61"/>
      <c r="Q67" s="62"/>
      <c r="R67" s="55"/>
      <c r="S67" s="63"/>
      <c r="U67">
        <f t="shared" si="9"/>
        <v>64</v>
      </c>
      <c r="V67" cm="1">
        <f t="array" ref="V67">_xlfn.IFS(
OR(MOD(V66+0.5,3)=0,MOD(V66+0.5,4)=0,MOD(V66+0.5,7.5)=0,MOD(V66+0.5,5)=0),V66+0.5,
OR(MOD(V66+1,3)=0,MOD(V66+1,4)=0,MOD(V66+1,5)=0),V66+1,
OR(MOD(V66+1.5,3)=0,MOD(V66+1.5,4)=0,MOD(V66+1.5,7.5)=0,MOD(V66+1.5,5)=0),V66+1.5,
OR(MOD(V66+2,3)=0,MOD(V66+2,4)=0,MOD(V66+2,5)=0),V66+2,
OR(MOD(V66+2.5,3)=0,MOD(V66+2.5,4)=0,MOD(V66+2.5,7.5)=0,MOD(V66+2.5,5)=0),V66+2.5,
OR(MOD(V66+3,3)=0,MOD(V66+3,4)=0,MOD(V66+3,5)=0),V66+3)</f>
        <v>96</v>
      </c>
      <c r="W67" s="65">
        <f t="shared" si="4"/>
        <v>0.53333333333333333</v>
      </c>
      <c r="X67">
        <f>IF(MOD(V67,3)=0,1,0)+IF(MOD(V67,4)=0,2,0)+IF(MOD(V67,5)=0,4,0)+IF(MOD(V67,8)=0,8,0)+IF(MOD(V67,7.5)=0,16,0)+IF(OR(MOD(V67,6)=0,MOD(V67,10)=0),32,0)+IF(OR(MOD(V67,9)=0,MOD(V67,22.5)=0),64,0)</f>
        <v>43</v>
      </c>
      <c r="Y67" t="b">
        <f>OR(MOD(V67,6)=0,MOD(V67,10)=0)</f>
        <v>1</v>
      </c>
      <c r="Z67" t="b">
        <f>OR(MOD(V67,22.5)=0,MOD(V67,9)=0)</f>
        <v>0</v>
      </c>
      <c r="AA67" t="b">
        <f t="shared" si="24"/>
        <v>1</v>
      </c>
      <c r="AB67" t="b">
        <f t="shared" si="24"/>
        <v>1</v>
      </c>
      <c r="AC67" t="b">
        <f t="shared" si="24"/>
        <v>0</v>
      </c>
      <c r="AD67" t="b">
        <f t="shared" si="24"/>
        <v>1</v>
      </c>
      <c r="AE67" t="b">
        <f>AND(AA67,Y67)</f>
        <v>1</v>
      </c>
      <c r="AF67" t="b">
        <f>MOD($V67,AF$1)=0</f>
        <v>0</v>
      </c>
      <c r="AG67" t="b">
        <f t="shared" si="24"/>
        <v>1</v>
      </c>
      <c r="AH67" t="b">
        <f t="shared" si="24"/>
        <v>0</v>
      </c>
      <c r="AI67" t="b">
        <f>AND(AA67,Z67)</f>
        <v>0</v>
      </c>
      <c r="AJ67" t="b">
        <f t="shared" si="24"/>
        <v>0</v>
      </c>
      <c r="AK67" t="b">
        <f>AND(AC67,Y67)</f>
        <v>0</v>
      </c>
      <c r="AL67" t="b">
        <f t="shared" si="24"/>
        <v>1</v>
      </c>
      <c r="AM67" t="b">
        <f>AND(AA67,AB67)</f>
        <v>1</v>
      </c>
      <c r="AN67" t="b">
        <f t="shared" si="24"/>
        <v>0</v>
      </c>
      <c r="AO67" t="b">
        <f>AND(AA67,AC67)</f>
        <v>0</v>
      </c>
      <c r="AP67" t="b">
        <f t="shared" si="17"/>
        <v>0</v>
      </c>
      <c r="AQ67" t="b">
        <f>AND(AA67,Y67,Z67)</f>
        <v>0</v>
      </c>
      <c r="AR67" t="b">
        <f t="shared" si="25"/>
        <v>0</v>
      </c>
      <c r="AS67" t="b">
        <f>AND(AB67,AC67)</f>
        <v>0</v>
      </c>
      <c r="AT67" t="b">
        <f t="shared" si="25"/>
        <v>0</v>
      </c>
      <c r="AU67" t="b">
        <f>AND(AF67,Z67)</f>
        <v>0</v>
      </c>
      <c r="AV67" t="b">
        <f t="shared" si="25"/>
        <v>1</v>
      </c>
      <c r="AW67" t="b">
        <f t="shared" si="6"/>
        <v>1</v>
      </c>
      <c r="AX67" t="b">
        <f t="shared" si="25"/>
        <v>0</v>
      </c>
      <c r="AY67" t="b">
        <f>AND(AA67,AC67,Y67)</f>
        <v>0</v>
      </c>
      <c r="AZ67" t="b">
        <f t="shared" si="25"/>
        <v>0</v>
      </c>
      <c r="BA67" t="b">
        <f>AND(AA67,AB67,Z67)</f>
        <v>0</v>
      </c>
      <c r="BB67" t="b">
        <f t="shared" si="25"/>
        <v>0</v>
      </c>
      <c r="BC67" t="b">
        <f t="shared" si="7"/>
        <v>0</v>
      </c>
      <c r="BD67" t="b">
        <f t="shared" si="25"/>
        <v>0</v>
      </c>
      <c r="BE67" t="b">
        <f>AND(AA67,AC67,Z67)</f>
        <v>0</v>
      </c>
      <c r="BF67" t="b">
        <f t="shared" si="25"/>
        <v>0</v>
      </c>
      <c r="BG67" t="b">
        <f t="shared" si="8"/>
        <v>0</v>
      </c>
    </row>
    <row r="68" spans="1:59" x14ac:dyDescent="0.25">
      <c r="D68">
        <f>D64+10</f>
        <v>110</v>
      </c>
      <c r="E68" s="48"/>
      <c r="F68" s="50"/>
      <c r="G68" s="51">
        <f>G64+1/40</f>
        <v>0.32500000000000001</v>
      </c>
      <c r="H68" s="46"/>
      <c r="I68" s="52">
        <f>I62+1/30</f>
        <v>0.33333333333333331</v>
      </c>
      <c r="J68" s="53"/>
      <c r="K68" s="58">
        <f>K61+1/20</f>
        <v>0.35</v>
      </c>
      <c r="L68" s="57"/>
      <c r="M68" s="54"/>
      <c r="N68" s="60"/>
      <c r="O68" s="56"/>
      <c r="P68" s="61">
        <f>P54+1/10</f>
        <v>0.4</v>
      </c>
      <c r="Q68" s="62"/>
      <c r="R68" s="55"/>
      <c r="S68" s="63"/>
      <c r="U68">
        <f t="shared" si="9"/>
        <v>65</v>
      </c>
      <c r="V68" cm="1">
        <f t="array" ref="V68">_xlfn.IFS(
OR(MOD(V67+0.5,3)=0,MOD(V67+0.5,4)=0,MOD(V67+0.5,7.5)=0,MOD(V67+0.5,5)=0),V67+0.5,
OR(MOD(V67+1,3)=0,MOD(V67+1,4)=0,MOD(V67+1,5)=0),V67+1,
OR(MOD(V67+1.5,3)=0,MOD(V67+1.5,4)=0,MOD(V67+1.5,7.5)=0,MOD(V67+1.5,5)=0),V67+1.5,
OR(MOD(V67+2,3)=0,MOD(V67+2,4)=0,MOD(V67+2,5)=0),V67+2,
OR(MOD(V67+2.5,3)=0,MOD(V67+2.5,4)=0,MOD(V67+2.5,7.5)=0,MOD(V67+2.5,5)=0),V67+2.5,
OR(MOD(V67+3,3)=0,MOD(V67+3,4)=0,MOD(V67+3,5)=0),V67+3)</f>
        <v>97.5</v>
      </c>
      <c r="W68" s="65">
        <f t="shared" ref="W68:W131" si="26">RADIANS(V68)/PI()</f>
        <v>0.54166666666666674</v>
      </c>
      <c r="X68">
        <f>IF(MOD(V68,3)=0,1,0)+IF(MOD(V68,4)=0,2,0)+IF(MOD(V68,5)=0,4,0)+IF(MOD(V68,8)=0,8,0)+IF(MOD(V68,7.5)=0,16,0)+IF(OR(MOD(V68,6)=0,MOD(V68,10)=0),32,0)+IF(OR(MOD(V68,9)=0,MOD(V68,22.5)=0),64,0)</f>
        <v>16</v>
      </c>
      <c r="Y68" t="b">
        <f>OR(MOD(V68,6)=0,MOD(V68,10)=0)</f>
        <v>0</v>
      </c>
      <c r="Z68" t="b">
        <f>OR(MOD(V68,22.5)=0,MOD(V68,9)=0)</f>
        <v>0</v>
      </c>
      <c r="AA68" t="b">
        <f t="shared" si="24"/>
        <v>0</v>
      </c>
      <c r="AB68" t="b">
        <f t="shared" si="24"/>
        <v>0</v>
      </c>
      <c r="AC68" t="b">
        <f t="shared" si="24"/>
        <v>0</v>
      </c>
      <c r="AD68" t="b">
        <f t="shared" si="24"/>
        <v>0</v>
      </c>
      <c r="AE68" t="b">
        <f>AND(AA68,Y68)</f>
        <v>0</v>
      </c>
      <c r="AF68" t="b">
        <f>MOD($V68,AF$1)=0</f>
        <v>1</v>
      </c>
      <c r="AG68" t="b">
        <f t="shared" si="24"/>
        <v>0</v>
      </c>
      <c r="AH68" t="b">
        <f t="shared" si="24"/>
        <v>0</v>
      </c>
      <c r="AI68" t="b">
        <f>AND(AA68,Z68)</f>
        <v>0</v>
      </c>
      <c r="AJ68" t="b">
        <f t="shared" si="24"/>
        <v>0</v>
      </c>
      <c r="AK68" t="b">
        <f>AND(AC68,Y68)</f>
        <v>0</v>
      </c>
      <c r="AL68" t="b">
        <f t="shared" si="24"/>
        <v>0</v>
      </c>
      <c r="AM68" t="b">
        <f>AND(AA68,AB68)</f>
        <v>0</v>
      </c>
      <c r="AN68" t="b">
        <f t="shared" si="24"/>
        <v>0</v>
      </c>
      <c r="AO68" t="b">
        <f>AND(AA68,AC68)</f>
        <v>0</v>
      </c>
      <c r="AP68" t="b">
        <f t="shared" si="17"/>
        <v>0</v>
      </c>
      <c r="AQ68" t="b">
        <f>AND(AA68,Y68,Z68)</f>
        <v>0</v>
      </c>
      <c r="AR68" t="b">
        <f t="shared" si="25"/>
        <v>0</v>
      </c>
      <c r="AS68" t="b">
        <f>AND(AB68,AC68)</f>
        <v>0</v>
      </c>
      <c r="AT68" t="b">
        <f t="shared" si="25"/>
        <v>0</v>
      </c>
      <c r="AU68" t="b">
        <f>AND(AF68,Z68)</f>
        <v>0</v>
      </c>
      <c r="AV68" t="b">
        <f t="shared" si="25"/>
        <v>0</v>
      </c>
      <c r="AW68" t="b">
        <f t="shared" ref="AW68:AW131" si="27">AND(AA68,AG68)</f>
        <v>0</v>
      </c>
      <c r="AX68" t="b">
        <f t="shared" si="25"/>
        <v>0</v>
      </c>
      <c r="AY68" t="b">
        <f>AND(AA68,AC68,Y68)</f>
        <v>0</v>
      </c>
      <c r="AZ68" t="b">
        <f t="shared" si="25"/>
        <v>0</v>
      </c>
      <c r="BA68" t="b">
        <f>AND(AA68,AB68,Z68)</f>
        <v>0</v>
      </c>
      <c r="BB68" t="b">
        <f t="shared" si="25"/>
        <v>0</v>
      </c>
      <c r="BC68" t="b">
        <f t="shared" ref="BC68:BC131" si="28">AND(AC68,AG68)</f>
        <v>0</v>
      </c>
      <c r="BD68" t="b">
        <f t="shared" si="25"/>
        <v>0</v>
      </c>
      <c r="BE68" t="b">
        <f>AND(AA68,AC68,Z68)</f>
        <v>0</v>
      </c>
      <c r="BF68" t="b">
        <f t="shared" si="25"/>
        <v>0</v>
      </c>
      <c r="BG68" t="b">
        <f t="shared" ref="BG68:BG131" si="29">AND(AA68,AB68,AC68)</f>
        <v>0</v>
      </c>
    </row>
    <row r="69" spans="1:59" x14ac:dyDescent="0.25">
      <c r="B69">
        <f>B65+8</f>
        <v>112</v>
      </c>
      <c r="E69" s="48"/>
      <c r="F69" s="50"/>
      <c r="G69" s="51"/>
      <c r="H69" s="46">
        <f>H65+1/36</f>
        <v>0.33333333333333343</v>
      </c>
      <c r="I69" s="52"/>
      <c r="J69" s="53"/>
      <c r="K69" s="58"/>
      <c r="L69" s="57"/>
      <c r="M69" s="54"/>
      <c r="N69" s="60"/>
      <c r="O69" s="56"/>
      <c r="P69" s="61"/>
      <c r="Q69" s="62"/>
      <c r="R69" s="55"/>
      <c r="S69" s="63"/>
      <c r="U69">
        <f t="shared" ref="U69:U132" si="30">U68+1</f>
        <v>66</v>
      </c>
      <c r="V69" cm="1">
        <f t="array" ref="V69">_xlfn.IFS(
OR(MOD(V68+0.5,3)=0,MOD(V68+0.5,4)=0,MOD(V68+0.5,7.5)=0,MOD(V68+0.5,5)=0),V68+0.5,
OR(MOD(V68+1,3)=0,MOD(V68+1,4)=0,MOD(V68+1,5)=0),V68+1,
OR(MOD(V68+1.5,3)=0,MOD(V68+1.5,4)=0,MOD(V68+1.5,7.5)=0,MOD(V68+1.5,5)=0),V68+1.5,
OR(MOD(V68+2,3)=0,MOD(V68+2,4)=0,MOD(V68+2,5)=0),V68+2,
OR(MOD(V68+2.5,3)=0,MOD(V68+2.5,4)=0,MOD(V68+2.5,7.5)=0,MOD(V68+2.5,5)=0),V68+2.5,
OR(MOD(V68+3,3)=0,MOD(V68+3,4)=0,MOD(V68+3,5)=0),V68+3)</f>
        <v>99</v>
      </c>
      <c r="W69" s="65">
        <f t="shared" si="26"/>
        <v>0.55000000000000004</v>
      </c>
      <c r="X69">
        <f>IF(MOD(V69,3)=0,1,0)+IF(MOD(V69,4)=0,2,0)+IF(MOD(V69,5)=0,4,0)+IF(MOD(V69,8)=0,8,0)+IF(MOD(V69,7.5)=0,16,0)+IF(OR(MOD(V69,6)=0,MOD(V69,10)=0),32,0)+IF(OR(MOD(V69,9)=0,MOD(V69,22.5)=0),64,0)</f>
        <v>65</v>
      </c>
      <c r="Y69" t="b">
        <f>OR(MOD(V69,6)=0,MOD(V69,10)=0)</f>
        <v>0</v>
      </c>
      <c r="Z69" t="b">
        <f>OR(MOD(V69,22.5)=0,MOD(V69,9)=0)</f>
        <v>1</v>
      </c>
      <c r="AA69" t="b">
        <f t="shared" si="24"/>
        <v>1</v>
      </c>
      <c r="AB69" t="b">
        <f t="shared" si="24"/>
        <v>0</v>
      </c>
      <c r="AC69" t="b">
        <f t="shared" si="24"/>
        <v>0</v>
      </c>
      <c r="AD69" t="b">
        <f t="shared" si="24"/>
        <v>0</v>
      </c>
      <c r="AE69" t="b">
        <f>AND(AA69,Y69)</f>
        <v>0</v>
      </c>
      <c r="AF69" t="b">
        <f>MOD($V69,AF$1)=0</f>
        <v>0</v>
      </c>
      <c r="AG69" t="b">
        <f t="shared" si="24"/>
        <v>0</v>
      </c>
      <c r="AH69" t="b">
        <f t="shared" si="24"/>
        <v>1</v>
      </c>
      <c r="AI69" t="b">
        <f>AND(AA69,Z69)</f>
        <v>1</v>
      </c>
      <c r="AJ69" t="b">
        <f t="shared" si="24"/>
        <v>0</v>
      </c>
      <c r="AK69" t="b">
        <f>AND(AC69,Y69)</f>
        <v>0</v>
      </c>
      <c r="AL69" t="b">
        <f t="shared" si="24"/>
        <v>0</v>
      </c>
      <c r="AM69" t="b">
        <f>AND(AA69,AB69)</f>
        <v>0</v>
      </c>
      <c r="AN69" t="b">
        <f t="shared" si="24"/>
        <v>0</v>
      </c>
      <c r="AO69" t="b">
        <f>AND(AA69,AC69)</f>
        <v>0</v>
      </c>
      <c r="AP69" t="b">
        <f t="shared" si="17"/>
        <v>0</v>
      </c>
      <c r="AQ69" t="b">
        <f>AND(AA69,Y69,Z69)</f>
        <v>0</v>
      </c>
      <c r="AR69" t="b">
        <f t="shared" si="25"/>
        <v>0</v>
      </c>
      <c r="AS69" t="b">
        <f>AND(AB69,AC69)</f>
        <v>0</v>
      </c>
      <c r="AT69" t="b">
        <f t="shared" si="25"/>
        <v>0</v>
      </c>
      <c r="AU69" t="b">
        <f>AND(AF69,Z69)</f>
        <v>0</v>
      </c>
      <c r="AV69" t="b">
        <f t="shared" si="25"/>
        <v>0</v>
      </c>
      <c r="AW69" t="b">
        <f t="shared" si="27"/>
        <v>0</v>
      </c>
      <c r="AX69" t="b">
        <f t="shared" si="25"/>
        <v>0</v>
      </c>
      <c r="AY69" t="b">
        <f>AND(AA69,AC69,Y69)</f>
        <v>0</v>
      </c>
      <c r="AZ69" t="b">
        <f t="shared" si="25"/>
        <v>0</v>
      </c>
      <c r="BA69" t="b">
        <f>AND(AA69,AB69,Z69)</f>
        <v>0</v>
      </c>
      <c r="BB69" t="b">
        <f t="shared" si="25"/>
        <v>0</v>
      </c>
      <c r="BC69" t="b">
        <f t="shared" si="28"/>
        <v>0</v>
      </c>
      <c r="BD69" t="b">
        <f t="shared" si="25"/>
        <v>0</v>
      </c>
      <c r="BE69" t="b">
        <f>AND(AA69,AC69,Z69)</f>
        <v>0</v>
      </c>
      <c r="BF69" t="b">
        <f t="shared" si="25"/>
        <v>0</v>
      </c>
      <c r="BG69" t="b">
        <f t="shared" si="29"/>
        <v>0</v>
      </c>
    </row>
    <row r="70" spans="1:59" x14ac:dyDescent="0.25">
      <c r="A70">
        <f>A66+7.5</f>
        <v>112.5</v>
      </c>
      <c r="E70" s="48"/>
      <c r="F70" s="50">
        <f>F66+1/45</f>
        <v>0.33333333333333326</v>
      </c>
      <c r="G70" s="51"/>
      <c r="H70" s="46"/>
      <c r="I70" s="52"/>
      <c r="J70" s="53"/>
      <c r="K70" s="58"/>
      <c r="L70" s="57"/>
      <c r="M70" s="54"/>
      <c r="N70" s="60"/>
      <c r="O70" s="56"/>
      <c r="P70" s="61"/>
      <c r="Q70" s="62"/>
      <c r="R70" s="55"/>
      <c r="S70" s="63"/>
      <c r="U70">
        <f t="shared" si="30"/>
        <v>67</v>
      </c>
      <c r="V70" cm="1">
        <f t="array" ref="V70">_xlfn.IFS(
OR(MOD(V69+0.5,3)=0,MOD(V69+0.5,4)=0,MOD(V69+0.5,7.5)=0,MOD(V69+0.5,5)=0),V69+0.5,
OR(MOD(V69+1,3)=0,MOD(V69+1,4)=0,MOD(V69+1,5)=0),V69+1,
OR(MOD(V69+1.5,3)=0,MOD(V69+1.5,4)=0,MOD(V69+1.5,7.5)=0,MOD(V69+1.5,5)=0),V69+1.5,
OR(MOD(V69+2,3)=0,MOD(V69+2,4)=0,MOD(V69+2,5)=0),V69+2,
OR(MOD(V69+2.5,3)=0,MOD(V69+2.5,4)=0,MOD(V69+2.5,7.5)=0,MOD(V69+2.5,5)=0),V69+2.5,
OR(MOD(V69+3,3)=0,MOD(V69+3,4)=0,MOD(V69+3,5)=0),V69+3)</f>
        <v>100</v>
      </c>
      <c r="W70" s="65">
        <f t="shared" si="26"/>
        <v>0.55555555555555558</v>
      </c>
      <c r="X70">
        <f>IF(MOD(V70,3)=0,1,0)+IF(MOD(V70,4)=0,2,0)+IF(MOD(V70,5)=0,4,0)+IF(MOD(V70,8)=0,8,0)+IF(MOD(V70,7.5)=0,16,0)+IF(OR(MOD(V70,6)=0,MOD(V70,10)=0),32,0)+IF(OR(MOD(V70,9)=0,MOD(V70,22.5)=0),64,0)</f>
        <v>38</v>
      </c>
      <c r="Y70" t="b">
        <f>OR(MOD(V70,6)=0,MOD(V70,10)=0)</f>
        <v>1</v>
      </c>
      <c r="Z70" t="b">
        <f>OR(MOD(V70,22.5)=0,MOD(V70,9)=0)</f>
        <v>0</v>
      </c>
      <c r="AA70" t="b">
        <f t="shared" si="24"/>
        <v>0</v>
      </c>
      <c r="AB70" t="b">
        <f t="shared" si="24"/>
        <v>1</v>
      </c>
      <c r="AC70" t="b">
        <f t="shared" si="24"/>
        <v>1</v>
      </c>
      <c r="AD70" t="b">
        <f t="shared" si="24"/>
        <v>0</v>
      </c>
      <c r="AE70" t="b">
        <f>AND(AA70,Y70)</f>
        <v>0</v>
      </c>
      <c r="AF70" t="b">
        <f>MOD($V70,AF$1)=0</f>
        <v>0</v>
      </c>
      <c r="AG70" t="b">
        <f t="shared" si="24"/>
        <v>0</v>
      </c>
      <c r="AH70" t="b">
        <f t="shared" si="24"/>
        <v>0</v>
      </c>
      <c r="AI70" t="b">
        <f>AND(AA70,Z70)</f>
        <v>0</v>
      </c>
      <c r="AJ70" t="b">
        <f t="shared" si="24"/>
        <v>1</v>
      </c>
      <c r="AK70" t="b">
        <f>AND(AC70,Y70)</f>
        <v>1</v>
      </c>
      <c r="AL70" t="b">
        <f t="shared" si="24"/>
        <v>0</v>
      </c>
      <c r="AM70" t="b">
        <f>AND(AA70,AB70)</f>
        <v>0</v>
      </c>
      <c r="AN70" t="b">
        <f t="shared" si="24"/>
        <v>0</v>
      </c>
      <c r="AO70" t="b">
        <f>AND(AA70,AC70)</f>
        <v>0</v>
      </c>
      <c r="AP70" t="b">
        <f t="shared" si="17"/>
        <v>0</v>
      </c>
      <c r="AQ70" t="b">
        <f>AND(AA70,Y70,Z70)</f>
        <v>0</v>
      </c>
      <c r="AR70" t="b">
        <f t="shared" si="25"/>
        <v>1</v>
      </c>
      <c r="AS70" t="b">
        <f>AND(AB70,AC70)</f>
        <v>1</v>
      </c>
      <c r="AT70" t="b">
        <f t="shared" si="25"/>
        <v>0</v>
      </c>
      <c r="AU70" t="b">
        <f>AND(AF70,Z70)</f>
        <v>0</v>
      </c>
      <c r="AV70" t="b">
        <f t="shared" si="25"/>
        <v>0</v>
      </c>
      <c r="AW70" t="b">
        <f t="shared" si="27"/>
        <v>0</v>
      </c>
      <c r="AX70" t="b">
        <f t="shared" si="25"/>
        <v>0</v>
      </c>
      <c r="AY70" t="b">
        <f>AND(AA70,AC70,Y70)</f>
        <v>0</v>
      </c>
      <c r="AZ70" t="b">
        <f t="shared" si="25"/>
        <v>0</v>
      </c>
      <c r="BA70" t="b">
        <f>AND(AA70,AB70,Z70)</f>
        <v>0</v>
      </c>
      <c r="BB70" t="b">
        <f t="shared" si="25"/>
        <v>0</v>
      </c>
      <c r="BC70" t="b">
        <f t="shared" si="28"/>
        <v>0</v>
      </c>
      <c r="BD70" t="b">
        <f t="shared" si="25"/>
        <v>0</v>
      </c>
      <c r="BE70" t="b">
        <f>AND(AA70,AC70,Z70)</f>
        <v>0</v>
      </c>
      <c r="BF70" t="b">
        <f t="shared" si="25"/>
        <v>0</v>
      </c>
      <c r="BG70" t="b">
        <f t="shared" si="29"/>
        <v>0</v>
      </c>
    </row>
    <row r="71" spans="1:59" x14ac:dyDescent="0.25">
      <c r="C71">
        <f>C67+9</f>
        <v>117</v>
      </c>
      <c r="E71" s="48">
        <f>E67+1/48</f>
        <v>0.33333333333333326</v>
      </c>
      <c r="F71" s="50"/>
      <c r="G71" s="51"/>
      <c r="H71" s="46"/>
      <c r="I71" s="52"/>
      <c r="J71" s="53"/>
      <c r="K71" s="58"/>
      <c r="L71" s="57"/>
      <c r="M71" s="54">
        <f>M61+1/16</f>
        <v>0.375</v>
      </c>
      <c r="N71" s="60"/>
      <c r="O71" s="56"/>
      <c r="P71" s="61"/>
      <c r="Q71" s="62"/>
      <c r="R71" s="55"/>
      <c r="S71" s="63"/>
      <c r="U71">
        <f t="shared" si="30"/>
        <v>68</v>
      </c>
      <c r="V71" cm="1">
        <f t="array" ref="V71">_xlfn.IFS(
OR(MOD(V70+0.5,3)=0,MOD(V70+0.5,4)=0,MOD(V70+0.5,7.5)=0,MOD(V70+0.5,5)=0),V70+0.5,
OR(MOD(V70+1,3)=0,MOD(V70+1,4)=0,MOD(V70+1,5)=0),V70+1,
OR(MOD(V70+1.5,3)=0,MOD(V70+1.5,4)=0,MOD(V70+1.5,7.5)=0,MOD(V70+1.5,5)=0),V70+1.5,
OR(MOD(V70+2,3)=0,MOD(V70+2,4)=0,MOD(V70+2,5)=0),V70+2,
OR(MOD(V70+2.5,3)=0,MOD(V70+2.5,4)=0,MOD(V70+2.5,7.5)=0,MOD(V70+2.5,5)=0),V70+2.5,
OR(MOD(V70+3,3)=0,MOD(V70+3,4)=0,MOD(V70+3,5)=0),V70+3)</f>
        <v>102</v>
      </c>
      <c r="W71" s="65">
        <f t="shared" si="26"/>
        <v>0.56666666666666665</v>
      </c>
      <c r="X71">
        <f>IF(MOD(V71,3)=0,1,0)+IF(MOD(V71,4)=0,2,0)+IF(MOD(V71,5)=0,4,0)+IF(MOD(V71,8)=0,8,0)+IF(MOD(V71,7.5)=0,16,0)+IF(OR(MOD(V71,6)=0,MOD(V71,10)=0),32,0)+IF(OR(MOD(V71,9)=0,MOD(V71,22.5)=0),64,0)</f>
        <v>33</v>
      </c>
      <c r="Y71" t="b">
        <f>OR(MOD(V71,6)=0,MOD(V71,10)=0)</f>
        <v>1</v>
      </c>
      <c r="Z71" t="b">
        <f>OR(MOD(V71,22.5)=0,MOD(V71,9)=0)</f>
        <v>0</v>
      </c>
      <c r="AA71" t="b">
        <f t="shared" si="24"/>
        <v>1</v>
      </c>
      <c r="AB71" t="b">
        <f t="shared" si="24"/>
        <v>0</v>
      </c>
      <c r="AC71" t="b">
        <f t="shared" si="24"/>
        <v>0</v>
      </c>
      <c r="AD71" t="b">
        <f t="shared" si="24"/>
        <v>1</v>
      </c>
      <c r="AE71" t="b">
        <f>AND(AA71,Y71)</f>
        <v>1</v>
      </c>
      <c r="AF71" t="b">
        <f>MOD($V71,AF$1)=0</f>
        <v>0</v>
      </c>
      <c r="AG71" t="b">
        <f t="shared" si="24"/>
        <v>0</v>
      </c>
      <c r="AH71" t="b">
        <f t="shared" si="24"/>
        <v>0</v>
      </c>
      <c r="AI71" t="b">
        <f>AND(AA71,Z71)</f>
        <v>0</v>
      </c>
      <c r="AJ71" t="b">
        <f t="shared" si="24"/>
        <v>0</v>
      </c>
      <c r="AK71" t="b">
        <f>AND(AC71,Y71)</f>
        <v>0</v>
      </c>
      <c r="AL71" t="b">
        <f t="shared" si="24"/>
        <v>0</v>
      </c>
      <c r="AM71" t="b">
        <f>AND(AA71,AB71)</f>
        <v>0</v>
      </c>
      <c r="AN71" t="b">
        <f t="shared" si="24"/>
        <v>0</v>
      </c>
      <c r="AO71" t="b">
        <f>AND(AA71,AC71)</f>
        <v>0</v>
      </c>
      <c r="AP71" t="b">
        <f t="shared" si="17"/>
        <v>0</v>
      </c>
      <c r="AQ71" t="b">
        <f>AND(AA71,Y71,Z71)</f>
        <v>0</v>
      </c>
      <c r="AR71" t="b">
        <f t="shared" si="25"/>
        <v>0</v>
      </c>
      <c r="AS71" t="b">
        <f>AND(AB71,AC71)</f>
        <v>0</v>
      </c>
      <c r="AT71" t="b">
        <f t="shared" si="25"/>
        <v>0</v>
      </c>
      <c r="AU71" t="b">
        <f>AND(AF71,Z71)</f>
        <v>0</v>
      </c>
      <c r="AV71" t="b">
        <f t="shared" si="25"/>
        <v>0</v>
      </c>
      <c r="AW71" t="b">
        <f t="shared" si="27"/>
        <v>0</v>
      </c>
      <c r="AX71" t="b">
        <f t="shared" si="25"/>
        <v>0</v>
      </c>
      <c r="AY71" t="b">
        <f>AND(AA71,AC71,Y71)</f>
        <v>0</v>
      </c>
      <c r="AZ71" t="b">
        <f t="shared" si="25"/>
        <v>0</v>
      </c>
      <c r="BA71" t="b">
        <f>AND(AA71,AB71,Z71)</f>
        <v>0</v>
      </c>
      <c r="BB71" t="b">
        <f t="shared" si="25"/>
        <v>0</v>
      </c>
      <c r="BC71" t="b">
        <f t="shared" si="28"/>
        <v>0</v>
      </c>
      <c r="BD71" t="b">
        <f t="shared" si="25"/>
        <v>0</v>
      </c>
      <c r="BE71" t="b">
        <f>AND(AA71,AC71,Z71)</f>
        <v>0</v>
      </c>
      <c r="BF71" t="b">
        <f t="shared" si="25"/>
        <v>0</v>
      </c>
      <c r="BG71" t="b">
        <f t="shared" si="29"/>
        <v>0</v>
      </c>
    </row>
    <row r="72" spans="1:59" x14ac:dyDescent="0.25">
      <c r="A72">
        <f>A70+7.5</f>
        <v>120</v>
      </c>
      <c r="B72">
        <f>B69+8</f>
        <v>120</v>
      </c>
      <c r="D72">
        <f>D68+10</f>
        <v>120</v>
      </c>
      <c r="E72" s="48"/>
      <c r="F72" s="50"/>
      <c r="G72" s="51">
        <f>G68+1/40</f>
        <v>0.35000000000000003</v>
      </c>
      <c r="H72" s="46"/>
      <c r="I72" s="52"/>
      <c r="J72" s="53"/>
      <c r="K72" s="58"/>
      <c r="L72" s="57"/>
      <c r="M72" s="54"/>
      <c r="N72" s="60"/>
      <c r="O72" s="56"/>
      <c r="P72" s="61"/>
      <c r="Q72" s="62"/>
      <c r="R72" s="55"/>
      <c r="S72" s="63"/>
      <c r="U72">
        <f t="shared" si="30"/>
        <v>69</v>
      </c>
      <c r="V72" cm="1">
        <f t="array" ref="V72">_xlfn.IFS(
OR(MOD(V71+0.5,3)=0,MOD(V71+0.5,4)=0,MOD(V71+0.5,7.5)=0,MOD(V71+0.5,5)=0),V71+0.5,
OR(MOD(V71+1,3)=0,MOD(V71+1,4)=0,MOD(V71+1,5)=0),V71+1,
OR(MOD(V71+1.5,3)=0,MOD(V71+1.5,4)=0,MOD(V71+1.5,7.5)=0,MOD(V71+1.5,5)=0),V71+1.5,
OR(MOD(V71+2,3)=0,MOD(V71+2,4)=0,MOD(V71+2,5)=0),V71+2,
OR(MOD(V71+2.5,3)=0,MOD(V71+2.5,4)=0,MOD(V71+2.5,7.5)=0,MOD(V71+2.5,5)=0),V71+2.5,
OR(MOD(V71+3,3)=0,MOD(V71+3,4)=0,MOD(V71+3,5)=0),V71+3)</f>
        <v>104</v>
      </c>
      <c r="W72" s="65">
        <f t="shared" si="26"/>
        <v>0.57777777777777783</v>
      </c>
      <c r="X72">
        <f>IF(MOD(V72,3)=0,1,0)+IF(MOD(V72,4)=0,2,0)+IF(MOD(V72,5)=0,4,0)+IF(MOD(V72,8)=0,8,0)+IF(MOD(V72,7.5)=0,16,0)+IF(OR(MOD(V72,6)=0,MOD(V72,10)=0),32,0)+IF(OR(MOD(V72,9)=0,MOD(V72,22.5)=0),64,0)</f>
        <v>10</v>
      </c>
      <c r="Y72" t="b">
        <f>OR(MOD(V72,6)=0,MOD(V72,10)=0)</f>
        <v>0</v>
      </c>
      <c r="Z72" t="b">
        <f>OR(MOD(V72,22.5)=0,MOD(V72,9)=0)</f>
        <v>0</v>
      </c>
      <c r="AA72" t="b">
        <f t="shared" si="24"/>
        <v>0</v>
      </c>
      <c r="AB72" t="b">
        <f t="shared" si="24"/>
        <v>1</v>
      </c>
      <c r="AC72" t="b">
        <f t="shared" si="24"/>
        <v>0</v>
      </c>
      <c r="AD72" t="b">
        <f t="shared" si="24"/>
        <v>0</v>
      </c>
      <c r="AE72" t="b">
        <f>AND(AA72,Y72)</f>
        <v>0</v>
      </c>
      <c r="AF72" t="b">
        <f>MOD($V72,AF$1)=0</f>
        <v>0</v>
      </c>
      <c r="AG72" t="b">
        <f t="shared" si="24"/>
        <v>1</v>
      </c>
      <c r="AH72" t="b">
        <f t="shared" si="24"/>
        <v>0</v>
      </c>
      <c r="AI72" t="b">
        <f>AND(AA72,Z72)</f>
        <v>0</v>
      </c>
      <c r="AJ72" t="b">
        <f t="shared" si="24"/>
        <v>0</v>
      </c>
      <c r="AK72" t="b">
        <f>AND(AC72,Y72)</f>
        <v>0</v>
      </c>
      <c r="AL72" t="b">
        <f t="shared" si="24"/>
        <v>0</v>
      </c>
      <c r="AM72" t="b">
        <f>AND(AA72,AB72)</f>
        <v>0</v>
      </c>
      <c r="AN72" t="b">
        <f t="shared" si="24"/>
        <v>0</v>
      </c>
      <c r="AO72" t="b">
        <f>AND(AA72,AC72)</f>
        <v>0</v>
      </c>
      <c r="AP72" t="b">
        <f t="shared" si="17"/>
        <v>0</v>
      </c>
      <c r="AQ72" t="b">
        <f>AND(AA72,Y72,Z72)</f>
        <v>0</v>
      </c>
      <c r="AR72" t="b">
        <f t="shared" si="25"/>
        <v>0</v>
      </c>
      <c r="AS72" t="b">
        <f>AND(AB72,AC72)</f>
        <v>0</v>
      </c>
      <c r="AT72" t="b">
        <f t="shared" si="25"/>
        <v>0</v>
      </c>
      <c r="AU72" t="b">
        <f>AND(AF72,Z72)</f>
        <v>0</v>
      </c>
      <c r="AV72" t="b">
        <f t="shared" si="25"/>
        <v>0</v>
      </c>
      <c r="AW72" t="b">
        <f t="shared" si="27"/>
        <v>0</v>
      </c>
      <c r="AX72" t="b">
        <f t="shared" si="25"/>
        <v>0</v>
      </c>
      <c r="AY72" t="b">
        <f>AND(AA72,AC72,Y72)</f>
        <v>0</v>
      </c>
      <c r="AZ72" t="b">
        <f t="shared" si="25"/>
        <v>0</v>
      </c>
      <c r="BA72" t="b">
        <f>AND(AA72,AB72,Z72)</f>
        <v>0</v>
      </c>
      <c r="BB72" t="b">
        <f t="shared" si="25"/>
        <v>0</v>
      </c>
      <c r="BC72" t="b">
        <f t="shared" si="28"/>
        <v>0</v>
      </c>
      <c r="BD72" t="b">
        <f t="shared" si="25"/>
        <v>0</v>
      </c>
      <c r="BE72" t="b">
        <f>AND(AA72,AC72,Z72)</f>
        <v>0</v>
      </c>
      <c r="BF72" t="b">
        <f t="shared" si="25"/>
        <v>0</v>
      </c>
      <c r="BG72" t="b">
        <f t="shared" si="29"/>
        <v>0</v>
      </c>
    </row>
    <row r="73" spans="1:59" x14ac:dyDescent="0.25">
      <c r="C73">
        <f>C71+9</f>
        <v>126</v>
      </c>
      <c r="E73" s="48">
        <f>E71+1/48</f>
        <v>0.35416666666666657</v>
      </c>
      <c r="F73" s="50">
        <f t="shared" ref="F73" si="31">F70+1/45</f>
        <v>0.35555555555555546</v>
      </c>
      <c r="G73" s="51"/>
      <c r="H73" s="46">
        <f>H69+1/36</f>
        <v>0.36111111111111122</v>
      </c>
      <c r="I73" s="52">
        <f>I68+1/30</f>
        <v>0.36666666666666664</v>
      </c>
      <c r="J73" s="53">
        <f>J67+1/24</f>
        <v>0.375</v>
      </c>
      <c r="K73" s="58"/>
      <c r="L73" s="57">
        <f>L65+1/18</f>
        <v>0.38888888888888895</v>
      </c>
      <c r="M73" s="54"/>
      <c r="N73" s="60">
        <f>N62+1/15</f>
        <v>0.39999999999999997</v>
      </c>
      <c r="O73" s="56">
        <f>O61+1/12</f>
        <v>0.41666666666666663</v>
      </c>
      <c r="P73" s="61"/>
      <c r="Q73" s="62">
        <f>Q56+1/9</f>
        <v>0.44444444444444442</v>
      </c>
      <c r="R73" s="55"/>
      <c r="S73" s="63">
        <f>S49+1/6</f>
        <v>0.5</v>
      </c>
      <c r="U73">
        <f t="shared" si="30"/>
        <v>70</v>
      </c>
      <c r="V73" cm="1">
        <f t="array" ref="V73">_xlfn.IFS(
OR(MOD(V72+0.5,3)=0,MOD(V72+0.5,4)=0,MOD(V72+0.5,7.5)=0,MOD(V72+0.5,5)=0),V72+0.5,
OR(MOD(V72+1,3)=0,MOD(V72+1,4)=0,MOD(V72+1,5)=0),V72+1,
OR(MOD(V72+1.5,3)=0,MOD(V72+1.5,4)=0,MOD(V72+1.5,7.5)=0,MOD(V72+1.5,5)=0),V72+1.5,
OR(MOD(V72+2,3)=0,MOD(V72+2,4)=0,MOD(V72+2,5)=0),V72+2,
OR(MOD(V72+2.5,3)=0,MOD(V72+2.5,4)=0,MOD(V72+2.5,7.5)=0,MOD(V72+2.5,5)=0),V72+2.5,
OR(MOD(V72+3,3)=0,MOD(V72+3,4)=0,MOD(V72+3,5)=0),V72+3)</f>
        <v>105</v>
      </c>
      <c r="W73" s="65">
        <f t="shared" si="26"/>
        <v>0.58333333333333337</v>
      </c>
      <c r="X73">
        <f>IF(MOD(V73,3)=0,1,0)+IF(MOD(V73,4)=0,2,0)+IF(MOD(V73,5)=0,4,0)+IF(MOD(V73,8)=0,8,0)+IF(MOD(V73,7.5)=0,16,0)+IF(OR(MOD(V73,6)=0,MOD(V73,10)=0),32,0)+IF(OR(MOD(V73,9)=0,MOD(V73,22.5)=0),64,0)</f>
        <v>21</v>
      </c>
      <c r="Y73" t="b">
        <f>OR(MOD(V73,6)=0,MOD(V73,10)=0)</f>
        <v>0</v>
      </c>
      <c r="Z73" t="b">
        <f>OR(MOD(V73,22.5)=0,MOD(V73,9)=0)</f>
        <v>0</v>
      </c>
      <c r="AA73" t="b">
        <f t="shared" si="24"/>
        <v>1</v>
      </c>
      <c r="AB73" t="b">
        <f t="shared" si="24"/>
        <v>0</v>
      </c>
      <c r="AC73" t="b">
        <f t="shared" si="24"/>
        <v>1</v>
      </c>
      <c r="AD73" t="b">
        <f t="shared" si="24"/>
        <v>0</v>
      </c>
      <c r="AE73" t="b">
        <f>AND(AA73,Y73)</f>
        <v>0</v>
      </c>
      <c r="AF73" t="b">
        <f>MOD($V73,AF$1)=0</f>
        <v>1</v>
      </c>
      <c r="AG73" t="b">
        <f t="shared" si="24"/>
        <v>0</v>
      </c>
      <c r="AH73" t="b">
        <f t="shared" si="24"/>
        <v>0</v>
      </c>
      <c r="AI73" t="b">
        <f>AND(AA73,Z73)</f>
        <v>0</v>
      </c>
      <c r="AJ73" t="b">
        <f t="shared" si="24"/>
        <v>0</v>
      </c>
      <c r="AK73" t="b">
        <f>AND(AC73,Y73)</f>
        <v>0</v>
      </c>
      <c r="AL73" t="b">
        <f t="shared" si="24"/>
        <v>0</v>
      </c>
      <c r="AM73" t="b">
        <f>AND(AA73,AB73)</f>
        <v>0</v>
      </c>
      <c r="AN73" t="b">
        <f t="shared" si="24"/>
        <v>1</v>
      </c>
      <c r="AO73" t="b">
        <f>AND(AA73,AC73)</f>
        <v>1</v>
      </c>
      <c r="AP73" t="b">
        <f t="shared" si="17"/>
        <v>0</v>
      </c>
      <c r="AQ73" t="b">
        <f>AND(AA73,Y73,Z73)</f>
        <v>0</v>
      </c>
      <c r="AR73" t="b">
        <f t="shared" si="25"/>
        <v>0</v>
      </c>
      <c r="AS73" t="b">
        <f>AND(AB73,AC73)</f>
        <v>0</v>
      </c>
      <c r="AT73" t="b">
        <f t="shared" si="25"/>
        <v>0</v>
      </c>
      <c r="AU73" t="b">
        <f>AND(AF73,Z73)</f>
        <v>0</v>
      </c>
      <c r="AV73" t="b">
        <f t="shared" si="25"/>
        <v>0</v>
      </c>
      <c r="AW73" t="b">
        <f t="shared" si="27"/>
        <v>0</v>
      </c>
      <c r="AX73" t="b">
        <f t="shared" si="25"/>
        <v>0</v>
      </c>
      <c r="AY73" t="b">
        <f>AND(AA73,AC73,Y73)</f>
        <v>0</v>
      </c>
      <c r="AZ73" t="b">
        <f t="shared" si="25"/>
        <v>0</v>
      </c>
      <c r="BA73" t="b">
        <f>AND(AA73,AB73,Z73)</f>
        <v>0</v>
      </c>
      <c r="BB73" t="b">
        <f t="shared" si="25"/>
        <v>0</v>
      </c>
      <c r="BC73" t="b">
        <f t="shared" si="28"/>
        <v>0</v>
      </c>
      <c r="BD73" t="b">
        <f t="shared" si="25"/>
        <v>0</v>
      </c>
      <c r="BE73" t="b">
        <f>AND(AA73,AC73,Z73)</f>
        <v>0</v>
      </c>
      <c r="BF73" t="b">
        <f t="shared" si="25"/>
        <v>0</v>
      </c>
      <c r="BG73" t="b">
        <f t="shared" si="29"/>
        <v>0</v>
      </c>
    </row>
    <row r="74" spans="1:59" x14ac:dyDescent="0.25">
      <c r="A74">
        <f>A72+7.5</f>
        <v>127.5</v>
      </c>
      <c r="E74" s="48"/>
      <c r="F74" s="50"/>
      <c r="G74" s="51">
        <f>G72+1/40</f>
        <v>0.37500000000000006</v>
      </c>
      <c r="H74" s="46"/>
      <c r="I74" s="52"/>
      <c r="J74" s="53"/>
      <c r="K74" s="58">
        <f>K68+1/20</f>
        <v>0.39999999999999997</v>
      </c>
      <c r="L74" s="57"/>
      <c r="M74" s="54"/>
      <c r="N74" s="60"/>
      <c r="O74" s="56"/>
      <c r="P74" s="61"/>
      <c r="Q74" s="62"/>
      <c r="R74" s="55"/>
      <c r="S74" s="63"/>
      <c r="U74">
        <f t="shared" si="30"/>
        <v>71</v>
      </c>
      <c r="V74" cm="1">
        <f t="array" ref="V74">_xlfn.IFS(
OR(MOD(V73+0.5,3)=0,MOD(V73+0.5,4)=0,MOD(V73+0.5,7.5)=0,MOD(V73+0.5,5)=0),V73+0.5,
OR(MOD(V73+1,3)=0,MOD(V73+1,4)=0,MOD(V73+1,5)=0),V73+1,
OR(MOD(V73+1.5,3)=0,MOD(V73+1.5,4)=0,MOD(V73+1.5,7.5)=0,MOD(V73+1.5,5)=0),V73+1.5,
OR(MOD(V73+2,3)=0,MOD(V73+2,4)=0,MOD(V73+2,5)=0),V73+2,
OR(MOD(V73+2.5,3)=0,MOD(V73+2.5,4)=0,MOD(V73+2.5,7.5)=0,MOD(V73+2.5,5)=0),V73+2.5,
OR(MOD(V73+3,3)=0,MOD(V73+3,4)=0,MOD(V73+3,5)=0),V73+3)</f>
        <v>108</v>
      </c>
      <c r="W74" s="65">
        <f t="shared" si="26"/>
        <v>0.6</v>
      </c>
      <c r="X74">
        <f>IF(MOD(V74,3)=0,1,0)+IF(MOD(V74,4)=0,2,0)+IF(MOD(V74,5)=0,4,0)+IF(MOD(V74,8)=0,8,0)+IF(MOD(V74,7.5)=0,16,0)+IF(OR(MOD(V74,6)=0,MOD(V74,10)=0),32,0)+IF(OR(MOD(V74,9)=0,MOD(V74,22.5)=0),64,0)</f>
        <v>99</v>
      </c>
      <c r="Y74" t="b">
        <f>OR(MOD(V74,6)=0,MOD(V74,10)=0)</f>
        <v>1</v>
      </c>
      <c r="Z74" t="b">
        <f>OR(MOD(V74,22.5)=0,MOD(V74,9)=0)</f>
        <v>1</v>
      </c>
      <c r="AA74" t="b">
        <f t="shared" si="24"/>
        <v>1</v>
      </c>
      <c r="AB74" t="b">
        <f t="shared" si="24"/>
        <v>1</v>
      </c>
      <c r="AC74" t="b">
        <f t="shared" si="24"/>
        <v>0</v>
      </c>
      <c r="AD74" t="b">
        <f t="shared" si="24"/>
        <v>1</v>
      </c>
      <c r="AE74" t="b">
        <f>AND(AA74,Y74)</f>
        <v>1</v>
      </c>
      <c r="AF74" t="b">
        <f>MOD($V74,AF$1)=0</f>
        <v>0</v>
      </c>
      <c r="AG74" t="b">
        <f t="shared" si="24"/>
        <v>0</v>
      </c>
      <c r="AH74" t="b">
        <f t="shared" si="24"/>
        <v>1</v>
      </c>
      <c r="AI74" t="b">
        <f>AND(AA74,Z74)</f>
        <v>1</v>
      </c>
      <c r="AJ74" t="b">
        <f t="shared" si="24"/>
        <v>0</v>
      </c>
      <c r="AK74" t="b">
        <f>AND(AC74,Y74)</f>
        <v>0</v>
      </c>
      <c r="AL74" t="b">
        <f t="shared" si="24"/>
        <v>1</v>
      </c>
      <c r="AM74" t="b">
        <f>AND(AA74,AB74)</f>
        <v>1</v>
      </c>
      <c r="AN74" t="b">
        <f t="shared" si="24"/>
        <v>0</v>
      </c>
      <c r="AO74" t="b">
        <f>AND(AA74,AC74)</f>
        <v>0</v>
      </c>
      <c r="AP74" t="b">
        <f t="shared" si="17"/>
        <v>1</v>
      </c>
      <c r="AQ74" t="b">
        <f>AND(AA74,Y74,Z74)</f>
        <v>1</v>
      </c>
      <c r="AR74" t="b">
        <f t="shared" si="25"/>
        <v>0</v>
      </c>
      <c r="AS74" t="b">
        <f>AND(AB74,AC74)</f>
        <v>0</v>
      </c>
      <c r="AT74" t="b">
        <f t="shared" si="25"/>
        <v>0</v>
      </c>
      <c r="AU74" t="b">
        <f>AND(AF74,Z74)</f>
        <v>0</v>
      </c>
      <c r="AV74" t="b">
        <f t="shared" si="25"/>
        <v>0</v>
      </c>
      <c r="AW74" t="b">
        <f t="shared" si="27"/>
        <v>0</v>
      </c>
      <c r="AX74" t="b">
        <f t="shared" si="25"/>
        <v>0</v>
      </c>
      <c r="AY74" t="b">
        <f>AND(AA74,AC74,Y74)</f>
        <v>0</v>
      </c>
      <c r="AZ74" t="b">
        <f t="shared" si="25"/>
        <v>1</v>
      </c>
      <c r="BA74" t="b">
        <f>AND(AA74,AB74,Z74)</f>
        <v>1</v>
      </c>
      <c r="BB74" t="b">
        <f t="shared" si="25"/>
        <v>0</v>
      </c>
      <c r="BC74" t="b">
        <f t="shared" si="28"/>
        <v>0</v>
      </c>
      <c r="BD74" t="b">
        <f t="shared" si="25"/>
        <v>0</v>
      </c>
      <c r="BE74" t="b">
        <f>AND(AA74,AC74,Z74)</f>
        <v>0</v>
      </c>
      <c r="BF74" t="b">
        <f t="shared" si="25"/>
        <v>0</v>
      </c>
      <c r="BG74" t="b">
        <f t="shared" si="29"/>
        <v>0</v>
      </c>
    </row>
    <row r="75" spans="1:59" x14ac:dyDescent="0.25">
      <c r="B75">
        <f>B72+8</f>
        <v>128</v>
      </c>
      <c r="E75" s="48">
        <f>E73+1/48</f>
        <v>0.37499999999999989</v>
      </c>
      <c r="F75" s="50"/>
      <c r="G75" s="51"/>
      <c r="H75" s="46"/>
      <c r="I75" s="52"/>
      <c r="J75" s="53"/>
      <c r="K75" s="58"/>
      <c r="L75" s="57"/>
      <c r="M75" s="54"/>
      <c r="N75" s="60"/>
      <c r="O75" s="56"/>
      <c r="P75" s="61"/>
      <c r="Q75" s="62"/>
      <c r="R75" s="55"/>
      <c r="S75" s="63"/>
      <c r="U75">
        <f t="shared" si="30"/>
        <v>72</v>
      </c>
      <c r="V75" cm="1">
        <f t="array" ref="V75">_xlfn.IFS(
OR(MOD(V74+0.5,3)=0,MOD(V74+0.5,4)=0,MOD(V74+0.5,7.5)=0,MOD(V74+0.5,5)=0),V74+0.5,
OR(MOD(V74+1,3)=0,MOD(V74+1,4)=0,MOD(V74+1,5)=0),V74+1,
OR(MOD(V74+1.5,3)=0,MOD(V74+1.5,4)=0,MOD(V74+1.5,7.5)=0,MOD(V74+1.5,5)=0),V74+1.5,
OR(MOD(V74+2,3)=0,MOD(V74+2,4)=0,MOD(V74+2,5)=0),V74+2,
OR(MOD(V74+2.5,3)=0,MOD(V74+2.5,4)=0,MOD(V74+2.5,7.5)=0,MOD(V74+2.5,5)=0),V74+2.5,
OR(MOD(V74+3,3)=0,MOD(V74+3,4)=0,MOD(V74+3,5)=0),V74+3)</f>
        <v>110</v>
      </c>
      <c r="W75" s="65">
        <f t="shared" si="26"/>
        <v>0.61111111111111116</v>
      </c>
      <c r="X75">
        <f>IF(MOD(V75,3)=0,1,0)+IF(MOD(V75,4)=0,2,0)+IF(MOD(V75,5)=0,4,0)+IF(MOD(V75,8)=0,8,0)+IF(MOD(V75,7.5)=0,16,0)+IF(OR(MOD(V75,6)=0,MOD(V75,10)=0),32,0)+IF(OR(MOD(V75,9)=0,MOD(V75,22.5)=0),64,0)</f>
        <v>36</v>
      </c>
      <c r="Y75" t="b">
        <f>OR(MOD(V75,6)=0,MOD(V75,10)=0)</f>
        <v>1</v>
      </c>
      <c r="Z75" t="b">
        <f>OR(MOD(V75,22.5)=0,MOD(V75,9)=0)</f>
        <v>0</v>
      </c>
      <c r="AA75" t="b">
        <f t="shared" si="24"/>
        <v>0</v>
      </c>
      <c r="AB75" t="b">
        <f t="shared" si="24"/>
        <v>0</v>
      </c>
      <c r="AC75" t="b">
        <f t="shared" si="24"/>
        <v>1</v>
      </c>
      <c r="AD75" t="b">
        <f t="shared" si="24"/>
        <v>0</v>
      </c>
      <c r="AE75" t="b">
        <f>AND(AA75,Y75)</f>
        <v>0</v>
      </c>
      <c r="AF75" t="b">
        <f>MOD($V75,AF$1)=0</f>
        <v>0</v>
      </c>
      <c r="AG75" t="b">
        <f t="shared" si="24"/>
        <v>0</v>
      </c>
      <c r="AH75" t="b">
        <f t="shared" si="24"/>
        <v>0</v>
      </c>
      <c r="AI75" t="b">
        <f>AND(AA75,Z75)</f>
        <v>0</v>
      </c>
      <c r="AJ75" t="b">
        <f t="shared" si="24"/>
        <v>1</v>
      </c>
      <c r="AK75" t="b">
        <f>AND(AC75,Y75)</f>
        <v>1</v>
      </c>
      <c r="AL75" t="b">
        <f t="shared" si="24"/>
        <v>0</v>
      </c>
      <c r="AM75" t="b">
        <f>AND(AA75,AB75)</f>
        <v>0</v>
      </c>
      <c r="AN75" t="b">
        <f t="shared" si="24"/>
        <v>0</v>
      </c>
      <c r="AO75" t="b">
        <f>AND(AA75,AC75)</f>
        <v>0</v>
      </c>
      <c r="AP75" t="b">
        <f t="shared" si="17"/>
        <v>0</v>
      </c>
      <c r="AQ75" t="b">
        <f>AND(AA75,Y75,Z75)</f>
        <v>0</v>
      </c>
      <c r="AR75" t="b">
        <f t="shared" si="25"/>
        <v>0</v>
      </c>
      <c r="AS75" t="b">
        <f>AND(AB75,AC75)</f>
        <v>0</v>
      </c>
      <c r="AT75" t="b">
        <f t="shared" si="25"/>
        <v>0</v>
      </c>
      <c r="AU75" t="b">
        <f>AND(AF75,Z75)</f>
        <v>0</v>
      </c>
      <c r="AV75" t="b">
        <f t="shared" si="25"/>
        <v>0</v>
      </c>
      <c r="AW75" t="b">
        <f t="shared" si="27"/>
        <v>0</v>
      </c>
      <c r="AX75" t="b">
        <f t="shared" si="25"/>
        <v>0</v>
      </c>
      <c r="AY75" t="b">
        <f>AND(AA75,AC75,Y75)</f>
        <v>0</v>
      </c>
      <c r="AZ75" t="b">
        <f t="shared" si="25"/>
        <v>0</v>
      </c>
      <c r="BA75" t="b">
        <f>AND(AA75,AB75,Z75)</f>
        <v>0</v>
      </c>
      <c r="BB75" t="b">
        <f t="shared" si="25"/>
        <v>0</v>
      </c>
      <c r="BC75" t="b">
        <f t="shared" si="28"/>
        <v>0</v>
      </c>
      <c r="BD75" t="b">
        <f t="shared" si="25"/>
        <v>0</v>
      </c>
      <c r="BE75" t="b">
        <f>AND(AA75,AC75,Z75)</f>
        <v>0</v>
      </c>
      <c r="BF75" t="b">
        <f t="shared" si="25"/>
        <v>0</v>
      </c>
      <c r="BG75" t="b">
        <f t="shared" si="29"/>
        <v>0</v>
      </c>
    </row>
    <row r="76" spans="1:59" x14ac:dyDescent="0.25">
      <c r="D76">
        <f>D72+10</f>
        <v>130</v>
      </c>
      <c r="E76" s="48"/>
      <c r="F76" s="50">
        <f t="shared" ref="F76" si="32">F73+1/45</f>
        <v>0.37777777777777766</v>
      </c>
      <c r="G76" s="51"/>
      <c r="H76" s="46"/>
      <c r="I76" s="52"/>
      <c r="J76" s="53"/>
      <c r="K76" s="58"/>
      <c r="L76" s="57"/>
      <c r="M76" s="54"/>
      <c r="N76" s="60"/>
      <c r="O76" s="56"/>
      <c r="P76" s="61"/>
      <c r="Q76" s="62"/>
      <c r="R76" s="55"/>
      <c r="S76" s="63"/>
      <c r="U76">
        <f t="shared" si="30"/>
        <v>73</v>
      </c>
      <c r="V76" cm="1">
        <f t="array" ref="V76">_xlfn.IFS(
OR(MOD(V75+0.5,3)=0,MOD(V75+0.5,4)=0,MOD(V75+0.5,7.5)=0,MOD(V75+0.5,5)=0),V75+0.5,
OR(MOD(V75+1,3)=0,MOD(V75+1,4)=0,MOD(V75+1,5)=0),V75+1,
OR(MOD(V75+1.5,3)=0,MOD(V75+1.5,4)=0,MOD(V75+1.5,7.5)=0,MOD(V75+1.5,5)=0),V75+1.5,
OR(MOD(V75+2,3)=0,MOD(V75+2,4)=0,MOD(V75+2,5)=0),V75+2,
OR(MOD(V75+2.5,3)=0,MOD(V75+2.5,4)=0,MOD(V75+2.5,7.5)=0,MOD(V75+2.5,5)=0),V75+2.5,
OR(MOD(V75+3,3)=0,MOD(V75+3,4)=0,MOD(V75+3,5)=0),V75+3)</f>
        <v>111</v>
      </c>
      <c r="W76" s="65">
        <f t="shared" si="26"/>
        <v>0.6166666666666667</v>
      </c>
      <c r="X76">
        <f>IF(MOD(V76,3)=0,1,0)+IF(MOD(V76,4)=0,2,0)+IF(MOD(V76,5)=0,4,0)+IF(MOD(V76,8)=0,8,0)+IF(MOD(V76,7.5)=0,16,0)+IF(OR(MOD(V76,6)=0,MOD(V76,10)=0),32,0)+IF(OR(MOD(V76,9)=0,MOD(V76,22.5)=0),64,0)</f>
        <v>1</v>
      </c>
      <c r="Y76" t="b">
        <f>OR(MOD(V76,6)=0,MOD(V76,10)=0)</f>
        <v>0</v>
      </c>
      <c r="Z76" t="b">
        <f>OR(MOD(V76,22.5)=0,MOD(V76,9)=0)</f>
        <v>0</v>
      </c>
      <c r="AA76" t="b">
        <f t="shared" si="24"/>
        <v>1</v>
      </c>
      <c r="AB76" t="b">
        <f t="shared" si="24"/>
        <v>0</v>
      </c>
      <c r="AC76" t="b">
        <f t="shared" si="24"/>
        <v>0</v>
      </c>
      <c r="AD76" t="b">
        <f t="shared" si="24"/>
        <v>0</v>
      </c>
      <c r="AE76" t="b">
        <f>AND(AA76,Y76)</f>
        <v>0</v>
      </c>
      <c r="AF76" t="b">
        <f>MOD($V76,AF$1)=0</f>
        <v>0</v>
      </c>
      <c r="AG76" t="b">
        <f t="shared" si="24"/>
        <v>0</v>
      </c>
      <c r="AH76" t="b">
        <f t="shared" si="24"/>
        <v>0</v>
      </c>
      <c r="AI76" t="b">
        <f>AND(AA76,Z76)</f>
        <v>0</v>
      </c>
      <c r="AJ76" t="b">
        <f t="shared" si="24"/>
        <v>0</v>
      </c>
      <c r="AK76" t="b">
        <f>AND(AC76,Y76)</f>
        <v>0</v>
      </c>
      <c r="AL76" t="b">
        <f t="shared" si="24"/>
        <v>0</v>
      </c>
      <c r="AM76" t="b">
        <f>AND(AA76,AB76)</f>
        <v>0</v>
      </c>
      <c r="AN76" t="b">
        <f t="shared" si="24"/>
        <v>0</v>
      </c>
      <c r="AO76" t="b">
        <f>AND(AA76,AC76)</f>
        <v>0</v>
      </c>
      <c r="AP76" t="b">
        <f t="shared" si="17"/>
        <v>0</v>
      </c>
      <c r="AQ76" t="b">
        <f>AND(AA76,Y76,Z76)</f>
        <v>0</v>
      </c>
      <c r="AR76" t="b">
        <f t="shared" si="25"/>
        <v>0</v>
      </c>
      <c r="AS76" t="b">
        <f>AND(AB76,AC76)</f>
        <v>0</v>
      </c>
      <c r="AT76" t="b">
        <f t="shared" si="25"/>
        <v>0</v>
      </c>
      <c r="AU76" t="b">
        <f>AND(AF76,Z76)</f>
        <v>0</v>
      </c>
      <c r="AV76" t="b">
        <f t="shared" si="25"/>
        <v>0</v>
      </c>
      <c r="AW76" t="b">
        <f t="shared" si="27"/>
        <v>0</v>
      </c>
      <c r="AX76" t="b">
        <f t="shared" si="25"/>
        <v>0</v>
      </c>
      <c r="AY76" t="b">
        <f>AND(AA76,AC76,Y76)</f>
        <v>0</v>
      </c>
      <c r="AZ76" t="b">
        <f t="shared" si="25"/>
        <v>0</v>
      </c>
      <c r="BA76" t="b">
        <f>AND(AA76,AB76,Z76)</f>
        <v>0</v>
      </c>
      <c r="BB76" t="b">
        <f t="shared" si="25"/>
        <v>0</v>
      </c>
      <c r="BC76" t="b">
        <f t="shared" si="28"/>
        <v>0</v>
      </c>
      <c r="BD76" t="b">
        <f t="shared" si="25"/>
        <v>0</v>
      </c>
      <c r="BE76" t="b">
        <f>AND(AA76,AC76,Z76)</f>
        <v>0</v>
      </c>
      <c r="BF76" t="b">
        <f t="shared" si="25"/>
        <v>0</v>
      </c>
      <c r="BG76" t="b">
        <f t="shared" si="29"/>
        <v>0</v>
      </c>
    </row>
    <row r="77" spans="1:59" x14ac:dyDescent="0.25">
      <c r="A77" s="41">
        <v>132</v>
      </c>
      <c r="B77" s="41"/>
      <c r="C77" s="41"/>
      <c r="D77" s="41"/>
      <c r="E77" s="48"/>
      <c r="F77" s="50"/>
      <c r="G77" s="51"/>
      <c r="H77" s="46">
        <f>H73+1/36</f>
        <v>0.38888888888888901</v>
      </c>
      <c r="I77" s="52"/>
      <c r="J77" s="53"/>
      <c r="K77" s="58"/>
      <c r="L77" s="57"/>
      <c r="M77" s="54"/>
      <c r="N77" s="60"/>
      <c r="O77" s="56"/>
      <c r="P77" s="61"/>
      <c r="Q77" s="62"/>
      <c r="R77" s="55"/>
      <c r="S77" s="63"/>
      <c r="U77">
        <f t="shared" si="30"/>
        <v>74</v>
      </c>
      <c r="V77" cm="1">
        <f t="array" ref="V77">_xlfn.IFS(
OR(MOD(V76+0.5,3)=0,MOD(V76+0.5,4)=0,MOD(V76+0.5,7.5)=0,MOD(V76+0.5,5)=0),V76+0.5,
OR(MOD(V76+1,3)=0,MOD(V76+1,4)=0,MOD(V76+1,5)=0),V76+1,
OR(MOD(V76+1.5,3)=0,MOD(V76+1.5,4)=0,MOD(V76+1.5,7.5)=0,MOD(V76+1.5,5)=0),V76+1.5,
OR(MOD(V76+2,3)=0,MOD(V76+2,4)=0,MOD(V76+2,5)=0),V76+2,
OR(MOD(V76+2.5,3)=0,MOD(V76+2.5,4)=0,MOD(V76+2.5,7.5)=0,MOD(V76+2.5,5)=0),V76+2.5,
OR(MOD(V76+3,3)=0,MOD(V76+3,4)=0,MOD(V76+3,5)=0),V76+3)</f>
        <v>112</v>
      </c>
      <c r="W77" s="65">
        <f t="shared" si="26"/>
        <v>0.62222222222222223</v>
      </c>
      <c r="X77">
        <f>IF(MOD(V77,3)=0,1,0)+IF(MOD(V77,4)=0,2,0)+IF(MOD(V77,5)=0,4,0)+IF(MOD(V77,8)=0,8,0)+IF(MOD(V77,7.5)=0,16,0)+IF(OR(MOD(V77,6)=0,MOD(V77,10)=0),32,0)+IF(OR(MOD(V77,9)=0,MOD(V77,22.5)=0),64,0)</f>
        <v>10</v>
      </c>
      <c r="Y77" t="b">
        <f>OR(MOD(V77,6)=0,MOD(V77,10)=0)</f>
        <v>0</v>
      </c>
      <c r="Z77" t="b">
        <f>OR(MOD(V77,22.5)=0,MOD(V77,9)=0)</f>
        <v>0</v>
      </c>
      <c r="AA77" t="b">
        <f t="shared" si="24"/>
        <v>0</v>
      </c>
      <c r="AB77" t="b">
        <f t="shared" si="24"/>
        <v>1</v>
      </c>
      <c r="AC77" t="b">
        <f t="shared" si="24"/>
        <v>0</v>
      </c>
      <c r="AD77" t="b">
        <f t="shared" si="24"/>
        <v>0</v>
      </c>
      <c r="AE77" t="b">
        <f>AND(AA77,Y77)</f>
        <v>0</v>
      </c>
      <c r="AF77" t="b">
        <f>MOD($V77,AF$1)=0</f>
        <v>0</v>
      </c>
      <c r="AG77" t="b">
        <f t="shared" si="24"/>
        <v>1</v>
      </c>
      <c r="AH77" t="b">
        <f t="shared" si="24"/>
        <v>0</v>
      </c>
      <c r="AI77" t="b">
        <f>AND(AA77,Z77)</f>
        <v>0</v>
      </c>
      <c r="AJ77" t="b">
        <f t="shared" si="24"/>
        <v>0</v>
      </c>
      <c r="AK77" t="b">
        <f>AND(AC77,Y77)</f>
        <v>0</v>
      </c>
      <c r="AL77" t="b">
        <f t="shared" si="24"/>
        <v>0</v>
      </c>
      <c r="AM77" t="b">
        <f>AND(AA77,AB77)</f>
        <v>0</v>
      </c>
      <c r="AN77" t="b">
        <f t="shared" si="24"/>
        <v>0</v>
      </c>
      <c r="AO77" t="b">
        <f>AND(AA77,AC77)</f>
        <v>0</v>
      </c>
      <c r="AP77" t="b">
        <f t="shared" si="17"/>
        <v>0</v>
      </c>
      <c r="AQ77" t="b">
        <f>AND(AA77,Y77,Z77)</f>
        <v>0</v>
      </c>
      <c r="AR77" t="b">
        <f t="shared" si="25"/>
        <v>0</v>
      </c>
      <c r="AS77" t="b">
        <f>AND(AB77,AC77)</f>
        <v>0</v>
      </c>
      <c r="AT77" t="b">
        <f t="shared" si="25"/>
        <v>0</v>
      </c>
      <c r="AU77" t="b">
        <f>AND(AF77,Z77)</f>
        <v>0</v>
      </c>
      <c r="AV77" t="b">
        <f t="shared" si="25"/>
        <v>0</v>
      </c>
      <c r="AW77" t="b">
        <f t="shared" si="27"/>
        <v>0</v>
      </c>
      <c r="AX77" t="b">
        <f t="shared" si="25"/>
        <v>0</v>
      </c>
      <c r="AY77" t="b">
        <f>AND(AA77,AC77,Y77)</f>
        <v>0</v>
      </c>
      <c r="AZ77" t="b">
        <f t="shared" si="25"/>
        <v>0</v>
      </c>
      <c r="BA77" t="b">
        <f>AND(AA77,AB77,Z77)</f>
        <v>0</v>
      </c>
      <c r="BB77" t="b">
        <f t="shared" si="25"/>
        <v>0</v>
      </c>
      <c r="BC77" t="b">
        <f t="shared" si="28"/>
        <v>0</v>
      </c>
      <c r="BD77" t="b">
        <f t="shared" si="25"/>
        <v>0</v>
      </c>
      <c r="BE77" t="b">
        <f>AND(AA77,AC77,Z77)</f>
        <v>0</v>
      </c>
      <c r="BF77" t="b">
        <f t="shared" si="25"/>
        <v>0</v>
      </c>
      <c r="BG77" t="b">
        <f t="shared" si="29"/>
        <v>0</v>
      </c>
    </row>
    <row r="78" spans="1:59" x14ac:dyDescent="0.25">
      <c r="A78">
        <f>A74+7.5</f>
        <v>135</v>
      </c>
      <c r="C78">
        <f>C73+9</f>
        <v>135</v>
      </c>
      <c r="E78" s="48"/>
      <c r="F78" s="50"/>
      <c r="G78" s="51"/>
      <c r="H78" s="46"/>
      <c r="I78" s="52">
        <f>I73+1/30</f>
        <v>0.39999999999999997</v>
      </c>
      <c r="J78" s="53"/>
      <c r="K78" s="58"/>
      <c r="L78" s="57"/>
      <c r="M78" s="54"/>
      <c r="N78" s="60"/>
      <c r="O78" s="56"/>
      <c r="P78" s="61"/>
      <c r="Q78" s="62"/>
      <c r="R78" s="55"/>
      <c r="S78" s="63"/>
      <c r="U78">
        <f t="shared" si="30"/>
        <v>75</v>
      </c>
      <c r="V78" cm="1">
        <f t="array" ref="V78">_xlfn.IFS(
OR(MOD(V77+0.5,3)=0,MOD(V77+0.5,4)=0,MOD(V77+0.5,7.5)=0,MOD(V77+0.5,5)=0),V77+0.5,
OR(MOD(V77+1,3)=0,MOD(V77+1,4)=0,MOD(V77+1,5)=0),V77+1,
OR(MOD(V77+1.5,3)=0,MOD(V77+1.5,4)=0,MOD(V77+1.5,7.5)=0,MOD(V77+1.5,5)=0),V77+1.5,
OR(MOD(V77+2,3)=0,MOD(V77+2,4)=0,MOD(V77+2,5)=0),V77+2,
OR(MOD(V77+2.5,3)=0,MOD(V77+2.5,4)=0,MOD(V77+2.5,7.5)=0,MOD(V77+2.5,5)=0),V77+2.5,
OR(MOD(V77+3,3)=0,MOD(V77+3,4)=0,MOD(V77+3,5)=0),V77+3)</f>
        <v>112.5</v>
      </c>
      <c r="W78" s="65">
        <f t="shared" si="26"/>
        <v>0.625</v>
      </c>
      <c r="X78">
        <f>IF(MOD(V78,3)=0,1,0)+IF(MOD(V78,4)=0,2,0)+IF(MOD(V78,5)=0,4,0)+IF(MOD(V78,8)=0,8,0)+IF(MOD(V78,7.5)=0,16,0)+IF(OR(MOD(V78,6)=0,MOD(V78,10)=0),32,0)+IF(OR(MOD(V78,9)=0,MOD(V78,22.5)=0),64,0)</f>
        <v>80</v>
      </c>
      <c r="Y78" t="b">
        <f>OR(MOD(V78,6)=0,MOD(V78,10)=0)</f>
        <v>0</v>
      </c>
      <c r="Z78" t="b">
        <f>OR(MOD(V78,22.5)=0,MOD(V78,9)=0)</f>
        <v>1</v>
      </c>
      <c r="AA78" t="b">
        <f t="shared" si="24"/>
        <v>0</v>
      </c>
      <c r="AB78" t="b">
        <f t="shared" si="24"/>
        <v>0</v>
      </c>
      <c r="AC78" t="b">
        <f t="shared" si="24"/>
        <v>0</v>
      </c>
      <c r="AD78" t="b">
        <f t="shared" si="24"/>
        <v>0</v>
      </c>
      <c r="AE78" t="b">
        <f>AND(AA78,Y78)</f>
        <v>0</v>
      </c>
      <c r="AF78" t="b">
        <f>MOD($V78,AF$1)=0</f>
        <v>1</v>
      </c>
      <c r="AG78" t="b">
        <f t="shared" si="24"/>
        <v>0</v>
      </c>
      <c r="AH78" t="b">
        <f t="shared" si="24"/>
        <v>0</v>
      </c>
      <c r="AI78" t="b">
        <f>AND(AA78,Z78)</f>
        <v>0</v>
      </c>
      <c r="AJ78" t="b">
        <f t="shared" si="24"/>
        <v>0</v>
      </c>
      <c r="AK78" t="b">
        <f>AND(AC78,Y78)</f>
        <v>0</v>
      </c>
      <c r="AL78" t="b">
        <f t="shared" si="24"/>
        <v>0</v>
      </c>
      <c r="AM78" t="b">
        <f>AND(AA78,AB78)</f>
        <v>0</v>
      </c>
      <c r="AN78" t="b">
        <f t="shared" si="24"/>
        <v>0</v>
      </c>
      <c r="AO78" t="b">
        <f>AND(AA78,AC78)</f>
        <v>0</v>
      </c>
      <c r="AP78" t="b">
        <f t="shared" si="17"/>
        <v>0</v>
      </c>
      <c r="AQ78" t="b">
        <f>AND(AA78,Y78,Z78)</f>
        <v>0</v>
      </c>
      <c r="AR78" t="b">
        <f t="shared" si="25"/>
        <v>0</v>
      </c>
      <c r="AS78" t="b">
        <f>AND(AB78,AC78)</f>
        <v>0</v>
      </c>
      <c r="AT78" t="b">
        <f t="shared" si="25"/>
        <v>1</v>
      </c>
      <c r="AU78" t="b">
        <f>AND(AF78,Z78)</f>
        <v>1</v>
      </c>
      <c r="AV78" t="b">
        <f t="shared" si="25"/>
        <v>0</v>
      </c>
      <c r="AW78" t="b">
        <f t="shared" si="27"/>
        <v>0</v>
      </c>
      <c r="AX78" t="b">
        <f t="shared" si="25"/>
        <v>0</v>
      </c>
      <c r="AY78" t="b">
        <f>AND(AA78,AC78,Y78)</f>
        <v>0</v>
      </c>
      <c r="AZ78" t="b">
        <f t="shared" si="25"/>
        <v>0</v>
      </c>
      <c r="BA78" t="b">
        <f>AND(AA78,AB78,Z78)</f>
        <v>0</v>
      </c>
      <c r="BB78" t="b">
        <f t="shared" si="25"/>
        <v>0</v>
      </c>
      <c r="BC78" t="b">
        <f t="shared" si="28"/>
        <v>0</v>
      </c>
      <c r="BD78" t="b">
        <f t="shared" si="25"/>
        <v>0</v>
      </c>
      <c r="BE78" t="b">
        <f>AND(AA78,AC78,Z78)</f>
        <v>0</v>
      </c>
      <c r="BF78" t="b">
        <f t="shared" si="25"/>
        <v>0</v>
      </c>
      <c r="BG78" t="b">
        <f t="shared" si="29"/>
        <v>0</v>
      </c>
    </row>
    <row r="79" spans="1:59" x14ac:dyDescent="0.25">
      <c r="B79">
        <f>B75+8</f>
        <v>136</v>
      </c>
      <c r="E79" s="48">
        <f>E75+1/48</f>
        <v>0.3958333333333332</v>
      </c>
      <c r="F79" s="50"/>
      <c r="G79" s="51">
        <f>G74+1/40</f>
        <v>0.40000000000000008</v>
      </c>
      <c r="H79" s="46"/>
      <c r="I79" s="52"/>
      <c r="J79" s="53">
        <f>J73+1/24</f>
        <v>0.41666666666666669</v>
      </c>
      <c r="K79" s="58"/>
      <c r="L79" s="57"/>
      <c r="M79" s="54">
        <f>M71+1/16</f>
        <v>0.4375</v>
      </c>
      <c r="N79" s="60"/>
      <c r="O79" s="56"/>
      <c r="P79" s="61"/>
      <c r="Q79" s="62"/>
      <c r="R79" s="55">
        <f>R61+1/8</f>
        <v>0.5</v>
      </c>
      <c r="S79" s="63"/>
      <c r="U79">
        <f t="shared" si="30"/>
        <v>76</v>
      </c>
      <c r="V79" cm="1">
        <f t="array" ref="V79">_xlfn.IFS(
OR(MOD(V78+0.5,3)=0,MOD(V78+0.5,4)=0,MOD(V78+0.5,7.5)=0,MOD(V78+0.5,5)=0),V78+0.5,
OR(MOD(V78+1,3)=0,MOD(V78+1,4)=0,MOD(V78+1,5)=0),V78+1,
OR(MOD(V78+1.5,3)=0,MOD(V78+1.5,4)=0,MOD(V78+1.5,7.5)=0,MOD(V78+1.5,5)=0),V78+1.5,
OR(MOD(V78+2,3)=0,MOD(V78+2,4)=0,MOD(V78+2,5)=0),V78+2,
OR(MOD(V78+2.5,3)=0,MOD(V78+2.5,4)=0,MOD(V78+2.5,7.5)=0,MOD(V78+2.5,5)=0),V78+2.5,
OR(MOD(V78+3,3)=0,MOD(V78+3,4)=0,MOD(V78+3,5)=0),V78+3)</f>
        <v>114</v>
      </c>
      <c r="W79" s="65">
        <f t="shared" si="26"/>
        <v>0.63333333333333341</v>
      </c>
      <c r="X79">
        <f>IF(MOD(V79,3)=0,1,0)+IF(MOD(V79,4)=0,2,0)+IF(MOD(V79,5)=0,4,0)+IF(MOD(V79,8)=0,8,0)+IF(MOD(V79,7.5)=0,16,0)+IF(OR(MOD(V79,6)=0,MOD(V79,10)=0),32,0)+IF(OR(MOD(V79,9)=0,MOD(V79,22.5)=0),64,0)</f>
        <v>33</v>
      </c>
      <c r="Y79" t="b">
        <f>OR(MOD(V79,6)=0,MOD(V79,10)=0)</f>
        <v>1</v>
      </c>
      <c r="Z79" t="b">
        <f>OR(MOD(V79,22.5)=0,MOD(V79,9)=0)</f>
        <v>0</v>
      </c>
      <c r="AA79" t="b">
        <f t="shared" si="24"/>
        <v>1</v>
      </c>
      <c r="AB79" t="b">
        <f t="shared" si="24"/>
        <v>0</v>
      </c>
      <c r="AC79" t="b">
        <f t="shared" si="24"/>
        <v>0</v>
      </c>
      <c r="AD79" t="b">
        <f t="shared" si="24"/>
        <v>1</v>
      </c>
      <c r="AE79" t="b">
        <f>AND(AA79,Y79)</f>
        <v>1</v>
      </c>
      <c r="AF79" t="b">
        <f>MOD($V79,AF$1)=0</f>
        <v>0</v>
      </c>
      <c r="AG79" t="b">
        <f t="shared" si="24"/>
        <v>0</v>
      </c>
      <c r="AH79" t="b">
        <f t="shared" si="24"/>
        <v>0</v>
      </c>
      <c r="AI79" t="b">
        <f>AND(AA79,Z79)</f>
        <v>0</v>
      </c>
      <c r="AJ79" t="b">
        <f t="shared" si="24"/>
        <v>0</v>
      </c>
      <c r="AK79" t="b">
        <f>AND(AC79,Y79)</f>
        <v>0</v>
      </c>
      <c r="AL79" t="b">
        <f t="shared" si="24"/>
        <v>0</v>
      </c>
      <c r="AM79" t="b">
        <f>AND(AA79,AB79)</f>
        <v>0</v>
      </c>
      <c r="AN79" t="b">
        <f t="shared" si="24"/>
        <v>0</v>
      </c>
      <c r="AO79" t="b">
        <f>AND(AA79,AC79)</f>
        <v>0</v>
      </c>
      <c r="AP79" t="b">
        <f t="shared" si="17"/>
        <v>0</v>
      </c>
      <c r="AQ79" t="b">
        <f>AND(AA79,Y79,Z79)</f>
        <v>0</v>
      </c>
      <c r="AR79" t="b">
        <f t="shared" si="25"/>
        <v>0</v>
      </c>
      <c r="AS79" t="b">
        <f>AND(AB79,AC79)</f>
        <v>0</v>
      </c>
      <c r="AT79" t="b">
        <f t="shared" si="25"/>
        <v>0</v>
      </c>
      <c r="AU79" t="b">
        <f>AND(AF79,Z79)</f>
        <v>0</v>
      </c>
      <c r="AV79" t="b">
        <f t="shared" si="25"/>
        <v>0</v>
      </c>
      <c r="AW79" t="b">
        <f t="shared" si="27"/>
        <v>0</v>
      </c>
      <c r="AX79" t="b">
        <f t="shared" si="25"/>
        <v>0</v>
      </c>
      <c r="AY79" t="b">
        <f>AND(AA79,AC79,Y79)</f>
        <v>0</v>
      </c>
      <c r="AZ79" t="b">
        <f t="shared" si="25"/>
        <v>0</v>
      </c>
      <c r="BA79" t="b">
        <f>AND(AA79,AB79,Z79)</f>
        <v>0</v>
      </c>
      <c r="BB79" t="b">
        <f t="shared" si="25"/>
        <v>0</v>
      </c>
      <c r="BC79" t="b">
        <f t="shared" si="28"/>
        <v>0</v>
      </c>
      <c r="BD79" t="b">
        <f t="shared" si="25"/>
        <v>0</v>
      </c>
      <c r="BE79" t="b">
        <f>AND(AA79,AC79,Z79)</f>
        <v>0</v>
      </c>
      <c r="BF79" t="b">
        <f t="shared" si="25"/>
        <v>0</v>
      </c>
      <c r="BG79" t="b">
        <f t="shared" si="29"/>
        <v>0</v>
      </c>
    </row>
    <row r="80" spans="1:59" x14ac:dyDescent="0.25">
      <c r="D80">
        <f>D76+10</f>
        <v>140</v>
      </c>
      <c r="E80" s="48"/>
      <c r="F80" s="50">
        <f>F76+1/45</f>
        <v>0.39999999999999986</v>
      </c>
      <c r="G80" s="51"/>
      <c r="H80" s="46"/>
      <c r="I80" s="52"/>
      <c r="J80" s="53"/>
      <c r="K80" s="58"/>
      <c r="L80" s="57"/>
      <c r="M80" s="54"/>
      <c r="N80" s="60"/>
      <c r="O80" s="56"/>
      <c r="P80" s="61"/>
      <c r="Q80" s="62"/>
      <c r="R80" s="55"/>
      <c r="S80" s="63"/>
      <c r="U80">
        <f t="shared" si="30"/>
        <v>77</v>
      </c>
      <c r="V80" cm="1">
        <f t="array" ref="V80">_xlfn.IFS(
OR(MOD(V79+0.5,3)=0,MOD(V79+0.5,4)=0,MOD(V79+0.5,7.5)=0,MOD(V79+0.5,5)=0),V79+0.5,
OR(MOD(V79+1,3)=0,MOD(V79+1,4)=0,MOD(V79+1,5)=0),V79+1,
OR(MOD(V79+1.5,3)=0,MOD(V79+1.5,4)=0,MOD(V79+1.5,7.5)=0,MOD(V79+1.5,5)=0),V79+1.5,
OR(MOD(V79+2,3)=0,MOD(V79+2,4)=0,MOD(V79+2,5)=0),V79+2,
OR(MOD(V79+2.5,3)=0,MOD(V79+2.5,4)=0,MOD(V79+2.5,7.5)=0,MOD(V79+2.5,5)=0),V79+2.5,
OR(MOD(V79+3,3)=0,MOD(V79+3,4)=0,MOD(V79+3,5)=0),V79+3)</f>
        <v>115</v>
      </c>
      <c r="W80" s="65">
        <f t="shared" si="26"/>
        <v>0.63888888888888884</v>
      </c>
      <c r="X80">
        <f>IF(MOD(V80,3)=0,1,0)+IF(MOD(V80,4)=0,2,0)+IF(MOD(V80,5)=0,4,0)+IF(MOD(V80,8)=0,8,0)+IF(MOD(V80,7.5)=0,16,0)+IF(OR(MOD(V80,6)=0,MOD(V80,10)=0),32,0)+IF(OR(MOD(V80,9)=0,MOD(V80,22.5)=0),64,0)</f>
        <v>4</v>
      </c>
      <c r="Y80" t="b">
        <f>OR(MOD(V80,6)=0,MOD(V80,10)=0)</f>
        <v>0</v>
      </c>
      <c r="Z80" t="b">
        <f>OR(MOD(V80,22.5)=0,MOD(V80,9)=0)</f>
        <v>0</v>
      </c>
      <c r="AA80" t="b">
        <f t="shared" si="24"/>
        <v>0</v>
      </c>
      <c r="AB80" t="b">
        <f t="shared" si="24"/>
        <v>0</v>
      </c>
      <c r="AC80" t="b">
        <f t="shared" si="24"/>
        <v>1</v>
      </c>
      <c r="AD80" t="b">
        <f t="shared" si="24"/>
        <v>0</v>
      </c>
      <c r="AE80" t="b">
        <f>AND(AA80,Y80)</f>
        <v>0</v>
      </c>
      <c r="AF80" t="b">
        <f>MOD($V80,AF$1)=0</f>
        <v>0</v>
      </c>
      <c r="AG80" t="b">
        <f t="shared" si="24"/>
        <v>0</v>
      </c>
      <c r="AH80" t="b">
        <f t="shared" si="24"/>
        <v>0</v>
      </c>
      <c r="AI80" t="b">
        <f>AND(AA80,Z80)</f>
        <v>0</v>
      </c>
      <c r="AJ80" t="b">
        <f t="shared" si="24"/>
        <v>0</v>
      </c>
      <c r="AK80" t="b">
        <f>AND(AC80,Y80)</f>
        <v>0</v>
      </c>
      <c r="AL80" t="b">
        <f t="shared" si="24"/>
        <v>0</v>
      </c>
      <c r="AM80" t="b">
        <f>AND(AA80,AB80)</f>
        <v>0</v>
      </c>
      <c r="AN80" t="b">
        <f t="shared" si="24"/>
        <v>0</v>
      </c>
      <c r="AO80" t="b">
        <f>AND(AA80,AC80)</f>
        <v>0</v>
      </c>
      <c r="AP80" t="b">
        <f t="shared" si="17"/>
        <v>0</v>
      </c>
      <c r="AQ80" t="b">
        <f>AND(AA80,Y80,Z80)</f>
        <v>0</v>
      </c>
      <c r="AR80" t="b">
        <f t="shared" si="25"/>
        <v>0</v>
      </c>
      <c r="AS80" t="b">
        <f>AND(AB80,AC80)</f>
        <v>0</v>
      </c>
      <c r="AT80" t="b">
        <f t="shared" si="25"/>
        <v>0</v>
      </c>
      <c r="AU80" t="b">
        <f>AND(AF80,Z80)</f>
        <v>0</v>
      </c>
      <c r="AV80" t="b">
        <f t="shared" si="25"/>
        <v>0</v>
      </c>
      <c r="AW80" t="b">
        <f t="shared" si="27"/>
        <v>0</v>
      </c>
      <c r="AX80" t="b">
        <f t="shared" si="25"/>
        <v>0</v>
      </c>
      <c r="AY80" t="b">
        <f>AND(AA80,AC80,Y80)</f>
        <v>0</v>
      </c>
      <c r="AZ80" t="b">
        <f t="shared" si="25"/>
        <v>0</v>
      </c>
      <c r="BA80" t="b">
        <f>AND(AA80,AB80,Z80)</f>
        <v>0</v>
      </c>
      <c r="BB80" t="b">
        <f t="shared" si="25"/>
        <v>0</v>
      </c>
      <c r="BC80" t="b">
        <f t="shared" si="28"/>
        <v>0</v>
      </c>
      <c r="BD80" t="b">
        <f t="shared" si="25"/>
        <v>0</v>
      </c>
      <c r="BE80" t="b">
        <f>AND(AA80,AC80,Z80)</f>
        <v>0</v>
      </c>
      <c r="BF80" t="b">
        <f t="shared" si="25"/>
        <v>0</v>
      </c>
      <c r="BG80" t="b">
        <f t="shared" si="29"/>
        <v>0</v>
      </c>
    </row>
    <row r="81" spans="1:59" x14ac:dyDescent="0.25">
      <c r="A81">
        <f>A78+7.5</f>
        <v>142.5</v>
      </c>
      <c r="E81" s="48"/>
      <c r="F81" s="50"/>
      <c r="G81" s="51"/>
      <c r="H81" s="46">
        <f>H77+1/36</f>
        <v>0.4166666666666668</v>
      </c>
      <c r="I81" s="52"/>
      <c r="J81" s="53"/>
      <c r="K81" s="58"/>
      <c r="L81" s="57">
        <f>L73+1/18</f>
        <v>0.44444444444444453</v>
      </c>
      <c r="M81" s="54"/>
      <c r="N81" s="60"/>
      <c r="O81" s="56"/>
      <c r="P81" s="61"/>
      <c r="Q81" s="62"/>
      <c r="R81" s="55"/>
      <c r="S81" s="63"/>
      <c r="U81">
        <f t="shared" si="30"/>
        <v>78</v>
      </c>
      <c r="V81" cm="1">
        <f t="array" ref="V81">_xlfn.IFS(
OR(MOD(V80+0.5,3)=0,MOD(V80+0.5,4)=0,MOD(V80+0.5,7.5)=0,MOD(V80+0.5,5)=0),V80+0.5,
OR(MOD(V80+1,3)=0,MOD(V80+1,4)=0,MOD(V80+1,5)=0),V80+1,
OR(MOD(V80+1.5,3)=0,MOD(V80+1.5,4)=0,MOD(V80+1.5,7.5)=0,MOD(V80+1.5,5)=0),V80+1.5,
OR(MOD(V80+2,3)=0,MOD(V80+2,4)=0,MOD(V80+2,5)=0),V80+2,
OR(MOD(V80+2.5,3)=0,MOD(V80+2.5,4)=0,MOD(V80+2.5,7.5)=0,MOD(V80+2.5,5)=0),V80+2.5,
OR(MOD(V80+3,3)=0,MOD(V80+3,4)=0,MOD(V80+3,5)=0),V80+3)</f>
        <v>116</v>
      </c>
      <c r="W81" s="65">
        <f t="shared" si="26"/>
        <v>0.64444444444444449</v>
      </c>
      <c r="X81">
        <f>IF(MOD(V81,3)=0,1,0)+IF(MOD(V81,4)=0,2,0)+IF(MOD(V81,5)=0,4,0)+IF(MOD(V81,8)=0,8,0)+IF(MOD(V81,7.5)=0,16,0)+IF(OR(MOD(V81,6)=0,MOD(V81,10)=0),32,0)+IF(OR(MOD(V81,9)=0,MOD(V81,22.5)=0),64,0)</f>
        <v>2</v>
      </c>
      <c r="Y81" t="b">
        <f>OR(MOD(V81,6)=0,MOD(V81,10)=0)</f>
        <v>0</v>
      </c>
      <c r="Z81" t="b">
        <f>OR(MOD(V81,22.5)=0,MOD(V81,9)=0)</f>
        <v>0</v>
      </c>
      <c r="AA81" t="b">
        <f t="shared" si="24"/>
        <v>0</v>
      </c>
      <c r="AB81" t="b">
        <f t="shared" si="24"/>
        <v>1</v>
      </c>
      <c r="AC81" t="b">
        <f t="shared" si="24"/>
        <v>0</v>
      </c>
      <c r="AD81" t="b">
        <f t="shared" si="24"/>
        <v>0</v>
      </c>
      <c r="AE81" t="b">
        <f>AND(AA81,Y81)</f>
        <v>0</v>
      </c>
      <c r="AF81" t="b">
        <f>MOD($V81,AF$1)=0</f>
        <v>0</v>
      </c>
      <c r="AG81" t="b">
        <f t="shared" si="24"/>
        <v>0</v>
      </c>
      <c r="AH81" t="b">
        <f t="shared" si="24"/>
        <v>0</v>
      </c>
      <c r="AI81" t="b">
        <f>AND(AA81,Z81)</f>
        <v>0</v>
      </c>
      <c r="AJ81" t="b">
        <f t="shared" si="24"/>
        <v>0</v>
      </c>
      <c r="AK81" t="b">
        <f>AND(AC81,Y81)</f>
        <v>0</v>
      </c>
      <c r="AL81" t="b">
        <f t="shared" si="24"/>
        <v>0</v>
      </c>
      <c r="AM81" t="b">
        <f>AND(AA81,AB81)</f>
        <v>0</v>
      </c>
      <c r="AN81" t="b">
        <f t="shared" si="24"/>
        <v>0</v>
      </c>
      <c r="AO81" t="b">
        <f>AND(AA81,AC81)</f>
        <v>0</v>
      </c>
      <c r="AP81" t="b">
        <f t="shared" si="17"/>
        <v>0</v>
      </c>
      <c r="AQ81" t="b">
        <f>AND(AA81,Y81,Z81)</f>
        <v>0</v>
      </c>
      <c r="AR81" t="b">
        <f t="shared" si="25"/>
        <v>0</v>
      </c>
      <c r="AS81" t="b">
        <f>AND(AB81,AC81)</f>
        <v>0</v>
      </c>
      <c r="AT81" t="b">
        <f t="shared" si="25"/>
        <v>0</v>
      </c>
      <c r="AU81" t="b">
        <f>AND(AF81,Z81)</f>
        <v>0</v>
      </c>
      <c r="AV81" t="b">
        <f t="shared" si="25"/>
        <v>0</v>
      </c>
      <c r="AW81" t="b">
        <f t="shared" si="27"/>
        <v>0</v>
      </c>
      <c r="AX81" t="b">
        <f t="shared" si="25"/>
        <v>0</v>
      </c>
      <c r="AY81" t="b">
        <f>AND(AA81,AC81,Y81)</f>
        <v>0</v>
      </c>
      <c r="AZ81" t="b">
        <f t="shared" si="25"/>
        <v>0</v>
      </c>
      <c r="BA81" t="b">
        <f>AND(AA81,AB81,Z81)</f>
        <v>0</v>
      </c>
      <c r="BB81" t="b">
        <f t="shared" si="25"/>
        <v>0</v>
      </c>
      <c r="BC81" t="b">
        <f t="shared" si="28"/>
        <v>0</v>
      </c>
      <c r="BD81" t="b">
        <f t="shared" si="25"/>
        <v>0</v>
      </c>
      <c r="BE81" t="b">
        <f>AND(AA81,AC81,Z81)</f>
        <v>0</v>
      </c>
      <c r="BF81" t="b">
        <f t="shared" si="25"/>
        <v>0</v>
      </c>
      <c r="BG81" t="b">
        <f t="shared" si="29"/>
        <v>0</v>
      </c>
    </row>
    <row r="82" spans="1:59" x14ac:dyDescent="0.25">
      <c r="B82">
        <f>B79+8</f>
        <v>144</v>
      </c>
      <c r="C82">
        <f>C78+9</f>
        <v>144</v>
      </c>
      <c r="E82" s="48">
        <f>E79+1/48</f>
        <v>0.41666666666666652</v>
      </c>
      <c r="F82" s="50"/>
      <c r="G82" s="51"/>
      <c r="H82" s="46"/>
      <c r="I82" s="52"/>
      <c r="J82" s="53"/>
      <c r="K82" s="58"/>
      <c r="L82" s="57"/>
      <c r="M82" s="54"/>
      <c r="N82" s="60"/>
      <c r="O82" s="56"/>
      <c r="P82" s="61"/>
      <c r="Q82" s="62"/>
      <c r="R82" s="55"/>
      <c r="S82" s="63"/>
      <c r="U82">
        <f t="shared" si="30"/>
        <v>79</v>
      </c>
      <c r="V82" cm="1">
        <f t="array" ref="V82">_xlfn.IFS(
OR(MOD(V81+0.5,3)=0,MOD(V81+0.5,4)=0,MOD(V81+0.5,7.5)=0,MOD(V81+0.5,5)=0),V81+0.5,
OR(MOD(V81+1,3)=0,MOD(V81+1,4)=0,MOD(V81+1,5)=0),V81+1,
OR(MOD(V81+1.5,3)=0,MOD(V81+1.5,4)=0,MOD(V81+1.5,7.5)=0,MOD(V81+1.5,5)=0),V81+1.5,
OR(MOD(V81+2,3)=0,MOD(V81+2,4)=0,MOD(V81+2,5)=0),V81+2,
OR(MOD(V81+2.5,3)=0,MOD(V81+2.5,4)=0,MOD(V81+2.5,7.5)=0,MOD(V81+2.5,5)=0),V81+2.5,
OR(MOD(V81+3,3)=0,MOD(V81+3,4)=0,MOD(V81+3,5)=0),V81+3)</f>
        <v>117</v>
      </c>
      <c r="W82" s="65">
        <f t="shared" si="26"/>
        <v>0.65</v>
      </c>
      <c r="X82">
        <f>IF(MOD(V82,3)=0,1,0)+IF(MOD(V82,4)=0,2,0)+IF(MOD(V82,5)=0,4,0)+IF(MOD(V82,8)=0,8,0)+IF(MOD(V82,7.5)=0,16,0)+IF(OR(MOD(V82,6)=0,MOD(V82,10)=0),32,0)+IF(OR(MOD(V82,9)=0,MOD(V82,22.5)=0),64,0)</f>
        <v>65</v>
      </c>
      <c r="Y82" t="b">
        <f>OR(MOD(V82,6)=0,MOD(V82,10)=0)</f>
        <v>0</v>
      </c>
      <c r="Z82" t="b">
        <f>OR(MOD(V82,22.5)=0,MOD(V82,9)=0)</f>
        <v>1</v>
      </c>
      <c r="AA82" t="b">
        <f t="shared" si="24"/>
        <v>1</v>
      </c>
      <c r="AB82" t="b">
        <f t="shared" si="24"/>
        <v>0</v>
      </c>
      <c r="AC82" t="b">
        <f t="shared" si="24"/>
        <v>0</v>
      </c>
      <c r="AD82" t="b">
        <f t="shared" si="24"/>
        <v>0</v>
      </c>
      <c r="AE82" t="b">
        <f>AND(AA82,Y82)</f>
        <v>0</v>
      </c>
      <c r="AF82" t="b">
        <f>MOD($V82,AF$1)=0</f>
        <v>0</v>
      </c>
      <c r="AG82" t="b">
        <f t="shared" si="24"/>
        <v>0</v>
      </c>
      <c r="AH82" t="b">
        <f t="shared" si="24"/>
        <v>1</v>
      </c>
      <c r="AI82" t="b">
        <f>AND(AA82,Z82)</f>
        <v>1</v>
      </c>
      <c r="AJ82" t="b">
        <f t="shared" si="24"/>
        <v>0</v>
      </c>
      <c r="AK82" t="b">
        <f>AND(AC82,Y82)</f>
        <v>0</v>
      </c>
      <c r="AL82" t="b">
        <f t="shared" si="24"/>
        <v>0</v>
      </c>
      <c r="AM82" t="b">
        <f>AND(AA82,AB82)</f>
        <v>0</v>
      </c>
      <c r="AN82" t="b">
        <f t="shared" si="24"/>
        <v>0</v>
      </c>
      <c r="AO82" t="b">
        <f>AND(AA82,AC82)</f>
        <v>0</v>
      </c>
      <c r="AP82" t="b">
        <f t="shared" si="17"/>
        <v>0</v>
      </c>
      <c r="AQ82" t="b">
        <f>AND(AA82,Y82,Z82)</f>
        <v>0</v>
      </c>
      <c r="AR82" t="b">
        <f t="shared" ref="AR82:BF97" si="33">MOD($V82,AR$1)=0</f>
        <v>0</v>
      </c>
      <c r="AS82" t="b">
        <f>AND(AB82,AC82)</f>
        <v>0</v>
      </c>
      <c r="AT82" t="b">
        <f t="shared" si="33"/>
        <v>0</v>
      </c>
      <c r="AU82" t="b">
        <f>AND(AF82,Z82)</f>
        <v>0</v>
      </c>
      <c r="AV82" t="b">
        <f t="shared" si="33"/>
        <v>0</v>
      </c>
      <c r="AW82" t="b">
        <f t="shared" si="27"/>
        <v>0</v>
      </c>
      <c r="AX82" t="b">
        <f t="shared" si="33"/>
        <v>0</v>
      </c>
      <c r="AY82" t="b">
        <f>AND(AA82,AC82,Y82)</f>
        <v>0</v>
      </c>
      <c r="AZ82" t="b">
        <f t="shared" si="33"/>
        <v>0</v>
      </c>
      <c r="BA82" t="b">
        <f>AND(AA82,AB82,Z82)</f>
        <v>0</v>
      </c>
      <c r="BB82" t="b">
        <f t="shared" si="33"/>
        <v>0</v>
      </c>
      <c r="BC82" t="b">
        <f t="shared" si="28"/>
        <v>0</v>
      </c>
      <c r="BD82" t="b">
        <f t="shared" si="33"/>
        <v>0</v>
      </c>
      <c r="BE82" t="b">
        <f>AND(AA82,AC82,Z82)</f>
        <v>0</v>
      </c>
      <c r="BF82" t="b">
        <f t="shared" si="33"/>
        <v>0</v>
      </c>
      <c r="BG82" t="b">
        <f t="shared" si="29"/>
        <v>0</v>
      </c>
    </row>
    <row r="83" spans="1:59" x14ac:dyDescent="0.25">
      <c r="A83">
        <f>A81+7.5</f>
        <v>150</v>
      </c>
      <c r="D83">
        <f>D80+10</f>
        <v>150</v>
      </c>
      <c r="E83" s="48"/>
      <c r="F83" s="50">
        <f t="shared" ref="F83" si="34">F80+1/45</f>
        <v>0.42222222222222205</v>
      </c>
      <c r="G83" s="51">
        <f>G79+1/40</f>
        <v>0.4250000000000001</v>
      </c>
      <c r="H83" s="46"/>
      <c r="I83" s="52">
        <f>I78+1/30</f>
        <v>0.43333333333333329</v>
      </c>
      <c r="J83" s="53"/>
      <c r="K83" s="58">
        <f>K74+1/20</f>
        <v>0.44999999999999996</v>
      </c>
      <c r="L83" s="57"/>
      <c r="M83" s="54"/>
      <c r="N83" s="60">
        <f>N73+1/15</f>
        <v>0.46666666666666662</v>
      </c>
      <c r="O83" s="56"/>
      <c r="P83" s="61">
        <f>P68+1/10</f>
        <v>0.5</v>
      </c>
      <c r="Q83" s="62"/>
      <c r="R83" s="55"/>
      <c r="S83" s="63"/>
      <c r="U83">
        <f t="shared" si="30"/>
        <v>80</v>
      </c>
      <c r="V83" cm="1">
        <f t="array" ref="V83">_xlfn.IFS(
OR(MOD(V82+0.5,3)=0,MOD(V82+0.5,4)=0,MOD(V82+0.5,7.5)=0,MOD(V82+0.5,5)=0),V82+0.5,
OR(MOD(V82+1,3)=0,MOD(V82+1,4)=0,MOD(V82+1,5)=0),V82+1,
OR(MOD(V82+1.5,3)=0,MOD(V82+1.5,4)=0,MOD(V82+1.5,7.5)=0,MOD(V82+1.5,5)=0),V82+1.5,
OR(MOD(V82+2,3)=0,MOD(V82+2,4)=0,MOD(V82+2,5)=0),V82+2,
OR(MOD(V82+2.5,3)=0,MOD(V82+2.5,4)=0,MOD(V82+2.5,7.5)=0,MOD(V82+2.5,5)=0),V82+2.5,
OR(MOD(V82+3,3)=0,MOD(V82+3,4)=0,MOD(V82+3,5)=0),V82+3)</f>
        <v>120</v>
      </c>
      <c r="W83" s="65">
        <f t="shared" si="26"/>
        <v>0.66666666666666663</v>
      </c>
      <c r="X83">
        <f>IF(MOD(V83,3)=0,1,0)+IF(MOD(V83,4)=0,2,0)+IF(MOD(V83,5)=0,4,0)+IF(MOD(V83,8)=0,8,0)+IF(MOD(V83,7.5)=0,16,0)+IF(OR(MOD(V83,6)=0,MOD(V83,10)=0),32,0)+IF(OR(MOD(V83,9)=0,MOD(V83,22.5)=0),64,0)</f>
        <v>63</v>
      </c>
      <c r="Y83" t="b">
        <f>OR(MOD(V83,6)=0,MOD(V83,10)=0)</f>
        <v>1</v>
      </c>
      <c r="Z83" t="b">
        <f>OR(MOD(V83,22.5)=0,MOD(V83,9)=0)</f>
        <v>0</v>
      </c>
      <c r="AA83" t="b">
        <f t="shared" si="24"/>
        <v>1</v>
      </c>
      <c r="AB83" t="b">
        <f t="shared" si="24"/>
        <v>1</v>
      </c>
      <c r="AC83" t="b">
        <f t="shared" si="24"/>
        <v>1</v>
      </c>
      <c r="AD83" t="b">
        <f t="shared" si="24"/>
        <v>1</v>
      </c>
      <c r="AE83" t="b">
        <f>AND(AA83,Y83)</f>
        <v>1</v>
      </c>
      <c r="AF83" t="b">
        <f>MOD($V83,AF$1)=0</f>
        <v>1</v>
      </c>
      <c r="AG83" t="b">
        <f t="shared" si="24"/>
        <v>1</v>
      </c>
      <c r="AH83" t="b">
        <f t="shared" si="24"/>
        <v>0</v>
      </c>
      <c r="AI83" t="b">
        <f>AND(AA83,Z83)</f>
        <v>0</v>
      </c>
      <c r="AJ83" t="b">
        <f t="shared" si="24"/>
        <v>1</v>
      </c>
      <c r="AK83" t="b">
        <f>AND(AC83,Y83)</f>
        <v>1</v>
      </c>
      <c r="AL83" t="b">
        <f t="shared" si="24"/>
        <v>1</v>
      </c>
      <c r="AM83" t="b">
        <f>AND(AA83,AB83)</f>
        <v>1</v>
      </c>
      <c r="AN83" t="b">
        <f t="shared" si="24"/>
        <v>1</v>
      </c>
      <c r="AO83" t="b">
        <f>AND(AA83,AC83)</f>
        <v>1</v>
      </c>
      <c r="AP83" t="b">
        <f t="shared" si="17"/>
        <v>0</v>
      </c>
      <c r="AQ83" t="b">
        <f>AND(AA83,Y83,Z83)</f>
        <v>0</v>
      </c>
      <c r="AR83" t="b">
        <f t="shared" si="33"/>
        <v>1</v>
      </c>
      <c r="AS83" t="b">
        <f>AND(AB83,AC83)</f>
        <v>1</v>
      </c>
      <c r="AT83" t="b">
        <f t="shared" si="33"/>
        <v>0</v>
      </c>
      <c r="AU83" t="b">
        <f>AND(AF83,Z83)</f>
        <v>0</v>
      </c>
      <c r="AV83" t="b">
        <f t="shared" si="33"/>
        <v>1</v>
      </c>
      <c r="AW83" t="b">
        <f t="shared" si="27"/>
        <v>1</v>
      </c>
      <c r="AX83" t="b">
        <f t="shared" si="33"/>
        <v>1</v>
      </c>
      <c r="AY83" t="b">
        <f>AND(AA83,AC83,Y83)</f>
        <v>1</v>
      </c>
      <c r="AZ83" t="b">
        <f t="shared" si="33"/>
        <v>0</v>
      </c>
      <c r="BA83" t="b">
        <f>AND(AA83,AB83,Z83)</f>
        <v>0</v>
      </c>
      <c r="BB83" t="b">
        <f t="shared" si="33"/>
        <v>1</v>
      </c>
      <c r="BC83" t="b">
        <f t="shared" si="28"/>
        <v>1</v>
      </c>
      <c r="BD83" t="b">
        <f t="shared" si="33"/>
        <v>0</v>
      </c>
      <c r="BE83" t="b">
        <f>AND(AA83,AC83,Z83)</f>
        <v>0</v>
      </c>
      <c r="BF83" t="b">
        <f t="shared" si="33"/>
        <v>1</v>
      </c>
      <c r="BG83" t="b">
        <f t="shared" si="29"/>
        <v>1</v>
      </c>
    </row>
    <row r="84" spans="1:59" x14ac:dyDescent="0.25">
      <c r="B84">
        <f>B82+8</f>
        <v>152</v>
      </c>
      <c r="E84" s="48">
        <f>E82+1/48</f>
        <v>0.43749999999999983</v>
      </c>
      <c r="F84" s="50"/>
      <c r="G84" s="51"/>
      <c r="H84" s="46">
        <f>H81+1/36</f>
        <v>0.44444444444444459</v>
      </c>
      <c r="I84" s="52"/>
      <c r="J84" s="53">
        <f>J79+1/24</f>
        <v>0.45833333333333337</v>
      </c>
      <c r="K84" s="58"/>
      <c r="L84" s="57"/>
      <c r="M84" s="54"/>
      <c r="N84" s="60"/>
      <c r="O84" s="56">
        <f>O73+1/12</f>
        <v>0.49999999999999994</v>
      </c>
      <c r="P84" s="61"/>
      <c r="Q84" s="62"/>
      <c r="R84" s="55"/>
      <c r="S84" s="63"/>
      <c r="U84">
        <f t="shared" si="30"/>
        <v>81</v>
      </c>
      <c r="V84" cm="1">
        <f t="array" ref="V84">_xlfn.IFS(
OR(MOD(V83+0.5,3)=0,MOD(V83+0.5,4)=0,MOD(V83+0.5,7.5)=0,MOD(V83+0.5,5)=0),V83+0.5,
OR(MOD(V83+1,3)=0,MOD(V83+1,4)=0,MOD(V83+1,5)=0),V83+1,
OR(MOD(V83+1.5,3)=0,MOD(V83+1.5,4)=0,MOD(V83+1.5,7.5)=0,MOD(V83+1.5,5)=0),V83+1.5,
OR(MOD(V83+2,3)=0,MOD(V83+2,4)=0,MOD(V83+2,5)=0),V83+2,
OR(MOD(V83+2.5,3)=0,MOD(V83+2.5,4)=0,MOD(V83+2.5,7.5)=0,MOD(V83+2.5,5)=0),V83+2.5,
OR(MOD(V83+3,3)=0,MOD(V83+3,4)=0,MOD(V83+3,5)=0),V83+3)</f>
        <v>123</v>
      </c>
      <c r="W84" s="65">
        <f t="shared" si="26"/>
        <v>0.68333333333333335</v>
      </c>
      <c r="X84">
        <f>IF(MOD(V84,3)=0,1,0)+IF(MOD(V84,4)=0,2,0)+IF(MOD(V84,5)=0,4,0)+IF(MOD(V84,8)=0,8,0)+IF(MOD(V84,7.5)=0,16,0)+IF(OR(MOD(V84,6)=0,MOD(V84,10)=0),32,0)+IF(OR(MOD(V84,9)=0,MOD(V84,22.5)=0),64,0)</f>
        <v>1</v>
      </c>
      <c r="Y84" t="b">
        <f>OR(MOD(V84,6)=0,MOD(V84,10)=0)</f>
        <v>0</v>
      </c>
      <c r="Z84" t="b">
        <f>OR(MOD(V84,22.5)=0,MOD(V84,9)=0)</f>
        <v>0</v>
      </c>
      <c r="AA84" t="b">
        <f t="shared" si="24"/>
        <v>1</v>
      </c>
      <c r="AB84" t="b">
        <f t="shared" si="24"/>
        <v>0</v>
      </c>
      <c r="AC84" t="b">
        <f t="shared" si="24"/>
        <v>0</v>
      </c>
      <c r="AD84" t="b">
        <f t="shared" si="24"/>
        <v>0</v>
      </c>
      <c r="AE84" t="b">
        <f>AND(AA84,Y84)</f>
        <v>0</v>
      </c>
      <c r="AF84" t="b">
        <f>MOD($V84,AF$1)=0</f>
        <v>0</v>
      </c>
      <c r="AG84" t="b">
        <f t="shared" si="24"/>
        <v>0</v>
      </c>
      <c r="AH84" t="b">
        <f t="shared" si="24"/>
        <v>0</v>
      </c>
      <c r="AI84" t="b">
        <f>AND(AA84,Z84)</f>
        <v>0</v>
      </c>
      <c r="AJ84" t="b">
        <f t="shared" ref="AA84:AN112" si="35">MOD($V84,AJ$1)=0</f>
        <v>0</v>
      </c>
      <c r="AK84" t="b">
        <f>AND(AC84,Y84)</f>
        <v>0</v>
      </c>
      <c r="AL84" t="b">
        <f t="shared" si="35"/>
        <v>0</v>
      </c>
      <c r="AM84" t="b">
        <f>AND(AA84,AB84)</f>
        <v>0</v>
      </c>
      <c r="AN84" t="b">
        <f t="shared" si="35"/>
        <v>0</v>
      </c>
      <c r="AO84" t="b">
        <f>AND(AA84,AC84)</f>
        <v>0</v>
      </c>
      <c r="AP84" t="b">
        <f t="shared" si="17"/>
        <v>0</v>
      </c>
      <c r="AQ84" t="b">
        <f>AND(AA84,Y84,Z84)</f>
        <v>0</v>
      </c>
      <c r="AR84" t="b">
        <f t="shared" si="33"/>
        <v>0</v>
      </c>
      <c r="AS84" t="b">
        <f>AND(AB84,AC84)</f>
        <v>0</v>
      </c>
      <c r="AT84" t="b">
        <f t="shared" si="33"/>
        <v>0</v>
      </c>
      <c r="AU84" t="b">
        <f>AND(AF84,Z84)</f>
        <v>0</v>
      </c>
      <c r="AV84" t="b">
        <f t="shared" si="33"/>
        <v>0</v>
      </c>
      <c r="AW84" t="b">
        <f t="shared" si="27"/>
        <v>0</v>
      </c>
      <c r="AX84" t="b">
        <f t="shared" si="33"/>
        <v>0</v>
      </c>
      <c r="AY84" t="b">
        <f>AND(AA84,AC84,Y84)</f>
        <v>0</v>
      </c>
      <c r="AZ84" t="b">
        <f t="shared" si="33"/>
        <v>0</v>
      </c>
      <c r="BA84" t="b">
        <f>AND(AA84,AB84,Z84)</f>
        <v>0</v>
      </c>
      <c r="BB84" t="b">
        <f t="shared" si="33"/>
        <v>0</v>
      </c>
      <c r="BC84" t="b">
        <f t="shared" si="28"/>
        <v>0</v>
      </c>
      <c r="BD84" t="b">
        <f t="shared" si="33"/>
        <v>0</v>
      </c>
      <c r="BE84" t="b">
        <f>AND(AA84,AC84,Z84)</f>
        <v>0</v>
      </c>
      <c r="BF84" t="b">
        <f t="shared" si="33"/>
        <v>0</v>
      </c>
      <c r="BG84" t="b">
        <f t="shared" si="29"/>
        <v>0</v>
      </c>
    </row>
    <row r="85" spans="1:59" x14ac:dyDescent="0.25">
      <c r="C85">
        <f>C82+9</f>
        <v>153</v>
      </c>
      <c r="E85" s="48"/>
      <c r="F85" s="50">
        <f>F83+1/45</f>
        <v>0.44444444444444425</v>
      </c>
      <c r="G85" s="51"/>
      <c r="H85" s="46"/>
      <c r="I85" s="52"/>
      <c r="J85" s="53"/>
      <c r="K85" s="58"/>
      <c r="L85" s="57"/>
      <c r="M85" s="54"/>
      <c r="N85" s="60"/>
      <c r="O85" s="56"/>
      <c r="P85" s="61"/>
      <c r="Q85" s="62"/>
      <c r="R85" s="55"/>
      <c r="S85" s="63"/>
      <c r="U85">
        <f t="shared" si="30"/>
        <v>82</v>
      </c>
      <c r="V85" cm="1">
        <f t="array" ref="V85">_xlfn.IFS(
OR(MOD(V84+0.5,3)=0,MOD(V84+0.5,4)=0,MOD(V84+0.5,7.5)=0,MOD(V84+0.5,5)=0),V84+0.5,
OR(MOD(V84+1,3)=0,MOD(V84+1,4)=0,MOD(V84+1,5)=0),V84+1,
OR(MOD(V84+1.5,3)=0,MOD(V84+1.5,4)=0,MOD(V84+1.5,7.5)=0,MOD(V84+1.5,5)=0),V84+1.5,
OR(MOD(V84+2,3)=0,MOD(V84+2,4)=0,MOD(V84+2,5)=0),V84+2,
OR(MOD(V84+2.5,3)=0,MOD(V84+2.5,4)=0,MOD(V84+2.5,7.5)=0,MOD(V84+2.5,5)=0),V84+2.5,
OR(MOD(V84+3,3)=0,MOD(V84+3,4)=0,MOD(V84+3,5)=0),V84+3)</f>
        <v>124</v>
      </c>
      <c r="W85" s="65">
        <f t="shared" si="26"/>
        <v>0.68888888888888888</v>
      </c>
      <c r="X85">
        <f>IF(MOD(V85,3)=0,1,0)+IF(MOD(V85,4)=0,2,0)+IF(MOD(V85,5)=0,4,0)+IF(MOD(V85,8)=0,8,0)+IF(MOD(V85,7.5)=0,16,0)+IF(OR(MOD(V85,6)=0,MOD(V85,10)=0),32,0)+IF(OR(MOD(V85,9)=0,MOD(V85,22.5)=0),64,0)</f>
        <v>2</v>
      </c>
      <c r="Y85" t="b">
        <f>OR(MOD(V85,6)=0,MOD(V85,10)=0)</f>
        <v>0</v>
      </c>
      <c r="Z85" t="b">
        <f>OR(MOD(V85,22.5)=0,MOD(V85,9)=0)</f>
        <v>0</v>
      </c>
      <c r="AA85" t="b">
        <f t="shared" si="35"/>
        <v>0</v>
      </c>
      <c r="AB85" t="b">
        <f t="shared" si="35"/>
        <v>1</v>
      </c>
      <c r="AC85" t="b">
        <f t="shared" si="35"/>
        <v>0</v>
      </c>
      <c r="AD85" t="b">
        <f t="shared" si="35"/>
        <v>0</v>
      </c>
      <c r="AE85" t="b">
        <f>AND(AA85,Y85)</f>
        <v>0</v>
      </c>
      <c r="AF85" t="b">
        <f>MOD($V85,AF$1)=0</f>
        <v>0</v>
      </c>
      <c r="AG85" t="b">
        <f t="shared" si="35"/>
        <v>0</v>
      </c>
      <c r="AH85" t="b">
        <f t="shared" si="35"/>
        <v>0</v>
      </c>
      <c r="AI85" t="b">
        <f>AND(AA85,Z85)</f>
        <v>0</v>
      </c>
      <c r="AJ85" t="b">
        <f t="shared" si="35"/>
        <v>0</v>
      </c>
      <c r="AK85" t="b">
        <f>AND(AC85,Y85)</f>
        <v>0</v>
      </c>
      <c r="AL85" t="b">
        <f t="shared" si="35"/>
        <v>0</v>
      </c>
      <c r="AM85" t="b">
        <f>AND(AA85,AB85)</f>
        <v>0</v>
      </c>
      <c r="AN85" t="b">
        <f t="shared" si="35"/>
        <v>0</v>
      </c>
      <c r="AO85" t="b">
        <f>AND(AA85,AC85)</f>
        <v>0</v>
      </c>
      <c r="AP85" t="b">
        <f t="shared" si="17"/>
        <v>0</v>
      </c>
      <c r="AQ85" t="b">
        <f>AND(AA85,Y85,Z85)</f>
        <v>0</v>
      </c>
      <c r="AR85" t="b">
        <f t="shared" si="33"/>
        <v>0</v>
      </c>
      <c r="AS85" t="b">
        <f>AND(AB85,AC85)</f>
        <v>0</v>
      </c>
      <c r="AT85" t="b">
        <f t="shared" si="33"/>
        <v>0</v>
      </c>
      <c r="AU85" t="b">
        <f>AND(AF85,Z85)</f>
        <v>0</v>
      </c>
      <c r="AV85" t="b">
        <f t="shared" si="33"/>
        <v>0</v>
      </c>
      <c r="AW85" t="b">
        <f t="shared" si="27"/>
        <v>0</v>
      </c>
      <c r="AX85" t="b">
        <f t="shared" si="33"/>
        <v>0</v>
      </c>
      <c r="AY85" t="b">
        <f>AND(AA85,AC85,Y85)</f>
        <v>0</v>
      </c>
      <c r="AZ85" t="b">
        <f t="shared" si="33"/>
        <v>0</v>
      </c>
      <c r="BA85" t="b">
        <f>AND(AA85,AB85,Z85)</f>
        <v>0</v>
      </c>
      <c r="BB85" t="b">
        <f t="shared" si="33"/>
        <v>0</v>
      </c>
      <c r="BC85" t="b">
        <f t="shared" si="28"/>
        <v>0</v>
      </c>
      <c r="BD85" t="b">
        <f t="shared" si="33"/>
        <v>0</v>
      </c>
      <c r="BE85" t="b">
        <f>AND(AA85,AC85,Z85)</f>
        <v>0</v>
      </c>
      <c r="BF85" t="b">
        <f t="shared" si="33"/>
        <v>0</v>
      </c>
      <c r="BG85" t="b">
        <f t="shared" si="29"/>
        <v>0</v>
      </c>
    </row>
    <row r="86" spans="1:59" x14ac:dyDescent="0.25">
      <c r="A86" s="41">
        <v>156</v>
      </c>
      <c r="B86" s="41"/>
      <c r="C86" s="41"/>
      <c r="D86" s="41"/>
      <c r="E86" s="48"/>
      <c r="F86" s="50"/>
      <c r="G86" s="51">
        <f>G83+1/40</f>
        <v>0.45000000000000012</v>
      </c>
      <c r="H86" s="46"/>
      <c r="I86" s="52"/>
      <c r="J86" s="53"/>
      <c r="K86" s="58"/>
      <c r="L86" s="57"/>
      <c r="M86" s="54"/>
      <c r="N86" s="60"/>
      <c r="O86" s="56"/>
      <c r="P86" s="61"/>
      <c r="Q86" s="62"/>
      <c r="R86" s="55"/>
      <c r="S86" s="63"/>
      <c r="U86">
        <f t="shared" si="30"/>
        <v>83</v>
      </c>
      <c r="V86" cm="1">
        <f t="array" ref="V86">_xlfn.IFS(
OR(MOD(V85+0.5,3)=0,MOD(V85+0.5,4)=0,MOD(V85+0.5,7.5)=0,MOD(V85+0.5,5)=0),V85+0.5,
OR(MOD(V85+1,3)=0,MOD(V85+1,4)=0,MOD(V85+1,5)=0),V85+1,
OR(MOD(V85+1.5,3)=0,MOD(V85+1.5,4)=0,MOD(V85+1.5,7.5)=0,MOD(V85+1.5,5)=0),V85+1.5,
OR(MOD(V85+2,3)=0,MOD(V85+2,4)=0,MOD(V85+2,5)=0),V85+2,
OR(MOD(V85+2.5,3)=0,MOD(V85+2.5,4)=0,MOD(V85+2.5,7.5)=0,MOD(V85+2.5,5)=0),V85+2.5,
OR(MOD(V85+3,3)=0,MOD(V85+3,4)=0,MOD(V85+3,5)=0),V85+3)</f>
        <v>125</v>
      </c>
      <c r="W86" s="65">
        <f t="shared" si="26"/>
        <v>0.69444444444444453</v>
      </c>
      <c r="X86">
        <f>IF(MOD(V86,3)=0,1,0)+IF(MOD(V86,4)=0,2,0)+IF(MOD(V86,5)=0,4,0)+IF(MOD(V86,8)=0,8,0)+IF(MOD(V86,7.5)=0,16,0)+IF(OR(MOD(V86,6)=0,MOD(V86,10)=0),32,0)+IF(OR(MOD(V86,9)=0,MOD(V86,22.5)=0),64,0)</f>
        <v>4</v>
      </c>
      <c r="Y86" t="b">
        <f>OR(MOD(V86,6)=0,MOD(V86,10)=0)</f>
        <v>0</v>
      </c>
      <c r="Z86" t="b">
        <f>OR(MOD(V86,22.5)=0,MOD(V86,9)=0)</f>
        <v>0</v>
      </c>
      <c r="AA86" t="b">
        <f t="shared" si="35"/>
        <v>0</v>
      </c>
      <c r="AB86" t="b">
        <f t="shared" si="35"/>
        <v>0</v>
      </c>
      <c r="AC86" t="b">
        <f t="shared" si="35"/>
        <v>1</v>
      </c>
      <c r="AD86" t="b">
        <f t="shared" si="35"/>
        <v>0</v>
      </c>
      <c r="AE86" t="b">
        <f>AND(AA86,Y86)</f>
        <v>0</v>
      </c>
      <c r="AF86" t="b">
        <f>MOD($V86,AF$1)=0</f>
        <v>0</v>
      </c>
      <c r="AG86" t="b">
        <f t="shared" si="35"/>
        <v>0</v>
      </c>
      <c r="AH86" t="b">
        <f t="shared" si="35"/>
        <v>0</v>
      </c>
      <c r="AI86" t="b">
        <f>AND(AA86,Z86)</f>
        <v>0</v>
      </c>
      <c r="AJ86" t="b">
        <f t="shared" si="35"/>
        <v>0</v>
      </c>
      <c r="AK86" t="b">
        <f>AND(AC86,Y86)</f>
        <v>0</v>
      </c>
      <c r="AL86" t="b">
        <f t="shared" si="35"/>
        <v>0</v>
      </c>
      <c r="AM86" t="b">
        <f>AND(AA86,AB86)</f>
        <v>0</v>
      </c>
      <c r="AN86" t="b">
        <f t="shared" si="35"/>
        <v>0</v>
      </c>
      <c r="AO86" t="b">
        <f>AND(AA86,AC86)</f>
        <v>0</v>
      </c>
      <c r="AP86" t="b">
        <f t="shared" si="17"/>
        <v>0</v>
      </c>
      <c r="AQ86" t="b">
        <f>AND(AA86,Y86,Z86)</f>
        <v>0</v>
      </c>
      <c r="AR86" t="b">
        <f t="shared" si="33"/>
        <v>0</v>
      </c>
      <c r="AS86" t="b">
        <f>AND(AB86,AC86)</f>
        <v>0</v>
      </c>
      <c r="AT86" t="b">
        <f t="shared" si="33"/>
        <v>0</v>
      </c>
      <c r="AU86" t="b">
        <f>AND(AF86,Z86)</f>
        <v>0</v>
      </c>
      <c r="AV86" t="b">
        <f t="shared" si="33"/>
        <v>0</v>
      </c>
      <c r="AW86" t="b">
        <f t="shared" si="27"/>
        <v>0</v>
      </c>
      <c r="AX86" t="b">
        <f t="shared" si="33"/>
        <v>0</v>
      </c>
      <c r="AY86" t="b">
        <f>AND(AA86,AC86,Y86)</f>
        <v>0</v>
      </c>
      <c r="AZ86" t="b">
        <f t="shared" si="33"/>
        <v>0</v>
      </c>
      <c r="BA86" t="b">
        <f>AND(AA86,AB86,Z86)</f>
        <v>0</v>
      </c>
      <c r="BB86" t="b">
        <f t="shared" si="33"/>
        <v>0</v>
      </c>
      <c r="BC86" t="b">
        <f t="shared" si="28"/>
        <v>0</v>
      </c>
      <c r="BD86" t="b">
        <f t="shared" si="33"/>
        <v>0</v>
      </c>
      <c r="BE86" t="b">
        <f>AND(AA86,AC86,Z86)</f>
        <v>0</v>
      </c>
      <c r="BF86" t="b">
        <f t="shared" si="33"/>
        <v>0</v>
      </c>
      <c r="BG86" t="b">
        <f t="shared" si="29"/>
        <v>0</v>
      </c>
    </row>
    <row r="87" spans="1:59" x14ac:dyDescent="0.25">
      <c r="A87">
        <f>A83+7.5</f>
        <v>157.5</v>
      </c>
      <c r="E87" s="48"/>
      <c r="F87" s="50"/>
      <c r="G87" s="51"/>
      <c r="H87" s="46"/>
      <c r="I87" s="52">
        <f>I83+1/30</f>
        <v>0.46666666666666662</v>
      </c>
      <c r="J87" s="53"/>
      <c r="K87" s="58"/>
      <c r="L87" s="57"/>
      <c r="M87" s="54"/>
      <c r="N87" s="60"/>
      <c r="O87" s="56"/>
      <c r="P87" s="61"/>
      <c r="Q87" s="62"/>
      <c r="R87" s="55"/>
      <c r="S87" s="63"/>
      <c r="U87">
        <f t="shared" si="30"/>
        <v>84</v>
      </c>
      <c r="V87" cm="1">
        <f t="array" ref="V87">_xlfn.IFS(
OR(MOD(V86+0.5,3)=0,MOD(V86+0.5,4)=0,MOD(V86+0.5,7.5)=0,MOD(V86+0.5,5)=0),V86+0.5,
OR(MOD(V86+1,3)=0,MOD(V86+1,4)=0,MOD(V86+1,5)=0),V86+1,
OR(MOD(V86+1.5,3)=0,MOD(V86+1.5,4)=0,MOD(V86+1.5,7.5)=0,MOD(V86+1.5,5)=0),V86+1.5,
OR(MOD(V86+2,3)=0,MOD(V86+2,4)=0,MOD(V86+2,5)=0),V86+2,
OR(MOD(V86+2.5,3)=0,MOD(V86+2.5,4)=0,MOD(V86+2.5,7.5)=0,MOD(V86+2.5,5)=0),V86+2.5,
OR(MOD(V86+3,3)=0,MOD(V86+3,4)=0,MOD(V86+3,5)=0),V86+3)</f>
        <v>126</v>
      </c>
      <c r="W87" s="65">
        <f t="shared" si="26"/>
        <v>0.7</v>
      </c>
      <c r="X87">
        <f>IF(MOD(V87,3)=0,1,0)+IF(MOD(V87,4)=0,2,0)+IF(MOD(V87,5)=0,4,0)+IF(MOD(V87,8)=0,8,0)+IF(MOD(V87,7.5)=0,16,0)+IF(OR(MOD(V87,6)=0,MOD(V87,10)=0),32,0)+IF(OR(MOD(V87,9)=0,MOD(V87,22.5)=0),64,0)</f>
        <v>97</v>
      </c>
      <c r="Y87" t="b">
        <f>OR(MOD(V87,6)=0,MOD(V87,10)=0)</f>
        <v>1</v>
      </c>
      <c r="Z87" t="b">
        <f>OR(MOD(V87,22.5)=0,MOD(V87,9)=0)</f>
        <v>1</v>
      </c>
      <c r="AA87" t="b">
        <f t="shared" si="35"/>
        <v>1</v>
      </c>
      <c r="AB87" t="b">
        <f t="shared" si="35"/>
        <v>0</v>
      </c>
      <c r="AC87" t="b">
        <f t="shared" si="35"/>
        <v>0</v>
      </c>
      <c r="AD87" t="b">
        <f t="shared" si="35"/>
        <v>1</v>
      </c>
      <c r="AE87" t="b">
        <f>AND(AA87,Y87)</f>
        <v>1</v>
      </c>
      <c r="AF87" t="b">
        <f>MOD($V87,AF$1)=0</f>
        <v>0</v>
      </c>
      <c r="AG87" t="b">
        <f t="shared" si="35"/>
        <v>0</v>
      </c>
      <c r="AH87" t="b">
        <f t="shared" si="35"/>
        <v>1</v>
      </c>
      <c r="AI87" t="b">
        <f>AND(AA87,Z87)</f>
        <v>1</v>
      </c>
      <c r="AJ87" t="b">
        <f t="shared" si="35"/>
        <v>0</v>
      </c>
      <c r="AK87" t="b">
        <f>AND(AC87,Y87)</f>
        <v>0</v>
      </c>
      <c r="AL87" t="b">
        <f t="shared" si="35"/>
        <v>0</v>
      </c>
      <c r="AM87" t="b">
        <f>AND(AA87,AB87)</f>
        <v>0</v>
      </c>
      <c r="AN87" t="b">
        <f t="shared" si="35"/>
        <v>0</v>
      </c>
      <c r="AO87" t="b">
        <f>AND(AA87,AC87)</f>
        <v>0</v>
      </c>
      <c r="AP87" t="b">
        <f t="shared" si="17"/>
        <v>1</v>
      </c>
      <c r="AQ87" t="b">
        <f>AND(AA87,Y87,Z87)</f>
        <v>1</v>
      </c>
      <c r="AR87" t="b">
        <f t="shared" si="33"/>
        <v>0</v>
      </c>
      <c r="AS87" t="b">
        <f>AND(AB87,AC87)</f>
        <v>0</v>
      </c>
      <c r="AT87" t="b">
        <f t="shared" si="33"/>
        <v>0</v>
      </c>
      <c r="AU87" t="b">
        <f>AND(AF87,Z87)</f>
        <v>0</v>
      </c>
      <c r="AV87" t="b">
        <f t="shared" si="33"/>
        <v>0</v>
      </c>
      <c r="AW87" t="b">
        <f t="shared" si="27"/>
        <v>0</v>
      </c>
      <c r="AX87" t="b">
        <f t="shared" si="33"/>
        <v>0</v>
      </c>
      <c r="AY87" t="b">
        <f>AND(AA87,AC87,Y87)</f>
        <v>0</v>
      </c>
      <c r="AZ87" t="b">
        <f t="shared" si="33"/>
        <v>0</v>
      </c>
      <c r="BA87" t="b">
        <f>AND(AA87,AB87,Z87)</f>
        <v>0</v>
      </c>
      <c r="BB87" t="b">
        <f t="shared" si="33"/>
        <v>0</v>
      </c>
      <c r="BC87" t="b">
        <f t="shared" si="28"/>
        <v>0</v>
      </c>
      <c r="BD87" t="b">
        <f t="shared" si="33"/>
        <v>0</v>
      </c>
      <c r="BE87" t="b">
        <f>AND(AA87,AC87,Z87)</f>
        <v>0</v>
      </c>
      <c r="BF87" t="b">
        <f t="shared" si="33"/>
        <v>0</v>
      </c>
      <c r="BG87" t="b">
        <f t="shared" si="29"/>
        <v>0</v>
      </c>
    </row>
    <row r="88" spans="1:59" x14ac:dyDescent="0.25">
      <c r="B88">
        <f>B84+8</f>
        <v>160</v>
      </c>
      <c r="D88">
        <f>D83+10</f>
        <v>160</v>
      </c>
      <c r="E88" s="48">
        <f>E84+1/48</f>
        <v>0.45833333333333315</v>
      </c>
      <c r="F88" s="50"/>
      <c r="G88" s="51"/>
      <c r="H88" s="46"/>
      <c r="I88" s="52"/>
      <c r="J88" s="53"/>
      <c r="K88" s="58"/>
      <c r="L88" s="57"/>
      <c r="M88" s="54">
        <f>M79+1/16</f>
        <v>0.5</v>
      </c>
      <c r="N88" s="60"/>
      <c r="O88" s="56"/>
      <c r="P88" s="61"/>
      <c r="Q88" s="62"/>
      <c r="R88" s="55"/>
      <c r="S88" s="63"/>
      <c r="U88">
        <f t="shared" si="30"/>
        <v>85</v>
      </c>
      <c r="V88" cm="1">
        <f t="array" ref="V88">_xlfn.IFS(
OR(MOD(V87+0.5,3)=0,MOD(V87+0.5,4)=0,MOD(V87+0.5,7.5)=0,MOD(V87+0.5,5)=0),V87+0.5,
OR(MOD(V87+1,3)=0,MOD(V87+1,4)=0,MOD(V87+1,5)=0),V87+1,
OR(MOD(V87+1.5,3)=0,MOD(V87+1.5,4)=0,MOD(V87+1.5,7.5)=0,MOD(V87+1.5,5)=0),V87+1.5,
OR(MOD(V87+2,3)=0,MOD(V87+2,4)=0,MOD(V87+2,5)=0),V87+2,
OR(MOD(V87+2.5,3)=0,MOD(V87+2.5,4)=0,MOD(V87+2.5,7.5)=0,MOD(V87+2.5,5)=0),V87+2.5,
OR(MOD(V87+3,3)=0,MOD(V87+3,4)=0,MOD(V87+3,5)=0),V87+3)</f>
        <v>127.5</v>
      </c>
      <c r="W88" s="65">
        <f t="shared" si="26"/>
        <v>0.70833333333333337</v>
      </c>
      <c r="X88">
        <f>IF(MOD(V88,3)=0,1,0)+IF(MOD(V88,4)=0,2,0)+IF(MOD(V88,5)=0,4,0)+IF(MOD(V88,8)=0,8,0)+IF(MOD(V88,7.5)=0,16,0)+IF(OR(MOD(V88,6)=0,MOD(V88,10)=0),32,0)+IF(OR(MOD(V88,9)=0,MOD(V88,22.5)=0),64,0)</f>
        <v>16</v>
      </c>
      <c r="Y88" t="b">
        <f>OR(MOD(V88,6)=0,MOD(V88,10)=0)</f>
        <v>0</v>
      </c>
      <c r="Z88" t="b">
        <f>OR(MOD(V88,22.5)=0,MOD(V88,9)=0)</f>
        <v>0</v>
      </c>
      <c r="AA88" t="b">
        <f t="shared" si="35"/>
        <v>0</v>
      </c>
      <c r="AB88" t="b">
        <f t="shared" si="35"/>
        <v>0</v>
      </c>
      <c r="AC88" t="b">
        <f t="shared" si="35"/>
        <v>0</v>
      </c>
      <c r="AD88" t="b">
        <f t="shared" si="35"/>
        <v>0</v>
      </c>
      <c r="AE88" t="b">
        <f>AND(AA88,Y88)</f>
        <v>0</v>
      </c>
      <c r="AF88" t="b">
        <f>MOD($V88,AF$1)=0</f>
        <v>1</v>
      </c>
      <c r="AG88" t="b">
        <f t="shared" si="35"/>
        <v>0</v>
      </c>
      <c r="AH88" t="b">
        <f t="shared" si="35"/>
        <v>0</v>
      </c>
      <c r="AI88" t="b">
        <f>AND(AA88,Z88)</f>
        <v>0</v>
      </c>
      <c r="AJ88" t="b">
        <f t="shared" si="35"/>
        <v>0</v>
      </c>
      <c r="AK88" t="b">
        <f>AND(AC88,Y88)</f>
        <v>0</v>
      </c>
      <c r="AL88" t="b">
        <f t="shared" si="35"/>
        <v>0</v>
      </c>
      <c r="AM88" t="b">
        <f>AND(AA88,AB88)</f>
        <v>0</v>
      </c>
      <c r="AN88" t="b">
        <f t="shared" si="35"/>
        <v>0</v>
      </c>
      <c r="AO88" t="b">
        <f>AND(AA88,AC88)</f>
        <v>0</v>
      </c>
      <c r="AP88" t="b">
        <f t="shared" si="17"/>
        <v>0</v>
      </c>
      <c r="AQ88" t="b">
        <f>AND(AA88,Y88,Z88)</f>
        <v>0</v>
      </c>
      <c r="AR88" t="b">
        <f t="shared" si="33"/>
        <v>0</v>
      </c>
      <c r="AS88" t="b">
        <f>AND(AB88,AC88)</f>
        <v>0</v>
      </c>
      <c r="AT88" t="b">
        <f t="shared" si="33"/>
        <v>0</v>
      </c>
      <c r="AU88" t="b">
        <f>AND(AF88,Z88)</f>
        <v>0</v>
      </c>
      <c r="AV88" t="b">
        <f t="shared" si="33"/>
        <v>0</v>
      </c>
      <c r="AW88" t="b">
        <f t="shared" si="27"/>
        <v>0</v>
      </c>
      <c r="AX88" t="b">
        <f t="shared" si="33"/>
        <v>0</v>
      </c>
      <c r="AY88" t="b">
        <f>AND(AA88,AC88,Y88)</f>
        <v>0</v>
      </c>
      <c r="AZ88" t="b">
        <f t="shared" si="33"/>
        <v>0</v>
      </c>
      <c r="BA88" t="b">
        <f>AND(AA88,AB88,Z88)</f>
        <v>0</v>
      </c>
      <c r="BB88" t="b">
        <f t="shared" si="33"/>
        <v>0</v>
      </c>
      <c r="BC88" t="b">
        <f t="shared" si="28"/>
        <v>0</v>
      </c>
      <c r="BD88" t="b">
        <f t="shared" si="33"/>
        <v>0</v>
      </c>
      <c r="BE88" t="b">
        <f>AND(AA88,AC88,Z88)</f>
        <v>0</v>
      </c>
      <c r="BF88" t="b">
        <f t="shared" si="33"/>
        <v>0</v>
      </c>
      <c r="BG88" t="b">
        <f t="shared" si="29"/>
        <v>0</v>
      </c>
    </row>
    <row r="89" spans="1:59" x14ac:dyDescent="0.25">
      <c r="C89">
        <f>C85+9</f>
        <v>162</v>
      </c>
      <c r="E89" s="48"/>
      <c r="F89" s="50">
        <f>F85+1/45</f>
        <v>0.46666666666666645</v>
      </c>
      <c r="G89" s="51"/>
      <c r="H89" s="46">
        <f>H84+1/36</f>
        <v>0.47222222222222238</v>
      </c>
      <c r="I89" s="52"/>
      <c r="J89" s="53"/>
      <c r="K89" s="58"/>
      <c r="L89" s="57">
        <f>L81+1/18</f>
        <v>0.50000000000000011</v>
      </c>
      <c r="M89" s="54"/>
      <c r="N89" s="60"/>
      <c r="O89" s="56"/>
      <c r="P89" s="61"/>
      <c r="Q89" s="62">
        <f>Q73+1/9</f>
        <v>0.55555555555555558</v>
      </c>
      <c r="R89" s="55"/>
      <c r="S89" s="63"/>
      <c r="U89">
        <f t="shared" si="30"/>
        <v>86</v>
      </c>
      <c r="V89" cm="1">
        <f t="array" ref="V89">_xlfn.IFS(
OR(MOD(V88+0.5,3)=0,MOD(V88+0.5,4)=0,MOD(V88+0.5,7.5)=0,MOD(V88+0.5,5)=0),V88+0.5,
OR(MOD(V88+1,3)=0,MOD(V88+1,4)=0,MOD(V88+1,5)=0),V88+1,
OR(MOD(V88+1.5,3)=0,MOD(V88+1.5,4)=0,MOD(V88+1.5,7.5)=0,MOD(V88+1.5,5)=0),V88+1.5,
OR(MOD(V88+2,3)=0,MOD(V88+2,4)=0,MOD(V88+2,5)=0),V88+2,
OR(MOD(V88+2.5,3)=0,MOD(V88+2.5,4)=0,MOD(V88+2.5,7.5)=0,MOD(V88+2.5,5)=0),V88+2.5,
OR(MOD(V88+3,3)=0,MOD(V88+3,4)=0,MOD(V88+3,5)=0),V88+3)</f>
        <v>128</v>
      </c>
      <c r="W89" s="65">
        <f t="shared" si="26"/>
        <v>0.71111111111111114</v>
      </c>
      <c r="X89">
        <f>IF(MOD(V89,3)=0,1,0)+IF(MOD(V89,4)=0,2,0)+IF(MOD(V89,5)=0,4,0)+IF(MOD(V89,8)=0,8,0)+IF(MOD(V89,7.5)=0,16,0)+IF(OR(MOD(V89,6)=0,MOD(V89,10)=0),32,0)+IF(OR(MOD(V89,9)=0,MOD(V89,22.5)=0),64,0)</f>
        <v>10</v>
      </c>
      <c r="Y89" t="b">
        <f>OR(MOD(V89,6)=0,MOD(V89,10)=0)</f>
        <v>0</v>
      </c>
      <c r="Z89" t="b">
        <f>OR(MOD(V89,22.5)=0,MOD(V89,9)=0)</f>
        <v>0</v>
      </c>
      <c r="AA89" t="b">
        <f t="shared" si="35"/>
        <v>0</v>
      </c>
      <c r="AB89" t="b">
        <f t="shared" si="35"/>
        <v>1</v>
      </c>
      <c r="AC89" t="b">
        <f t="shared" si="35"/>
        <v>0</v>
      </c>
      <c r="AD89" t="b">
        <f t="shared" si="35"/>
        <v>0</v>
      </c>
      <c r="AE89" t="b">
        <f>AND(AA89,Y89)</f>
        <v>0</v>
      </c>
      <c r="AF89" t="b">
        <f>MOD($V89,AF$1)=0</f>
        <v>0</v>
      </c>
      <c r="AG89" t="b">
        <f t="shared" si="35"/>
        <v>1</v>
      </c>
      <c r="AH89" t="b">
        <f t="shared" si="35"/>
        <v>0</v>
      </c>
      <c r="AI89" t="b">
        <f>AND(AA89,Z89)</f>
        <v>0</v>
      </c>
      <c r="AJ89" t="b">
        <f t="shared" si="35"/>
        <v>0</v>
      </c>
      <c r="AK89" t="b">
        <f>AND(AC89,Y89)</f>
        <v>0</v>
      </c>
      <c r="AL89" t="b">
        <f t="shared" si="35"/>
        <v>0</v>
      </c>
      <c r="AM89" t="b">
        <f>AND(AA89,AB89)</f>
        <v>0</v>
      </c>
      <c r="AN89" t="b">
        <f t="shared" si="35"/>
        <v>0</v>
      </c>
      <c r="AO89" t="b">
        <f>AND(AA89,AC89)</f>
        <v>0</v>
      </c>
      <c r="AP89" t="b">
        <f t="shared" si="17"/>
        <v>0</v>
      </c>
      <c r="AQ89" t="b">
        <f>AND(AA89,Y89,Z89)</f>
        <v>0</v>
      </c>
      <c r="AR89" t="b">
        <f t="shared" si="33"/>
        <v>0</v>
      </c>
      <c r="AS89" t="b">
        <f>AND(AB89,AC89)</f>
        <v>0</v>
      </c>
      <c r="AT89" t="b">
        <f t="shared" si="33"/>
        <v>0</v>
      </c>
      <c r="AU89" t="b">
        <f>AND(AF89,Z89)</f>
        <v>0</v>
      </c>
      <c r="AV89" t="b">
        <f t="shared" si="33"/>
        <v>0</v>
      </c>
      <c r="AW89" t="b">
        <f t="shared" si="27"/>
        <v>0</v>
      </c>
      <c r="AX89" t="b">
        <f t="shared" si="33"/>
        <v>0</v>
      </c>
      <c r="AY89" t="b">
        <f>AND(AA89,AC89,Y89)</f>
        <v>0</v>
      </c>
      <c r="AZ89" t="b">
        <f t="shared" si="33"/>
        <v>0</v>
      </c>
      <c r="BA89" t="b">
        <f>AND(AA89,AB89,Z89)</f>
        <v>0</v>
      </c>
      <c r="BB89" t="b">
        <f t="shared" si="33"/>
        <v>0</v>
      </c>
      <c r="BC89" t="b">
        <f t="shared" si="28"/>
        <v>0</v>
      </c>
      <c r="BD89" t="b">
        <f t="shared" si="33"/>
        <v>0</v>
      </c>
      <c r="BE89" t="b">
        <f>AND(AA89,AC89,Z89)</f>
        <v>0</v>
      </c>
      <c r="BF89" t="b">
        <f t="shared" si="33"/>
        <v>0</v>
      </c>
      <c r="BG89" t="b">
        <f t="shared" si="29"/>
        <v>0</v>
      </c>
    </row>
    <row r="90" spans="1:59" x14ac:dyDescent="0.25">
      <c r="A90">
        <f>A87+7.5</f>
        <v>165</v>
      </c>
      <c r="E90" s="48"/>
      <c r="F90" s="50"/>
      <c r="G90" s="51">
        <f>G86+1/40</f>
        <v>0.47500000000000014</v>
      </c>
      <c r="H90" s="46"/>
      <c r="I90" s="52"/>
      <c r="J90" s="53"/>
      <c r="K90" s="58">
        <f>K83+1/20</f>
        <v>0.49999999999999994</v>
      </c>
      <c r="L90" s="57"/>
      <c r="M90" s="54"/>
      <c r="N90" s="60"/>
      <c r="O90" s="56"/>
      <c r="P90" s="61"/>
      <c r="Q90" s="62"/>
      <c r="R90" s="55"/>
      <c r="S90" s="63"/>
      <c r="U90">
        <f t="shared" si="30"/>
        <v>87</v>
      </c>
      <c r="V90" cm="1">
        <f t="array" ref="V90">_xlfn.IFS(
OR(MOD(V89+0.5,3)=0,MOD(V89+0.5,4)=0,MOD(V89+0.5,7.5)=0,MOD(V89+0.5,5)=0),V89+0.5,
OR(MOD(V89+1,3)=0,MOD(V89+1,4)=0,MOD(V89+1,5)=0),V89+1,
OR(MOD(V89+1.5,3)=0,MOD(V89+1.5,4)=0,MOD(V89+1.5,7.5)=0,MOD(V89+1.5,5)=0),V89+1.5,
OR(MOD(V89+2,3)=0,MOD(V89+2,4)=0,MOD(V89+2,5)=0),V89+2,
OR(MOD(V89+2.5,3)=0,MOD(V89+2.5,4)=0,MOD(V89+2.5,7.5)=0,MOD(V89+2.5,5)=0),V89+2.5,
OR(MOD(V89+3,3)=0,MOD(V89+3,4)=0,MOD(V89+3,5)=0),V89+3)</f>
        <v>129</v>
      </c>
      <c r="W90" s="65">
        <f t="shared" si="26"/>
        <v>0.71666666666666667</v>
      </c>
      <c r="X90">
        <f>IF(MOD(V90,3)=0,1,0)+IF(MOD(V90,4)=0,2,0)+IF(MOD(V90,5)=0,4,0)+IF(MOD(V90,8)=0,8,0)+IF(MOD(V90,7.5)=0,16,0)+IF(OR(MOD(V90,6)=0,MOD(V90,10)=0),32,0)+IF(OR(MOD(V90,9)=0,MOD(V90,22.5)=0),64,0)</f>
        <v>1</v>
      </c>
      <c r="Y90" t="b">
        <f>OR(MOD(V90,6)=0,MOD(V90,10)=0)</f>
        <v>0</v>
      </c>
      <c r="Z90" t="b">
        <f>OR(MOD(V90,22.5)=0,MOD(V90,9)=0)</f>
        <v>0</v>
      </c>
      <c r="AA90" t="b">
        <f t="shared" si="35"/>
        <v>1</v>
      </c>
      <c r="AB90" t="b">
        <f t="shared" si="35"/>
        <v>0</v>
      </c>
      <c r="AC90" t="b">
        <f t="shared" si="35"/>
        <v>0</v>
      </c>
      <c r="AD90" t="b">
        <f t="shared" si="35"/>
        <v>0</v>
      </c>
      <c r="AE90" t="b">
        <f>AND(AA90,Y90)</f>
        <v>0</v>
      </c>
      <c r="AF90" t="b">
        <f>MOD($V90,AF$1)=0</f>
        <v>0</v>
      </c>
      <c r="AG90" t="b">
        <f t="shared" si="35"/>
        <v>0</v>
      </c>
      <c r="AH90" t="b">
        <f t="shared" si="35"/>
        <v>0</v>
      </c>
      <c r="AI90" t="b">
        <f>AND(AA90,Z90)</f>
        <v>0</v>
      </c>
      <c r="AJ90" t="b">
        <f t="shared" si="35"/>
        <v>0</v>
      </c>
      <c r="AK90" t="b">
        <f>AND(AC90,Y90)</f>
        <v>0</v>
      </c>
      <c r="AL90" t="b">
        <f t="shared" si="35"/>
        <v>0</v>
      </c>
      <c r="AM90" t="b">
        <f>AND(AA90,AB90)</f>
        <v>0</v>
      </c>
      <c r="AN90" t="b">
        <f t="shared" si="35"/>
        <v>0</v>
      </c>
      <c r="AO90" t="b">
        <f>AND(AA90,AC90)</f>
        <v>0</v>
      </c>
      <c r="AP90" t="b">
        <f t="shared" si="17"/>
        <v>0</v>
      </c>
      <c r="AQ90" t="b">
        <f>AND(AA90,Y90,Z90)</f>
        <v>0</v>
      </c>
      <c r="AR90" t="b">
        <f t="shared" si="33"/>
        <v>0</v>
      </c>
      <c r="AS90" t="b">
        <f>AND(AB90,AC90)</f>
        <v>0</v>
      </c>
      <c r="AT90" t="b">
        <f t="shared" si="33"/>
        <v>0</v>
      </c>
      <c r="AU90" t="b">
        <f>AND(AF90,Z90)</f>
        <v>0</v>
      </c>
      <c r="AV90" t="b">
        <f t="shared" si="33"/>
        <v>0</v>
      </c>
      <c r="AW90" t="b">
        <f t="shared" si="27"/>
        <v>0</v>
      </c>
      <c r="AX90" t="b">
        <f t="shared" si="33"/>
        <v>0</v>
      </c>
      <c r="AY90" t="b">
        <f>AND(AA90,AC90,Y90)</f>
        <v>0</v>
      </c>
      <c r="AZ90" t="b">
        <f t="shared" si="33"/>
        <v>0</v>
      </c>
      <c r="BA90" t="b">
        <f>AND(AA90,AB90,Z90)</f>
        <v>0</v>
      </c>
      <c r="BB90" t="b">
        <f t="shared" si="33"/>
        <v>0</v>
      </c>
      <c r="BC90" t="b">
        <f t="shared" si="28"/>
        <v>0</v>
      </c>
      <c r="BD90" t="b">
        <f t="shared" si="33"/>
        <v>0</v>
      </c>
      <c r="BE90" t="b">
        <f>AND(AA90,AC90,Z90)</f>
        <v>0</v>
      </c>
      <c r="BF90" t="b">
        <f t="shared" si="33"/>
        <v>0</v>
      </c>
      <c r="BG90" t="b">
        <f t="shared" si="29"/>
        <v>0</v>
      </c>
    </row>
    <row r="91" spans="1:59" x14ac:dyDescent="0.25">
      <c r="B91">
        <f>B88+8</f>
        <v>168</v>
      </c>
      <c r="E91" s="48">
        <f>E88+1/48</f>
        <v>0.47916666666666646</v>
      </c>
      <c r="F91" s="50"/>
      <c r="G91" s="51"/>
      <c r="H91" s="46"/>
      <c r="I91" s="52"/>
      <c r="J91" s="53">
        <f>J84+1/24</f>
        <v>0.5</v>
      </c>
      <c r="K91" s="58"/>
      <c r="L91" s="57"/>
      <c r="M91" s="54"/>
      <c r="N91" s="60"/>
      <c r="O91" s="56"/>
      <c r="P91" s="61"/>
      <c r="Q91" s="62"/>
      <c r="R91" s="55"/>
      <c r="S91" s="63"/>
      <c r="U91">
        <f t="shared" si="30"/>
        <v>88</v>
      </c>
      <c r="V91" cm="1">
        <f t="array" ref="V91">_xlfn.IFS(
OR(MOD(V90+0.5,3)=0,MOD(V90+0.5,4)=0,MOD(V90+0.5,7.5)=0,MOD(V90+0.5,5)=0),V90+0.5,
OR(MOD(V90+1,3)=0,MOD(V90+1,4)=0,MOD(V90+1,5)=0),V90+1,
OR(MOD(V90+1.5,3)=0,MOD(V90+1.5,4)=0,MOD(V90+1.5,7.5)=0,MOD(V90+1.5,5)=0),V90+1.5,
OR(MOD(V90+2,3)=0,MOD(V90+2,4)=0,MOD(V90+2,5)=0),V90+2,
OR(MOD(V90+2.5,3)=0,MOD(V90+2.5,4)=0,MOD(V90+2.5,7.5)=0,MOD(V90+2.5,5)=0),V90+2.5,
OR(MOD(V90+3,3)=0,MOD(V90+3,4)=0,MOD(V90+3,5)=0),V90+3)</f>
        <v>130</v>
      </c>
      <c r="W91" s="65">
        <f t="shared" si="26"/>
        <v>0.72222222222222221</v>
      </c>
      <c r="X91">
        <f>IF(MOD(V91,3)=0,1,0)+IF(MOD(V91,4)=0,2,0)+IF(MOD(V91,5)=0,4,0)+IF(MOD(V91,8)=0,8,0)+IF(MOD(V91,7.5)=0,16,0)+IF(OR(MOD(V91,6)=0,MOD(V91,10)=0),32,0)+IF(OR(MOD(V91,9)=0,MOD(V91,22.5)=0),64,0)</f>
        <v>36</v>
      </c>
      <c r="Y91" t="b">
        <f>OR(MOD(V91,6)=0,MOD(V91,10)=0)</f>
        <v>1</v>
      </c>
      <c r="Z91" t="b">
        <f>OR(MOD(V91,22.5)=0,MOD(V91,9)=0)</f>
        <v>0</v>
      </c>
      <c r="AA91" t="b">
        <f t="shared" si="35"/>
        <v>0</v>
      </c>
      <c r="AB91" t="b">
        <f t="shared" si="35"/>
        <v>0</v>
      </c>
      <c r="AC91" t="b">
        <f t="shared" si="35"/>
        <v>1</v>
      </c>
      <c r="AD91" t="b">
        <f t="shared" si="35"/>
        <v>0</v>
      </c>
      <c r="AE91" t="b">
        <f>AND(AA91,Y91)</f>
        <v>0</v>
      </c>
      <c r="AF91" t="b">
        <f>MOD($V91,AF$1)=0</f>
        <v>0</v>
      </c>
      <c r="AG91" t="b">
        <f t="shared" si="35"/>
        <v>0</v>
      </c>
      <c r="AH91" t="b">
        <f t="shared" si="35"/>
        <v>0</v>
      </c>
      <c r="AI91" t="b">
        <f>AND(AA91,Z91)</f>
        <v>0</v>
      </c>
      <c r="AJ91" t="b">
        <f t="shared" si="35"/>
        <v>1</v>
      </c>
      <c r="AK91" t="b">
        <f>AND(AC91,Y91)</f>
        <v>1</v>
      </c>
      <c r="AL91" t="b">
        <f t="shared" si="35"/>
        <v>0</v>
      </c>
      <c r="AM91" t="b">
        <f>AND(AA91,AB91)</f>
        <v>0</v>
      </c>
      <c r="AN91" t="b">
        <f t="shared" si="35"/>
        <v>0</v>
      </c>
      <c r="AO91" t="b">
        <f>AND(AA91,AC91)</f>
        <v>0</v>
      </c>
      <c r="AP91" t="b">
        <f t="shared" si="17"/>
        <v>0</v>
      </c>
      <c r="AQ91" t="b">
        <f>AND(AA91,Y91,Z91)</f>
        <v>0</v>
      </c>
      <c r="AR91" t="b">
        <f t="shared" si="33"/>
        <v>0</v>
      </c>
      <c r="AS91" t="b">
        <f>AND(AB91,AC91)</f>
        <v>0</v>
      </c>
      <c r="AT91" t="b">
        <f t="shared" si="33"/>
        <v>0</v>
      </c>
      <c r="AU91" t="b">
        <f>AND(AF91,Z91)</f>
        <v>0</v>
      </c>
      <c r="AV91" t="b">
        <f t="shared" si="33"/>
        <v>0</v>
      </c>
      <c r="AW91" t="b">
        <f t="shared" si="27"/>
        <v>0</v>
      </c>
      <c r="AX91" t="b">
        <f t="shared" si="33"/>
        <v>0</v>
      </c>
      <c r="AY91" t="b">
        <f>AND(AA91,AC91,Y91)</f>
        <v>0</v>
      </c>
      <c r="AZ91" t="b">
        <f t="shared" si="33"/>
        <v>0</v>
      </c>
      <c r="BA91" t="b">
        <f>AND(AA91,AB91,Z91)</f>
        <v>0</v>
      </c>
      <c r="BB91" t="b">
        <f t="shared" si="33"/>
        <v>0</v>
      </c>
      <c r="BC91" t="b">
        <f t="shared" si="28"/>
        <v>0</v>
      </c>
      <c r="BD91" t="b">
        <f t="shared" si="33"/>
        <v>0</v>
      </c>
      <c r="BE91" t="b">
        <f>AND(AA91,AC91,Z91)</f>
        <v>0</v>
      </c>
      <c r="BF91" t="b">
        <f t="shared" si="33"/>
        <v>0</v>
      </c>
      <c r="BG91" t="b">
        <f t="shared" si="29"/>
        <v>0</v>
      </c>
    </row>
    <row r="92" spans="1:59" x14ac:dyDescent="0.25">
      <c r="D92">
        <f>D88+10</f>
        <v>170</v>
      </c>
      <c r="E92" s="48"/>
      <c r="F92" s="50">
        <f>F89+1/45</f>
        <v>0.48888888888888865</v>
      </c>
      <c r="G92" s="51"/>
      <c r="H92" s="46"/>
      <c r="I92" s="52">
        <f>I87+1/30</f>
        <v>0.49999999999999994</v>
      </c>
      <c r="J92" s="53"/>
      <c r="K92" s="58"/>
      <c r="L92" s="57"/>
      <c r="M92" s="54"/>
      <c r="N92" s="60">
        <f>N83+1/15</f>
        <v>0.53333333333333333</v>
      </c>
      <c r="O92" s="56"/>
      <c r="P92" s="61"/>
      <c r="Q92" s="62"/>
      <c r="R92" s="55"/>
      <c r="S92" s="63"/>
      <c r="U92">
        <f t="shared" si="30"/>
        <v>89</v>
      </c>
      <c r="V92" cm="1">
        <f t="array" ref="V92">_xlfn.IFS(
OR(MOD(V91+0.5,3)=0,MOD(V91+0.5,4)=0,MOD(V91+0.5,7.5)=0,MOD(V91+0.5,5)=0),V91+0.5,
OR(MOD(V91+1,3)=0,MOD(V91+1,4)=0,MOD(V91+1,5)=0),V91+1,
OR(MOD(V91+1.5,3)=0,MOD(V91+1.5,4)=0,MOD(V91+1.5,7.5)=0,MOD(V91+1.5,5)=0),V91+1.5,
OR(MOD(V91+2,3)=0,MOD(V91+2,4)=0,MOD(V91+2,5)=0),V91+2,
OR(MOD(V91+2.5,3)=0,MOD(V91+2.5,4)=0,MOD(V91+2.5,7.5)=0,MOD(V91+2.5,5)=0),V91+2.5,
OR(MOD(V91+3,3)=0,MOD(V91+3,4)=0,MOD(V91+3,5)=0),V91+3)</f>
        <v>132</v>
      </c>
      <c r="W92" s="65">
        <f t="shared" si="26"/>
        <v>0.73333333333333339</v>
      </c>
      <c r="X92">
        <f>IF(MOD(V92,3)=0,1,0)+IF(MOD(V92,4)=0,2,0)+IF(MOD(V92,5)=0,4,0)+IF(MOD(V92,8)=0,8,0)+IF(MOD(V92,7.5)=0,16,0)+IF(OR(MOD(V92,6)=0,MOD(V92,10)=0),32,0)+IF(OR(MOD(V92,9)=0,MOD(V92,22.5)=0),64,0)</f>
        <v>35</v>
      </c>
      <c r="Y92" t="b">
        <f>OR(MOD(V92,6)=0,MOD(V92,10)=0)</f>
        <v>1</v>
      </c>
      <c r="Z92" t="b">
        <f>OR(MOD(V92,22.5)=0,MOD(V92,9)=0)</f>
        <v>0</v>
      </c>
      <c r="AA92" t="b">
        <f t="shared" si="35"/>
        <v>1</v>
      </c>
      <c r="AB92" t="b">
        <f t="shared" si="35"/>
        <v>1</v>
      </c>
      <c r="AC92" t="b">
        <f t="shared" si="35"/>
        <v>0</v>
      </c>
      <c r="AD92" t="b">
        <f t="shared" si="35"/>
        <v>1</v>
      </c>
      <c r="AE92" t="b">
        <f>AND(AA92,Y92)</f>
        <v>1</v>
      </c>
      <c r="AF92" t="b">
        <f>MOD($V92,AF$1)=0</f>
        <v>0</v>
      </c>
      <c r="AG92" t="b">
        <f t="shared" si="35"/>
        <v>0</v>
      </c>
      <c r="AH92" t="b">
        <f t="shared" si="35"/>
        <v>0</v>
      </c>
      <c r="AI92" t="b">
        <f>AND(AA92,Z92)</f>
        <v>0</v>
      </c>
      <c r="AJ92" t="b">
        <f t="shared" si="35"/>
        <v>0</v>
      </c>
      <c r="AK92" t="b">
        <f>AND(AC92,Y92)</f>
        <v>0</v>
      </c>
      <c r="AL92" t="b">
        <f t="shared" si="35"/>
        <v>1</v>
      </c>
      <c r="AM92" t="b">
        <f>AND(AA92,AB92)</f>
        <v>1</v>
      </c>
      <c r="AN92" t="b">
        <f t="shared" si="35"/>
        <v>0</v>
      </c>
      <c r="AO92" t="b">
        <f>AND(AA92,AC92)</f>
        <v>0</v>
      </c>
      <c r="AP92" t="b">
        <f t="shared" ref="AP92:AZ155" si="36">MOD($V92,AP$1)=0</f>
        <v>0</v>
      </c>
      <c r="AQ92" t="b">
        <f>AND(AA92,Y92,Z92)</f>
        <v>0</v>
      </c>
      <c r="AR92" t="b">
        <f t="shared" si="36"/>
        <v>0</v>
      </c>
      <c r="AS92" t="b">
        <f>AND(AB92,AC92)</f>
        <v>0</v>
      </c>
      <c r="AT92" t="b">
        <f t="shared" si="36"/>
        <v>0</v>
      </c>
      <c r="AU92" t="b">
        <f>AND(AF92,Z92)</f>
        <v>0</v>
      </c>
      <c r="AV92" t="b">
        <f t="shared" si="36"/>
        <v>0</v>
      </c>
      <c r="AW92" t="b">
        <f t="shared" si="27"/>
        <v>0</v>
      </c>
      <c r="AX92" t="b">
        <f t="shared" si="36"/>
        <v>0</v>
      </c>
      <c r="AY92" t="b">
        <f>AND(AA92,AC92,Y92)</f>
        <v>0</v>
      </c>
      <c r="AZ92" t="b">
        <f t="shared" si="36"/>
        <v>0</v>
      </c>
      <c r="BA92" t="b">
        <f>AND(AA92,AB92,Z92)</f>
        <v>0</v>
      </c>
      <c r="BB92" t="b">
        <f t="shared" si="33"/>
        <v>0</v>
      </c>
      <c r="BC92" t="b">
        <f t="shared" si="28"/>
        <v>0</v>
      </c>
      <c r="BD92" t="b">
        <f t="shared" si="33"/>
        <v>0</v>
      </c>
      <c r="BE92" t="b">
        <f>AND(AA92,AC92,Z92)</f>
        <v>0</v>
      </c>
      <c r="BF92" t="b">
        <f t="shared" si="33"/>
        <v>0</v>
      </c>
      <c r="BG92" t="b">
        <f t="shared" si="29"/>
        <v>0</v>
      </c>
    </row>
    <row r="93" spans="1:59" x14ac:dyDescent="0.25">
      <c r="C93">
        <f>C89+9</f>
        <v>171</v>
      </c>
      <c r="E93" s="48"/>
      <c r="F93" s="50"/>
      <c r="G93" s="51"/>
      <c r="H93" s="46">
        <f>H89+1/36</f>
        <v>0.50000000000000011</v>
      </c>
      <c r="I93" s="52"/>
      <c r="J93" s="53"/>
      <c r="K93" s="58"/>
      <c r="L93" s="57"/>
      <c r="M93" s="54"/>
      <c r="N93" s="60"/>
      <c r="O93" s="56"/>
      <c r="P93" s="61"/>
      <c r="Q93" s="62"/>
      <c r="R93" s="55"/>
      <c r="S93" s="63"/>
      <c r="U93">
        <f t="shared" si="30"/>
        <v>90</v>
      </c>
      <c r="V93" cm="1">
        <f t="array" ref="V93">_xlfn.IFS(
OR(MOD(V92+0.5,3)=0,MOD(V92+0.5,4)=0,MOD(V92+0.5,7.5)=0,MOD(V92+0.5,5)=0),V92+0.5,
OR(MOD(V92+1,3)=0,MOD(V92+1,4)=0,MOD(V92+1,5)=0),V92+1,
OR(MOD(V92+1.5,3)=0,MOD(V92+1.5,4)=0,MOD(V92+1.5,7.5)=0,MOD(V92+1.5,5)=0),V92+1.5,
OR(MOD(V92+2,3)=0,MOD(V92+2,4)=0,MOD(V92+2,5)=0),V92+2,
OR(MOD(V92+2.5,3)=0,MOD(V92+2.5,4)=0,MOD(V92+2.5,7.5)=0,MOD(V92+2.5,5)=0),V92+2.5,
OR(MOD(V92+3,3)=0,MOD(V92+3,4)=0,MOD(V92+3,5)=0),V92+3)</f>
        <v>135</v>
      </c>
      <c r="W93" s="65">
        <f t="shared" si="26"/>
        <v>0.75</v>
      </c>
      <c r="X93">
        <f>IF(MOD(V93,3)=0,1,0)+IF(MOD(V93,4)=0,2,0)+IF(MOD(V93,5)=0,4,0)+IF(MOD(V93,8)=0,8,0)+IF(MOD(V93,7.5)=0,16,0)+IF(OR(MOD(V93,6)=0,MOD(V93,10)=0),32,0)+IF(OR(MOD(V93,9)=0,MOD(V93,22.5)=0),64,0)</f>
        <v>85</v>
      </c>
      <c r="Y93" t="b">
        <f>OR(MOD(V93,6)=0,MOD(V93,10)=0)</f>
        <v>0</v>
      </c>
      <c r="Z93" t="b">
        <f>OR(MOD(V93,22.5)=0,MOD(V93,9)=0)</f>
        <v>1</v>
      </c>
      <c r="AA93" t="b">
        <f t="shared" si="35"/>
        <v>1</v>
      </c>
      <c r="AB93" t="b">
        <f t="shared" si="35"/>
        <v>0</v>
      </c>
      <c r="AC93" t="b">
        <f t="shared" si="35"/>
        <v>1</v>
      </c>
      <c r="AD93" t="b">
        <f t="shared" si="35"/>
        <v>0</v>
      </c>
      <c r="AE93" t="b">
        <f>AND(AA93,Y93)</f>
        <v>0</v>
      </c>
      <c r="AF93" t="b">
        <f>MOD($V93,AF$1)=0</f>
        <v>1</v>
      </c>
      <c r="AG93" t="b">
        <f t="shared" si="35"/>
        <v>0</v>
      </c>
      <c r="AH93" t="b">
        <f t="shared" si="35"/>
        <v>1</v>
      </c>
      <c r="AI93" t="b">
        <f>AND(AA93,Z93)</f>
        <v>1</v>
      </c>
      <c r="AJ93" t="b">
        <f t="shared" si="35"/>
        <v>0</v>
      </c>
      <c r="AK93" t="b">
        <f>AND(AC93,Y93)</f>
        <v>0</v>
      </c>
      <c r="AL93" t="b">
        <f t="shared" si="35"/>
        <v>0</v>
      </c>
      <c r="AM93" t="b">
        <f>AND(AA93,AB93)</f>
        <v>0</v>
      </c>
      <c r="AN93" t="b">
        <f t="shared" si="35"/>
        <v>1</v>
      </c>
      <c r="AO93" t="b">
        <f>AND(AA93,AC93)</f>
        <v>1</v>
      </c>
      <c r="AP93" t="b">
        <f t="shared" si="36"/>
        <v>0</v>
      </c>
      <c r="AQ93" t="b">
        <f>AND(AA93,Y93,Z93)</f>
        <v>0</v>
      </c>
      <c r="AR93" t="b">
        <f t="shared" si="36"/>
        <v>0</v>
      </c>
      <c r="AS93" t="b">
        <f>AND(AB93,AC93)</f>
        <v>0</v>
      </c>
      <c r="AT93" t="b">
        <f t="shared" si="36"/>
        <v>1</v>
      </c>
      <c r="AU93" t="b">
        <f>AND(AF93,Z93)</f>
        <v>1</v>
      </c>
      <c r="AV93" t="b">
        <f t="shared" si="36"/>
        <v>0</v>
      </c>
      <c r="AW93" t="b">
        <f t="shared" si="27"/>
        <v>0</v>
      </c>
      <c r="AX93" t="b">
        <f t="shared" si="36"/>
        <v>0</v>
      </c>
      <c r="AY93" t="b">
        <f>AND(AA93,AC93,Y93)</f>
        <v>0</v>
      </c>
      <c r="AZ93" t="b">
        <f t="shared" si="36"/>
        <v>0</v>
      </c>
      <c r="BA93" t="b">
        <f>AND(AA93,AB93,Z93)</f>
        <v>0</v>
      </c>
      <c r="BB93" t="b">
        <f t="shared" si="33"/>
        <v>0</v>
      </c>
      <c r="BC93" t="b">
        <f t="shared" si="28"/>
        <v>0</v>
      </c>
      <c r="BD93" t="b">
        <f t="shared" si="33"/>
        <v>1</v>
      </c>
      <c r="BE93" t="b">
        <f>AND(AA93,AC93,Z93)</f>
        <v>1</v>
      </c>
      <c r="BF93" t="b">
        <f t="shared" si="33"/>
        <v>0</v>
      </c>
      <c r="BG93" t="b">
        <f t="shared" si="29"/>
        <v>0</v>
      </c>
    </row>
    <row r="94" spans="1:59" x14ac:dyDescent="0.25">
      <c r="A94">
        <f>A90+7.5</f>
        <v>172.5</v>
      </c>
      <c r="E94" s="48"/>
      <c r="F94" s="50"/>
      <c r="G94" s="51">
        <f>G90+1/40</f>
        <v>0.50000000000000011</v>
      </c>
      <c r="H94" s="46"/>
      <c r="I94" s="52"/>
      <c r="J94" s="53"/>
      <c r="K94" s="58"/>
      <c r="L94" s="57"/>
      <c r="M94" s="54"/>
      <c r="N94" s="60"/>
      <c r="O94" s="56"/>
      <c r="P94" s="61"/>
      <c r="Q94" s="62"/>
      <c r="R94" s="55"/>
      <c r="S94" s="63"/>
      <c r="U94">
        <f t="shared" si="30"/>
        <v>91</v>
      </c>
      <c r="V94" cm="1">
        <f t="array" ref="V94">_xlfn.IFS(
OR(MOD(V93+0.5,3)=0,MOD(V93+0.5,4)=0,MOD(V93+0.5,7.5)=0,MOD(V93+0.5,5)=0),V93+0.5,
OR(MOD(V93+1,3)=0,MOD(V93+1,4)=0,MOD(V93+1,5)=0),V93+1,
OR(MOD(V93+1.5,3)=0,MOD(V93+1.5,4)=0,MOD(V93+1.5,7.5)=0,MOD(V93+1.5,5)=0),V93+1.5,
OR(MOD(V93+2,3)=0,MOD(V93+2,4)=0,MOD(V93+2,5)=0),V93+2,
OR(MOD(V93+2.5,3)=0,MOD(V93+2.5,4)=0,MOD(V93+2.5,7.5)=0,MOD(V93+2.5,5)=0),V93+2.5,
OR(MOD(V93+3,3)=0,MOD(V93+3,4)=0,MOD(V93+3,5)=0),V93+3)</f>
        <v>136</v>
      </c>
      <c r="W94" s="65">
        <f t="shared" si="26"/>
        <v>0.75555555555555565</v>
      </c>
      <c r="X94">
        <f>IF(MOD(V94,3)=0,1,0)+IF(MOD(V94,4)=0,2,0)+IF(MOD(V94,5)=0,4,0)+IF(MOD(V94,8)=0,8,0)+IF(MOD(V94,7.5)=0,16,0)+IF(OR(MOD(V94,6)=0,MOD(V94,10)=0),32,0)+IF(OR(MOD(V94,9)=0,MOD(V94,22.5)=0),64,0)</f>
        <v>10</v>
      </c>
      <c r="Y94" t="b">
        <f>OR(MOD(V94,6)=0,MOD(V94,10)=0)</f>
        <v>0</v>
      </c>
      <c r="Z94" t="b">
        <f>OR(MOD(V94,22.5)=0,MOD(V94,9)=0)</f>
        <v>0</v>
      </c>
      <c r="AA94" t="b">
        <f t="shared" si="35"/>
        <v>0</v>
      </c>
      <c r="AB94" t="b">
        <f t="shared" si="35"/>
        <v>1</v>
      </c>
      <c r="AC94" t="b">
        <f t="shared" si="35"/>
        <v>0</v>
      </c>
      <c r="AD94" t="b">
        <f t="shared" si="35"/>
        <v>0</v>
      </c>
      <c r="AE94" t="b">
        <f>AND(AA94,Y94)</f>
        <v>0</v>
      </c>
      <c r="AF94" t="b">
        <f>MOD($V94,AF$1)=0</f>
        <v>0</v>
      </c>
      <c r="AG94" t="b">
        <f t="shared" si="35"/>
        <v>1</v>
      </c>
      <c r="AH94" t="b">
        <f t="shared" si="35"/>
        <v>0</v>
      </c>
      <c r="AI94" t="b">
        <f>AND(AA94,Z94)</f>
        <v>0</v>
      </c>
      <c r="AJ94" t="b">
        <f t="shared" si="35"/>
        <v>0</v>
      </c>
      <c r="AK94" t="b">
        <f>AND(AC94,Y94)</f>
        <v>0</v>
      </c>
      <c r="AL94" t="b">
        <f t="shared" si="35"/>
        <v>0</v>
      </c>
      <c r="AM94" t="b">
        <f>AND(AA94,AB94)</f>
        <v>0</v>
      </c>
      <c r="AN94" t="b">
        <f t="shared" si="35"/>
        <v>0</v>
      </c>
      <c r="AO94" t="b">
        <f>AND(AA94,AC94)</f>
        <v>0</v>
      </c>
      <c r="AP94" t="b">
        <f t="shared" si="36"/>
        <v>0</v>
      </c>
      <c r="AQ94" t="b">
        <f>AND(AA94,Y94,Z94)</f>
        <v>0</v>
      </c>
      <c r="AR94" t="b">
        <f t="shared" si="36"/>
        <v>0</v>
      </c>
      <c r="AS94" t="b">
        <f>AND(AB94,AC94)</f>
        <v>0</v>
      </c>
      <c r="AT94" t="b">
        <f t="shared" si="36"/>
        <v>0</v>
      </c>
      <c r="AU94" t="b">
        <f>AND(AF94,Z94)</f>
        <v>0</v>
      </c>
      <c r="AV94" t="b">
        <f t="shared" si="36"/>
        <v>0</v>
      </c>
      <c r="AW94" t="b">
        <f t="shared" si="27"/>
        <v>0</v>
      </c>
      <c r="AX94" t="b">
        <f t="shared" si="36"/>
        <v>0</v>
      </c>
      <c r="AY94" t="b">
        <f>AND(AA94,AC94,Y94)</f>
        <v>0</v>
      </c>
      <c r="AZ94" t="b">
        <f t="shared" si="36"/>
        <v>0</v>
      </c>
      <c r="BA94" t="b">
        <f>AND(AA94,AB94,Z94)</f>
        <v>0</v>
      </c>
      <c r="BB94" t="b">
        <f t="shared" si="33"/>
        <v>0</v>
      </c>
      <c r="BC94" t="b">
        <f t="shared" si="28"/>
        <v>0</v>
      </c>
      <c r="BD94" t="b">
        <f t="shared" si="33"/>
        <v>0</v>
      </c>
      <c r="BE94" t="b">
        <f>AND(AA94,AC94,Z94)</f>
        <v>0</v>
      </c>
      <c r="BF94" t="b">
        <f t="shared" si="33"/>
        <v>0</v>
      </c>
      <c r="BG94" t="b">
        <f t="shared" si="29"/>
        <v>0</v>
      </c>
    </row>
    <row r="95" spans="1:59" x14ac:dyDescent="0.25">
      <c r="B95">
        <f>B91+8</f>
        <v>176</v>
      </c>
      <c r="E95" s="48">
        <f>E91+1/48</f>
        <v>0.49999999999999978</v>
      </c>
      <c r="F95" s="50"/>
      <c r="G95" s="51"/>
      <c r="H95" s="46"/>
      <c r="I95" s="52"/>
      <c r="J95" s="53"/>
      <c r="K95" s="58"/>
      <c r="L95" s="57"/>
      <c r="M95" s="54"/>
      <c r="N95" s="60"/>
      <c r="O95" s="56"/>
      <c r="P95" s="61"/>
      <c r="Q95" s="62"/>
      <c r="R95" s="55"/>
      <c r="S95" s="63"/>
      <c r="U95">
        <f t="shared" si="30"/>
        <v>92</v>
      </c>
      <c r="V95" cm="1">
        <f t="array" ref="V95">_xlfn.IFS(
OR(MOD(V94+0.5,3)=0,MOD(V94+0.5,4)=0,MOD(V94+0.5,7.5)=0,MOD(V94+0.5,5)=0),V94+0.5,
OR(MOD(V94+1,3)=0,MOD(V94+1,4)=0,MOD(V94+1,5)=0),V94+1,
OR(MOD(V94+1.5,3)=0,MOD(V94+1.5,4)=0,MOD(V94+1.5,7.5)=0,MOD(V94+1.5,5)=0),V94+1.5,
OR(MOD(V94+2,3)=0,MOD(V94+2,4)=0,MOD(V94+2,5)=0),V94+2,
OR(MOD(V94+2.5,3)=0,MOD(V94+2.5,4)=0,MOD(V94+2.5,7.5)=0,MOD(V94+2.5,5)=0),V94+2.5,
OR(MOD(V94+3,3)=0,MOD(V94+3,4)=0,MOD(V94+3,5)=0),V94+3)</f>
        <v>138</v>
      </c>
      <c r="W95" s="65">
        <f t="shared" si="26"/>
        <v>0.76666666666666661</v>
      </c>
      <c r="X95">
        <f>IF(MOD(V95,3)=0,1,0)+IF(MOD(V95,4)=0,2,0)+IF(MOD(V95,5)=0,4,0)+IF(MOD(V95,8)=0,8,0)+IF(MOD(V95,7.5)=0,16,0)+IF(OR(MOD(V95,6)=0,MOD(V95,10)=0),32,0)+IF(OR(MOD(V95,9)=0,MOD(V95,22.5)=0),64,0)</f>
        <v>33</v>
      </c>
      <c r="Y95" t="b">
        <f>OR(MOD(V95,6)=0,MOD(V95,10)=0)</f>
        <v>1</v>
      </c>
      <c r="Z95" t="b">
        <f>OR(MOD(V95,22.5)=0,MOD(V95,9)=0)</f>
        <v>0</v>
      </c>
      <c r="AA95" t="b">
        <f t="shared" si="35"/>
        <v>1</v>
      </c>
      <c r="AB95" t="b">
        <f t="shared" si="35"/>
        <v>0</v>
      </c>
      <c r="AC95" t="b">
        <f t="shared" si="35"/>
        <v>0</v>
      </c>
      <c r="AD95" t="b">
        <f t="shared" si="35"/>
        <v>1</v>
      </c>
      <c r="AE95" t="b">
        <f>AND(AA95,Y95)</f>
        <v>1</v>
      </c>
      <c r="AF95" t="b">
        <f>MOD($V95,AF$1)=0</f>
        <v>0</v>
      </c>
      <c r="AG95" t="b">
        <f t="shared" si="35"/>
        <v>0</v>
      </c>
      <c r="AH95" t="b">
        <f t="shared" si="35"/>
        <v>0</v>
      </c>
      <c r="AI95" t="b">
        <f>AND(AA95,Z95)</f>
        <v>0</v>
      </c>
      <c r="AJ95" t="b">
        <f t="shared" si="35"/>
        <v>0</v>
      </c>
      <c r="AK95" t="b">
        <f>AND(AC95,Y95)</f>
        <v>0</v>
      </c>
      <c r="AL95" t="b">
        <f t="shared" si="35"/>
        <v>0</v>
      </c>
      <c r="AM95" t="b">
        <f>AND(AA95,AB95)</f>
        <v>0</v>
      </c>
      <c r="AN95" t="b">
        <f t="shared" si="35"/>
        <v>0</v>
      </c>
      <c r="AO95" t="b">
        <f>AND(AA95,AC95)</f>
        <v>0</v>
      </c>
      <c r="AP95" t="b">
        <f t="shared" si="36"/>
        <v>0</v>
      </c>
      <c r="AQ95" t="b">
        <f>AND(AA95,Y95,Z95)</f>
        <v>0</v>
      </c>
      <c r="AR95" t="b">
        <f t="shared" si="36"/>
        <v>0</v>
      </c>
      <c r="AS95" t="b">
        <f>AND(AB95,AC95)</f>
        <v>0</v>
      </c>
      <c r="AT95" t="b">
        <f t="shared" si="36"/>
        <v>0</v>
      </c>
      <c r="AU95" t="b">
        <f>AND(AF95,Z95)</f>
        <v>0</v>
      </c>
      <c r="AV95" t="b">
        <f t="shared" si="36"/>
        <v>0</v>
      </c>
      <c r="AW95" t="b">
        <f t="shared" si="27"/>
        <v>0</v>
      </c>
      <c r="AX95" t="b">
        <f t="shared" si="36"/>
        <v>0</v>
      </c>
      <c r="AY95" t="b">
        <f>AND(AA95,AC95,Y95)</f>
        <v>0</v>
      </c>
      <c r="AZ95" t="b">
        <f t="shared" si="36"/>
        <v>0</v>
      </c>
      <c r="BA95" t="b">
        <f>AND(AA95,AB95,Z95)</f>
        <v>0</v>
      </c>
      <c r="BB95" t="b">
        <f t="shared" si="33"/>
        <v>0</v>
      </c>
      <c r="BC95" t="b">
        <f t="shared" si="28"/>
        <v>0</v>
      </c>
      <c r="BD95" t="b">
        <f t="shared" si="33"/>
        <v>0</v>
      </c>
      <c r="BE95" t="b">
        <f>AND(AA95,AC95,Z95)</f>
        <v>0</v>
      </c>
      <c r="BF95" t="b">
        <f t="shared" si="33"/>
        <v>0</v>
      </c>
      <c r="BG95" t="b">
        <f t="shared" si="29"/>
        <v>0</v>
      </c>
    </row>
    <row r="96" spans="1:59" x14ac:dyDescent="0.25">
      <c r="A96">
        <f>A94+7.5</f>
        <v>180</v>
      </c>
      <c r="C96">
        <f>C93+9</f>
        <v>180</v>
      </c>
      <c r="D96">
        <f>D92+10</f>
        <v>180</v>
      </c>
      <c r="E96" s="48"/>
      <c r="F96" s="50">
        <f>F92+1/45</f>
        <v>0.51111111111111085</v>
      </c>
      <c r="G96" s="51"/>
      <c r="H96" s="46"/>
      <c r="I96" s="52"/>
      <c r="J96" s="53"/>
      <c r="K96" s="58"/>
      <c r="L96" s="57"/>
      <c r="M96" s="54"/>
      <c r="N96" s="60"/>
      <c r="O96" s="56"/>
      <c r="P96" s="61"/>
      <c r="Q96" s="62"/>
      <c r="R96" s="55"/>
      <c r="S96" s="63"/>
      <c r="U96">
        <f t="shared" si="30"/>
        <v>93</v>
      </c>
      <c r="V96" cm="1">
        <f t="array" ref="V96">_xlfn.IFS(
OR(MOD(V95+0.5,3)=0,MOD(V95+0.5,4)=0,MOD(V95+0.5,7.5)=0,MOD(V95+0.5,5)=0),V95+0.5,
OR(MOD(V95+1,3)=0,MOD(V95+1,4)=0,MOD(V95+1,5)=0),V95+1,
OR(MOD(V95+1.5,3)=0,MOD(V95+1.5,4)=0,MOD(V95+1.5,7.5)=0,MOD(V95+1.5,5)=0),V95+1.5,
OR(MOD(V95+2,3)=0,MOD(V95+2,4)=0,MOD(V95+2,5)=0),V95+2,
OR(MOD(V95+2.5,3)=0,MOD(V95+2.5,4)=0,MOD(V95+2.5,7.5)=0,MOD(V95+2.5,5)=0),V95+2.5,
OR(MOD(V95+3,3)=0,MOD(V95+3,4)=0,MOD(V95+3,5)=0),V95+3)</f>
        <v>140</v>
      </c>
      <c r="W96" s="65">
        <f t="shared" si="26"/>
        <v>0.77777777777777779</v>
      </c>
      <c r="X96">
        <f>IF(MOD(V96,3)=0,1,0)+IF(MOD(V96,4)=0,2,0)+IF(MOD(V96,5)=0,4,0)+IF(MOD(V96,8)=0,8,0)+IF(MOD(V96,7.5)=0,16,0)+IF(OR(MOD(V96,6)=0,MOD(V96,10)=0),32,0)+IF(OR(MOD(V96,9)=0,MOD(V96,22.5)=0),64,0)</f>
        <v>38</v>
      </c>
      <c r="Y96" t="b">
        <f>OR(MOD(V96,6)=0,MOD(V96,10)=0)</f>
        <v>1</v>
      </c>
      <c r="Z96" t="b">
        <f>OR(MOD(V96,22.5)=0,MOD(V96,9)=0)</f>
        <v>0</v>
      </c>
      <c r="AA96" t="b">
        <f t="shared" si="35"/>
        <v>0</v>
      </c>
      <c r="AB96" t="b">
        <f t="shared" si="35"/>
        <v>1</v>
      </c>
      <c r="AC96" t="b">
        <f t="shared" si="35"/>
        <v>1</v>
      </c>
      <c r="AD96" t="b">
        <f t="shared" si="35"/>
        <v>0</v>
      </c>
      <c r="AE96" t="b">
        <f>AND(AA96,Y96)</f>
        <v>0</v>
      </c>
      <c r="AF96" t="b">
        <f>MOD($V96,AF$1)=0</f>
        <v>0</v>
      </c>
      <c r="AG96" t="b">
        <f t="shared" si="35"/>
        <v>0</v>
      </c>
      <c r="AH96" t="b">
        <f t="shared" si="35"/>
        <v>0</v>
      </c>
      <c r="AI96" t="b">
        <f>AND(AA96,Z96)</f>
        <v>0</v>
      </c>
      <c r="AJ96" t="b">
        <f t="shared" si="35"/>
        <v>1</v>
      </c>
      <c r="AK96" t="b">
        <f>AND(AC96,Y96)</f>
        <v>1</v>
      </c>
      <c r="AL96" t="b">
        <f t="shared" si="35"/>
        <v>0</v>
      </c>
      <c r="AM96" t="b">
        <f>AND(AA96,AB96)</f>
        <v>0</v>
      </c>
      <c r="AN96" t="b">
        <f t="shared" si="35"/>
        <v>0</v>
      </c>
      <c r="AO96" t="b">
        <f>AND(AA96,AC96)</f>
        <v>0</v>
      </c>
      <c r="AP96" t="b">
        <f t="shared" si="36"/>
        <v>0</v>
      </c>
      <c r="AQ96" t="b">
        <f>AND(AA96,Y96,Z96)</f>
        <v>0</v>
      </c>
      <c r="AR96" t="b">
        <f t="shared" si="36"/>
        <v>1</v>
      </c>
      <c r="AS96" t="b">
        <f>AND(AB96,AC96)</f>
        <v>1</v>
      </c>
      <c r="AT96" t="b">
        <f t="shared" si="36"/>
        <v>0</v>
      </c>
      <c r="AU96" t="b">
        <f>AND(AF96,Z96)</f>
        <v>0</v>
      </c>
      <c r="AV96" t="b">
        <f t="shared" si="36"/>
        <v>0</v>
      </c>
      <c r="AW96" t="b">
        <f t="shared" si="27"/>
        <v>0</v>
      </c>
      <c r="AX96" t="b">
        <f t="shared" si="36"/>
        <v>0</v>
      </c>
      <c r="AY96" t="b">
        <f>AND(AA96,AC96,Y96)</f>
        <v>0</v>
      </c>
      <c r="AZ96" t="b">
        <f t="shared" si="36"/>
        <v>0</v>
      </c>
      <c r="BA96" t="b">
        <f>AND(AA96,AB96,Z96)</f>
        <v>0</v>
      </c>
      <c r="BB96" t="b">
        <f t="shared" si="33"/>
        <v>0</v>
      </c>
      <c r="BC96" t="b">
        <f t="shared" si="28"/>
        <v>0</v>
      </c>
      <c r="BD96" t="b">
        <f t="shared" si="33"/>
        <v>0</v>
      </c>
      <c r="BE96" t="b">
        <f>AND(AA96,AC96,Z96)</f>
        <v>0</v>
      </c>
      <c r="BF96" t="b">
        <f t="shared" si="33"/>
        <v>0</v>
      </c>
      <c r="BG96" t="b">
        <f t="shared" si="29"/>
        <v>0</v>
      </c>
    </row>
    <row r="97" spans="1:59" x14ac:dyDescent="0.25">
      <c r="B97">
        <f>B95+8</f>
        <v>184</v>
      </c>
      <c r="E97" s="48">
        <f>E95+1/48</f>
        <v>0.52083333333333315</v>
      </c>
      <c r="F97" s="50"/>
      <c r="G97" s="51">
        <f>G94+1/40</f>
        <v>0.52500000000000013</v>
      </c>
      <c r="H97" s="46">
        <f>H93+1/36</f>
        <v>0.5277777777777779</v>
      </c>
      <c r="I97" s="52">
        <f>I92+1/30</f>
        <v>0.53333333333333333</v>
      </c>
      <c r="J97" s="53">
        <f>J91+1/24</f>
        <v>0.54166666666666663</v>
      </c>
      <c r="K97" s="58">
        <f>K90+1/20</f>
        <v>0.54999999999999993</v>
      </c>
      <c r="L97" s="57">
        <f>L89+1/18</f>
        <v>0.55555555555555569</v>
      </c>
      <c r="M97" s="54">
        <f>M88+1/16</f>
        <v>0.5625</v>
      </c>
      <c r="N97" s="60"/>
      <c r="O97" s="56">
        <f>O84+1/12</f>
        <v>0.58333333333333326</v>
      </c>
      <c r="P97" s="61">
        <f>P83+1/10</f>
        <v>0.6</v>
      </c>
      <c r="Q97" s="62"/>
      <c r="R97" s="55">
        <f>R79+1/8</f>
        <v>0.625</v>
      </c>
      <c r="S97" s="63">
        <f>S73+1/6</f>
        <v>0.66666666666666663</v>
      </c>
      <c r="U97">
        <f t="shared" si="30"/>
        <v>94</v>
      </c>
      <c r="V97" cm="1">
        <f t="array" ref="V97">_xlfn.IFS(
OR(MOD(V96+0.5,3)=0,MOD(V96+0.5,4)=0,MOD(V96+0.5,7.5)=0,MOD(V96+0.5,5)=0),V96+0.5,
OR(MOD(V96+1,3)=0,MOD(V96+1,4)=0,MOD(V96+1,5)=0),V96+1,
OR(MOD(V96+1.5,3)=0,MOD(V96+1.5,4)=0,MOD(V96+1.5,7.5)=0,MOD(V96+1.5,5)=0),V96+1.5,
OR(MOD(V96+2,3)=0,MOD(V96+2,4)=0,MOD(V96+2,5)=0),V96+2,
OR(MOD(V96+2.5,3)=0,MOD(V96+2.5,4)=0,MOD(V96+2.5,7.5)=0,MOD(V96+2.5,5)=0),V96+2.5,
OR(MOD(V96+3,3)=0,MOD(V96+3,4)=0,MOD(V96+3,5)=0),V96+3)</f>
        <v>141</v>
      </c>
      <c r="W97" s="65">
        <f t="shared" si="26"/>
        <v>0.78333333333333333</v>
      </c>
      <c r="X97">
        <f>IF(MOD(V97,3)=0,1,0)+IF(MOD(V97,4)=0,2,0)+IF(MOD(V97,5)=0,4,0)+IF(MOD(V97,8)=0,8,0)+IF(MOD(V97,7.5)=0,16,0)+IF(OR(MOD(V97,6)=0,MOD(V97,10)=0),32,0)+IF(OR(MOD(V97,9)=0,MOD(V97,22.5)=0),64,0)</f>
        <v>1</v>
      </c>
      <c r="Y97" t="b">
        <f>OR(MOD(V97,6)=0,MOD(V97,10)=0)</f>
        <v>0</v>
      </c>
      <c r="Z97" t="b">
        <f>OR(MOD(V97,22.5)=0,MOD(V97,9)=0)</f>
        <v>0</v>
      </c>
      <c r="AA97" t="b">
        <f t="shared" si="35"/>
        <v>1</v>
      </c>
      <c r="AB97" t="b">
        <f t="shared" si="35"/>
        <v>0</v>
      </c>
      <c r="AC97" t="b">
        <f t="shared" si="35"/>
        <v>0</v>
      </c>
      <c r="AD97" t="b">
        <f t="shared" si="35"/>
        <v>0</v>
      </c>
      <c r="AE97" t="b">
        <f>AND(AA97,Y97)</f>
        <v>0</v>
      </c>
      <c r="AF97" t="b">
        <f>MOD($V97,AF$1)=0</f>
        <v>0</v>
      </c>
      <c r="AG97" t="b">
        <f t="shared" si="35"/>
        <v>0</v>
      </c>
      <c r="AH97" t="b">
        <f t="shared" si="35"/>
        <v>0</v>
      </c>
      <c r="AI97" t="b">
        <f>AND(AA97,Z97)</f>
        <v>0</v>
      </c>
      <c r="AJ97" t="b">
        <f t="shared" si="35"/>
        <v>0</v>
      </c>
      <c r="AK97" t="b">
        <f>AND(AC97,Y97)</f>
        <v>0</v>
      </c>
      <c r="AL97" t="b">
        <f t="shared" si="35"/>
        <v>0</v>
      </c>
      <c r="AM97" t="b">
        <f>AND(AA97,AB97)</f>
        <v>0</v>
      </c>
      <c r="AN97" t="b">
        <f t="shared" si="35"/>
        <v>0</v>
      </c>
      <c r="AO97" t="b">
        <f>AND(AA97,AC97)</f>
        <v>0</v>
      </c>
      <c r="AP97" t="b">
        <f t="shared" si="36"/>
        <v>0</v>
      </c>
      <c r="AQ97" t="b">
        <f>AND(AA97,Y97,Z97)</f>
        <v>0</v>
      </c>
      <c r="AR97" t="b">
        <f t="shared" si="36"/>
        <v>0</v>
      </c>
      <c r="AS97" t="b">
        <f>AND(AB97,AC97)</f>
        <v>0</v>
      </c>
      <c r="AT97" t="b">
        <f t="shared" si="36"/>
        <v>0</v>
      </c>
      <c r="AU97" t="b">
        <f>AND(AF97,Z97)</f>
        <v>0</v>
      </c>
      <c r="AV97" t="b">
        <f t="shared" si="36"/>
        <v>0</v>
      </c>
      <c r="AW97" t="b">
        <f t="shared" si="27"/>
        <v>0</v>
      </c>
      <c r="AX97" t="b">
        <f t="shared" si="36"/>
        <v>0</v>
      </c>
      <c r="AY97" t="b">
        <f>AND(AA97,AC97,Y97)</f>
        <v>0</v>
      </c>
      <c r="AZ97" t="b">
        <f t="shared" si="36"/>
        <v>0</v>
      </c>
      <c r="BA97" t="b">
        <f>AND(AA97,AB97,Z97)</f>
        <v>0</v>
      </c>
      <c r="BB97" t="b">
        <f t="shared" si="33"/>
        <v>0</v>
      </c>
      <c r="BC97" t="b">
        <f t="shared" si="28"/>
        <v>0</v>
      </c>
      <c r="BD97" t="b">
        <f t="shared" si="33"/>
        <v>0</v>
      </c>
      <c r="BE97" t="b">
        <f>AND(AA97,AC97,Z97)</f>
        <v>0</v>
      </c>
      <c r="BF97" t="b">
        <f t="shared" si="33"/>
        <v>0</v>
      </c>
      <c r="BG97" t="b">
        <f t="shared" si="29"/>
        <v>0</v>
      </c>
    </row>
    <row r="98" spans="1:59" x14ac:dyDescent="0.25">
      <c r="A98">
        <f>A96+7.5</f>
        <v>187.5</v>
      </c>
      <c r="E98" s="48"/>
      <c r="F98" s="50">
        <f>F96+1/45</f>
        <v>0.5333333333333331</v>
      </c>
      <c r="G98" s="51"/>
      <c r="H98" s="46"/>
      <c r="I98" s="52"/>
      <c r="J98" s="53"/>
      <c r="K98" s="58"/>
      <c r="L98" s="57"/>
      <c r="M98" s="54"/>
      <c r="N98" s="60"/>
      <c r="O98" s="56"/>
      <c r="P98" s="61"/>
      <c r="Q98" s="62"/>
      <c r="R98" s="55"/>
      <c r="S98" s="63"/>
      <c r="U98">
        <f t="shared" si="30"/>
        <v>95</v>
      </c>
      <c r="V98" cm="1">
        <f t="array" ref="V98">_xlfn.IFS(
OR(MOD(V97+0.5,3)=0,MOD(V97+0.5,4)=0,MOD(V97+0.5,7.5)=0,MOD(V97+0.5,5)=0),V97+0.5,
OR(MOD(V97+1,3)=0,MOD(V97+1,4)=0,MOD(V97+1,5)=0),V97+1,
OR(MOD(V97+1.5,3)=0,MOD(V97+1.5,4)=0,MOD(V97+1.5,7.5)=0,MOD(V97+1.5,5)=0),V97+1.5,
OR(MOD(V97+2,3)=0,MOD(V97+2,4)=0,MOD(V97+2,5)=0),V97+2,
OR(MOD(V97+2.5,3)=0,MOD(V97+2.5,4)=0,MOD(V97+2.5,7.5)=0,MOD(V97+2.5,5)=0),V97+2.5,
OR(MOD(V97+3,3)=0,MOD(V97+3,4)=0,MOD(V97+3,5)=0),V97+3)</f>
        <v>142.5</v>
      </c>
      <c r="W98" s="65">
        <f t="shared" si="26"/>
        <v>0.79166666666666663</v>
      </c>
      <c r="X98">
        <f>IF(MOD(V98,3)=0,1,0)+IF(MOD(V98,4)=0,2,0)+IF(MOD(V98,5)=0,4,0)+IF(MOD(V98,8)=0,8,0)+IF(MOD(V98,7.5)=0,16,0)+IF(OR(MOD(V98,6)=0,MOD(V98,10)=0),32,0)+IF(OR(MOD(V98,9)=0,MOD(V98,22.5)=0),64,0)</f>
        <v>16</v>
      </c>
      <c r="Y98" t="b">
        <f>OR(MOD(V98,6)=0,MOD(V98,10)=0)</f>
        <v>0</v>
      </c>
      <c r="Z98" t="b">
        <f>OR(MOD(V98,22.5)=0,MOD(V98,9)=0)</f>
        <v>0</v>
      </c>
      <c r="AA98" t="b">
        <f t="shared" si="35"/>
        <v>0</v>
      </c>
      <c r="AB98" t="b">
        <f t="shared" si="35"/>
        <v>0</v>
      </c>
      <c r="AC98" t="b">
        <f t="shared" si="35"/>
        <v>0</v>
      </c>
      <c r="AD98" t="b">
        <f t="shared" si="35"/>
        <v>0</v>
      </c>
      <c r="AE98" t="b">
        <f>AND(AA98,Y98)</f>
        <v>0</v>
      </c>
      <c r="AF98" t="b">
        <f>MOD($V98,AF$1)=0</f>
        <v>1</v>
      </c>
      <c r="AG98" t="b">
        <f t="shared" si="35"/>
        <v>0</v>
      </c>
      <c r="AH98" t="b">
        <f t="shared" si="35"/>
        <v>0</v>
      </c>
      <c r="AI98" t="b">
        <f>AND(AA98,Z98)</f>
        <v>0</v>
      </c>
      <c r="AJ98" t="b">
        <f t="shared" si="35"/>
        <v>0</v>
      </c>
      <c r="AK98" t="b">
        <f>AND(AC98,Y98)</f>
        <v>0</v>
      </c>
      <c r="AL98" t="b">
        <f t="shared" si="35"/>
        <v>0</v>
      </c>
      <c r="AM98" t="b">
        <f>AND(AA98,AB98)</f>
        <v>0</v>
      </c>
      <c r="AN98" t="b">
        <f t="shared" si="35"/>
        <v>0</v>
      </c>
      <c r="AO98" t="b">
        <f>AND(AA98,AC98)</f>
        <v>0</v>
      </c>
      <c r="AP98" t="b">
        <f t="shared" si="36"/>
        <v>0</v>
      </c>
      <c r="AQ98" t="b">
        <f>AND(AA98,Y98,Z98)</f>
        <v>0</v>
      </c>
      <c r="AR98" t="b">
        <f t="shared" si="36"/>
        <v>0</v>
      </c>
      <c r="AS98" t="b">
        <f>AND(AB98,AC98)</f>
        <v>0</v>
      </c>
      <c r="AT98" t="b">
        <f t="shared" si="36"/>
        <v>0</v>
      </c>
      <c r="AU98" t="b">
        <f>AND(AF98,Z98)</f>
        <v>0</v>
      </c>
      <c r="AV98" t="b">
        <f t="shared" si="36"/>
        <v>0</v>
      </c>
      <c r="AW98" t="b">
        <f t="shared" si="27"/>
        <v>0</v>
      </c>
      <c r="AX98" t="b">
        <f t="shared" si="36"/>
        <v>0</v>
      </c>
      <c r="AY98" t="b">
        <f>AND(AA98,AC98,Y98)</f>
        <v>0</v>
      </c>
      <c r="AZ98" t="b">
        <f t="shared" si="36"/>
        <v>0</v>
      </c>
      <c r="BA98" t="b">
        <f>AND(AA98,AB98,Z98)</f>
        <v>0</v>
      </c>
      <c r="BB98" t="b">
        <f t="shared" ref="BB98:BF129" si="37">MOD($V98,BB$1)=0</f>
        <v>0</v>
      </c>
      <c r="BC98" t="b">
        <f t="shared" si="28"/>
        <v>0</v>
      </c>
      <c r="BD98" t="b">
        <f t="shared" si="37"/>
        <v>0</v>
      </c>
      <c r="BE98" t="b">
        <f>AND(AA98,AC98,Z98)</f>
        <v>0</v>
      </c>
      <c r="BF98" t="b">
        <f t="shared" si="37"/>
        <v>0</v>
      </c>
      <c r="BG98" t="b">
        <f t="shared" si="29"/>
        <v>0</v>
      </c>
    </row>
    <row r="99" spans="1:59" x14ac:dyDescent="0.25">
      <c r="C99">
        <f>C96+9</f>
        <v>189</v>
      </c>
      <c r="E99" s="48">
        <f>E97+1/48</f>
        <v>0.54166666666666652</v>
      </c>
      <c r="F99" s="50"/>
      <c r="G99" s="51"/>
      <c r="H99" s="46"/>
      <c r="I99" s="52"/>
      <c r="J99" s="53"/>
      <c r="K99" s="58"/>
      <c r="L99" s="57"/>
      <c r="M99" s="54"/>
      <c r="N99" s="60"/>
      <c r="O99" s="56"/>
      <c r="P99" s="61"/>
      <c r="Q99" s="62"/>
      <c r="R99" s="55"/>
      <c r="S99" s="63"/>
      <c r="U99">
        <f t="shared" si="30"/>
        <v>96</v>
      </c>
      <c r="V99" cm="1">
        <f t="array" ref="V99">_xlfn.IFS(
OR(MOD(V98+0.5,3)=0,MOD(V98+0.5,4)=0,MOD(V98+0.5,7.5)=0,MOD(V98+0.5,5)=0),V98+0.5,
OR(MOD(V98+1,3)=0,MOD(V98+1,4)=0,MOD(V98+1,5)=0),V98+1,
OR(MOD(V98+1.5,3)=0,MOD(V98+1.5,4)=0,MOD(V98+1.5,7.5)=0,MOD(V98+1.5,5)=0),V98+1.5,
OR(MOD(V98+2,3)=0,MOD(V98+2,4)=0,MOD(V98+2,5)=0),V98+2,
OR(MOD(V98+2.5,3)=0,MOD(V98+2.5,4)=0,MOD(V98+2.5,7.5)=0,MOD(V98+2.5,5)=0),V98+2.5,
OR(MOD(V98+3,3)=0,MOD(V98+3,4)=0,MOD(V98+3,5)=0),V98+3)</f>
        <v>144</v>
      </c>
      <c r="W99" s="65">
        <f t="shared" si="26"/>
        <v>0.8</v>
      </c>
      <c r="X99">
        <f>IF(MOD(V99,3)=0,1,0)+IF(MOD(V99,4)=0,2,0)+IF(MOD(V99,5)=0,4,0)+IF(MOD(V99,8)=0,8,0)+IF(MOD(V99,7.5)=0,16,0)+IF(OR(MOD(V99,6)=0,MOD(V99,10)=0),32,0)+IF(OR(MOD(V99,9)=0,MOD(V99,22.5)=0),64,0)</f>
        <v>107</v>
      </c>
      <c r="Y99" t="b">
        <f>OR(MOD(V99,6)=0,MOD(V99,10)=0)</f>
        <v>1</v>
      </c>
      <c r="Z99" t="b">
        <f>OR(MOD(V99,22.5)=0,MOD(V99,9)=0)</f>
        <v>1</v>
      </c>
      <c r="AA99" t="b">
        <f t="shared" si="35"/>
        <v>1</v>
      </c>
      <c r="AB99" t="b">
        <f t="shared" si="35"/>
        <v>1</v>
      </c>
      <c r="AC99" t="b">
        <f t="shared" si="35"/>
        <v>0</v>
      </c>
      <c r="AD99" t="b">
        <f t="shared" si="35"/>
        <v>1</v>
      </c>
      <c r="AE99" t="b">
        <f>AND(AA99,Y99)</f>
        <v>1</v>
      </c>
      <c r="AF99" t="b">
        <f>MOD($V99,AF$1)=0</f>
        <v>0</v>
      </c>
      <c r="AG99" t="b">
        <f t="shared" si="35"/>
        <v>1</v>
      </c>
      <c r="AH99" t="b">
        <f t="shared" si="35"/>
        <v>1</v>
      </c>
      <c r="AI99" t="b">
        <f>AND(AA99,Z99)</f>
        <v>1</v>
      </c>
      <c r="AJ99" t="b">
        <f t="shared" si="35"/>
        <v>0</v>
      </c>
      <c r="AK99" t="b">
        <f>AND(AC99,Y99)</f>
        <v>0</v>
      </c>
      <c r="AL99" t="b">
        <f t="shared" si="35"/>
        <v>1</v>
      </c>
      <c r="AM99" t="b">
        <f>AND(AA99,AB99)</f>
        <v>1</v>
      </c>
      <c r="AN99" t="b">
        <f t="shared" si="35"/>
        <v>0</v>
      </c>
      <c r="AO99" t="b">
        <f>AND(AA99,AC99)</f>
        <v>0</v>
      </c>
      <c r="AP99" t="b">
        <f t="shared" si="36"/>
        <v>1</v>
      </c>
      <c r="AQ99" t="b">
        <f>AND(AA99,Y99,Z99)</f>
        <v>1</v>
      </c>
      <c r="AR99" t="b">
        <f t="shared" si="36"/>
        <v>0</v>
      </c>
      <c r="AS99" t="b">
        <f>AND(AB99,AC99)</f>
        <v>0</v>
      </c>
      <c r="AT99" t="b">
        <f t="shared" si="36"/>
        <v>0</v>
      </c>
      <c r="AU99" t="b">
        <f>AND(AF99,Z99)</f>
        <v>0</v>
      </c>
      <c r="AV99" t="b">
        <f t="shared" si="36"/>
        <v>1</v>
      </c>
      <c r="AW99" t="b">
        <f t="shared" si="27"/>
        <v>1</v>
      </c>
      <c r="AX99" t="b">
        <f t="shared" si="36"/>
        <v>0</v>
      </c>
      <c r="AY99" t="b">
        <f>AND(AA99,AC99,Y99)</f>
        <v>0</v>
      </c>
      <c r="AZ99" t="b">
        <f t="shared" si="36"/>
        <v>1</v>
      </c>
      <c r="BA99" t="b">
        <f>AND(AA99,AB99,Z99)</f>
        <v>1</v>
      </c>
      <c r="BB99" t="b">
        <f t="shared" si="37"/>
        <v>0</v>
      </c>
      <c r="BC99" t="b">
        <f t="shared" si="28"/>
        <v>0</v>
      </c>
      <c r="BD99" t="b">
        <f t="shared" si="37"/>
        <v>0</v>
      </c>
      <c r="BE99" t="b">
        <f>AND(AA99,AC99,Z99)</f>
        <v>0</v>
      </c>
      <c r="BF99" t="b">
        <f t="shared" si="37"/>
        <v>0</v>
      </c>
      <c r="BG99" t="b">
        <f t="shared" si="29"/>
        <v>0</v>
      </c>
    </row>
    <row r="100" spans="1:59" x14ac:dyDescent="0.25">
      <c r="D100">
        <f>D96+10</f>
        <v>190</v>
      </c>
      <c r="E100" s="48"/>
      <c r="F100" s="50"/>
      <c r="G100" s="51">
        <f>G97+1/40</f>
        <v>0.55000000000000016</v>
      </c>
      <c r="H100" s="46"/>
      <c r="I100" s="52"/>
      <c r="J100" s="53"/>
      <c r="K100" s="58"/>
      <c r="L100" s="57"/>
      <c r="M100" s="54"/>
      <c r="N100" s="60"/>
      <c r="O100" s="56"/>
      <c r="P100" s="61"/>
      <c r="Q100" s="62"/>
      <c r="R100" s="55"/>
      <c r="S100" s="63"/>
      <c r="U100">
        <f t="shared" si="30"/>
        <v>97</v>
      </c>
      <c r="V100" cm="1">
        <f t="array" ref="V100">_xlfn.IFS(
OR(MOD(V99+0.5,3)=0,MOD(V99+0.5,4)=0,MOD(V99+0.5,7.5)=0,MOD(V99+0.5,5)=0),V99+0.5,
OR(MOD(V99+1,3)=0,MOD(V99+1,4)=0,MOD(V99+1,5)=0),V99+1,
OR(MOD(V99+1.5,3)=0,MOD(V99+1.5,4)=0,MOD(V99+1.5,7.5)=0,MOD(V99+1.5,5)=0),V99+1.5,
OR(MOD(V99+2,3)=0,MOD(V99+2,4)=0,MOD(V99+2,5)=0),V99+2,
OR(MOD(V99+2.5,3)=0,MOD(V99+2.5,4)=0,MOD(V99+2.5,7.5)=0,MOD(V99+2.5,5)=0),V99+2.5,
OR(MOD(V99+3,3)=0,MOD(V99+3,4)=0,MOD(V99+3,5)=0),V99+3)</f>
        <v>145</v>
      </c>
      <c r="W100" s="65">
        <f t="shared" si="26"/>
        <v>0.80555555555555558</v>
      </c>
      <c r="X100">
        <f>IF(MOD(V100,3)=0,1,0)+IF(MOD(V100,4)=0,2,0)+IF(MOD(V100,5)=0,4,0)+IF(MOD(V100,8)=0,8,0)+IF(MOD(V100,7.5)=0,16,0)+IF(OR(MOD(V100,6)=0,MOD(V100,10)=0),32,0)+IF(OR(MOD(V100,9)=0,MOD(V100,22.5)=0),64,0)</f>
        <v>4</v>
      </c>
      <c r="Y100" t="b">
        <f>OR(MOD(V100,6)=0,MOD(V100,10)=0)</f>
        <v>0</v>
      </c>
      <c r="Z100" t="b">
        <f>OR(MOD(V100,22.5)=0,MOD(V100,9)=0)</f>
        <v>0</v>
      </c>
      <c r="AA100" t="b">
        <f t="shared" si="35"/>
        <v>0</v>
      </c>
      <c r="AB100" t="b">
        <f t="shared" si="35"/>
        <v>0</v>
      </c>
      <c r="AC100" t="b">
        <f t="shared" si="35"/>
        <v>1</v>
      </c>
      <c r="AD100" t="b">
        <f t="shared" si="35"/>
        <v>0</v>
      </c>
      <c r="AE100" t="b">
        <f>AND(AA100,Y100)</f>
        <v>0</v>
      </c>
      <c r="AF100" t="b">
        <f>MOD($V100,AF$1)=0</f>
        <v>0</v>
      </c>
      <c r="AG100" t="b">
        <f t="shared" si="35"/>
        <v>0</v>
      </c>
      <c r="AH100" t="b">
        <f t="shared" si="35"/>
        <v>0</v>
      </c>
      <c r="AI100" t="b">
        <f>AND(AA100,Z100)</f>
        <v>0</v>
      </c>
      <c r="AJ100" t="b">
        <f t="shared" si="35"/>
        <v>0</v>
      </c>
      <c r="AK100" t="b">
        <f>AND(AC100,Y100)</f>
        <v>0</v>
      </c>
      <c r="AL100" t="b">
        <f t="shared" si="35"/>
        <v>0</v>
      </c>
      <c r="AM100" t="b">
        <f>AND(AA100,AB100)</f>
        <v>0</v>
      </c>
      <c r="AN100" t="b">
        <f t="shared" si="35"/>
        <v>0</v>
      </c>
      <c r="AO100" t="b">
        <f>AND(AA100,AC100)</f>
        <v>0</v>
      </c>
      <c r="AP100" t="b">
        <f t="shared" si="36"/>
        <v>0</v>
      </c>
      <c r="AQ100" t="b">
        <f>AND(AA100,Y100,Z100)</f>
        <v>0</v>
      </c>
      <c r="AR100" t="b">
        <f t="shared" si="36"/>
        <v>0</v>
      </c>
      <c r="AS100" t="b">
        <f>AND(AB100,AC100)</f>
        <v>0</v>
      </c>
      <c r="AT100" t="b">
        <f t="shared" si="36"/>
        <v>0</v>
      </c>
      <c r="AU100" t="b">
        <f>AND(AF100,Z100)</f>
        <v>0</v>
      </c>
      <c r="AV100" t="b">
        <f t="shared" si="36"/>
        <v>0</v>
      </c>
      <c r="AW100" t="b">
        <f t="shared" si="27"/>
        <v>0</v>
      </c>
      <c r="AX100" t="b">
        <f t="shared" si="36"/>
        <v>0</v>
      </c>
      <c r="AY100" t="b">
        <f>AND(AA100,AC100,Y100)</f>
        <v>0</v>
      </c>
      <c r="AZ100" t="b">
        <f t="shared" si="36"/>
        <v>0</v>
      </c>
      <c r="BA100" t="b">
        <f>AND(AA100,AB100,Z100)</f>
        <v>0</v>
      </c>
      <c r="BB100" t="b">
        <f t="shared" si="37"/>
        <v>0</v>
      </c>
      <c r="BC100" t="b">
        <f t="shared" si="28"/>
        <v>0</v>
      </c>
      <c r="BD100" t="b">
        <f t="shared" si="37"/>
        <v>0</v>
      </c>
      <c r="BE100" t="b">
        <f>AND(AA100,AC100,Z100)</f>
        <v>0</v>
      </c>
      <c r="BF100" t="b">
        <f t="shared" si="37"/>
        <v>0</v>
      </c>
      <c r="BG100" t="b">
        <f t="shared" si="29"/>
        <v>0</v>
      </c>
    </row>
    <row r="101" spans="1:59" x14ac:dyDescent="0.25">
      <c r="B101">
        <f>B97+8</f>
        <v>192</v>
      </c>
      <c r="E101" s="48"/>
      <c r="F101" s="50"/>
      <c r="G101" s="51"/>
      <c r="H101" s="46">
        <f>H97+1/36</f>
        <v>0.55555555555555569</v>
      </c>
      <c r="I101" s="52"/>
      <c r="J101" s="53"/>
      <c r="K101" s="58"/>
      <c r="L101" s="57"/>
      <c r="M101" s="54"/>
      <c r="N101" s="60"/>
      <c r="O101" s="56"/>
      <c r="P101" s="61"/>
      <c r="Q101" s="62"/>
      <c r="R101" s="55"/>
      <c r="S101" s="63"/>
      <c r="U101">
        <f t="shared" si="30"/>
        <v>98</v>
      </c>
      <c r="V101" cm="1">
        <f t="array" ref="V101">_xlfn.IFS(
OR(MOD(V100+0.5,3)=0,MOD(V100+0.5,4)=0,MOD(V100+0.5,7.5)=0,MOD(V100+0.5,5)=0),V100+0.5,
OR(MOD(V100+1,3)=0,MOD(V100+1,4)=0,MOD(V100+1,5)=0),V100+1,
OR(MOD(V100+1.5,3)=0,MOD(V100+1.5,4)=0,MOD(V100+1.5,7.5)=0,MOD(V100+1.5,5)=0),V100+1.5,
OR(MOD(V100+2,3)=0,MOD(V100+2,4)=0,MOD(V100+2,5)=0),V100+2,
OR(MOD(V100+2.5,3)=0,MOD(V100+2.5,4)=0,MOD(V100+2.5,7.5)=0,MOD(V100+2.5,5)=0),V100+2.5,
OR(MOD(V100+3,3)=0,MOD(V100+3,4)=0,MOD(V100+3,5)=0),V100+3)</f>
        <v>147</v>
      </c>
      <c r="W101" s="65">
        <f t="shared" si="26"/>
        <v>0.81666666666666665</v>
      </c>
      <c r="X101">
        <f>IF(MOD(V101,3)=0,1,0)+IF(MOD(V101,4)=0,2,0)+IF(MOD(V101,5)=0,4,0)+IF(MOD(V101,8)=0,8,0)+IF(MOD(V101,7.5)=0,16,0)+IF(OR(MOD(V101,6)=0,MOD(V101,10)=0),32,0)+IF(OR(MOD(V101,9)=0,MOD(V101,22.5)=0),64,0)</f>
        <v>1</v>
      </c>
      <c r="Y101" t="b">
        <f>OR(MOD(V101,6)=0,MOD(V101,10)=0)</f>
        <v>0</v>
      </c>
      <c r="Z101" t="b">
        <f>OR(MOD(V101,22.5)=0,MOD(V101,9)=0)</f>
        <v>0</v>
      </c>
      <c r="AA101" t="b">
        <f t="shared" si="35"/>
        <v>1</v>
      </c>
      <c r="AB101" t="b">
        <f t="shared" si="35"/>
        <v>0</v>
      </c>
      <c r="AC101" t="b">
        <f t="shared" si="35"/>
        <v>0</v>
      </c>
      <c r="AD101" t="b">
        <f t="shared" si="35"/>
        <v>0</v>
      </c>
      <c r="AE101" t="b">
        <f>AND(AA101,Y101)</f>
        <v>0</v>
      </c>
      <c r="AF101" t="b">
        <f>MOD($V101,AF$1)=0</f>
        <v>0</v>
      </c>
      <c r="AG101" t="b">
        <f t="shared" si="35"/>
        <v>0</v>
      </c>
      <c r="AH101" t="b">
        <f t="shared" si="35"/>
        <v>0</v>
      </c>
      <c r="AI101" t="b">
        <f>AND(AA101,Z101)</f>
        <v>0</v>
      </c>
      <c r="AJ101" t="b">
        <f t="shared" si="35"/>
        <v>0</v>
      </c>
      <c r="AK101" t="b">
        <f>AND(AC101,Y101)</f>
        <v>0</v>
      </c>
      <c r="AL101" t="b">
        <f t="shared" si="35"/>
        <v>0</v>
      </c>
      <c r="AM101" t="b">
        <f>AND(AA101,AB101)</f>
        <v>0</v>
      </c>
      <c r="AN101" t="b">
        <f t="shared" si="35"/>
        <v>0</v>
      </c>
      <c r="AO101" t="b">
        <f>AND(AA101,AC101)</f>
        <v>0</v>
      </c>
      <c r="AP101" t="b">
        <f t="shared" si="36"/>
        <v>0</v>
      </c>
      <c r="AQ101" t="b">
        <f>AND(AA101,Y101,Z101)</f>
        <v>0</v>
      </c>
      <c r="AR101" t="b">
        <f t="shared" si="36"/>
        <v>0</v>
      </c>
      <c r="AS101" t="b">
        <f>AND(AB101,AC101)</f>
        <v>0</v>
      </c>
      <c r="AT101" t="b">
        <f t="shared" si="36"/>
        <v>0</v>
      </c>
      <c r="AU101" t="b">
        <f>AND(AF101,Z101)</f>
        <v>0</v>
      </c>
      <c r="AV101" t="b">
        <f t="shared" si="36"/>
        <v>0</v>
      </c>
      <c r="AW101" t="b">
        <f t="shared" si="27"/>
        <v>0</v>
      </c>
      <c r="AX101" t="b">
        <f t="shared" si="36"/>
        <v>0</v>
      </c>
      <c r="AY101" t="b">
        <f>AND(AA101,AC101,Y101)</f>
        <v>0</v>
      </c>
      <c r="AZ101" t="b">
        <f t="shared" si="36"/>
        <v>0</v>
      </c>
      <c r="BA101" t="b">
        <f>AND(AA101,AB101,Z101)</f>
        <v>0</v>
      </c>
      <c r="BB101" t="b">
        <f t="shared" si="37"/>
        <v>0</v>
      </c>
      <c r="BC101" t="b">
        <f t="shared" si="28"/>
        <v>0</v>
      </c>
      <c r="BD101" t="b">
        <f t="shared" si="37"/>
        <v>0</v>
      </c>
      <c r="BE101" t="b">
        <f>AND(AA101,AC101,Z101)</f>
        <v>0</v>
      </c>
      <c r="BF101" t="b">
        <f t="shared" si="37"/>
        <v>0</v>
      </c>
      <c r="BG101" t="b">
        <f t="shared" si="29"/>
        <v>0</v>
      </c>
    </row>
    <row r="102" spans="1:59" x14ac:dyDescent="0.25">
      <c r="A102">
        <f>A98+7.5</f>
        <v>195</v>
      </c>
      <c r="E102" s="48"/>
      <c r="F102" s="50">
        <f>F98+1/45</f>
        <v>0.55555555555555536</v>
      </c>
      <c r="G102" s="51"/>
      <c r="H102" s="46"/>
      <c r="I102" s="52">
        <f>I97+1/30</f>
        <v>0.56666666666666665</v>
      </c>
      <c r="J102" s="53"/>
      <c r="K102" s="58"/>
      <c r="L102" s="57"/>
      <c r="M102" s="54"/>
      <c r="N102" s="60">
        <f>N92+1/15</f>
        <v>0.6</v>
      </c>
      <c r="O102" s="56"/>
      <c r="P102" s="61"/>
      <c r="Q102" s="62"/>
      <c r="R102" s="55"/>
      <c r="S102" s="63"/>
      <c r="U102">
        <f t="shared" si="30"/>
        <v>99</v>
      </c>
      <c r="V102" cm="1">
        <f t="array" ref="V102">_xlfn.IFS(
OR(MOD(V101+0.5,3)=0,MOD(V101+0.5,4)=0,MOD(V101+0.5,7.5)=0,MOD(V101+0.5,5)=0),V101+0.5,
OR(MOD(V101+1,3)=0,MOD(V101+1,4)=0,MOD(V101+1,5)=0),V101+1,
OR(MOD(V101+1.5,3)=0,MOD(V101+1.5,4)=0,MOD(V101+1.5,7.5)=0,MOD(V101+1.5,5)=0),V101+1.5,
OR(MOD(V101+2,3)=0,MOD(V101+2,4)=0,MOD(V101+2,5)=0),V101+2,
OR(MOD(V101+2.5,3)=0,MOD(V101+2.5,4)=0,MOD(V101+2.5,7.5)=0,MOD(V101+2.5,5)=0),V101+2.5,
OR(MOD(V101+3,3)=0,MOD(V101+3,4)=0,MOD(V101+3,5)=0),V101+3)</f>
        <v>148</v>
      </c>
      <c r="W102" s="65">
        <f t="shared" si="26"/>
        <v>0.8222222222222223</v>
      </c>
      <c r="X102">
        <f>IF(MOD(V102,3)=0,1,0)+IF(MOD(V102,4)=0,2,0)+IF(MOD(V102,5)=0,4,0)+IF(MOD(V102,8)=0,8,0)+IF(MOD(V102,7.5)=0,16,0)+IF(OR(MOD(V102,6)=0,MOD(V102,10)=0),32,0)+IF(OR(MOD(V102,9)=0,MOD(V102,22.5)=0),64,0)</f>
        <v>2</v>
      </c>
      <c r="Y102" t="b">
        <f>OR(MOD(V102,6)=0,MOD(V102,10)=0)</f>
        <v>0</v>
      </c>
      <c r="Z102" t="b">
        <f>OR(MOD(V102,22.5)=0,MOD(V102,9)=0)</f>
        <v>0</v>
      </c>
      <c r="AA102" t="b">
        <f t="shared" si="35"/>
        <v>0</v>
      </c>
      <c r="AB102" t="b">
        <f t="shared" si="35"/>
        <v>1</v>
      </c>
      <c r="AC102" t="b">
        <f t="shared" si="35"/>
        <v>0</v>
      </c>
      <c r="AD102" t="b">
        <f t="shared" si="35"/>
        <v>0</v>
      </c>
      <c r="AE102" t="b">
        <f>AND(AA102,Y102)</f>
        <v>0</v>
      </c>
      <c r="AF102" t="b">
        <f>MOD($V102,AF$1)=0</f>
        <v>0</v>
      </c>
      <c r="AG102" t="b">
        <f t="shared" si="35"/>
        <v>0</v>
      </c>
      <c r="AH102" t="b">
        <f t="shared" si="35"/>
        <v>0</v>
      </c>
      <c r="AI102" t="b">
        <f>AND(AA102,Z102)</f>
        <v>0</v>
      </c>
      <c r="AJ102" t="b">
        <f t="shared" si="35"/>
        <v>0</v>
      </c>
      <c r="AK102" t="b">
        <f>AND(AC102,Y102)</f>
        <v>0</v>
      </c>
      <c r="AL102" t="b">
        <f t="shared" si="35"/>
        <v>0</v>
      </c>
      <c r="AM102" t="b">
        <f>AND(AA102,AB102)</f>
        <v>0</v>
      </c>
      <c r="AN102" t="b">
        <f t="shared" si="35"/>
        <v>0</v>
      </c>
      <c r="AO102" t="b">
        <f>AND(AA102,AC102)</f>
        <v>0</v>
      </c>
      <c r="AP102" t="b">
        <f t="shared" si="36"/>
        <v>0</v>
      </c>
      <c r="AQ102" t="b">
        <f>AND(AA102,Y102,Z102)</f>
        <v>0</v>
      </c>
      <c r="AR102" t="b">
        <f t="shared" si="36"/>
        <v>0</v>
      </c>
      <c r="AS102" t="b">
        <f>AND(AB102,AC102)</f>
        <v>0</v>
      </c>
      <c r="AT102" t="b">
        <f t="shared" si="36"/>
        <v>0</v>
      </c>
      <c r="AU102" t="b">
        <f>AND(AF102,Z102)</f>
        <v>0</v>
      </c>
      <c r="AV102" t="b">
        <f t="shared" si="36"/>
        <v>0</v>
      </c>
      <c r="AW102" t="b">
        <f t="shared" si="27"/>
        <v>0</v>
      </c>
      <c r="AX102" t="b">
        <f t="shared" si="36"/>
        <v>0</v>
      </c>
      <c r="AY102" t="b">
        <f>AND(AA102,AC102,Y102)</f>
        <v>0</v>
      </c>
      <c r="AZ102" t="b">
        <f t="shared" si="36"/>
        <v>0</v>
      </c>
      <c r="BA102" t="b">
        <f>AND(AA102,AB102,Z102)</f>
        <v>0</v>
      </c>
      <c r="BB102" t="b">
        <f t="shared" si="37"/>
        <v>0</v>
      </c>
      <c r="BC102" t="b">
        <f t="shared" si="28"/>
        <v>0</v>
      </c>
      <c r="BD102" t="b">
        <f t="shared" si="37"/>
        <v>0</v>
      </c>
      <c r="BE102" t="b">
        <f>AND(AA102,AC102,Z102)</f>
        <v>0</v>
      </c>
      <c r="BF102" t="b">
        <f t="shared" si="37"/>
        <v>0</v>
      </c>
      <c r="BG102" t="b">
        <f t="shared" si="29"/>
        <v>0</v>
      </c>
    </row>
    <row r="103" spans="1:59" x14ac:dyDescent="0.25">
      <c r="C103">
        <f>C99+9</f>
        <v>198</v>
      </c>
      <c r="E103" s="48">
        <f>E99+1/48</f>
        <v>0.56249999999999989</v>
      </c>
      <c r="F103" s="50"/>
      <c r="G103" s="51"/>
      <c r="H103" s="46"/>
      <c r="I103" s="52"/>
      <c r="J103" s="53">
        <f>J97+1/24</f>
        <v>0.58333333333333326</v>
      </c>
      <c r="K103" s="58"/>
      <c r="L103" s="57"/>
      <c r="M103" s="54"/>
      <c r="N103" s="60"/>
      <c r="O103" s="56"/>
      <c r="P103" s="61"/>
      <c r="Q103" s="62"/>
      <c r="R103" s="55"/>
      <c r="S103" s="63"/>
      <c r="U103">
        <f t="shared" si="30"/>
        <v>100</v>
      </c>
      <c r="V103" cm="1">
        <f t="array" ref="V103">_xlfn.IFS(
OR(MOD(V102+0.5,3)=0,MOD(V102+0.5,4)=0,MOD(V102+0.5,7.5)=0,MOD(V102+0.5,5)=0),V102+0.5,
OR(MOD(V102+1,3)=0,MOD(V102+1,4)=0,MOD(V102+1,5)=0),V102+1,
OR(MOD(V102+1.5,3)=0,MOD(V102+1.5,4)=0,MOD(V102+1.5,7.5)=0,MOD(V102+1.5,5)=0),V102+1.5,
OR(MOD(V102+2,3)=0,MOD(V102+2,4)=0,MOD(V102+2,5)=0),V102+2,
OR(MOD(V102+2.5,3)=0,MOD(V102+2.5,4)=0,MOD(V102+2.5,7.5)=0,MOD(V102+2.5,5)=0),V102+2.5,
OR(MOD(V102+3,3)=0,MOD(V102+3,4)=0,MOD(V102+3,5)=0),V102+3)</f>
        <v>150</v>
      </c>
      <c r="W103" s="65">
        <f t="shared" si="26"/>
        <v>0.83333333333333337</v>
      </c>
      <c r="X103">
        <f>IF(MOD(V103,3)=0,1,0)+IF(MOD(V103,4)=0,2,0)+IF(MOD(V103,5)=0,4,0)+IF(MOD(V103,8)=0,8,0)+IF(MOD(V103,7.5)=0,16,0)+IF(OR(MOD(V103,6)=0,MOD(V103,10)=0),32,0)+IF(OR(MOD(V103,9)=0,MOD(V103,22.5)=0),64,0)</f>
        <v>53</v>
      </c>
      <c r="Y103" t="b">
        <f>OR(MOD(V103,6)=0,MOD(V103,10)=0)</f>
        <v>1</v>
      </c>
      <c r="Z103" t="b">
        <f>OR(MOD(V103,22.5)=0,MOD(V103,9)=0)</f>
        <v>0</v>
      </c>
      <c r="AA103" t="b">
        <f t="shared" si="35"/>
        <v>1</v>
      </c>
      <c r="AB103" t="b">
        <f t="shared" si="35"/>
        <v>0</v>
      </c>
      <c r="AC103" t="b">
        <f t="shared" si="35"/>
        <v>1</v>
      </c>
      <c r="AD103" t="b">
        <f t="shared" si="35"/>
        <v>1</v>
      </c>
      <c r="AE103" t="b">
        <f>AND(AA103,Y103)</f>
        <v>1</v>
      </c>
      <c r="AF103" t="b">
        <f>MOD($V103,AF$1)=0</f>
        <v>1</v>
      </c>
      <c r="AG103" t="b">
        <f t="shared" si="35"/>
        <v>0</v>
      </c>
      <c r="AH103" t="b">
        <f t="shared" si="35"/>
        <v>0</v>
      </c>
      <c r="AI103" t="b">
        <f>AND(AA103,Z103)</f>
        <v>0</v>
      </c>
      <c r="AJ103" t="b">
        <f t="shared" si="35"/>
        <v>1</v>
      </c>
      <c r="AK103" t="b">
        <f>AND(AC103,Y103)</f>
        <v>1</v>
      </c>
      <c r="AL103" t="b">
        <f t="shared" si="35"/>
        <v>0</v>
      </c>
      <c r="AM103" t="b">
        <f>AND(AA103,AB103)</f>
        <v>0</v>
      </c>
      <c r="AN103" t="b">
        <f t="shared" si="35"/>
        <v>1</v>
      </c>
      <c r="AO103" t="b">
        <f>AND(AA103,AC103)</f>
        <v>1</v>
      </c>
      <c r="AP103" t="b">
        <f t="shared" si="36"/>
        <v>0</v>
      </c>
      <c r="AQ103" t="b">
        <f>AND(AA103,Y103,Z103)</f>
        <v>0</v>
      </c>
      <c r="AR103" t="b">
        <f t="shared" si="36"/>
        <v>0</v>
      </c>
      <c r="AS103" t="b">
        <f>AND(AB103,AC103)</f>
        <v>0</v>
      </c>
      <c r="AT103" t="b">
        <f t="shared" si="36"/>
        <v>0</v>
      </c>
      <c r="AU103" t="b">
        <f>AND(AF103,Z103)</f>
        <v>0</v>
      </c>
      <c r="AV103" t="b">
        <f t="shared" si="36"/>
        <v>0</v>
      </c>
      <c r="AW103" t="b">
        <f t="shared" si="27"/>
        <v>0</v>
      </c>
      <c r="AX103" t="b">
        <f t="shared" si="36"/>
        <v>1</v>
      </c>
      <c r="AY103" t="b">
        <f>AND(AA103,AC103,Y103)</f>
        <v>1</v>
      </c>
      <c r="AZ103" t="b">
        <f t="shared" si="36"/>
        <v>0</v>
      </c>
      <c r="BA103" t="b">
        <f>AND(AA103,AB103,Z103)</f>
        <v>0</v>
      </c>
      <c r="BB103" t="b">
        <f t="shared" si="37"/>
        <v>0</v>
      </c>
      <c r="BC103" t="b">
        <f t="shared" si="28"/>
        <v>0</v>
      </c>
      <c r="BD103" t="b">
        <f t="shared" si="37"/>
        <v>0</v>
      </c>
      <c r="BE103" t="b">
        <f>AND(AA103,AC103,Z103)</f>
        <v>0</v>
      </c>
      <c r="BF103" t="b">
        <f t="shared" si="37"/>
        <v>0</v>
      </c>
      <c r="BG103" t="b">
        <f t="shared" si="29"/>
        <v>0</v>
      </c>
    </row>
    <row r="104" spans="1:59" x14ac:dyDescent="0.25">
      <c r="B104">
        <f>B101+8</f>
        <v>200</v>
      </c>
      <c r="D104">
        <f>D100+10</f>
        <v>200</v>
      </c>
      <c r="E104" s="48"/>
      <c r="F104" s="50"/>
      <c r="G104" s="51">
        <f>G100+1/40</f>
        <v>0.57500000000000018</v>
      </c>
      <c r="H104" s="46"/>
      <c r="I104" s="52"/>
      <c r="J104" s="53"/>
      <c r="K104" s="58">
        <f>K97+1/20</f>
        <v>0.6</v>
      </c>
      <c r="L104" s="57"/>
      <c r="M104" s="54"/>
      <c r="N104" s="60"/>
      <c r="O104" s="56"/>
      <c r="P104" s="61"/>
      <c r="Q104" s="62"/>
      <c r="R104" s="55"/>
      <c r="S104" s="63"/>
      <c r="U104">
        <f t="shared" si="30"/>
        <v>101</v>
      </c>
      <c r="V104" cm="1">
        <f t="array" ref="V104">_xlfn.IFS(
OR(MOD(V103+0.5,3)=0,MOD(V103+0.5,4)=0,MOD(V103+0.5,7.5)=0,MOD(V103+0.5,5)=0),V103+0.5,
OR(MOD(V103+1,3)=0,MOD(V103+1,4)=0,MOD(V103+1,5)=0),V103+1,
OR(MOD(V103+1.5,3)=0,MOD(V103+1.5,4)=0,MOD(V103+1.5,7.5)=0,MOD(V103+1.5,5)=0),V103+1.5,
OR(MOD(V103+2,3)=0,MOD(V103+2,4)=0,MOD(V103+2,5)=0),V103+2,
OR(MOD(V103+2.5,3)=0,MOD(V103+2.5,4)=0,MOD(V103+2.5,7.5)=0,MOD(V103+2.5,5)=0),V103+2.5,
OR(MOD(V103+3,3)=0,MOD(V103+3,4)=0,MOD(V103+3,5)=0),V103+3)</f>
        <v>152</v>
      </c>
      <c r="W104" s="65">
        <f t="shared" si="26"/>
        <v>0.84444444444444455</v>
      </c>
      <c r="X104">
        <f>IF(MOD(V104,3)=0,1,0)+IF(MOD(V104,4)=0,2,0)+IF(MOD(V104,5)=0,4,0)+IF(MOD(V104,8)=0,8,0)+IF(MOD(V104,7.5)=0,16,0)+IF(OR(MOD(V104,6)=0,MOD(V104,10)=0),32,0)+IF(OR(MOD(V104,9)=0,MOD(V104,22.5)=0),64,0)</f>
        <v>10</v>
      </c>
      <c r="Y104" t="b">
        <f>OR(MOD(V104,6)=0,MOD(V104,10)=0)</f>
        <v>0</v>
      </c>
      <c r="Z104" t="b">
        <f>OR(MOD(V104,22.5)=0,MOD(V104,9)=0)</f>
        <v>0</v>
      </c>
      <c r="AA104" t="b">
        <f t="shared" si="35"/>
        <v>0</v>
      </c>
      <c r="AB104" t="b">
        <f t="shared" si="35"/>
        <v>1</v>
      </c>
      <c r="AC104" t="b">
        <f t="shared" si="35"/>
        <v>0</v>
      </c>
      <c r="AD104" t="b">
        <f t="shared" si="35"/>
        <v>0</v>
      </c>
      <c r="AE104" t="b">
        <f>AND(AA104,Y104)</f>
        <v>0</v>
      </c>
      <c r="AF104" t="b">
        <f>MOD($V104,AF$1)=0</f>
        <v>0</v>
      </c>
      <c r="AG104" t="b">
        <f t="shared" si="35"/>
        <v>1</v>
      </c>
      <c r="AH104" t="b">
        <f t="shared" si="35"/>
        <v>0</v>
      </c>
      <c r="AI104" t="b">
        <f>AND(AA104,Z104)</f>
        <v>0</v>
      </c>
      <c r="AJ104" t="b">
        <f t="shared" si="35"/>
        <v>0</v>
      </c>
      <c r="AK104" t="b">
        <f>AND(AC104,Y104)</f>
        <v>0</v>
      </c>
      <c r="AL104" t="b">
        <f t="shared" si="35"/>
        <v>0</v>
      </c>
      <c r="AM104" t="b">
        <f>AND(AA104,AB104)</f>
        <v>0</v>
      </c>
      <c r="AN104" t="b">
        <f t="shared" si="35"/>
        <v>0</v>
      </c>
      <c r="AO104" t="b">
        <f>AND(AA104,AC104)</f>
        <v>0</v>
      </c>
      <c r="AP104" t="b">
        <f t="shared" si="36"/>
        <v>0</v>
      </c>
      <c r="AQ104" t="b">
        <f>AND(AA104,Y104,Z104)</f>
        <v>0</v>
      </c>
      <c r="AR104" t="b">
        <f t="shared" si="36"/>
        <v>0</v>
      </c>
      <c r="AS104" t="b">
        <f>AND(AB104,AC104)</f>
        <v>0</v>
      </c>
      <c r="AT104" t="b">
        <f t="shared" si="36"/>
        <v>0</v>
      </c>
      <c r="AU104" t="b">
        <f>AND(AF104,Z104)</f>
        <v>0</v>
      </c>
      <c r="AV104" t="b">
        <f t="shared" si="36"/>
        <v>0</v>
      </c>
      <c r="AW104" t="b">
        <f t="shared" si="27"/>
        <v>0</v>
      </c>
      <c r="AX104" t="b">
        <f t="shared" si="36"/>
        <v>0</v>
      </c>
      <c r="AY104" t="b">
        <f>AND(AA104,AC104,Y104)</f>
        <v>0</v>
      </c>
      <c r="AZ104" t="b">
        <f t="shared" si="36"/>
        <v>0</v>
      </c>
      <c r="BA104" t="b">
        <f>AND(AA104,AB104,Z104)</f>
        <v>0</v>
      </c>
      <c r="BB104" t="b">
        <f t="shared" si="37"/>
        <v>0</v>
      </c>
      <c r="BC104" t="b">
        <f t="shared" si="28"/>
        <v>0</v>
      </c>
      <c r="BD104" t="b">
        <f t="shared" si="37"/>
        <v>0</v>
      </c>
      <c r="BE104" t="b">
        <f>AND(AA104,AC104,Z104)</f>
        <v>0</v>
      </c>
      <c r="BF104" t="b">
        <f t="shared" si="37"/>
        <v>0</v>
      </c>
      <c r="BG104" t="b">
        <f t="shared" si="29"/>
        <v>0</v>
      </c>
    </row>
    <row r="105" spans="1:59" x14ac:dyDescent="0.25">
      <c r="A105">
        <f>A102+7.5</f>
        <v>202.5</v>
      </c>
      <c r="E105" s="48"/>
      <c r="F105" s="50">
        <f t="shared" ref="F105" si="38">F102+1/45</f>
        <v>0.57777777777777761</v>
      </c>
      <c r="G105" s="51"/>
      <c r="H105" s="46">
        <f>H101+1/36</f>
        <v>0.58333333333333348</v>
      </c>
      <c r="I105" s="52"/>
      <c r="J105" s="53"/>
      <c r="K105" s="58"/>
      <c r="L105" s="57">
        <f>L97+1/18</f>
        <v>0.61111111111111127</v>
      </c>
      <c r="M105" s="54"/>
      <c r="N105" s="60"/>
      <c r="O105" s="56"/>
      <c r="P105" s="61"/>
      <c r="Q105" s="62">
        <f>Q89+1/9</f>
        <v>0.66666666666666674</v>
      </c>
      <c r="R105" s="55"/>
      <c r="S105" s="63"/>
      <c r="U105">
        <f t="shared" si="30"/>
        <v>102</v>
      </c>
      <c r="V105" cm="1">
        <f t="array" ref="V105">_xlfn.IFS(
OR(MOD(V104+0.5,3)=0,MOD(V104+0.5,4)=0,MOD(V104+0.5,7.5)=0,MOD(V104+0.5,5)=0),V104+0.5,
OR(MOD(V104+1,3)=0,MOD(V104+1,4)=0,MOD(V104+1,5)=0),V104+1,
OR(MOD(V104+1.5,3)=0,MOD(V104+1.5,4)=0,MOD(V104+1.5,7.5)=0,MOD(V104+1.5,5)=0),V104+1.5,
OR(MOD(V104+2,3)=0,MOD(V104+2,4)=0,MOD(V104+2,5)=0),V104+2,
OR(MOD(V104+2.5,3)=0,MOD(V104+2.5,4)=0,MOD(V104+2.5,7.5)=0,MOD(V104+2.5,5)=0),V104+2.5,
OR(MOD(V104+3,3)=0,MOD(V104+3,4)=0,MOD(V104+3,5)=0),V104+3)</f>
        <v>153</v>
      </c>
      <c r="W105" s="65">
        <f t="shared" si="26"/>
        <v>0.85</v>
      </c>
      <c r="X105">
        <f>IF(MOD(V105,3)=0,1,0)+IF(MOD(V105,4)=0,2,0)+IF(MOD(V105,5)=0,4,0)+IF(MOD(V105,8)=0,8,0)+IF(MOD(V105,7.5)=0,16,0)+IF(OR(MOD(V105,6)=0,MOD(V105,10)=0),32,0)+IF(OR(MOD(V105,9)=0,MOD(V105,22.5)=0),64,0)</f>
        <v>65</v>
      </c>
      <c r="Y105" t="b">
        <f>OR(MOD(V105,6)=0,MOD(V105,10)=0)</f>
        <v>0</v>
      </c>
      <c r="Z105" t="b">
        <f>OR(MOD(V105,22.5)=0,MOD(V105,9)=0)</f>
        <v>1</v>
      </c>
      <c r="AA105" t="b">
        <f t="shared" si="35"/>
        <v>1</v>
      </c>
      <c r="AB105" t="b">
        <f t="shared" si="35"/>
        <v>0</v>
      </c>
      <c r="AC105" t="b">
        <f t="shared" si="35"/>
        <v>0</v>
      </c>
      <c r="AD105" t="b">
        <f t="shared" si="35"/>
        <v>0</v>
      </c>
      <c r="AE105" t="b">
        <f>AND(AA105,Y105)</f>
        <v>0</v>
      </c>
      <c r="AF105" t="b">
        <f>MOD($V105,AF$1)=0</f>
        <v>0</v>
      </c>
      <c r="AG105" t="b">
        <f t="shared" si="35"/>
        <v>0</v>
      </c>
      <c r="AH105" t="b">
        <f t="shared" si="35"/>
        <v>1</v>
      </c>
      <c r="AI105" t="b">
        <f>AND(AA105,Z105)</f>
        <v>1</v>
      </c>
      <c r="AJ105" t="b">
        <f t="shared" si="35"/>
        <v>0</v>
      </c>
      <c r="AK105" t="b">
        <f>AND(AC105,Y105)</f>
        <v>0</v>
      </c>
      <c r="AL105" t="b">
        <f t="shared" si="35"/>
        <v>0</v>
      </c>
      <c r="AM105" t="b">
        <f>AND(AA105,AB105)</f>
        <v>0</v>
      </c>
      <c r="AN105" t="b">
        <f t="shared" si="35"/>
        <v>0</v>
      </c>
      <c r="AO105" t="b">
        <f>AND(AA105,AC105)</f>
        <v>0</v>
      </c>
      <c r="AP105" t="b">
        <f t="shared" si="36"/>
        <v>0</v>
      </c>
      <c r="AQ105" t="b">
        <f>AND(AA105,Y105,Z105)</f>
        <v>0</v>
      </c>
      <c r="AR105" t="b">
        <f t="shared" si="36"/>
        <v>0</v>
      </c>
      <c r="AS105" t="b">
        <f>AND(AB105,AC105)</f>
        <v>0</v>
      </c>
      <c r="AT105" t="b">
        <f t="shared" si="36"/>
        <v>0</v>
      </c>
      <c r="AU105" t="b">
        <f>AND(AF105,Z105)</f>
        <v>0</v>
      </c>
      <c r="AV105" t="b">
        <f t="shared" si="36"/>
        <v>0</v>
      </c>
      <c r="AW105" t="b">
        <f t="shared" si="27"/>
        <v>0</v>
      </c>
      <c r="AX105" t="b">
        <f t="shared" si="36"/>
        <v>0</v>
      </c>
      <c r="AY105" t="b">
        <f>AND(AA105,AC105,Y105)</f>
        <v>0</v>
      </c>
      <c r="AZ105" t="b">
        <f t="shared" si="36"/>
        <v>0</v>
      </c>
      <c r="BA105" t="b">
        <f>AND(AA105,AB105,Z105)</f>
        <v>0</v>
      </c>
      <c r="BB105" t="b">
        <f t="shared" si="37"/>
        <v>0</v>
      </c>
      <c r="BC105" t="b">
        <f t="shared" si="28"/>
        <v>0</v>
      </c>
      <c r="BD105" t="b">
        <f t="shared" si="37"/>
        <v>0</v>
      </c>
      <c r="BE105" t="b">
        <f>AND(AA105,AC105,Z105)</f>
        <v>0</v>
      </c>
      <c r="BF105" t="b">
        <f t="shared" si="37"/>
        <v>0</v>
      </c>
      <c r="BG105" t="b">
        <f t="shared" si="29"/>
        <v>0</v>
      </c>
    </row>
    <row r="106" spans="1:59" x14ac:dyDescent="0.25">
      <c r="A106" s="41">
        <v>204</v>
      </c>
      <c r="B106" s="41"/>
      <c r="C106" s="41"/>
      <c r="D106" s="41"/>
      <c r="E106" s="48">
        <f>E103+1/48</f>
        <v>0.58333333333333326</v>
      </c>
      <c r="F106" s="50"/>
      <c r="G106" s="51"/>
      <c r="H106" s="46"/>
      <c r="I106" s="52"/>
      <c r="J106" s="53"/>
      <c r="K106" s="58"/>
      <c r="L106" s="57"/>
      <c r="M106" s="54">
        <f>M97+1/16</f>
        <v>0.625</v>
      </c>
      <c r="N106" s="60"/>
      <c r="O106" s="56"/>
      <c r="P106" s="61"/>
      <c r="Q106" s="62"/>
      <c r="R106" s="55"/>
      <c r="S106" s="63"/>
      <c r="U106">
        <f t="shared" si="30"/>
        <v>103</v>
      </c>
      <c r="V106" cm="1">
        <f t="array" ref="V106">_xlfn.IFS(
OR(MOD(V105+0.5,3)=0,MOD(V105+0.5,4)=0,MOD(V105+0.5,7.5)=0,MOD(V105+0.5,5)=0),V105+0.5,
OR(MOD(V105+1,3)=0,MOD(V105+1,4)=0,MOD(V105+1,5)=0),V105+1,
OR(MOD(V105+1.5,3)=0,MOD(V105+1.5,4)=0,MOD(V105+1.5,7.5)=0,MOD(V105+1.5,5)=0),V105+1.5,
OR(MOD(V105+2,3)=0,MOD(V105+2,4)=0,MOD(V105+2,5)=0),V105+2,
OR(MOD(V105+2.5,3)=0,MOD(V105+2.5,4)=0,MOD(V105+2.5,7.5)=0,MOD(V105+2.5,5)=0),V105+2.5,
OR(MOD(V105+3,3)=0,MOD(V105+3,4)=0,MOD(V105+3,5)=0),V105+3)</f>
        <v>155</v>
      </c>
      <c r="W106" s="65">
        <f t="shared" si="26"/>
        <v>0.86111111111111116</v>
      </c>
      <c r="X106">
        <f>IF(MOD(V106,3)=0,1,0)+IF(MOD(V106,4)=0,2,0)+IF(MOD(V106,5)=0,4,0)+IF(MOD(V106,8)=0,8,0)+IF(MOD(V106,7.5)=0,16,0)+IF(OR(MOD(V106,6)=0,MOD(V106,10)=0),32,0)+IF(OR(MOD(V106,9)=0,MOD(V106,22.5)=0),64,0)</f>
        <v>4</v>
      </c>
      <c r="Y106" t="b">
        <f>OR(MOD(V106,6)=0,MOD(V106,10)=0)</f>
        <v>0</v>
      </c>
      <c r="Z106" t="b">
        <f>OR(MOD(V106,22.5)=0,MOD(V106,9)=0)</f>
        <v>0</v>
      </c>
      <c r="AA106" t="b">
        <f t="shared" si="35"/>
        <v>0</v>
      </c>
      <c r="AB106" t="b">
        <f t="shared" si="35"/>
        <v>0</v>
      </c>
      <c r="AC106" t="b">
        <f t="shared" si="35"/>
        <v>1</v>
      </c>
      <c r="AD106" t="b">
        <f t="shared" si="35"/>
        <v>0</v>
      </c>
      <c r="AE106" t="b">
        <f>AND(AA106,Y106)</f>
        <v>0</v>
      </c>
      <c r="AF106" t="b">
        <f>MOD($V106,AF$1)=0</f>
        <v>0</v>
      </c>
      <c r="AG106" t="b">
        <f t="shared" si="35"/>
        <v>0</v>
      </c>
      <c r="AH106" t="b">
        <f t="shared" si="35"/>
        <v>0</v>
      </c>
      <c r="AI106" t="b">
        <f>AND(AA106,Z106)</f>
        <v>0</v>
      </c>
      <c r="AJ106" t="b">
        <f t="shared" si="35"/>
        <v>0</v>
      </c>
      <c r="AK106" t="b">
        <f>AND(AC106,Y106)</f>
        <v>0</v>
      </c>
      <c r="AL106" t="b">
        <f t="shared" si="35"/>
        <v>0</v>
      </c>
      <c r="AM106" t="b">
        <f>AND(AA106,AB106)</f>
        <v>0</v>
      </c>
      <c r="AN106" t="b">
        <f t="shared" si="35"/>
        <v>0</v>
      </c>
      <c r="AO106" t="b">
        <f>AND(AA106,AC106)</f>
        <v>0</v>
      </c>
      <c r="AP106" t="b">
        <f t="shared" si="36"/>
        <v>0</v>
      </c>
      <c r="AQ106" t="b">
        <f>AND(AA106,Y106,Z106)</f>
        <v>0</v>
      </c>
      <c r="AR106" t="b">
        <f t="shared" si="36"/>
        <v>0</v>
      </c>
      <c r="AS106" t="b">
        <f>AND(AB106,AC106)</f>
        <v>0</v>
      </c>
      <c r="AT106" t="b">
        <f t="shared" si="36"/>
        <v>0</v>
      </c>
      <c r="AU106" t="b">
        <f>AND(AF106,Z106)</f>
        <v>0</v>
      </c>
      <c r="AV106" t="b">
        <f t="shared" si="36"/>
        <v>0</v>
      </c>
      <c r="AW106" t="b">
        <f t="shared" si="27"/>
        <v>0</v>
      </c>
      <c r="AX106" t="b">
        <f t="shared" si="36"/>
        <v>0</v>
      </c>
      <c r="AY106" t="b">
        <f>AND(AA106,AC106,Y106)</f>
        <v>0</v>
      </c>
      <c r="AZ106" t="b">
        <f t="shared" si="36"/>
        <v>0</v>
      </c>
      <c r="BA106" t="b">
        <f>AND(AA106,AB106,Z106)</f>
        <v>0</v>
      </c>
      <c r="BB106" t="b">
        <f t="shared" si="37"/>
        <v>0</v>
      </c>
      <c r="BC106" t="b">
        <f t="shared" si="28"/>
        <v>0</v>
      </c>
      <c r="BD106" t="b">
        <f t="shared" si="37"/>
        <v>0</v>
      </c>
      <c r="BE106" t="b">
        <f>AND(AA106,AC106,Z106)</f>
        <v>0</v>
      </c>
      <c r="BF106" t="b">
        <f t="shared" si="37"/>
        <v>0</v>
      </c>
      <c r="BG106" t="b">
        <f t="shared" si="29"/>
        <v>0</v>
      </c>
    </row>
    <row r="107" spans="1:59" x14ac:dyDescent="0.25">
      <c r="C107">
        <f>C103+9</f>
        <v>207</v>
      </c>
      <c r="E107" s="48"/>
      <c r="F107" s="50"/>
      <c r="G107" s="51"/>
      <c r="H107" s="46"/>
      <c r="I107" s="52">
        <f>I102+1/30</f>
        <v>0.6</v>
      </c>
      <c r="J107" s="53"/>
      <c r="K107" s="58"/>
      <c r="L107" s="57"/>
      <c r="M107" s="54"/>
      <c r="N107" s="60"/>
      <c r="O107" s="56"/>
      <c r="P107" s="61"/>
      <c r="Q107" s="62"/>
      <c r="R107" s="55"/>
      <c r="S107" s="63"/>
      <c r="U107">
        <f t="shared" si="30"/>
        <v>104</v>
      </c>
      <c r="V107" cm="1">
        <f t="array" ref="V107">_xlfn.IFS(
OR(MOD(V106+0.5,3)=0,MOD(V106+0.5,4)=0,MOD(V106+0.5,7.5)=0,MOD(V106+0.5,5)=0),V106+0.5,
OR(MOD(V106+1,3)=0,MOD(V106+1,4)=0,MOD(V106+1,5)=0),V106+1,
OR(MOD(V106+1.5,3)=0,MOD(V106+1.5,4)=0,MOD(V106+1.5,7.5)=0,MOD(V106+1.5,5)=0),V106+1.5,
OR(MOD(V106+2,3)=0,MOD(V106+2,4)=0,MOD(V106+2,5)=0),V106+2,
OR(MOD(V106+2.5,3)=0,MOD(V106+2.5,4)=0,MOD(V106+2.5,7.5)=0,MOD(V106+2.5,5)=0),V106+2.5,
OR(MOD(V106+3,3)=0,MOD(V106+3,4)=0,MOD(V106+3,5)=0),V106+3)</f>
        <v>156</v>
      </c>
      <c r="W107" s="65">
        <f t="shared" si="26"/>
        <v>0.86666666666666659</v>
      </c>
      <c r="X107">
        <f>IF(MOD(V107,3)=0,1,0)+IF(MOD(V107,4)=0,2,0)+IF(MOD(V107,5)=0,4,0)+IF(MOD(V107,8)=0,8,0)+IF(MOD(V107,7.5)=0,16,0)+IF(OR(MOD(V107,6)=0,MOD(V107,10)=0),32,0)+IF(OR(MOD(V107,9)=0,MOD(V107,22.5)=0),64,0)</f>
        <v>35</v>
      </c>
      <c r="Y107" t="b">
        <f>OR(MOD(V107,6)=0,MOD(V107,10)=0)</f>
        <v>1</v>
      </c>
      <c r="Z107" t="b">
        <f>OR(MOD(V107,22.5)=0,MOD(V107,9)=0)</f>
        <v>0</v>
      </c>
      <c r="AA107" t="b">
        <f t="shared" si="35"/>
        <v>1</v>
      </c>
      <c r="AB107" t="b">
        <f t="shared" si="35"/>
        <v>1</v>
      </c>
      <c r="AC107" t="b">
        <f t="shared" si="35"/>
        <v>0</v>
      </c>
      <c r="AD107" t="b">
        <f t="shared" si="35"/>
        <v>1</v>
      </c>
      <c r="AE107" t="b">
        <f>AND(AA107,Y107)</f>
        <v>1</v>
      </c>
      <c r="AF107" t="b">
        <f>MOD($V107,AF$1)=0</f>
        <v>0</v>
      </c>
      <c r="AG107" t="b">
        <f t="shared" si="35"/>
        <v>0</v>
      </c>
      <c r="AH107" t="b">
        <f t="shared" si="35"/>
        <v>0</v>
      </c>
      <c r="AI107" t="b">
        <f>AND(AA107,Z107)</f>
        <v>0</v>
      </c>
      <c r="AJ107" t="b">
        <f t="shared" si="35"/>
        <v>0</v>
      </c>
      <c r="AK107" t="b">
        <f>AND(AC107,Y107)</f>
        <v>0</v>
      </c>
      <c r="AL107" t="b">
        <f t="shared" si="35"/>
        <v>1</v>
      </c>
      <c r="AM107" t="b">
        <f>AND(AA107,AB107)</f>
        <v>1</v>
      </c>
      <c r="AN107" t="b">
        <f t="shared" si="35"/>
        <v>0</v>
      </c>
      <c r="AO107" t="b">
        <f>AND(AA107,AC107)</f>
        <v>0</v>
      </c>
      <c r="AP107" t="b">
        <f t="shared" si="36"/>
        <v>0</v>
      </c>
      <c r="AQ107" t="b">
        <f>AND(AA107,Y107,Z107)</f>
        <v>0</v>
      </c>
      <c r="AR107" t="b">
        <f t="shared" si="36"/>
        <v>0</v>
      </c>
      <c r="AS107" t="b">
        <f>AND(AB107,AC107)</f>
        <v>0</v>
      </c>
      <c r="AT107" t="b">
        <f t="shared" si="36"/>
        <v>0</v>
      </c>
      <c r="AU107" t="b">
        <f>AND(AF107,Z107)</f>
        <v>0</v>
      </c>
      <c r="AV107" t="b">
        <f t="shared" si="36"/>
        <v>0</v>
      </c>
      <c r="AW107" t="b">
        <f t="shared" si="27"/>
        <v>0</v>
      </c>
      <c r="AX107" t="b">
        <f t="shared" si="36"/>
        <v>0</v>
      </c>
      <c r="AY107" t="b">
        <f>AND(AA107,AC107,Y107)</f>
        <v>0</v>
      </c>
      <c r="AZ107" t="b">
        <f t="shared" si="36"/>
        <v>0</v>
      </c>
      <c r="BA107" t="b">
        <f>AND(AA107,AB107,Z107)</f>
        <v>0</v>
      </c>
      <c r="BB107" t="b">
        <f t="shared" si="37"/>
        <v>0</v>
      </c>
      <c r="BC107" t="b">
        <f t="shared" si="28"/>
        <v>0</v>
      </c>
      <c r="BD107" t="b">
        <f t="shared" si="37"/>
        <v>0</v>
      </c>
      <c r="BE107" t="b">
        <f>AND(AA107,AC107,Z107)</f>
        <v>0</v>
      </c>
      <c r="BF107" t="b">
        <f t="shared" si="37"/>
        <v>0</v>
      </c>
      <c r="BG107" t="b">
        <f t="shared" si="29"/>
        <v>0</v>
      </c>
    </row>
    <row r="108" spans="1:59" x14ac:dyDescent="0.25">
      <c r="B108">
        <f>B104+8</f>
        <v>208</v>
      </c>
      <c r="E108" s="48"/>
      <c r="F108" s="50"/>
      <c r="G108" s="51">
        <f>G104+1/40</f>
        <v>0.6000000000000002</v>
      </c>
      <c r="H108" s="46"/>
      <c r="I108" s="52"/>
      <c r="J108" s="53"/>
      <c r="K108" s="58"/>
      <c r="L108" s="57"/>
      <c r="M108" s="54"/>
      <c r="N108" s="60"/>
      <c r="O108" s="56"/>
      <c r="P108" s="61"/>
      <c r="Q108" s="62"/>
      <c r="R108" s="55"/>
      <c r="S108" s="63"/>
      <c r="U108">
        <f t="shared" si="30"/>
        <v>105</v>
      </c>
      <c r="V108" cm="1">
        <f t="array" ref="V108">_xlfn.IFS(
OR(MOD(V107+0.5,3)=0,MOD(V107+0.5,4)=0,MOD(V107+0.5,7.5)=0,MOD(V107+0.5,5)=0),V107+0.5,
OR(MOD(V107+1,3)=0,MOD(V107+1,4)=0,MOD(V107+1,5)=0),V107+1,
OR(MOD(V107+1.5,3)=0,MOD(V107+1.5,4)=0,MOD(V107+1.5,7.5)=0,MOD(V107+1.5,5)=0),V107+1.5,
OR(MOD(V107+2,3)=0,MOD(V107+2,4)=0,MOD(V107+2,5)=0),V107+2,
OR(MOD(V107+2.5,3)=0,MOD(V107+2.5,4)=0,MOD(V107+2.5,7.5)=0,MOD(V107+2.5,5)=0),V107+2.5,
OR(MOD(V107+3,3)=0,MOD(V107+3,4)=0,MOD(V107+3,5)=0),V107+3)</f>
        <v>157.5</v>
      </c>
      <c r="W108" s="65">
        <f t="shared" si="26"/>
        <v>0.875</v>
      </c>
      <c r="X108">
        <f>IF(MOD(V108,3)=0,1,0)+IF(MOD(V108,4)=0,2,0)+IF(MOD(V108,5)=0,4,0)+IF(MOD(V108,8)=0,8,0)+IF(MOD(V108,7.5)=0,16,0)+IF(OR(MOD(V108,6)=0,MOD(V108,10)=0),32,0)+IF(OR(MOD(V108,9)=0,MOD(V108,22.5)=0),64,0)</f>
        <v>80</v>
      </c>
      <c r="Y108" t="b">
        <f>OR(MOD(V108,6)=0,MOD(V108,10)=0)</f>
        <v>0</v>
      </c>
      <c r="Z108" t="b">
        <f>OR(MOD(V108,22.5)=0,MOD(V108,9)=0)</f>
        <v>1</v>
      </c>
      <c r="AA108" t="b">
        <f t="shared" si="35"/>
        <v>0</v>
      </c>
      <c r="AB108" t="b">
        <f t="shared" si="35"/>
        <v>0</v>
      </c>
      <c r="AC108" t="b">
        <f t="shared" si="35"/>
        <v>0</v>
      </c>
      <c r="AD108" t="b">
        <f t="shared" si="35"/>
        <v>0</v>
      </c>
      <c r="AE108" t="b">
        <f>AND(AA108,Y108)</f>
        <v>0</v>
      </c>
      <c r="AF108" t="b">
        <f>MOD($V108,AF$1)=0</f>
        <v>1</v>
      </c>
      <c r="AG108" t="b">
        <f t="shared" si="35"/>
        <v>0</v>
      </c>
      <c r="AH108" t="b">
        <f t="shared" si="35"/>
        <v>0</v>
      </c>
      <c r="AI108" t="b">
        <f>AND(AA108,Z108)</f>
        <v>0</v>
      </c>
      <c r="AJ108" t="b">
        <f t="shared" si="35"/>
        <v>0</v>
      </c>
      <c r="AK108" t="b">
        <f>AND(AC108,Y108)</f>
        <v>0</v>
      </c>
      <c r="AL108" t="b">
        <f t="shared" si="35"/>
        <v>0</v>
      </c>
      <c r="AM108" t="b">
        <f>AND(AA108,AB108)</f>
        <v>0</v>
      </c>
      <c r="AN108" t="b">
        <f t="shared" si="35"/>
        <v>0</v>
      </c>
      <c r="AO108" t="b">
        <f>AND(AA108,AC108)</f>
        <v>0</v>
      </c>
      <c r="AP108" t="b">
        <f t="shared" si="36"/>
        <v>0</v>
      </c>
      <c r="AQ108" t="b">
        <f>AND(AA108,Y108,Z108)</f>
        <v>0</v>
      </c>
      <c r="AR108" t="b">
        <f t="shared" si="36"/>
        <v>0</v>
      </c>
      <c r="AS108" t="b">
        <f>AND(AB108,AC108)</f>
        <v>0</v>
      </c>
      <c r="AT108" t="b">
        <f t="shared" si="36"/>
        <v>1</v>
      </c>
      <c r="AU108" t="b">
        <f>AND(AF108,Z108)</f>
        <v>1</v>
      </c>
      <c r="AV108" t="b">
        <f t="shared" si="36"/>
        <v>0</v>
      </c>
      <c r="AW108" t="b">
        <f t="shared" si="27"/>
        <v>0</v>
      </c>
      <c r="AX108" t="b">
        <f t="shared" si="36"/>
        <v>0</v>
      </c>
      <c r="AY108" t="b">
        <f>AND(AA108,AC108,Y108)</f>
        <v>0</v>
      </c>
      <c r="AZ108" t="b">
        <f t="shared" si="36"/>
        <v>0</v>
      </c>
      <c r="BA108" t="b">
        <f>AND(AA108,AB108,Z108)</f>
        <v>0</v>
      </c>
      <c r="BB108" t="b">
        <f t="shared" si="37"/>
        <v>0</v>
      </c>
      <c r="BC108" t="b">
        <f t="shared" si="28"/>
        <v>0</v>
      </c>
      <c r="BD108" t="b">
        <f t="shared" si="37"/>
        <v>0</v>
      </c>
      <c r="BE108" t="b">
        <f>AND(AA108,AC108,Z108)</f>
        <v>0</v>
      </c>
      <c r="BF108" t="b">
        <f t="shared" si="37"/>
        <v>0</v>
      </c>
      <c r="BG108" t="b">
        <f t="shared" si="29"/>
        <v>0</v>
      </c>
    </row>
    <row r="109" spans="1:59" x14ac:dyDescent="0.25">
      <c r="A109">
        <f>A105+7.5</f>
        <v>210</v>
      </c>
      <c r="D109">
        <f>D104+10</f>
        <v>210</v>
      </c>
      <c r="E109" s="48"/>
      <c r="F109" s="50">
        <f t="shared" ref="F109" si="39">F105+1/45</f>
        <v>0.59999999999999987</v>
      </c>
      <c r="G109" s="51"/>
      <c r="H109" s="46"/>
      <c r="I109" s="52"/>
      <c r="J109" s="53"/>
      <c r="K109" s="58"/>
      <c r="L109" s="57"/>
      <c r="M109" s="54"/>
      <c r="N109" s="60"/>
      <c r="O109" s="56"/>
      <c r="P109" s="61"/>
      <c r="Q109" s="62"/>
      <c r="R109" s="55"/>
      <c r="S109" s="63"/>
      <c r="U109">
        <f t="shared" si="30"/>
        <v>106</v>
      </c>
      <c r="V109" cm="1">
        <f t="array" ref="V109">_xlfn.IFS(
OR(MOD(V108+0.5,3)=0,MOD(V108+0.5,4)=0,MOD(V108+0.5,7.5)=0,MOD(V108+0.5,5)=0),V108+0.5,
OR(MOD(V108+1,3)=0,MOD(V108+1,4)=0,MOD(V108+1,5)=0),V108+1,
OR(MOD(V108+1.5,3)=0,MOD(V108+1.5,4)=0,MOD(V108+1.5,7.5)=0,MOD(V108+1.5,5)=0),V108+1.5,
OR(MOD(V108+2,3)=0,MOD(V108+2,4)=0,MOD(V108+2,5)=0),V108+2,
OR(MOD(V108+2.5,3)=0,MOD(V108+2.5,4)=0,MOD(V108+2.5,7.5)=0,MOD(V108+2.5,5)=0),V108+2.5,
OR(MOD(V108+3,3)=0,MOD(V108+3,4)=0,MOD(V108+3,5)=0),V108+3)</f>
        <v>159</v>
      </c>
      <c r="W109" s="65">
        <f t="shared" si="26"/>
        <v>0.88333333333333341</v>
      </c>
      <c r="X109">
        <f>IF(MOD(V109,3)=0,1,0)+IF(MOD(V109,4)=0,2,0)+IF(MOD(V109,5)=0,4,0)+IF(MOD(V109,8)=0,8,0)+IF(MOD(V109,7.5)=0,16,0)+IF(OR(MOD(V109,6)=0,MOD(V109,10)=0),32,0)+IF(OR(MOD(V109,9)=0,MOD(V109,22.5)=0),64,0)</f>
        <v>1</v>
      </c>
      <c r="Y109" t="b">
        <f>OR(MOD(V109,6)=0,MOD(V109,10)=0)</f>
        <v>0</v>
      </c>
      <c r="Z109" t="b">
        <f>OR(MOD(V109,22.5)=0,MOD(V109,9)=0)</f>
        <v>0</v>
      </c>
      <c r="AA109" t="b">
        <f t="shared" si="35"/>
        <v>1</v>
      </c>
      <c r="AB109" t="b">
        <f t="shared" si="35"/>
        <v>0</v>
      </c>
      <c r="AC109" t="b">
        <f t="shared" si="35"/>
        <v>0</v>
      </c>
      <c r="AD109" t="b">
        <f t="shared" si="35"/>
        <v>0</v>
      </c>
      <c r="AE109" t="b">
        <f>AND(AA109,Y109)</f>
        <v>0</v>
      </c>
      <c r="AF109" t="b">
        <f>MOD($V109,AF$1)=0</f>
        <v>0</v>
      </c>
      <c r="AG109" t="b">
        <f t="shared" si="35"/>
        <v>0</v>
      </c>
      <c r="AH109" t="b">
        <f t="shared" si="35"/>
        <v>0</v>
      </c>
      <c r="AI109" t="b">
        <f>AND(AA109,Z109)</f>
        <v>0</v>
      </c>
      <c r="AJ109" t="b">
        <f t="shared" si="35"/>
        <v>0</v>
      </c>
      <c r="AK109" t="b">
        <f>AND(AC109,Y109)</f>
        <v>0</v>
      </c>
      <c r="AL109" t="b">
        <f t="shared" si="35"/>
        <v>0</v>
      </c>
      <c r="AM109" t="b">
        <f>AND(AA109,AB109)</f>
        <v>0</v>
      </c>
      <c r="AN109" t="b">
        <f t="shared" si="35"/>
        <v>0</v>
      </c>
      <c r="AO109" t="b">
        <f>AND(AA109,AC109)</f>
        <v>0</v>
      </c>
      <c r="AP109" t="b">
        <f t="shared" si="36"/>
        <v>0</v>
      </c>
      <c r="AQ109" t="b">
        <f>AND(AA109,Y109,Z109)</f>
        <v>0</v>
      </c>
      <c r="AR109" t="b">
        <f t="shared" si="36"/>
        <v>0</v>
      </c>
      <c r="AS109" t="b">
        <f>AND(AB109,AC109)</f>
        <v>0</v>
      </c>
      <c r="AT109" t="b">
        <f t="shared" si="36"/>
        <v>0</v>
      </c>
      <c r="AU109" t="b">
        <f>AND(AF109,Z109)</f>
        <v>0</v>
      </c>
      <c r="AV109" t="b">
        <f t="shared" si="36"/>
        <v>0</v>
      </c>
      <c r="AW109" t="b">
        <f t="shared" si="27"/>
        <v>0</v>
      </c>
      <c r="AX109" t="b">
        <f t="shared" si="36"/>
        <v>0</v>
      </c>
      <c r="AY109" t="b">
        <f>AND(AA109,AC109,Y109)</f>
        <v>0</v>
      </c>
      <c r="AZ109" t="b">
        <f t="shared" si="36"/>
        <v>0</v>
      </c>
      <c r="BA109" t="b">
        <f>AND(AA109,AB109,Z109)</f>
        <v>0</v>
      </c>
      <c r="BB109" t="b">
        <f t="shared" si="37"/>
        <v>0</v>
      </c>
      <c r="BC109" t="b">
        <f t="shared" si="28"/>
        <v>0</v>
      </c>
      <c r="BD109" t="b">
        <f t="shared" si="37"/>
        <v>0</v>
      </c>
      <c r="BE109" t="b">
        <f>AND(AA109,AC109,Z109)</f>
        <v>0</v>
      </c>
      <c r="BF109" t="b">
        <f t="shared" si="37"/>
        <v>0</v>
      </c>
      <c r="BG109" t="b">
        <f t="shared" si="29"/>
        <v>0</v>
      </c>
    </row>
    <row r="110" spans="1:59" x14ac:dyDescent="0.25">
      <c r="B110">
        <f>B108+8</f>
        <v>216</v>
      </c>
      <c r="C110">
        <f>C107+9</f>
        <v>216</v>
      </c>
      <c r="E110" s="48">
        <f>E106+1/48</f>
        <v>0.60416666666666663</v>
      </c>
      <c r="F110" s="50"/>
      <c r="G110" s="51"/>
      <c r="H110" s="46">
        <f>H105+1/36</f>
        <v>0.61111111111111127</v>
      </c>
      <c r="I110" s="52"/>
      <c r="J110" s="53">
        <f>J103+1/24</f>
        <v>0.62499999999999989</v>
      </c>
      <c r="K110" s="58"/>
      <c r="L110" s="57"/>
      <c r="M110" s="54"/>
      <c r="N110" s="60"/>
      <c r="O110" s="56">
        <f>O97+1/12</f>
        <v>0.66666666666666663</v>
      </c>
      <c r="P110" s="61"/>
      <c r="Q110" s="62"/>
      <c r="R110" s="55"/>
      <c r="S110" s="63"/>
      <c r="U110">
        <f t="shared" si="30"/>
        <v>107</v>
      </c>
      <c r="V110" cm="1">
        <f t="array" ref="V110">_xlfn.IFS(
OR(MOD(V109+0.5,3)=0,MOD(V109+0.5,4)=0,MOD(V109+0.5,7.5)=0,MOD(V109+0.5,5)=0),V109+0.5,
OR(MOD(V109+1,3)=0,MOD(V109+1,4)=0,MOD(V109+1,5)=0),V109+1,
OR(MOD(V109+1.5,3)=0,MOD(V109+1.5,4)=0,MOD(V109+1.5,7.5)=0,MOD(V109+1.5,5)=0),V109+1.5,
OR(MOD(V109+2,3)=0,MOD(V109+2,4)=0,MOD(V109+2,5)=0),V109+2,
OR(MOD(V109+2.5,3)=0,MOD(V109+2.5,4)=0,MOD(V109+2.5,7.5)=0,MOD(V109+2.5,5)=0),V109+2.5,
OR(MOD(V109+3,3)=0,MOD(V109+3,4)=0,MOD(V109+3,5)=0),V109+3)</f>
        <v>160</v>
      </c>
      <c r="W110" s="65">
        <f t="shared" si="26"/>
        <v>0.88888888888888884</v>
      </c>
      <c r="X110">
        <f>IF(MOD(V110,3)=0,1,0)+IF(MOD(V110,4)=0,2,0)+IF(MOD(V110,5)=0,4,0)+IF(MOD(V110,8)=0,8,0)+IF(MOD(V110,7.5)=0,16,0)+IF(OR(MOD(V110,6)=0,MOD(V110,10)=0),32,0)+IF(OR(MOD(V110,9)=0,MOD(V110,22.5)=0),64,0)</f>
        <v>46</v>
      </c>
      <c r="Y110" t="b">
        <f>OR(MOD(V110,6)=0,MOD(V110,10)=0)</f>
        <v>1</v>
      </c>
      <c r="Z110" t="b">
        <f>OR(MOD(V110,22.5)=0,MOD(V110,9)=0)</f>
        <v>0</v>
      </c>
      <c r="AA110" t="b">
        <f t="shared" si="35"/>
        <v>0</v>
      </c>
      <c r="AB110" t="b">
        <f t="shared" si="35"/>
        <v>1</v>
      </c>
      <c r="AC110" t="b">
        <f t="shared" si="35"/>
        <v>1</v>
      </c>
      <c r="AD110" t="b">
        <f t="shared" si="35"/>
        <v>0</v>
      </c>
      <c r="AE110" t="b">
        <f>AND(AA110,Y110)</f>
        <v>0</v>
      </c>
      <c r="AF110" t="b">
        <f>MOD($V110,AF$1)=0</f>
        <v>0</v>
      </c>
      <c r="AG110" t="b">
        <f t="shared" si="35"/>
        <v>1</v>
      </c>
      <c r="AH110" t="b">
        <f t="shared" si="35"/>
        <v>0</v>
      </c>
      <c r="AI110" t="b">
        <f>AND(AA110,Z110)</f>
        <v>0</v>
      </c>
      <c r="AJ110" t="b">
        <f t="shared" si="35"/>
        <v>1</v>
      </c>
      <c r="AK110" t="b">
        <f>AND(AC110,Y110)</f>
        <v>1</v>
      </c>
      <c r="AL110" t="b">
        <f t="shared" si="35"/>
        <v>0</v>
      </c>
      <c r="AM110" t="b">
        <f>AND(AA110,AB110)</f>
        <v>0</v>
      </c>
      <c r="AN110" t="b">
        <f t="shared" si="35"/>
        <v>0</v>
      </c>
      <c r="AO110" t="b">
        <f>AND(AA110,AC110)</f>
        <v>0</v>
      </c>
      <c r="AP110" t="b">
        <f t="shared" si="36"/>
        <v>0</v>
      </c>
      <c r="AQ110" t="b">
        <f>AND(AA110,Y110,Z110)</f>
        <v>0</v>
      </c>
      <c r="AR110" t="b">
        <f t="shared" si="36"/>
        <v>1</v>
      </c>
      <c r="AS110" t="b">
        <f>AND(AB110,AC110)</f>
        <v>1</v>
      </c>
      <c r="AT110" t="b">
        <f t="shared" si="36"/>
        <v>0</v>
      </c>
      <c r="AU110" t="b">
        <f>AND(AF110,Z110)</f>
        <v>0</v>
      </c>
      <c r="AV110" t="b">
        <f t="shared" si="36"/>
        <v>0</v>
      </c>
      <c r="AW110" t="b">
        <f t="shared" si="27"/>
        <v>0</v>
      </c>
      <c r="AX110" t="b">
        <f t="shared" si="36"/>
        <v>0</v>
      </c>
      <c r="AY110" t="b">
        <f>AND(AA110,AC110,Y110)</f>
        <v>0</v>
      </c>
      <c r="AZ110" t="b">
        <f t="shared" si="36"/>
        <v>0</v>
      </c>
      <c r="BA110" t="b">
        <f>AND(AA110,AB110,Z110)</f>
        <v>0</v>
      </c>
      <c r="BB110" t="b">
        <f t="shared" si="37"/>
        <v>1</v>
      </c>
      <c r="BC110" t="b">
        <f t="shared" si="28"/>
        <v>1</v>
      </c>
      <c r="BD110" t="b">
        <f t="shared" si="37"/>
        <v>0</v>
      </c>
      <c r="BE110" t="b">
        <f>AND(AA110,AC110,Z110)</f>
        <v>0</v>
      </c>
      <c r="BF110" t="b">
        <f t="shared" si="37"/>
        <v>0</v>
      </c>
      <c r="BG110" t="b">
        <f t="shared" si="29"/>
        <v>0</v>
      </c>
    </row>
    <row r="111" spans="1:59" x14ac:dyDescent="0.25">
      <c r="A111">
        <f>A109+7.5</f>
        <v>217.5</v>
      </c>
      <c r="E111" s="48"/>
      <c r="F111" s="50">
        <f>F109+1/45</f>
        <v>0.62222222222222212</v>
      </c>
      <c r="G111" s="51">
        <f>G108+1/40</f>
        <v>0.62500000000000022</v>
      </c>
      <c r="H111" s="46"/>
      <c r="I111" s="52">
        <f>I107+1/30</f>
        <v>0.6333333333333333</v>
      </c>
      <c r="J111" s="53"/>
      <c r="K111" s="58">
        <f>K104+1/20</f>
        <v>0.65</v>
      </c>
      <c r="L111" s="57"/>
      <c r="M111" s="54"/>
      <c r="N111" s="60">
        <f>N102+1/15</f>
        <v>0.66666666666666663</v>
      </c>
      <c r="O111" s="56"/>
      <c r="P111" s="61">
        <f>P97+1/10</f>
        <v>0.7</v>
      </c>
      <c r="Q111" s="62"/>
      <c r="R111" s="55"/>
      <c r="S111" s="63"/>
      <c r="U111">
        <f t="shared" si="30"/>
        <v>108</v>
      </c>
      <c r="V111" cm="1">
        <f t="array" ref="V111">_xlfn.IFS(
OR(MOD(V110+0.5,3)=0,MOD(V110+0.5,4)=0,MOD(V110+0.5,7.5)=0,MOD(V110+0.5,5)=0),V110+0.5,
OR(MOD(V110+1,3)=0,MOD(V110+1,4)=0,MOD(V110+1,5)=0),V110+1,
OR(MOD(V110+1.5,3)=0,MOD(V110+1.5,4)=0,MOD(V110+1.5,7.5)=0,MOD(V110+1.5,5)=0),V110+1.5,
OR(MOD(V110+2,3)=0,MOD(V110+2,4)=0,MOD(V110+2,5)=0),V110+2,
OR(MOD(V110+2.5,3)=0,MOD(V110+2.5,4)=0,MOD(V110+2.5,7.5)=0,MOD(V110+2.5,5)=0),V110+2.5,
OR(MOD(V110+3,3)=0,MOD(V110+3,4)=0,MOD(V110+3,5)=0),V110+3)</f>
        <v>162</v>
      </c>
      <c r="W111" s="65">
        <f t="shared" si="26"/>
        <v>0.9</v>
      </c>
      <c r="X111">
        <f>IF(MOD(V111,3)=0,1,0)+IF(MOD(V111,4)=0,2,0)+IF(MOD(V111,5)=0,4,0)+IF(MOD(V111,8)=0,8,0)+IF(MOD(V111,7.5)=0,16,0)+IF(OR(MOD(V111,6)=0,MOD(V111,10)=0),32,0)+IF(OR(MOD(V111,9)=0,MOD(V111,22.5)=0),64,0)</f>
        <v>97</v>
      </c>
      <c r="Y111" t="b">
        <f>OR(MOD(V111,6)=0,MOD(V111,10)=0)</f>
        <v>1</v>
      </c>
      <c r="Z111" t="b">
        <f>OR(MOD(V111,22.5)=0,MOD(V111,9)=0)</f>
        <v>1</v>
      </c>
      <c r="AA111" t="b">
        <f t="shared" si="35"/>
        <v>1</v>
      </c>
      <c r="AB111" t="b">
        <f t="shared" si="35"/>
        <v>0</v>
      </c>
      <c r="AC111" t="b">
        <f t="shared" si="35"/>
        <v>0</v>
      </c>
      <c r="AD111" t="b">
        <f t="shared" si="35"/>
        <v>1</v>
      </c>
      <c r="AE111" t="b">
        <f>AND(AA111,Y111)</f>
        <v>1</v>
      </c>
      <c r="AF111" t="b">
        <f>MOD($V111,AF$1)=0</f>
        <v>0</v>
      </c>
      <c r="AG111" t="b">
        <f t="shared" si="35"/>
        <v>0</v>
      </c>
      <c r="AH111" t="b">
        <f t="shared" si="35"/>
        <v>1</v>
      </c>
      <c r="AI111" t="b">
        <f>AND(AA111,Z111)</f>
        <v>1</v>
      </c>
      <c r="AJ111" t="b">
        <f t="shared" si="35"/>
        <v>0</v>
      </c>
      <c r="AK111" t="b">
        <f>AND(AC111,Y111)</f>
        <v>0</v>
      </c>
      <c r="AL111" t="b">
        <f t="shared" si="35"/>
        <v>0</v>
      </c>
      <c r="AM111" t="b">
        <f>AND(AA111,AB111)</f>
        <v>0</v>
      </c>
      <c r="AN111" t="b">
        <f t="shared" si="35"/>
        <v>0</v>
      </c>
      <c r="AO111" t="b">
        <f>AND(AA111,AC111)</f>
        <v>0</v>
      </c>
      <c r="AP111" t="b">
        <f t="shared" si="36"/>
        <v>1</v>
      </c>
      <c r="AQ111" t="b">
        <f>AND(AA111,Y111,Z111)</f>
        <v>1</v>
      </c>
      <c r="AR111" t="b">
        <f t="shared" si="36"/>
        <v>0</v>
      </c>
      <c r="AS111" t="b">
        <f>AND(AB111,AC111)</f>
        <v>0</v>
      </c>
      <c r="AT111" t="b">
        <f t="shared" si="36"/>
        <v>0</v>
      </c>
      <c r="AU111" t="b">
        <f>AND(AF111,Z111)</f>
        <v>0</v>
      </c>
      <c r="AV111" t="b">
        <f t="shared" si="36"/>
        <v>0</v>
      </c>
      <c r="AW111" t="b">
        <f t="shared" si="27"/>
        <v>0</v>
      </c>
      <c r="AX111" t="b">
        <f t="shared" si="36"/>
        <v>0</v>
      </c>
      <c r="AY111" t="b">
        <f>AND(AA111,AC111,Y111)</f>
        <v>0</v>
      </c>
      <c r="AZ111" t="b">
        <f t="shared" si="36"/>
        <v>0</v>
      </c>
      <c r="BA111" t="b">
        <f>AND(AA111,AB111,Z111)</f>
        <v>0</v>
      </c>
      <c r="BB111" t="b">
        <f t="shared" si="37"/>
        <v>0</v>
      </c>
      <c r="BC111" t="b">
        <f t="shared" si="28"/>
        <v>0</v>
      </c>
      <c r="BD111" t="b">
        <f t="shared" si="37"/>
        <v>0</v>
      </c>
      <c r="BE111" t="b">
        <f>AND(AA111,AC111,Z111)</f>
        <v>0</v>
      </c>
      <c r="BF111" t="b">
        <f t="shared" si="37"/>
        <v>0</v>
      </c>
      <c r="BG111" t="b">
        <f t="shared" si="29"/>
        <v>0</v>
      </c>
    </row>
    <row r="112" spans="1:59" x14ac:dyDescent="0.25">
      <c r="D112">
        <f>D109+10</f>
        <v>220</v>
      </c>
      <c r="E112" s="48">
        <f>E110+1/48</f>
        <v>0.625</v>
      </c>
      <c r="F112" s="50"/>
      <c r="G112" s="51"/>
      <c r="H112" s="46"/>
      <c r="I112" s="52"/>
      <c r="J112" s="53"/>
      <c r="K112" s="58"/>
      <c r="L112" s="57"/>
      <c r="M112" s="54"/>
      <c r="N112" s="60"/>
      <c r="O112" s="56"/>
      <c r="P112" s="61"/>
      <c r="Q112" s="62"/>
      <c r="R112" s="55"/>
      <c r="S112" s="63"/>
      <c r="U112">
        <f t="shared" si="30"/>
        <v>109</v>
      </c>
      <c r="V112" cm="1">
        <f t="array" ref="V112">_xlfn.IFS(
OR(MOD(V111+0.5,3)=0,MOD(V111+0.5,4)=0,MOD(V111+0.5,7.5)=0,MOD(V111+0.5,5)=0),V111+0.5,
OR(MOD(V111+1,3)=0,MOD(V111+1,4)=0,MOD(V111+1,5)=0),V111+1,
OR(MOD(V111+1.5,3)=0,MOD(V111+1.5,4)=0,MOD(V111+1.5,7.5)=0,MOD(V111+1.5,5)=0),V111+1.5,
OR(MOD(V111+2,3)=0,MOD(V111+2,4)=0,MOD(V111+2,5)=0),V111+2,
OR(MOD(V111+2.5,3)=0,MOD(V111+2.5,4)=0,MOD(V111+2.5,7.5)=0,MOD(V111+2.5,5)=0),V111+2.5,
OR(MOD(V111+3,3)=0,MOD(V111+3,4)=0,MOD(V111+3,5)=0),V111+3)</f>
        <v>164</v>
      </c>
      <c r="W112" s="65">
        <f t="shared" si="26"/>
        <v>0.91111111111111109</v>
      </c>
      <c r="X112">
        <f>IF(MOD(V112,3)=0,1,0)+IF(MOD(V112,4)=0,2,0)+IF(MOD(V112,5)=0,4,0)+IF(MOD(V112,8)=0,8,0)+IF(MOD(V112,7.5)=0,16,0)+IF(OR(MOD(V112,6)=0,MOD(V112,10)=0),32,0)+IF(OR(MOD(V112,9)=0,MOD(V112,22.5)=0),64,0)</f>
        <v>2</v>
      </c>
      <c r="Y112" t="b">
        <f>OR(MOD(V112,6)=0,MOD(V112,10)=0)</f>
        <v>0</v>
      </c>
      <c r="Z112" t="b">
        <f>OR(MOD(V112,22.5)=0,MOD(V112,9)=0)</f>
        <v>0</v>
      </c>
      <c r="AA112" t="b">
        <f t="shared" si="35"/>
        <v>0</v>
      </c>
      <c r="AB112" t="b">
        <f t="shared" si="35"/>
        <v>1</v>
      </c>
      <c r="AC112" t="b">
        <f t="shared" si="35"/>
        <v>0</v>
      </c>
      <c r="AD112" t="b">
        <f t="shared" si="35"/>
        <v>0</v>
      </c>
      <c r="AE112" t="b">
        <f>AND(AA112,Y112)</f>
        <v>0</v>
      </c>
      <c r="AF112" t="b">
        <f>MOD($V112,AF$1)=0</f>
        <v>0</v>
      </c>
      <c r="AG112" t="b">
        <f t="shared" si="35"/>
        <v>0</v>
      </c>
      <c r="AH112" t="b">
        <f t="shared" si="35"/>
        <v>0</v>
      </c>
      <c r="AI112" t="b">
        <f>AND(AA112,Z112)</f>
        <v>0</v>
      </c>
      <c r="AJ112" t="b">
        <f t="shared" si="35"/>
        <v>0</v>
      </c>
      <c r="AK112" t="b">
        <f>AND(AC112,Y112)</f>
        <v>0</v>
      </c>
      <c r="AL112" t="b">
        <f t="shared" si="35"/>
        <v>0</v>
      </c>
      <c r="AM112" t="b">
        <f>AND(AA112,AB112)</f>
        <v>0</v>
      </c>
      <c r="AN112" t="b">
        <f t="shared" si="35"/>
        <v>0</v>
      </c>
      <c r="AO112" t="b">
        <f>AND(AA112,AC112)</f>
        <v>0</v>
      </c>
      <c r="AP112" t="b">
        <f t="shared" si="36"/>
        <v>0</v>
      </c>
      <c r="AQ112" t="b">
        <f>AND(AA112,Y112,Z112)</f>
        <v>0</v>
      </c>
      <c r="AR112" t="b">
        <f t="shared" si="36"/>
        <v>0</v>
      </c>
      <c r="AS112" t="b">
        <f>AND(AB112,AC112)</f>
        <v>0</v>
      </c>
      <c r="AT112" t="b">
        <f t="shared" si="36"/>
        <v>0</v>
      </c>
      <c r="AU112" t="b">
        <f>AND(AF112,Z112)</f>
        <v>0</v>
      </c>
      <c r="AV112" t="b">
        <f t="shared" si="36"/>
        <v>0</v>
      </c>
      <c r="AW112" t="b">
        <f t="shared" si="27"/>
        <v>0</v>
      </c>
      <c r="AX112" t="b">
        <f t="shared" si="36"/>
        <v>0</v>
      </c>
      <c r="AY112" t="b">
        <f>AND(AA112,AC112,Y112)</f>
        <v>0</v>
      </c>
      <c r="AZ112" t="b">
        <f t="shared" si="36"/>
        <v>0</v>
      </c>
      <c r="BA112" t="b">
        <f>AND(AA112,AB112,Z112)</f>
        <v>0</v>
      </c>
      <c r="BB112" t="b">
        <f t="shared" si="37"/>
        <v>0</v>
      </c>
      <c r="BC112" t="b">
        <f t="shared" si="28"/>
        <v>0</v>
      </c>
      <c r="BD112" t="b">
        <f t="shared" si="37"/>
        <v>0</v>
      </c>
      <c r="BE112" t="b">
        <f>AND(AA112,AC112,Z112)</f>
        <v>0</v>
      </c>
      <c r="BF112" t="b">
        <f t="shared" si="37"/>
        <v>0</v>
      </c>
      <c r="BG112" t="b">
        <f t="shared" si="29"/>
        <v>0</v>
      </c>
    </row>
    <row r="113" spans="1:59" x14ac:dyDescent="0.25">
      <c r="B113">
        <f>B110+8</f>
        <v>224</v>
      </c>
      <c r="E113" s="48"/>
      <c r="F113" s="50"/>
      <c r="G113" s="51"/>
      <c r="H113" s="46">
        <f>H110+1/36</f>
        <v>0.63888888888888906</v>
      </c>
      <c r="I113" s="52"/>
      <c r="J113" s="53"/>
      <c r="K113" s="58"/>
      <c r="L113" s="57">
        <f>L105+1/18</f>
        <v>0.66666666666666685</v>
      </c>
      <c r="M113" s="54"/>
      <c r="N113" s="60"/>
      <c r="O113" s="56"/>
      <c r="P113" s="61"/>
      <c r="Q113" s="62"/>
      <c r="R113" s="55"/>
      <c r="S113" s="63"/>
      <c r="U113">
        <f t="shared" si="30"/>
        <v>110</v>
      </c>
      <c r="V113" cm="1">
        <f t="array" ref="V113">_xlfn.IFS(
OR(MOD(V112+0.5,3)=0,MOD(V112+0.5,4)=0,MOD(V112+0.5,7.5)=0,MOD(V112+0.5,5)=0),V112+0.5,
OR(MOD(V112+1,3)=0,MOD(V112+1,4)=0,MOD(V112+1,5)=0),V112+1,
OR(MOD(V112+1.5,3)=0,MOD(V112+1.5,4)=0,MOD(V112+1.5,7.5)=0,MOD(V112+1.5,5)=0),V112+1.5,
OR(MOD(V112+2,3)=0,MOD(V112+2,4)=0,MOD(V112+2,5)=0),V112+2,
OR(MOD(V112+2.5,3)=0,MOD(V112+2.5,4)=0,MOD(V112+2.5,7.5)=0,MOD(V112+2.5,5)=0),V112+2.5,
OR(MOD(V112+3,3)=0,MOD(V112+3,4)=0,MOD(V112+3,5)=0),V112+3)</f>
        <v>165</v>
      </c>
      <c r="W113" s="65">
        <f t="shared" si="26"/>
        <v>0.91666666666666663</v>
      </c>
      <c r="X113">
        <f>IF(MOD(V113,3)=0,1,0)+IF(MOD(V113,4)=0,2,0)+IF(MOD(V113,5)=0,4,0)+IF(MOD(V113,8)=0,8,0)+IF(MOD(V113,7.5)=0,16,0)+IF(OR(MOD(V113,6)=0,MOD(V113,10)=0),32,0)+IF(OR(MOD(V113,9)=0,MOD(V113,22.5)=0),64,0)</f>
        <v>21</v>
      </c>
      <c r="Y113" t="b">
        <f>OR(MOD(V113,6)=0,MOD(V113,10)=0)</f>
        <v>0</v>
      </c>
      <c r="Z113" t="b">
        <f>OR(MOD(V113,22.5)=0,MOD(V113,9)=0)</f>
        <v>0</v>
      </c>
      <c r="AA113" t="b">
        <f t="shared" ref="AA113:AN141" si="40">MOD($V113,AA$1)=0</f>
        <v>1</v>
      </c>
      <c r="AB113" t="b">
        <f t="shared" si="40"/>
        <v>0</v>
      </c>
      <c r="AC113" t="b">
        <f t="shared" si="40"/>
        <v>1</v>
      </c>
      <c r="AD113" t="b">
        <f t="shared" si="40"/>
        <v>0</v>
      </c>
      <c r="AE113" t="b">
        <f>AND(AA113,Y113)</f>
        <v>0</v>
      </c>
      <c r="AF113" t="b">
        <f>MOD($V113,AF$1)=0</f>
        <v>1</v>
      </c>
      <c r="AG113" t="b">
        <f t="shared" si="40"/>
        <v>0</v>
      </c>
      <c r="AH113" t="b">
        <f t="shared" si="40"/>
        <v>0</v>
      </c>
      <c r="AI113" t="b">
        <f>AND(AA113,Z113)</f>
        <v>0</v>
      </c>
      <c r="AJ113" t="b">
        <f t="shared" si="40"/>
        <v>0</v>
      </c>
      <c r="AK113" t="b">
        <f>AND(AC113,Y113)</f>
        <v>0</v>
      </c>
      <c r="AL113" t="b">
        <f t="shared" si="40"/>
        <v>0</v>
      </c>
      <c r="AM113" t="b">
        <f>AND(AA113,AB113)</f>
        <v>0</v>
      </c>
      <c r="AN113" t="b">
        <f t="shared" si="40"/>
        <v>1</v>
      </c>
      <c r="AO113" t="b">
        <f>AND(AA113,AC113)</f>
        <v>1</v>
      </c>
      <c r="AP113" t="b">
        <f t="shared" si="36"/>
        <v>0</v>
      </c>
      <c r="AQ113" t="b">
        <f>AND(AA113,Y113,Z113)</f>
        <v>0</v>
      </c>
      <c r="AR113" t="b">
        <f t="shared" si="36"/>
        <v>0</v>
      </c>
      <c r="AS113" t="b">
        <f>AND(AB113,AC113)</f>
        <v>0</v>
      </c>
      <c r="AT113" t="b">
        <f t="shared" si="36"/>
        <v>0</v>
      </c>
      <c r="AU113" t="b">
        <f>AND(AF113,Z113)</f>
        <v>0</v>
      </c>
      <c r="AV113" t="b">
        <f t="shared" si="36"/>
        <v>0</v>
      </c>
      <c r="AW113" t="b">
        <f t="shared" si="27"/>
        <v>0</v>
      </c>
      <c r="AX113" t="b">
        <f t="shared" si="36"/>
        <v>0</v>
      </c>
      <c r="AY113" t="b">
        <f>AND(AA113,AC113,Y113)</f>
        <v>0</v>
      </c>
      <c r="AZ113" t="b">
        <f t="shared" si="36"/>
        <v>0</v>
      </c>
      <c r="BA113" t="b">
        <f>AND(AA113,AB113,Z113)</f>
        <v>0</v>
      </c>
      <c r="BB113" t="b">
        <f t="shared" si="37"/>
        <v>0</v>
      </c>
      <c r="BC113" t="b">
        <f t="shared" si="28"/>
        <v>0</v>
      </c>
      <c r="BD113" t="b">
        <f t="shared" si="37"/>
        <v>0</v>
      </c>
      <c r="BE113" t="b">
        <f>AND(AA113,AC113,Z113)</f>
        <v>0</v>
      </c>
      <c r="BF113" t="b">
        <f t="shared" si="37"/>
        <v>0</v>
      </c>
      <c r="BG113" t="b">
        <f t="shared" si="29"/>
        <v>0</v>
      </c>
    </row>
    <row r="114" spans="1:59" x14ac:dyDescent="0.25">
      <c r="A114">
        <f>A111+7.5</f>
        <v>225</v>
      </c>
      <c r="C114">
        <f>C110+9</f>
        <v>225</v>
      </c>
      <c r="E114" s="48"/>
      <c r="F114" s="50">
        <f>F111+1/45</f>
        <v>0.64444444444444438</v>
      </c>
      <c r="G114" s="51"/>
      <c r="H114" s="46"/>
      <c r="I114" s="52"/>
      <c r="J114" s="53"/>
      <c r="K114" s="58"/>
      <c r="L114" s="57"/>
      <c r="M114" s="54"/>
      <c r="N114" s="60"/>
      <c r="O114" s="56"/>
      <c r="P114" s="61"/>
      <c r="Q114" s="62"/>
      <c r="R114" s="55"/>
      <c r="S114" s="63"/>
      <c r="U114">
        <f t="shared" si="30"/>
        <v>111</v>
      </c>
      <c r="V114" cm="1">
        <f t="array" ref="V114">_xlfn.IFS(
OR(MOD(V113+0.5,3)=0,MOD(V113+0.5,4)=0,MOD(V113+0.5,7.5)=0,MOD(V113+0.5,5)=0),V113+0.5,
OR(MOD(V113+1,3)=0,MOD(V113+1,4)=0,MOD(V113+1,5)=0),V113+1,
OR(MOD(V113+1.5,3)=0,MOD(V113+1.5,4)=0,MOD(V113+1.5,7.5)=0,MOD(V113+1.5,5)=0),V113+1.5,
OR(MOD(V113+2,3)=0,MOD(V113+2,4)=0,MOD(V113+2,5)=0),V113+2,
OR(MOD(V113+2.5,3)=0,MOD(V113+2.5,4)=0,MOD(V113+2.5,7.5)=0,MOD(V113+2.5,5)=0),V113+2.5,
OR(MOD(V113+3,3)=0,MOD(V113+3,4)=0,MOD(V113+3,5)=0),V113+3)</f>
        <v>168</v>
      </c>
      <c r="W114" s="65">
        <f t="shared" si="26"/>
        <v>0.93333333333333335</v>
      </c>
      <c r="X114">
        <f>IF(MOD(V114,3)=0,1,0)+IF(MOD(V114,4)=0,2,0)+IF(MOD(V114,5)=0,4,0)+IF(MOD(V114,8)=0,8,0)+IF(MOD(V114,7.5)=0,16,0)+IF(OR(MOD(V114,6)=0,MOD(V114,10)=0),32,0)+IF(OR(MOD(V114,9)=0,MOD(V114,22.5)=0),64,0)</f>
        <v>43</v>
      </c>
      <c r="Y114" t="b">
        <f>OR(MOD(V114,6)=0,MOD(V114,10)=0)</f>
        <v>1</v>
      </c>
      <c r="Z114" t="b">
        <f>OR(MOD(V114,22.5)=0,MOD(V114,9)=0)</f>
        <v>0</v>
      </c>
      <c r="AA114" t="b">
        <f t="shared" si="40"/>
        <v>1</v>
      </c>
      <c r="AB114" t="b">
        <f t="shared" si="40"/>
        <v>1</v>
      </c>
      <c r="AC114" t="b">
        <f t="shared" si="40"/>
        <v>0</v>
      </c>
      <c r="AD114" t="b">
        <f t="shared" si="40"/>
        <v>1</v>
      </c>
      <c r="AE114" t="b">
        <f>AND(AA114,Y114)</f>
        <v>1</v>
      </c>
      <c r="AF114" t="b">
        <f>MOD($V114,AF$1)=0</f>
        <v>0</v>
      </c>
      <c r="AG114" t="b">
        <f t="shared" si="40"/>
        <v>1</v>
      </c>
      <c r="AH114" t="b">
        <f t="shared" si="40"/>
        <v>0</v>
      </c>
      <c r="AI114" t="b">
        <f>AND(AA114,Z114)</f>
        <v>0</v>
      </c>
      <c r="AJ114" t="b">
        <f t="shared" si="40"/>
        <v>0</v>
      </c>
      <c r="AK114" t="b">
        <f>AND(AC114,Y114)</f>
        <v>0</v>
      </c>
      <c r="AL114" t="b">
        <f t="shared" si="40"/>
        <v>1</v>
      </c>
      <c r="AM114" t="b">
        <f>AND(AA114,AB114)</f>
        <v>1</v>
      </c>
      <c r="AN114" t="b">
        <f t="shared" si="40"/>
        <v>0</v>
      </c>
      <c r="AO114" t="b">
        <f>AND(AA114,AC114)</f>
        <v>0</v>
      </c>
      <c r="AP114" t="b">
        <f t="shared" si="36"/>
        <v>0</v>
      </c>
      <c r="AQ114" t="b">
        <f>AND(AA114,Y114,Z114)</f>
        <v>0</v>
      </c>
      <c r="AR114" t="b">
        <f t="shared" si="36"/>
        <v>0</v>
      </c>
      <c r="AS114" t="b">
        <f>AND(AB114,AC114)</f>
        <v>0</v>
      </c>
      <c r="AT114" t="b">
        <f t="shared" si="36"/>
        <v>0</v>
      </c>
      <c r="AU114" t="b">
        <f>AND(AF114,Z114)</f>
        <v>0</v>
      </c>
      <c r="AV114" t="b">
        <f t="shared" si="36"/>
        <v>1</v>
      </c>
      <c r="AW114" t="b">
        <f t="shared" si="27"/>
        <v>1</v>
      </c>
      <c r="AX114" t="b">
        <f t="shared" si="36"/>
        <v>0</v>
      </c>
      <c r="AY114" t="b">
        <f>AND(AA114,AC114,Y114)</f>
        <v>0</v>
      </c>
      <c r="AZ114" t="b">
        <f t="shared" si="36"/>
        <v>0</v>
      </c>
      <c r="BA114" t="b">
        <f>AND(AA114,AB114,Z114)</f>
        <v>0</v>
      </c>
      <c r="BB114" t="b">
        <f t="shared" si="37"/>
        <v>0</v>
      </c>
      <c r="BC114" t="b">
        <f t="shared" si="28"/>
        <v>0</v>
      </c>
      <c r="BD114" t="b">
        <f t="shared" si="37"/>
        <v>0</v>
      </c>
      <c r="BE114" t="b">
        <f>AND(AA114,AC114,Z114)</f>
        <v>0</v>
      </c>
      <c r="BF114" t="b">
        <f t="shared" si="37"/>
        <v>0</v>
      </c>
      <c r="BG114" t="b">
        <f t="shared" si="29"/>
        <v>0</v>
      </c>
    </row>
    <row r="115" spans="1:59" x14ac:dyDescent="0.25">
      <c r="A115" s="41">
        <v>228</v>
      </c>
      <c r="B115" s="41"/>
      <c r="C115" s="41"/>
      <c r="D115" s="41"/>
      <c r="E115" s="48">
        <f>E112+1/48</f>
        <v>0.64583333333333337</v>
      </c>
      <c r="F115" s="50"/>
      <c r="G115" s="51">
        <f>G111+1/40</f>
        <v>0.65000000000000024</v>
      </c>
      <c r="H115" s="46"/>
      <c r="I115" s="52"/>
      <c r="J115" s="53">
        <f>J110+1/24</f>
        <v>0.66666666666666652</v>
      </c>
      <c r="K115" s="58"/>
      <c r="L115" s="57"/>
      <c r="M115" s="54">
        <f>M106+1/16</f>
        <v>0.6875</v>
      </c>
      <c r="N115" s="60"/>
      <c r="O115" s="56"/>
      <c r="P115" s="61"/>
      <c r="Q115" s="62"/>
      <c r="R115" s="55">
        <f>R97+1/8</f>
        <v>0.75</v>
      </c>
      <c r="S115" s="63"/>
      <c r="U115">
        <f t="shared" si="30"/>
        <v>112</v>
      </c>
      <c r="V115" cm="1">
        <f t="array" ref="V115">_xlfn.IFS(
OR(MOD(V114+0.5,3)=0,MOD(V114+0.5,4)=0,MOD(V114+0.5,7.5)=0,MOD(V114+0.5,5)=0),V114+0.5,
OR(MOD(V114+1,3)=0,MOD(V114+1,4)=0,MOD(V114+1,5)=0),V114+1,
OR(MOD(V114+1.5,3)=0,MOD(V114+1.5,4)=0,MOD(V114+1.5,7.5)=0,MOD(V114+1.5,5)=0),V114+1.5,
OR(MOD(V114+2,3)=0,MOD(V114+2,4)=0,MOD(V114+2,5)=0),V114+2,
OR(MOD(V114+2.5,3)=0,MOD(V114+2.5,4)=0,MOD(V114+2.5,7.5)=0,MOD(V114+2.5,5)=0),V114+2.5,
OR(MOD(V114+3,3)=0,MOD(V114+3,4)=0,MOD(V114+3,5)=0),V114+3)</f>
        <v>170</v>
      </c>
      <c r="W115" s="65">
        <f t="shared" si="26"/>
        <v>0.94444444444444453</v>
      </c>
      <c r="X115">
        <f>IF(MOD(V115,3)=0,1,0)+IF(MOD(V115,4)=0,2,0)+IF(MOD(V115,5)=0,4,0)+IF(MOD(V115,8)=0,8,0)+IF(MOD(V115,7.5)=0,16,0)+IF(OR(MOD(V115,6)=0,MOD(V115,10)=0),32,0)+IF(OR(MOD(V115,9)=0,MOD(V115,22.5)=0),64,0)</f>
        <v>36</v>
      </c>
      <c r="Y115" t="b">
        <f>OR(MOD(V115,6)=0,MOD(V115,10)=0)</f>
        <v>1</v>
      </c>
      <c r="Z115" t="b">
        <f>OR(MOD(V115,22.5)=0,MOD(V115,9)=0)</f>
        <v>0</v>
      </c>
      <c r="AA115" t="b">
        <f t="shared" si="40"/>
        <v>0</v>
      </c>
      <c r="AB115" t="b">
        <f t="shared" si="40"/>
        <v>0</v>
      </c>
      <c r="AC115" t="b">
        <f t="shared" si="40"/>
        <v>1</v>
      </c>
      <c r="AD115" t="b">
        <f t="shared" si="40"/>
        <v>0</v>
      </c>
      <c r="AE115" t="b">
        <f>AND(AA115,Y115)</f>
        <v>0</v>
      </c>
      <c r="AF115" t="b">
        <f>MOD($V115,AF$1)=0</f>
        <v>0</v>
      </c>
      <c r="AG115" t="b">
        <f t="shared" si="40"/>
        <v>0</v>
      </c>
      <c r="AH115" t="b">
        <f t="shared" si="40"/>
        <v>0</v>
      </c>
      <c r="AI115" t="b">
        <f>AND(AA115,Z115)</f>
        <v>0</v>
      </c>
      <c r="AJ115" t="b">
        <f t="shared" si="40"/>
        <v>1</v>
      </c>
      <c r="AK115" t="b">
        <f>AND(AC115,Y115)</f>
        <v>1</v>
      </c>
      <c r="AL115" t="b">
        <f t="shared" si="40"/>
        <v>0</v>
      </c>
      <c r="AM115" t="b">
        <f>AND(AA115,AB115)</f>
        <v>0</v>
      </c>
      <c r="AN115" t="b">
        <f t="shared" si="40"/>
        <v>0</v>
      </c>
      <c r="AO115" t="b">
        <f>AND(AA115,AC115)</f>
        <v>0</v>
      </c>
      <c r="AP115" t="b">
        <f t="shared" si="36"/>
        <v>0</v>
      </c>
      <c r="AQ115" t="b">
        <f>AND(AA115,Y115,Z115)</f>
        <v>0</v>
      </c>
      <c r="AR115" t="b">
        <f t="shared" si="36"/>
        <v>0</v>
      </c>
      <c r="AS115" t="b">
        <f>AND(AB115,AC115)</f>
        <v>0</v>
      </c>
      <c r="AT115" t="b">
        <f t="shared" si="36"/>
        <v>0</v>
      </c>
      <c r="AU115" t="b">
        <f>AND(AF115,Z115)</f>
        <v>0</v>
      </c>
      <c r="AV115" t="b">
        <f t="shared" si="36"/>
        <v>0</v>
      </c>
      <c r="AW115" t="b">
        <f t="shared" si="27"/>
        <v>0</v>
      </c>
      <c r="AX115" t="b">
        <f t="shared" si="36"/>
        <v>0</v>
      </c>
      <c r="AY115" t="b">
        <f>AND(AA115,AC115,Y115)</f>
        <v>0</v>
      </c>
      <c r="AZ115" t="b">
        <f t="shared" si="36"/>
        <v>0</v>
      </c>
      <c r="BA115" t="b">
        <f>AND(AA115,AB115,Z115)</f>
        <v>0</v>
      </c>
      <c r="BB115" t="b">
        <f t="shared" si="37"/>
        <v>0</v>
      </c>
      <c r="BC115" t="b">
        <f t="shared" si="28"/>
        <v>0</v>
      </c>
      <c r="BD115" t="b">
        <f t="shared" si="37"/>
        <v>0</v>
      </c>
      <c r="BE115" t="b">
        <f>AND(AA115,AC115,Z115)</f>
        <v>0</v>
      </c>
      <c r="BF115" t="b">
        <f t="shared" si="37"/>
        <v>0</v>
      </c>
      <c r="BG115" t="b">
        <f t="shared" si="29"/>
        <v>0</v>
      </c>
    </row>
    <row r="116" spans="1:59" x14ac:dyDescent="0.25">
      <c r="D116">
        <f>D112+10</f>
        <v>230</v>
      </c>
      <c r="E116" s="48"/>
      <c r="F116" s="50"/>
      <c r="G116" s="51"/>
      <c r="H116" s="46"/>
      <c r="I116" s="52">
        <f>I111+1/30</f>
        <v>0.66666666666666663</v>
      </c>
      <c r="J116" s="53"/>
      <c r="K116" s="58"/>
      <c r="L116" s="57"/>
      <c r="M116" s="54"/>
      <c r="N116" s="60"/>
      <c r="O116" s="56"/>
      <c r="P116" s="61"/>
      <c r="Q116" s="62"/>
      <c r="R116" s="55"/>
      <c r="S116" s="63"/>
      <c r="U116">
        <f t="shared" si="30"/>
        <v>113</v>
      </c>
      <c r="V116" cm="1">
        <f t="array" ref="V116">_xlfn.IFS(
OR(MOD(V115+0.5,3)=0,MOD(V115+0.5,4)=0,MOD(V115+0.5,7.5)=0,MOD(V115+0.5,5)=0),V115+0.5,
OR(MOD(V115+1,3)=0,MOD(V115+1,4)=0,MOD(V115+1,5)=0),V115+1,
OR(MOD(V115+1.5,3)=0,MOD(V115+1.5,4)=0,MOD(V115+1.5,7.5)=0,MOD(V115+1.5,5)=0),V115+1.5,
OR(MOD(V115+2,3)=0,MOD(V115+2,4)=0,MOD(V115+2,5)=0),V115+2,
OR(MOD(V115+2.5,3)=0,MOD(V115+2.5,4)=0,MOD(V115+2.5,7.5)=0,MOD(V115+2.5,5)=0),V115+2.5,
OR(MOD(V115+3,3)=0,MOD(V115+3,4)=0,MOD(V115+3,5)=0),V115+3)</f>
        <v>171</v>
      </c>
      <c r="W116" s="65">
        <f t="shared" si="26"/>
        <v>0.95</v>
      </c>
      <c r="X116">
        <f>IF(MOD(V116,3)=0,1,0)+IF(MOD(V116,4)=0,2,0)+IF(MOD(V116,5)=0,4,0)+IF(MOD(V116,8)=0,8,0)+IF(MOD(V116,7.5)=0,16,0)+IF(OR(MOD(V116,6)=0,MOD(V116,10)=0),32,0)+IF(OR(MOD(V116,9)=0,MOD(V116,22.5)=0),64,0)</f>
        <v>65</v>
      </c>
      <c r="Y116" t="b">
        <f>OR(MOD(V116,6)=0,MOD(V116,10)=0)</f>
        <v>0</v>
      </c>
      <c r="Z116" t="b">
        <f>OR(MOD(V116,22.5)=0,MOD(V116,9)=0)</f>
        <v>1</v>
      </c>
      <c r="AA116" t="b">
        <f t="shared" si="40"/>
        <v>1</v>
      </c>
      <c r="AB116" t="b">
        <f t="shared" si="40"/>
        <v>0</v>
      </c>
      <c r="AC116" t="b">
        <f t="shared" si="40"/>
        <v>0</v>
      </c>
      <c r="AD116" t="b">
        <f t="shared" si="40"/>
        <v>0</v>
      </c>
      <c r="AE116" t="b">
        <f>AND(AA116,Y116)</f>
        <v>0</v>
      </c>
      <c r="AF116" t="b">
        <f>MOD($V116,AF$1)=0</f>
        <v>0</v>
      </c>
      <c r="AG116" t="b">
        <f t="shared" si="40"/>
        <v>0</v>
      </c>
      <c r="AH116" t="b">
        <f t="shared" si="40"/>
        <v>1</v>
      </c>
      <c r="AI116" t="b">
        <f>AND(AA116,Z116)</f>
        <v>1</v>
      </c>
      <c r="AJ116" t="b">
        <f t="shared" si="40"/>
        <v>0</v>
      </c>
      <c r="AK116" t="b">
        <f>AND(AC116,Y116)</f>
        <v>0</v>
      </c>
      <c r="AL116" t="b">
        <f t="shared" si="40"/>
        <v>0</v>
      </c>
      <c r="AM116" t="b">
        <f>AND(AA116,AB116)</f>
        <v>0</v>
      </c>
      <c r="AN116" t="b">
        <f t="shared" si="40"/>
        <v>0</v>
      </c>
      <c r="AO116" t="b">
        <f>AND(AA116,AC116)</f>
        <v>0</v>
      </c>
      <c r="AP116" t="b">
        <f t="shared" si="36"/>
        <v>0</v>
      </c>
      <c r="AQ116" t="b">
        <f>AND(AA116,Y116,Z116)</f>
        <v>0</v>
      </c>
      <c r="AR116" t="b">
        <f t="shared" si="36"/>
        <v>0</v>
      </c>
      <c r="AS116" t="b">
        <f>AND(AB116,AC116)</f>
        <v>0</v>
      </c>
      <c r="AT116" t="b">
        <f t="shared" si="36"/>
        <v>0</v>
      </c>
      <c r="AU116" t="b">
        <f>AND(AF116,Z116)</f>
        <v>0</v>
      </c>
      <c r="AV116" t="b">
        <f t="shared" si="36"/>
        <v>0</v>
      </c>
      <c r="AW116" t="b">
        <f t="shared" si="27"/>
        <v>0</v>
      </c>
      <c r="AX116" t="b">
        <f t="shared" si="36"/>
        <v>0</v>
      </c>
      <c r="AY116" t="b">
        <f>AND(AA116,AC116,Y116)</f>
        <v>0</v>
      </c>
      <c r="AZ116" t="b">
        <f t="shared" si="36"/>
        <v>0</v>
      </c>
      <c r="BA116" t="b">
        <f>AND(AA116,AB116,Z116)</f>
        <v>0</v>
      </c>
      <c r="BB116" t="b">
        <f t="shared" si="37"/>
        <v>0</v>
      </c>
      <c r="BC116" t="b">
        <f t="shared" si="28"/>
        <v>0</v>
      </c>
      <c r="BD116" t="b">
        <f t="shared" si="37"/>
        <v>0</v>
      </c>
      <c r="BE116" t="b">
        <f>AND(AA116,AC116,Z116)</f>
        <v>0</v>
      </c>
      <c r="BF116" t="b">
        <f t="shared" si="37"/>
        <v>0</v>
      </c>
      <c r="BG116" t="b">
        <f t="shared" si="29"/>
        <v>0</v>
      </c>
    </row>
    <row r="117" spans="1:59" x14ac:dyDescent="0.25">
      <c r="B117">
        <f>B113+8</f>
        <v>232</v>
      </c>
      <c r="E117" s="48"/>
      <c r="F117" s="50"/>
      <c r="G117" s="51"/>
      <c r="H117" s="46">
        <f>H113+1/36</f>
        <v>0.66666666666666685</v>
      </c>
      <c r="I117" s="52"/>
      <c r="J117" s="53"/>
      <c r="K117" s="58"/>
      <c r="L117" s="57"/>
      <c r="M117" s="54"/>
      <c r="N117" s="60"/>
      <c r="O117" s="56"/>
      <c r="P117" s="61"/>
      <c r="Q117" s="62"/>
      <c r="R117" s="55"/>
      <c r="S117" s="63"/>
      <c r="U117">
        <f t="shared" si="30"/>
        <v>114</v>
      </c>
      <c r="V117" cm="1">
        <f t="array" ref="V117">_xlfn.IFS(
OR(MOD(V116+0.5,3)=0,MOD(V116+0.5,4)=0,MOD(V116+0.5,7.5)=0,MOD(V116+0.5,5)=0),V116+0.5,
OR(MOD(V116+1,3)=0,MOD(V116+1,4)=0,MOD(V116+1,5)=0),V116+1,
OR(MOD(V116+1.5,3)=0,MOD(V116+1.5,4)=0,MOD(V116+1.5,7.5)=0,MOD(V116+1.5,5)=0),V116+1.5,
OR(MOD(V116+2,3)=0,MOD(V116+2,4)=0,MOD(V116+2,5)=0),V116+2,
OR(MOD(V116+2.5,3)=0,MOD(V116+2.5,4)=0,MOD(V116+2.5,7.5)=0,MOD(V116+2.5,5)=0),V116+2.5,
OR(MOD(V116+3,3)=0,MOD(V116+3,4)=0,MOD(V116+3,5)=0),V116+3)</f>
        <v>172</v>
      </c>
      <c r="W117" s="65">
        <f t="shared" si="26"/>
        <v>0.9555555555555556</v>
      </c>
      <c r="X117">
        <f>IF(MOD(V117,3)=0,1,0)+IF(MOD(V117,4)=0,2,0)+IF(MOD(V117,5)=0,4,0)+IF(MOD(V117,8)=0,8,0)+IF(MOD(V117,7.5)=0,16,0)+IF(OR(MOD(V117,6)=0,MOD(V117,10)=0),32,0)+IF(OR(MOD(V117,9)=0,MOD(V117,22.5)=0),64,0)</f>
        <v>2</v>
      </c>
      <c r="Y117" t="b">
        <f>OR(MOD(V117,6)=0,MOD(V117,10)=0)</f>
        <v>0</v>
      </c>
      <c r="Z117" t="b">
        <f>OR(MOD(V117,22.5)=0,MOD(V117,9)=0)</f>
        <v>0</v>
      </c>
      <c r="AA117" t="b">
        <f t="shared" si="40"/>
        <v>0</v>
      </c>
      <c r="AB117" t="b">
        <f t="shared" si="40"/>
        <v>1</v>
      </c>
      <c r="AC117" t="b">
        <f t="shared" si="40"/>
        <v>0</v>
      </c>
      <c r="AD117" t="b">
        <f t="shared" si="40"/>
        <v>0</v>
      </c>
      <c r="AE117" t="b">
        <f>AND(AA117,Y117)</f>
        <v>0</v>
      </c>
      <c r="AF117" t="b">
        <f>MOD($V117,AF$1)=0</f>
        <v>0</v>
      </c>
      <c r="AG117" t="b">
        <f t="shared" si="40"/>
        <v>0</v>
      </c>
      <c r="AH117" t="b">
        <f t="shared" si="40"/>
        <v>0</v>
      </c>
      <c r="AI117" t="b">
        <f>AND(AA117,Z117)</f>
        <v>0</v>
      </c>
      <c r="AJ117" t="b">
        <f t="shared" si="40"/>
        <v>0</v>
      </c>
      <c r="AK117" t="b">
        <f>AND(AC117,Y117)</f>
        <v>0</v>
      </c>
      <c r="AL117" t="b">
        <f t="shared" si="40"/>
        <v>0</v>
      </c>
      <c r="AM117" t="b">
        <f>AND(AA117,AB117)</f>
        <v>0</v>
      </c>
      <c r="AN117" t="b">
        <f t="shared" si="40"/>
        <v>0</v>
      </c>
      <c r="AO117" t="b">
        <f>AND(AA117,AC117)</f>
        <v>0</v>
      </c>
      <c r="AP117" t="b">
        <f t="shared" si="36"/>
        <v>0</v>
      </c>
      <c r="AQ117" t="b">
        <f>AND(AA117,Y117,Z117)</f>
        <v>0</v>
      </c>
      <c r="AR117" t="b">
        <f t="shared" si="36"/>
        <v>0</v>
      </c>
      <c r="AS117" t="b">
        <f>AND(AB117,AC117)</f>
        <v>0</v>
      </c>
      <c r="AT117" t="b">
        <f t="shared" si="36"/>
        <v>0</v>
      </c>
      <c r="AU117" t="b">
        <f>AND(AF117,Z117)</f>
        <v>0</v>
      </c>
      <c r="AV117" t="b">
        <f t="shared" si="36"/>
        <v>0</v>
      </c>
      <c r="AW117" t="b">
        <f t="shared" si="27"/>
        <v>0</v>
      </c>
      <c r="AX117" t="b">
        <f t="shared" si="36"/>
        <v>0</v>
      </c>
      <c r="AY117" t="b">
        <f>AND(AA117,AC117,Y117)</f>
        <v>0</v>
      </c>
      <c r="AZ117" t="b">
        <f t="shared" si="36"/>
        <v>0</v>
      </c>
      <c r="BA117" t="b">
        <f>AND(AA117,AB117,Z117)</f>
        <v>0</v>
      </c>
      <c r="BB117" t="b">
        <f t="shared" si="37"/>
        <v>0</v>
      </c>
      <c r="BC117" t="b">
        <f t="shared" si="28"/>
        <v>0</v>
      </c>
      <c r="BD117" t="b">
        <f t="shared" si="37"/>
        <v>0</v>
      </c>
      <c r="BE117" t="b">
        <f>AND(AA117,AC117,Z117)</f>
        <v>0</v>
      </c>
      <c r="BF117" t="b">
        <f t="shared" si="37"/>
        <v>0</v>
      </c>
      <c r="BG117" t="b">
        <f t="shared" si="29"/>
        <v>0</v>
      </c>
    </row>
    <row r="118" spans="1:59" x14ac:dyDescent="0.25">
      <c r="A118">
        <f>A114+7.5</f>
        <v>232.5</v>
      </c>
      <c r="E118" s="48"/>
      <c r="F118" s="50">
        <f>F114+1/45</f>
        <v>0.66666666666666663</v>
      </c>
      <c r="G118" s="51"/>
      <c r="H118" s="46"/>
      <c r="I118" s="52"/>
      <c r="J118" s="53"/>
      <c r="K118" s="58"/>
      <c r="L118" s="57"/>
      <c r="M118" s="54"/>
      <c r="N118" s="60"/>
      <c r="O118" s="56"/>
      <c r="P118" s="61"/>
      <c r="Q118" s="62"/>
      <c r="R118" s="55"/>
      <c r="S118" s="63"/>
      <c r="U118">
        <f t="shared" si="30"/>
        <v>115</v>
      </c>
      <c r="V118" cm="1">
        <f t="array" ref="V118">_xlfn.IFS(
OR(MOD(V117+0.5,3)=0,MOD(V117+0.5,4)=0,MOD(V117+0.5,7.5)=0,MOD(V117+0.5,5)=0),V117+0.5,
OR(MOD(V117+1,3)=0,MOD(V117+1,4)=0,MOD(V117+1,5)=0),V117+1,
OR(MOD(V117+1.5,3)=0,MOD(V117+1.5,4)=0,MOD(V117+1.5,7.5)=0,MOD(V117+1.5,5)=0),V117+1.5,
OR(MOD(V117+2,3)=0,MOD(V117+2,4)=0,MOD(V117+2,5)=0),V117+2,
OR(MOD(V117+2.5,3)=0,MOD(V117+2.5,4)=0,MOD(V117+2.5,7.5)=0,MOD(V117+2.5,5)=0),V117+2.5,
OR(MOD(V117+3,3)=0,MOD(V117+3,4)=0,MOD(V117+3,5)=0),V117+3)</f>
        <v>172.5</v>
      </c>
      <c r="W118" s="65">
        <f t="shared" si="26"/>
        <v>0.95833333333333337</v>
      </c>
      <c r="X118">
        <f>IF(MOD(V118,3)=0,1,0)+IF(MOD(V118,4)=0,2,0)+IF(MOD(V118,5)=0,4,0)+IF(MOD(V118,8)=0,8,0)+IF(MOD(V118,7.5)=0,16,0)+IF(OR(MOD(V118,6)=0,MOD(V118,10)=0),32,0)+IF(OR(MOD(V118,9)=0,MOD(V118,22.5)=0),64,0)</f>
        <v>16</v>
      </c>
      <c r="Y118" t="b">
        <f>OR(MOD(V118,6)=0,MOD(V118,10)=0)</f>
        <v>0</v>
      </c>
      <c r="Z118" t="b">
        <f>OR(MOD(V118,22.5)=0,MOD(V118,9)=0)</f>
        <v>0</v>
      </c>
      <c r="AA118" t="b">
        <f t="shared" si="40"/>
        <v>0</v>
      </c>
      <c r="AB118" t="b">
        <f t="shared" si="40"/>
        <v>0</v>
      </c>
      <c r="AC118" t="b">
        <f t="shared" si="40"/>
        <v>0</v>
      </c>
      <c r="AD118" t="b">
        <f t="shared" si="40"/>
        <v>0</v>
      </c>
      <c r="AE118" t="b">
        <f>AND(AA118,Y118)</f>
        <v>0</v>
      </c>
      <c r="AF118" t="b">
        <f>MOD($V118,AF$1)=0</f>
        <v>1</v>
      </c>
      <c r="AG118" t="b">
        <f t="shared" si="40"/>
        <v>0</v>
      </c>
      <c r="AH118" t="b">
        <f t="shared" si="40"/>
        <v>0</v>
      </c>
      <c r="AI118" t="b">
        <f>AND(AA118,Z118)</f>
        <v>0</v>
      </c>
      <c r="AJ118" t="b">
        <f t="shared" si="40"/>
        <v>0</v>
      </c>
      <c r="AK118" t="b">
        <f>AND(AC118,Y118)</f>
        <v>0</v>
      </c>
      <c r="AL118" t="b">
        <f t="shared" si="40"/>
        <v>0</v>
      </c>
      <c r="AM118" t="b">
        <f>AND(AA118,AB118)</f>
        <v>0</v>
      </c>
      <c r="AN118" t="b">
        <f t="shared" si="40"/>
        <v>0</v>
      </c>
      <c r="AO118" t="b">
        <f>AND(AA118,AC118)</f>
        <v>0</v>
      </c>
      <c r="AP118" t="b">
        <f t="shared" si="36"/>
        <v>0</v>
      </c>
      <c r="AQ118" t="b">
        <f>AND(AA118,Y118,Z118)</f>
        <v>0</v>
      </c>
      <c r="AR118" t="b">
        <f t="shared" si="36"/>
        <v>0</v>
      </c>
      <c r="AS118" t="b">
        <f>AND(AB118,AC118)</f>
        <v>0</v>
      </c>
      <c r="AT118" t="b">
        <f t="shared" si="36"/>
        <v>0</v>
      </c>
      <c r="AU118" t="b">
        <f>AND(AF118,Z118)</f>
        <v>0</v>
      </c>
      <c r="AV118" t="b">
        <f t="shared" si="36"/>
        <v>0</v>
      </c>
      <c r="AW118" t="b">
        <f t="shared" si="27"/>
        <v>0</v>
      </c>
      <c r="AX118" t="b">
        <f t="shared" si="36"/>
        <v>0</v>
      </c>
      <c r="AY118" t="b">
        <f>AND(AA118,AC118,Y118)</f>
        <v>0</v>
      </c>
      <c r="AZ118" t="b">
        <f t="shared" si="36"/>
        <v>0</v>
      </c>
      <c r="BA118" t="b">
        <f>AND(AA118,AB118,Z118)</f>
        <v>0</v>
      </c>
      <c r="BB118" t="b">
        <f t="shared" si="37"/>
        <v>0</v>
      </c>
      <c r="BC118" t="b">
        <f t="shared" si="28"/>
        <v>0</v>
      </c>
      <c r="BD118" t="b">
        <f t="shared" si="37"/>
        <v>0</v>
      </c>
      <c r="BE118" t="b">
        <f>AND(AA118,AC118,Z118)</f>
        <v>0</v>
      </c>
      <c r="BF118" t="b">
        <f t="shared" si="37"/>
        <v>0</v>
      </c>
      <c r="BG118" t="b">
        <f t="shared" si="29"/>
        <v>0</v>
      </c>
    </row>
    <row r="119" spans="1:59" x14ac:dyDescent="0.25">
      <c r="C119">
        <f>C114+9</f>
        <v>234</v>
      </c>
      <c r="E119" s="48">
        <f>E115+1/48</f>
        <v>0.66666666666666674</v>
      </c>
      <c r="F119" s="50"/>
      <c r="G119" s="51"/>
      <c r="H119" s="46"/>
      <c r="I119" s="52"/>
      <c r="J119" s="53"/>
      <c r="K119" s="58"/>
      <c r="L119" s="57"/>
      <c r="M119" s="54"/>
      <c r="N119" s="60"/>
      <c r="O119" s="56"/>
      <c r="P119" s="61"/>
      <c r="Q119" s="62"/>
      <c r="R119" s="55"/>
      <c r="S119" s="63"/>
      <c r="U119">
        <f t="shared" si="30"/>
        <v>116</v>
      </c>
      <c r="V119" cm="1">
        <f t="array" ref="V119">_xlfn.IFS(
OR(MOD(V118+0.5,3)=0,MOD(V118+0.5,4)=0,MOD(V118+0.5,7.5)=0,MOD(V118+0.5,5)=0),V118+0.5,
OR(MOD(V118+1,3)=0,MOD(V118+1,4)=0,MOD(V118+1,5)=0),V118+1,
OR(MOD(V118+1.5,3)=0,MOD(V118+1.5,4)=0,MOD(V118+1.5,7.5)=0,MOD(V118+1.5,5)=0),V118+1.5,
OR(MOD(V118+2,3)=0,MOD(V118+2,4)=0,MOD(V118+2,5)=0),V118+2,
OR(MOD(V118+2.5,3)=0,MOD(V118+2.5,4)=0,MOD(V118+2.5,7.5)=0,MOD(V118+2.5,5)=0),V118+2.5,
OR(MOD(V118+3,3)=0,MOD(V118+3,4)=0,MOD(V118+3,5)=0),V118+3)</f>
        <v>174</v>
      </c>
      <c r="W119" s="65">
        <f t="shared" si="26"/>
        <v>0.96666666666666667</v>
      </c>
      <c r="X119">
        <f>IF(MOD(V119,3)=0,1,0)+IF(MOD(V119,4)=0,2,0)+IF(MOD(V119,5)=0,4,0)+IF(MOD(V119,8)=0,8,0)+IF(MOD(V119,7.5)=0,16,0)+IF(OR(MOD(V119,6)=0,MOD(V119,10)=0),32,0)+IF(OR(MOD(V119,9)=0,MOD(V119,22.5)=0),64,0)</f>
        <v>33</v>
      </c>
      <c r="Y119" t="b">
        <f>OR(MOD(V119,6)=0,MOD(V119,10)=0)</f>
        <v>1</v>
      </c>
      <c r="Z119" t="b">
        <f>OR(MOD(V119,22.5)=0,MOD(V119,9)=0)</f>
        <v>0</v>
      </c>
      <c r="AA119" t="b">
        <f t="shared" si="40"/>
        <v>1</v>
      </c>
      <c r="AB119" t="b">
        <f t="shared" si="40"/>
        <v>0</v>
      </c>
      <c r="AC119" t="b">
        <f t="shared" si="40"/>
        <v>0</v>
      </c>
      <c r="AD119" t="b">
        <f t="shared" si="40"/>
        <v>1</v>
      </c>
      <c r="AE119" t="b">
        <f>AND(AA119,Y119)</f>
        <v>1</v>
      </c>
      <c r="AF119" t="b">
        <f>MOD($V119,AF$1)=0</f>
        <v>0</v>
      </c>
      <c r="AG119" t="b">
        <f t="shared" si="40"/>
        <v>0</v>
      </c>
      <c r="AH119" t="b">
        <f t="shared" si="40"/>
        <v>0</v>
      </c>
      <c r="AI119" t="b">
        <f>AND(AA119,Z119)</f>
        <v>0</v>
      </c>
      <c r="AJ119" t="b">
        <f t="shared" si="40"/>
        <v>0</v>
      </c>
      <c r="AK119" t="b">
        <f>AND(AC119,Y119)</f>
        <v>0</v>
      </c>
      <c r="AL119" t="b">
        <f t="shared" si="40"/>
        <v>0</v>
      </c>
      <c r="AM119" t="b">
        <f>AND(AA119,AB119)</f>
        <v>0</v>
      </c>
      <c r="AN119" t="b">
        <f t="shared" si="40"/>
        <v>0</v>
      </c>
      <c r="AO119" t="b">
        <f>AND(AA119,AC119)</f>
        <v>0</v>
      </c>
      <c r="AP119" t="b">
        <f t="shared" si="36"/>
        <v>0</v>
      </c>
      <c r="AQ119" t="b">
        <f>AND(AA119,Y119,Z119)</f>
        <v>0</v>
      </c>
      <c r="AR119" t="b">
        <f t="shared" si="36"/>
        <v>0</v>
      </c>
      <c r="AS119" t="b">
        <f>AND(AB119,AC119)</f>
        <v>0</v>
      </c>
      <c r="AT119" t="b">
        <f t="shared" si="36"/>
        <v>0</v>
      </c>
      <c r="AU119" t="b">
        <f>AND(AF119,Z119)</f>
        <v>0</v>
      </c>
      <c r="AV119" t="b">
        <f t="shared" si="36"/>
        <v>0</v>
      </c>
      <c r="AW119" t="b">
        <f t="shared" si="27"/>
        <v>0</v>
      </c>
      <c r="AX119" t="b">
        <f t="shared" si="36"/>
        <v>0</v>
      </c>
      <c r="AY119" t="b">
        <f>AND(AA119,AC119,Y119)</f>
        <v>0</v>
      </c>
      <c r="AZ119" t="b">
        <f t="shared" si="36"/>
        <v>0</v>
      </c>
      <c r="BA119" t="b">
        <f>AND(AA119,AB119,Z119)</f>
        <v>0</v>
      </c>
      <c r="BB119" t="b">
        <f t="shared" si="37"/>
        <v>0</v>
      </c>
      <c r="BC119" t="b">
        <f t="shared" si="28"/>
        <v>0</v>
      </c>
      <c r="BD119" t="b">
        <f t="shared" si="37"/>
        <v>0</v>
      </c>
      <c r="BE119" t="b">
        <f>AND(AA119,AC119,Z119)</f>
        <v>0</v>
      </c>
      <c r="BF119" t="b">
        <f t="shared" si="37"/>
        <v>0</v>
      </c>
      <c r="BG119" t="b">
        <f t="shared" si="29"/>
        <v>0</v>
      </c>
    </row>
    <row r="120" spans="1:59" x14ac:dyDescent="0.25">
      <c r="A120">
        <f>A118+7.5</f>
        <v>240</v>
      </c>
      <c r="B120">
        <f>B117+8</f>
        <v>240</v>
      </c>
      <c r="D120">
        <f>D116+10</f>
        <v>240</v>
      </c>
      <c r="E120" s="48"/>
      <c r="F120" s="50"/>
      <c r="G120" s="51">
        <f>G115+1/40</f>
        <v>0.67500000000000027</v>
      </c>
      <c r="H120" s="46"/>
      <c r="I120" s="52"/>
      <c r="J120" s="53"/>
      <c r="K120" s="58">
        <f>K111+1/20</f>
        <v>0.70000000000000007</v>
      </c>
      <c r="L120" s="57"/>
      <c r="M120" s="54"/>
      <c r="N120" s="60"/>
      <c r="O120" s="56"/>
      <c r="P120" s="61"/>
      <c r="Q120" s="62"/>
      <c r="R120" s="55"/>
      <c r="S120" s="63"/>
      <c r="U120">
        <f t="shared" si="30"/>
        <v>117</v>
      </c>
      <c r="V120" cm="1">
        <f t="array" ref="V120">_xlfn.IFS(
OR(MOD(V119+0.5,3)=0,MOD(V119+0.5,4)=0,MOD(V119+0.5,7.5)=0,MOD(V119+0.5,5)=0),V119+0.5,
OR(MOD(V119+1,3)=0,MOD(V119+1,4)=0,MOD(V119+1,5)=0),V119+1,
OR(MOD(V119+1.5,3)=0,MOD(V119+1.5,4)=0,MOD(V119+1.5,7.5)=0,MOD(V119+1.5,5)=0),V119+1.5,
OR(MOD(V119+2,3)=0,MOD(V119+2,4)=0,MOD(V119+2,5)=0),V119+2,
OR(MOD(V119+2.5,3)=0,MOD(V119+2.5,4)=0,MOD(V119+2.5,7.5)=0,MOD(V119+2.5,5)=0),V119+2.5,
OR(MOD(V119+3,3)=0,MOD(V119+3,4)=0,MOD(V119+3,5)=0),V119+3)</f>
        <v>175</v>
      </c>
      <c r="W120" s="65">
        <f t="shared" si="26"/>
        <v>0.97222222222222221</v>
      </c>
      <c r="X120">
        <f>IF(MOD(V120,3)=0,1,0)+IF(MOD(V120,4)=0,2,0)+IF(MOD(V120,5)=0,4,0)+IF(MOD(V120,8)=0,8,0)+IF(MOD(V120,7.5)=0,16,0)+IF(OR(MOD(V120,6)=0,MOD(V120,10)=0),32,0)+IF(OR(MOD(V120,9)=0,MOD(V120,22.5)=0),64,0)</f>
        <v>4</v>
      </c>
      <c r="Y120" t="b">
        <f>OR(MOD(V120,6)=0,MOD(V120,10)=0)</f>
        <v>0</v>
      </c>
      <c r="Z120" t="b">
        <f>OR(MOD(V120,22.5)=0,MOD(V120,9)=0)</f>
        <v>0</v>
      </c>
      <c r="AA120" t="b">
        <f t="shared" si="40"/>
        <v>0</v>
      </c>
      <c r="AB120" t="b">
        <f t="shared" si="40"/>
        <v>0</v>
      </c>
      <c r="AC120" t="b">
        <f t="shared" si="40"/>
        <v>1</v>
      </c>
      <c r="AD120" t="b">
        <f t="shared" si="40"/>
        <v>0</v>
      </c>
      <c r="AE120" t="b">
        <f>AND(AA120,Y120)</f>
        <v>0</v>
      </c>
      <c r="AF120" t="b">
        <f>MOD($V120,AF$1)=0</f>
        <v>0</v>
      </c>
      <c r="AG120" t="b">
        <f t="shared" si="40"/>
        <v>0</v>
      </c>
      <c r="AH120" t="b">
        <f t="shared" si="40"/>
        <v>0</v>
      </c>
      <c r="AI120" t="b">
        <f>AND(AA120,Z120)</f>
        <v>0</v>
      </c>
      <c r="AJ120" t="b">
        <f t="shared" si="40"/>
        <v>0</v>
      </c>
      <c r="AK120" t="b">
        <f>AND(AC120,Y120)</f>
        <v>0</v>
      </c>
      <c r="AL120" t="b">
        <f t="shared" si="40"/>
        <v>0</v>
      </c>
      <c r="AM120" t="b">
        <f>AND(AA120,AB120)</f>
        <v>0</v>
      </c>
      <c r="AN120" t="b">
        <f t="shared" si="40"/>
        <v>0</v>
      </c>
      <c r="AO120" t="b">
        <f>AND(AA120,AC120)</f>
        <v>0</v>
      </c>
      <c r="AP120" t="b">
        <f t="shared" si="36"/>
        <v>0</v>
      </c>
      <c r="AQ120" t="b">
        <f>AND(AA120,Y120,Z120)</f>
        <v>0</v>
      </c>
      <c r="AR120" t="b">
        <f t="shared" si="36"/>
        <v>0</v>
      </c>
      <c r="AS120" t="b">
        <f>AND(AB120,AC120)</f>
        <v>0</v>
      </c>
      <c r="AT120" t="b">
        <f t="shared" si="36"/>
        <v>0</v>
      </c>
      <c r="AU120" t="b">
        <f>AND(AF120,Z120)</f>
        <v>0</v>
      </c>
      <c r="AV120" t="b">
        <f t="shared" si="36"/>
        <v>0</v>
      </c>
      <c r="AW120" t="b">
        <f t="shared" si="27"/>
        <v>0</v>
      </c>
      <c r="AX120" t="b">
        <f t="shared" si="36"/>
        <v>0</v>
      </c>
      <c r="AY120" t="b">
        <f>AND(AA120,AC120,Y120)</f>
        <v>0</v>
      </c>
      <c r="AZ120" t="b">
        <f t="shared" si="36"/>
        <v>0</v>
      </c>
      <c r="BA120" t="b">
        <f>AND(AA120,AB120,Z120)</f>
        <v>0</v>
      </c>
      <c r="BB120" t="b">
        <f t="shared" si="37"/>
        <v>0</v>
      </c>
      <c r="BC120" t="b">
        <f t="shared" si="28"/>
        <v>0</v>
      </c>
      <c r="BD120" t="b">
        <f t="shared" si="37"/>
        <v>0</v>
      </c>
      <c r="BE120" t="b">
        <f>AND(AA120,AC120,Z120)</f>
        <v>0</v>
      </c>
      <c r="BF120" t="b">
        <f t="shared" si="37"/>
        <v>0</v>
      </c>
      <c r="BG120" t="b">
        <f t="shared" si="29"/>
        <v>0</v>
      </c>
    </row>
    <row r="121" spans="1:59" x14ac:dyDescent="0.25">
      <c r="C121">
        <f>C119+9</f>
        <v>243</v>
      </c>
      <c r="E121" s="48">
        <f>E119+1/48</f>
        <v>0.68750000000000011</v>
      </c>
      <c r="F121" s="50">
        <f>F118+1/45</f>
        <v>0.68888888888888888</v>
      </c>
      <c r="G121" s="51"/>
      <c r="H121" s="46">
        <f>H117+1/36</f>
        <v>0.69444444444444464</v>
      </c>
      <c r="I121" s="52">
        <f>I116+1/30</f>
        <v>0.7</v>
      </c>
      <c r="J121" s="53">
        <f>J115+1/24</f>
        <v>0.70833333333333315</v>
      </c>
      <c r="K121" s="58"/>
      <c r="L121" s="57">
        <f>L113+1/18</f>
        <v>0.72222222222222243</v>
      </c>
      <c r="M121" s="54"/>
      <c r="N121" s="60">
        <f>N111+1/15</f>
        <v>0.73333333333333328</v>
      </c>
      <c r="O121" s="56">
        <f>O110+1/12</f>
        <v>0.75</v>
      </c>
      <c r="P121" s="61"/>
      <c r="Q121" s="62">
        <f>Q105+1/9</f>
        <v>0.7777777777777779</v>
      </c>
      <c r="R121" s="55"/>
      <c r="S121" s="63">
        <f>S97+1/6</f>
        <v>0.83333333333333326</v>
      </c>
      <c r="U121">
        <f t="shared" si="30"/>
        <v>118</v>
      </c>
      <c r="V121" cm="1">
        <f t="array" ref="V121">_xlfn.IFS(
OR(MOD(V120+0.5,3)=0,MOD(V120+0.5,4)=0,MOD(V120+0.5,7.5)=0,MOD(V120+0.5,5)=0),V120+0.5,
OR(MOD(V120+1,3)=0,MOD(V120+1,4)=0,MOD(V120+1,5)=0),V120+1,
OR(MOD(V120+1.5,3)=0,MOD(V120+1.5,4)=0,MOD(V120+1.5,7.5)=0,MOD(V120+1.5,5)=0),V120+1.5,
OR(MOD(V120+2,3)=0,MOD(V120+2,4)=0,MOD(V120+2,5)=0),V120+2,
OR(MOD(V120+2.5,3)=0,MOD(V120+2.5,4)=0,MOD(V120+2.5,7.5)=0,MOD(V120+2.5,5)=0),V120+2.5,
OR(MOD(V120+3,3)=0,MOD(V120+3,4)=0,MOD(V120+3,5)=0),V120+3)</f>
        <v>176</v>
      </c>
      <c r="W121" s="65">
        <f t="shared" si="26"/>
        <v>0.97777777777777775</v>
      </c>
      <c r="X121">
        <f>IF(MOD(V121,3)=0,1,0)+IF(MOD(V121,4)=0,2,0)+IF(MOD(V121,5)=0,4,0)+IF(MOD(V121,8)=0,8,0)+IF(MOD(V121,7.5)=0,16,0)+IF(OR(MOD(V121,6)=0,MOD(V121,10)=0),32,0)+IF(OR(MOD(V121,9)=0,MOD(V121,22.5)=0),64,0)</f>
        <v>10</v>
      </c>
      <c r="Y121" t="b">
        <f>OR(MOD(V121,6)=0,MOD(V121,10)=0)</f>
        <v>0</v>
      </c>
      <c r="Z121" t="b">
        <f>OR(MOD(V121,22.5)=0,MOD(V121,9)=0)</f>
        <v>0</v>
      </c>
      <c r="AA121" t="b">
        <f t="shared" si="40"/>
        <v>0</v>
      </c>
      <c r="AB121" t="b">
        <f t="shared" si="40"/>
        <v>1</v>
      </c>
      <c r="AC121" t="b">
        <f t="shared" si="40"/>
        <v>0</v>
      </c>
      <c r="AD121" t="b">
        <f t="shared" si="40"/>
        <v>0</v>
      </c>
      <c r="AE121" t="b">
        <f>AND(AA121,Y121)</f>
        <v>0</v>
      </c>
      <c r="AF121" t="b">
        <f>MOD($V121,AF$1)=0</f>
        <v>0</v>
      </c>
      <c r="AG121" t="b">
        <f t="shared" si="40"/>
        <v>1</v>
      </c>
      <c r="AH121" t="b">
        <f t="shared" si="40"/>
        <v>0</v>
      </c>
      <c r="AI121" t="b">
        <f>AND(AA121,Z121)</f>
        <v>0</v>
      </c>
      <c r="AJ121" t="b">
        <f t="shared" si="40"/>
        <v>0</v>
      </c>
      <c r="AK121" t="b">
        <f>AND(AC121,Y121)</f>
        <v>0</v>
      </c>
      <c r="AL121" t="b">
        <f t="shared" si="40"/>
        <v>0</v>
      </c>
      <c r="AM121" t="b">
        <f>AND(AA121,AB121)</f>
        <v>0</v>
      </c>
      <c r="AN121" t="b">
        <f t="shared" si="40"/>
        <v>0</v>
      </c>
      <c r="AO121" t="b">
        <f>AND(AA121,AC121)</f>
        <v>0</v>
      </c>
      <c r="AP121" t="b">
        <f t="shared" si="36"/>
        <v>0</v>
      </c>
      <c r="AQ121" t="b">
        <f>AND(AA121,Y121,Z121)</f>
        <v>0</v>
      </c>
      <c r="AR121" t="b">
        <f t="shared" si="36"/>
        <v>0</v>
      </c>
      <c r="AS121" t="b">
        <f>AND(AB121,AC121)</f>
        <v>0</v>
      </c>
      <c r="AT121" t="b">
        <f t="shared" si="36"/>
        <v>0</v>
      </c>
      <c r="AU121" t="b">
        <f>AND(AF121,Z121)</f>
        <v>0</v>
      </c>
      <c r="AV121" t="b">
        <f t="shared" si="36"/>
        <v>0</v>
      </c>
      <c r="AW121" t="b">
        <f t="shared" si="27"/>
        <v>0</v>
      </c>
      <c r="AX121" t="b">
        <f t="shared" si="36"/>
        <v>0</v>
      </c>
      <c r="AY121" t="b">
        <f>AND(AA121,AC121,Y121)</f>
        <v>0</v>
      </c>
      <c r="AZ121" t="b">
        <f t="shared" si="36"/>
        <v>0</v>
      </c>
      <c r="BA121" t="b">
        <f>AND(AA121,AB121,Z121)</f>
        <v>0</v>
      </c>
      <c r="BB121" t="b">
        <f t="shared" si="37"/>
        <v>0</v>
      </c>
      <c r="BC121" t="b">
        <f t="shared" si="28"/>
        <v>0</v>
      </c>
      <c r="BD121" t="b">
        <f t="shared" si="37"/>
        <v>0</v>
      </c>
      <c r="BE121" t="b">
        <f>AND(AA121,AC121,Z121)</f>
        <v>0</v>
      </c>
      <c r="BF121" t="b">
        <f t="shared" si="37"/>
        <v>0</v>
      </c>
      <c r="BG121" t="b">
        <f t="shared" si="29"/>
        <v>0</v>
      </c>
    </row>
    <row r="122" spans="1:59" x14ac:dyDescent="0.25">
      <c r="A122">
        <f>A120+7.5</f>
        <v>247.5</v>
      </c>
      <c r="E122" s="48"/>
      <c r="F122" s="50"/>
      <c r="G122" s="51">
        <f>G120+1/40</f>
        <v>0.70000000000000029</v>
      </c>
      <c r="H122" s="46"/>
      <c r="I122" s="52"/>
      <c r="J122" s="53"/>
      <c r="K122" s="58"/>
      <c r="L122" s="57"/>
      <c r="M122" s="54"/>
      <c r="N122" s="60"/>
      <c r="O122" s="56"/>
      <c r="P122" s="61"/>
      <c r="Q122" s="62"/>
      <c r="R122" s="55"/>
      <c r="S122" s="63"/>
      <c r="U122">
        <f t="shared" si="30"/>
        <v>119</v>
      </c>
      <c r="V122" cm="1">
        <f t="array" ref="V122">_xlfn.IFS(
OR(MOD(V121+0.5,3)=0,MOD(V121+0.5,4)=0,MOD(V121+0.5,7.5)=0,MOD(V121+0.5,5)=0),V121+0.5,
OR(MOD(V121+1,3)=0,MOD(V121+1,4)=0,MOD(V121+1,5)=0),V121+1,
OR(MOD(V121+1.5,3)=0,MOD(V121+1.5,4)=0,MOD(V121+1.5,7.5)=0,MOD(V121+1.5,5)=0),V121+1.5,
OR(MOD(V121+2,3)=0,MOD(V121+2,4)=0,MOD(V121+2,5)=0),V121+2,
OR(MOD(V121+2.5,3)=0,MOD(V121+2.5,4)=0,MOD(V121+2.5,7.5)=0,MOD(V121+2.5,5)=0),V121+2.5,
OR(MOD(V121+3,3)=0,MOD(V121+3,4)=0,MOD(V121+3,5)=0),V121+3)</f>
        <v>177</v>
      </c>
      <c r="W122" s="65">
        <f t="shared" si="26"/>
        <v>0.98333333333333339</v>
      </c>
      <c r="X122">
        <f>IF(MOD(V122,3)=0,1,0)+IF(MOD(V122,4)=0,2,0)+IF(MOD(V122,5)=0,4,0)+IF(MOD(V122,8)=0,8,0)+IF(MOD(V122,7.5)=0,16,0)+IF(OR(MOD(V122,6)=0,MOD(V122,10)=0),32,0)+IF(OR(MOD(V122,9)=0,MOD(V122,22.5)=0),64,0)</f>
        <v>1</v>
      </c>
      <c r="Y122" t="b">
        <f>OR(MOD(V122,6)=0,MOD(V122,10)=0)</f>
        <v>0</v>
      </c>
      <c r="Z122" t="b">
        <f>OR(MOD(V122,22.5)=0,MOD(V122,9)=0)</f>
        <v>0</v>
      </c>
      <c r="AA122" t="b">
        <f t="shared" si="40"/>
        <v>1</v>
      </c>
      <c r="AB122" t="b">
        <f t="shared" si="40"/>
        <v>0</v>
      </c>
      <c r="AC122" t="b">
        <f t="shared" si="40"/>
        <v>0</v>
      </c>
      <c r="AD122" t="b">
        <f t="shared" si="40"/>
        <v>0</v>
      </c>
      <c r="AE122" t="b">
        <f>AND(AA122,Y122)</f>
        <v>0</v>
      </c>
      <c r="AF122" t="b">
        <f>MOD($V122,AF$1)=0</f>
        <v>0</v>
      </c>
      <c r="AG122" t="b">
        <f t="shared" si="40"/>
        <v>0</v>
      </c>
      <c r="AH122" t="b">
        <f t="shared" si="40"/>
        <v>0</v>
      </c>
      <c r="AI122" t="b">
        <f>AND(AA122,Z122)</f>
        <v>0</v>
      </c>
      <c r="AJ122" t="b">
        <f t="shared" si="40"/>
        <v>0</v>
      </c>
      <c r="AK122" t="b">
        <f>AND(AC122,Y122)</f>
        <v>0</v>
      </c>
      <c r="AL122" t="b">
        <f t="shared" si="40"/>
        <v>0</v>
      </c>
      <c r="AM122" t="b">
        <f>AND(AA122,AB122)</f>
        <v>0</v>
      </c>
      <c r="AN122" t="b">
        <f t="shared" si="40"/>
        <v>0</v>
      </c>
      <c r="AO122" t="b">
        <f>AND(AA122,AC122)</f>
        <v>0</v>
      </c>
      <c r="AP122" t="b">
        <f t="shared" si="36"/>
        <v>0</v>
      </c>
      <c r="AQ122" t="b">
        <f>AND(AA122,Y122,Z122)</f>
        <v>0</v>
      </c>
      <c r="AR122" t="b">
        <f t="shared" si="36"/>
        <v>0</v>
      </c>
      <c r="AS122" t="b">
        <f>AND(AB122,AC122)</f>
        <v>0</v>
      </c>
      <c r="AT122" t="b">
        <f t="shared" si="36"/>
        <v>0</v>
      </c>
      <c r="AU122" t="b">
        <f>AND(AF122,Z122)</f>
        <v>0</v>
      </c>
      <c r="AV122" t="b">
        <f t="shared" si="36"/>
        <v>0</v>
      </c>
      <c r="AW122" t="b">
        <f t="shared" si="27"/>
        <v>0</v>
      </c>
      <c r="AX122" t="b">
        <f t="shared" si="36"/>
        <v>0</v>
      </c>
      <c r="AY122" t="b">
        <f>AND(AA122,AC122,Y122)</f>
        <v>0</v>
      </c>
      <c r="AZ122" t="b">
        <f t="shared" si="36"/>
        <v>0</v>
      </c>
      <c r="BA122" t="b">
        <f>AND(AA122,AB122,Z122)</f>
        <v>0</v>
      </c>
      <c r="BB122" t="b">
        <f t="shared" si="37"/>
        <v>0</v>
      </c>
      <c r="BC122" t="b">
        <f t="shared" si="28"/>
        <v>0</v>
      </c>
      <c r="BD122" t="b">
        <f t="shared" si="37"/>
        <v>0</v>
      </c>
      <c r="BE122" t="b">
        <f>AND(AA122,AC122,Z122)</f>
        <v>0</v>
      </c>
      <c r="BF122" t="b">
        <f t="shared" si="37"/>
        <v>0</v>
      </c>
      <c r="BG122" t="b">
        <f t="shared" si="29"/>
        <v>0</v>
      </c>
    </row>
    <row r="123" spans="1:59" x14ac:dyDescent="0.25">
      <c r="B123">
        <f>B120+8</f>
        <v>248</v>
      </c>
      <c r="E123" s="48">
        <f>E121+1/48</f>
        <v>0.70833333333333348</v>
      </c>
      <c r="F123" s="50"/>
      <c r="G123" s="51"/>
      <c r="H123" s="46"/>
      <c r="I123" s="52"/>
      <c r="J123" s="53"/>
      <c r="K123" s="58"/>
      <c r="L123" s="57"/>
      <c r="M123" s="54">
        <f>M115+1/16</f>
        <v>0.75</v>
      </c>
      <c r="N123" s="60"/>
      <c r="O123" s="56"/>
      <c r="P123" s="61"/>
      <c r="Q123" s="62"/>
      <c r="R123" s="55"/>
      <c r="S123" s="63"/>
      <c r="U123">
        <f t="shared" si="30"/>
        <v>120</v>
      </c>
      <c r="V123" cm="1">
        <f t="array" ref="V123">_xlfn.IFS(
OR(MOD(V122+0.5,3)=0,MOD(V122+0.5,4)=0,MOD(V122+0.5,7.5)=0,MOD(V122+0.5,5)=0),V122+0.5,
OR(MOD(V122+1,3)=0,MOD(V122+1,4)=0,MOD(V122+1,5)=0),V122+1,
OR(MOD(V122+1.5,3)=0,MOD(V122+1.5,4)=0,MOD(V122+1.5,7.5)=0,MOD(V122+1.5,5)=0),V122+1.5,
OR(MOD(V122+2,3)=0,MOD(V122+2,4)=0,MOD(V122+2,5)=0),V122+2,
OR(MOD(V122+2.5,3)=0,MOD(V122+2.5,4)=0,MOD(V122+2.5,7.5)=0,MOD(V122+2.5,5)=0),V122+2.5,
OR(MOD(V122+3,3)=0,MOD(V122+3,4)=0,MOD(V122+3,5)=0),V122+3)</f>
        <v>180</v>
      </c>
      <c r="W123" s="65">
        <f t="shared" si="26"/>
        <v>1</v>
      </c>
      <c r="X123">
        <f>IF(MOD(V123,3)=0,1,0)+IF(MOD(V123,4)=0,2,0)+IF(MOD(V123,5)=0,4,0)+IF(MOD(V123,8)=0,8,0)+IF(MOD(V123,7.5)=0,16,0)+IF(OR(MOD(V123,6)=0,MOD(V123,10)=0),32,0)+IF(OR(MOD(V123,9)=0,MOD(V123,22.5)=0),64,0)</f>
        <v>119</v>
      </c>
      <c r="Y123" t="b">
        <f>OR(MOD(V123,6)=0,MOD(V123,10)=0)</f>
        <v>1</v>
      </c>
      <c r="Z123" t="b">
        <f>OR(MOD(V123,22.5)=0,MOD(V123,9)=0)</f>
        <v>1</v>
      </c>
      <c r="AA123" t="b">
        <f t="shared" si="40"/>
        <v>1</v>
      </c>
      <c r="AB123" t="b">
        <f t="shared" si="40"/>
        <v>1</v>
      </c>
      <c r="AC123" t="b">
        <f t="shared" si="40"/>
        <v>1</v>
      </c>
      <c r="AD123" t="b">
        <f t="shared" si="40"/>
        <v>1</v>
      </c>
      <c r="AE123" t="b">
        <f>AND(AA123,Y123)</f>
        <v>1</v>
      </c>
      <c r="AF123" t="b">
        <f>MOD($V123,AF$1)=0</f>
        <v>1</v>
      </c>
      <c r="AG123" t="b">
        <f t="shared" si="40"/>
        <v>0</v>
      </c>
      <c r="AH123" t="b">
        <f t="shared" si="40"/>
        <v>1</v>
      </c>
      <c r="AI123" t="b">
        <f>AND(AA123,Z123)</f>
        <v>1</v>
      </c>
      <c r="AJ123" t="b">
        <f t="shared" si="40"/>
        <v>1</v>
      </c>
      <c r="AK123" t="b">
        <f>AND(AC123,Y123)</f>
        <v>1</v>
      </c>
      <c r="AL123" t="b">
        <f t="shared" si="40"/>
        <v>1</v>
      </c>
      <c r="AM123" t="b">
        <f>AND(AA123,AB123)</f>
        <v>1</v>
      </c>
      <c r="AN123" t="b">
        <f t="shared" si="40"/>
        <v>1</v>
      </c>
      <c r="AO123" t="b">
        <f>AND(AA123,AC123)</f>
        <v>1</v>
      </c>
      <c r="AP123" t="b">
        <f t="shared" si="36"/>
        <v>1</v>
      </c>
      <c r="AQ123" t="b">
        <f>AND(AA123,Y123,Z123)</f>
        <v>1</v>
      </c>
      <c r="AR123" t="b">
        <f t="shared" si="36"/>
        <v>1</v>
      </c>
      <c r="AS123" t="b">
        <f>AND(AB123,AC123)</f>
        <v>1</v>
      </c>
      <c r="AT123" t="b">
        <f t="shared" si="36"/>
        <v>1</v>
      </c>
      <c r="AU123" t="b">
        <f>AND(AF123,Z123)</f>
        <v>1</v>
      </c>
      <c r="AV123" t="b">
        <f t="shared" si="36"/>
        <v>0</v>
      </c>
      <c r="AW123" t="b">
        <f t="shared" si="27"/>
        <v>0</v>
      </c>
      <c r="AX123" t="b">
        <f t="shared" si="36"/>
        <v>1</v>
      </c>
      <c r="AY123" t="b">
        <f>AND(AA123,AC123,Y123)</f>
        <v>1</v>
      </c>
      <c r="AZ123" t="b">
        <f t="shared" si="36"/>
        <v>1</v>
      </c>
      <c r="BA123" t="b">
        <f>AND(AA123,AB123,Z123)</f>
        <v>1</v>
      </c>
      <c r="BB123" t="b">
        <f t="shared" si="37"/>
        <v>0</v>
      </c>
      <c r="BC123" t="b">
        <f t="shared" si="28"/>
        <v>0</v>
      </c>
      <c r="BD123" t="b">
        <f t="shared" si="37"/>
        <v>1</v>
      </c>
      <c r="BE123" t="b">
        <f>AND(AA123,AC123,Z123)</f>
        <v>1</v>
      </c>
      <c r="BF123" t="b">
        <f t="shared" si="37"/>
        <v>1</v>
      </c>
      <c r="BG123" t="b">
        <f t="shared" si="29"/>
        <v>1</v>
      </c>
    </row>
    <row r="124" spans="1:59" x14ac:dyDescent="0.25">
      <c r="D124">
        <f>D120+10</f>
        <v>250</v>
      </c>
      <c r="E124" s="48"/>
      <c r="F124" s="50">
        <f>F121+1/45</f>
        <v>0.71111111111111114</v>
      </c>
      <c r="G124" s="51"/>
      <c r="H124" s="46"/>
      <c r="I124" s="52"/>
      <c r="J124" s="53"/>
      <c r="K124" s="58"/>
      <c r="L124" s="57"/>
      <c r="M124" s="54"/>
      <c r="N124" s="60"/>
      <c r="O124" s="56"/>
      <c r="P124" s="61"/>
      <c r="Q124" s="62"/>
      <c r="R124" s="55"/>
      <c r="S124" s="63"/>
      <c r="U124">
        <f t="shared" si="30"/>
        <v>121</v>
      </c>
      <c r="V124" cm="1">
        <f t="array" ref="V124">_xlfn.IFS(
OR(MOD(V123+0.5,3)=0,MOD(V123+0.5,4)=0,MOD(V123+0.5,7.5)=0,MOD(V123+0.5,5)=0),V123+0.5,
OR(MOD(V123+1,3)=0,MOD(V123+1,4)=0,MOD(V123+1,5)=0),V123+1,
OR(MOD(V123+1.5,3)=0,MOD(V123+1.5,4)=0,MOD(V123+1.5,7.5)=0,MOD(V123+1.5,5)=0),V123+1.5,
OR(MOD(V123+2,3)=0,MOD(V123+2,4)=0,MOD(V123+2,5)=0),V123+2,
OR(MOD(V123+2.5,3)=0,MOD(V123+2.5,4)=0,MOD(V123+2.5,7.5)=0,MOD(V123+2.5,5)=0),V123+2.5,
OR(MOD(V123+3,3)=0,MOD(V123+3,4)=0,MOD(V123+3,5)=0),V123+3)</f>
        <v>183</v>
      </c>
      <c r="W124" s="65">
        <f t="shared" si="26"/>
        <v>1.0166666666666666</v>
      </c>
      <c r="X124">
        <f>IF(MOD(V124,3)=0,1,0)+IF(MOD(V124,4)=0,2,0)+IF(MOD(V124,5)=0,4,0)+IF(MOD(V124,8)=0,8,0)+IF(MOD(V124,7.5)=0,16,0)+IF(OR(MOD(V124,6)=0,MOD(V124,10)=0),32,0)+IF(OR(MOD(V124,9)=0,MOD(V124,22.5)=0),64,0)</f>
        <v>1</v>
      </c>
      <c r="Y124" t="b">
        <f>OR(MOD(V124,6)=0,MOD(V124,10)=0)</f>
        <v>0</v>
      </c>
      <c r="Z124" t="b">
        <f>OR(MOD(V124,22.5)=0,MOD(V124,9)=0)</f>
        <v>0</v>
      </c>
      <c r="AA124" t="b">
        <f t="shared" si="40"/>
        <v>1</v>
      </c>
      <c r="AB124" t="b">
        <f t="shared" si="40"/>
        <v>0</v>
      </c>
      <c r="AC124" t="b">
        <f t="shared" si="40"/>
        <v>0</v>
      </c>
      <c r="AD124" t="b">
        <f t="shared" si="40"/>
        <v>0</v>
      </c>
      <c r="AE124" t="b">
        <f>AND(AA124,Y124)</f>
        <v>0</v>
      </c>
      <c r="AF124" t="b">
        <f>MOD($V124,AF$1)=0</f>
        <v>0</v>
      </c>
      <c r="AG124" t="b">
        <f t="shared" si="40"/>
        <v>0</v>
      </c>
      <c r="AH124" t="b">
        <f t="shared" si="40"/>
        <v>0</v>
      </c>
      <c r="AI124" t="b">
        <f>AND(AA124,Z124)</f>
        <v>0</v>
      </c>
      <c r="AJ124" t="b">
        <f t="shared" si="40"/>
        <v>0</v>
      </c>
      <c r="AK124" t="b">
        <f>AND(AC124,Y124)</f>
        <v>0</v>
      </c>
      <c r="AL124" t="b">
        <f t="shared" si="40"/>
        <v>0</v>
      </c>
      <c r="AM124" t="b">
        <f>AND(AA124,AB124)</f>
        <v>0</v>
      </c>
      <c r="AN124" t="b">
        <f t="shared" si="40"/>
        <v>0</v>
      </c>
      <c r="AO124" t="b">
        <f>AND(AA124,AC124)</f>
        <v>0</v>
      </c>
      <c r="AP124" t="b">
        <f t="shared" si="36"/>
        <v>0</v>
      </c>
      <c r="AQ124" t="b">
        <f>AND(AA124,Y124,Z124)</f>
        <v>0</v>
      </c>
      <c r="AR124" t="b">
        <f t="shared" si="36"/>
        <v>0</v>
      </c>
      <c r="AS124" t="b">
        <f>AND(AB124,AC124)</f>
        <v>0</v>
      </c>
      <c r="AT124" t="b">
        <f t="shared" si="36"/>
        <v>0</v>
      </c>
      <c r="AU124" t="b">
        <f>AND(AF124,Z124)</f>
        <v>0</v>
      </c>
      <c r="AV124" t="b">
        <f t="shared" si="36"/>
        <v>0</v>
      </c>
      <c r="AW124" t="b">
        <f t="shared" si="27"/>
        <v>0</v>
      </c>
      <c r="AX124" t="b">
        <f t="shared" si="36"/>
        <v>0</v>
      </c>
      <c r="AY124" t="b">
        <f>AND(AA124,AC124,Y124)</f>
        <v>0</v>
      </c>
      <c r="AZ124" t="b">
        <f t="shared" si="36"/>
        <v>0</v>
      </c>
      <c r="BA124" t="b">
        <f>AND(AA124,AB124,Z124)</f>
        <v>0</v>
      </c>
      <c r="BB124" t="b">
        <f t="shared" si="37"/>
        <v>0</v>
      </c>
      <c r="BC124" t="b">
        <f t="shared" si="28"/>
        <v>0</v>
      </c>
      <c r="BD124" t="b">
        <f t="shared" si="37"/>
        <v>0</v>
      </c>
      <c r="BE124" t="b">
        <f>AND(AA124,AC124,Z124)</f>
        <v>0</v>
      </c>
      <c r="BF124" t="b">
        <f t="shared" si="37"/>
        <v>0</v>
      </c>
      <c r="BG124" t="b">
        <f t="shared" si="29"/>
        <v>0</v>
      </c>
    </row>
    <row r="125" spans="1:59" x14ac:dyDescent="0.25">
      <c r="C125">
        <f>C121+9</f>
        <v>252</v>
      </c>
      <c r="E125" s="48"/>
      <c r="F125" s="50"/>
      <c r="G125" s="51"/>
      <c r="H125" s="46">
        <f>H121+1/36</f>
        <v>0.72222222222222243</v>
      </c>
      <c r="I125" s="52"/>
      <c r="J125" s="53"/>
      <c r="K125" s="58"/>
      <c r="L125" s="57"/>
      <c r="M125" s="54"/>
      <c r="N125" s="60"/>
      <c r="O125" s="56"/>
      <c r="P125" s="61"/>
      <c r="Q125" s="62"/>
      <c r="R125" s="55"/>
      <c r="S125" s="63"/>
      <c r="U125">
        <f t="shared" si="30"/>
        <v>122</v>
      </c>
      <c r="V125" cm="1">
        <f t="array" ref="V125">_xlfn.IFS(
OR(MOD(V124+0.5,3)=0,MOD(V124+0.5,4)=0,MOD(V124+0.5,7.5)=0,MOD(V124+0.5,5)=0),V124+0.5,
OR(MOD(V124+1,3)=0,MOD(V124+1,4)=0,MOD(V124+1,5)=0),V124+1,
OR(MOD(V124+1.5,3)=0,MOD(V124+1.5,4)=0,MOD(V124+1.5,7.5)=0,MOD(V124+1.5,5)=0),V124+1.5,
OR(MOD(V124+2,3)=0,MOD(V124+2,4)=0,MOD(V124+2,5)=0),V124+2,
OR(MOD(V124+2.5,3)=0,MOD(V124+2.5,4)=0,MOD(V124+2.5,7.5)=0,MOD(V124+2.5,5)=0),V124+2.5,
OR(MOD(V124+3,3)=0,MOD(V124+3,4)=0,MOD(V124+3,5)=0),V124+3)</f>
        <v>184</v>
      </c>
      <c r="W125" s="65">
        <f t="shared" si="26"/>
        <v>1.0222222222222221</v>
      </c>
      <c r="X125">
        <f>IF(MOD(V125,3)=0,1,0)+IF(MOD(V125,4)=0,2,0)+IF(MOD(V125,5)=0,4,0)+IF(MOD(V125,8)=0,8,0)+IF(MOD(V125,7.5)=0,16,0)+IF(OR(MOD(V125,6)=0,MOD(V125,10)=0),32,0)+IF(OR(MOD(V125,9)=0,MOD(V125,22.5)=0),64,0)</f>
        <v>10</v>
      </c>
      <c r="Y125" t="b">
        <f>OR(MOD(V125,6)=0,MOD(V125,10)=0)</f>
        <v>0</v>
      </c>
      <c r="Z125" t="b">
        <f>OR(MOD(V125,22.5)=0,MOD(V125,9)=0)</f>
        <v>0</v>
      </c>
      <c r="AA125" t="b">
        <f t="shared" si="40"/>
        <v>0</v>
      </c>
      <c r="AB125" t="b">
        <f t="shared" si="40"/>
        <v>1</v>
      </c>
      <c r="AC125" t="b">
        <f t="shared" si="40"/>
        <v>0</v>
      </c>
      <c r="AD125" t="b">
        <f t="shared" si="40"/>
        <v>0</v>
      </c>
      <c r="AE125" t="b">
        <f>AND(AA125,Y125)</f>
        <v>0</v>
      </c>
      <c r="AF125" t="b">
        <f>MOD($V125,AF$1)=0</f>
        <v>0</v>
      </c>
      <c r="AG125" t="b">
        <f t="shared" si="40"/>
        <v>1</v>
      </c>
      <c r="AH125" t="b">
        <f t="shared" si="40"/>
        <v>0</v>
      </c>
      <c r="AI125" t="b">
        <f>AND(AA125,Z125)</f>
        <v>0</v>
      </c>
      <c r="AJ125" t="b">
        <f t="shared" si="40"/>
        <v>0</v>
      </c>
      <c r="AK125" t="b">
        <f>AND(AC125,Y125)</f>
        <v>0</v>
      </c>
      <c r="AL125" t="b">
        <f t="shared" si="40"/>
        <v>0</v>
      </c>
      <c r="AM125" t="b">
        <f>AND(AA125,AB125)</f>
        <v>0</v>
      </c>
      <c r="AN125" t="b">
        <f t="shared" si="40"/>
        <v>0</v>
      </c>
      <c r="AO125" t="b">
        <f>AND(AA125,AC125)</f>
        <v>0</v>
      </c>
      <c r="AP125" t="b">
        <f t="shared" si="36"/>
        <v>0</v>
      </c>
      <c r="AQ125" t="b">
        <f>AND(AA125,Y125,Z125)</f>
        <v>0</v>
      </c>
      <c r="AR125" t="b">
        <f t="shared" si="36"/>
        <v>0</v>
      </c>
      <c r="AS125" t="b">
        <f>AND(AB125,AC125)</f>
        <v>0</v>
      </c>
      <c r="AT125" t="b">
        <f t="shared" si="36"/>
        <v>0</v>
      </c>
      <c r="AU125" t="b">
        <f>AND(AF125,Z125)</f>
        <v>0</v>
      </c>
      <c r="AV125" t="b">
        <f t="shared" si="36"/>
        <v>0</v>
      </c>
      <c r="AW125" t="b">
        <f t="shared" si="27"/>
        <v>0</v>
      </c>
      <c r="AX125" t="b">
        <f t="shared" si="36"/>
        <v>0</v>
      </c>
      <c r="AY125" t="b">
        <f>AND(AA125,AC125,Y125)</f>
        <v>0</v>
      </c>
      <c r="AZ125" t="b">
        <f t="shared" si="36"/>
        <v>0</v>
      </c>
      <c r="BA125" t="b">
        <f>AND(AA125,AB125,Z125)</f>
        <v>0</v>
      </c>
      <c r="BB125" t="b">
        <f t="shared" si="37"/>
        <v>0</v>
      </c>
      <c r="BC125" t="b">
        <f t="shared" si="28"/>
        <v>0</v>
      </c>
      <c r="BD125" t="b">
        <f t="shared" si="37"/>
        <v>0</v>
      </c>
      <c r="BE125" t="b">
        <f>AND(AA125,AC125,Z125)</f>
        <v>0</v>
      </c>
      <c r="BF125" t="b">
        <f t="shared" si="37"/>
        <v>0</v>
      </c>
      <c r="BG125" t="b">
        <f t="shared" si="29"/>
        <v>0</v>
      </c>
    </row>
    <row r="126" spans="1:59" x14ac:dyDescent="0.25">
      <c r="A126">
        <f>A122+7.5</f>
        <v>255</v>
      </c>
      <c r="E126" s="48"/>
      <c r="F126" s="50"/>
      <c r="G126" s="51">
        <f>G122+1/40</f>
        <v>0.72500000000000031</v>
      </c>
      <c r="H126" s="46"/>
      <c r="I126" s="52">
        <f>I121+1/30</f>
        <v>0.73333333333333328</v>
      </c>
      <c r="J126" s="53"/>
      <c r="K126" s="58">
        <f>K120+1/20</f>
        <v>0.75000000000000011</v>
      </c>
      <c r="L126" s="57"/>
      <c r="M126" s="54"/>
      <c r="N126" s="60"/>
      <c r="O126" s="56"/>
      <c r="P126" s="61">
        <f>P111+1/10</f>
        <v>0.79999999999999993</v>
      </c>
      <c r="Q126" s="62"/>
      <c r="R126" s="55"/>
      <c r="S126" s="63"/>
      <c r="U126">
        <f t="shared" si="30"/>
        <v>123</v>
      </c>
      <c r="V126" cm="1">
        <f t="array" ref="V126">_xlfn.IFS(
OR(MOD(V125+0.5,3)=0,MOD(V125+0.5,4)=0,MOD(V125+0.5,7.5)=0,MOD(V125+0.5,5)=0),V125+0.5,
OR(MOD(V125+1,3)=0,MOD(V125+1,4)=0,MOD(V125+1,5)=0),V125+1,
OR(MOD(V125+1.5,3)=0,MOD(V125+1.5,4)=0,MOD(V125+1.5,7.5)=0,MOD(V125+1.5,5)=0),V125+1.5,
OR(MOD(V125+2,3)=0,MOD(V125+2,4)=0,MOD(V125+2,5)=0),V125+2,
OR(MOD(V125+2.5,3)=0,MOD(V125+2.5,4)=0,MOD(V125+2.5,7.5)=0,MOD(V125+2.5,5)=0),V125+2.5,
OR(MOD(V125+3,3)=0,MOD(V125+3,4)=0,MOD(V125+3,5)=0),V125+3)</f>
        <v>185</v>
      </c>
      <c r="W126" s="65">
        <f t="shared" si="26"/>
        <v>1.0277777777777777</v>
      </c>
      <c r="X126">
        <f>IF(MOD(V126,3)=0,1,0)+IF(MOD(V126,4)=0,2,0)+IF(MOD(V126,5)=0,4,0)+IF(MOD(V126,8)=0,8,0)+IF(MOD(V126,7.5)=0,16,0)+IF(OR(MOD(V126,6)=0,MOD(V126,10)=0),32,0)+IF(OR(MOD(V126,9)=0,MOD(V126,22.5)=0),64,0)</f>
        <v>4</v>
      </c>
      <c r="Y126" t="b">
        <f>OR(MOD(V126,6)=0,MOD(V126,10)=0)</f>
        <v>0</v>
      </c>
      <c r="Z126" t="b">
        <f>OR(MOD(V126,22.5)=0,MOD(V126,9)=0)</f>
        <v>0</v>
      </c>
      <c r="AA126" t="b">
        <f t="shared" si="40"/>
        <v>0</v>
      </c>
      <c r="AB126" t="b">
        <f t="shared" si="40"/>
        <v>0</v>
      </c>
      <c r="AC126" t="b">
        <f t="shared" si="40"/>
        <v>1</v>
      </c>
      <c r="AD126" t="b">
        <f t="shared" si="40"/>
        <v>0</v>
      </c>
      <c r="AE126" t="b">
        <f>AND(AA126,Y126)</f>
        <v>0</v>
      </c>
      <c r="AF126" t="b">
        <f>MOD($V126,AF$1)=0</f>
        <v>0</v>
      </c>
      <c r="AG126" t="b">
        <f t="shared" si="40"/>
        <v>0</v>
      </c>
      <c r="AH126" t="b">
        <f t="shared" si="40"/>
        <v>0</v>
      </c>
      <c r="AI126" t="b">
        <f>AND(AA126,Z126)</f>
        <v>0</v>
      </c>
      <c r="AJ126" t="b">
        <f t="shared" si="40"/>
        <v>0</v>
      </c>
      <c r="AK126" t="b">
        <f>AND(AC126,Y126)</f>
        <v>0</v>
      </c>
      <c r="AL126" t="b">
        <f t="shared" si="40"/>
        <v>0</v>
      </c>
      <c r="AM126" t="b">
        <f>AND(AA126,AB126)</f>
        <v>0</v>
      </c>
      <c r="AN126" t="b">
        <f t="shared" si="40"/>
        <v>0</v>
      </c>
      <c r="AO126" t="b">
        <f>AND(AA126,AC126)</f>
        <v>0</v>
      </c>
      <c r="AP126" t="b">
        <f t="shared" si="36"/>
        <v>0</v>
      </c>
      <c r="AQ126" t="b">
        <f>AND(AA126,Y126,Z126)</f>
        <v>0</v>
      </c>
      <c r="AR126" t="b">
        <f t="shared" si="36"/>
        <v>0</v>
      </c>
      <c r="AS126" t="b">
        <f>AND(AB126,AC126)</f>
        <v>0</v>
      </c>
      <c r="AT126" t="b">
        <f t="shared" si="36"/>
        <v>0</v>
      </c>
      <c r="AU126" t="b">
        <f>AND(AF126,Z126)</f>
        <v>0</v>
      </c>
      <c r="AV126" t="b">
        <f t="shared" si="36"/>
        <v>0</v>
      </c>
      <c r="AW126" t="b">
        <f t="shared" si="27"/>
        <v>0</v>
      </c>
      <c r="AX126" t="b">
        <f t="shared" si="36"/>
        <v>0</v>
      </c>
      <c r="AY126" t="b">
        <f>AND(AA126,AC126,Y126)</f>
        <v>0</v>
      </c>
      <c r="AZ126" t="b">
        <f t="shared" si="36"/>
        <v>0</v>
      </c>
      <c r="BA126" t="b">
        <f>AND(AA126,AB126,Z126)</f>
        <v>0</v>
      </c>
      <c r="BB126" t="b">
        <f t="shared" si="37"/>
        <v>0</v>
      </c>
      <c r="BC126" t="b">
        <f t="shared" si="28"/>
        <v>0</v>
      </c>
      <c r="BD126" t="b">
        <f t="shared" si="37"/>
        <v>0</v>
      </c>
      <c r="BE126" t="b">
        <f>AND(AA126,AC126,Z126)</f>
        <v>0</v>
      </c>
      <c r="BF126" t="b">
        <f t="shared" si="37"/>
        <v>0</v>
      </c>
      <c r="BG126" t="b">
        <f t="shared" si="29"/>
        <v>0</v>
      </c>
    </row>
    <row r="127" spans="1:59" x14ac:dyDescent="0.25">
      <c r="B127">
        <f>B123+8</f>
        <v>256</v>
      </c>
      <c r="E127" s="48">
        <f>E123+1/48</f>
        <v>0.72916666666666685</v>
      </c>
      <c r="F127" s="50"/>
      <c r="G127" s="51"/>
      <c r="H127" s="46"/>
      <c r="I127" s="52"/>
      <c r="J127" s="53">
        <f>J121+1/24</f>
        <v>0.74999999999999978</v>
      </c>
      <c r="K127" s="58"/>
      <c r="L127" s="57"/>
      <c r="M127" s="54"/>
      <c r="N127" s="60"/>
      <c r="O127" s="56"/>
      <c r="P127" s="61"/>
      <c r="Q127" s="62"/>
      <c r="R127" s="55"/>
      <c r="S127" s="63"/>
      <c r="U127">
        <f t="shared" si="30"/>
        <v>124</v>
      </c>
      <c r="V127" cm="1">
        <f t="array" ref="V127">_xlfn.IFS(
OR(MOD(V126+0.5,3)=0,MOD(V126+0.5,4)=0,MOD(V126+0.5,7.5)=0,MOD(V126+0.5,5)=0),V126+0.5,
OR(MOD(V126+1,3)=0,MOD(V126+1,4)=0,MOD(V126+1,5)=0),V126+1,
OR(MOD(V126+1.5,3)=0,MOD(V126+1.5,4)=0,MOD(V126+1.5,7.5)=0,MOD(V126+1.5,5)=0),V126+1.5,
OR(MOD(V126+2,3)=0,MOD(V126+2,4)=0,MOD(V126+2,5)=0),V126+2,
OR(MOD(V126+2.5,3)=0,MOD(V126+2.5,4)=0,MOD(V126+2.5,7.5)=0,MOD(V126+2.5,5)=0),V126+2.5,
OR(MOD(V126+3,3)=0,MOD(V126+3,4)=0,MOD(V126+3,5)=0),V126+3)</f>
        <v>186</v>
      </c>
      <c r="W127" s="65">
        <f t="shared" si="26"/>
        <v>1.0333333333333334</v>
      </c>
      <c r="X127">
        <f>IF(MOD(V127,3)=0,1,0)+IF(MOD(V127,4)=0,2,0)+IF(MOD(V127,5)=0,4,0)+IF(MOD(V127,8)=0,8,0)+IF(MOD(V127,7.5)=0,16,0)+IF(OR(MOD(V127,6)=0,MOD(V127,10)=0),32,0)+IF(OR(MOD(V127,9)=0,MOD(V127,22.5)=0),64,0)</f>
        <v>33</v>
      </c>
      <c r="Y127" t="b">
        <f>OR(MOD(V127,6)=0,MOD(V127,10)=0)</f>
        <v>1</v>
      </c>
      <c r="Z127" t="b">
        <f>OR(MOD(V127,22.5)=0,MOD(V127,9)=0)</f>
        <v>0</v>
      </c>
      <c r="AA127" t="b">
        <f t="shared" si="40"/>
        <v>1</v>
      </c>
      <c r="AB127" t="b">
        <f t="shared" si="40"/>
        <v>0</v>
      </c>
      <c r="AC127" t="b">
        <f t="shared" si="40"/>
        <v>0</v>
      </c>
      <c r="AD127" t="b">
        <f t="shared" si="40"/>
        <v>1</v>
      </c>
      <c r="AE127" t="b">
        <f>AND(AA127,Y127)</f>
        <v>1</v>
      </c>
      <c r="AF127" t="b">
        <f>MOD($V127,AF$1)=0</f>
        <v>0</v>
      </c>
      <c r="AG127" t="b">
        <f t="shared" si="40"/>
        <v>0</v>
      </c>
      <c r="AH127" t="b">
        <f t="shared" si="40"/>
        <v>0</v>
      </c>
      <c r="AI127" t="b">
        <f>AND(AA127,Z127)</f>
        <v>0</v>
      </c>
      <c r="AJ127" t="b">
        <f t="shared" si="40"/>
        <v>0</v>
      </c>
      <c r="AK127" t="b">
        <f>AND(AC127,Y127)</f>
        <v>0</v>
      </c>
      <c r="AL127" t="b">
        <f t="shared" si="40"/>
        <v>0</v>
      </c>
      <c r="AM127" t="b">
        <f>AND(AA127,AB127)</f>
        <v>0</v>
      </c>
      <c r="AN127" t="b">
        <f t="shared" si="40"/>
        <v>0</v>
      </c>
      <c r="AO127" t="b">
        <f>AND(AA127,AC127)</f>
        <v>0</v>
      </c>
      <c r="AP127" t="b">
        <f t="shared" si="36"/>
        <v>0</v>
      </c>
      <c r="AQ127" t="b">
        <f>AND(AA127,Y127,Z127)</f>
        <v>0</v>
      </c>
      <c r="AR127" t="b">
        <f t="shared" si="36"/>
        <v>0</v>
      </c>
      <c r="AS127" t="b">
        <f>AND(AB127,AC127)</f>
        <v>0</v>
      </c>
      <c r="AT127" t="b">
        <f t="shared" si="36"/>
        <v>0</v>
      </c>
      <c r="AU127" t="b">
        <f>AND(AF127,Z127)</f>
        <v>0</v>
      </c>
      <c r="AV127" t="b">
        <f t="shared" si="36"/>
        <v>0</v>
      </c>
      <c r="AW127" t="b">
        <f t="shared" si="27"/>
        <v>0</v>
      </c>
      <c r="AX127" t="b">
        <f t="shared" si="36"/>
        <v>0</v>
      </c>
      <c r="AY127" t="b">
        <f>AND(AA127,AC127,Y127)</f>
        <v>0</v>
      </c>
      <c r="AZ127" t="b">
        <f t="shared" si="36"/>
        <v>0</v>
      </c>
      <c r="BA127" t="b">
        <f>AND(AA127,AB127,Z127)</f>
        <v>0</v>
      </c>
      <c r="BB127" t="b">
        <f t="shared" si="37"/>
        <v>0</v>
      </c>
      <c r="BC127" t="b">
        <f t="shared" si="28"/>
        <v>0</v>
      </c>
      <c r="BD127" t="b">
        <f t="shared" si="37"/>
        <v>0</v>
      </c>
      <c r="BE127" t="b">
        <f>AND(AA127,AC127,Z127)</f>
        <v>0</v>
      </c>
      <c r="BF127" t="b">
        <f t="shared" si="37"/>
        <v>0</v>
      </c>
      <c r="BG127" t="b">
        <f t="shared" si="29"/>
        <v>0</v>
      </c>
    </row>
    <row r="128" spans="1:59" x14ac:dyDescent="0.25">
      <c r="D128">
        <f>D124+10</f>
        <v>260</v>
      </c>
      <c r="E128" s="48"/>
      <c r="F128" s="50">
        <f>F124+1/45</f>
        <v>0.73333333333333339</v>
      </c>
      <c r="G128" s="51"/>
      <c r="H128" s="46"/>
      <c r="I128" s="52"/>
      <c r="J128" s="53"/>
      <c r="K128" s="58"/>
      <c r="L128" s="57"/>
      <c r="M128" s="54"/>
      <c r="N128" s="60"/>
      <c r="O128" s="56"/>
      <c r="P128" s="61"/>
      <c r="Q128" s="62"/>
      <c r="R128" s="55"/>
      <c r="S128" s="63"/>
      <c r="U128">
        <f t="shared" si="30"/>
        <v>125</v>
      </c>
      <c r="V128" cm="1">
        <f t="array" ref="V128">_xlfn.IFS(
OR(MOD(V127+0.5,3)=0,MOD(V127+0.5,4)=0,MOD(V127+0.5,7.5)=0,MOD(V127+0.5,5)=0),V127+0.5,
OR(MOD(V127+1,3)=0,MOD(V127+1,4)=0,MOD(V127+1,5)=0),V127+1,
OR(MOD(V127+1.5,3)=0,MOD(V127+1.5,4)=0,MOD(V127+1.5,7.5)=0,MOD(V127+1.5,5)=0),V127+1.5,
OR(MOD(V127+2,3)=0,MOD(V127+2,4)=0,MOD(V127+2,5)=0),V127+2,
OR(MOD(V127+2.5,3)=0,MOD(V127+2.5,4)=0,MOD(V127+2.5,7.5)=0,MOD(V127+2.5,5)=0),V127+2.5,
OR(MOD(V127+3,3)=0,MOD(V127+3,4)=0,MOD(V127+3,5)=0),V127+3)</f>
        <v>187.5</v>
      </c>
      <c r="W128" s="65">
        <f t="shared" si="26"/>
        <v>1.0416666666666665</v>
      </c>
      <c r="X128">
        <f>IF(MOD(V128,3)=0,1,0)+IF(MOD(V128,4)=0,2,0)+IF(MOD(V128,5)=0,4,0)+IF(MOD(V128,8)=0,8,0)+IF(MOD(V128,7.5)=0,16,0)+IF(OR(MOD(V128,6)=0,MOD(V128,10)=0),32,0)+IF(OR(MOD(V128,9)=0,MOD(V128,22.5)=0),64,0)</f>
        <v>16</v>
      </c>
      <c r="Y128" t="b">
        <f>OR(MOD(V128,6)=0,MOD(V128,10)=0)</f>
        <v>0</v>
      </c>
      <c r="Z128" t="b">
        <f>OR(MOD(V128,22.5)=0,MOD(V128,9)=0)</f>
        <v>0</v>
      </c>
      <c r="AA128" t="b">
        <f t="shared" si="40"/>
        <v>0</v>
      </c>
      <c r="AB128" t="b">
        <f t="shared" si="40"/>
        <v>0</v>
      </c>
      <c r="AC128" t="b">
        <f t="shared" si="40"/>
        <v>0</v>
      </c>
      <c r="AD128" t="b">
        <f t="shared" si="40"/>
        <v>0</v>
      </c>
      <c r="AE128" t="b">
        <f>AND(AA128,Y128)</f>
        <v>0</v>
      </c>
      <c r="AF128" t="b">
        <f>MOD($V128,AF$1)=0</f>
        <v>1</v>
      </c>
      <c r="AG128" t="b">
        <f t="shared" si="40"/>
        <v>0</v>
      </c>
      <c r="AH128" t="b">
        <f t="shared" si="40"/>
        <v>0</v>
      </c>
      <c r="AI128" t="b">
        <f>AND(AA128,Z128)</f>
        <v>0</v>
      </c>
      <c r="AJ128" t="b">
        <f t="shared" si="40"/>
        <v>0</v>
      </c>
      <c r="AK128" t="b">
        <f>AND(AC128,Y128)</f>
        <v>0</v>
      </c>
      <c r="AL128" t="b">
        <f t="shared" si="40"/>
        <v>0</v>
      </c>
      <c r="AM128" t="b">
        <f>AND(AA128,AB128)</f>
        <v>0</v>
      </c>
      <c r="AN128" t="b">
        <f t="shared" si="40"/>
        <v>0</v>
      </c>
      <c r="AO128" t="b">
        <f>AND(AA128,AC128)</f>
        <v>0</v>
      </c>
      <c r="AP128" t="b">
        <f t="shared" si="36"/>
        <v>0</v>
      </c>
      <c r="AQ128" t="b">
        <f>AND(AA128,Y128,Z128)</f>
        <v>0</v>
      </c>
      <c r="AR128" t="b">
        <f t="shared" si="36"/>
        <v>0</v>
      </c>
      <c r="AS128" t="b">
        <f>AND(AB128,AC128)</f>
        <v>0</v>
      </c>
      <c r="AT128" t="b">
        <f t="shared" si="36"/>
        <v>0</v>
      </c>
      <c r="AU128" t="b">
        <f>AND(AF128,Z128)</f>
        <v>0</v>
      </c>
      <c r="AV128" t="b">
        <f t="shared" si="36"/>
        <v>0</v>
      </c>
      <c r="AW128" t="b">
        <f t="shared" si="27"/>
        <v>0</v>
      </c>
      <c r="AX128" t="b">
        <f t="shared" si="36"/>
        <v>0</v>
      </c>
      <c r="AY128" t="b">
        <f>AND(AA128,AC128,Y128)</f>
        <v>0</v>
      </c>
      <c r="AZ128" t="b">
        <f t="shared" si="36"/>
        <v>0</v>
      </c>
      <c r="BA128" t="b">
        <f>AND(AA128,AB128,Z128)</f>
        <v>0</v>
      </c>
      <c r="BB128" t="b">
        <f t="shared" si="37"/>
        <v>0</v>
      </c>
      <c r="BC128" t="b">
        <f t="shared" si="28"/>
        <v>0</v>
      </c>
      <c r="BD128" t="b">
        <f t="shared" si="37"/>
        <v>0</v>
      </c>
      <c r="BE128" t="b">
        <f>AND(AA128,AC128,Z128)</f>
        <v>0</v>
      </c>
      <c r="BF128" t="b">
        <f t="shared" si="37"/>
        <v>0</v>
      </c>
      <c r="BG128" t="b">
        <f t="shared" si="29"/>
        <v>0</v>
      </c>
    </row>
    <row r="129" spans="1:59" x14ac:dyDescent="0.25">
      <c r="C129">
        <f>C125+9</f>
        <v>261</v>
      </c>
      <c r="E129" s="48"/>
      <c r="F129" s="50"/>
      <c r="G129" s="51"/>
      <c r="H129" s="46">
        <f>H125+1/36</f>
        <v>0.75000000000000022</v>
      </c>
      <c r="I129" s="52"/>
      <c r="J129" s="53"/>
      <c r="K129" s="58"/>
      <c r="L129" s="57">
        <f>L121+1/18</f>
        <v>0.77777777777777801</v>
      </c>
      <c r="M129" s="54"/>
      <c r="N129" s="60"/>
      <c r="O129" s="56"/>
      <c r="P129" s="61"/>
      <c r="Q129" s="62"/>
      <c r="R129" s="55"/>
      <c r="S129" s="63"/>
      <c r="U129">
        <f t="shared" si="30"/>
        <v>126</v>
      </c>
      <c r="V129" cm="1">
        <f t="array" ref="V129">_xlfn.IFS(
OR(MOD(V128+0.5,3)=0,MOD(V128+0.5,4)=0,MOD(V128+0.5,7.5)=0,MOD(V128+0.5,5)=0),V128+0.5,
OR(MOD(V128+1,3)=0,MOD(V128+1,4)=0,MOD(V128+1,5)=0),V128+1,
OR(MOD(V128+1.5,3)=0,MOD(V128+1.5,4)=0,MOD(V128+1.5,7.5)=0,MOD(V128+1.5,5)=0),V128+1.5,
OR(MOD(V128+2,3)=0,MOD(V128+2,4)=0,MOD(V128+2,5)=0),V128+2,
OR(MOD(V128+2.5,3)=0,MOD(V128+2.5,4)=0,MOD(V128+2.5,7.5)=0,MOD(V128+2.5,5)=0),V128+2.5,
OR(MOD(V128+3,3)=0,MOD(V128+3,4)=0,MOD(V128+3,5)=0),V128+3)</f>
        <v>188</v>
      </c>
      <c r="W129" s="65">
        <f t="shared" si="26"/>
        <v>1.0444444444444445</v>
      </c>
      <c r="X129">
        <f>IF(MOD(V129,3)=0,1,0)+IF(MOD(V129,4)=0,2,0)+IF(MOD(V129,5)=0,4,0)+IF(MOD(V129,8)=0,8,0)+IF(MOD(V129,7.5)=0,16,0)+IF(OR(MOD(V129,6)=0,MOD(V129,10)=0),32,0)+IF(OR(MOD(V129,9)=0,MOD(V129,22.5)=0),64,0)</f>
        <v>2</v>
      </c>
      <c r="Y129" t="b">
        <f>OR(MOD(V129,6)=0,MOD(V129,10)=0)</f>
        <v>0</v>
      </c>
      <c r="Z129" t="b">
        <f>OR(MOD(V129,22.5)=0,MOD(V129,9)=0)</f>
        <v>0</v>
      </c>
      <c r="AA129" t="b">
        <f t="shared" si="40"/>
        <v>0</v>
      </c>
      <c r="AB129" t="b">
        <f t="shared" si="40"/>
        <v>1</v>
      </c>
      <c r="AC129" t="b">
        <f t="shared" si="40"/>
        <v>0</v>
      </c>
      <c r="AD129" t="b">
        <f t="shared" si="40"/>
        <v>0</v>
      </c>
      <c r="AE129" t="b">
        <f>AND(AA129,Y129)</f>
        <v>0</v>
      </c>
      <c r="AF129" t="b">
        <f>MOD($V129,AF$1)=0</f>
        <v>0</v>
      </c>
      <c r="AG129" t="b">
        <f t="shared" si="40"/>
        <v>0</v>
      </c>
      <c r="AH129" t="b">
        <f t="shared" si="40"/>
        <v>0</v>
      </c>
      <c r="AI129" t="b">
        <f>AND(AA129,Z129)</f>
        <v>0</v>
      </c>
      <c r="AJ129" t="b">
        <f t="shared" si="40"/>
        <v>0</v>
      </c>
      <c r="AK129" t="b">
        <f>AND(AC129,Y129)</f>
        <v>0</v>
      </c>
      <c r="AL129" t="b">
        <f t="shared" si="40"/>
        <v>0</v>
      </c>
      <c r="AM129" t="b">
        <f>AND(AA129,AB129)</f>
        <v>0</v>
      </c>
      <c r="AN129" t="b">
        <f t="shared" si="40"/>
        <v>0</v>
      </c>
      <c r="AO129" t="b">
        <f>AND(AA129,AC129)</f>
        <v>0</v>
      </c>
      <c r="AP129" t="b">
        <f t="shared" si="36"/>
        <v>0</v>
      </c>
      <c r="AQ129" t="b">
        <f>AND(AA129,Y129,Z129)</f>
        <v>0</v>
      </c>
      <c r="AR129" t="b">
        <f t="shared" si="36"/>
        <v>0</v>
      </c>
      <c r="AS129" t="b">
        <f>AND(AB129,AC129)</f>
        <v>0</v>
      </c>
      <c r="AT129" t="b">
        <f t="shared" si="36"/>
        <v>0</v>
      </c>
      <c r="AU129" t="b">
        <f>AND(AF129,Z129)</f>
        <v>0</v>
      </c>
      <c r="AV129" t="b">
        <f t="shared" si="36"/>
        <v>0</v>
      </c>
      <c r="AW129" t="b">
        <f t="shared" si="27"/>
        <v>0</v>
      </c>
      <c r="AX129" t="b">
        <f t="shared" si="36"/>
        <v>0</v>
      </c>
      <c r="AY129" t="b">
        <f>AND(AA129,AC129,Y129)</f>
        <v>0</v>
      </c>
      <c r="AZ129" t="b">
        <f t="shared" si="36"/>
        <v>0</v>
      </c>
      <c r="BA129" t="b">
        <f>AND(AA129,AB129,Z129)</f>
        <v>0</v>
      </c>
      <c r="BB129" t="b">
        <f t="shared" si="37"/>
        <v>0</v>
      </c>
      <c r="BC129" t="b">
        <f t="shared" si="28"/>
        <v>0</v>
      </c>
      <c r="BD129" t="b">
        <f t="shared" si="37"/>
        <v>0</v>
      </c>
      <c r="BE129" t="b">
        <f>AND(AA129,AC129,Z129)</f>
        <v>0</v>
      </c>
      <c r="BF129" t="b">
        <f t="shared" si="37"/>
        <v>0</v>
      </c>
      <c r="BG129" t="b">
        <f t="shared" si="29"/>
        <v>0</v>
      </c>
    </row>
    <row r="130" spans="1:59" x14ac:dyDescent="0.25">
      <c r="A130">
        <f>A126+7.5</f>
        <v>262.5</v>
      </c>
      <c r="E130" s="48"/>
      <c r="F130" s="50"/>
      <c r="G130" s="51">
        <f>G126+1/40</f>
        <v>0.75000000000000033</v>
      </c>
      <c r="H130" s="46"/>
      <c r="I130" s="52"/>
      <c r="J130" s="53"/>
      <c r="K130" s="58"/>
      <c r="L130" s="57"/>
      <c r="M130" s="54"/>
      <c r="N130" s="60"/>
      <c r="O130" s="56"/>
      <c r="P130" s="61"/>
      <c r="Q130" s="62"/>
      <c r="R130" s="55"/>
      <c r="S130" s="63"/>
      <c r="U130">
        <f t="shared" si="30"/>
        <v>127</v>
      </c>
      <c r="V130" cm="1">
        <f t="array" ref="V130">_xlfn.IFS(
OR(MOD(V129+0.5,3)=0,MOD(V129+0.5,4)=0,MOD(V129+0.5,7.5)=0,MOD(V129+0.5,5)=0),V129+0.5,
OR(MOD(V129+1,3)=0,MOD(V129+1,4)=0,MOD(V129+1,5)=0),V129+1,
OR(MOD(V129+1.5,3)=0,MOD(V129+1.5,4)=0,MOD(V129+1.5,7.5)=0,MOD(V129+1.5,5)=0),V129+1.5,
OR(MOD(V129+2,3)=0,MOD(V129+2,4)=0,MOD(V129+2,5)=0),V129+2,
OR(MOD(V129+2.5,3)=0,MOD(V129+2.5,4)=0,MOD(V129+2.5,7.5)=0,MOD(V129+2.5,5)=0),V129+2.5,
OR(MOD(V129+3,3)=0,MOD(V129+3,4)=0,MOD(V129+3,5)=0),V129+3)</f>
        <v>189</v>
      </c>
      <c r="W130" s="65">
        <f t="shared" si="26"/>
        <v>1.05</v>
      </c>
      <c r="X130">
        <f>IF(MOD(V130,3)=0,1,0)+IF(MOD(V130,4)=0,2,0)+IF(MOD(V130,5)=0,4,0)+IF(MOD(V130,8)=0,8,0)+IF(MOD(V130,7.5)=0,16,0)+IF(OR(MOD(V130,6)=0,MOD(V130,10)=0),32,0)+IF(OR(MOD(V130,9)=0,MOD(V130,22.5)=0),64,0)</f>
        <v>65</v>
      </c>
      <c r="Y130" t="b">
        <f>OR(MOD(V130,6)=0,MOD(V130,10)=0)</f>
        <v>0</v>
      </c>
      <c r="Z130" t="b">
        <f>OR(MOD(V130,22.5)=0,MOD(V130,9)=0)</f>
        <v>1</v>
      </c>
      <c r="AA130" t="b">
        <f t="shared" si="40"/>
        <v>1</v>
      </c>
      <c r="AB130" t="b">
        <f t="shared" si="40"/>
        <v>0</v>
      </c>
      <c r="AC130" t="b">
        <f t="shared" si="40"/>
        <v>0</v>
      </c>
      <c r="AD130" t="b">
        <f t="shared" si="40"/>
        <v>0</v>
      </c>
      <c r="AE130" t="b">
        <f>AND(AA130,Y130)</f>
        <v>0</v>
      </c>
      <c r="AF130" t="b">
        <f>MOD($V130,AF$1)=0</f>
        <v>0</v>
      </c>
      <c r="AG130" t="b">
        <f t="shared" si="40"/>
        <v>0</v>
      </c>
      <c r="AH130" t="b">
        <f t="shared" si="40"/>
        <v>1</v>
      </c>
      <c r="AI130" t="b">
        <f>AND(AA130,Z130)</f>
        <v>1</v>
      </c>
      <c r="AJ130" t="b">
        <f t="shared" si="40"/>
        <v>0</v>
      </c>
      <c r="AK130" t="b">
        <f>AND(AC130,Y130)</f>
        <v>0</v>
      </c>
      <c r="AL130" t="b">
        <f t="shared" si="40"/>
        <v>0</v>
      </c>
      <c r="AM130" t="b">
        <f>AND(AA130,AB130)</f>
        <v>0</v>
      </c>
      <c r="AN130" t="b">
        <f t="shared" si="40"/>
        <v>0</v>
      </c>
      <c r="AO130" t="b">
        <f>AND(AA130,AC130)</f>
        <v>0</v>
      </c>
      <c r="AP130" t="b">
        <f t="shared" si="36"/>
        <v>0</v>
      </c>
      <c r="AQ130" t="b">
        <f>AND(AA130,Y130,Z130)</f>
        <v>0</v>
      </c>
      <c r="AR130" t="b">
        <f t="shared" si="36"/>
        <v>0</v>
      </c>
      <c r="AS130" t="b">
        <f>AND(AB130,AC130)</f>
        <v>0</v>
      </c>
      <c r="AT130" t="b">
        <f t="shared" ref="AR130:BF145" si="41">MOD($V130,AT$1)=0</f>
        <v>0</v>
      </c>
      <c r="AU130" t="b">
        <f>AND(AF130,Z130)</f>
        <v>0</v>
      </c>
      <c r="AV130" t="b">
        <f t="shared" si="41"/>
        <v>0</v>
      </c>
      <c r="AW130" t="b">
        <f t="shared" si="27"/>
        <v>0</v>
      </c>
      <c r="AX130" t="b">
        <f t="shared" si="41"/>
        <v>0</v>
      </c>
      <c r="AY130" t="b">
        <f>AND(AA130,AC130,Y130)</f>
        <v>0</v>
      </c>
      <c r="AZ130" t="b">
        <f t="shared" si="41"/>
        <v>0</v>
      </c>
      <c r="BA130" t="b">
        <f>AND(AA130,AB130,Z130)</f>
        <v>0</v>
      </c>
      <c r="BB130" t="b">
        <f t="shared" si="41"/>
        <v>0</v>
      </c>
      <c r="BC130" t="b">
        <f t="shared" si="28"/>
        <v>0</v>
      </c>
      <c r="BD130" t="b">
        <f t="shared" si="41"/>
        <v>0</v>
      </c>
      <c r="BE130" t="b">
        <f>AND(AA130,AC130,Z130)</f>
        <v>0</v>
      </c>
      <c r="BF130" t="b">
        <f t="shared" si="41"/>
        <v>0</v>
      </c>
      <c r="BG130" t="b">
        <f t="shared" si="29"/>
        <v>0</v>
      </c>
    </row>
    <row r="131" spans="1:59" x14ac:dyDescent="0.25">
      <c r="B131">
        <f>B127+8</f>
        <v>264</v>
      </c>
      <c r="E131" s="48">
        <f>E127+1/48</f>
        <v>0.75000000000000022</v>
      </c>
      <c r="F131" s="50"/>
      <c r="G131" s="51"/>
      <c r="H131" s="46"/>
      <c r="I131" s="52"/>
      <c r="J131" s="53"/>
      <c r="K131" s="58"/>
      <c r="L131" s="57"/>
      <c r="M131" s="54"/>
      <c r="N131" s="60"/>
      <c r="O131" s="56"/>
      <c r="P131" s="61"/>
      <c r="Q131" s="62"/>
      <c r="R131" s="55"/>
      <c r="S131" s="63"/>
      <c r="U131">
        <f t="shared" si="30"/>
        <v>128</v>
      </c>
      <c r="V131" cm="1">
        <f t="array" ref="V131">_xlfn.IFS(
OR(MOD(V130+0.5,3)=0,MOD(V130+0.5,4)=0,MOD(V130+0.5,7.5)=0,MOD(V130+0.5,5)=0),V130+0.5,
OR(MOD(V130+1,3)=0,MOD(V130+1,4)=0,MOD(V130+1,5)=0),V130+1,
OR(MOD(V130+1.5,3)=0,MOD(V130+1.5,4)=0,MOD(V130+1.5,7.5)=0,MOD(V130+1.5,5)=0),V130+1.5,
OR(MOD(V130+2,3)=0,MOD(V130+2,4)=0,MOD(V130+2,5)=0),V130+2,
OR(MOD(V130+2.5,3)=0,MOD(V130+2.5,4)=0,MOD(V130+2.5,7.5)=0,MOD(V130+2.5,5)=0),V130+2.5,
OR(MOD(V130+3,3)=0,MOD(V130+3,4)=0,MOD(V130+3,5)=0),V130+3)</f>
        <v>190</v>
      </c>
      <c r="W131" s="65">
        <f t="shared" si="26"/>
        <v>1.0555555555555556</v>
      </c>
      <c r="X131">
        <f>IF(MOD(V131,3)=0,1,0)+IF(MOD(V131,4)=0,2,0)+IF(MOD(V131,5)=0,4,0)+IF(MOD(V131,8)=0,8,0)+IF(MOD(V131,7.5)=0,16,0)+IF(OR(MOD(V131,6)=0,MOD(V131,10)=0),32,0)+IF(OR(MOD(V131,9)=0,MOD(V131,22.5)=0),64,0)</f>
        <v>36</v>
      </c>
      <c r="Y131" t="b">
        <f>OR(MOD(V131,6)=0,MOD(V131,10)=0)</f>
        <v>1</v>
      </c>
      <c r="Z131" t="b">
        <f>OR(MOD(V131,22.5)=0,MOD(V131,9)=0)</f>
        <v>0</v>
      </c>
      <c r="AA131" t="b">
        <f t="shared" si="40"/>
        <v>0</v>
      </c>
      <c r="AB131" t="b">
        <f t="shared" si="40"/>
        <v>0</v>
      </c>
      <c r="AC131" t="b">
        <f t="shared" si="40"/>
        <v>1</v>
      </c>
      <c r="AD131" t="b">
        <f t="shared" si="40"/>
        <v>0</v>
      </c>
      <c r="AE131" t="b">
        <f>AND(AA131,Y131)</f>
        <v>0</v>
      </c>
      <c r="AF131" t="b">
        <f>MOD($V131,AF$1)=0</f>
        <v>0</v>
      </c>
      <c r="AG131" t="b">
        <f t="shared" si="40"/>
        <v>0</v>
      </c>
      <c r="AH131" t="b">
        <f t="shared" si="40"/>
        <v>0</v>
      </c>
      <c r="AI131" t="b">
        <f>AND(AA131,Z131)</f>
        <v>0</v>
      </c>
      <c r="AJ131" t="b">
        <f t="shared" si="40"/>
        <v>1</v>
      </c>
      <c r="AK131" t="b">
        <f>AND(AC131,Y131)</f>
        <v>1</v>
      </c>
      <c r="AL131" t="b">
        <f t="shared" si="40"/>
        <v>0</v>
      </c>
      <c r="AM131" t="b">
        <f>AND(AA131,AB131)</f>
        <v>0</v>
      </c>
      <c r="AN131" t="b">
        <f t="shared" si="40"/>
        <v>0</v>
      </c>
      <c r="AO131" t="b">
        <f>AND(AA131,AC131)</f>
        <v>0</v>
      </c>
      <c r="AP131" t="b">
        <f t="shared" si="36"/>
        <v>0</v>
      </c>
      <c r="AQ131" t="b">
        <f>AND(AA131,Y131,Z131)</f>
        <v>0</v>
      </c>
      <c r="AR131" t="b">
        <f t="shared" si="41"/>
        <v>0</v>
      </c>
      <c r="AS131" t="b">
        <f>AND(AB131,AC131)</f>
        <v>0</v>
      </c>
      <c r="AT131" t="b">
        <f t="shared" si="41"/>
        <v>0</v>
      </c>
      <c r="AU131" t="b">
        <f>AND(AF131,Z131)</f>
        <v>0</v>
      </c>
      <c r="AV131" t="b">
        <f t="shared" si="41"/>
        <v>0</v>
      </c>
      <c r="AW131" t="b">
        <f t="shared" si="27"/>
        <v>0</v>
      </c>
      <c r="AX131" t="b">
        <f t="shared" si="41"/>
        <v>0</v>
      </c>
      <c r="AY131" t="b">
        <f>AND(AA131,AC131,Y131)</f>
        <v>0</v>
      </c>
      <c r="AZ131" t="b">
        <f t="shared" si="41"/>
        <v>0</v>
      </c>
      <c r="BA131" t="b">
        <f>AND(AA131,AB131,Z131)</f>
        <v>0</v>
      </c>
      <c r="BB131" t="b">
        <f t="shared" si="41"/>
        <v>0</v>
      </c>
      <c r="BC131" t="b">
        <f t="shared" si="28"/>
        <v>0</v>
      </c>
      <c r="BD131" t="b">
        <f t="shared" si="41"/>
        <v>0</v>
      </c>
      <c r="BE131" t="b">
        <f>AND(AA131,AC131,Z131)</f>
        <v>0</v>
      </c>
      <c r="BF131" t="b">
        <f t="shared" si="41"/>
        <v>0</v>
      </c>
      <c r="BG131" t="b">
        <f t="shared" si="29"/>
        <v>0</v>
      </c>
    </row>
    <row r="132" spans="1:59" x14ac:dyDescent="0.25">
      <c r="A132">
        <f>A130+7.5</f>
        <v>270</v>
      </c>
      <c r="C132">
        <f>C129+9</f>
        <v>270</v>
      </c>
      <c r="D132">
        <f>D128+10</f>
        <v>270</v>
      </c>
      <c r="E132" s="48"/>
      <c r="F132" s="50">
        <f>F128+1/45</f>
        <v>0.75555555555555565</v>
      </c>
      <c r="G132" s="51"/>
      <c r="H132" s="46"/>
      <c r="I132" s="52">
        <f>I126+1/30</f>
        <v>0.76666666666666661</v>
      </c>
      <c r="J132" s="53"/>
      <c r="K132" s="58"/>
      <c r="L132" s="57"/>
      <c r="M132" s="54"/>
      <c r="N132" s="60">
        <f>N121+1/15</f>
        <v>0.79999999999999993</v>
      </c>
      <c r="O132" s="56"/>
      <c r="P132" s="61"/>
      <c r="Q132" s="62"/>
      <c r="R132" s="55"/>
      <c r="S132" s="63"/>
      <c r="U132">
        <f t="shared" si="30"/>
        <v>129</v>
      </c>
      <c r="V132" cm="1">
        <f t="array" ref="V132">_xlfn.IFS(
OR(MOD(V131+0.5,3)=0,MOD(V131+0.5,4)=0,MOD(V131+0.5,7.5)=0,MOD(V131+0.5,5)=0),V131+0.5,
OR(MOD(V131+1,3)=0,MOD(V131+1,4)=0,MOD(V131+1,5)=0),V131+1,
OR(MOD(V131+1.5,3)=0,MOD(V131+1.5,4)=0,MOD(V131+1.5,7.5)=0,MOD(V131+1.5,5)=0),V131+1.5,
OR(MOD(V131+2,3)=0,MOD(V131+2,4)=0,MOD(V131+2,5)=0),V131+2,
OR(MOD(V131+2.5,3)=0,MOD(V131+2.5,4)=0,MOD(V131+2.5,7.5)=0,MOD(V131+2.5,5)=0),V131+2.5,
OR(MOD(V131+3,3)=0,MOD(V131+3,4)=0,MOD(V131+3,5)=0),V131+3)</f>
        <v>192</v>
      </c>
      <c r="W132" s="65">
        <f t="shared" ref="W132:X195" si="42">RADIANS(V132)/PI()</f>
        <v>1.0666666666666667</v>
      </c>
      <c r="X132">
        <f>IF(MOD(V132,3)=0,1,0)+IF(MOD(V132,4)=0,2,0)+IF(MOD(V132,5)=0,4,0)+IF(MOD(V132,8)=0,8,0)+IF(MOD(V132,7.5)=0,16,0)+IF(OR(MOD(V132,6)=0,MOD(V132,10)=0),32,0)+IF(OR(MOD(V132,9)=0,MOD(V132,22.5)=0),64,0)</f>
        <v>43</v>
      </c>
      <c r="Y132" t="b">
        <f>OR(MOD(V132,6)=0,MOD(V132,10)=0)</f>
        <v>1</v>
      </c>
      <c r="Z132" t="b">
        <f>OR(MOD(V132,22.5)=0,MOD(V132,9)=0)</f>
        <v>0</v>
      </c>
      <c r="AA132" t="b">
        <f t="shared" si="40"/>
        <v>1</v>
      </c>
      <c r="AB132" t="b">
        <f t="shared" si="40"/>
        <v>1</v>
      </c>
      <c r="AC132" t="b">
        <f t="shared" si="40"/>
        <v>0</v>
      </c>
      <c r="AD132" t="b">
        <f t="shared" si="40"/>
        <v>1</v>
      </c>
      <c r="AE132" t="b">
        <f>AND(AA132,Y132)</f>
        <v>1</v>
      </c>
      <c r="AF132" t="b">
        <f>MOD($V132,AF$1)=0</f>
        <v>0</v>
      </c>
      <c r="AG132" t="b">
        <f t="shared" si="40"/>
        <v>1</v>
      </c>
      <c r="AH132" t="b">
        <f t="shared" si="40"/>
        <v>0</v>
      </c>
      <c r="AI132" t="b">
        <f>AND(AA132,Z132)</f>
        <v>0</v>
      </c>
      <c r="AJ132" t="b">
        <f t="shared" si="40"/>
        <v>0</v>
      </c>
      <c r="AK132" t="b">
        <f>AND(AC132,Y132)</f>
        <v>0</v>
      </c>
      <c r="AL132" t="b">
        <f t="shared" si="40"/>
        <v>1</v>
      </c>
      <c r="AM132" t="b">
        <f>AND(AA132,AB132)</f>
        <v>1</v>
      </c>
      <c r="AN132" t="b">
        <f t="shared" si="40"/>
        <v>0</v>
      </c>
      <c r="AO132" t="b">
        <f>AND(AA132,AC132)</f>
        <v>0</v>
      </c>
      <c r="AP132" t="b">
        <f t="shared" si="36"/>
        <v>0</v>
      </c>
      <c r="AQ132" t="b">
        <f>AND(AA132,Y132,Z132)</f>
        <v>0</v>
      </c>
      <c r="AR132" t="b">
        <f t="shared" si="41"/>
        <v>0</v>
      </c>
      <c r="AS132" t="b">
        <f>AND(AB132,AC132)</f>
        <v>0</v>
      </c>
      <c r="AT132" t="b">
        <f t="shared" si="41"/>
        <v>0</v>
      </c>
      <c r="AU132" t="b">
        <f>AND(AF132,Z132)</f>
        <v>0</v>
      </c>
      <c r="AV132" t="b">
        <f t="shared" si="41"/>
        <v>1</v>
      </c>
      <c r="AW132" t="b">
        <f t="shared" ref="AW132:AX195" si="43">AND(AA132,AG132)</f>
        <v>1</v>
      </c>
      <c r="AX132" t="b">
        <f t="shared" si="41"/>
        <v>0</v>
      </c>
      <c r="AY132" t="b">
        <f>AND(AA132,AC132,Y132)</f>
        <v>0</v>
      </c>
      <c r="AZ132" t="b">
        <f t="shared" si="41"/>
        <v>0</v>
      </c>
      <c r="BA132" t="b">
        <f>AND(AA132,AB132,Z132)</f>
        <v>0</v>
      </c>
      <c r="BB132" t="b">
        <f t="shared" si="41"/>
        <v>0</v>
      </c>
      <c r="BC132" t="b">
        <f t="shared" ref="BC132:BD195" si="44">AND(AC132,AG132)</f>
        <v>0</v>
      </c>
      <c r="BD132" t="b">
        <f t="shared" si="41"/>
        <v>0</v>
      </c>
      <c r="BE132" t="b">
        <f>AND(AA132,AC132,Z132)</f>
        <v>0</v>
      </c>
      <c r="BF132" t="b">
        <f t="shared" si="41"/>
        <v>0</v>
      </c>
      <c r="BG132" t="b">
        <f t="shared" ref="BG132:BH187" si="45">AND(AA132,AB132,AC132)</f>
        <v>0</v>
      </c>
    </row>
    <row r="133" spans="1:59" x14ac:dyDescent="0.25">
      <c r="B133">
        <f>B131+8</f>
        <v>272</v>
      </c>
      <c r="E133" s="48">
        <f>E131+1/48</f>
        <v>0.77083333333333359</v>
      </c>
      <c r="F133" s="50"/>
      <c r="G133" s="51">
        <f>G130+1/40</f>
        <v>0.77500000000000036</v>
      </c>
      <c r="H133" s="46">
        <f>H129+1/36</f>
        <v>0.77777777777777801</v>
      </c>
      <c r="I133" s="52"/>
      <c r="J133" s="53">
        <f>J127+1/24</f>
        <v>0.79166666666666641</v>
      </c>
      <c r="K133" s="58">
        <f>K126+1/20</f>
        <v>0.80000000000000016</v>
      </c>
      <c r="L133" s="57"/>
      <c r="M133" s="54">
        <f>M123+1/16</f>
        <v>0.8125</v>
      </c>
      <c r="N133" s="60"/>
      <c r="O133" s="56">
        <f>O121+1/12</f>
        <v>0.83333333333333337</v>
      </c>
      <c r="P133" s="61"/>
      <c r="Q133" s="62"/>
      <c r="R133" s="55">
        <f>R115+1/8</f>
        <v>0.875</v>
      </c>
      <c r="S133" s="63"/>
      <c r="U133">
        <f t="shared" ref="U133:V195" si="46">U132+1</f>
        <v>130</v>
      </c>
      <c r="V133" cm="1">
        <f t="array" ref="V133">_xlfn.IFS(
OR(MOD(V132+0.5,3)=0,MOD(V132+0.5,4)=0,MOD(V132+0.5,7.5)=0,MOD(V132+0.5,5)=0),V132+0.5,
OR(MOD(V132+1,3)=0,MOD(V132+1,4)=0,MOD(V132+1,5)=0),V132+1,
OR(MOD(V132+1.5,3)=0,MOD(V132+1.5,4)=0,MOD(V132+1.5,7.5)=0,MOD(V132+1.5,5)=0),V132+1.5,
OR(MOD(V132+2,3)=0,MOD(V132+2,4)=0,MOD(V132+2,5)=0),V132+2,
OR(MOD(V132+2.5,3)=0,MOD(V132+2.5,4)=0,MOD(V132+2.5,7.5)=0,MOD(V132+2.5,5)=0),V132+2.5,
OR(MOD(V132+3,3)=0,MOD(V132+3,4)=0,MOD(V132+3,5)=0),V132+3)</f>
        <v>195</v>
      </c>
      <c r="W133" s="65">
        <f t="shared" si="42"/>
        <v>1.0833333333333335</v>
      </c>
      <c r="X133">
        <f>IF(MOD(V133,3)=0,1,0)+IF(MOD(V133,4)=0,2,0)+IF(MOD(V133,5)=0,4,0)+IF(MOD(V133,8)=0,8,0)+IF(MOD(V133,7.5)=0,16,0)+IF(OR(MOD(V133,6)=0,MOD(V133,10)=0),32,0)+IF(OR(MOD(V133,9)=0,MOD(V133,22.5)=0),64,0)</f>
        <v>21</v>
      </c>
      <c r="Y133" t="b">
        <f>OR(MOD(V133,6)=0,MOD(V133,10)=0)</f>
        <v>0</v>
      </c>
      <c r="Z133" t="b">
        <f>OR(MOD(V133,22.5)=0,MOD(V133,9)=0)</f>
        <v>0</v>
      </c>
      <c r="AA133" t="b">
        <f t="shared" si="40"/>
        <v>1</v>
      </c>
      <c r="AB133" t="b">
        <f t="shared" si="40"/>
        <v>0</v>
      </c>
      <c r="AC133" t="b">
        <f t="shared" si="40"/>
        <v>1</v>
      </c>
      <c r="AD133" t="b">
        <f t="shared" si="40"/>
        <v>0</v>
      </c>
      <c r="AE133" t="b">
        <f>AND(AA133,Y133)</f>
        <v>0</v>
      </c>
      <c r="AF133" t="b">
        <f>MOD($V133,AF$1)=0</f>
        <v>1</v>
      </c>
      <c r="AG133" t="b">
        <f t="shared" si="40"/>
        <v>0</v>
      </c>
      <c r="AH133" t="b">
        <f t="shared" si="40"/>
        <v>0</v>
      </c>
      <c r="AI133" t="b">
        <f>AND(AA133,Z133)</f>
        <v>0</v>
      </c>
      <c r="AJ133" t="b">
        <f t="shared" si="40"/>
        <v>0</v>
      </c>
      <c r="AK133" t="b">
        <f>AND(AC133,Y133)</f>
        <v>0</v>
      </c>
      <c r="AL133" t="b">
        <f t="shared" si="40"/>
        <v>0</v>
      </c>
      <c r="AM133" t="b">
        <f>AND(AA133,AB133)</f>
        <v>0</v>
      </c>
      <c r="AN133" t="b">
        <f t="shared" si="40"/>
        <v>1</v>
      </c>
      <c r="AO133" t="b">
        <f>AND(AA133,AC133)</f>
        <v>1</v>
      </c>
      <c r="AP133" t="b">
        <f t="shared" si="36"/>
        <v>0</v>
      </c>
      <c r="AQ133" t="b">
        <f>AND(AA133,Y133,Z133)</f>
        <v>0</v>
      </c>
      <c r="AR133" t="b">
        <f t="shared" si="41"/>
        <v>0</v>
      </c>
      <c r="AS133" t="b">
        <f>AND(AB133,AC133)</f>
        <v>0</v>
      </c>
      <c r="AT133" t="b">
        <f t="shared" si="41"/>
        <v>0</v>
      </c>
      <c r="AU133" t="b">
        <f>AND(AF133,Z133)</f>
        <v>0</v>
      </c>
      <c r="AV133" t="b">
        <f t="shared" si="41"/>
        <v>0</v>
      </c>
      <c r="AW133" t="b">
        <f t="shared" si="43"/>
        <v>0</v>
      </c>
      <c r="AX133" t="b">
        <f t="shared" si="41"/>
        <v>0</v>
      </c>
      <c r="AY133" t="b">
        <f>AND(AA133,AC133,Y133)</f>
        <v>0</v>
      </c>
      <c r="AZ133" t="b">
        <f t="shared" si="41"/>
        <v>0</v>
      </c>
      <c r="BA133" t="b">
        <f>AND(AA133,AB133,Z133)</f>
        <v>0</v>
      </c>
      <c r="BB133" t="b">
        <f t="shared" si="41"/>
        <v>0</v>
      </c>
      <c r="BC133" t="b">
        <f t="shared" si="44"/>
        <v>0</v>
      </c>
      <c r="BD133" t="b">
        <f t="shared" si="41"/>
        <v>0</v>
      </c>
      <c r="BE133" t="b">
        <f>AND(AA133,AC133,Z133)</f>
        <v>0</v>
      </c>
      <c r="BF133" t="b">
        <f t="shared" si="41"/>
        <v>0</v>
      </c>
      <c r="BG133" t="b">
        <f t="shared" si="45"/>
        <v>0</v>
      </c>
    </row>
    <row r="134" spans="1:59" x14ac:dyDescent="0.25">
      <c r="A134" s="41">
        <v>276</v>
      </c>
      <c r="B134" s="41"/>
      <c r="C134" s="41"/>
      <c r="D134" s="41"/>
      <c r="E134" s="48"/>
      <c r="F134" s="50">
        <f>F132+1/45</f>
        <v>0.7777777777777779</v>
      </c>
      <c r="G134" s="51"/>
      <c r="H134" s="46"/>
      <c r="I134" s="52"/>
      <c r="J134" s="53"/>
      <c r="K134" s="58"/>
      <c r="L134" s="57"/>
      <c r="M134" s="54"/>
      <c r="N134" s="60"/>
      <c r="O134" s="56"/>
      <c r="P134" s="61"/>
      <c r="Q134" s="62"/>
      <c r="R134" s="55"/>
      <c r="S134" s="63"/>
      <c r="U134">
        <f t="shared" si="46"/>
        <v>131</v>
      </c>
      <c r="V134" cm="1">
        <f t="array" ref="V134">_xlfn.IFS(
OR(MOD(V133+0.5,3)=0,MOD(V133+0.5,4)=0,MOD(V133+0.5,7.5)=0,MOD(V133+0.5,5)=0),V133+0.5,
OR(MOD(V133+1,3)=0,MOD(V133+1,4)=0,MOD(V133+1,5)=0),V133+1,
OR(MOD(V133+1.5,3)=0,MOD(V133+1.5,4)=0,MOD(V133+1.5,7.5)=0,MOD(V133+1.5,5)=0),V133+1.5,
OR(MOD(V133+2,3)=0,MOD(V133+2,4)=0,MOD(V133+2,5)=0),V133+2,
OR(MOD(V133+2.5,3)=0,MOD(V133+2.5,4)=0,MOD(V133+2.5,7.5)=0,MOD(V133+2.5,5)=0),V133+2.5,
OR(MOD(V133+3,3)=0,MOD(V133+3,4)=0,MOD(V133+3,5)=0),V133+3)</f>
        <v>196</v>
      </c>
      <c r="W134" s="65">
        <f t="shared" si="42"/>
        <v>1.0888888888888888</v>
      </c>
      <c r="X134">
        <f>IF(MOD(V134,3)=0,1,0)+IF(MOD(V134,4)=0,2,0)+IF(MOD(V134,5)=0,4,0)+IF(MOD(V134,8)=0,8,0)+IF(MOD(V134,7.5)=0,16,0)+IF(OR(MOD(V134,6)=0,MOD(V134,10)=0),32,0)+IF(OR(MOD(V134,9)=0,MOD(V134,22.5)=0),64,0)</f>
        <v>2</v>
      </c>
      <c r="Y134" t="b">
        <f>OR(MOD(V134,6)=0,MOD(V134,10)=0)</f>
        <v>0</v>
      </c>
      <c r="Z134" t="b">
        <f>OR(MOD(V134,22.5)=0,MOD(V134,9)=0)</f>
        <v>0</v>
      </c>
      <c r="AA134" t="b">
        <f t="shared" si="40"/>
        <v>0</v>
      </c>
      <c r="AB134" t="b">
        <f t="shared" si="40"/>
        <v>1</v>
      </c>
      <c r="AC134" t="b">
        <f t="shared" si="40"/>
        <v>0</v>
      </c>
      <c r="AD134" t="b">
        <f t="shared" si="40"/>
        <v>0</v>
      </c>
      <c r="AE134" t="b">
        <f>AND(AA134,Y134)</f>
        <v>0</v>
      </c>
      <c r="AF134" t="b">
        <f>MOD($V134,AF$1)=0</f>
        <v>0</v>
      </c>
      <c r="AG134" t="b">
        <f t="shared" si="40"/>
        <v>0</v>
      </c>
      <c r="AH134" t="b">
        <f t="shared" si="40"/>
        <v>0</v>
      </c>
      <c r="AI134" t="b">
        <f>AND(AA134,Z134)</f>
        <v>0</v>
      </c>
      <c r="AJ134" t="b">
        <f t="shared" si="40"/>
        <v>0</v>
      </c>
      <c r="AK134" t="b">
        <f>AND(AC134,Y134)</f>
        <v>0</v>
      </c>
      <c r="AL134" t="b">
        <f t="shared" si="40"/>
        <v>0</v>
      </c>
      <c r="AM134" t="b">
        <f>AND(AA134,AB134)</f>
        <v>0</v>
      </c>
      <c r="AN134" t="b">
        <f t="shared" si="40"/>
        <v>0</v>
      </c>
      <c r="AO134" t="b">
        <f>AND(AA134,AC134)</f>
        <v>0</v>
      </c>
      <c r="AP134" t="b">
        <f t="shared" si="36"/>
        <v>0</v>
      </c>
      <c r="AQ134" t="b">
        <f>AND(AA134,Y134,Z134)</f>
        <v>0</v>
      </c>
      <c r="AR134" t="b">
        <f t="shared" si="41"/>
        <v>0</v>
      </c>
      <c r="AS134" t="b">
        <f>AND(AB134,AC134)</f>
        <v>0</v>
      </c>
      <c r="AT134" t="b">
        <f t="shared" si="41"/>
        <v>0</v>
      </c>
      <c r="AU134" t="b">
        <f>AND(AF134,Z134)</f>
        <v>0</v>
      </c>
      <c r="AV134" t="b">
        <f t="shared" si="41"/>
        <v>0</v>
      </c>
      <c r="AW134" t="b">
        <f t="shared" si="43"/>
        <v>0</v>
      </c>
      <c r="AX134" t="b">
        <f t="shared" si="41"/>
        <v>0</v>
      </c>
      <c r="AY134" t="b">
        <f>AND(AA134,AC134,Y134)</f>
        <v>0</v>
      </c>
      <c r="AZ134" t="b">
        <f t="shared" si="41"/>
        <v>0</v>
      </c>
      <c r="BA134" t="b">
        <f>AND(AA134,AB134,Z134)</f>
        <v>0</v>
      </c>
      <c r="BB134" t="b">
        <f t="shared" si="41"/>
        <v>0</v>
      </c>
      <c r="BC134" t="b">
        <f t="shared" si="44"/>
        <v>0</v>
      </c>
      <c r="BD134" t="b">
        <f t="shared" si="41"/>
        <v>0</v>
      </c>
      <c r="BE134" t="b">
        <f>AND(AA134,AC134,Z134)</f>
        <v>0</v>
      </c>
      <c r="BF134" t="b">
        <f t="shared" si="41"/>
        <v>0</v>
      </c>
      <c r="BG134" t="b">
        <f t="shared" si="45"/>
        <v>0</v>
      </c>
    </row>
    <row r="135" spans="1:59" x14ac:dyDescent="0.25">
      <c r="A135">
        <f>A132+7.5</f>
        <v>277.5</v>
      </c>
      <c r="E135" s="48"/>
      <c r="F135" s="50"/>
      <c r="G135" s="51"/>
      <c r="H135" s="46"/>
      <c r="I135" s="52">
        <f>I132+1/30</f>
        <v>0.79999999999999993</v>
      </c>
      <c r="J135" s="53"/>
      <c r="K135" s="58"/>
      <c r="L135" s="57"/>
      <c r="M135" s="54"/>
      <c r="N135" s="60"/>
      <c r="O135" s="56"/>
      <c r="P135" s="61"/>
      <c r="Q135" s="62"/>
      <c r="R135" s="55"/>
      <c r="S135" s="63"/>
      <c r="U135">
        <f t="shared" si="46"/>
        <v>132</v>
      </c>
      <c r="V135" cm="1">
        <f t="array" ref="V135">_xlfn.IFS(
OR(MOD(V134+0.5,3)=0,MOD(V134+0.5,4)=0,MOD(V134+0.5,7.5)=0,MOD(V134+0.5,5)=0),V134+0.5,
OR(MOD(V134+1,3)=0,MOD(V134+1,4)=0,MOD(V134+1,5)=0),V134+1,
OR(MOD(V134+1.5,3)=0,MOD(V134+1.5,4)=0,MOD(V134+1.5,7.5)=0,MOD(V134+1.5,5)=0),V134+1.5,
OR(MOD(V134+2,3)=0,MOD(V134+2,4)=0,MOD(V134+2,5)=0),V134+2,
OR(MOD(V134+2.5,3)=0,MOD(V134+2.5,4)=0,MOD(V134+2.5,7.5)=0,MOD(V134+2.5,5)=0),V134+2.5,
OR(MOD(V134+3,3)=0,MOD(V134+3,4)=0,MOD(V134+3,5)=0),V134+3)</f>
        <v>198</v>
      </c>
      <c r="W135" s="65">
        <f t="shared" si="42"/>
        <v>1.1000000000000001</v>
      </c>
      <c r="X135">
        <f>IF(MOD(V135,3)=0,1,0)+IF(MOD(V135,4)=0,2,0)+IF(MOD(V135,5)=0,4,0)+IF(MOD(V135,8)=0,8,0)+IF(MOD(V135,7.5)=0,16,0)+IF(OR(MOD(V135,6)=0,MOD(V135,10)=0),32,0)+IF(OR(MOD(V135,9)=0,MOD(V135,22.5)=0),64,0)</f>
        <v>97</v>
      </c>
      <c r="Y135" t="b">
        <f>OR(MOD(V135,6)=0,MOD(V135,10)=0)</f>
        <v>1</v>
      </c>
      <c r="Z135" t="b">
        <f>OR(MOD(V135,22.5)=0,MOD(V135,9)=0)</f>
        <v>1</v>
      </c>
      <c r="AA135" t="b">
        <f t="shared" si="40"/>
        <v>1</v>
      </c>
      <c r="AB135" t="b">
        <f t="shared" si="40"/>
        <v>0</v>
      </c>
      <c r="AC135" t="b">
        <f t="shared" si="40"/>
        <v>0</v>
      </c>
      <c r="AD135" t="b">
        <f t="shared" si="40"/>
        <v>1</v>
      </c>
      <c r="AE135" t="b">
        <f>AND(AA135,Y135)</f>
        <v>1</v>
      </c>
      <c r="AF135" t="b">
        <f>MOD($V135,AF$1)=0</f>
        <v>0</v>
      </c>
      <c r="AG135" t="b">
        <f t="shared" si="40"/>
        <v>0</v>
      </c>
      <c r="AH135" t="b">
        <f t="shared" si="40"/>
        <v>1</v>
      </c>
      <c r="AI135" t="b">
        <f>AND(AA135,Z135)</f>
        <v>1</v>
      </c>
      <c r="AJ135" t="b">
        <f t="shared" si="40"/>
        <v>0</v>
      </c>
      <c r="AK135" t="b">
        <f>AND(AC135,Y135)</f>
        <v>0</v>
      </c>
      <c r="AL135" t="b">
        <f t="shared" si="40"/>
        <v>0</v>
      </c>
      <c r="AM135" t="b">
        <f>AND(AA135,AB135)</f>
        <v>0</v>
      </c>
      <c r="AN135" t="b">
        <f t="shared" si="40"/>
        <v>0</v>
      </c>
      <c r="AO135" t="b">
        <f>AND(AA135,AC135)</f>
        <v>0</v>
      </c>
      <c r="AP135" t="b">
        <f t="shared" si="36"/>
        <v>1</v>
      </c>
      <c r="AQ135" t="b">
        <f>AND(AA135,Y135,Z135)</f>
        <v>1</v>
      </c>
      <c r="AR135" t="b">
        <f t="shared" si="41"/>
        <v>0</v>
      </c>
      <c r="AS135" t="b">
        <f>AND(AB135,AC135)</f>
        <v>0</v>
      </c>
      <c r="AT135" t="b">
        <f t="shared" si="41"/>
        <v>0</v>
      </c>
      <c r="AU135" t="b">
        <f>AND(AF135,Z135)</f>
        <v>0</v>
      </c>
      <c r="AV135" t="b">
        <f t="shared" si="41"/>
        <v>0</v>
      </c>
      <c r="AW135" t="b">
        <f t="shared" si="43"/>
        <v>0</v>
      </c>
      <c r="AX135" t="b">
        <f t="shared" si="41"/>
        <v>0</v>
      </c>
      <c r="AY135" t="b">
        <f>AND(AA135,AC135,Y135)</f>
        <v>0</v>
      </c>
      <c r="AZ135" t="b">
        <f t="shared" si="41"/>
        <v>0</v>
      </c>
      <c r="BA135" t="b">
        <f>AND(AA135,AB135,Z135)</f>
        <v>0</v>
      </c>
      <c r="BB135" t="b">
        <f t="shared" si="41"/>
        <v>0</v>
      </c>
      <c r="BC135" t="b">
        <f t="shared" si="44"/>
        <v>0</v>
      </c>
      <c r="BD135" t="b">
        <f t="shared" si="41"/>
        <v>0</v>
      </c>
      <c r="BE135" t="b">
        <f>AND(AA135,AC135,Z135)</f>
        <v>0</v>
      </c>
      <c r="BF135" t="b">
        <f t="shared" si="41"/>
        <v>0</v>
      </c>
      <c r="BG135" t="b">
        <f t="shared" si="45"/>
        <v>0</v>
      </c>
    </row>
    <row r="136" spans="1:59" x14ac:dyDescent="0.25">
      <c r="C136">
        <f>C132+9</f>
        <v>279</v>
      </c>
      <c r="E136" s="48">
        <f>E133+1/48</f>
        <v>0.79166666666666696</v>
      </c>
      <c r="F136" s="50"/>
      <c r="G136" s="51"/>
      <c r="H136" s="46"/>
      <c r="I136" s="52"/>
      <c r="J136" s="53"/>
      <c r="K136" s="58"/>
      <c r="L136" s="57"/>
      <c r="M136" s="54"/>
      <c r="N136" s="60"/>
      <c r="O136" s="56"/>
      <c r="P136" s="61"/>
      <c r="Q136" s="62"/>
      <c r="R136" s="55"/>
      <c r="S136" s="63"/>
      <c r="U136">
        <f t="shared" si="46"/>
        <v>133</v>
      </c>
      <c r="V136" cm="1">
        <f t="array" ref="V136">_xlfn.IFS(
OR(MOD(V135+0.5,3)=0,MOD(V135+0.5,4)=0,MOD(V135+0.5,7.5)=0,MOD(V135+0.5,5)=0),V135+0.5,
OR(MOD(V135+1,3)=0,MOD(V135+1,4)=0,MOD(V135+1,5)=0),V135+1,
OR(MOD(V135+1.5,3)=0,MOD(V135+1.5,4)=0,MOD(V135+1.5,7.5)=0,MOD(V135+1.5,5)=0),V135+1.5,
OR(MOD(V135+2,3)=0,MOD(V135+2,4)=0,MOD(V135+2,5)=0),V135+2,
OR(MOD(V135+2.5,3)=0,MOD(V135+2.5,4)=0,MOD(V135+2.5,7.5)=0,MOD(V135+2.5,5)=0),V135+2.5,
OR(MOD(V135+3,3)=0,MOD(V135+3,4)=0,MOD(V135+3,5)=0),V135+3)</f>
        <v>200</v>
      </c>
      <c r="W136" s="65">
        <f t="shared" si="42"/>
        <v>1.1111111111111112</v>
      </c>
      <c r="X136">
        <f>IF(MOD(V136,3)=0,1,0)+IF(MOD(V136,4)=0,2,0)+IF(MOD(V136,5)=0,4,0)+IF(MOD(V136,8)=0,8,0)+IF(MOD(V136,7.5)=0,16,0)+IF(OR(MOD(V136,6)=0,MOD(V136,10)=0),32,0)+IF(OR(MOD(V136,9)=0,MOD(V136,22.5)=0),64,0)</f>
        <v>46</v>
      </c>
      <c r="Y136" t="b">
        <f>OR(MOD(V136,6)=0,MOD(V136,10)=0)</f>
        <v>1</v>
      </c>
      <c r="Z136" t="b">
        <f>OR(MOD(V136,22.5)=0,MOD(V136,9)=0)</f>
        <v>0</v>
      </c>
      <c r="AA136" t="b">
        <f t="shared" si="40"/>
        <v>0</v>
      </c>
      <c r="AB136" t="b">
        <f t="shared" si="40"/>
        <v>1</v>
      </c>
      <c r="AC136" t="b">
        <f t="shared" si="40"/>
        <v>1</v>
      </c>
      <c r="AD136" t="b">
        <f t="shared" si="40"/>
        <v>0</v>
      </c>
      <c r="AE136" t="b">
        <f>AND(AA136,Y136)</f>
        <v>0</v>
      </c>
      <c r="AF136" t="b">
        <f>MOD($V136,AF$1)=0</f>
        <v>0</v>
      </c>
      <c r="AG136" t="b">
        <f t="shared" si="40"/>
        <v>1</v>
      </c>
      <c r="AH136" t="b">
        <f t="shared" si="40"/>
        <v>0</v>
      </c>
      <c r="AI136" t="b">
        <f>AND(AA136,Z136)</f>
        <v>0</v>
      </c>
      <c r="AJ136" t="b">
        <f t="shared" si="40"/>
        <v>1</v>
      </c>
      <c r="AK136" t="b">
        <f>AND(AC136,Y136)</f>
        <v>1</v>
      </c>
      <c r="AL136" t="b">
        <f t="shared" si="40"/>
        <v>0</v>
      </c>
      <c r="AM136" t="b">
        <f>AND(AA136,AB136)</f>
        <v>0</v>
      </c>
      <c r="AN136" t="b">
        <f t="shared" si="40"/>
        <v>0</v>
      </c>
      <c r="AO136" t="b">
        <f>AND(AA136,AC136)</f>
        <v>0</v>
      </c>
      <c r="AP136" t="b">
        <f t="shared" si="36"/>
        <v>0</v>
      </c>
      <c r="AQ136" t="b">
        <f>AND(AA136,Y136,Z136)</f>
        <v>0</v>
      </c>
      <c r="AR136" t="b">
        <f t="shared" si="41"/>
        <v>1</v>
      </c>
      <c r="AS136" t="b">
        <f>AND(AB136,AC136)</f>
        <v>1</v>
      </c>
      <c r="AT136" t="b">
        <f t="shared" si="41"/>
        <v>0</v>
      </c>
      <c r="AU136" t="b">
        <f>AND(AF136,Z136)</f>
        <v>0</v>
      </c>
      <c r="AV136" t="b">
        <f t="shared" si="41"/>
        <v>0</v>
      </c>
      <c r="AW136" t="b">
        <f t="shared" si="43"/>
        <v>0</v>
      </c>
      <c r="AX136" t="b">
        <f t="shared" si="41"/>
        <v>0</v>
      </c>
      <c r="AY136" t="b">
        <f>AND(AA136,AC136,Y136)</f>
        <v>0</v>
      </c>
      <c r="AZ136" t="b">
        <f t="shared" si="41"/>
        <v>0</v>
      </c>
      <c r="BA136" t="b">
        <f>AND(AA136,AB136,Z136)</f>
        <v>0</v>
      </c>
      <c r="BB136" t="b">
        <f t="shared" si="41"/>
        <v>1</v>
      </c>
      <c r="BC136" t="b">
        <f t="shared" si="44"/>
        <v>1</v>
      </c>
      <c r="BD136" t="b">
        <f t="shared" si="41"/>
        <v>0</v>
      </c>
      <c r="BE136" t="b">
        <f>AND(AA136,AC136,Z136)</f>
        <v>0</v>
      </c>
      <c r="BF136" t="b">
        <f t="shared" si="41"/>
        <v>0</v>
      </c>
      <c r="BG136" t="b">
        <f t="shared" si="45"/>
        <v>0</v>
      </c>
    </row>
    <row r="137" spans="1:59" x14ac:dyDescent="0.25">
      <c r="B137">
        <f>B133+8</f>
        <v>280</v>
      </c>
      <c r="D137">
        <f>D132+10</f>
        <v>280</v>
      </c>
      <c r="E137" s="48"/>
      <c r="F137" s="50"/>
      <c r="G137" s="51">
        <f>G133+1/40</f>
        <v>0.80000000000000038</v>
      </c>
      <c r="H137" s="46"/>
      <c r="I137" s="52"/>
      <c r="J137" s="53"/>
      <c r="K137" s="58"/>
      <c r="L137" s="57"/>
      <c r="M137" s="54"/>
      <c r="N137" s="60"/>
      <c r="O137" s="56"/>
      <c r="P137" s="61"/>
      <c r="Q137" s="62"/>
      <c r="R137" s="55"/>
      <c r="S137" s="63"/>
      <c r="U137">
        <f t="shared" si="46"/>
        <v>134</v>
      </c>
      <c r="V137" cm="1">
        <f t="array" ref="V137">_xlfn.IFS(
OR(MOD(V136+0.5,3)=0,MOD(V136+0.5,4)=0,MOD(V136+0.5,7.5)=0,MOD(V136+0.5,5)=0),V136+0.5,
OR(MOD(V136+1,3)=0,MOD(V136+1,4)=0,MOD(V136+1,5)=0),V136+1,
OR(MOD(V136+1.5,3)=0,MOD(V136+1.5,4)=0,MOD(V136+1.5,7.5)=0,MOD(V136+1.5,5)=0),V136+1.5,
OR(MOD(V136+2,3)=0,MOD(V136+2,4)=0,MOD(V136+2,5)=0),V136+2,
OR(MOD(V136+2.5,3)=0,MOD(V136+2.5,4)=0,MOD(V136+2.5,7.5)=0,MOD(V136+2.5,5)=0),V136+2.5,
OR(MOD(V136+3,3)=0,MOD(V136+3,4)=0,MOD(V136+3,5)=0),V136+3)</f>
        <v>201</v>
      </c>
      <c r="W137" s="65">
        <f t="shared" si="42"/>
        <v>1.1166666666666667</v>
      </c>
      <c r="X137">
        <f>IF(MOD(V137,3)=0,1,0)+IF(MOD(V137,4)=0,2,0)+IF(MOD(V137,5)=0,4,0)+IF(MOD(V137,8)=0,8,0)+IF(MOD(V137,7.5)=0,16,0)+IF(OR(MOD(V137,6)=0,MOD(V137,10)=0),32,0)+IF(OR(MOD(V137,9)=0,MOD(V137,22.5)=0),64,0)</f>
        <v>1</v>
      </c>
      <c r="Y137" t="b">
        <f>OR(MOD(V137,6)=0,MOD(V137,10)=0)</f>
        <v>0</v>
      </c>
      <c r="Z137" t="b">
        <f>OR(MOD(V137,22.5)=0,MOD(V137,9)=0)</f>
        <v>0</v>
      </c>
      <c r="AA137" t="b">
        <f t="shared" si="40"/>
        <v>1</v>
      </c>
      <c r="AB137" t="b">
        <f t="shared" si="40"/>
        <v>0</v>
      </c>
      <c r="AC137" t="b">
        <f t="shared" si="40"/>
        <v>0</v>
      </c>
      <c r="AD137" t="b">
        <f t="shared" si="40"/>
        <v>0</v>
      </c>
      <c r="AE137" t="b">
        <f>AND(AA137,Y137)</f>
        <v>0</v>
      </c>
      <c r="AF137" t="b">
        <f>MOD($V137,AF$1)=0</f>
        <v>0</v>
      </c>
      <c r="AG137" t="b">
        <f t="shared" si="40"/>
        <v>0</v>
      </c>
      <c r="AH137" t="b">
        <f t="shared" si="40"/>
        <v>0</v>
      </c>
      <c r="AI137" t="b">
        <f>AND(AA137,Z137)</f>
        <v>0</v>
      </c>
      <c r="AJ137" t="b">
        <f t="shared" si="40"/>
        <v>0</v>
      </c>
      <c r="AK137" t="b">
        <f>AND(AC137,Y137)</f>
        <v>0</v>
      </c>
      <c r="AL137" t="b">
        <f t="shared" si="40"/>
        <v>0</v>
      </c>
      <c r="AM137" t="b">
        <f>AND(AA137,AB137)</f>
        <v>0</v>
      </c>
      <c r="AN137" t="b">
        <f t="shared" si="40"/>
        <v>0</v>
      </c>
      <c r="AO137" t="b">
        <f>AND(AA137,AC137)</f>
        <v>0</v>
      </c>
      <c r="AP137" t="b">
        <f t="shared" si="36"/>
        <v>0</v>
      </c>
      <c r="AQ137" t="b">
        <f>AND(AA137,Y137,Z137)</f>
        <v>0</v>
      </c>
      <c r="AR137" t="b">
        <f t="shared" si="41"/>
        <v>0</v>
      </c>
      <c r="AS137" t="b">
        <f>AND(AB137,AC137)</f>
        <v>0</v>
      </c>
      <c r="AT137" t="b">
        <f t="shared" si="41"/>
        <v>0</v>
      </c>
      <c r="AU137" t="b">
        <f>AND(AF137,Z137)</f>
        <v>0</v>
      </c>
      <c r="AV137" t="b">
        <f t="shared" si="41"/>
        <v>0</v>
      </c>
      <c r="AW137" t="b">
        <f t="shared" si="43"/>
        <v>0</v>
      </c>
      <c r="AX137" t="b">
        <f t="shared" si="41"/>
        <v>0</v>
      </c>
      <c r="AY137" t="b">
        <f>AND(AA137,AC137,Y137)</f>
        <v>0</v>
      </c>
      <c r="AZ137" t="b">
        <f t="shared" si="41"/>
        <v>0</v>
      </c>
      <c r="BA137" t="b">
        <f>AND(AA137,AB137,Z137)</f>
        <v>0</v>
      </c>
      <c r="BB137" t="b">
        <f t="shared" si="41"/>
        <v>0</v>
      </c>
      <c r="BC137" t="b">
        <f t="shared" si="44"/>
        <v>0</v>
      </c>
      <c r="BD137" t="b">
        <f t="shared" si="41"/>
        <v>0</v>
      </c>
      <c r="BE137" t="b">
        <f>AND(AA137,AC137,Z137)</f>
        <v>0</v>
      </c>
      <c r="BF137" t="b">
        <f t="shared" si="41"/>
        <v>0</v>
      </c>
      <c r="BG137" t="b">
        <f t="shared" si="45"/>
        <v>0</v>
      </c>
    </row>
    <row r="138" spans="1:59" x14ac:dyDescent="0.25">
      <c r="A138">
        <f>A135+7.5</f>
        <v>285</v>
      </c>
      <c r="E138" s="48"/>
      <c r="F138" s="50">
        <f>F134+1/45</f>
        <v>0.80000000000000016</v>
      </c>
      <c r="G138" s="51"/>
      <c r="H138" s="46">
        <f>H133+1/36</f>
        <v>0.8055555555555558</v>
      </c>
      <c r="I138" s="52"/>
      <c r="J138" s="53"/>
      <c r="K138" s="58"/>
      <c r="L138" s="57">
        <f>L129+1/18</f>
        <v>0.83333333333333359</v>
      </c>
      <c r="M138" s="54"/>
      <c r="N138" s="60"/>
      <c r="O138" s="56"/>
      <c r="P138" s="61"/>
      <c r="Q138" s="62">
        <f>Q121+1/9</f>
        <v>0.88888888888888906</v>
      </c>
      <c r="R138" s="55"/>
      <c r="S138" s="63"/>
      <c r="U138">
        <f t="shared" si="46"/>
        <v>135</v>
      </c>
      <c r="V138" cm="1">
        <f t="array" ref="V138">_xlfn.IFS(
OR(MOD(V137+0.5,3)=0,MOD(V137+0.5,4)=0,MOD(V137+0.5,7.5)=0,MOD(V137+0.5,5)=0),V137+0.5,
OR(MOD(V137+1,3)=0,MOD(V137+1,4)=0,MOD(V137+1,5)=0),V137+1,
OR(MOD(V137+1.5,3)=0,MOD(V137+1.5,4)=0,MOD(V137+1.5,7.5)=0,MOD(V137+1.5,5)=0),V137+1.5,
OR(MOD(V137+2,3)=0,MOD(V137+2,4)=0,MOD(V137+2,5)=0),V137+2,
OR(MOD(V137+2.5,3)=0,MOD(V137+2.5,4)=0,MOD(V137+2.5,7.5)=0,MOD(V137+2.5,5)=0),V137+2.5,
OR(MOD(V137+3,3)=0,MOD(V137+3,4)=0,MOD(V137+3,5)=0),V137+3)</f>
        <v>202.5</v>
      </c>
      <c r="W138" s="65">
        <f t="shared" si="42"/>
        <v>1.125</v>
      </c>
      <c r="X138">
        <f>IF(MOD(V138,3)=0,1,0)+IF(MOD(V138,4)=0,2,0)+IF(MOD(V138,5)=0,4,0)+IF(MOD(V138,8)=0,8,0)+IF(MOD(V138,7.5)=0,16,0)+IF(OR(MOD(V138,6)=0,MOD(V138,10)=0),32,0)+IF(OR(MOD(V138,9)=0,MOD(V138,22.5)=0),64,0)</f>
        <v>80</v>
      </c>
      <c r="Y138" t="b">
        <f>OR(MOD(V138,6)=0,MOD(V138,10)=0)</f>
        <v>0</v>
      </c>
      <c r="Z138" t="b">
        <f>OR(MOD(V138,22.5)=0,MOD(V138,9)=0)</f>
        <v>1</v>
      </c>
      <c r="AA138" t="b">
        <f t="shared" si="40"/>
        <v>0</v>
      </c>
      <c r="AB138" t="b">
        <f t="shared" si="40"/>
        <v>0</v>
      </c>
      <c r="AC138" t="b">
        <f t="shared" si="40"/>
        <v>0</v>
      </c>
      <c r="AD138" t="b">
        <f t="shared" si="40"/>
        <v>0</v>
      </c>
      <c r="AE138" t="b">
        <f>AND(AA138,Y138)</f>
        <v>0</v>
      </c>
      <c r="AF138" t="b">
        <f>MOD($V138,AF$1)=0</f>
        <v>1</v>
      </c>
      <c r="AG138" t="b">
        <f t="shared" si="40"/>
        <v>0</v>
      </c>
      <c r="AH138" t="b">
        <f t="shared" si="40"/>
        <v>0</v>
      </c>
      <c r="AI138" t="b">
        <f>AND(AA138,Z138)</f>
        <v>0</v>
      </c>
      <c r="AJ138" t="b">
        <f t="shared" si="40"/>
        <v>0</v>
      </c>
      <c r="AK138" t="b">
        <f>AND(AC138,Y138)</f>
        <v>0</v>
      </c>
      <c r="AL138" t="b">
        <f t="shared" si="40"/>
        <v>0</v>
      </c>
      <c r="AM138" t="b">
        <f>AND(AA138,AB138)</f>
        <v>0</v>
      </c>
      <c r="AN138" t="b">
        <f t="shared" si="40"/>
        <v>0</v>
      </c>
      <c r="AO138" t="b">
        <f>AND(AA138,AC138)</f>
        <v>0</v>
      </c>
      <c r="AP138" t="b">
        <f t="shared" si="36"/>
        <v>0</v>
      </c>
      <c r="AQ138" t="b">
        <f>AND(AA138,Y138,Z138)</f>
        <v>0</v>
      </c>
      <c r="AR138" t="b">
        <f t="shared" si="41"/>
        <v>0</v>
      </c>
      <c r="AS138" t="b">
        <f>AND(AB138,AC138)</f>
        <v>0</v>
      </c>
      <c r="AT138" t="b">
        <f t="shared" si="41"/>
        <v>1</v>
      </c>
      <c r="AU138" t="b">
        <f>AND(AF138,Z138)</f>
        <v>1</v>
      </c>
      <c r="AV138" t="b">
        <f t="shared" si="41"/>
        <v>0</v>
      </c>
      <c r="AW138" t="b">
        <f t="shared" si="43"/>
        <v>0</v>
      </c>
      <c r="AX138" t="b">
        <f t="shared" si="41"/>
        <v>0</v>
      </c>
      <c r="AY138" t="b">
        <f>AND(AA138,AC138,Y138)</f>
        <v>0</v>
      </c>
      <c r="AZ138" t="b">
        <f t="shared" si="41"/>
        <v>0</v>
      </c>
      <c r="BA138" t="b">
        <f>AND(AA138,AB138,Z138)</f>
        <v>0</v>
      </c>
      <c r="BB138" t="b">
        <f t="shared" si="41"/>
        <v>0</v>
      </c>
      <c r="BC138" t="b">
        <f t="shared" si="44"/>
        <v>0</v>
      </c>
      <c r="BD138" t="b">
        <f t="shared" si="41"/>
        <v>0</v>
      </c>
      <c r="BE138" t="b">
        <f>AND(AA138,AC138,Z138)</f>
        <v>0</v>
      </c>
      <c r="BF138" t="b">
        <f t="shared" si="41"/>
        <v>0</v>
      </c>
      <c r="BG138" t="b">
        <f t="shared" si="45"/>
        <v>0</v>
      </c>
    </row>
    <row r="139" spans="1:59" x14ac:dyDescent="0.25">
      <c r="B139">
        <f>B137+8</f>
        <v>288</v>
      </c>
      <c r="C139">
        <f>C136+9</f>
        <v>288</v>
      </c>
      <c r="E139" s="48">
        <f>E136+1/48</f>
        <v>0.81250000000000033</v>
      </c>
      <c r="F139" s="50"/>
      <c r="G139" s="51"/>
      <c r="H139" s="46"/>
      <c r="I139" s="52"/>
      <c r="J139" s="53">
        <f>J133+1/24</f>
        <v>0.83333333333333304</v>
      </c>
      <c r="K139" s="58"/>
      <c r="L139" s="57"/>
      <c r="M139" s="54"/>
      <c r="N139" s="60"/>
      <c r="O139" s="56"/>
      <c r="P139" s="61"/>
      <c r="Q139" s="62"/>
      <c r="R139" s="55"/>
      <c r="S139" s="63"/>
      <c r="U139">
        <f t="shared" si="46"/>
        <v>136</v>
      </c>
      <c r="V139" cm="1">
        <f t="array" ref="V139">_xlfn.IFS(
OR(MOD(V138+0.5,3)=0,MOD(V138+0.5,4)=0,MOD(V138+0.5,7.5)=0,MOD(V138+0.5,5)=0),V138+0.5,
OR(MOD(V138+1,3)=0,MOD(V138+1,4)=0,MOD(V138+1,5)=0),V138+1,
OR(MOD(V138+1.5,3)=0,MOD(V138+1.5,4)=0,MOD(V138+1.5,7.5)=0,MOD(V138+1.5,5)=0),V138+1.5,
OR(MOD(V138+2,3)=0,MOD(V138+2,4)=0,MOD(V138+2,5)=0),V138+2,
OR(MOD(V138+2.5,3)=0,MOD(V138+2.5,4)=0,MOD(V138+2.5,7.5)=0,MOD(V138+2.5,5)=0),V138+2.5,
OR(MOD(V138+3,3)=0,MOD(V138+3,4)=0,MOD(V138+3,5)=0),V138+3)</f>
        <v>204</v>
      </c>
      <c r="W139" s="65">
        <f t="shared" si="42"/>
        <v>1.1333333333333333</v>
      </c>
      <c r="X139">
        <f>IF(MOD(V139,3)=0,1,0)+IF(MOD(V139,4)=0,2,0)+IF(MOD(V139,5)=0,4,0)+IF(MOD(V139,8)=0,8,0)+IF(MOD(V139,7.5)=0,16,0)+IF(OR(MOD(V139,6)=0,MOD(V139,10)=0),32,0)+IF(OR(MOD(V139,9)=0,MOD(V139,22.5)=0),64,0)</f>
        <v>35</v>
      </c>
      <c r="Y139" t="b">
        <f>OR(MOD(V139,6)=0,MOD(V139,10)=0)</f>
        <v>1</v>
      </c>
      <c r="Z139" t="b">
        <f>OR(MOD(V139,22.5)=0,MOD(V139,9)=0)</f>
        <v>0</v>
      </c>
      <c r="AA139" t="b">
        <f t="shared" si="40"/>
        <v>1</v>
      </c>
      <c r="AB139" t="b">
        <f t="shared" si="40"/>
        <v>1</v>
      </c>
      <c r="AC139" t="b">
        <f t="shared" si="40"/>
        <v>0</v>
      </c>
      <c r="AD139" t="b">
        <f t="shared" si="40"/>
        <v>1</v>
      </c>
      <c r="AE139" t="b">
        <f>AND(AA139,Y139)</f>
        <v>1</v>
      </c>
      <c r="AF139" t="b">
        <f>MOD($V139,AF$1)=0</f>
        <v>0</v>
      </c>
      <c r="AG139" t="b">
        <f t="shared" si="40"/>
        <v>0</v>
      </c>
      <c r="AH139" t="b">
        <f t="shared" si="40"/>
        <v>0</v>
      </c>
      <c r="AI139" t="b">
        <f>AND(AA139,Z139)</f>
        <v>0</v>
      </c>
      <c r="AJ139" t="b">
        <f t="shared" si="40"/>
        <v>0</v>
      </c>
      <c r="AK139" t="b">
        <f>AND(AC139,Y139)</f>
        <v>0</v>
      </c>
      <c r="AL139" t="b">
        <f t="shared" si="40"/>
        <v>1</v>
      </c>
      <c r="AM139" t="b">
        <f>AND(AA139,AB139)</f>
        <v>1</v>
      </c>
      <c r="AN139" t="b">
        <f t="shared" si="40"/>
        <v>0</v>
      </c>
      <c r="AO139" t="b">
        <f>AND(AA139,AC139)</f>
        <v>0</v>
      </c>
      <c r="AP139" t="b">
        <f t="shared" si="36"/>
        <v>0</v>
      </c>
      <c r="AQ139" t="b">
        <f>AND(AA139,Y139,Z139)</f>
        <v>0</v>
      </c>
      <c r="AR139" t="b">
        <f t="shared" si="41"/>
        <v>0</v>
      </c>
      <c r="AS139" t="b">
        <f>AND(AB139,AC139)</f>
        <v>0</v>
      </c>
      <c r="AT139" t="b">
        <f t="shared" si="41"/>
        <v>0</v>
      </c>
      <c r="AU139" t="b">
        <f>AND(AF139,Z139)</f>
        <v>0</v>
      </c>
      <c r="AV139" t="b">
        <f t="shared" si="41"/>
        <v>0</v>
      </c>
      <c r="AW139" t="b">
        <f t="shared" si="43"/>
        <v>0</v>
      </c>
      <c r="AX139" t="b">
        <f t="shared" si="41"/>
        <v>0</v>
      </c>
      <c r="AY139" t="b">
        <f>AND(AA139,AC139,Y139)</f>
        <v>0</v>
      </c>
      <c r="AZ139" t="b">
        <f t="shared" si="41"/>
        <v>0</v>
      </c>
      <c r="BA139" t="b">
        <f>AND(AA139,AB139,Z139)</f>
        <v>0</v>
      </c>
      <c r="BB139" t="b">
        <f t="shared" si="41"/>
        <v>0</v>
      </c>
      <c r="BC139" t="b">
        <f t="shared" si="44"/>
        <v>0</v>
      </c>
      <c r="BD139" t="b">
        <f t="shared" si="41"/>
        <v>0</v>
      </c>
      <c r="BE139" t="b">
        <f>AND(AA139,AC139,Z139)</f>
        <v>0</v>
      </c>
      <c r="BF139" t="b">
        <f t="shared" si="41"/>
        <v>0</v>
      </c>
      <c r="BG139" t="b">
        <f t="shared" si="45"/>
        <v>0</v>
      </c>
    </row>
    <row r="140" spans="1:59" x14ac:dyDescent="0.25">
      <c r="D140">
        <f>D137+10</f>
        <v>290</v>
      </c>
      <c r="E140" s="48"/>
      <c r="F140" s="50">
        <f>F138+1/45</f>
        <v>0.82222222222222241</v>
      </c>
      <c r="G140" s="51">
        <f>G137+1/40</f>
        <v>0.8250000000000004</v>
      </c>
      <c r="H140" s="46"/>
      <c r="I140" s="52">
        <f>I135+1/30</f>
        <v>0.83333333333333326</v>
      </c>
      <c r="J140" s="53"/>
      <c r="K140" s="58">
        <f>K133+1/20</f>
        <v>0.8500000000000002</v>
      </c>
      <c r="L140" s="57"/>
      <c r="M140" s="54"/>
      <c r="N140" s="60">
        <f>N132+1/15</f>
        <v>0.86666666666666659</v>
      </c>
      <c r="O140" s="56"/>
      <c r="P140" s="61">
        <f>P126+1/10</f>
        <v>0.89999999999999991</v>
      </c>
      <c r="Q140" s="62"/>
      <c r="R140" s="55"/>
      <c r="S140" s="63"/>
      <c r="U140">
        <f t="shared" si="46"/>
        <v>137</v>
      </c>
      <c r="V140" cm="1">
        <f t="array" ref="V140">_xlfn.IFS(
OR(MOD(V139+0.5,3)=0,MOD(V139+0.5,4)=0,MOD(V139+0.5,7.5)=0,MOD(V139+0.5,5)=0),V139+0.5,
OR(MOD(V139+1,3)=0,MOD(V139+1,4)=0,MOD(V139+1,5)=0),V139+1,
OR(MOD(V139+1.5,3)=0,MOD(V139+1.5,4)=0,MOD(V139+1.5,7.5)=0,MOD(V139+1.5,5)=0),V139+1.5,
OR(MOD(V139+2,3)=0,MOD(V139+2,4)=0,MOD(V139+2,5)=0),V139+2,
OR(MOD(V139+2.5,3)=0,MOD(V139+2.5,4)=0,MOD(V139+2.5,7.5)=0,MOD(V139+2.5,5)=0),V139+2.5,
OR(MOD(V139+3,3)=0,MOD(V139+3,4)=0,MOD(V139+3,5)=0),V139+3)</f>
        <v>205</v>
      </c>
      <c r="W140" s="65">
        <f t="shared" si="42"/>
        <v>1.1388888888888888</v>
      </c>
      <c r="X140">
        <f>IF(MOD(V140,3)=0,1,0)+IF(MOD(V140,4)=0,2,0)+IF(MOD(V140,5)=0,4,0)+IF(MOD(V140,8)=0,8,0)+IF(MOD(V140,7.5)=0,16,0)+IF(OR(MOD(V140,6)=0,MOD(V140,10)=0),32,0)+IF(OR(MOD(V140,9)=0,MOD(V140,22.5)=0),64,0)</f>
        <v>4</v>
      </c>
      <c r="Y140" t="b">
        <f>OR(MOD(V140,6)=0,MOD(V140,10)=0)</f>
        <v>0</v>
      </c>
      <c r="Z140" t="b">
        <f>OR(MOD(V140,22.5)=0,MOD(V140,9)=0)</f>
        <v>0</v>
      </c>
      <c r="AA140" t="b">
        <f t="shared" si="40"/>
        <v>0</v>
      </c>
      <c r="AB140" t="b">
        <f t="shared" si="40"/>
        <v>0</v>
      </c>
      <c r="AC140" t="b">
        <f t="shared" si="40"/>
        <v>1</v>
      </c>
      <c r="AD140" t="b">
        <f t="shared" si="40"/>
        <v>0</v>
      </c>
      <c r="AE140" t="b">
        <f>AND(AA140,Y140)</f>
        <v>0</v>
      </c>
      <c r="AF140" t="b">
        <f>MOD($V140,AF$1)=0</f>
        <v>0</v>
      </c>
      <c r="AG140" t="b">
        <f t="shared" si="40"/>
        <v>0</v>
      </c>
      <c r="AH140" t="b">
        <f t="shared" si="40"/>
        <v>0</v>
      </c>
      <c r="AI140" t="b">
        <f>AND(AA140,Z140)</f>
        <v>0</v>
      </c>
      <c r="AJ140" t="b">
        <f t="shared" si="40"/>
        <v>0</v>
      </c>
      <c r="AK140" t="b">
        <f>AND(AC140,Y140)</f>
        <v>0</v>
      </c>
      <c r="AL140" t="b">
        <f t="shared" si="40"/>
        <v>0</v>
      </c>
      <c r="AM140" t="b">
        <f>AND(AA140,AB140)</f>
        <v>0</v>
      </c>
      <c r="AN140" t="b">
        <f t="shared" si="40"/>
        <v>0</v>
      </c>
      <c r="AO140" t="b">
        <f>AND(AA140,AC140)</f>
        <v>0</v>
      </c>
      <c r="AP140" t="b">
        <f t="shared" si="36"/>
        <v>0</v>
      </c>
      <c r="AQ140" t="b">
        <f>AND(AA140,Y140,Z140)</f>
        <v>0</v>
      </c>
      <c r="AR140" t="b">
        <f t="shared" si="41"/>
        <v>0</v>
      </c>
      <c r="AS140" t="b">
        <f>AND(AB140,AC140)</f>
        <v>0</v>
      </c>
      <c r="AT140" t="b">
        <f t="shared" si="41"/>
        <v>0</v>
      </c>
      <c r="AU140" t="b">
        <f>AND(AF140,Z140)</f>
        <v>0</v>
      </c>
      <c r="AV140" t="b">
        <f t="shared" si="41"/>
        <v>0</v>
      </c>
      <c r="AW140" t="b">
        <f t="shared" si="43"/>
        <v>0</v>
      </c>
      <c r="AX140" t="b">
        <f t="shared" si="41"/>
        <v>0</v>
      </c>
      <c r="AY140" t="b">
        <f>AND(AA140,AC140,Y140)</f>
        <v>0</v>
      </c>
      <c r="AZ140" t="b">
        <f t="shared" si="41"/>
        <v>0</v>
      </c>
      <c r="BA140" t="b">
        <f>AND(AA140,AB140,Z140)</f>
        <v>0</v>
      </c>
      <c r="BB140" t="b">
        <f t="shared" si="41"/>
        <v>0</v>
      </c>
      <c r="BC140" t="b">
        <f t="shared" si="44"/>
        <v>0</v>
      </c>
      <c r="BD140" t="b">
        <f t="shared" si="41"/>
        <v>0</v>
      </c>
      <c r="BE140" t="b">
        <f>AND(AA140,AC140,Z140)</f>
        <v>0</v>
      </c>
      <c r="BF140" t="b">
        <f t="shared" si="41"/>
        <v>0</v>
      </c>
      <c r="BG140" t="b">
        <f t="shared" si="45"/>
        <v>0</v>
      </c>
    </row>
    <row r="141" spans="1:59" x14ac:dyDescent="0.25">
      <c r="A141">
        <f>A138+7.5</f>
        <v>292.5</v>
      </c>
      <c r="E141" s="48"/>
      <c r="F141" s="50"/>
      <c r="G141" s="51"/>
      <c r="H141" s="46">
        <f>H138+1/36</f>
        <v>0.83333333333333359</v>
      </c>
      <c r="I141" s="52"/>
      <c r="J141" s="53"/>
      <c r="K141" s="58"/>
      <c r="L141" s="57"/>
      <c r="M141" s="54"/>
      <c r="N141" s="60"/>
      <c r="O141" s="56"/>
      <c r="P141" s="61"/>
      <c r="Q141" s="62"/>
      <c r="R141" s="55"/>
      <c r="S141" s="63"/>
      <c r="U141">
        <f t="shared" si="46"/>
        <v>138</v>
      </c>
      <c r="V141" cm="1">
        <f t="array" ref="V141">_xlfn.IFS(
OR(MOD(V140+0.5,3)=0,MOD(V140+0.5,4)=0,MOD(V140+0.5,7.5)=0,MOD(V140+0.5,5)=0),V140+0.5,
OR(MOD(V140+1,3)=0,MOD(V140+1,4)=0,MOD(V140+1,5)=0),V140+1,
OR(MOD(V140+1.5,3)=0,MOD(V140+1.5,4)=0,MOD(V140+1.5,7.5)=0,MOD(V140+1.5,5)=0),V140+1.5,
OR(MOD(V140+2,3)=0,MOD(V140+2,4)=0,MOD(V140+2,5)=0),V140+2,
OR(MOD(V140+2.5,3)=0,MOD(V140+2.5,4)=0,MOD(V140+2.5,7.5)=0,MOD(V140+2.5,5)=0),V140+2.5,
OR(MOD(V140+3,3)=0,MOD(V140+3,4)=0,MOD(V140+3,5)=0),V140+3)</f>
        <v>207</v>
      </c>
      <c r="W141" s="65">
        <f t="shared" si="42"/>
        <v>1.1499999999999999</v>
      </c>
      <c r="X141">
        <f>IF(MOD(V141,3)=0,1,0)+IF(MOD(V141,4)=0,2,0)+IF(MOD(V141,5)=0,4,0)+IF(MOD(V141,8)=0,8,0)+IF(MOD(V141,7.5)=0,16,0)+IF(OR(MOD(V141,6)=0,MOD(V141,10)=0),32,0)+IF(OR(MOD(V141,9)=0,MOD(V141,22.5)=0),64,0)</f>
        <v>65</v>
      </c>
      <c r="Y141" t="b">
        <f>OR(MOD(V141,6)=0,MOD(V141,10)=0)</f>
        <v>0</v>
      </c>
      <c r="Z141" t="b">
        <f>OR(MOD(V141,22.5)=0,MOD(V141,9)=0)</f>
        <v>1</v>
      </c>
      <c r="AA141" t="b">
        <f t="shared" si="40"/>
        <v>1</v>
      </c>
      <c r="AB141" t="b">
        <f t="shared" si="40"/>
        <v>0</v>
      </c>
      <c r="AC141" t="b">
        <f t="shared" si="40"/>
        <v>0</v>
      </c>
      <c r="AD141" t="b">
        <f t="shared" ref="AA141:AN169" si="47">MOD($V141,AD$1)=0</f>
        <v>0</v>
      </c>
      <c r="AE141" t="b">
        <f>AND(AA141,Y141)</f>
        <v>0</v>
      </c>
      <c r="AF141" t="b">
        <f>MOD($V141,AF$1)=0</f>
        <v>0</v>
      </c>
      <c r="AG141" t="b">
        <f t="shared" si="47"/>
        <v>0</v>
      </c>
      <c r="AH141" t="b">
        <f t="shared" si="47"/>
        <v>1</v>
      </c>
      <c r="AI141" t="b">
        <f>AND(AA141,Z141)</f>
        <v>1</v>
      </c>
      <c r="AJ141" t="b">
        <f t="shared" si="47"/>
        <v>0</v>
      </c>
      <c r="AK141" t="b">
        <f>AND(AC141,Y141)</f>
        <v>0</v>
      </c>
      <c r="AL141" t="b">
        <f t="shared" si="47"/>
        <v>0</v>
      </c>
      <c r="AM141" t="b">
        <f>AND(AA141,AB141)</f>
        <v>0</v>
      </c>
      <c r="AN141" t="b">
        <f t="shared" si="47"/>
        <v>0</v>
      </c>
      <c r="AO141" t="b">
        <f>AND(AA141,AC141)</f>
        <v>0</v>
      </c>
      <c r="AP141" t="b">
        <f t="shared" si="36"/>
        <v>0</v>
      </c>
      <c r="AQ141" t="b">
        <f>AND(AA141,Y141,Z141)</f>
        <v>0</v>
      </c>
      <c r="AR141" t="b">
        <f t="shared" si="41"/>
        <v>0</v>
      </c>
      <c r="AS141" t="b">
        <f>AND(AB141,AC141)</f>
        <v>0</v>
      </c>
      <c r="AT141" t="b">
        <f t="shared" si="41"/>
        <v>0</v>
      </c>
      <c r="AU141" t="b">
        <f>AND(AF141,Z141)</f>
        <v>0</v>
      </c>
      <c r="AV141" t="b">
        <f t="shared" si="41"/>
        <v>0</v>
      </c>
      <c r="AW141" t="b">
        <f t="shared" si="43"/>
        <v>0</v>
      </c>
      <c r="AX141" t="b">
        <f t="shared" si="41"/>
        <v>0</v>
      </c>
      <c r="AY141" t="b">
        <f>AND(AA141,AC141,Y141)</f>
        <v>0</v>
      </c>
      <c r="AZ141" t="b">
        <f t="shared" si="41"/>
        <v>0</v>
      </c>
      <c r="BA141" t="b">
        <f>AND(AA141,AB141,Z141)</f>
        <v>0</v>
      </c>
      <c r="BB141" t="b">
        <f t="shared" si="41"/>
        <v>0</v>
      </c>
      <c r="BC141" t="b">
        <f t="shared" si="44"/>
        <v>0</v>
      </c>
      <c r="BD141" t="b">
        <f t="shared" si="41"/>
        <v>0</v>
      </c>
      <c r="BE141" t="b">
        <f>AND(AA141,AC141,Z141)</f>
        <v>0</v>
      </c>
      <c r="BF141" t="b">
        <f t="shared" si="41"/>
        <v>0</v>
      </c>
      <c r="BG141" t="b">
        <f t="shared" si="45"/>
        <v>0</v>
      </c>
    </row>
    <row r="142" spans="1:59" x14ac:dyDescent="0.25">
      <c r="B142">
        <f>B139+8</f>
        <v>296</v>
      </c>
      <c r="E142" s="48">
        <f>E139+1/48</f>
        <v>0.8333333333333337</v>
      </c>
      <c r="F142" s="50"/>
      <c r="G142" s="51"/>
      <c r="H142" s="46"/>
      <c r="I142" s="52"/>
      <c r="J142" s="53"/>
      <c r="K142" s="58"/>
      <c r="L142" s="57"/>
      <c r="M142" s="54">
        <f>M133+1/16</f>
        <v>0.875</v>
      </c>
      <c r="N142" s="60"/>
      <c r="O142" s="56"/>
      <c r="P142" s="61"/>
      <c r="Q142" s="62"/>
      <c r="R142" s="55"/>
      <c r="S142" s="63"/>
      <c r="U142">
        <f t="shared" si="46"/>
        <v>139</v>
      </c>
      <c r="V142" cm="1">
        <f t="array" ref="V142">_xlfn.IFS(
OR(MOD(V141+0.5,3)=0,MOD(V141+0.5,4)=0,MOD(V141+0.5,7.5)=0,MOD(V141+0.5,5)=0),V141+0.5,
OR(MOD(V141+1,3)=0,MOD(V141+1,4)=0,MOD(V141+1,5)=0),V141+1,
OR(MOD(V141+1.5,3)=0,MOD(V141+1.5,4)=0,MOD(V141+1.5,7.5)=0,MOD(V141+1.5,5)=0),V141+1.5,
OR(MOD(V141+2,3)=0,MOD(V141+2,4)=0,MOD(V141+2,5)=0),V141+2,
OR(MOD(V141+2.5,3)=0,MOD(V141+2.5,4)=0,MOD(V141+2.5,7.5)=0,MOD(V141+2.5,5)=0),V141+2.5,
OR(MOD(V141+3,3)=0,MOD(V141+3,4)=0,MOD(V141+3,5)=0),V141+3)</f>
        <v>208</v>
      </c>
      <c r="W142" s="65">
        <f t="shared" si="42"/>
        <v>1.1555555555555557</v>
      </c>
      <c r="X142">
        <f>IF(MOD(V142,3)=0,1,0)+IF(MOD(V142,4)=0,2,0)+IF(MOD(V142,5)=0,4,0)+IF(MOD(V142,8)=0,8,0)+IF(MOD(V142,7.5)=0,16,0)+IF(OR(MOD(V142,6)=0,MOD(V142,10)=0),32,0)+IF(OR(MOD(V142,9)=0,MOD(V142,22.5)=0),64,0)</f>
        <v>10</v>
      </c>
      <c r="Y142" t="b">
        <f>OR(MOD(V142,6)=0,MOD(V142,10)=0)</f>
        <v>0</v>
      </c>
      <c r="Z142" t="b">
        <f>OR(MOD(V142,22.5)=0,MOD(V142,9)=0)</f>
        <v>0</v>
      </c>
      <c r="AA142" t="b">
        <f t="shared" si="47"/>
        <v>0</v>
      </c>
      <c r="AB142" t="b">
        <f t="shared" si="47"/>
        <v>1</v>
      </c>
      <c r="AC142" t="b">
        <f t="shared" si="47"/>
        <v>0</v>
      </c>
      <c r="AD142" t="b">
        <f t="shared" si="47"/>
        <v>0</v>
      </c>
      <c r="AE142" t="b">
        <f>AND(AA142,Y142)</f>
        <v>0</v>
      </c>
      <c r="AF142" t="b">
        <f>MOD($V142,AF$1)=0</f>
        <v>0</v>
      </c>
      <c r="AG142" t="b">
        <f t="shared" si="47"/>
        <v>1</v>
      </c>
      <c r="AH142" t="b">
        <f t="shared" si="47"/>
        <v>0</v>
      </c>
      <c r="AI142" t="b">
        <f>AND(AA142,Z142)</f>
        <v>0</v>
      </c>
      <c r="AJ142" t="b">
        <f t="shared" si="47"/>
        <v>0</v>
      </c>
      <c r="AK142" t="b">
        <f>AND(AC142,Y142)</f>
        <v>0</v>
      </c>
      <c r="AL142" t="b">
        <f t="shared" si="47"/>
        <v>0</v>
      </c>
      <c r="AM142" t="b">
        <f>AND(AA142,AB142)</f>
        <v>0</v>
      </c>
      <c r="AN142" t="b">
        <f t="shared" si="47"/>
        <v>0</v>
      </c>
      <c r="AO142" t="b">
        <f>AND(AA142,AC142)</f>
        <v>0</v>
      </c>
      <c r="AP142" t="b">
        <f t="shared" si="36"/>
        <v>0</v>
      </c>
      <c r="AQ142" t="b">
        <f>AND(AA142,Y142,Z142)</f>
        <v>0</v>
      </c>
      <c r="AR142" t="b">
        <f t="shared" si="41"/>
        <v>0</v>
      </c>
      <c r="AS142" t="b">
        <f>AND(AB142,AC142)</f>
        <v>0</v>
      </c>
      <c r="AT142" t="b">
        <f t="shared" si="41"/>
        <v>0</v>
      </c>
      <c r="AU142" t="b">
        <f>AND(AF142,Z142)</f>
        <v>0</v>
      </c>
      <c r="AV142" t="b">
        <f t="shared" si="41"/>
        <v>0</v>
      </c>
      <c r="AW142" t="b">
        <f t="shared" si="43"/>
        <v>0</v>
      </c>
      <c r="AX142" t="b">
        <f t="shared" si="41"/>
        <v>0</v>
      </c>
      <c r="AY142" t="b">
        <f>AND(AA142,AC142,Y142)</f>
        <v>0</v>
      </c>
      <c r="AZ142" t="b">
        <f t="shared" si="41"/>
        <v>0</v>
      </c>
      <c r="BA142" t="b">
        <f>AND(AA142,AB142,Z142)</f>
        <v>0</v>
      </c>
      <c r="BB142" t="b">
        <f t="shared" si="41"/>
        <v>0</v>
      </c>
      <c r="BC142" t="b">
        <f t="shared" si="44"/>
        <v>0</v>
      </c>
      <c r="BD142" t="b">
        <f t="shared" si="41"/>
        <v>0</v>
      </c>
      <c r="BE142" t="b">
        <f>AND(AA142,AC142,Z142)</f>
        <v>0</v>
      </c>
      <c r="BF142" t="b">
        <f t="shared" si="41"/>
        <v>0</v>
      </c>
      <c r="BG142" t="b">
        <f t="shared" si="45"/>
        <v>0</v>
      </c>
    </row>
    <row r="143" spans="1:59" x14ac:dyDescent="0.25">
      <c r="C143">
        <f>C139+9</f>
        <v>297</v>
      </c>
      <c r="E143" s="48"/>
      <c r="F143" s="50">
        <f>F140+1/45</f>
        <v>0.84444444444444466</v>
      </c>
      <c r="G143" s="51"/>
      <c r="H143" s="46"/>
      <c r="I143" s="52"/>
      <c r="J143" s="53"/>
      <c r="K143" s="58"/>
      <c r="L143" s="57"/>
      <c r="M143" s="54"/>
      <c r="N143" s="60"/>
      <c r="O143" s="56"/>
      <c r="P143" s="61"/>
      <c r="Q143" s="62"/>
      <c r="R143" s="55"/>
      <c r="S143" s="63"/>
      <c r="U143">
        <f t="shared" si="46"/>
        <v>140</v>
      </c>
      <c r="V143" cm="1">
        <f t="array" ref="V143">_xlfn.IFS(
OR(MOD(V142+0.5,3)=0,MOD(V142+0.5,4)=0,MOD(V142+0.5,7.5)=0,MOD(V142+0.5,5)=0),V142+0.5,
OR(MOD(V142+1,3)=0,MOD(V142+1,4)=0,MOD(V142+1,5)=0),V142+1,
OR(MOD(V142+1.5,3)=0,MOD(V142+1.5,4)=0,MOD(V142+1.5,7.5)=0,MOD(V142+1.5,5)=0),V142+1.5,
OR(MOD(V142+2,3)=0,MOD(V142+2,4)=0,MOD(V142+2,5)=0),V142+2,
OR(MOD(V142+2.5,3)=0,MOD(V142+2.5,4)=0,MOD(V142+2.5,7.5)=0,MOD(V142+2.5,5)=0),V142+2.5,
OR(MOD(V142+3,3)=0,MOD(V142+3,4)=0,MOD(V142+3,5)=0),V142+3)</f>
        <v>210</v>
      </c>
      <c r="W143" s="65">
        <f t="shared" si="42"/>
        <v>1.1666666666666667</v>
      </c>
      <c r="X143">
        <f>IF(MOD(V143,3)=0,1,0)+IF(MOD(V143,4)=0,2,0)+IF(MOD(V143,5)=0,4,0)+IF(MOD(V143,8)=0,8,0)+IF(MOD(V143,7.5)=0,16,0)+IF(OR(MOD(V143,6)=0,MOD(V143,10)=0),32,0)+IF(OR(MOD(V143,9)=0,MOD(V143,22.5)=0),64,0)</f>
        <v>53</v>
      </c>
      <c r="Y143" t="b">
        <f>OR(MOD(V143,6)=0,MOD(V143,10)=0)</f>
        <v>1</v>
      </c>
      <c r="Z143" t="b">
        <f>OR(MOD(V143,22.5)=0,MOD(V143,9)=0)</f>
        <v>0</v>
      </c>
      <c r="AA143" t="b">
        <f t="shared" si="47"/>
        <v>1</v>
      </c>
      <c r="AB143" t="b">
        <f t="shared" si="47"/>
        <v>0</v>
      </c>
      <c r="AC143" t="b">
        <f t="shared" si="47"/>
        <v>1</v>
      </c>
      <c r="AD143" t="b">
        <f t="shared" si="47"/>
        <v>1</v>
      </c>
      <c r="AE143" t="b">
        <f>AND(AA143,Y143)</f>
        <v>1</v>
      </c>
      <c r="AF143" t="b">
        <f>MOD($V143,AF$1)=0</f>
        <v>1</v>
      </c>
      <c r="AG143" t="b">
        <f t="shared" si="47"/>
        <v>0</v>
      </c>
      <c r="AH143" t="b">
        <f t="shared" si="47"/>
        <v>0</v>
      </c>
      <c r="AI143" t="b">
        <f>AND(AA143,Z143)</f>
        <v>0</v>
      </c>
      <c r="AJ143" t="b">
        <f t="shared" si="47"/>
        <v>1</v>
      </c>
      <c r="AK143" t="b">
        <f>AND(AC143,Y143)</f>
        <v>1</v>
      </c>
      <c r="AL143" t="b">
        <f t="shared" si="47"/>
        <v>0</v>
      </c>
      <c r="AM143" t="b">
        <f>AND(AA143,AB143)</f>
        <v>0</v>
      </c>
      <c r="AN143" t="b">
        <f t="shared" si="47"/>
        <v>1</v>
      </c>
      <c r="AO143" t="b">
        <f>AND(AA143,AC143)</f>
        <v>1</v>
      </c>
      <c r="AP143" t="b">
        <f t="shared" si="36"/>
        <v>0</v>
      </c>
      <c r="AQ143" t="b">
        <f>AND(AA143,Y143,Z143)</f>
        <v>0</v>
      </c>
      <c r="AR143" t="b">
        <f t="shared" si="41"/>
        <v>0</v>
      </c>
      <c r="AS143" t="b">
        <f>AND(AB143,AC143)</f>
        <v>0</v>
      </c>
      <c r="AT143" t="b">
        <f t="shared" si="41"/>
        <v>0</v>
      </c>
      <c r="AU143" t="b">
        <f>AND(AF143,Z143)</f>
        <v>0</v>
      </c>
      <c r="AV143" t="b">
        <f t="shared" si="41"/>
        <v>0</v>
      </c>
      <c r="AW143" t="b">
        <f t="shared" si="43"/>
        <v>0</v>
      </c>
      <c r="AX143" t="b">
        <f t="shared" si="41"/>
        <v>1</v>
      </c>
      <c r="AY143" t="b">
        <f>AND(AA143,AC143,Y143)</f>
        <v>1</v>
      </c>
      <c r="AZ143" t="b">
        <f t="shared" si="41"/>
        <v>0</v>
      </c>
      <c r="BA143" t="b">
        <f>AND(AA143,AB143,Z143)</f>
        <v>0</v>
      </c>
      <c r="BB143" t="b">
        <f t="shared" si="41"/>
        <v>0</v>
      </c>
      <c r="BC143" t="b">
        <f t="shared" si="44"/>
        <v>0</v>
      </c>
      <c r="BD143" t="b">
        <f t="shared" si="41"/>
        <v>0</v>
      </c>
      <c r="BE143" t="b">
        <f>AND(AA143,AC143,Z143)</f>
        <v>0</v>
      </c>
      <c r="BF143" t="b">
        <f t="shared" si="41"/>
        <v>0</v>
      </c>
      <c r="BG143" t="b">
        <f t="shared" si="45"/>
        <v>0</v>
      </c>
    </row>
    <row r="144" spans="1:59" x14ac:dyDescent="0.25">
      <c r="A144">
        <f>A141+7.5</f>
        <v>300</v>
      </c>
      <c r="D144">
        <f>D140+10</f>
        <v>300</v>
      </c>
      <c r="E144" s="48"/>
      <c r="F144" s="50"/>
      <c r="G144" s="51">
        <f>G140+1/40</f>
        <v>0.85000000000000042</v>
      </c>
      <c r="H144" s="46"/>
      <c r="I144" s="52"/>
      <c r="J144" s="53"/>
      <c r="K144" s="58"/>
      <c r="L144" s="57"/>
      <c r="M144" s="54"/>
      <c r="N144" s="60"/>
      <c r="O144" s="56"/>
      <c r="P144" s="61"/>
      <c r="Q144" s="62"/>
      <c r="R144" s="55"/>
      <c r="S144" s="63"/>
      <c r="U144">
        <f t="shared" si="46"/>
        <v>141</v>
      </c>
      <c r="V144" cm="1">
        <f t="array" ref="V144">_xlfn.IFS(
OR(MOD(V143+0.5,3)=0,MOD(V143+0.5,4)=0,MOD(V143+0.5,7.5)=0,MOD(V143+0.5,5)=0),V143+0.5,
OR(MOD(V143+1,3)=0,MOD(V143+1,4)=0,MOD(V143+1,5)=0),V143+1,
OR(MOD(V143+1.5,3)=0,MOD(V143+1.5,4)=0,MOD(V143+1.5,7.5)=0,MOD(V143+1.5,5)=0),V143+1.5,
OR(MOD(V143+2,3)=0,MOD(V143+2,4)=0,MOD(V143+2,5)=0),V143+2,
OR(MOD(V143+2.5,3)=0,MOD(V143+2.5,4)=0,MOD(V143+2.5,7.5)=0,MOD(V143+2.5,5)=0),V143+2.5,
OR(MOD(V143+3,3)=0,MOD(V143+3,4)=0,MOD(V143+3,5)=0),V143+3)</f>
        <v>212</v>
      </c>
      <c r="W144" s="65">
        <f t="shared" si="42"/>
        <v>1.1777777777777778</v>
      </c>
      <c r="X144">
        <f>IF(MOD(V144,3)=0,1,0)+IF(MOD(V144,4)=0,2,0)+IF(MOD(V144,5)=0,4,0)+IF(MOD(V144,8)=0,8,0)+IF(MOD(V144,7.5)=0,16,0)+IF(OR(MOD(V144,6)=0,MOD(V144,10)=0),32,0)+IF(OR(MOD(V144,9)=0,MOD(V144,22.5)=0),64,0)</f>
        <v>2</v>
      </c>
      <c r="Y144" t="b">
        <f>OR(MOD(V144,6)=0,MOD(V144,10)=0)</f>
        <v>0</v>
      </c>
      <c r="Z144" t="b">
        <f>OR(MOD(V144,22.5)=0,MOD(V144,9)=0)</f>
        <v>0</v>
      </c>
      <c r="AA144" t="b">
        <f t="shared" si="47"/>
        <v>0</v>
      </c>
      <c r="AB144" t="b">
        <f t="shared" si="47"/>
        <v>1</v>
      </c>
      <c r="AC144" t="b">
        <f t="shared" si="47"/>
        <v>0</v>
      </c>
      <c r="AD144" t="b">
        <f t="shared" si="47"/>
        <v>0</v>
      </c>
      <c r="AE144" t="b">
        <f>AND(AA144,Y144)</f>
        <v>0</v>
      </c>
      <c r="AF144" t="b">
        <f>MOD($V144,AF$1)=0</f>
        <v>0</v>
      </c>
      <c r="AG144" t="b">
        <f t="shared" si="47"/>
        <v>0</v>
      </c>
      <c r="AH144" t="b">
        <f t="shared" si="47"/>
        <v>0</v>
      </c>
      <c r="AI144" t="b">
        <f>AND(AA144,Z144)</f>
        <v>0</v>
      </c>
      <c r="AJ144" t="b">
        <f t="shared" si="47"/>
        <v>0</v>
      </c>
      <c r="AK144" t="b">
        <f>AND(AC144,Y144)</f>
        <v>0</v>
      </c>
      <c r="AL144" t="b">
        <f t="shared" si="47"/>
        <v>0</v>
      </c>
      <c r="AM144" t="b">
        <f>AND(AA144,AB144)</f>
        <v>0</v>
      </c>
      <c r="AN144" t="b">
        <f t="shared" si="47"/>
        <v>0</v>
      </c>
      <c r="AO144" t="b">
        <f>AND(AA144,AC144)</f>
        <v>0</v>
      </c>
      <c r="AP144" t="b">
        <f t="shared" si="36"/>
        <v>0</v>
      </c>
      <c r="AQ144" t="b">
        <f>AND(AA144,Y144,Z144)</f>
        <v>0</v>
      </c>
      <c r="AR144" t="b">
        <f t="shared" si="41"/>
        <v>0</v>
      </c>
      <c r="AS144" t="b">
        <f>AND(AB144,AC144)</f>
        <v>0</v>
      </c>
      <c r="AT144" t="b">
        <f t="shared" si="41"/>
        <v>0</v>
      </c>
      <c r="AU144" t="b">
        <f>AND(AF144,Z144)</f>
        <v>0</v>
      </c>
      <c r="AV144" t="b">
        <f t="shared" si="41"/>
        <v>0</v>
      </c>
      <c r="AW144" t="b">
        <f t="shared" si="43"/>
        <v>0</v>
      </c>
      <c r="AX144" t="b">
        <f t="shared" si="41"/>
        <v>0</v>
      </c>
      <c r="AY144" t="b">
        <f>AND(AA144,AC144,Y144)</f>
        <v>0</v>
      </c>
      <c r="AZ144" t="b">
        <f t="shared" si="41"/>
        <v>0</v>
      </c>
      <c r="BA144" t="b">
        <f>AND(AA144,AB144,Z144)</f>
        <v>0</v>
      </c>
      <c r="BB144" t="b">
        <f t="shared" si="41"/>
        <v>0</v>
      </c>
      <c r="BC144" t="b">
        <f t="shared" si="44"/>
        <v>0</v>
      </c>
      <c r="BD144" t="b">
        <f t="shared" si="41"/>
        <v>0</v>
      </c>
      <c r="BE144" t="b">
        <f>AND(AA144,AC144,Z144)</f>
        <v>0</v>
      </c>
      <c r="BF144" t="b">
        <f t="shared" si="41"/>
        <v>0</v>
      </c>
      <c r="BG144" t="b">
        <f t="shared" si="45"/>
        <v>0</v>
      </c>
    </row>
    <row r="145" spans="1:59" x14ac:dyDescent="0.25">
      <c r="B145">
        <f>B142+8</f>
        <v>304</v>
      </c>
      <c r="E145" s="48">
        <f>E142+1/48</f>
        <v>0.85416666666666707</v>
      </c>
      <c r="F145" s="50"/>
      <c r="G145" s="51"/>
      <c r="H145" s="46">
        <f>H141+1/36</f>
        <v>0.86111111111111138</v>
      </c>
      <c r="I145" s="52">
        <f>I140+1/30</f>
        <v>0.86666666666666659</v>
      </c>
      <c r="J145" s="53">
        <f>J139+1/24</f>
        <v>0.87499999999999967</v>
      </c>
      <c r="K145" s="58"/>
      <c r="L145" s="57">
        <f>L138+1/18</f>
        <v>0.88888888888888917</v>
      </c>
      <c r="M145" s="54"/>
      <c r="N145" s="60"/>
      <c r="O145" s="56">
        <f>O133+1/12</f>
        <v>0.91666666666666674</v>
      </c>
      <c r="P145" s="61"/>
      <c r="Q145" s="62"/>
      <c r="R145" s="55"/>
      <c r="S145" s="63">
        <f>S121+1/6</f>
        <v>0.99999999999999989</v>
      </c>
      <c r="U145">
        <f t="shared" si="46"/>
        <v>142</v>
      </c>
      <c r="V145" cm="1">
        <f t="array" ref="V145">_xlfn.IFS(
OR(MOD(V144+0.5,3)=0,MOD(V144+0.5,4)=0,MOD(V144+0.5,7.5)=0,MOD(V144+0.5,5)=0),V144+0.5,
OR(MOD(V144+1,3)=0,MOD(V144+1,4)=0,MOD(V144+1,5)=0),V144+1,
OR(MOD(V144+1.5,3)=0,MOD(V144+1.5,4)=0,MOD(V144+1.5,7.5)=0,MOD(V144+1.5,5)=0),V144+1.5,
OR(MOD(V144+2,3)=0,MOD(V144+2,4)=0,MOD(V144+2,5)=0),V144+2,
OR(MOD(V144+2.5,3)=0,MOD(V144+2.5,4)=0,MOD(V144+2.5,7.5)=0,MOD(V144+2.5,5)=0),V144+2.5,
OR(MOD(V144+3,3)=0,MOD(V144+3,4)=0,MOD(V144+3,5)=0),V144+3)</f>
        <v>213</v>
      </c>
      <c r="W145" s="65">
        <f t="shared" si="42"/>
        <v>1.1833333333333333</v>
      </c>
      <c r="X145">
        <f>IF(MOD(V145,3)=0,1,0)+IF(MOD(V145,4)=0,2,0)+IF(MOD(V145,5)=0,4,0)+IF(MOD(V145,8)=0,8,0)+IF(MOD(V145,7.5)=0,16,0)+IF(OR(MOD(V145,6)=0,MOD(V145,10)=0),32,0)+IF(OR(MOD(V145,9)=0,MOD(V145,22.5)=0),64,0)</f>
        <v>1</v>
      </c>
      <c r="Y145" t="b">
        <f>OR(MOD(V145,6)=0,MOD(V145,10)=0)</f>
        <v>0</v>
      </c>
      <c r="Z145" t="b">
        <f>OR(MOD(V145,22.5)=0,MOD(V145,9)=0)</f>
        <v>0</v>
      </c>
      <c r="AA145" t="b">
        <f t="shared" si="47"/>
        <v>1</v>
      </c>
      <c r="AB145" t="b">
        <f t="shared" si="47"/>
        <v>0</v>
      </c>
      <c r="AC145" t="b">
        <f t="shared" si="47"/>
        <v>0</v>
      </c>
      <c r="AD145" t="b">
        <f t="shared" si="47"/>
        <v>0</v>
      </c>
      <c r="AE145" t="b">
        <f>AND(AA145,Y145)</f>
        <v>0</v>
      </c>
      <c r="AF145" t="b">
        <f>MOD($V145,AF$1)=0</f>
        <v>0</v>
      </c>
      <c r="AG145" t="b">
        <f t="shared" si="47"/>
        <v>0</v>
      </c>
      <c r="AH145" t="b">
        <f t="shared" si="47"/>
        <v>0</v>
      </c>
      <c r="AI145" t="b">
        <f>AND(AA145,Z145)</f>
        <v>0</v>
      </c>
      <c r="AJ145" t="b">
        <f t="shared" si="47"/>
        <v>0</v>
      </c>
      <c r="AK145" t="b">
        <f>AND(AC145,Y145)</f>
        <v>0</v>
      </c>
      <c r="AL145" t="b">
        <f t="shared" si="47"/>
        <v>0</v>
      </c>
      <c r="AM145" t="b">
        <f>AND(AA145,AB145)</f>
        <v>0</v>
      </c>
      <c r="AN145" t="b">
        <f t="shared" si="47"/>
        <v>0</v>
      </c>
      <c r="AO145" t="b">
        <f>AND(AA145,AC145)</f>
        <v>0</v>
      </c>
      <c r="AP145" t="b">
        <f t="shared" si="36"/>
        <v>0</v>
      </c>
      <c r="AQ145" t="b">
        <f>AND(AA145,Y145,Z145)</f>
        <v>0</v>
      </c>
      <c r="AR145" t="b">
        <f t="shared" si="41"/>
        <v>0</v>
      </c>
      <c r="AS145" t="b">
        <f>AND(AB145,AC145)</f>
        <v>0</v>
      </c>
      <c r="AT145" t="b">
        <f t="shared" si="41"/>
        <v>0</v>
      </c>
      <c r="AU145" t="b">
        <f>AND(AF145,Z145)</f>
        <v>0</v>
      </c>
      <c r="AV145" t="b">
        <f t="shared" si="41"/>
        <v>0</v>
      </c>
      <c r="AW145" t="b">
        <f t="shared" si="43"/>
        <v>0</v>
      </c>
      <c r="AX145" t="b">
        <f t="shared" si="41"/>
        <v>0</v>
      </c>
      <c r="AY145" t="b">
        <f>AND(AA145,AC145,Y145)</f>
        <v>0</v>
      </c>
      <c r="AZ145" t="b">
        <f t="shared" si="41"/>
        <v>0</v>
      </c>
      <c r="BA145" t="b">
        <f>AND(AA145,AB145,Z145)</f>
        <v>0</v>
      </c>
      <c r="BB145" t="b">
        <f t="shared" si="41"/>
        <v>0</v>
      </c>
      <c r="BC145" t="b">
        <f t="shared" si="44"/>
        <v>0</v>
      </c>
      <c r="BD145" t="b">
        <f t="shared" si="41"/>
        <v>0</v>
      </c>
      <c r="BE145" t="b">
        <f>AND(AA145,AC145,Z145)</f>
        <v>0</v>
      </c>
      <c r="BF145" t="b">
        <f t="shared" si="41"/>
        <v>0</v>
      </c>
      <c r="BG145" t="b">
        <f t="shared" si="45"/>
        <v>0</v>
      </c>
    </row>
    <row r="146" spans="1:59" x14ac:dyDescent="0.25">
      <c r="C146">
        <f>C143+9</f>
        <v>306</v>
      </c>
      <c r="E146" s="48"/>
      <c r="F146" s="50">
        <f>F143+1/45</f>
        <v>0.86666666666666692</v>
      </c>
      <c r="G146" s="51"/>
      <c r="H146" s="46"/>
      <c r="I146" s="52"/>
      <c r="J146" s="53"/>
      <c r="K146" s="58"/>
      <c r="L146" s="57"/>
      <c r="M146" s="54"/>
      <c r="N146" s="60"/>
      <c r="O146" s="56"/>
      <c r="P146" s="61"/>
      <c r="Q146" s="62"/>
      <c r="R146" s="55"/>
      <c r="S146" s="63"/>
      <c r="U146">
        <f t="shared" si="46"/>
        <v>143</v>
      </c>
      <c r="V146" cm="1">
        <f t="array" ref="V146">_xlfn.IFS(
OR(MOD(V145+0.5,3)=0,MOD(V145+0.5,4)=0,MOD(V145+0.5,7.5)=0,MOD(V145+0.5,5)=0),V145+0.5,
OR(MOD(V145+1,3)=0,MOD(V145+1,4)=0,MOD(V145+1,5)=0),V145+1,
OR(MOD(V145+1.5,3)=0,MOD(V145+1.5,4)=0,MOD(V145+1.5,7.5)=0,MOD(V145+1.5,5)=0),V145+1.5,
OR(MOD(V145+2,3)=0,MOD(V145+2,4)=0,MOD(V145+2,5)=0),V145+2,
OR(MOD(V145+2.5,3)=0,MOD(V145+2.5,4)=0,MOD(V145+2.5,7.5)=0,MOD(V145+2.5,5)=0),V145+2.5,
OR(MOD(V145+3,3)=0,MOD(V145+3,4)=0,MOD(V145+3,5)=0),V145+3)</f>
        <v>215</v>
      </c>
      <c r="W146" s="65">
        <f t="shared" si="42"/>
        <v>1.1944444444444444</v>
      </c>
      <c r="X146">
        <f>IF(MOD(V146,3)=0,1,0)+IF(MOD(V146,4)=0,2,0)+IF(MOD(V146,5)=0,4,0)+IF(MOD(V146,8)=0,8,0)+IF(MOD(V146,7.5)=0,16,0)+IF(OR(MOD(V146,6)=0,MOD(V146,10)=0),32,0)+IF(OR(MOD(V146,9)=0,MOD(V146,22.5)=0),64,0)</f>
        <v>4</v>
      </c>
      <c r="Y146" t="b">
        <f>OR(MOD(V146,6)=0,MOD(V146,10)=0)</f>
        <v>0</v>
      </c>
      <c r="Z146" t="b">
        <f>OR(MOD(V146,22.5)=0,MOD(V146,9)=0)</f>
        <v>0</v>
      </c>
      <c r="AA146" t="b">
        <f t="shared" si="47"/>
        <v>0</v>
      </c>
      <c r="AB146" t="b">
        <f t="shared" si="47"/>
        <v>0</v>
      </c>
      <c r="AC146" t="b">
        <f t="shared" si="47"/>
        <v>1</v>
      </c>
      <c r="AD146" t="b">
        <f t="shared" si="47"/>
        <v>0</v>
      </c>
      <c r="AE146" t="b">
        <f>AND(AA146,Y146)</f>
        <v>0</v>
      </c>
      <c r="AF146" t="b">
        <f>MOD($V146,AF$1)=0</f>
        <v>0</v>
      </c>
      <c r="AG146" t="b">
        <f t="shared" si="47"/>
        <v>0</v>
      </c>
      <c r="AH146" t="b">
        <f t="shared" si="47"/>
        <v>0</v>
      </c>
      <c r="AI146" t="b">
        <f>AND(AA146,Z146)</f>
        <v>0</v>
      </c>
      <c r="AJ146" t="b">
        <f t="shared" si="47"/>
        <v>0</v>
      </c>
      <c r="AK146" t="b">
        <f>AND(AC146,Y146)</f>
        <v>0</v>
      </c>
      <c r="AL146" t="b">
        <f t="shared" si="47"/>
        <v>0</v>
      </c>
      <c r="AM146" t="b">
        <f>AND(AA146,AB146)</f>
        <v>0</v>
      </c>
      <c r="AN146" t="b">
        <f t="shared" si="47"/>
        <v>0</v>
      </c>
      <c r="AO146" t="b">
        <f>AND(AA146,AC146)</f>
        <v>0</v>
      </c>
      <c r="AP146" t="b">
        <f t="shared" si="36"/>
        <v>0</v>
      </c>
      <c r="AQ146" t="b">
        <f>AND(AA146,Y146,Z146)</f>
        <v>0</v>
      </c>
      <c r="AR146" t="b">
        <f t="shared" ref="AR146:BF158" si="48">MOD($V146,AR$1)=0</f>
        <v>0</v>
      </c>
      <c r="AS146" t="b">
        <f>AND(AB146,AC146)</f>
        <v>0</v>
      </c>
      <c r="AT146" t="b">
        <f t="shared" si="48"/>
        <v>0</v>
      </c>
      <c r="AU146" t="b">
        <f>AND(AF146,Z146)</f>
        <v>0</v>
      </c>
      <c r="AV146" t="b">
        <f t="shared" si="48"/>
        <v>0</v>
      </c>
      <c r="AW146" t="b">
        <f t="shared" si="43"/>
        <v>0</v>
      </c>
      <c r="AX146" t="b">
        <f t="shared" si="48"/>
        <v>0</v>
      </c>
      <c r="AY146" t="b">
        <f>AND(AA146,AC146,Y146)</f>
        <v>0</v>
      </c>
      <c r="AZ146" t="b">
        <f t="shared" si="48"/>
        <v>0</v>
      </c>
      <c r="BA146" t="b">
        <f>AND(AA146,AB146,Z146)</f>
        <v>0</v>
      </c>
      <c r="BB146" t="b">
        <f t="shared" si="48"/>
        <v>0</v>
      </c>
      <c r="BC146" t="b">
        <f t="shared" si="44"/>
        <v>0</v>
      </c>
      <c r="BD146" t="b">
        <f t="shared" si="48"/>
        <v>0</v>
      </c>
      <c r="BE146" t="b">
        <f>AND(AA146,AC146,Z146)</f>
        <v>0</v>
      </c>
      <c r="BF146" t="b">
        <f t="shared" si="48"/>
        <v>0</v>
      </c>
      <c r="BG146" t="b">
        <f t="shared" si="45"/>
        <v>0</v>
      </c>
    </row>
    <row r="147" spans="1:59" x14ac:dyDescent="0.25">
      <c r="A147">
        <f>A144+7.5</f>
        <v>307.5</v>
      </c>
      <c r="E147" s="48"/>
      <c r="F147" s="50"/>
      <c r="G147" s="51">
        <f>G144+1/40</f>
        <v>0.87500000000000044</v>
      </c>
      <c r="H147" s="46"/>
      <c r="I147" s="52"/>
      <c r="J147" s="53"/>
      <c r="K147" s="58">
        <f>K140+1/20</f>
        <v>0.90000000000000024</v>
      </c>
      <c r="L147" s="57"/>
      <c r="M147" s="54"/>
      <c r="N147" s="60"/>
      <c r="O147" s="56"/>
      <c r="P147" s="61"/>
      <c r="Q147" s="62"/>
      <c r="R147" s="55"/>
      <c r="S147" s="63"/>
      <c r="U147">
        <f t="shared" si="46"/>
        <v>144</v>
      </c>
      <c r="V147" cm="1">
        <f t="array" ref="V147">_xlfn.IFS(
OR(MOD(V146+0.5,3)=0,MOD(V146+0.5,4)=0,MOD(V146+0.5,7.5)=0,MOD(V146+0.5,5)=0),V146+0.5,
OR(MOD(V146+1,3)=0,MOD(V146+1,4)=0,MOD(V146+1,5)=0),V146+1,
OR(MOD(V146+1.5,3)=0,MOD(V146+1.5,4)=0,MOD(V146+1.5,7.5)=0,MOD(V146+1.5,5)=0),V146+1.5,
OR(MOD(V146+2,3)=0,MOD(V146+2,4)=0,MOD(V146+2,5)=0),V146+2,
OR(MOD(V146+2.5,3)=0,MOD(V146+2.5,4)=0,MOD(V146+2.5,7.5)=0,MOD(V146+2.5,5)=0),V146+2.5,
OR(MOD(V146+3,3)=0,MOD(V146+3,4)=0,MOD(V146+3,5)=0),V146+3)</f>
        <v>216</v>
      </c>
      <c r="W147" s="65">
        <f t="shared" si="42"/>
        <v>1.2</v>
      </c>
      <c r="X147">
        <f>IF(MOD(V147,3)=0,1,0)+IF(MOD(V147,4)=0,2,0)+IF(MOD(V147,5)=0,4,0)+IF(MOD(V147,8)=0,8,0)+IF(MOD(V147,7.5)=0,16,0)+IF(OR(MOD(V147,6)=0,MOD(V147,10)=0),32,0)+IF(OR(MOD(V147,9)=0,MOD(V147,22.5)=0),64,0)</f>
        <v>107</v>
      </c>
      <c r="Y147" t="b">
        <f>OR(MOD(V147,6)=0,MOD(V147,10)=0)</f>
        <v>1</v>
      </c>
      <c r="Z147" t="b">
        <f>OR(MOD(V147,22.5)=0,MOD(V147,9)=0)</f>
        <v>1</v>
      </c>
      <c r="AA147" t="b">
        <f t="shared" si="47"/>
        <v>1</v>
      </c>
      <c r="AB147" t="b">
        <f t="shared" si="47"/>
        <v>1</v>
      </c>
      <c r="AC147" t="b">
        <f t="shared" si="47"/>
        <v>0</v>
      </c>
      <c r="AD147" t="b">
        <f t="shared" si="47"/>
        <v>1</v>
      </c>
      <c r="AE147" t="b">
        <f>AND(AA147,Y147)</f>
        <v>1</v>
      </c>
      <c r="AF147" t="b">
        <f>MOD($V147,AF$1)=0</f>
        <v>0</v>
      </c>
      <c r="AG147" t="b">
        <f t="shared" si="47"/>
        <v>1</v>
      </c>
      <c r="AH147" t="b">
        <f t="shared" si="47"/>
        <v>1</v>
      </c>
      <c r="AI147" t="b">
        <f>AND(AA147,Z147)</f>
        <v>1</v>
      </c>
      <c r="AJ147" t="b">
        <f t="shared" si="47"/>
        <v>0</v>
      </c>
      <c r="AK147" t="b">
        <f>AND(AC147,Y147)</f>
        <v>0</v>
      </c>
      <c r="AL147" t="b">
        <f t="shared" si="47"/>
        <v>1</v>
      </c>
      <c r="AM147" t="b">
        <f>AND(AA147,AB147)</f>
        <v>1</v>
      </c>
      <c r="AN147" t="b">
        <f t="shared" si="47"/>
        <v>0</v>
      </c>
      <c r="AO147" t="b">
        <f>AND(AA147,AC147)</f>
        <v>0</v>
      </c>
      <c r="AP147" t="b">
        <f t="shared" si="36"/>
        <v>1</v>
      </c>
      <c r="AQ147" t="b">
        <f>AND(AA147,Y147,Z147)</f>
        <v>1</v>
      </c>
      <c r="AR147" t="b">
        <f t="shared" si="48"/>
        <v>0</v>
      </c>
      <c r="AS147" t="b">
        <f>AND(AB147,AC147)</f>
        <v>0</v>
      </c>
      <c r="AT147" t="b">
        <f t="shared" si="48"/>
        <v>0</v>
      </c>
      <c r="AU147" t="b">
        <f>AND(AF147,Z147)</f>
        <v>0</v>
      </c>
      <c r="AV147" t="b">
        <f t="shared" si="48"/>
        <v>1</v>
      </c>
      <c r="AW147" t="b">
        <f t="shared" si="43"/>
        <v>1</v>
      </c>
      <c r="AX147" t="b">
        <f t="shared" si="48"/>
        <v>0</v>
      </c>
      <c r="AY147" t="b">
        <f>AND(AA147,AC147,Y147)</f>
        <v>0</v>
      </c>
      <c r="AZ147" t="b">
        <f t="shared" si="48"/>
        <v>1</v>
      </c>
      <c r="BA147" t="b">
        <f>AND(AA147,AB147,Z147)</f>
        <v>1</v>
      </c>
      <c r="BB147" t="b">
        <f t="shared" si="48"/>
        <v>0</v>
      </c>
      <c r="BC147" t="b">
        <f t="shared" si="44"/>
        <v>0</v>
      </c>
      <c r="BD147" t="b">
        <f t="shared" si="48"/>
        <v>0</v>
      </c>
      <c r="BE147" t="b">
        <f>AND(AA147,AC147,Z147)</f>
        <v>0</v>
      </c>
      <c r="BF147" t="b">
        <f t="shared" si="48"/>
        <v>0</v>
      </c>
      <c r="BG147" t="b">
        <f t="shared" si="45"/>
        <v>0</v>
      </c>
    </row>
    <row r="148" spans="1:59" x14ac:dyDescent="0.25">
      <c r="D148">
        <f>D144+10</f>
        <v>310</v>
      </c>
      <c r="E148" s="48">
        <f>E145+1/48</f>
        <v>0.87500000000000044</v>
      </c>
      <c r="F148" s="50"/>
      <c r="G148" s="51"/>
      <c r="H148" s="46"/>
      <c r="I148" s="52"/>
      <c r="J148" s="53"/>
      <c r="K148" s="58"/>
      <c r="L148" s="57"/>
      <c r="M148" s="54"/>
      <c r="N148" s="60"/>
      <c r="O148" s="56"/>
      <c r="P148" s="61"/>
      <c r="Q148" s="62"/>
      <c r="R148" s="55"/>
      <c r="S148" s="63"/>
      <c r="U148">
        <f t="shared" si="46"/>
        <v>145</v>
      </c>
      <c r="V148" cm="1">
        <f t="array" ref="V148">_xlfn.IFS(
OR(MOD(V147+0.5,3)=0,MOD(V147+0.5,4)=0,MOD(V147+0.5,7.5)=0,MOD(V147+0.5,5)=0),V147+0.5,
OR(MOD(V147+1,3)=0,MOD(V147+1,4)=0,MOD(V147+1,5)=0),V147+1,
OR(MOD(V147+1.5,3)=0,MOD(V147+1.5,4)=0,MOD(V147+1.5,7.5)=0,MOD(V147+1.5,5)=0),V147+1.5,
OR(MOD(V147+2,3)=0,MOD(V147+2,4)=0,MOD(V147+2,5)=0),V147+2,
OR(MOD(V147+2.5,3)=0,MOD(V147+2.5,4)=0,MOD(V147+2.5,7.5)=0,MOD(V147+2.5,5)=0),V147+2.5,
OR(MOD(V147+3,3)=0,MOD(V147+3,4)=0,MOD(V147+3,5)=0),V147+3)</f>
        <v>217.5</v>
      </c>
      <c r="W148" s="65">
        <f t="shared" si="42"/>
        <v>1.2083333333333335</v>
      </c>
      <c r="X148">
        <f>IF(MOD(V148,3)=0,1,0)+IF(MOD(V148,4)=0,2,0)+IF(MOD(V148,5)=0,4,0)+IF(MOD(V148,8)=0,8,0)+IF(MOD(V148,7.5)=0,16,0)+IF(OR(MOD(V148,6)=0,MOD(V148,10)=0),32,0)+IF(OR(MOD(V148,9)=0,MOD(V148,22.5)=0),64,0)</f>
        <v>16</v>
      </c>
      <c r="Y148" t="b">
        <f>OR(MOD(V148,6)=0,MOD(V148,10)=0)</f>
        <v>0</v>
      </c>
      <c r="Z148" t="b">
        <f>OR(MOD(V148,22.5)=0,MOD(V148,9)=0)</f>
        <v>0</v>
      </c>
      <c r="AA148" t="b">
        <f t="shared" si="47"/>
        <v>0</v>
      </c>
      <c r="AB148" t="b">
        <f t="shared" si="47"/>
        <v>0</v>
      </c>
      <c r="AC148" t="b">
        <f t="shared" si="47"/>
        <v>0</v>
      </c>
      <c r="AD148" t="b">
        <f t="shared" si="47"/>
        <v>0</v>
      </c>
      <c r="AE148" t="b">
        <f>AND(AA148,Y148)</f>
        <v>0</v>
      </c>
      <c r="AF148" t="b">
        <f>MOD($V148,AF$1)=0</f>
        <v>1</v>
      </c>
      <c r="AG148" t="b">
        <f t="shared" si="47"/>
        <v>0</v>
      </c>
      <c r="AH148" t="b">
        <f t="shared" si="47"/>
        <v>0</v>
      </c>
      <c r="AI148" t="b">
        <f>AND(AA148,Z148)</f>
        <v>0</v>
      </c>
      <c r="AJ148" t="b">
        <f t="shared" si="47"/>
        <v>0</v>
      </c>
      <c r="AK148" t="b">
        <f>AND(AC148,Y148)</f>
        <v>0</v>
      </c>
      <c r="AL148" t="b">
        <f t="shared" si="47"/>
        <v>0</v>
      </c>
      <c r="AM148" t="b">
        <f>AND(AA148,AB148)</f>
        <v>0</v>
      </c>
      <c r="AN148" t="b">
        <f t="shared" si="47"/>
        <v>0</v>
      </c>
      <c r="AO148" t="b">
        <f>AND(AA148,AC148)</f>
        <v>0</v>
      </c>
      <c r="AP148" t="b">
        <f t="shared" si="36"/>
        <v>0</v>
      </c>
      <c r="AQ148" t="b">
        <f>AND(AA148,Y148,Z148)</f>
        <v>0</v>
      </c>
      <c r="AR148" t="b">
        <f t="shared" si="48"/>
        <v>0</v>
      </c>
      <c r="AS148" t="b">
        <f>AND(AB148,AC148)</f>
        <v>0</v>
      </c>
      <c r="AT148" t="b">
        <f t="shared" si="48"/>
        <v>0</v>
      </c>
      <c r="AU148" t="b">
        <f>AND(AF148,Z148)</f>
        <v>0</v>
      </c>
      <c r="AV148" t="b">
        <f t="shared" si="48"/>
        <v>0</v>
      </c>
      <c r="AW148" t="b">
        <f t="shared" si="43"/>
        <v>0</v>
      </c>
      <c r="AX148" t="b">
        <f t="shared" si="48"/>
        <v>0</v>
      </c>
      <c r="AY148" t="b">
        <f>AND(AA148,AC148,Y148)</f>
        <v>0</v>
      </c>
      <c r="AZ148" t="b">
        <f t="shared" si="48"/>
        <v>0</v>
      </c>
      <c r="BA148" t="b">
        <f>AND(AA148,AB148,Z148)</f>
        <v>0</v>
      </c>
      <c r="BB148" t="b">
        <f t="shared" si="48"/>
        <v>0</v>
      </c>
      <c r="BC148" t="b">
        <f t="shared" si="44"/>
        <v>0</v>
      </c>
      <c r="BD148" t="b">
        <f t="shared" si="48"/>
        <v>0</v>
      </c>
      <c r="BE148" t="b">
        <f>AND(AA148,AC148,Z148)</f>
        <v>0</v>
      </c>
      <c r="BF148" t="b">
        <f t="shared" si="48"/>
        <v>0</v>
      </c>
      <c r="BG148" t="b">
        <f t="shared" si="45"/>
        <v>0</v>
      </c>
    </row>
    <row r="149" spans="1:59" x14ac:dyDescent="0.25">
      <c r="B149">
        <f>B145+8</f>
        <v>312</v>
      </c>
      <c r="E149" s="48"/>
      <c r="F149" s="50"/>
      <c r="G149" s="51"/>
      <c r="H149" s="46">
        <f>H145+1/36</f>
        <v>0.88888888888888917</v>
      </c>
      <c r="I149" s="52"/>
      <c r="J149" s="53"/>
      <c r="K149" s="58"/>
      <c r="L149" s="57"/>
      <c r="M149" s="54"/>
      <c r="N149" s="60"/>
      <c r="O149" s="56"/>
      <c r="P149" s="61"/>
      <c r="Q149" s="62"/>
      <c r="R149" s="55"/>
      <c r="S149" s="63"/>
      <c r="U149">
        <f t="shared" si="46"/>
        <v>146</v>
      </c>
      <c r="V149" cm="1">
        <f t="array" ref="V149">_xlfn.IFS(
OR(MOD(V148+0.5,3)=0,MOD(V148+0.5,4)=0,MOD(V148+0.5,7.5)=0,MOD(V148+0.5,5)=0),V148+0.5,
OR(MOD(V148+1,3)=0,MOD(V148+1,4)=0,MOD(V148+1,5)=0),V148+1,
OR(MOD(V148+1.5,3)=0,MOD(V148+1.5,4)=0,MOD(V148+1.5,7.5)=0,MOD(V148+1.5,5)=0),V148+1.5,
OR(MOD(V148+2,3)=0,MOD(V148+2,4)=0,MOD(V148+2,5)=0),V148+2,
OR(MOD(V148+2.5,3)=0,MOD(V148+2.5,4)=0,MOD(V148+2.5,7.5)=0,MOD(V148+2.5,5)=0),V148+2.5,
OR(MOD(V148+3,3)=0,MOD(V148+3,4)=0,MOD(V148+3,5)=0),V148+3)</f>
        <v>219</v>
      </c>
      <c r="W149" s="65">
        <f t="shared" si="42"/>
        <v>1.2166666666666668</v>
      </c>
      <c r="X149">
        <f>IF(MOD(V149,3)=0,1,0)+IF(MOD(V149,4)=0,2,0)+IF(MOD(V149,5)=0,4,0)+IF(MOD(V149,8)=0,8,0)+IF(MOD(V149,7.5)=0,16,0)+IF(OR(MOD(V149,6)=0,MOD(V149,10)=0),32,0)+IF(OR(MOD(V149,9)=0,MOD(V149,22.5)=0),64,0)</f>
        <v>1</v>
      </c>
      <c r="Y149" t="b">
        <f>OR(MOD(V149,6)=0,MOD(V149,10)=0)</f>
        <v>0</v>
      </c>
      <c r="Z149" t="b">
        <f>OR(MOD(V149,22.5)=0,MOD(V149,9)=0)</f>
        <v>0</v>
      </c>
      <c r="AA149" t="b">
        <f t="shared" si="47"/>
        <v>1</v>
      </c>
      <c r="AB149" t="b">
        <f t="shared" si="47"/>
        <v>0</v>
      </c>
      <c r="AC149" t="b">
        <f t="shared" si="47"/>
        <v>0</v>
      </c>
      <c r="AD149" t="b">
        <f t="shared" si="47"/>
        <v>0</v>
      </c>
      <c r="AE149" t="b">
        <f>AND(AA149,Y149)</f>
        <v>0</v>
      </c>
      <c r="AF149" t="b">
        <f>MOD($V149,AF$1)=0</f>
        <v>0</v>
      </c>
      <c r="AG149" t="b">
        <f t="shared" si="47"/>
        <v>0</v>
      </c>
      <c r="AH149" t="b">
        <f t="shared" si="47"/>
        <v>0</v>
      </c>
      <c r="AI149" t="b">
        <f>AND(AA149,Z149)</f>
        <v>0</v>
      </c>
      <c r="AJ149" t="b">
        <f t="shared" si="47"/>
        <v>0</v>
      </c>
      <c r="AK149" t="b">
        <f>AND(AC149,Y149)</f>
        <v>0</v>
      </c>
      <c r="AL149" t="b">
        <f t="shared" si="47"/>
        <v>0</v>
      </c>
      <c r="AM149" t="b">
        <f>AND(AA149,AB149)</f>
        <v>0</v>
      </c>
      <c r="AN149" t="b">
        <f t="shared" si="47"/>
        <v>0</v>
      </c>
      <c r="AO149" t="b">
        <f>AND(AA149,AC149)</f>
        <v>0</v>
      </c>
      <c r="AP149" t="b">
        <f t="shared" si="36"/>
        <v>0</v>
      </c>
      <c r="AQ149" t="b">
        <f>AND(AA149,Y149,Z149)</f>
        <v>0</v>
      </c>
      <c r="AR149" t="b">
        <f t="shared" si="48"/>
        <v>0</v>
      </c>
      <c r="AS149" t="b">
        <f>AND(AB149,AC149)</f>
        <v>0</v>
      </c>
      <c r="AT149" t="b">
        <f t="shared" si="48"/>
        <v>0</v>
      </c>
      <c r="AU149" t="b">
        <f>AND(AF149,Z149)</f>
        <v>0</v>
      </c>
      <c r="AV149" t="b">
        <f t="shared" si="48"/>
        <v>0</v>
      </c>
      <c r="AW149" t="b">
        <f t="shared" si="43"/>
        <v>0</v>
      </c>
      <c r="AX149" t="b">
        <f t="shared" si="48"/>
        <v>0</v>
      </c>
      <c r="AY149" t="b">
        <f>AND(AA149,AC149,Y149)</f>
        <v>0</v>
      </c>
      <c r="AZ149" t="b">
        <f t="shared" si="48"/>
        <v>0</v>
      </c>
      <c r="BA149" t="b">
        <f>AND(AA149,AB149,Z149)</f>
        <v>0</v>
      </c>
      <c r="BB149" t="b">
        <f t="shared" si="48"/>
        <v>0</v>
      </c>
      <c r="BC149" t="b">
        <f t="shared" si="44"/>
        <v>0</v>
      </c>
      <c r="BD149" t="b">
        <f t="shared" si="48"/>
        <v>0</v>
      </c>
      <c r="BE149" t="b">
        <f>AND(AA149,AC149,Z149)</f>
        <v>0</v>
      </c>
      <c r="BF149" t="b">
        <f t="shared" si="48"/>
        <v>0</v>
      </c>
      <c r="BG149" t="b">
        <f t="shared" si="45"/>
        <v>0</v>
      </c>
    </row>
    <row r="150" spans="1:59" x14ac:dyDescent="0.25">
      <c r="A150">
        <f>A147+7.5</f>
        <v>315</v>
      </c>
      <c r="C150">
        <f>C146+9</f>
        <v>315</v>
      </c>
      <c r="E150" s="48"/>
      <c r="F150" s="50">
        <f>F146+1/45</f>
        <v>0.88888888888888917</v>
      </c>
      <c r="G150" s="51"/>
      <c r="H150" s="46"/>
      <c r="I150" s="52">
        <f>I145+1/30</f>
        <v>0.89999999999999991</v>
      </c>
      <c r="J150" s="53"/>
      <c r="K150" s="58"/>
      <c r="L150" s="57"/>
      <c r="M150" s="54"/>
      <c r="N150" s="60">
        <f>N140+1/15</f>
        <v>0.93333333333333324</v>
      </c>
      <c r="O150" s="56"/>
      <c r="P150" s="61"/>
      <c r="Q150" s="62"/>
      <c r="R150" s="55"/>
      <c r="S150" s="63"/>
      <c r="U150">
        <f t="shared" si="46"/>
        <v>147</v>
      </c>
      <c r="V150" cm="1">
        <f t="array" ref="V150">_xlfn.IFS(
OR(MOD(V149+0.5,3)=0,MOD(V149+0.5,4)=0,MOD(V149+0.5,7.5)=0,MOD(V149+0.5,5)=0),V149+0.5,
OR(MOD(V149+1,3)=0,MOD(V149+1,4)=0,MOD(V149+1,5)=0),V149+1,
OR(MOD(V149+1.5,3)=0,MOD(V149+1.5,4)=0,MOD(V149+1.5,7.5)=0,MOD(V149+1.5,5)=0),V149+1.5,
OR(MOD(V149+2,3)=0,MOD(V149+2,4)=0,MOD(V149+2,5)=0),V149+2,
OR(MOD(V149+2.5,3)=0,MOD(V149+2.5,4)=0,MOD(V149+2.5,7.5)=0,MOD(V149+2.5,5)=0),V149+2.5,
OR(MOD(V149+3,3)=0,MOD(V149+3,4)=0,MOD(V149+3,5)=0),V149+3)</f>
        <v>220</v>
      </c>
      <c r="W150" s="65">
        <f t="shared" si="42"/>
        <v>1.2222222222222223</v>
      </c>
      <c r="X150">
        <f>IF(MOD(V150,3)=0,1,0)+IF(MOD(V150,4)=0,2,0)+IF(MOD(V150,5)=0,4,0)+IF(MOD(V150,8)=0,8,0)+IF(MOD(V150,7.5)=0,16,0)+IF(OR(MOD(V150,6)=0,MOD(V150,10)=0),32,0)+IF(OR(MOD(V150,9)=0,MOD(V150,22.5)=0),64,0)</f>
        <v>38</v>
      </c>
      <c r="Y150" t="b">
        <f>OR(MOD(V150,6)=0,MOD(V150,10)=0)</f>
        <v>1</v>
      </c>
      <c r="Z150" t="b">
        <f>OR(MOD(V150,22.5)=0,MOD(V150,9)=0)</f>
        <v>0</v>
      </c>
      <c r="AA150" t="b">
        <f t="shared" si="47"/>
        <v>0</v>
      </c>
      <c r="AB150" t="b">
        <f t="shared" si="47"/>
        <v>1</v>
      </c>
      <c r="AC150" t="b">
        <f t="shared" si="47"/>
        <v>1</v>
      </c>
      <c r="AD150" t="b">
        <f t="shared" si="47"/>
        <v>0</v>
      </c>
      <c r="AE150" t="b">
        <f>AND(AA150,Y150)</f>
        <v>0</v>
      </c>
      <c r="AF150" t="b">
        <f>MOD($V150,AF$1)=0</f>
        <v>0</v>
      </c>
      <c r="AG150" t="b">
        <f t="shared" si="47"/>
        <v>0</v>
      </c>
      <c r="AH150" t="b">
        <f t="shared" si="47"/>
        <v>0</v>
      </c>
      <c r="AI150" t="b">
        <f>AND(AA150,Z150)</f>
        <v>0</v>
      </c>
      <c r="AJ150" t="b">
        <f t="shared" si="47"/>
        <v>1</v>
      </c>
      <c r="AK150" t="b">
        <f>AND(AC150,Y150)</f>
        <v>1</v>
      </c>
      <c r="AL150" t="b">
        <f t="shared" si="47"/>
        <v>0</v>
      </c>
      <c r="AM150" t="b">
        <f>AND(AA150,AB150)</f>
        <v>0</v>
      </c>
      <c r="AN150" t="b">
        <f t="shared" si="47"/>
        <v>0</v>
      </c>
      <c r="AO150" t="b">
        <f>AND(AA150,AC150)</f>
        <v>0</v>
      </c>
      <c r="AP150" t="b">
        <f t="shared" si="36"/>
        <v>0</v>
      </c>
      <c r="AQ150" t="b">
        <f>AND(AA150,Y150,Z150)</f>
        <v>0</v>
      </c>
      <c r="AR150" t="b">
        <f t="shared" si="48"/>
        <v>1</v>
      </c>
      <c r="AS150" t="b">
        <f>AND(AB150,AC150)</f>
        <v>1</v>
      </c>
      <c r="AT150" t="b">
        <f t="shared" si="48"/>
        <v>0</v>
      </c>
      <c r="AU150" t="b">
        <f>AND(AF150,Z150)</f>
        <v>0</v>
      </c>
      <c r="AV150" t="b">
        <f t="shared" si="48"/>
        <v>0</v>
      </c>
      <c r="AW150" t="b">
        <f t="shared" si="43"/>
        <v>0</v>
      </c>
      <c r="AX150" t="b">
        <f t="shared" si="48"/>
        <v>0</v>
      </c>
      <c r="AY150" t="b">
        <f>AND(AA150,AC150,Y150)</f>
        <v>0</v>
      </c>
      <c r="AZ150" t="b">
        <f t="shared" si="48"/>
        <v>0</v>
      </c>
      <c r="BA150" t="b">
        <f>AND(AA150,AB150,Z150)</f>
        <v>0</v>
      </c>
      <c r="BB150" t="b">
        <f t="shared" si="48"/>
        <v>0</v>
      </c>
      <c r="BC150" t="b">
        <f t="shared" si="44"/>
        <v>0</v>
      </c>
      <c r="BD150" t="b">
        <f t="shared" si="48"/>
        <v>0</v>
      </c>
      <c r="BE150" t="b">
        <f>AND(AA150,AC150,Z150)</f>
        <v>0</v>
      </c>
      <c r="BF150" t="b">
        <f t="shared" si="48"/>
        <v>0</v>
      </c>
      <c r="BG150" t="b">
        <f t="shared" si="45"/>
        <v>0</v>
      </c>
    </row>
    <row r="151" spans="1:59" x14ac:dyDescent="0.25">
      <c r="B151">
        <f>B149+8</f>
        <v>320</v>
      </c>
      <c r="D151">
        <f>D148+10</f>
        <v>320</v>
      </c>
      <c r="E151" s="48">
        <f>E148+1/48</f>
        <v>0.89583333333333381</v>
      </c>
      <c r="F151" s="50"/>
      <c r="G151" s="51">
        <f>G147+1/40</f>
        <v>0.90000000000000047</v>
      </c>
      <c r="H151" s="46"/>
      <c r="I151" s="52"/>
      <c r="J151" s="53">
        <f>J145+1/24</f>
        <v>0.9166666666666663</v>
      </c>
      <c r="K151" s="58"/>
      <c r="L151" s="57"/>
      <c r="M151" s="54">
        <f>M142+1/16</f>
        <v>0.9375</v>
      </c>
      <c r="N151" s="60"/>
      <c r="O151" s="56"/>
      <c r="P151" s="61"/>
      <c r="Q151" s="62"/>
      <c r="R151" s="55">
        <f>R133+1/8</f>
        <v>1</v>
      </c>
      <c r="S151" s="63"/>
      <c r="U151">
        <f t="shared" si="46"/>
        <v>148</v>
      </c>
      <c r="V151" cm="1">
        <f t="array" ref="V151">_xlfn.IFS(
OR(MOD(V150+0.5,3)=0,MOD(V150+0.5,4)=0,MOD(V150+0.5,7.5)=0,MOD(V150+0.5,5)=0),V150+0.5,
OR(MOD(V150+1,3)=0,MOD(V150+1,4)=0,MOD(V150+1,5)=0),V150+1,
OR(MOD(V150+1.5,3)=0,MOD(V150+1.5,4)=0,MOD(V150+1.5,7.5)=0,MOD(V150+1.5,5)=0),V150+1.5,
OR(MOD(V150+2,3)=0,MOD(V150+2,4)=0,MOD(V150+2,5)=0),V150+2,
OR(MOD(V150+2.5,3)=0,MOD(V150+2.5,4)=0,MOD(V150+2.5,7.5)=0,MOD(V150+2.5,5)=0),V150+2.5,
OR(MOD(V150+3,3)=0,MOD(V150+3,4)=0,MOD(V150+3,5)=0),V150+3)</f>
        <v>222</v>
      </c>
      <c r="W151" s="65">
        <f t="shared" si="42"/>
        <v>1.2333333333333334</v>
      </c>
      <c r="X151">
        <f>IF(MOD(V151,3)=0,1,0)+IF(MOD(V151,4)=0,2,0)+IF(MOD(V151,5)=0,4,0)+IF(MOD(V151,8)=0,8,0)+IF(MOD(V151,7.5)=0,16,0)+IF(OR(MOD(V151,6)=0,MOD(V151,10)=0),32,0)+IF(OR(MOD(V151,9)=0,MOD(V151,22.5)=0),64,0)</f>
        <v>33</v>
      </c>
      <c r="Y151" t="b">
        <f>OR(MOD(V151,6)=0,MOD(V151,10)=0)</f>
        <v>1</v>
      </c>
      <c r="Z151" t="b">
        <f>OR(MOD(V151,22.5)=0,MOD(V151,9)=0)</f>
        <v>0</v>
      </c>
      <c r="AA151" t="b">
        <f t="shared" si="47"/>
        <v>1</v>
      </c>
      <c r="AB151" t="b">
        <f t="shared" si="47"/>
        <v>0</v>
      </c>
      <c r="AC151" t="b">
        <f t="shared" si="47"/>
        <v>0</v>
      </c>
      <c r="AD151" t="b">
        <f t="shared" si="47"/>
        <v>1</v>
      </c>
      <c r="AE151" t="b">
        <f>AND(AA151,Y151)</f>
        <v>1</v>
      </c>
      <c r="AF151" t="b">
        <f>MOD($V151,AF$1)=0</f>
        <v>0</v>
      </c>
      <c r="AG151" t="b">
        <f t="shared" si="47"/>
        <v>0</v>
      </c>
      <c r="AH151" t="b">
        <f t="shared" si="47"/>
        <v>0</v>
      </c>
      <c r="AI151" t="b">
        <f>AND(AA151,Z151)</f>
        <v>0</v>
      </c>
      <c r="AJ151" t="b">
        <f t="shared" si="47"/>
        <v>0</v>
      </c>
      <c r="AK151" t="b">
        <f>AND(AC151,Y151)</f>
        <v>0</v>
      </c>
      <c r="AL151" t="b">
        <f t="shared" si="47"/>
        <v>0</v>
      </c>
      <c r="AM151" t="b">
        <f>AND(AA151,AB151)</f>
        <v>0</v>
      </c>
      <c r="AN151" t="b">
        <f t="shared" si="47"/>
        <v>0</v>
      </c>
      <c r="AO151" t="b">
        <f>AND(AA151,AC151)</f>
        <v>0</v>
      </c>
      <c r="AP151" t="b">
        <f t="shared" si="36"/>
        <v>0</v>
      </c>
      <c r="AQ151" t="b">
        <f>AND(AA151,Y151,Z151)</f>
        <v>0</v>
      </c>
      <c r="AR151" t="b">
        <f t="shared" si="48"/>
        <v>0</v>
      </c>
      <c r="AS151" t="b">
        <f>AND(AB151,AC151)</f>
        <v>0</v>
      </c>
      <c r="AT151" t="b">
        <f t="shared" si="48"/>
        <v>0</v>
      </c>
      <c r="AU151" t="b">
        <f>AND(AF151,Z151)</f>
        <v>0</v>
      </c>
      <c r="AV151" t="b">
        <f t="shared" si="48"/>
        <v>0</v>
      </c>
      <c r="AW151" t="b">
        <f t="shared" si="43"/>
        <v>0</v>
      </c>
      <c r="AX151" t="b">
        <f t="shared" si="48"/>
        <v>0</v>
      </c>
      <c r="AY151" t="b">
        <f>AND(AA151,AC151,Y151)</f>
        <v>0</v>
      </c>
      <c r="AZ151" t="b">
        <f t="shared" si="48"/>
        <v>0</v>
      </c>
      <c r="BA151" t="b">
        <f>AND(AA151,AB151,Z151)</f>
        <v>0</v>
      </c>
      <c r="BB151" t="b">
        <f t="shared" si="48"/>
        <v>0</v>
      </c>
      <c r="BC151" t="b">
        <f t="shared" si="44"/>
        <v>0</v>
      </c>
      <c r="BD151" t="b">
        <f t="shared" si="48"/>
        <v>0</v>
      </c>
      <c r="BE151" t="b">
        <f>AND(AA151,AC151,Z151)</f>
        <v>0</v>
      </c>
      <c r="BF151" t="b">
        <f t="shared" si="48"/>
        <v>0</v>
      </c>
      <c r="BG151" t="b">
        <f t="shared" si="45"/>
        <v>0</v>
      </c>
    </row>
    <row r="152" spans="1:59" x14ac:dyDescent="0.25">
      <c r="A152">
        <f>A150+7.5</f>
        <v>322.5</v>
      </c>
      <c r="E152" s="48"/>
      <c r="F152" s="50">
        <f>F150+1/45</f>
        <v>0.91111111111111143</v>
      </c>
      <c r="G152" s="51"/>
      <c r="H152" s="46">
        <f>H149+1/36</f>
        <v>0.91666666666666696</v>
      </c>
      <c r="I152" s="52"/>
      <c r="J152" s="53"/>
      <c r="K152" s="58"/>
      <c r="L152" s="57">
        <f>L145+1/18</f>
        <v>0.94444444444444475</v>
      </c>
      <c r="M152" s="54"/>
      <c r="N152" s="60"/>
      <c r="O152" s="56"/>
      <c r="P152" s="61"/>
      <c r="Q152" s="62">
        <f>Q138+1/9</f>
        <v>1.0000000000000002</v>
      </c>
      <c r="R152" s="55"/>
      <c r="S152" s="63"/>
      <c r="U152">
        <f t="shared" si="46"/>
        <v>149</v>
      </c>
      <c r="V152" cm="1">
        <f t="array" ref="V152">_xlfn.IFS(
OR(MOD(V151+0.5,3)=0,MOD(V151+0.5,4)=0,MOD(V151+0.5,7.5)=0,MOD(V151+0.5,5)=0),V151+0.5,
OR(MOD(V151+1,3)=0,MOD(V151+1,4)=0,MOD(V151+1,5)=0),V151+1,
OR(MOD(V151+1.5,3)=0,MOD(V151+1.5,4)=0,MOD(V151+1.5,7.5)=0,MOD(V151+1.5,5)=0),V151+1.5,
OR(MOD(V151+2,3)=0,MOD(V151+2,4)=0,MOD(V151+2,5)=0),V151+2,
OR(MOD(V151+2.5,3)=0,MOD(V151+2.5,4)=0,MOD(V151+2.5,7.5)=0,MOD(V151+2.5,5)=0),V151+2.5,
OR(MOD(V151+3,3)=0,MOD(V151+3,4)=0,MOD(V151+3,5)=0),V151+3)</f>
        <v>224</v>
      </c>
      <c r="W152" s="65">
        <f t="shared" si="42"/>
        <v>1.2444444444444445</v>
      </c>
      <c r="X152">
        <f>IF(MOD(V152,3)=0,1,0)+IF(MOD(V152,4)=0,2,0)+IF(MOD(V152,5)=0,4,0)+IF(MOD(V152,8)=0,8,0)+IF(MOD(V152,7.5)=0,16,0)+IF(OR(MOD(V152,6)=0,MOD(V152,10)=0),32,0)+IF(OR(MOD(V152,9)=0,MOD(V152,22.5)=0),64,0)</f>
        <v>10</v>
      </c>
      <c r="Y152" t="b">
        <f>OR(MOD(V152,6)=0,MOD(V152,10)=0)</f>
        <v>0</v>
      </c>
      <c r="Z152" t="b">
        <f>OR(MOD(V152,22.5)=0,MOD(V152,9)=0)</f>
        <v>0</v>
      </c>
      <c r="AA152" t="b">
        <f t="shared" si="47"/>
        <v>0</v>
      </c>
      <c r="AB152" t="b">
        <f t="shared" si="47"/>
        <v>1</v>
      </c>
      <c r="AC152" t="b">
        <f t="shared" si="47"/>
        <v>0</v>
      </c>
      <c r="AD152" t="b">
        <f t="shared" si="47"/>
        <v>0</v>
      </c>
      <c r="AE152" t="b">
        <f>AND(AA152,Y152)</f>
        <v>0</v>
      </c>
      <c r="AF152" t="b">
        <f>MOD($V152,AF$1)=0</f>
        <v>0</v>
      </c>
      <c r="AG152" t="b">
        <f t="shared" si="47"/>
        <v>1</v>
      </c>
      <c r="AH152" t="b">
        <f t="shared" si="47"/>
        <v>0</v>
      </c>
      <c r="AI152" t="b">
        <f>AND(AA152,Z152)</f>
        <v>0</v>
      </c>
      <c r="AJ152" t="b">
        <f t="shared" si="47"/>
        <v>0</v>
      </c>
      <c r="AK152" t="b">
        <f>AND(AC152,Y152)</f>
        <v>0</v>
      </c>
      <c r="AL152" t="b">
        <f t="shared" si="47"/>
        <v>0</v>
      </c>
      <c r="AM152" t="b">
        <f>AND(AA152,AB152)</f>
        <v>0</v>
      </c>
      <c r="AN152" t="b">
        <f t="shared" si="47"/>
        <v>0</v>
      </c>
      <c r="AO152" t="b">
        <f>AND(AA152,AC152)</f>
        <v>0</v>
      </c>
      <c r="AP152" t="b">
        <f t="shared" si="36"/>
        <v>0</v>
      </c>
      <c r="AQ152" t="b">
        <f>AND(AA152,Y152,Z152)</f>
        <v>0</v>
      </c>
      <c r="AR152" t="b">
        <f t="shared" si="48"/>
        <v>0</v>
      </c>
      <c r="AS152" t="b">
        <f>AND(AB152,AC152)</f>
        <v>0</v>
      </c>
      <c r="AT152" t="b">
        <f t="shared" si="48"/>
        <v>0</v>
      </c>
      <c r="AU152" t="b">
        <f>AND(AF152,Z152)</f>
        <v>0</v>
      </c>
      <c r="AV152" t="b">
        <f t="shared" si="48"/>
        <v>0</v>
      </c>
      <c r="AW152" t="b">
        <f t="shared" si="43"/>
        <v>0</v>
      </c>
      <c r="AX152" t="b">
        <f t="shared" si="48"/>
        <v>0</v>
      </c>
      <c r="AY152" t="b">
        <f>AND(AA152,AC152,Y152)</f>
        <v>0</v>
      </c>
      <c r="AZ152" t="b">
        <f t="shared" si="48"/>
        <v>0</v>
      </c>
      <c r="BA152" t="b">
        <f>AND(AA152,AB152,Z152)</f>
        <v>0</v>
      </c>
      <c r="BB152" t="b">
        <f t="shared" si="48"/>
        <v>0</v>
      </c>
      <c r="BC152" t="b">
        <f t="shared" si="44"/>
        <v>0</v>
      </c>
      <c r="BD152" t="b">
        <f t="shared" si="48"/>
        <v>0</v>
      </c>
      <c r="BE152" t="b">
        <f>AND(AA152,AC152,Z152)</f>
        <v>0</v>
      </c>
      <c r="BF152" t="b">
        <f t="shared" si="48"/>
        <v>0</v>
      </c>
      <c r="BG152" t="b">
        <f t="shared" si="45"/>
        <v>0</v>
      </c>
    </row>
    <row r="153" spans="1:59" x14ac:dyDescent="0.25">
      <c r="C153">
        <f>C150+9</f>
        <v>324</v>
      </c>
      <c r="E153" s="48">
        <f>E151+1/48</f>
        <v>0.91666666666666718</v>
      </c>
      <c r="F153" s="50"/>
      <c r="G153" s="51"/>
      <c r="H153" s="46"/>
      <c r="I153" s="52"/>
      <c r="J153" s="53"/>
      <c r="K153" s="58"/>
      <c r="L153" s="57"/>
      <c r="M153" s="54"/>
      <c r="N153" s="60"/>
      <c r="O153" s="56"/>
      <c r="P153" s="61"/>
      <c r="Q153" s="62"/>
      <c r="R153" s="55"/>
      <c r="S153" s="63"/>
      <c r="U153">
        <f t="shared" si="46"/>
        <v>150</v>
      </c>
      <c r="V153" cm="1">
        <f t="array" ref="V153">_xlfn.IFS(
OR(MOD(V152+0.5,3)=0,MOD(V152+0.5,4)=0,MOD(V152+0.5,7.5)=0,MOD(V152+0.5,5)=0),V152+0.5,
OR(MOD(V152+1,3)=0,MOD(V152+1,4)=0,MOD(V152+1,5)=0),V152+1,
OR(MOD(V152+1.5,3)=0,MOD(V152+1.5,4)=0,MOD(V152+1.5,7.5)=0,MOD(V152+1.5,5)=0),V152+1.5,
OR(MOD(V152+2,3)=0,MOD(V152+2,4)=0,MOD(V152+2,5)=0),V152+2,
OR(MOD(V152+2.5,3)=0,MOD(V152+2.5,4)=0,MOD(V152+2.5,7.5)=0,MOD(V152+2.5,5)=0),V152+2.5,
OR(MOD(V152+3,3)=0,MOD(V152+3,4)=0,MOD(V152+3,5)=0),V152+3)</f>
        <v>225</v>
      </c>
      <c r="W153" s="65">
        <f t="shared" si="42"/>
        <v>1.25</v>
      </c>
      <c r="X153">
        <f>IF(MOD(V153,3)=0,1,0)+IF(MOD(V153,4)=0,2,0)+IF(MOD(V153,5)=0,4,0)+IF(MOD(V153,8)=0,8,0)+IF(MOD(V153,7.5)=0,16,0)+IF(OR(MOD(V153,6)=0,MOD(V153,10)=0),32,0)+IF(OR(MOD(V153,9)=0,MOD(V153,22.5)=0),64,0)</f>
        <v>85</v>
      </c>
      <c r="Y153" t="b">
        <f>OR(MOD(V153,6)=0,MOD(V153,10)=0)</f>
        <v>0</v>
      </c>
      <c r="Z153" t="b">
        <f>OR(MOD(V153,22.5)=0,MOD(V153,9)=0)</f>
        <v>1</v>
      </c>
      <c r="AA153" t="b">
        <f t="shared" si="47"/>
        <v>1</v>
      </c>
      <c r="AB153" t="b">
        <f t="shared" si="47"/>
        <v>0</v>
      </c>
      <c r="AC153" t="b">
        <f t="shared" si="47"/>
        <v>1</v>
      </c>
      <c r="AD153" t="b">
        <f t="shared" si="47"/>
        <v>0</v>
      </c>
      <c r="AE153" t="b">
        <f>AND(AA153,Y153)</f>
        <v>0</v>
      </c>
      <c r="AF153" t="b">
        <f>MOD($V153,AF$1)=0</f>
        <v>1</v>
      </c>
      <c r="AG153" t="b">
        <f t="shared" si="47"/>
        <v>0</v>
      </c>
      <c r="AH153" t="b">
        <f t="shared" si="47"/>
        <v>1</v>
      </c>
      <c r="AI153" t="b">
        <f>AND(AA153,Z153)</f>
        <v>1</v>
      </c>
      <c r="AJ153" t="b">
        <f t="shared" si="47"/>
        <v>0</v>
      </c>
      <c r="AK153" t="b">
        <f>AND(AC153,Y153)</f>
        <v>0</v>
      </c>
      <c r="AL153" t="b">
        <f t="shared" si="47"/>
        <v>0</v>
      </c>
      <c r="AM153" t="b">
        <f>AND(AA153,AB153)</f>
        <v>0</v>
      </c>
      <c r="AN153" t="b">
        <f t="shared" si="47"/>
        <v>1</v>
      </c>
      <c r="AO153" t="b">
        <f>AND(AA153,AC153)</f>
        <v>1</v>
      </c>
      <c r="AP153" t="b">
        <f t="shared" si="36"/>
        <v>0</v>
      </c>
      <c r="AQ153" t="b">
        <f>AND(AA153,Y153,Z153)</f>
        <v>0</v>
      </c>
      <c r="AR153" t="b">
        <f t="shared" si="48"/>
        <v>0</v>
      </c>
      <c r="AS153" t="b">
        <f>AND(AB153,AC153)</f>
        <v>0</v>
      </c>
      <c r="AT153" t="b">
        <f t="shared" si="48"/>
        <v>1</v>
      </c>
      <c r="AU153" t="b">
        <f>AND(AF153,Z153)</f>
        <v>1</v>
      </c>
      <c r="AV153" t="b">
        <f t="shared" si="48"/>
        <v>0</v>
      </c>
      <c r="AW153" t="b">
        <f t="shared" si="43"/>
        <v>0</v>
      </c>
      <c r="AX153" t="b">
        <f t="shared" si="48"/>
        <v>0</v>
      </c>
      <c r="AY153" t="b">
        <f>AND(AA153,AC153,Y153)</f>
        <v>0</v>
      </c>
      <c r="AZ153" t="b">
        <f t="shared" si="48"/>
        <v>0</v>
      </c>
      <c r="BA153" t="b">
        <f>AND(AA153,AB153,Z153)</f>
        <v>0</v>
      </c>
      <c r="BB153" t="b">
        <f t="shared" si="48"/>
        <v>0</v>
      </c>
      <c r="BC153" t="b">
        <f t="shared" si="44"/>
        <v>0</v>
      </c>
      <c r="BD153" t="b">
        <f t="shared" si="48"/>
        <v>1</v>
      </c>
      <c r="BE153" t="b">
        <f>AND(AA153,AC153,Z153)</f>
        <v>1</v>
      </c>
      <c r="BF153" t="b">
        <f t="shared" si="48"/>
        <v>0</v>
      </c>
      <c r="BG153" t="b">
        <f t="shared" si="45"/>
        <v>0</v>
      </c>
    </row>
    <row r="154" spans="1:59" x14ac:dyDescent="0.25">
      <c r="B154">
        <f>B151+8</f>
        <v>328</v>
      </c>
      <c r="E154" s="48"/>
      <c r="F154" s="50"/>
      <c r="G154" s="51">
        <f>G151+1/40</f>
        <v>0.92500000000000049</v>
      </c>
      <c r="H154" s="46"/>
      <c r="I154" s="52">
        <f>I150+1/30</f>
        <v>0.93333333333333324</v>
      </c>
      <c r="J154" s="53"/>
      <c r="K154" s="58">
        <f>K147+1/20</f>
        <v>0.95000000000000029</v>
      </c>
      <c r="L154" s="57"/>
      <c r="M154" s="54"/>
      <c r="N154" s="60"/>
      <c r="O154" s="56"/>
      <c r="P154" s="61">
        <f>P140+1/10</f>
        <v>0.99999999999999989</v>
      </c>
      <c r="Q154" s="62"/>
      <c r="R154" s="55"/>
      <c r="S154" s="63"/>
      <c r="U154">
        <f t="shared" si="46"/>
        <v>151</v>
      </c>
      <c r="V154" cm="1">
        <f t="array" ref="V154">_xlfn.IFS(
OR(MOD(V153+0.5,3)=0,MOD(V153+0.5,4)=0,MOD(V153+0.5,7.5)=0,MOD(V153+0.5,5)=0),V153+0.5,
OR(MOD(V153+1,3)=0,MOD(V153+1,4)=0,MOD(V153+1,5)=0),V153+1,
OR(MOD(V153+1.5,3)=0,MOD(V153+1.5,4)=0,MOD(V153+1.5,7.5)=0,MOD(V153+1.5,5)=0),V153+1.5,
OR(MOD(V153+2,3)=0,MOD(V153+2,4)=0,MOD(V153+2,5)=0),V153+2,
OR(MOD(V153+2.5,3)=0,MOD(V153+2.5,4)=0,MOD(V153+2.5,7.5)=0,MOD(V153+2.5,5)=0),V153+2.5,
OR(MOD(V153+3,3)=0,MOD(V153+3,4)=0,MOD(V153+3,5)=0),V153+3)</f>
        <v>228</v>
      </c>
      <c r="W154" s="65">
        <f t="shared" si="42"/>
        <v>1.2666666666666668</v>
      </c>
      <c r="X154">
        <f>IF(MOD(V154,3)=0,1,0)+IF(MOD(V154,4)=0,2,0)+IF(MOD(V154,5)=0,4,0)+IF(MOD(V154,8)=0,8,0)+IF(MOD(V154,7.5)=0,16,0)+IF(OR(MOD(V154,6)=0,MOD(V154,10)=0),32,0)+IF(OR(MOD(V154,9)=0,MOD(V154,22.5)=0),64,0)</f>
        <v>35</v>
      </c>
      <c r="Y154" t="b">
        <f>OR(MOD(V154,6)=0,MOD(V154,10)=0)</f>
        <v>1</v>
      </c>
      <c r="Z154" t="b">
        <f>OR(MOD(V154,22.5)=0,MOD(V154,9)=0)</f>
        <v>0</v>
      </c>
      <c r="AA154" t="b">
        <f t="shared" si="47"/>
        <v>1</v>
      </c>
      <c r="AB154" t="b">
        <f t="shared" si="47"/>
        <v>1</v>
      </c>
      <c r="AC154" t="b">
        <f t="shared" si="47"/>
        <v>0</v>
      </c>
      <c r="AD154" t="b">
        <f t="shared" si="47"/>
        <v>1</v>
      </c>
      <c r="AE154" t="b">
        <f>AND(AA154,Y154)</f>
        <v>1</v>
      </c>
      <c r="AF154" t="b">
        <f>MOD($V154,AF$1)=0</f>
        <v>0</v>
      </c>
      <c r="AG154" t="b">
        <f t="shared" si="47"/>
        <v>0</v>
      </c>
      <c r="AH154" t="b">
        <f t="shared" si="47"/>
        <v>0</v>
      </c>
      <c r="AI154" t="b">
        <f>AND(AA154,Z154)</f>
        <v>0</v>
      </c>
      <c r="AJ154" t="b">
        <f t="shared" si="47"/>
        <v>0</v>
      </c>
      <c r="AK154" t="b">
        <f>AND(AC154,Y154)</f>
        <v>0</v>
      </c>
      <c r="AL154" t="b">
        <f t="shared" si="47"/>
        <v>1</v>
      </c>
      <c r="AM154" t="b">
        <f>AND(AA154,AB154)</f>
        <v>1</v>
      </c>
      <c r="AN154" t="b">
        <f t="shared" si="47"/>
        <v>0</v>
      </c>
      <c r="AO154" t="b">
        <f>AND(AA154,AC154)</f>
        <v>0</v>
      </c>
      <c r="AP154" t="b">
        <f t="shared" si="36"/>
        <v>0</v>
      </c>
      <c r="AQ154" t="b">
        <f>AND(AA154,Y154,Z154)</f>
        <v>0</v>
      </c>
      <c r="AR154" t="b">
        <f t="shared" si="48"/>
        <v>0</v>
      </c>
      <c r="AS154" t="b">
        <f>AND(AB154,AC154)</f>
        <v>0</v>
      </c>
      <c r="AT154" t="b">
        <f t="shared" si="48"/>
        <v>0</v>
      </c>
      <c r="AU154" t="b">
        <f>AND(AF154,Z154)</f>
        <v>0</v>
      </c>
      <c r="AV154" t="b">
        <f t="shared" si="48"/>
        <v>0</v>
      </c>
      <c r="AW154" t="b">
        <f t="shared" si="43"/>
        <v>0</v>
      </c>
      <c r="AX154" t="b">
        <f t="shared" si="48"/>
        <v>0</v>
      </c>
      <c r="AY154" t="b">
        <f>AND(AA154,AC154,Y154)</f>
        <v>0</v>
      </c>
      <c r="AZ154" t="b">
        <f t="shared" si="48"/>
        <v>0</v>
      </c>
      <c r="BA154" t="b">
        <f>AND(AA154,AB154,Z154)</f>
        <v>0</v>
      </c>
      <c r="BB154" t="b">
        <f t="shared" si="48"/>
        <v>0</v>
      </c>
      <c r="BC154" t="b">
        <f t="shared" si="44"/>
        <v>0</v>
      </c>
      <c r="BD154" t="b">
        <f t="shared" si="48"/>
        <v>0</v>
      </c>
      <c r="BE154" t="b">
        <f>AND(AA154,AC154,Z154)</f>
        <v>0</v>
      </c>
      <c r="BF154" t="b">
        <f t="shared" si="48"/>
        <v>0</v>
      </c>
      <c r="BG154" t="b">
        <f t="shared" si="45"/>
        <v>0</v>
      </c>
    </row>
    <row r="155" spans="1:59" x14ac:dyDescent="0.25">
      <c r="A155">
        <f>A152+7.5</f>
        <v>330</v>
      </c>
      <c r="D155">
        <f>D151+10</f>
        <v>330</v>
      </c>
      <c r="E155" s="48"/>
      <c r="F155" s="50">
        <f>F152+1/45</f>
        <v>0.93333333333333368</v>
      </c>
      <c r="G155" s="51"/>
      <c r="H155" s="46"/>
      <c r="I155" s="52"/>
      <c r="J155" s="53"/>
      <c r="K155" s="58"/>
      <c r="L155" s="57"/>
      <c r="M155" s="54"/>
      <c r="N155" s="60"/>
      <c r="O155" s="56"/>
      <c r="P155" s="61"/>
      <c r="Q155" s="62"/>
      <c r="R155" s="55"/>
      <c r="S155" s="63"/>
      <c r="U155">
        <f t="shared" si="46"/>
        <v>152</v>
      </c>
      <c r="V155" cm="1">
        <f t="array" ref="V155">_xlfn.IFS(
OR(MOD(V154+0.5,3)=0,MOD(V154+0.5,4)=0,MOD(V154+0.5,7.5)=0,MOD(V154+0.5,5)=0),V154+0.5,
OR(MOD(V154+1,3)=0,MOD(V154+1,4)=0,MOD(V154+1,5)=0),V154+1,
OR(MOD(V154+1.5,3)=0,MOD(V154+1.5,4)=0,MOD(V154+1.5,7.5)=0,MOD(V154+1.5,5)=0),V154+1.5,
OR(MOD(V154+2,3)=0,MOD(V154+2,4)=0,MOD(V154+2,5)=0),V154+2,
OR(MOD(V154+2.5,3)=0,MOD(V154+2.5,4)=0,MOD(V154+2.5,7.5)=0,MOD(V154+2.5,5)=0),V154+2.5,
OR(MOD(V154+3,3)=0,MOD(V154+3,4)=0,MOD(V154+3,5)=0),V154+3)</f>
        <v>230</v>
      </c>
      <c r="W155" s="65">
        <f t="shared" si="42"/>
        <v>1.2777777777777777</v>
      </c>
      <c r="X155">
        <f>IF(MOD(V155,3)=0,1,0)+IF(MOD(V155,4)=0,2,0)+IF(MOD(V155,5)=0,4,0)+IF(MOD(V155,8)=0,8,0)+IF(MOD(V155,7.5)=0,16,0)+IF(OR(MOD(V155,6)=0,MOD(V155,10)=0),32,0)+IF(OR(MOD(V155,9)=0,MOD(V155,22.5)=0),64,0)</f>
        <v>36</v>
      </c>
      <c r="Y155" t="b">
        <f>OR(MOD(V155,6)=0,MOD(V155,10)=0)</f>
        <v>1</v>
      </c>
      <c r="Z155" t="b">
        <f>OR(MOD(V155,22.5)=0,MOD(V155,9)=0)</f>
        <v>0</v>
      </c>
      <c r="AA155" t="b">
        <f t="shared" si="47"/>
        <v>0</v>
      </c>
      <c r="AB155" t="b">
        <f t="shared" si="47"/>
        <v>0</v>
      </c>
      <c r="AC155" t="b">
        <f t="shared" si="47"/>
        <v>1</v>
      </c>
      <c r="AD155" t="b">
        <f t="shared" si="47"/>
        <v>0</v>
      </c>
      <c r="AE155" t="b">
        <f>AND(AA155,Y155)</f>
        <v>0</v>
      </c>
      <c r="AF155" t="b">
        <f>MOD($V155,AF$1)=0</f>
        <v>0</v>
      </c>
      <c r="AG155" t="b">
        <f t="shared" si="47"/>
        <v>0</v>
      </c>
      <c r="AH155" t="b">
        <f t="shared" si="47"/>
        <v>0</v>
      </c>
      <c r="AI155" t="b">
        <f>AND(AA155,Z155)</f>
        <v>0</v>
      </c>
      <c r="AJ155" t="b">
        <f t="shared" si="47"/>
        <v>1</v>
      </c>
      <c r="AK155" t="b">
        <f>AND(AC155,Y155)</f>
        <v>1</v>
      </c>
      <c r="AL155" t="b">
        <f t="shared" si="47"/>
        <v>0</v>
      </c>
      <c r="AM155" t="b">
        <f>AND(AA155,AB155)</f>
        <v>0</v>
      </c>
      <c r="AN155" t="b">
        <f t="shared" si="47"/>
        <v>0</v>
      </c>
      <c r="AO155" t="b">
        <f>AND(AA155,AC155)</f>
        <v>0</v>
      </c>
      <c r="AP155" t="b">
        <f t="shared" si="36"/>
        <v>0</v>
      </c>
      <c r="AQ155" t="b">
        <f>AND(AA155,Y155,Z155)</f>
        <v>0</v>
      </c>
      <c r="AR155" t="b">
        <f t="shared" si="48"/>
        <v>0</v>
      </c>
      <c r="AS155" t="b">
        <f>AND(AB155,AC155)</f>
        <v>0</v>
      </c>
      <c r="AT155" t="b">
        <f t="shared" si="48"/>
        <v>0</v>
      </c>
      <c r="AU155" t="b">
        <f>AND(AF155,Z155)</f>
        <v>0</v>
      </c>
      <c r="AV155" t="b">
        <f t="shared" si="48"/>
        <v>0</v>
      </c>
      <c r="AW155" t="b">
        <f t="shared" si="43"/>
        <v>0</v>
      </c>
      <c r="AX155" t="b">
        <f t="shared" si="48"/>
        <v>0</v>
      </c>
      <c r="AY155" t="b">
        <f>AND(AA155,AC155,Y155)</f>
        <v>0</v>
      </c>
      <c r="AZ155" t="b">
        <f t="shared" si="48"/>
        <v>0</v>
      </c>
      <c r="BA155" t="b">
        <f>AND(AA155,AB155,Z155)</f>
        <v>0</v>
      </c>
      <c r="BB155" t="b">
        <f t="shared" si="48"/>
        <v>0</v>
      </c>
      <c r="BC155" t="b">
        <f t="shared" si="44"/>
        <v>0</v>
      </c>
      <c r="BD155" t="b">
        <f t="shared" si="48"/>
        <v>0</v>
      </c>
      <c r="BE155" t="b">
        <f>AND(AA155,AC155,Z155)</f>
        <v>0</v>
      </c>
      <c r="BF155" t="b">
        <f t="shared" si="48"/>
        <v>0</v>
      </c>
      <c r="BG155" t="b">
        <f t="shared" si="45"/>
        <v>0</v>
      </c>
    </row>
    <row r="156" spans="1:59" x14ac:dyDescent="0.25">
      <c r="C156">
        <f>C153+9</f>
        <v>333</v>
      </c>
      <c r="E156" s="48">
        <f>E153+1/48</f>
        <v>0.93750000000000056</v>
      </c>
      <c r="F156" s="50"/>
      <c r="G156" s="51"/>
      <c r="H156" s="46">
        <f>H152+1/36</f>
        <v>0.94444444444444475</v>
      </c>
      <c r="I156" s="52"/>
      <c r="J156" s="53">
        <f>J151+1/24</f>
        <v>0.95833333333333293</v>
      </c>
      <c r="K156" s="58"/>
      <c r="L156" s="57"/>
      <c r="M156" s="54"/>
      <c r="N156" s="60"/>
      <c r="O156" s="56">
        <f>O145+1/12</f>
        <v>1</v>
      </c>
      <c r="P156" s="61"/>
      <c r="Q156" s="62"/>
      <c r="R156" s="55"/>
      <c r="S156" s="63"/>
      <c r="U156">
        <f t="shared" si="46"/>
        <v>153</v>
      </c>
      <c r="V156" cm="1">
        <f t="array" ref="V156">_xlfn.IFS(
OR(MOD(V155+0.5,3)=0,MOD(V155+0.5,4)=0,MOD(V155+0.5,7.5)=0,MOD(V155+0.5,5)=0),V155+0.5,
OR(MOD(V155+1,3)=0,MOD(V155+1,4)=0,MOD(V155+1,5)=0),V155+1,
OR(MOD(V155+1.5,3)=0,MOD(V155+1.5,4)=0,MOD(V155+1.5,7.5)=0,MOD(V155+1.5,5)=0),V155+1.5,
OR(MOD(V155+2,3)=0,MOD(V155+2,4)=0,MOD(V155+2,5)=0),V155+2,
OR(MOD(V155+2.5,3)=0,MOD(V155+2.5,4)=0,MOD(V155+2.5,7.5)=0,MOD(V155+2.5,5)=0),V155+2.5,
OR(MOD(V155+3,3)=0,MOD(V155+3,4)=0,MOD(V155+3,5)=0),V155+3)</f>
        <v>231</v>
      </c>
      <c r="W156" s="65">
        <f t="shared" si="42"/>
        <v>1.2833333333333332</v>
      </c>
      <c r="X156">
        <f>IF(MOD(V156,3)=0,1,0)+IF(MOD(V156,4)=0,2,0)+IF(MOD(V156,5)=0,4,0)+IF(MOD(V156,8)=0,8,0)+IF(MOD(V156,7.5)=0,16,0)+IF(OR(MOD(V156,6)=0,MOD(V156,10)=0),32,0)+IF(OR(MOD(V156,9)=0,MOD(V156,22.5)=0),64,0)</f>
        <v>1</v>
      </c>
      <c r="Y156" t="b">
        <f>OR(MOD(V156,6)=0,MOD(V156,10)=0)</f>
        <v>0</v>
      </c>
      <c r="Z156" t="b">
        <f>OR(MOD(V156,22.5)=0,MOD(V156,9)=0)</f>
        <v>0</v>
      </c>
      <c r="AA156" t="b">
        <f t="shared" si="47"/>
        <v>1</v>
      </c>
      <c r="AB156" t="b">
        <f t="shared" si="47"/>
        <v>0</v>
      </c>
      <c r="AC156" t="b">
        <f t="shared" si="47"/>
        <v>0</v>
      </c>
      <c r="AD156" t="b">
        <f t="shared" si="47"/>
        <v>0</v>
      </c>
      <c r="AE156" t="b">
        <f>AND(AA156,Y156)</f>
        <v>0</v>
      </c>
      <c r="AF156" t="b">
        <f>MOD($V156,AF$1)=0</f>
        <v>0</v>
      </c>
      <c r="AG156" t="b">
        <f t="shared" si="47"/>
        <v>0</v>
      </c>
      <c r="AH156" t="b">
        <f t="shared" si="47"/>
        <v>0</v>
      </c>
      <c r="AI156" t="b">
        <f>AND(AA156,Z156)</f>
        <v>0</v>
      </c>
      <c r="AJ156" t="b">
        <f t="shared" si="47"/>
        <v>0</v>
      </c>
      <c r="AK156" t="b">
        <f>AND(AC156,Y156)</f>
        <v>0</v>
      </c>
      <c r="AL156" t="b">
        <f t="shared" si="47"/>
        <v>0</v>
      </c>
      <c r="AM156" t="b">
        <f>AND(AA156,AB156)</f>
        <v>0</v>
      </c>
      <c r="AN156" t="b">
        <f t="shared" si="47"/>
        <v>0</v>
      </c>
      <c r="AO156" t="b">
        <f>AND(AA156,AC156)</f>
        <v>0</v>
      </c>
      <c r="AP156" t="b">
        <f t="shared" ref="AP156:BB186" si="49">MOD($V156,AP$1)=0</f>
        <v>0</v>
      </c>
      <c r="AQ156" t="b">
        <f>AND(AA156,Y156,Z156)</f>
        <v>0</v>
      </c>
      <c r="AR156" t="b">
        <f t="shared" si="49"/>
        <v>0</v>
      </c>
      <c r="AS156" t="b">
        <f>AND(AB156,AC156)</f>
        <v>0</v>
      </c>
      <c r="AT156" t="b">
        <f t="shared" si="49"/>
        <v>0</v>
      </c>
      <c r="AU156" t="b">
        <f>AND(AF156,Z156)</f>
        <v>0</v>
      </c>
      <c r="AV156" t="b">
        <f t="shared" si="49"/>
        <v>0</v>
      </c>
      <c r="AW156" t="b">
        <f t="shared" si="43"/>
        <v>0</v>
      </c>
      <c r="AX156" t="b">
        <f t="shared" si="49"/>
        <v>0</v>
      </c>
      <c r="AY156" t="b">
        <f>AND(AA156,AC156,Y156)</f>
        <v>0</v>
      </c>
      <c r="AZ156" t="b">
        <f t="shared" si="49"/>
        <v>0</v>
      </c>
      <c r="BA156" t="b">
        <f>AND(AA156,AB156,Z156)</f>
        <v>0</v>
      </c>
      <c r="BB156" t="b">
        <f t="shared" si="49"/>
        <v>0</v>
      </c>
      <c r="BC156" t="b">
        <f t="shared" si="44"/>
        <v>0</v>
      </c>
      <c r="BD156" t="b">
        <f t="shared" si="48"/>
        <v>0</v>
      </c>
      <c r="BE156" t="b">
        <f>AND(AA156,AC156,Z156)</f>
        <v>0</v>
      </c>
      <c r="BF156" t="b">
        <f t="shared" si="48"/>
        <v>0</v>
      </c>
      <c r="BG156" t="b">
        <f t="shared" si="45"/>
        <v>0</v>
      </c>
    </row>
    <row r="157" spans="1:59" x14ac:dyDescent="0.25">
      <c r="B157">
        <f>B154+8</f>
        <v>336</v>
      </c>
      <c r="E157" s="48"/>
      <c r="F157" s="50"/>
      <c r="G157" s="51">
        <f>G154+1/40</f>
        <v>0.95000000000000051</v>
      </c>
      <c r="H157" s="46"/>
      <c r="I157" s="52"/>
      <c r="J157" s="53"/>
      <c r="K157" s="58"/>
      <c r="L157" s="57"/>
      <c r="M157" s="54"/>
      <c r="N157" s="60"/>
      <c r="O157" s="56"/>
      <c r="P157" s="61"/>
      <c r="Q157" s="62"/>
      <c r="R157" s="55"/>
      <c r="S157" s="63"/>
      <c r="U157">
        <f t="shared" si="46"/>
        <v>154</v>
      </c>
      <c r="V157" cm="1">
        <f t="array" ref="V157">_xlfn.IFS(
OR(MOD(V156+0.5,3)=0,MOD(V156+0.5,4)=0,MOD(V156+0.5,7.5)=0,MOD(V156+0.5,5)=0),V156+0.5,
OR(MOD(V156+1,3)=0,MOD(V156+1,4)=0,MOD(V156+1,5)=0),V156+1,
OR(MOD(V156+1.5,3)=0,MOD(V156+1.5,4)=0,MOD(V156+1.5,7.5)=0,MOD(V156+1.5,5)=0),V156+1.5,
OR(MOD(V156+2,3)=0,MOD(V156+2,4)=0,MOD(V156+2,5)=0),V156+2,
OR(MOD(V156+2.5,3)=0,MOD(V156+2.5,4)=0,MOD(V156+2.5,7.5)=0,MOD(V156+2.5,5)=0),V156+2.5,
OR(MOD(V156+3,3)=0,MOD(V156+3,4)=0,MOD(V156+3,5)=0),V156+3)</f>
        <v>232</v>
      </c>
      <c r="W157" s="65">
        <f t="shared" si="42"/>
        <v>1.288888888888889</v>
      </c>
      <c r="X157">
        <f>IF(MOD(V157,3)=0,1,0)+IF(MOD(V157,4)=0,2,0)+IF(MOD(V157,5)=0,4,0)+IF(MOD(V157,8)=0,8,0)+IF(MOD(V157,7.5)=0,16,0)+IF(OR(MOD(V157,6)=0,MOD(V157,10)=0),32,0)+IF(OR(MOD(V157,9)=0,MOD(V157,22.5)=0),64,0)</f>
        <v>10</v>
      </c>
      <c r="Y157" t="b">
        <f>OR(MOD(V157,6)=0,MOD(V157,10)=0)</f>
        <v>0</v>
      </c>
      <c r="Z157" t="b">
        <f>OR(MOD(V157,22.5)=0,MOD(V157,9)=0)</f>
        <v>0</v>
      </c>
      <c r="AA157" t="b">
        <f t="shared" si="47"/>
        <v>0</v>
      </c>
      <c r="AB157" t="b">
        <f t="shared" si="47"/>
        <v>1</v>
      </c>
      <c r="AC157" t="b">
        <f t="shared" si="47"/>
        <v>0</v>
      </c>
      <c r="AD157" t="b">
        <f t="shared" si="47"/>
        <v>0</v>
      </c>
      <c r="AE157" t="b">
        <f>AND(AA157,Y157)</f>
        <v>0</v>
      </c>
      <c r="AF157" t="b">
        <f>MOD($V157,AF$1)=0</f>
        <v>0</v>
      </c>
      <c r="AG157" t="b">
        <f t="shared" si="47"/>
        <v>1</v>
      </c>
      <c r="AH157" t="b">
        <f t="shared" si="47"/>
        <v>0</v>
      </c>
      <c r="AI157" t="b">
        <f>AND(AA157,Z157)</f>
        <v>0</v>
      </c>
      <c r="AJ157" t="b">
        <f t="shared" si="47"/>
        <v>0</v>
      </c>
      <c r="AK157" t="b">
        <f>AND(AC157,Y157)</f>
        <v>0</v>
      </c>
      <c r="AL157" t="b">
        <f t="shared" si="47"/>
        <v>0</v>
      </c>
      <c r="AM157" t="b">
        <f>AND(AA157,AB157)</f>
        <v>0</v>
      </c>
      <c r="AN157" t="b">
        <f t="shared" si="47"/>
        <v>0</v>
      </c>
      <c r="AO157" t="b">
        <f>AND(AA157,AC157)</f>
        <v>0</v>
      </c>
      <c r="AP157" t="b">
        <f t="shared" si="49"/>
        <v>0</v>
      </c>
      <c r="AQ157" t="b">
        <f>AND(AA157,Y157,Z157)</f>
        <v>0</v>
      </c>
      <c r="AR157" t="b">
        <f t="shared" si="49"/>
        <v>0</v>
      </c>
      <c r="AS157" t="b">
        <f>AND(AB157,AC157)</f>
        <v>0</v>
      </c>
      <c r="AT157" t="b">
        <f t="shared" si="49"/>
        <v>0</v>
      </c>
      <c r="AU157" t="b">
        <f>AND(AF157,Z157)</f>
        <v>0</v>
      </c>
      <c r="AV157" t="b">
        <f t="shared" si="49"/>
        <v>0</v>
      </c>
      <c r="AW157" t="b">
        <f t="shared" si="43"/>
        <v>0</v>
      </c>
      <c r="AX157" t="b">
        <f t="shared" si="49"/>
        <v>0</v>
      </c>
      <c r="AY157" t="b">
        <f>AND(AA157,AC157,Y157)</f>
        <v>0</v>
      </c>
      <c r="AZ157" t="b">
        <f t="shared" si="49"/>
        <v>0</v>
      </c>
      <c r="BA157" t="b">
        <f>AND(AA157,AB157,Z157)</f>
        <v>0</v>
      </c>
      <c r="BB157" t="b">
        <f t="shared" si="49"/>
        <v>0</v>
      </c>
      <c r="BC157" t="b">
        <f t="shared" si="44"/>
        <v>0</v>
      </c>
      <c r="BD157" t="b">
        <f t="shared" si="48"/>
        <v>0</v>
      </c>
      <c r="BE157" t="b">
        <f>AND(AA157,AC157,Z157)</f>
        <v>0</v>
      </c>
      <c r="BF157" t="b">
        <f t="shared" si="48"/>
        <v>0</v>
      </c>
      <c r="BG157" t="b">
        <f t="shared" si="45"/>
        <v>0</v>
      </c>
    </row>
    <row r="158" spans="1:59" x14ac:dyDescent="0.25">
      <c r="A158">
        <f>A155+7.5</f>
        <v>337.5</v>
      </c>
      <c r="E158" s="48"/>
      <c r="F158" s="50">
        <f>F155+1/45</f>
        <v>0.95555555555555594</v>
      </c>
      <c r="G158" s="51"/>
      <c r="H158" s="46"/>
      <c r="I158" s="52">
        <f>I154+1/30</f>
        <v>0.96666666666666656</v>
      </c>
      <c r="J158" s="53"/>
      <c r="K158" s="58"/>
      <c r="L158" s="57"/>
      <c r="M158" s="54"/>
      <c r="N158" s="60">
        <f>N150+1/15</f>
        <v>0.99999999999999989</v>
      </c>
      <c r="O158" s="56"/>
      <c r="P158" s="61"/>
      <c r="Q158" s="62"/>
      <c r="R158" s="55"/>
      <c r="S158" s="63"/>
      <c r="U158">
        <f t="shared" si="46"/>
        <v>155</v>
      </c>
      <c r="V158" cm="1">
        <f t="array" ref="V158">_xlfn.IFS(
OR(MOD(V157+0.5,3)=0,MOD(V157+0.5,4)=0,MOD(V157+0.5,7.5)=0,MOD(V157+0.5,5)=0),V157+0.5,
OR(MOD(V157+1,3)=0,MOD(V157+1,4)=0,MOD(V157+1,5)=0),V157+1,
OR(MOD(V157+1.5,3)=0,MOD(V157+1.5,4)=0,MOD(V157+1.5,7.5)=0,MOD(V157+1.5,5)=0),V157+1.5,
OR(MOD(V157+2,3)=0,MOD(V157+2,4)=0,MOD(V157+2,5)=0),V157+2,
OR(MOD(V157+2.5,3)=0,MOD(V157+2.5,4)=0,MOD(V157+2.5,7.5)=0,MOD(V157+2.5,5)=0),V157+2.5,
OR(MOD(V157+3,3)=0,MOD(V157+3,4)=0,MOD(V157+3,5)=0),V157+3)</f>
        <v>232.5</v>
      </c>
      <c r="W158" s="65">
        <f t="shared" si="42"/>
        <v>1.2916666666666665</v>
      </c>
      <c r="X158">
        <f>IF(MOD(V158,3)=0,1,0)+IF(MOD(V158,4)=0,2,0)+IF(MOD(V158,5)=0,4,0)+IF(MOD(V158,8)=0,8,0)+IF(MOD(V158,7.5)=0,16,0)+IF(OR(MOD(V158,6)=0,MOD(V158,10)=0),32,0)+IF(OR(MOD(V158,9)=0,MOD(V158,22.5)=0),64,0)</f>
        <v>16</v>
      </c>
      <c r="Y158" t="b">
        <f>OR(MOD(V158,6)=0,MOD(V158,10)=0)</f>
        <v>0</v>
      </c>
      <c r="Z158" t="b">
        <f>OR(MOD(V158,22.5)=0,MOD(V158,9)=0)</f>
        <v>0</v>
      </c>
      <c r="AA158" t="b">
        <f t="shared" si="47"/>
        <v>0</v>
      </c>
      <c r="AB158" t="b">
        <f t="shared" si="47"/>
        <v>0</v>
      </c>
      <c r="AC158" t="b">
        <f t="shared" si="47"/>
        <v>0</v>
      </c>
      <c r="AD158" t="b">
        <f t="shared" si="47"/>
        <v>0</v>
      </c>
      <c r="AE158" t="b">
        <f>AND(AA158,Y158)</f>
        <v>0</v>
      </c>
      <c r="AF158" t="b">
        <f>MOD($V158,AF$1)=0</f>
        <v>1</v>
      </c>
      <c r="AG158" t="b">
        <f t="shared" si="47"/>
        <v>0</v>
      </c>
      <c r="AH158" t="b">
        <f t="shared" si="47"/>
        <v>0</v>
      </c>
      <c r="AI158" t="b">
        <f>AND(AA158,Z158)</f>
        <v>0</v>
      </c>
      <c r="AJ158" t="b">
        <f t="shared" si="47"/>
        <v>0</v>
      </c>
      <c r="AK158" t="b">
        <f>AND(AC158,Y158)</f>
        <v>0</v>
      </c>
      <c r="AL158" t="b">
        <f t="shared" si="47"/>
        <v>0</v>
      </c>
      <c r="AM158" t="b">
        <f>AND(AA158,AB158)</f>
        <v>0</v>
      </c>
      <c r="AN158" t="b">
        <f t="shared" si="47"/>
        <v>0</v>
      </c>
      <c r="AO158" t="b">
        <f>AND(AA158,AC158)</f>
        <v>0</v>
      </c>
      <c r="AP158" t="b">
        <f t="shared" si="49"/>
        <v>0</v>
      </c>
      <c r="AQ158" t="b">
        <f>AND(AA158,Y158,Z158)</f>
        <v>0</v>
      </c>
      <c r="AR158" t="b">
        <f t="shared" si="49"/>
        <v>0</v>
      </c>
      <c r="AS158" t="b">
        <f>AND(AB158,AC158)</f>
        <v>0</v>
      </c>
      <c r="AT158" t="b">
        <f t="shared" si="49"/>
        <v>0</v>
      </c>
      <c r="AU158" t="b">
        <f>AND(AF158,Z158)</f>
        <v>0</v>
      </c>
      <c r="AV158" t="b">
        <f t="shared" si="49"/>
        <v>0</v>
      </c>
      <c r="AW158" t="b">
        <f t="shared" si="43"/>
        <v>0</v>
      </c>
      <c r="AX158" t="b">
        <f t="shared" si="49"/>
        <v>0</v>
      </c>
      <c r="AY158" t="b">
        <f>AND(AA158,AC158,Y158)</f>
        <v>0</v>
      </c>
      <c r="AZ158" t="b">
        <f t="shared" si="49"/>
        <v>0</v>
      </c>
      <c r="BA158" t="b">
        <f>AND(AA158,AB158,Z158)</f>
        <v>0</v>
      </c>
      <c r="BB158" t="b">
        <f t="shared" si="49"/>
        <v>0</v>
      </c>
      <c r="BC158" t="b">
        <f t="shared" si="44"/>
        <v>0</v>
      </c>
      <c r="BD158" t="b">
        <f t="shared" si="48"/>
        <v>0</v>
      </c>
      <c r="BE158" t="b">
        <f>AND(AA158,AC158,Z158)</f>
        <v>0</v>
      </c>
      <c r="BF158" t="b">
        <f t="shared" si="48"/>
        <v>0</v>
      </c>
      <c r="BG158" t="b">
        <f t="shared" si="45"/>
        <v>0</v>
      </c>
    </row>
    <row r="159" spans="1:59" x14ac:dyDescent="0.25">
      <c r="D159">
        <f>D155+10</f>
        <v>340</v>
      </c>
      <c r="E159" s="48">
        <f>E156+1/48</f>
        <v>0.95833333333333393</v>
      </c>
      <c r="F159" s="50"/>
      <c r="G159" s="51"/>
      <c r="H159" s="46"/>
      <c r="I159" s="52"/>
      <c r="J159" s="53"/>
      <c r="K159" s="58"/>
      <c r="L159" s="57"/>
      <c r="M159" s="54">
        <f>M151+1/16</f>
        <v>1</v>
      </c>
      <c r="N159" s="60"/>
      <c r="O159" s="56"/>
      <c r="P159" s="61"/>
      <c r="Q159" s="62"/>
      <c r="R159" s="55"/>
      <c r="S159" s="63"/>
      <c r="U159">
        <f t="shared" si="46"/>
        <v>156</v>
      </c>
      <c r="V159" cm="1">
        <f t="array" ref="V159">_xlfn.IFS(
OR(MOD(V158+0.5,3)=0,MOD(V158+0.5,4)=0,MOD(V158+0.5,7.5)=0,MOD(V158+0.5,5)=0),V158+0.5,
OR(MOD(V158+1,3)=0,MOD(V158+1,4)=0,MOD(V158+1,5)=0),V158+1,
OR(MOD(V158+1.5,3)=0,MOD(V158+1.5,4)=0,MOD(V158+1.5,7.5)=0,MOD(V158+1.5,5)=0),V158+1.5,
OR(MOD(V158+2,3)=0,MOD(V158+2,4)=0,MOD(V158+2,5)=0),V158+2,
OR(MOD(V158+2.5,3)=0,MOD(V158+2.5,4)=0,MOD(V158+2.5,7.5)=0,MOD(V158+2.5,5)=0),V158+2.5,
OR(MOD(V158+3,3)=0,MOD(V158+3,4)=0,MOD(V158+3,5)=0),V158+3)</f>
        <v>234</v>
      </c>
      <c r="W159" s="65">
        <f t="shared" si="42"/>
        <v>1.3</v>
      </c>
      <c r="X159">
        <f>IF(MOD(V159,3)=0,1,0)+IF(MOD(V159,4)=0,2,0)+IF(MOD(V159,5)=0,4,0)+IF(MOD(V159,8)=0,8,0)+IF(MOD(V159,7.5)=0,16,0)+IF(OR(MOD(V159,6)=0,MOD(V159,10)=0),32,0)+IF(OR(MOD(V159,9)=0,MOD(V159,22.5)=0),64,0)</f>
        <v>97</v>
      </c>
      <c r="Y159" t="b">
        <f>OR(MOD(V159,6)=0,MOD(V159,10)=0)</f>
        <v>1</v>
      </c>
      <c r="Z159" t="b">
        <f>OR(MOD(V159,22.5)=0,MOD(V159,9)=0)</f>
        <v>1</v>
      </c>
      <c r="AA159" t="b">
        <f t="shared" si="47"/>
        <v>1</v>
      </c>
      <c r="AB159" t="b">
        <f t="shared" si="47"/>
        <v>0</v>
      </c>
      <c r="AC159" t="b">
        <f t="shared" si="47"/>
        <v>0</v>
      </c>
      <c r="AD159" t="b">
        <f t="shared" si="47"/>
        <v>1</v>
      </c>
      <c r="AE159" t="b">
        <f>AND(AA159,Y159)</f>
        <v>1</v>
      </c>
      <c r="AF159" t="b">
        <f>MOD($V159,AF$1)=0</f>
        <v>0</v>
      </c>
      <c r="AG159" t="b">
        <f t="shared" si="47"/>
        <v>0</v>
      </c>
      <c r="AH159" t="b">
        <f t="shared" si="47"/>
        <v>1</v>
      </c>
      <c r="AI159" t="b">
        <f>AND(AA159,Z159)</f>
        <v>1</v>
      </c>
      <c r="AJ159" t="b">
        <f t="shared" si="47"/>
        <v>0</v>
      </c>
      <c r="AK159" t="b">
        <f>AND(AC159,Y159)</f>
        <v>0</v>
      </c>
      <c r="AL159" t="b">
        <f t="shared" si="47"/>
        <v>0</v>
      </c>
      <c r="AM159" t="b">
        <f>AND(AA159,AB159)</f>
        <v>0</v>
      </c>
      <c r="AN159" t="b">
        <f t="shared" si="47"/>
        <v>0</v>
      </c>
      <c r="AO159" t="b">
        <f>AND(AA159,AC159)</f>
        <v>0</v>
      </c>
      <c r="AP159" t="b">
        <f t="shared" si="49"/>
        <v>1</v>
      </c>
      <c r="AQ159" t="b">
        <f>AND(AA159,Y159,Z159)</f>
        <v>1</v>
      </c>
      <c r="AR159" t="b">
        <f t="shared" si="49"/>
        <v>0</v>
      </c>
      <c r="AS159" t="b">
        <f>AND(AB159,AC159)</f>
        <v>0</v>
      </c>
      <c r="AT159" t="b">
        <f t="shared" si="49"/>
        <v>0</v>
      </c>
      <c r="AU159" t="b">
        <f>AND(AF159,Z159)</f>
        <v>0</v>
      </c>
      <c r="AV159" t="b">
        <f t="shared" si="49"/>
        <v>0</v>
      </c>
      <c r="AW159" t="b">
        <f t="shared" si="43"/>
        <v>0</v>
      </c>
      <c r="AX159" t="b">
        <f t="shared" si="49"/>
        <v>0</v>
      </c>
      <c r="AY159" t="b">
        <f>AND(AA159,AC159,Y159)</f>
        <v>0</v>
      </c>
      <c r="AZ159" t="b">
        <f t="shared" si="49"/>
        <v>0</v>
      </c>
      <c r="BA159" t="b">
        <f>AND(AA159,AB159,Z159)</f>
        <v>0</v>
      </c>
      <c r="BB159" t="b">
        <f t="shared" ref="BB159:BF186" si="50">MOD($V159,BB$1)=0</f>
        <v>0</v>
      </c>
      <c r="BC159" t="b">
        <f t="shared" si="44"/>
        <v>0</v>
      </c>
      <c r="BD159" t="b">
        <f t="shared" si="50"/>
        <v>0</v>
      </c>
      <c r="BE159" t="b">
        <f>AND(AA159,AC159,Z159)</f>
        <v>0</v>
      </c>
      <c r="BF159" t="b">
        <f t="shared" si="50"/>
        <v>0</v>
      </c>
      <c r="BG159" t="b">
        <f t="shared" si="45"/>
        <v>0</v>
      </c>
    </row>
    <row r="160" spans="1:59" x14ac:dyDescent="0.25">
      <c r="C160">
        <f>C156+9</f>
        <v>342</v>
      </c>
      <c r="E160" s="48"/>
      <c r="F160" s="50"/>
      <c r="G160" s="51"/>
      <c r="H160" s="46">
        <f>H156+1/36</f>
        <v>0.97222222222222254</v>
      </c>
      <c r="I160" s="52"/>
      <c r="J160" s="53"/>
      <c r="K160" s="58"/>
      <c r="L160" s="57">
        <f>L152+1/18</f>
        <v>1.0000000000000002</v>
      </c>
      <c r="M160" s="54"/>
      <c r="N160" s="60"/>
      <c r="O160" s="56"/>
      <c r="P160" s="61"/>
      <c r="Q160" s="62"/>
      <c r="R160" s="55"/>
      <c r="S160" s="63"/>
      <c r="U160">
        <f t="shared" si="46"/>
        <v>157</v>
      </c>
      <c r="V160" cm="1">
        <f t="array" ref="V160">_xlfn.IFS(
OR(MOD(V159+0.5,3)=0,MOD(V159+0.5,4)=0,MOD(V159+0.5,7.5)=0,MOD(V159+0.5,5)=0),V159+0.5,
OR(MOD(V159+1,3)=0,MOD(V159+1,4)=0,MOD(V159+1,5)=0),V159+1,
OR(MOD(V159+1.5,3)=0,MOD(V159+1.5,4)=0,MOD(V159+1.5,7.5)=0,MOD(V159+1.5,5)=0),V159+1.5,
OR(MOD(V159+2,3)=0,MOD(V159+2,4)=0,MOD(V159+2,5)=0),V159+2,
OR(MOD(V159+2.5,3)=0,MOD(V159+2.5,4)=0,MOD(V159+2.5,7.5)=0,MOD(V159+2.5,5)=0),V159+2.5,
OR(MOD(V159+3,3)=0,MOD(V159+3,4)=0,MOD(V159+3,5)=0),V159+3)</f>
        <v>235</v>
      </c>
      <c r="W160" s="65">
        <f t="shared" si="42"/>
        <v>1.3055555555555556</v>
      </c>
      <c r="X160">
        <f>IF(MOD(V160,3)=0,1,0)+IF(MOD(V160,4)=0,2,0)+IF(MOD(V160,5)=0,4,0)+IF(MOD(V160,8)=0,8,0)+IF(MOD(V160,7.5)=0,16,0)+IF(OR(MOD(V160,6)=0,MOD(V160,10)=0),32,0)+IF(OR(MOD(V160,9)=0,MOD(V160,22.5)=0),64,0)</f>
        <v>4</v>
      </c>
      <c r="Y160" t="b">
        <f>OR(MOD(V160,6)=0,MOD(V160,10)=0)</f>
        <v>0</v>
      </c>
      <c r="Z160" t="b">
        <f>OR(MOD(V160,22.5)=0,MOD(V160,9)=0)</f>
        <v>0</v>
      </c>
      <c r="AA160" t="b">
        <f t="shared" si="47"/>
        <v>0</v>
      </c>
      <c r="AB160" t="b">
        <f t="shared" si="47"/>
        <v>0</v>
      </c>
      <c r="AC160" t="b">
        <f t="shared" si="47"/>
        <v>1</v>
      </c>
      <c r="AD160" t="b">
        <f t="shared" si="47"/>
        <v>0</v>
      </c>
      <c r="AE160" t="b">
        <f>AND(AA160,Y160)</f>
        <v>0</v>
      </c>
      <c r="AF160" t="b">
        <f>MOD($V160,AF$1)=0</f>
        <v>0</v>
      </c>
      <c r="AG160" t="b">
        <f t="shared" si="47"/>
        <v>0</v>
      </c>
      <c r="AH160" t="b">
        <f t="shared" si="47"/>
        <v>0</v>
      </c>
      <c r="AI160" t="b">
        <f>AND(AA160,Z160)</f>
        <v>0</v>
      </c>
      <c r="AJ160" t="b">
        <f t="shared" si="47"/>
        <v>0</v>
      </c>
      <c r="AK160" t="b">
        <f>AND(AC160,Y160)</f>
        <v>0</v>
      </c>
      <c r="AL160" t="b">
        <f t="shared" si="47"/>
        <v>0</v>
      </c>
      <c r="AM160" t="b">
        <f>AND(AA160,AB160)</f>
        <v>0</v>
      </c>
      <c r="AN160" t="b">
        <f t="shared" si="47"/>
        <v>0</v>
      </c>
      <c r="AO160" t="b">
        <f>AND(AA160,AC160)</f>
        <v>0</v>
      </c>
      <c r="AP160" t="b">
        <f t="shared" si="49"/>
        <v>0</v>
      </c>
      <c r="AQ160" t="b">
        <f>AND(AA160,Y160,Z160)</f>
        <v>0</v>
      </c>
      <c r="AR160" t="b">
        <f t="shared" si="49"/>
        <v>0</v>
      </c>
      <c r="AS160" t="b">
        <f>AND(AB160,AC160)</f>
        <v>0</v>
      </c>
      <c r="AT160" t="b">
        <f t="shared" si="49"/>
        <v>0</v>
      </c>
      <c r="AU160" t="b">
        <f>AND(AF160,Z160)</f>
        <v>0</v>
      </c>
      <c r="AV160" t="b">
        <f t="shared" si="49"/>
        <v>0</v>
      </c>
      <c r="AW160" t="b">
        <f t="shared" si="43"/>
        <v>0</v>
      </c>
      <c r="AX160" t="b">
        <f t="shared" si="49"/>
        <v>0</v>
      </c>
      <c r="AY160" t="b">
        <f>AND(AA160,AC160,Y160)</f>
        <v>0</v>
      </c>
      <c r="AZ160" t="b">
        <f t="shared" si="49"/>
        <v>0</v>
      </c>
      <c r="BA160" t="b">
        <f>AND(AA160,AB160,Z160)</f>
        <v>0</v>
      </c>
      <c r="BB160" t="b">
        <f t="shared" si="50"/>
        <v>0</v>
      </c>
      <c r="BC160" t="b">
        <f t="shared" si="44"/>
        <v>0</v>
      </c>
      <c r="BD160" t="b">
        <f t="shared" si="50"/>
        <v>0</v>
      </c>
      <c r="BE160" t="b">
        <f>AND(AA160,AC160,Z160)</f>
        <v>0</v>
      </c>
      <c r="BF160" t="b">
        <f t="shared" si="50"/>
        <v>0</v>
      </c>
      <c r="BG160" t="b">
        <f t="shared" si="45"/>
        <v>0</v>
      </c>
    </row>
    <row r="161" spans="1:59" x14ac:dyDescent="0.25">
      <c r="B161">
        <f>B157+8</f>
        <v>344</v>
      </c>
      <c r="E161" s="48"/>
      <c r="F161" s="50"/>
      <c r="G161" s="51">
        <f>G157+1/40</f>
        <v>0.97500000000000053</v>
      </c>
      <c r="H161" s="46"/>
      <c r="I161" s="52"/>
      <c r="J161" s="53"/>
      <c r="K161" s="58">
        <f>K154+1/20</f>
        <v>1.0000000000000002</v>
      </c>
      <c r="L161" s="57"/>
      <c r="M161" s="54"/>
      <c r="N161" s="60"/>
      <c r="O161" s="56"/>
      <c r="P161" s="61"/>
      <c r="Q161" s="62"/>
      <c r="R161" s="55"/>
      <c r="S161" s="63"/>
      <c r="U161">
        <f t="shared" si="46"/>
        <v>158</v>
      </c>
      <c r="V161" cm="1">
        <f t="array" ref="V161">_xlfn.IFS(
OR(MOD(V160+0.5,3)=0,MOD(V160+0.5,4)=0,MOD(V160+0.5,7.5)=0,MOD(V160+0.5,5)=0),V160+0.5,
OR(MOD(V160+1,3)=0,MOD(V160+1,4)=0,MOD(V160+1,5)=0),V160+1,
OR(MOD(V160+1.5,3)=0,MOD(V160+1.5,4)=0,MOD(V160+1.5,7.5)=0,MOD(V160+1.5,5)=0),V160+1.5,
OR(MOD(V160+2,3)=0,MOD(V160+2,4)=0,MOD(V160+2,5)=0),V160+2,
OR(MOD(V160+2.5,3)=0,MOD(V160+2.5,4)=0,MOD(V160+2.5,7.5)=0,MOD(V160+2.5,5)=0),V160+2.5,
OR(MOD(V160+3,3)=0,MOD(V160+3,4)=0,MOD(V160+3,5)=0),V160+3)</f>
        <v>236</v>
      </c>
      <c r="W161" s="65">
        <f t="shared" si="42"/>
        <v>1.3111111111111113</v>
      </c>
      <c r="X161">
        <f>IF(MOD(V161,3)=0,1,0)+IF(MOD(V161,4)=0,2,0)+IF(MOD(V161,5)=0,4,0)+IF(MOD(V161,8)=0,8,0)+IF(MOD(V161,7.5)=0,16,0)+IF(OR(MOD(V161,6)=0,MOD(V161,10)=0),32,0)+IF(OR(MOD(V161,9)=0,MOD(V161,22.5)=0),64,0)</f>
        <v>2</v>
      </c>
      <c r="Y161" t="b">
        <f>OR(MOD(V161,6)=0,MOD(V161,10)=0)</f>
        <v>0</v>
      </c>
      <c r="Z161" t="b">
        <f>OR(MOD(V161,22.5)=0,MOD(V161,9)=0)</f>
        <v>0</v>
      </c>
      <c r="AA161" t="b">
        <f t="shared" si="47"/>
        <v>0</v>
      </c>
      <c r="AB161" t="b">
        <f t="shared" si="47"/>
        <v>1</v>
      </c>
      <c r="AC161" t="b">
        <f t="shared" si="47"/>
        <v>0</v>
      </c>
      <c r="AD161" t="b">
        <f t="shared" si="47"/>
        <v>0</v>
      </c>
      <c r="AE161" t="b">
        <f>AND(AA161,Y161)</f>
        <v>0</v>
      </c>
      <c r="AF161" t="b">
        <f>MOD($V161,AF$1)=0</f>
        <v>0</v>
      </c>
      <c r="AG161" t="b">
        <f t="shared" si="47"/>
        <v>0</v>
      </c>
      <c r="AH161" t="b">
        <f t="shared" si="47"/>
        <v>0</v>
      </c>
      <c r="AI161" t="b">
        <f>AND(AA161,Z161)</f>
        <v>0</v>
      </c>
      <c r="AJ161" t="b">
        <f t="shared" si="47"/>
        <v>0</v>
      </c>
      <c r="AK161" t="b">
        <f>AND(AC161,Y161)</f>
        <v>0</v>
      </c>
      <c r="AL161" t="b">
        <f t="shared" si="47"/>
        <v>0</v>
      </c>
      <c r="AM161" t="b">
        <f>AND(AA161,AB161)</f>
        <v>0</v>
      </c>
      <c r="AN161" t="b">
        <f t="shared" si="47"/>
        <v>0</v>
      </c>
      <c r="AO161" t="b">
        <f>AND(AA161,AC161)</f>
        <v>0</v>
      </c>
      <c r="AP161" t="b">
        <f t="shared" si="49"/>
        <v>0</v>
      </c>
      <c r="AQ161" t="b">
        <f>AND(AA161,Y161,Z161)</f>
        <v>0</v>
      </c>
      <c r="AR161" t="b">
        <f t="shared" si="49"/>
        <v>0</v>
      </c>
      <c r="AS161" t="b">
        <f>AND(AB161,AC161)</f>
        <v>0</v>
      </c>
      <c r="AT161" t="b">
        <f t="shared" si="49"/>
        <v>0</v>
      </c>
      <c r="AU161" t="b">
        <f>AND(AF161,Z161)</f>
        <v>0</v>
      </c>
      <c r="AV161" t="b">
        <f t="shared" si="49"/>
        <v>0</v>
      </c>
      <c r="AW161" t="b">
        <f t="shared" si="43"/>
        <v>0</v>
      </c>
      <c r="AX161" t="b">
        <f t="shared" si="49"/>
        <v>0</v>
      </c>
      <c r="AY161" t="b">
        <f>AND(AA161,AC161,Y161)</f>
        <v>0</v>
      </c>
      <c r="AZ161" t="b">
        <f t="shared" si="49"/>
        <v>0</v>
      </c>
      <c r="BA161" t="b">
        <f>AND(AA161,AB161,Z161)</f>
        <v>0</v>
      </c>
      <c r="BB161" t="b">
        <f t="shared" si="50"/>
        <v>0</v>
      </c>
      <c r="BC161" t="b">
        <f t="shared" si="44"/>
        <v>0</v>
      </c>
      <c r="BD161" t="b">
        <f t="shared" si="50"/>
        <v>0</v>
      </c>
      <c r="BE161" t="b">
        <f>AND(AA161,AC161,Z161)</f>
        <v>0</v>
      </c>
      <c r="BF161" t="b">
        <f t="shared" si="50"/>
        <v>0</v>
      </c>
      <c r="BG161" t="b">
        <f t="shared" si="45"/>
        <v>0</v>
      </c>
    </row>
    <row r="162" spans="1:59" x14ac:dyDescent="0.25">
      <c r="A162">
        <f>A158+7.5</f>
        <v>345</v>
      </c>
      <c r="E162" s="48"/>
      <c r="F162" s="50">
        <f>F158+1/45</f>
        <v>0.97777777777777819</v>
      </c>
      <c r="G162" s="51"/>
      <c r="H162" s="46"/>
      <c r="I162" s="52"/>
      <c r="J162" s="53"/>
      <c r="K162" s="58"/>
      <c r="L162" s="57"/>
      <c r="M162" s="54"/>
      <c r="N162" s="60"/>
      <c r="O162" s="56"/>
      <c r="P162" s="61"/>
      <c r="Q162" s="62"/>
      <c r="R162" s="55"/>
      <c r="S162" s="63"/>
      <c r="U162">
        <f t="shared" si="46"/>
        <v>159</v>
      </c>
      <c r="V162" cm="1">
        <f t="array" ref="V162">_xlfn.IFS(
OR(MOD(V161+0.5,3)=0,MOD(V161+0.5,4)=0,MOD(V161+0.5,7.5)=0,MOD(V161+0.5,5)=0),V161+0.5,
OR(MOD(V161+1,3)=0,MOD(V161+1,4)=0,MOD(V161+1,5)=0),V161+1,
OR(MOD(V161+1.5,3)=0,MOD(V161+1.5,4)=0,MOD(V161+1.5,7.5)=0,MOD(V161+1.5,5)=0),V161+1.5,
OR(MOD(V161+2,3)=0,MOD(V161+2,4)=0,MOD(V161+2,5)=0),V161+2,
OR(MOD(V161+2.5,3)=0,MOD(V161+2.5,4)=0,MOD(V161+2.5,7.5)=0,MOD(V161+2.5,5)=0),V161+2.5,
OR(MOD(V161+3,3)=0,MOD(V161+3,4)=0,MOD(V161+3,5)=0),V161+3)</f>
        <v>237</v>
      </c>
      <c r="W162" s="65">
        <f t="shared" si="42"/>
        <v>1.3166666666666667</v>
      </c>
      <c r="X162">
        <f>IF(MOD(V162,3)=0,1,0)+IF(MOD(V162,4)=0,2,0)+IF(MOD(V162,5)=0,4,0)+IF(MOD(V162,8)=0,8,0)+IF(MOD(V162,7.5)=0,16,0)+IF(OR(MOD(V162,6)=0,MOD(V162,10)=0),32,0)+IF(OR(MOD(V162,9)=0,MOD(V162,22.5)=0),64,0)</f>
        <v>1</v>
      </c>
      <c r="Y162" t="b">
        <f>OR(MOD(V162,6)=0,MOD(V162,10)=0)</f>
        <v>0</v>
      </c>
      <c r="Z162" t="b">
        <f>OR(MOD(V162,22.5)=0,MOD(V162,9)=0)</f>
        <v>0</v>
      </c>
      <c r="AA162" t="b">
        <f t="shared" si="47"/>
        <v>1</v>
      </c>
      <c r="AB162" t="b">
        <f t="shared" si="47"/>
        <v>0</v>
      </c>
      <c r="AC162" t="b">
        <f t="shared" si="47"/>
        <v>0</v>
      </c>
      <c r="AD162" t="b">
        <f t="shared" si="47"/>
        <v>0</v>
      </c>
      <c r="AE162" t="b">
        <f>AND(AA162,Y162)</f>
        <v>0</v>
      </c>
      <c r="AF162" t="b">
        <f>MOD($V162,AF$1)=0</f>
        <v>0</v>
      </c>
      <c r="AG162" t="b">
        <f t="shared" si="47"/>
        <v>0</v>
      </c>
      <c r="AH162" t="b">
        <f t="shared" si="47"/>
        <v>0</v>
      </c>
      <c r="AI162" t="b">
        <f>AND(AA162,Z162)</f>
        <v>0</v>
      </c>
      <c r="AJ162" t="b">
        <f t="shared" si="47"/>
        <v>0</v>
      </c>
      <c r="AK162" t="b">
        <f>AND(AC162,Y162)</f>
        <v>0</v>
      </c>
      <c r="AL162" t="b">
        <f t="shared" si="47"/>
        <v>0</v>
      </c>
      <c r="AM162" t="b">
        <f>AND(AA162,AB162)</f>
        <v>0</v>
      </c>
      <c r="AN162" t="b">
        <f t="shared" si="47"/>
        <v>0</v>
      </c>
      <c r="AO162" t="b">
        <f>AND(AA162,AC162)</f>
        <v>0</v>
      </c>
      <c r="AP162" t="b">
        <f t="shared" si="49"/>
        <v>0</v>
      </c>
      <c r="AQ162" t="b">
        <f>AND(AA162,Y162,Z162)</f>
        <v>0</v>
      </c>
      <c r="AR162" t="b">
        <f t="shared" si="49"/>
        <v>0</v>
      </c>
      <c r="AS162" t="b">
        <f>AND(AB162,AC162)</f>
        <v>0</v>
      </c>
      <c r="AT162" t="b">
        <f t="shared" si="49"/>
        <v>0</v>
      </c>
      <c r="AU162" t="b">
        <f>AND(AF162,Z162)</f>
        <v>0</v>
      </c>
      <c r="AV162" t="b">
        <f t="shared" si="49"/>
        <v>0</v>
      </c>
      <c r="AW162" t="b">
        <f t="shared" si="43"/>
        <v>0</v>
      </c>
      <c r="AX162" t="b">
        <f t="shared" si="49"/>
        <v>0</v>
      </c>
      <c r="AY162" t="b">
        <f>AND(AA162,AC162,Y162)</f>
        <v>0</v>
      </c>
      <c r="AZ162" t="b">
        <f t="shared" si="49"/>
        <v>0</v>
      </c>
      <c r="BA162" t="b">
        <f>AND(AA162,AB162,Z162)</f>
        <v>0</v>
      </c>
      <c r="BB162" t="b">
        <f t="shared" si="50"/>
        <v>0</v>
      </c>
      <c r="BC162" t="b">
        <f t="shared" si="44"/>
        <v>0</v>
      </c>
      <c r="BD162" t="b">
        <f t="shared" si="50"/>
        <v>0</v>
      </c>
      <c r="BE162" t="b">
        <f>AND(AA162,AC162,Z162)</f>
        <v>0</v>
      </c>
      <c r="BF162" t="b">
        <f t="shared" si="50"/>
        <v>0</v>
      </c>
      <c r="BG162" t="b">
        <f t="shared" si="45"/>
        <v>0</v>
      </c>
    </row>
    <row r="163" spans="1:59" x14ac:dyDescent="0.25">
      <c r="A163" s="41">
        <v>348</v>
      </c>
      <c r="B163" s="41"/>
      <c r="C163" s="41"/>
      <c r="D163" s="41"/>
      <c r="E163" s="48">
        <f>E159+1/48</f>
        <v>0.9791666666666673</v>
      </c>
      <c r="F163" s="50"/>
      <c r="G163" s="51"/>
      <c r="H163" s="46"/>
      <c r="I163" s="52"/>
      <c r="J163" s="53">
        <f>J156+1/24</f>
        <v>0.99999999999999956</v>
      </c>
      <c r="K163" s="58"/>
      <c r="L163" s="57"/>
      <c r="M163" s="54"/>
      <c r="N163" s="60"/>
      <c r="O163" s="56"/>
      <c r="P163" s="61"/>
      <c r="Q163" s="62"/>
      <c r="R163" s="55"/>
      <c r="S163" s="63"/>
      <c r="U163">
        <f t="shared" si="46"/>
        <v>160</v>
      </c>
      <c r="V163" cm="1">
        <f t="array" ref="V163">_xlfn.IFS(
OR(MOD(V162+0.5,3)=0,MOD(V162+0.5,4)=0,MOD(V162+0.5,7.5)=0,MOD(V162+0.5,5)=0),V162+0.5,
OR(MOD(V162+1,3)=0,MOD(V162+1,4)=0,MOD(V162+1,5)=0),V162+1,
OR(MOD(V162+1.5,3)=0,MOD(V162+1.5,4)=0,MOD(V162+1.5,7.5)=0,MOD(V162+1.5,5)=0),V162+1.5,
OR(MOD(V162+2,3)=0,MOD(V162+2,4)=0,MOD(V162+2,5)=0),V162+2,
OR(MOD(V162+2.5,3)=0,MOD(V162+2.5,4)=0,MOD(V162+2.5,7.5)=0,MOD(V162+2.5,5)=0),V162+2.5,
OR(MOD(V162+3,3)=0,MOD(V162+3,4)=0,MOD(V162+3,5)=0),V162+3)</f>
        <v>240</v>
      </c>
      <c r="W163" s="65">
        <f t="shared" si="42"/>
        <v>1.3333333333333333</v>
      </c>
      <c r="X163">
        <f>IF(MOD(V163,3)=0,1,0)+IF(MOD(V163,4)=0,2,0)+IF(MOD(V163,5)=0,4,0)+IF(MOD(V163,8)=0,8,0)+IF(MOD(V163,7.5)=0,16,0)+IF(OR(MOD(V163,6)=0,MOD(V163,10)=0),32,0)+IF(OR(MOD(V163,9)=0,MOD(V163,22.5)=0),64,0)</f>
        <v>63</v>
      </c>
      <c r="Y163" t="b">
        <f>OR(MOD(V163,6)=0,MOD(V163,10)=0)</f>
        <v>1</v>
      </c>
      <c r="Z163" t="b">
        <f>OR(MOD(V163,22.5)=0,MOD(V163,9)=0)</f>
        <v>0</v>
      </c>
      <c r="AA163" t="b">
        <f t="shared" si="47"/>
        <v>1</v>
      </c>
      <c r="AB163" t="b">
        <f t="shared" si="47"/>
        <v>1</v>
      </c>
      <c r="AC163" t="b">
        <f t="shared" si="47"/>
        <v>1</v>
      </c>
      <c r="AD163" t="b">
        <f t="shared" si="47"/>
        <v>1</v>
      </c>
      <c r="AE163" t="b">
        <f>AND(AA163,Y163)</f>
        <v>1</v>
      </c>
      <c r="AF163" t="b">
        <f>MOD($V163,AF$1)=0</f>
        <v>1</v>
      </c>
      <c r="AG163" t="b">
        <f t="shared" si="47"/>
        <v>1</v>
      </c>
      <c r="AH163" t="b">
        <f t="shared" si="47"/>
        <v>0</v>
      </c>
      <c r="AI163" t="b">
        <f>AND(AA163,Z163)</f>
        <v>0</v>
      </c>
      <c r="AJ163" t="b">
        <f t="shared" si="47"/>
        <v>1</v>
      </c>
      <c r="AK163" t="b">
        <f>AND(AC163,Y163)</f>
        <v>1</v>
      </c>
      <c r="AL163" t="b">
        <f t="shared" si="47"/>
        <v>1</v>
      </c>
      <c r="AM163" t="b">
        <f>AND(AA163,AB163)</f>
        <v>1</v>
      </c>
      <c r="AN163" t="b">
        <f t="shared" si="47"/>
        <v>1</v>
      </c>
      <c r="AO163" t="b">
        <f>AND(AA163,AC163)</f>
        <v>1</v>
      </c>
      <c r="AP163" t="b">
        <f t="shared" si="49"/>
        <v>0</v>
      </c>
      <c r="AQ163" t="b">
        <f>AND(AA163,Y163,Z163)</f>
        <v>0</v>
      </c>
      <c r="AR163" t="b">
        <f t="shared" si="49"/>
        <v>1</v>
      </c>
      <c r="AS163" t="b">
        <f>AND(AB163,AC163)</f>
        <v>1</v>
      </c>
      <c r="AT163" t="b">
        <f t="shared" si="49"/>
        <v>0</v>
      </c>
      <c r="AU163" t="b">
        <f>AND(AF163,Z163)</f>
        <v>0</v>
      </c>
      <c r="AV163" t="b">
        <f t="shared" si="49"/>
        <v>1</v>
      </c>
      <c r="AW163" t="b">
        <f t="shared" si="43"/>
        <v>1</v>
      </c>
      <c r="AX163" t="b">
        <f t="shared" si="49"/>
        <v>1</v>
      </c>
      <c r="AY163" t="b">
        <f>AND(AA163,AC163,Y163)</f>
        <v>1</v>
      </c>
      <c r="AZ163" t="b">
        <f t="shared" si="49"/>
        <v>0</v>
      </c>
      <c r="BA163" t="b">
        <f>AND(AA163,AB163,Z163)</f>
        <v>0</v>
      </c>
      <c r="BB163" t="b">
        <f t="shared" si="50"/>
        <v>1</v>
      </c>
      <c r="BC163" t="b">
        <f t="shared" si="44"/>
        <v>1</v>
      </c>
      <c r="BD163" t="b">
        <f t="shared" si="50"/>
        <v>0</v>
      </c>
      <c r="BE163" t="b">
        <f>AND(AA163,AC163,Z163)</f>
        <v>0</v>
      </c>
      <c r="BF163" t="b">
        <f t="shared" si="50"/>
        <v>1</v>
      </c>
      <c r="BG163" t="b">
        <f t="shared" si="45"/>
        <v>1</v>
      </c>
    </row>
    <row r="164" spans="1:59" x14ac:dyDescent="0.25">
      <c r="D164">
        <f>D159+10</f>
        <v>350</v>
      </c>
      <c r="E164" s="48"/>
      <c r="F164" s="50"/>
      <c r="G164" s="51"/>
      <c r="H164" s="46"/>
      <c r="I164" s="52">
        <f>I158+1/30</f>
        <v>0.99999999999999989</v>
      </c>
      <c r="J164" s="53"/>
      <c r="K164" s="58"/>
      <c r="L164" s="57"/>
      <c r="M164" s="54"/>
      <c r="N164" s="60"/>
      <c r="O164" s="56"/>
      <c r="P164" s="61"/>
      <c r="Q164" s="62"/>
      <c r="R164" s="55"/>
      <c r="S164" s="63"/>
      <c r="U164">
        <f t="shared" si="46"/>
        <v>161</v>
      </c>
      <c r="V164" cm="1">
        <f t="array" ref="V164">_xlfn.IFS(
OR(MOD(V163+0.5,3)=0,MOD(V163+0.5,4)=0,MOD(V163+0.5,7.5)=0,MOD(V163+0.5,5)=0),V163+0.5,
OR(MOD(V163+1,3)=0,MOD(V163+1,4)=0,MOD(V163+1,5)=0),V163+1,
OR(MOD(V163+1.5,3)=0,MOD(V163+1.5,4)=0,MOD(V163+1.5,7.5)=0,MOD(V163+1.5,5)=0),V163+1.5,
OR(MOD(V163+2,3)=0,MOD(V163+2,4)=0,MOD(V163+2,5)=0),V163+2,
OR(MOD(V163+2.5,3)=0,MOD(V163+2.5,4)=0,MOD(V163+2.5,7.5)=0,MOD(V163+2.5,5)=0),V163+2.5,
OR(MOD(V163+3,3)=0,MOD(V163+3,4)=0,MOD(V163+3,5)=0),V163+3)</f>
        <v>243</v>
      </c>
      <c r="W164" s="65">
        <f t="shared" si="42"/>
        <v>1.35</v>
      </c>
      <c r="X164">
        <f>IF(MOD(V164,3)=0,1,0)+IF(MOD(V164,4)=0,2,0)+IF(MOD(V164,5)=0,4,0)+IF(MOD(V164,8)=0,8,0)+IF(MOD(V164,7.5)=0,16,0)+IF(OR(MOD(V164,6)=0,MOD(V164,10)=0),32,0)+IF(OR(MOD(V164,9)=0,MOD(V164,22.5)=0),64,0)</f>
        <v>65</v>
      </c>
      <c r="Y164" t="b">
        <f>OR(MOD(V164,6)=0,MOD(V164,10)=0)</f>
        <v>0</v>
      </c>
      <c r="Z164" t="b">
        <f>OR(MOD(V164,22.5)=0,MOD(V164,9)=0)</f>
        <v>1</v>
      </c>
      <c r="AA164" t="b">
        <f t="shared" si="47"/>
        <v>1</v>
      </c>
      <c r="AB164" t="b">
        <f t="shared" si="47"/>
        <v>0</v>
      </c>
      <c r="AC164" t="b">
        <f t="shared" si="47"/>
        <v>0</v>
      </c>
      <c r="AD164" t="b">
        <f t="shared" si="47"/>
        <v>0</v>
      </c>
      <c r="AE164" t="b">
        <f>AND(AA164,Y164)</f>
        <v>0</v>
      </c>
      <c r="AF164" t="b">
        <f>MOD($V164,AF$1)=0</f>
        <v>0</v>
      </c>
      <c r="AG164" t="b">
        <f t="shared" si="47"/>
        <v>0</v>
      </c>
      <c r="AH164" t="b">
        <f t="shared" si="47"/>
        <v>1</v>
      </c>
      <c r="AI164" t="b">
        <f>AND(AA164,Z164)</f>
        <v>1</v>
      </c>
      <c r="AJ164" t="b">
        <f t="shared" si="47"/>
        <v>0</v>
      </c>
      <c r="AK164" t="b">
        <f>AND(AC164,Y164)</f>
        <v>0</v>
      </c>
      <c r="AL164" t="b">
        <f t="shared" si="47"/>
        <v>0</v>
      </c>
      <c r="AM164" t="b">
        <f>AND(AA164,AB164)</f>
        <v>0</v>
      </c>
      <c r="AN164" t="b">
        <f t="shared" si="47"/>
        <v>0</v>
      </c>
      <c r="AO164" t="b">
        <f>AND(AA164,AC164)</f>
        <v>0</v>
      </c>
      <c r="AP164" t="b">
        <f t="shared" si="49"/>
        <v>0</v>
      </c>
      <c r="AQ164" t="b">
        <f>AND(AA164,Y164,Z164)</f>
        <v>0</v>
      </c>
      <c r="AR164" t="b">
        <f t="shared" si="49"/>
        <v>0</v>
      </c>
      <c r="AS164" t="b">
        <f>AND(AB164,AC164)</f>
        <v>0</v>
      </c>
      <c r="AT164" t="b">
        <f t="shared" si="49"/>
        <v>0</v>
      </c>
      <c r="AU164" t="b">
        <f>AND(AF164,Z164)</f>
        <v>0</v>
      </c>
      <c r="AV164" t="b">
        <f t="shared" si="49"/>
        <v>0</v>
      </c>
      <c r="AW164" t="b">
        <f t="shared" si="43"/>
        <v>0</v>
      </c>
      <c r="AX164" t="b">
        <f t="shared" si="49"/>
        <v>0</v>
      </c>
      <c r="AY164" t="b">
        <f>AND(AA164,AC164,Y164)</f>
        <v>0</v>
      </c>
      <c r="AZ164" t="b">
        <f t="shared" si="49"/>
        <v>0</v>
      </c>
      <c r="BA164" t="b">
        <f>AND(AA164,AB164,Z164)</f>
        <v>0</v>
      </c>
      <c r="BB164" t="b">
        <f t="shared" si="50"/>
        <v>0</v>
      </c>
      <c r="BC164" t="b">
        <f t="shared" si="44"/>
        <v>0</v>
      </c>
      <c r="BD164" t="b">
        <f t="shared" si="50"/>
        <v>0</v>
      </c>
      <c r="BE164" t="b">
        <f>AND(AA164,AC164,Z164)</f>
        <v>0</v>
      </c>
      <c r="BF164" t="b">
        <f t="shared" si="50"/>
        <v>0</v>
      </c>
      <c r="BG164" t="b">
        <f t="shared" si="45"/>
        <v>0</v>
      </c>
    </row>
    <row r="165" spans="1:59" x14ac:dyDescent="0.25">
      <c r="C165">
        <f>C160+9</f>
        <v>351</v>
      </c>
      <c r="E165" s="48"/>
      <c r="F165" s="50"/>
      <c r="G165" s="51"/>
      <c r="H165" s="46">
        <f>H160+1/36</f>
        <v>1.0000000000000002</v>
      </c>
      <c r="I165" s="52"/>
      <c r="J165" s="53"/>
      <c r="K165" s="58"/>
      <c r="L165" s="57"/>
      <c r="M165" s="54"/>
      <c r="N165" s="60"/>
      <c r="O165" s="56"/>
      <c r="P165" s="61"/>
      <c r="Q165" s="62"/>
      <c r="R165" s="55"/>
      <c r="S165" s="63"/>
      <c r="U165">
        <f t="shared" si="46"/>
        <v>162</v>
      </c>
      <c r="V165" cm="1">
        <f t="array" ref="V165">_xlfn.IFS(
OR(MOD(V164+0.5,3)=0,MOD(V164+0.5,4)=0,MOD(V164+0.5,7.5)=0,MOD(V164+0.5,5)=0),V164+0.5,
OR(MOD(V164+1,3)=0,MOD(V164+1,4)=0,MOD(V164+1,5)=0),V164+1,
OR(MOD(V164+1.5,3)=0,MOD(V164+1.5,4)=0,MOD(V164+1.5,7.5)=0,MOD(V164+1.5,5)=0),V164+1.5,
OR(MOD(V164+2,3)=0,MOD(V164+2,4)=0,MOD(V164+2,5)=0),V164+2,
OR(MOD(V164+2.5,3)=0,MOD(V164+2.5,4)=0,MOD(V164+2.5,7.5)=0,MOD(V164+2.5,5)=0),V164+2.5,
OR(MOD(V164+3,3)=0,MOD(V164+3,4)=0,MOD(V164+3,5)=0),V164+3)</f>
        <v>244</v>
      </c>
      <c r="W165" s="65">
        <f t="shared" si="42"/>
        <v>1.3555555555555554</v>
      </c>
      <c r="X165">
        <f>IF(MOD(V165,3)=0,1,0)+IF(MOD(V165,4)=0,2,0)+IF(MOD(V165,5)=0,4,0)+IF(MOD(V165,8)=0,8,0)+IF(MOD(V165,7.5)=0,16,0)+IF(OR(MOD(V165,6)=0,MOD(V165,10)=0),32,0)+IF(OR(MOD(V165,9)=0,MOD(V165,22.5)=0),64,0)</f>
        <v>2</v>
      </c>
      <c r="Y165" t="b">
        <f>OR(MOD(V165,6)=0,MOD(V165,10)=0)</f>
        <v>0</v>
      </c>
      <c r="Z165" t="b">
        <f>OR(MOD(V165,22.5)=0,MOD(V165,9)=0)</f>
        <v>0</v>
      </c>
      <c r="AA165" t="b">
        <f t="shared" si="47"/>
        <v>0</v>
      </c>
      <c r="AB165" t="b">
        <f t="shared" si="47"/>
        <v>1</v>
      </c>
      <c r="AC165" t="b">
        <f t="shared" si="47"/>
        <v>0</v>
      </c>
      <c r="AD165" t="b">
        <f t="shared" si="47"/>
        <v>0</v>
      </c>
      <c r="AE165" t="b">
        <f>AND(AA165,Y165)</f>
        <v>0</v>
      </c>
      <c r="AF165" t="b">
        <f>MOD($V165,AF$1)=0</f>
        <v>0</v>
      </c>
      <c r="AG165" t="b">
        <f t="shared" si="47"/>
        <v>0</v>
      </c>
      <c r="AH165" t="b">
        <f t="shared" si="47"/>
        <v>0</v>
      </c>
      <c r="AI165" t="b">
        <f>AND(AA165,Z165)</f>
        <v>0</v>
      </c>
      <c r="AJ165" t="b">
        <f t="shared" si="47"/>
        <v>0</v>
      </c>
      <c r="AK165" t="b">
        <f>AND(AC165,Y165)</f>
        <v>0</v>
      </c>
      <c r="AL165" t="b">
        <f t="shared" si="47"/>
        <v>0</v>
      </c>
      <c r="AM165" t="b">
        <f>AND(AA165,AB165)</f>
        <v>0</v>
      </c>
      <c r="AN165" t="b">
        <f t="shared" si="47"/>
        <v>0</v>
      </c>
      <c r="AO165" t="b">
        <f>AND(AA165,AC165)</f>
        <v>0</v>
      </c>
      <c r="AP165" t="b">
        <f t="shared" si="49"/>
        <v>0</v>
      </c>
      <c r="AQ165" t="b">
        <f>AND(AA165,Y165,Z165)</f>
        <v>0</v>
      </c>
      <c r="AR165" t="b">
        <f t="shared" si="49"/>
        <v>0</v>
      </c>
      <c r="AS165" t="b">
        <f>AND(AB165,AC165)</f>
        <v>0</v>
      </c>
      <c r="AT165" t="b">
        <f t="shared" si="49"/>
        <v>0</v>
      </c>
      <c r="AU165" t="b">
        <f>AND(AF165,Z165)</f>
        <v>0</v>
      </c>
      <c r="AV165" t="b">
        <f t="shared" si="49"/>
        <v>0</v>
      </c>
      <c r="AW165" t="b">
        <f t="shared" si="43"/>
        <v>0</v>
      </c>
      <c r="AX165" t="b">
        <f t="shared" si="49"/>
        <v>0</v>
      </c>
      <c r="AY165" t="b">
        <f>AND(AA165,AC165,Y165)</f>
        <v>0</v>
      </c>
      <c r="AZ165" t="b">
        <f t="shared" si="49"/>
        <v>0</v>
      </c>
      <c r="BA165" t="b">
        <f>AND(AA165,AB165,Z165)</f>
        <v>0</v>
      </c>
      <c r="BB165" t="b">
        <f t="shared" si="50"/>
        <v>0</v>
      </c>
      <c r="BC165" t="b">
        <f t="shared" si="44"/>
        <v>0</v>
      </c>
      <c r="BD165" t="b">
        <f t="shared" si="50"/>
        <v>0</v>
      </c>
      <c r="BE165" t="b">
        <f>AND(AA165,AC165,Z165)</f>
        <v>0</v>
      </c>
      <c r="BF165" t="b">
        <f t="shared" si="50"/>
        <v>0</v>
      </c>
      <c r="BG165" t="b">
        <f t="shared" si="45"/>
        <v>0</v>
      </c>
    </row>
    <row r="166" spans="1:59" x14ac:dyDescent="0.25">
      <c r="B166">
        <f>B161+8</f>
        <v>352</v>
      </c>
      <c r="E166" s="48"/>
      <c r="F166" s="50"/>
      <c r="G166" s="51">
        <f>G161+1/40</f>
        <v>1.0000000000000004</v>
      </c>
      <c r="H166" s="46"/>
      <c r="I166" s="52"/>
      <c r="J166" s="53"/>
      <c r="K166" s="58"/>
      <c r="L166" s="57"/>
      <c r="M166" s="54"/>
      <c r="N166" s="60"/>
      <c r="O166" s="56"/>
      <c r="P166" s="61"/>
      <c r="Q166" s="62"/>
      <c r="R166" s="55"/>
      <c r="S166" s="63"/>
      <c r="U166">
        <f t="shared" si="46"/>
        <v>163</v>
      </c>
      <c r="V166" cm="1">
        <f t="array" ref="V166">_xlfn.IFS(
OR(MOD(V165+0.5,3)=0,MOD(V165+0.5,4)=0,MOD(V165+0.5,7.5)=0,MOD(V165+0.5,5)=0),V165+0.5,
OR(MOD(V165+1,3)=0,MOD(V165+1,4)=0,MOD(V165+1,5)=0),V165+1,
OR(MOD(V165+1.5,3)=0,MOD(V165+1.5,4)=0,MOD(V165+1.5,7.5)=0,MOD(V165+1.5,5)=0),V165+1.5,
OR(MOD(V165+2,3)=0,MOD(V165+2,4)=0,MOD(V165+2,5)=0),V165+2,
OR(MOD(V165+2.5,3)=0,MOD(V165+2.5,4)=0,MOD(V165+2.5,7.5)=0,MOD(V165+2.5,5)=0),V165+2.5,
OR(MOD(V165+3,3)=0,MOD(V165+3,4)=0,MOD(V165+3,5)=0),V165+3)</f>
        <v>245</v>
      </c>
      <c r="W166" s="65">
        <f t="shared" si="42"/>
        <v>1.3611111111111112</v>
      </c>
      <c r="X166">
        <f>IF(MOD(V166,3)=0,1,0)+IF(MOD(V166,4)=0,2,0)+IF(MOD(V166,5)=0,4,0)+IF(MOD(V166,8)=0,8,0)+IF(MOD(V166,7.5)=0,16,0)+IF(OR(MOD(V166,6)=0,MOD(V166,10)=0),32,0)+IF(OR(MOD(V166,9)=0,MOD(V166,22.5)=0),64,0)</f>
        <v>4</v>
      </c>
      <c r="Y166" t="b">
        <f>OR(MOD(V166,6)=0,MOD(V166,10)=0)</f>
        <v>0</v>
      </c>
      <c r="Z166" t="b">
        <f>OR(MOD(V166,22.5)=0,MOD(V166,9)=0)</f>
        <v>0</v>
      </c>
      <c r="AA166" t="b">
        <f t="shared" si="47"/>
        <v>0</v>
      </c>
      <c r="AB166" t="b">
        <f t="shared" si="47"/>
        <v>0</v>
      </c>
      <c r="AC166" t="b">
        <f t="shared" si="47"/>
        <v>1</v>
      </c>
      <c r="AD166" t="b">
        <f t="shared" si="47"/>
        <v>0</v>
      </c>
      <c r="AE166" t="b">
        <f>AND(AA166,Y166)</f>
        <v>0</v>
      </c>
      <c r="AF166" t="b">
        <f>MOD($V166,AF$1)=0</f>
        <v>0</v>
      </c>
      <c r="AG166" t="b">
        <f t="shared" si="47"/>
        <v>0</v>
      </c>
      <c r="AH166" t="b">
        <f t="shared" si="47"/>
        <v>0</v>
      </c>
      <c r="AI166" t="b">
        <f>AND(AA166,Z166)</f>
        <v>0</v>
      </c>
      <c r="AJ166" t="b">
        <f t="shared" si="47"/>
        <v>0</v>
      </c>
      <c r="AK166" t="b">
        <f>AND(AC166,Y166)</f>
        <v>0</v>
      </c>
      <c r="AL166" t="b">
        <f t="shared" si="47"/>
        <v>0</v>
      </c>
      <c r="AM166" t="b">
        <f>AND(AA166,AB166)</f>
        <v>0</v>
      </c>
      <c r="AN166" t="b">
        <f t="shared" si="47"/>
        <v>0</v>
      </c>
      <c r="AO166" t="b">
        <f>AND(AA166,AC166)</f>
        <v>0</v>
      </c>
      <c r="AP166" t="b">
        <f t="shared" si="49"/>
        <v>0</v>
      </c>
      <c r="AQ166" t="b">
        <f>AND(AA166,Y166,Z166)</f>
        <v>0</v>
      </c>
      <c r="AR166" t="b">
        <f t="shared" si="49"/>
        <v>0</v>
      </c>
      <c r="AS166" t="b">
        <f>AND(AB166,AC166)</f>
        <v>0</v>
      </c>
      <c r="AT166" t="b">
        <f t="shared" si="49"/>
        <v>0</v>
      </c>
      <c r="AU166" t="b">
        <f>AND(AF166,Z166)</f>
        <v>0</v>
      </c>
      <c r="AV166" t="b">
        <f t="shared" si="49"/>
        <v>0</v>
      </c>
      <c r="AW166" t="b">
        <f t="shared" si="43"/>
        <v>0</v>
      </c>
      <c r="AX166" t="b">
        <f t="shared" si="49"/>
        <v>0</v>
      </c>
      <c r="AY166" t="b">
        <f>AND(AA166,AC166,Y166)</f>
        <v>0</v>
      </c>
      <c r="AZ166" t="b">
        <f t="shared" si="49"/>
        <v>0</v>
      </c>
      <c r="BA166" t="b">
        <f>AND(AA166,AB166,Z166)</f>
        <v>0</v>
      </c>
      <c r="BB166" t="b">
        <f t="shared" si="50"/>
        <v>0</v>
      </c>
      <c r="BC166" t="b">
        <f t="shared" si="44"/>
        <v>0</v>
      </c>
      <c r="BD166" t="b">
        <f t="shared" si="50"/>
        <v>0</v>
      </c>
      <c r="BE166" t="b">
        <f>AND(AA166,AC166,Z166)</f>
        <v>0</v>
      </c>
      <c r="BF166" t="b">
        <f t="shared" si="50"/>
        <v>0</v>
      </c>
      <c r="BG166" t="b">
        <f t="shared" si="45"/>
        <v>0</v>
      </c>
    </row>
    <row r="167" spans="1:59" x14ac:dyDescent="0.25">
      <c r="A167">
        <f>A162+7.5</f>
        <v>352.5</v>
      </c>
      <c r="E167" s="48"/>
      <c r="F167" s="50">
        <f>F162+1/45</f>
        <v>1.0000000000000004</v>
      </c>
      <c r="G167" s="51"/>
      <c r="H167" s="46"/>
      <c r="I167" s="52"/>
      <c r="J167" s="53"/>
      <c r="K167" s="58"/>
      <c r="L167" s="57"/>
      <c r="M167" s="54"/>
      <c r="N167" s="60"/>
      <c r="O167" s="56"/>
      <c r="P167" s="61"/>
      <c r="Q167" s="62"/>
      <c r="R167" s="55"/>
      <c r="S167" s="63"/>
      <c r="U167">
        <f t="shared" si="46"/>
        <v>164</v>
      </c>
      <c r="V167" cm="1">
        <f t="array" ref="V167">_xlfn.IFS(
OR(MOD(V166+0.5,3)=0,MOD(V166+0.5,4)=0,MOD(V166+0.5,7.5)=0,MOD(V166+0.5,5)=0),V166+0.5,
OR(MOD(V166+1,3)=0,MOD(V166+1,4)=0,MOD(V166+1,5)=0),V166+1,
OR(MOD(V166+1.5,3)=0,MOD(V166+1.5,4)=0,MOD(V166+1.5,7.5)=0,MOD(V166+1.5,5)=0),V166+1.5,
OR(MOD(V166+2,3)=0,MOD(V166+2,4)=0,MOD(V166+2,5)=0),V166+2,
OR(MOD(V166+2.5,3)=0,MOD(V166+2.5,4)=0,MOD(V166+2.5,7.5)=0,MOD(V166+2.5,5)=0),V166+2.5,
OR(MOD(V166+3,3)=0,MOD(V166+3,4)=0,MOD(V166+3,5)=0),V166+3)</f>
        <v>246</v>
      </c>
      <c r="W167" s="65">
        <f t="shared" si="42"/>
        <v>1.3666666666666667</v>
      </c>
      <c r="X167">
        <f>IF(MOD(V167,3)=0,1,0)+IF(MOD(V167,4)=0,2,0)+IF(MOD(V167,5)=0,4,0)+IF(MOD(V167,8)=0,8,0)+IF(MOD(V167,7.5)=0,16,0)+IF(OR(MOD(V167,6)=0,MOD(V167,10)=0),32,0)+IF(OR(MOD(V167,9)=0,MOD(V167,22.5)=0),64,0)</f>
        <v>33</v>
      </c>
      <c r="Y167" t="b">
        <f>OR(MOD(V167,6)=0,MOD(V167,10)=0)</f>
        <v>1</v>
      </c>
      <c r="Z167" t="b">
        <f>OR(MOD(V167,22.5)=0,MOD(V167,9)=0)</f>
        <v>0</v>
      </c>
      <c r="AA167" t="b">
        <f t="shared" si="47"/>
        <v>1</v>
      </c>
      <c r="AB167" t="b">
        <f t="shared" si="47"/>
        <v>0</v>
      </c>
      <c r="AC167" t="b">
        <f t="shared" si="47"/>
        <v>0</v>
      </c>
      <c r="AD167" t="b">
        <f t="shared" si="47"/>
        <v>1</v>
      </c>
      <c r="AE167" t="b">
        <f>AND(AA167,Y167)</f>
        <v>1</v>
      </c>
      <c r="AF167" t="b">
        <f>MOD($V167,AF$1)=0</f>
        <v>0</v>
      </c>
      <c r="AG167" t="b">
        <f t="shared" si="47"/>
        <v>0</v>
      </c>
      <c r="AH167" t="b">
        <f t="shared" si="47"/>
        <v>0</v>
      </c>
      <c r="AI167" t="b">
        <f>AND(AA167,Z167)</f>
        <v>0</v>
      </c>
      <c r="AJ167" t="b">
        <f t="shared" si="47"/>
        <v>0</v>
      </c>
      <c r="AK167" t="b">
        <f>AND(AC167,Y167)</f>
        <v>0</v>
      </c>
      <c r="AL167" t="b">
        <f t="shared" si="47"/>
        <v>0</v>
      </c>
      <c r="AM167" t="b">
        <f>AND(AA167,AB167)</f>
        <v>0</v>
      </c>
      <c r="AN167" t="b">
        <f t="shared" si="47"/>
        <v>0</v>
      </c>
      <c r="AO167" t="b">
        <f>AND(AA167,AC167)</f>
        <v>0</v>
      </c>
      <c r="AP167" t="b">
        <f t="shared" si="49"/>
        <v>0</v>
      </c>
      <c r="AQ167" t="b">
        <f>AND(AA167,Y167,Z167)</f>
        <v>0</v>
      </c>
      <c r="AR167" t="b">
        <f t="shared" si="49"/>
        <v>0</v>
      </c>
      <c r="AS167" t="b">
        <f>AND(AB167,AC167)</f>
        <v>0</v>
      </c>
      <c r="AT167" t="b">
        <f t="shared" si="49"/>
        <v>0</v>
      </c>
      <c r="AU167" t="b">
        <f>AND(AF167,Z167)</f>
        <v>0</v>
      </c>
      <c r="AV167" t="b">
        <f t="shared" si="49"/>
        <v>0</v>
      </c>
      <c r="AW167" t="b">
        <f t="shared" si="43"/>
        <v>0</v>
      </c>
      <c r="AX167" t="b">
        <f t="shared" si="49"/>
        <v>0</v>
      </c>
      <c r="AY167" t="b">
        <f>AND(AA167,AC167,Y167)</f>
        <v>0</v>
      </c>
      <c r="AZ167" t="b">
        <f t="shared" si="49"/>
        <v>0</v>
      </c>
      <c r="BA167" t="b">
        <f>AND(AA167,AB167,Z167)</f>
        <v>0</v>
      </c>
      <c r="BB167" t="b">
        <f t="shared" si="50"/>
        <v>0</v>
      </c>
      <c r="BC167" t="b">
        <f t="shared" si="44"/>
        <v>0</v>
      </c>
      <c r="BD167" t="b">
        <f t="shared" si="50"/>
        <v>0</v>
      </c>
      <c r="BE167" t="b">
        <f>AND(AA167,AC167,Z167)</f>
        <v>0</v>
      </c>
      <c r="BF167" t="b">
        <f t="shared" si="50"/>
        <v>0</v>
      </c>
      <c r="BG167" t="b">
        <f t="shared" si="45"/>
        <v>0</v>
      </c>
    </row>
    <row r="168" spans="1:59" x14ac:dyDescent="0.25">
      <c r="A168">
        <f>A167+7.5</f>
        <v>360</v>
      </c>
      <c r="B168">
        <f>B166+8</f>
        <v>360</v>
      </c>
      <c r="C168">
        <f>C165+9</f>
        <v>360</v>
      </c>
      <c r="D168">
        <f>D164+10</f>
        <v>360</v>
      </c>
      <c r="E168" s="47">
        <f>E163+1/48</f>
        <v>1.0000000000000007</v>
      </c>
      <c r="F168" s="50"/>
      <c r="G168" s="51"/>
      <c r="H168" s="46"/>
      <c r="I168" s="52"/>
      <c r="J168" s="53"/>
      <c r="K168" s="58"/>
      <c r="L168" s="57"/>
      <c r="M168" s="54"/>
      <c r="N168" s="60"/>
      <c r="O168" s="56"/>
      <c r="P168" s="61"/>
      <c r="Q168" s="62"/>
      <c r="R168" s="55"/>
      <c r="S168" s="63"/>
      <c r="U168">
        <f t="shared" si="46"/>
        <v>165</v>
      </c>
      <c r="V168" cm="1">
        <f t="array" ref="V168">_xlfn.IFS(
OR(MOD(V167+0.5,3)=0,MOD(V167+0.5,4)=0,MOD(V167+0.5,7.5)=0,MOD(V167+0.5,5)=0),V167+0.5,
OR(MOD(V167+1,3)=0,MOD(V167+1,4)=0,MOD(V167+1,5)=0),V167+1,
OR(MOD(V167+1.5,3)=0,MOD(V167+1.5,4)=0,MOD(V167+1.5,7.5)=0,MOD(V167+1.5,5)=0),V167+1.5,
OR(MOD(V167+2,3)=0,MOD(V167+2,4)=0,MOD(V167+2,5)=0),V167+2,
OR(MOD(V167+2.5,3)=0,MOD(V167+2.5,4)=0,MOD(V167+2.5,7.5)=0,MOD(V167+2.5,5)=0),V167+2.5,
OR(MOD(V167+3,3)=0,MOD(V167+3,4)=0,MOD(V167+3,5)=0),V167+3)</f>
        <v>247.5</v>
      </c>
      <c r="W168" s="65">
        <f t="shared" si="42"/>
        <v>1.3750000000000002</v>
      </c>
      <c r="X168">
        <f>IF(MOD(V168,3)=0,1,0)+IF(MOD(V168,4)=0,2,0)+IF(MOD(V168,5)=0,4,0)+IF(MOD(V168,8)=0,8,0)+IF(MOD(V168,7.5)=0,16,0)+IF(OR(MOD(V168,6)=0,MOD(V168,10)=0),32,0)+IF(OR(MOD(V168,9)=0,MOD(V168,22.5)=0),64,0)</f>
        <v>80</v>
      </c>
      <c r="Y168" t="b">
        <f>OR(MOD(V168,6)=0,MOD(V168,10)=0)</f>
        <v>0</v>
      </c>
      <c r="Z168" t="b">
        <f>OR(MOD(V168,22.5)=0,MOD(V168,9)=0)</f>
        <v>1</v>
      </c>
      <c r="AA168" t="b">
        <f t="shared" si="47"/>
        <v>0</v>
      </c>
      <c r="AB168" t="b">
        <f t="shared" si="47"/>
        <v>0</v>
      </c>
      <c r="AC168" t="b">
        <f t="shared" si="47"/>
        <v>0</v>
      </c>
      <c r="AD168" t="b">
        <f t="shared" si="47"/>
        <v>0</v>
      </c>
      <c r="AE168" t="b">
        <f>AND(AA168,Y168)</f>
        <v>0</v>
      </c>
      <c r="AF168" t="b">
        <f>MOD($V168,AF$1)=0</f>
        <v>1</v>
      </c>
      <c r="AG168" t="b">
        <f t="shared" si="47"/>
        <v>0</v>
      </c>
      <c r="AH168" t="b">
        <f t="shared" si="47"/>
        <v>0</v>
      </c>
      <c r="AI168" t="b">
        <f>AND(AA168,Z168)</f>
        <v>0</v>
      </c>
      <c r="AJ168" t="b">
        <f t="shared" si="47"/>
        <v>0</v>
      </c>
      <c r="AK168" t="b">
        <f>AND(AC168,Y168)</f>
        <v>0</v>
      </c>
      <c r="AL168" t="b">
        <f t="shared" si="47"/>
        <v>0</v>
      </c>
      <c r="AM168" t="b">
        <f>AND(AA168,AB168)</f>
        <v>0</v>
      </c>
      <c r="AN168" t="b">
        <f t="shared" si="47"/>
        <v>0</v>
      </c>
      <c r="AO168" t="b">
        <f>AND(AA168,AC168)</f>
        <v>0</v>
      </c>
      <c r="AP168" t="b">
        <f t="shared" si="49"/>
        <v>0</v>
      </c>
      <c r="AQ168" t="b">
        <f>AND(AA168,Y168,Z168)</f>
        <v>0</v>
      </c>
      <c r="AR168" t="b">
        <f t="shared" si="49"/>
        <v>0</v>
      </c>
      <c r="AS168" t="b">
        <f>AND(AB168,AC168)</f>
        <v>0</v>
      </c>
      <c r="AT168" t="b">
        <f t="shared" si="49"/>
        <v>1</v>
      </c>
      <c r="AU168" t="b">
        <f>AND(AF168,Z168)</f>
        <v>1</v>
      </c>
      <c r="AV168" t="b">
        <f t="shared" si="49"/>
        <v>0</v>
      </c>
      <c r="AW168" t="b">
        <f t="shared" si="43"/>
        <v>0</v>
      </c>
      <c r="AX168" t="b">
        <f t="shared" si="49"/>
        <v>0</v>
      </c>
      <c r="AY168" t="b">
        <f>AND(AA168,AC168,Y168)</f>
        <v>0</v>
      </c>
      <c r="AZ168" t="b">
        <f t="shared" si="49"/>
        <v>0</v>
      </c>
      <c r="BA168" t="b">
        <f>AND(AA168,AB168,Z168)</f>
        <v>0</v>
      </c>
      <c r="BB168" t="b">
        <f t="shared" si="50"/>
        <v>0</v>
      </c>
      <c r="BC168" t="b">
        <f t="shared" si="44"/>
        <v>0</v>
      </c>
      <c r="BD168" t="b">
        <f t="shared" si="50"/>
        <v>0</v>
      </c>
      <c r="BE168" t="b">
        <f>AND(AA168,AC168,Z168)</f>
        <v>0</v>
      </c>
      <c r="BF168" t="b">
        <f t="shared" si="50"/>
        <v>0</v>
      </c>
      <c r="BG168" t="b">
        <f t="shared" si="45"/>
        <v>0</v>
      </c>
    </row>
    <row r="169" spans="1:59" x14ac:dyDescent="0.25">
      <c r="E169" s="49"/>
      <c r="U169">
        <f t="shared" si="46"/>
        <v>166</v>
      </c>
      <c r="V169" cm="1">
        <f t="array" ref="V169">_xlfn.IFS(
OR(MOD(V168+0.5,3)=0,MOD(V168+0.5,4)=0,MOD(V168+0.5,7.5)=0,MOD(V168+0.5,5)=0),V168+0.5,
OR(MOD(V168+1,3)=0,MOD(V168+1,4)=0,MOD(V168+1,5)=0),V168+1,
OR(MOD(V168+1.5,3)=0,MOD(V168+1.5,4)=0,MOD(V168+1.5,7.5)=0,MOD(V168+1.5,5)=0),V168+1.5,
OR(MOD(V168+2,3)=0,MOD(V168+2,4)=0,MOD(V168+2,5)=0),V168+2,
OR(MOD(V168+2.5,3)=0,MOD(V168+2.5,4)=0,MOD(V168+2.5,7.5)=0,MOD(V168+2.5,5)=0),V168+2.5,
OR(MOD(V168+3,3)=0,MOD(V168+3,4)=0,MOD(V168+3,5)=0),V168+3)</f>
        <v>248</v>
      </c>
      <c r="W169" s="65">
        <f t="shared" si="42"/>
        <v>1.3777777777777778</v>
      </c>
      <c r="X169">
        <f>IF(MOD(V169,3)=0,1,0)+IF(MOD(V169,4)=0,2,0)+IF(MOD(V169,5)=0,4,0)+IF(MOD(V169,8)=0,8,0)+IF(MOD(V169,7.5)=0,16,0)+IF(OR(MOD(V169,6)=0,MOD(V169,10)=0),32,0)+IF(OR(MOD(V169,9)=0,MOD(V169,22.5)=0),64,0)</f>
        <v>10</v>
      </c>
      <c r="Y169" t="b">
        <f>OR(MOD(V169,6)=0,MOD(V169,10)=0)</f>
        <v>0</v>
      </c>
      <c r="Z169" t="b">
        <f>OR(MOD(V169,22.5)=0,MOD(V169,9)=0)</f>
        <v>0</v>
      </c>
      <c r="AA169" t="b">
        <f t="shared" si="47"/>
        <v>0</v>
      </c>
      <c r="AB169" t="b">
        <f t="shared" si="47"/>
        <v>1</v>
      </c>
      <c r="AC169" t="b">
        <f t="shared" si="47"/>
        <v>0</v>
      </c>
      <c r="AD169" t="b">
        <f t="shared" si="47"/>
        <v>0</v>
      </c>
      <c r="AE169" t="b">
        <f>AND(AA169,Y169)</f>
        <v>0</v>
      </c>
      <c r="AF169" t="b">
        <f>MOD($V169,AF$1)=0</f>
        <v>0</v>
      </c>
      <c r="AG169" t="b">
        <f t="shared" si="47"/>
        <v>1</v>
      </c>
      <c r="AH169" t="b">
        <f t="shared" si="47"/>
        <v>0</v>
      </c>
      <c r="AI169" t="b">
        <f>AND(AA169,Z169)</f>
        <v>0</v>
      </c>
      <c r="AJ169" t="b">
        <f t="shared" ref="AA169:AN186" si="51">MOD($V169,AJ$1)=0</f>
        <v>0</v>
      </c>
      <c r="AK169" t="b">
        <f>AND(AC169,Y169)</f>
        <v>0</v>
      </c>
      <c r="AL169" t="b">
        <f t="shared" si="51"/>
        <v>0</v>
      </c>
      <c r="AM169" t="b">
        <f>AND(AA169,AB169)</f>
        <v>0</v>
      </c>
      <c r="AN169" t="b">
        <f t="shared" si="51"/>
        <v>0</v>
      </c>
      <c r="AO169" t="b">
        <f>AND(AA169,AC169)</f>
        <v>0</v>
      </c>
      <c r="AP169" t="b">
        <f t="shared" si="49"/>
        <v>0</v>
      </c>
      <c r="AQ169" t="b">
        <f>AND(AA169,Y169,Z169)</f>
        <v>0</v>
      </c>
      <c r="AR169" t="b">
        <f t="shared" si="49"/>
        <v>0</v>
      </c>
      <c r="AS169" t="b">
        <f>AND(AB169,AC169)</f>
        <v>0</v>
      </c>
      <c r="AT169" t="b">
        <f t="shared" si="49"/>
        <v>0</v>
      </c>
      <c r="AU169" t="b">
        <f>AND(AF169,Z169)</f>
        <v>0</v>
      </c>
      <c r="AV169" t="b">
        <f t="shared" si="49"/>
        <v>0</v>
      </c>
      <c r="AW169" t="b">
        <f t="shared" si="43"/>
        <v>0</v>
      </c>
      <c r="AX169" t="b">
        <f t="shared" si="49"/>
        <v>0</v>
      </c>
      <c r="AY169" t="b">
        <f>AND(AA169,AC169,Y169)</f>
        <v>0</v>
      </c>
      <c r="AZ169" t="b">
        <f t="shared" si="49"/>
        <v>0</v>
      </c>
      <c r="BA169" t="b">
        <f>AND(AA169,AB169,Z169)</f>
        <v>0</v>
      </c>
      <c r="BB169" t="b">
        <f t="shared" si="50"/>
        <v>0</v>
      </c>
      <c r="BC169" t="b">
        <f t="shared" si="44"/>
        <v>0</v>
      </c>
      <c r="BD169" t="b">
        <f t="shared" si="50"/>
        <v>0</v>
      </c>
      <c r="BE169" t="b">
        <f>AND(AA169,AC169,Z169)</f>
        <v>0</v>
      </c>
      <c r="BF169" t="b">
        <f t="shared" si="50"/>
        <v>0</v>
      </c>
      <c r="BG169" t="b">
        <f t="shared" si="45"/>
        <v>0</v>
      </c>
    </row>
    <row r="170" spans="1:59" x14ac:dyDescent="0.25">
      <c r="E170" s="49" t="s">
        <v>182</v>
      </c>
      <c r="U170">
        <f t="shared" si="46"/>
        <v>167</v>
      </c>
      <c r="V170" cm="1">
        <f t="array" ref="V170">_xlfn.IFS(
OR(MOD(V169+0.5,3)=0,MOD(V169+0.5,4)=0,MOD(V169+0.5,7.5)=0,MOD(V169+0.5,5)=0),V169+0.5,
OR(MOD(V169+1,3)=0,MOD(V169+1,4)=0,MOD(V169+1,5)=0),V169+1,
OR(MOD(V169+1.5,3)=0,MOD(V169+1.5,4)=0,MOD(V169+1.5,7.5)=0,MOD(V169+1.5,5)=0),V169+1.5,
OR(MOD(V169+2,3)=0,MOD(V169+2,4)=0,MOD(V169+2,5)=0),V169+2,
OR(MOD(V169+2.5,3)=0,MOD(V169+2.5,4)=0,MOD(V169+2.5,7.5)=0,MOD(V169+2.5,5)=0),V169+2.5,
OR(MOD(V169+3,3)=0,MOD(V169+3,4)=0,MOD(V169+3,5)=0),V169+3)</f>
        <v>249</v>
      </c>
      <c r="W170" s="65">
        <f t="shared" si="42"/>
        <v>1.3833333333333333</v>
      </c>
      <c r="X170">
        <f>IF(MOD(V170,3)=0,1,0)+IF(MOD(V170,4)=0,2,0)+IF(MOD(V170,5)=0,4,0)+IF(MOD(V170,8)=0,8,0)+IF(MOD(V170,7.5)=0,16,0)+IF(OR(MOD(V170,6)=0,MOD(V170,10)=0),32,0)+IF(OR(MOD(V170,9)=0,MOD(V170,22.5)=0),64,0)</f>
        <v>1</v>
      </c>
      <c r="Y170" t="b">
        <f>OR(MOD(V170,6)=0,MOD(V170,10)=0)</f>
        <v>0</v>
      </c>
      <c r="Z170" t="b">
        <f>OR(MOD(V170,22.5)=0,MOD(V170,9)=0)</f>
        <v>0</v>
      </c>
      <c r="AA170" t="b">
        <f t="shared" si="51"/>
        <v>1</v>
      </c>
      <c r="AB170" t="b">
        <f t="shared" si="51"/>
        <v>0</v>
      </c>
      <c r="AC170" t="b">
        <f t="shared" si="51"/>
        <v>0</v>
      </c>
      <c r="AD170" t="b">
        <f t="shared" si="51"/>
        <v>0</v>
      </c>
      <c r="AE170" t="b">
        <f>AND(AA170,Y170)</f>
        <v>0</v>
      </c>
      <c r="AF170" t="b">
        <f>MOD($V170,AF$1)=0</f>
        <v>0</v>
      </c>
      <c r="AG170" t="b">
        <f t="shared" si="51"/>
        <v>0</v>
      </c>
      <c r="AH170" t="b">
        <f t="shared" si="51"/>
        <v>0</v>
      </c>
      <c r="AI170" t="b">
        <f>AND(AA170,Z170)</f>
        <v>0</v>
      </c>
      <c r="AJ170" t="b">
        <f t="shared" si="51"/>
        <v>0</v>
      </c>
      <c r="AK170" t="b">
        <f>AND(AC170,Y170)</f>
        <v>0</v>
      </c>
      <c r="AL170" t="b">
        <f t="shared" si="51"/>
        <v>0</v>
      </c>
      <c r="AM170" t="b">
        <f>AND(AA170,AB170)</f>
        <v>0</v>
      </c>
      <c r="AN170" t="b">
        <f t="shared" si="51"/>
        <v>0</v>
      </c>
      <c r="AO170" t="b">
        <f>AND(AA170,AC170)</f>
        <v>0</v>
      </c>
      <c r="AP170" t="b">
        <f t="shared" si="49"/>
        <v>0</v>
      </c>
      <c r="AQ170" t="b">
        <f>AND(AA170,Y170,Z170)</f>
        <v>0</v>
      </c>
      <c r="AR170" t="b">
        <f t="shared" si="49"/>
        <v>0</v>
      </c>
      <c r="AS170" t="b">
        <f>AND(AB170,AC170)</f>
        <v>0</v>
      </c>
      <c r="AT170" t="b">
        <f t="shared" si="49"/>
        <v>0</v>
      </c>
      <c r="AU170" t="b">
        <f>AND(AF170,Z170)</f>
        <v>0</v>
      </c>
      <c r="AV170" t="b">
        <f t="shared" si="49"/>
        <v>0</v>
      </c>
      <c r="AW170" t="b">
        <f t="shared" si="43"/>
        <v>0</v>
      </c>
      <c r="AX170" t="b">
        <f t="shared" si="49"/>
        <v>0</v>
      </c>
      <c r="AY170" t="b">
        <f>AND(AA170,AC170,Y170)</f>
        <v>0</v>
      </c>
      <c r="AZ170" t="b">
        <f t="shared" si="49"/>
        <v>0</v>
      </c>
      <c r="BA170" t="b">
        <f>AND(AA170,AB170,Z170)</f>
        <v>0</v>
      </c>
      <c r="BB170" t="b">
        <f t="shared" si="50"/>
        <v>0</v>
      </c>
      <c r="BC170" t="b">
        <f t="shared" si="44"/>
        <v>0</v>
      </c>
      <c r="BD170" t="b">
        <f t="shared" si="50"/>
        <v>0</v>
      </c>
      <c r="BE170" t="b">
        <f>AND(AA170,AC170,Z170)</f>
        <v>0</v>
      </c>
      <c r="BF170" t="b">
        <f t="shared" si="50"/>
        <v>0</v>
      </c>
      <c r="BG170" t="b">
        <f t="shared" si="45"/>
        <v>0</v>
      </c>
    </row>
    <row r="171" spans="1:59" x14ac:dyDescent="0.25">
      <c r="E171" s="49" t="s">
        <v>176</v>
      </c>
      <c r="U171">
        <f t="shared" si="46"/>
        <v>168</v>
      </c>
      <c r="V171" cm="1">
        <f t="array" ref="V171">_xlfn.IFS(
OR(MOD(V170+0.5,3)=0,MOD(V170+0.5,4)=0,MOD(V170+0.5,7.5)=0,MOD(V170+0.5,5)=0),V170+0.5,
OR(MOD(V170+1,3)=0,MOD(V170+1,4)=0,MOD(V170+1,5)=0),V170+1,
OR(MOD(V170+1.5,3)=0,MOD(V170+1.5,4)=0,MOD(V170+1.5,7.5)=0,MOD(V170+1.5,5)=0),V170+1.5,
OR(MOD(V170+2,3)=0,MOD(V170+2,4)=0,MOD(V170+2,5)=0),V170+2,
OR(MOD(V170+2.5,3)=0,MOD(V170+2.5,4)=0,MOD(V170+2.5,7.5)=0,MOD(V170+2.5,5)=0),V170+2.5,
OR(MOD(V170+3,3)=0,MOD(V170+3,4)=0,MOD(V170+3,5)=0),V170+3)</f>
        <v>250</v>
      </c>
      <c r="W171" s="65">
        <f t="shared" si="42"/>
        <v>1.3888888888888891</v>
      </c>
      <c r="X171">
        <f>IF(MOD(V171,3)=0,1,0)+IF(MOD(V171,4)=0,2,0)+IF(MOD(V171,5)=0,4,0)+IF(MOD(V171,8)=0,8,0)+IF(MOD(V171,7.5)=0,16,0)+IF(OR(MOD(V171,6)=0,MOD(V171,10)=0),32,0)+IF(OR(MOD(V171,9)=0,MOD(V171,22.5)=0),64,0)</f>
        <v>36</v>
      </c>
      <c r="Y171" t="b">
        <f>OR(MOD(V171,6)=0,MOD(V171,10)=0)</f>
        <v>1</v>
      </c>
      <c r="Z171" t="b">
        <f>OR(MOD(V171,22.5)=0,MOD(V171,9)=0)</f>
        <v>0</v>
      </c>
      <c r="AA171" t="b">
        <f t="shared" si="51"/>
        <v>0</v>
      </c>
      <c r="AB171" t="b">
        <f t="shared" si="51"/>
        <v>0</v>
      </c>
      <c r="AC171" t="b">
        <f t="shared" si="51"/>
        <v>1</v>
      </c>
      <c r="AD171" t="b">
        <f t="shared" si="51"/>
        <v>0</v>
      </c>
      <c r="AE171" t="b">
        <f>AND(AA171,Y171)</f>
        <v>0</v>
      </c>
      <c r="AF171" t="b">
        <f>MOD($V171,AF$1)=0</f>
        <v>0</v>
      </c>
      <c r="AG171" t="b">
        <f t="shared" si="51"/>
        <v>0</v>
      </c>
      <c r="AH171" t="b">
        <f t="shared" si="51"/>
        <v>0</v>
      </c>
      <c r="AI171" t="b">
        <f>AND(AA171,Z171)</f>
        <v>0</v>
      </c>
      <c r="AJ171" t="b">
        <f t="shared" si="51"/>
        <v>1</v>
      </c>
      <c r="AK171" t="b">
        <f>AND(AC171,Y171)</f>
        <v>1</v>
      </c>
      <c r="AL171" t="b">
        <f t="shared" si="51"/>
        <v>0</v>
      </c>
      <c r="AM171" t="b">
        <f>AND(AA171,AB171)</f>
        <v>0</v>
      </c>
      <c r="AN171" t="b">
        <f t="shared" si="51"/>
        <v>0</v>
      </c>
      <c r="AO171" t="b">
        <f>AND(AA171,AC171)</f>
        <v>0</v>
      </c>
      <c r="AP171" t="b">
        <f t="shared" si="49"/>
        <v>0</v>
      </c>
      <c r="AQ171" t="b">
        <f>AND(AA171,Y171,Z171)</f>
        <v>0</v>
      </c>
      <c r="AR171" t="b">
        <f t="shared" si="49"/>
        <v>0</v>
      </c>
      <c r="AS171" t="b">
        <f>AND(AB171,AC171)</f>
        <v>0</v>
      </c>
      <c r="AT171" t="b">
        <f t="shared" si="49"/>
        <v>0</v>
      </c>
      <c r="AU171" t="b">
        <f>AND(AF171,Z171)</f>
        <v>0</v>
      </c>
      <c r="AV171" t="b">
        <f t="shared" si="49"/>
        <v>0</v>
      </c>
      <c r="AW171" t="b">
        <f t="shared" si="43"/>
        <v>0</v>
      </c>
      <c r="AX171" t="b">
        <f t="shared" si="49"/>
        <v>0</v>
      </c>
      <c r="AY171" t="b">
        <f>AND(AA171,AC171,Y171)</f>
        <v>0</v>
      </c>
      <c r="AZ171" t="b">
        <f t="shared" si="49"/>
        <v>0</v>
      </c>
      <c r="BA171" t="b">
        <f>AND(AA171,AB171,Z171)</f>
        <v>0</v>
      </c>
      <c r="BB171" t="b">
        <f t="shared" si="50"/>
        <v>0</v>
      </c>
      <c r="BC171" t="b">
        <f t="shared" si="44"/>
        <v>0</v>
      </c>
      <c r="BD171" t="b">
        <f t="shared" si="50"/>
        <v>0</v>
      </c>
      <c r="BE171" t="b">
        <f>AND(AA171,AC171,Z171)</f>
        <v>0</v>
      </c>
      <c r="BF171" t="b">
        <f t="shared" si="50"/>
        <v>0</v>
      </c>
      <c r="BG171" t="b">
        <f t="shared" si="45"/>
        <v>0</v>
      </c>
    </row>
    <row r="172" spans="1:59" x14ac:dyDescent="0.25">
      <c r="E172" t="s">
        <v>177</v>
      </c>
      <c r="G172" t="s">
        <v>180</v>
      </c>
      <c r="U172">
        <f t="shared" si="46"/>
        <v>169</v>
      </c>
      <c r="V172" cm="1">
        <f t="array" ref="V172">_xlfn.IFS(
OR(MOD(V171+0.5,3)=0,MOD(V171+0.5,4)=0,MOD(V171+0.5,7.5)=0,MOD(V171+0.5,5)=0),V171+0.5,
OR(MOD(V171+1,3)=0,MOD(V171+1,4)=0,MOD(V171+1,5)=0),V171+1,
OR(MOD(V171+1.5,3)=0,MOD(V171+1.5,4)=0,MOD(V171+1.5,7.5)=0,MOD(V171+1.5,5)=0),V171+1.5,
OR(MOD(V171+2,3)=0,MOD(V171+2,4)=0,MOD(V171+2,5)=0),V171+2,
OR(MOD(V171+2.5,3)=0,MOD(V171+2.5,4)=0,MOD(V171+2.5,7.5)=0,MOD(V171+2.5,5)=0),V171+2.5,
OR(MOD(V171+3,3)=0,MOD(V171+3,4)=0,MOD(V171+3,5)=0),V171+3)</f>
        <v>252</v>
      </c>
      <c r="W172" s="65">
        <f t="shared" si="42"/>
        <v>1.4</v>
      </c>
      <c r="X172">
        <f>IF(MOD(V172,3)=0,1,0)+IF(MOD(V172,4)=0,2,0)+IF(MOD(V172,5)=0,4,0)+IF(MOD(V172,8)=0,8,0)+IF(MOD(V172,7.5)=0,16,0)+IF(OR(MOD(V172,6)=0,MOD(V172,10)=0),32,0)+IF(OR(MOD(V172,9)=0,MOD(V172,22.5)=0),64,0)</f>
        <v>99</v>
      </c>
      <c r="Y172" t="b">
        <f>OR(MOD(V172,6)=0,MOD(V172,10)=0)</f>
        <v>1</v>
      </c>
      <c r="Z172" t="b">
        <f>OR(MOD(V172,22.5)=0,MOD(V172,9)=0)</f>
        <v>1</v>
      </c>
      <c r="AA172" t="b">
        <f t="shared" si="51"/>
        <v>1</v>
      </c>
      <c r="AB172" t="b">
        <f t="shared" si="51"/>
        <v>1</v>
      </c>
      <c r="AC172" t="b">
        <f t="shared" si="51"/>
        <v>0</v>
      </c>
      <c r="AD172" t="b">
        <f t="shared" si="51"/>
        <v>1</v>
      </c>
      <c r="AE172" t="b">
        <f>AND(AA172,Y172)</f>
        <v>1</v>
      </c>
      <c r="AF172" t="b">
        <f>MOD($V172,AF$1)=0</f>
        <v>0</v>
      </c>
      <c r="AG172" t="b">
        <f t="shared" si="51"/>
        <v>0</v>
      </c>
      <c r="AH172" t="b">
        <f t="shared" si="51"/>
        <v>1</v>
      </c>
      <c r="AI172" t="b">
        <f>AND(AA172,Z172)</f>
        <v>1</v>
      </c>
      <c r="AJ172" t="b">
        <f t="shared" si="51"/>
        <v>0</v>
      </c>
      <c r="AK172" t="b">
        <f>AND(AC172,Y172)</f>
        <v>0</v>
      </c>
      <c r="AL172" t="b">
        <f t="shared" si="51"/>
        <v>1</v>
      </c>
      <c r="AM172" t="b">
        <f>AND(AA172,AB172)</f>
        <v>1</v>
      </c>
      <c r="AN172" t="b">
        <f t="shared" si="51"/>
        <v>0</v>
      </c>
      <c r="AO172" t="b">
        <f>AND(AA172,AC172)</f>
        <v>0</v>
      </c>
      <c r="AP172" t="b">
        <f t="shared" si="49"/>
        <v>1</v>
      </c>
      <c r="AQ172" t="b">
        <f>AND(AA172,Y172,Z172)</f>
        <v>1</v>
      </c>
      <c r="AR172" t="b">
        <f t="shared" si="49"/>
        <v>0</v>
      </c>
      <c r="AS172" t="b">
        <f>AND(AB172,AC172)</f>
        <v>0</v>
      </c>
      <c r="AT172" t="b">
        <f t="shared" si="49"/>
        <v>0</v>
      </c>
      <c r="AU172" t="b">
        <f>AND(AF172,Z172)</f>
        <v>0</v>
      </c>
      <c r="AV172" t="b">
        <f t="shared" si="49"/>
        <v>0</v>
      </c>
      <c r="AW172" t="b">
        <f t="shared" si="43"/>
        <v>0</v>
      </c>
      <c r="AX172" t="b">
        <f t="shared" si="49"/>
        <v>0</v>
      </c>
      <c r="AY172" t="b">
        <f>AND(AA172,AC172,Y172)</f>
        <v>0</v>
      </c>
      <c r="AZ172" t="b">
        <f t="shared" si="49"/>
        <v>1</v>
      </c>
      <c r="BA172" t="b">
        <f>AND(AA172,AB172,Z172)</f>
        <v>1</v>
      </c>
      <c r="BB172" t="b">
        <f t="shared" si="50"/>
        <v>0</v>
      </c>
      <c r="BC172" t="b">
        <f t="shared" si="44"/>
        <v>0</v>
      </c>
      <c r="BD172" t="b">
        <f t="shared" si="50"/>
        <v>0</v>
      </c>
      <c r="BE172" t="b">
        <f>AND(AA172,AC172,Z172)</f>
        <v>0</v>
      </c>
      <c r="BF172" t="b">
        <f t="shared" si="50"/>
        <v>0</v>
      </c>
      <c r="BG172" t="b">
        <f t="shared" si="45"/>
        <v>0</v>
      </c>
    </row>
    <row r="173" spans="1:59" x14ac:dyDescent="0.25">
      <c r="E173" t="s">
        <v>178</v>
      </c>
      <c r="G173" t="s">
        <v>179</v>
      </c>
      <c r="U173">
        <f t="shared" si="46"/>
        <v>170</v>
      </c>
      <c r="V173" cm="1">
        <f t="array" ref="V173">_xlfn.IFS(
OR(MOD(V172+0.5,3)=0,MOD(V172+0.5,4)=0,MOD(V172+0.5,7.5)=0,MOD(V172+0.5,5)=0),V172+0.5,
OR(MOD(V172+1,3)=0,MOD(V172+1,4)=0,MOD(V172+1,5)=0),V172+1,
OR(MOD(V172+1.5,3)=0,MOD(V172+1.5,4)=0,MOD(V172+1.5,7.5)=0,MOD(V172+1.5,5)=0),V172+1.5,
OR(MOD(V172+2,3)=0,MOD(V172+2,4)=0,MOD(V172+2,5)=0),V172+2,
OR(MOD(V172+2.5,3)=0,MOD(V172+2.5,4)=0,MOD(V172+2.5,7.5)=0,MOD(V172+2.5,5)=0),V172+2.5,
OR(MOD(V172+3,3)=0,MOD(V172+3,4)=0,MOD(V172+3,5)=0),V172+3)</f>
        <v>255</v>
      </c>
      <c r="W173" s="65">
        <f t="shared" si="42"/>
        <v>1.4166666666666667</v>
      </c>
      <c r="X173">
        <f>IF(MOD(V173,3)=0,1,0)+IF(MOD(V173,4)=0,2,0)+IF(MOD(V173,5)=0,4,0)+IF(MOD(V173,8)=0,8,0)+IF(MOD(V173,7.5)=0,16,0)+IF(OR(MOD(V173,6)=0,MOD(V173,10)=0),32,0)+IF(OR(MOD(V173,9)=0,MOD(V173,22.5)=0),64,0)</f>
        <v>21</v>
      </c>
      <c r="Y173" t="b">
        <f>OR(MOD(V173,6)=0,MOD(V173,10)=0)</f>
        <v>0</v>
      </c>
      <c r="Z173" t="b">
        <f>OR(MOD(V173,22.5)=0,MOD(V173,9)=0)</f>
        <v>0</v>
      </c>
      <c r="AA173" t="b">
        <f t="shared" si="51"/>
        <v>1</v>
      </c>
      <c r="AB173" t="b">
        <f t="shared" si="51"/>
        <v>0</v>
      </c>
      <c r="AC173" t="b">
        <f t="shared" si="51"/>
        <v>1</v>
      </c>
      <c r="AD173" t="b">
        <f t="shared" si="51"/>
        <v>0</v>
      </c>
      <c r="AE173" t="b">
        <f>AND(AA173,Y173)</f>
        <v>0</v>
      </c>
      <c r="AF173" t="b">
        <f>MOD($V173,AF$1)=0</f>
        <v>1</v>
      </c>
      <c r="AG173" t="b">
        <f t="shared" si="51"/>
        <v>0</v>
      </c>
      <c r="AH173" t="b">
        <f t="shared" si="51"/>
        <v>0</v>
      </c>
      <c r="AI173" t="b">
        <f>AND(AA173,Z173)</f>
        <v>0</v>
      </c>
      <c r="AJ173" t="b">
        <f t="shared" si="51"/>
        <v>0</v>
      </c>
      <c r="AK173" t="b">
        <f>AND(AC173,Y173)</f>
        <v>0</v>
      </c>
      <c r="AL173" t="b">
        <f t="shared" si="51"/>
        <v>0</v>
      </c>
      <c r="AM173" t="b">
        <f>AND(AA173,AB173)</f>
        <v>0</v>
      </c>
      <c r="AN173" t="b">
        <f t="shared" si="51"/>
        <v>1</v>
      </c>
      <c r="AO173" t="b">
        <f>AND(AA173,AC173)</f>
        <v>1</v>
      </c>
      <c r="AP173" t="b">
        <f t="shared" si="49"/>
        <v>0</v>
      </c>
      <c r="AQ173" t="b">
        <f>AND(AA173,Y173,Z173)</f>
        <v>0</v>
      </c>
      <c r="AR173" t="b">
        <f t="shared" si="49"/>
        <v>0</v>
      </c>
      <c r="AS173" t="b">
        <f>AND(AB173,AC173)</f>
        <v>0</v>
      </c>
      <c r="AT173" t="b">
        <f t="shared" si="49"/>
        <v>0</v>
      </c>
      <c r="AU173" t="b">
        <f>AND(AF173,Z173)</f>
        <v>0</v>
      </c>
      <c r="AV173" t="b">
        <f t="shared" si="49"/>
        <v>0</v>
      </c>
      <c r="AW173" t="b">
        <f t="shared" si="43"/>
        <v>0</v>
      </c>
      <c r="AX173" t="b">
        <f t="shared" si="49"/>
        <v>0</v>
      </c>
      <c r="AY173" t="b">
        <f>AND(AA173,AC173,Y173)</f>
        <v>0</v>
      </c>
      <c r="AZ173" t="b">
        <f t="shared" si="49"/>
        <v>0</v>
      </c>
      <c r="BA173" t="b">
        <f>AND(AA173,AB173,Z173)</f>
        <v>0</v>
      </c>
      <c r="BB173" t="b">
        <f t="shared" si="50"/>
        <v>0</v>
      </c>
      <c r="BC173" t="b">
        <f t="shared" si="44"/>
        <v>0</v>
      </c>
      <c r="BD173" t="b">
        <f t="shared" si="50"/>
        <v>0</v>
      </c>
      <c r="BE173" t="b">
        <f>AND(AA173,AC173,Z173)</f>
        <v>0</v>
      </c>
      <c r="BF173" t="b">
        <f t="shared" si="50"/>
        <v>0</v>
      </c>
      <c r="BG173" t="b">
        <f t="shared" si="45"/>
        <v>0</v>
      </c>
    </row>
    <row r="174" spans="1:59" x14ac:dyDescent="0.25">
      <c r="E174" s="49" t="s">
        <v>181</v>
      </c>
      <c r="U174">
        <f t="shared" si="46"/>
        <v>171</v>
      </c>
      <c r="V174" cm="1">
        <f t="array" ref="V174">_xlfn.IFS(
OR(MOD(V173+0.5,3)=0,MOD(V173+0.5,4)=0,MOD(V173+0.5,7.5)=0,MOD(V173+0.5,5)=0),V173+0.5,
OR(MOD(V173+1,3)=0,MOD(V173+1,4)=0,MOD(V173+1,5)=0),V173+1,
OR(MOD(V173+1.5,3)=0,MOD(V173+1.5,4)=0,MOD(V173+1.5,7.5)=0,MOD(V173+1.5,5)=0),V173+1.5,
OR(MOD(V173+2,3)=0,MOD(V173+2,4)=0,MOD(V173+2,5)=0),V173+2,
OR(MOD(V173+2.5,3)=0,MOD(V173+2.5,4)=0,MOD(V173+2.5,7.5)=0,MOD(V173+2.5,5)=0),V173+2.5,
OR(MOD(V173+3,3)=0,MOD(V173+3,4)=0,MOD(V173+3,5)=0),V173+3)</f>
        <v>256</v>
      </c>
      <c r="W174" s="65">
        <f t="shared" si="42"/>
        <v>1.4222222222222223</v>
      </c>
      <c r="X174">
        <f>IF(MOD(V174,3)=0,1,0)+IF(MOD(V174,4)=0,2,0)+IF(MOD(V174,5)=0,4,0)+IF(MOD(V174,8)=0,8,0)+IF(MOD(V174,7.5)=0,16,0)+IF(OR(MOD(V174,6)=0,MOD(V174,10)=0),32,0)+IF(OR(MOD(V174,9)=0,MOD(V174,22.5)=0),64,0)</f>
        <v>10</v>
      </c>
      <c r="Y174" t="b">
        <f>OR(MOD(V174,6)=0,MOD(V174,10)=0)</f>
        <v>0</v>
      </c>
      <c r="Z174" t="b">
        <f>OR(MOD(V174,22.5)=0,MOD(V174,9)=0)</f>
        <v>0</v>
      </c>
      <c r="AA174" t="b">
        <f t="shared" si="51"/>
        <v>0</v>
      </c>
      <c r="AB174" t="b">
        <f t="shared" si="51"/>
        <v>1</v>
      </c>
      <c r="AC174" t="b">
        <f t="shared" si="51"/>
        <v>0</v>
      </c>
      <c r="AD174" t="b">
        <f t="shared" si="51"/>
        <v>0</v>
      </c>
      <c r="AE174" t="b">
        <f>AND(AA174,Y174)</f>
        <v>0</v>
      </c>
      <c r="AF174" t="b">
        <f>MOD($V174,AF$1)=0</f>
        <v>0</v>
      </c>
      <c r="AG174" t="b">
        <f t="shared" si="51"/>
        <v>1</v>
      </c>
      <c r="AH174" t="b">
        <f t="shared" si="51"/>
        <v>0</v>
      </c>
      <c r="AI174" t="b">
        <f>AND(AA174,Z174)</f>
        <v>0</v>
      </c>
      <c r="AJ174" t="b">
        <f t="shared" si="51"/>
        <v>0</v>
      </c>
      <c r="AK174" t="b">
        <f>AND(AC174,Y174)</f>
        <v>0</v>
      </c>
      <c r="AL174" t="b">
        <f t="shared" si="51"/>
        <v>0</v>
      </c>
      <c r="AM174" t="b">
        <f>AND(AA174,AB174)</f>
        <v>0</v>
      </c>
      <c r="AN174" t="b">
        <f t="shared" si="51"/>
        <v>0</v>
      </c>
      <c r="AO174" t="b">
        <f>AND(AA174,AC174)</f>
        <v>0</v>
      </c>
      <c r="AP174" t="b">
        <f t="shared" si="49"/>
        <v>0</v>
      </c>
      <c r="AQ174" t="b">
        <f>AND(AA174,Y174,Z174)</f>
        <v>0</v>
      </c>
      <c r="AR174" t="b">
        <f t="shared" si="49"/>
        <v>0</v>
      </c>
      <c r="AS174" t="b">
        <f>AND(AB174,AC174)</f>
        <v>0</v>
      </c>
      <c r="AT174" t="b">
        <f t="shared" si="49"/>
        <v>0</v>
      </c>
      <c r="AU174" t="b">
        <f>AND(AF174,Z174)</f>
        <v>0</v>
      </c>
      <c r="AV174" t="b">
        <f t="shared" si="49"/>
        <v>0</v>
      </c>
      <c r="AW174" t="b">
        <f t="shared" si="43"/>
        <v>0</v>
      </c>
      <c r="AX174" t="b">
        <f t="shared" si="49"/>
        <v>0</v>
      </c>
      <c r="AY174" t="b">
        <f>AND(AA174,AC174,Y174)</f>
        <v>0</v>
      </c>
      <c r="AZ174" t="b">
        <f t="shared" si="49"/>
        <v>0</v>
      </c>
      <c r="BA174" t="b">
        <f>AND(AA174,AB174,Z174)</f>
        <v>0</v>
      </c>
      <c r="BB174" t="b">
        <f t="shared" si="50"/>
        <v>0</v>
      </c>
      <c r="BC174" t="b">
        <f t="shared" si="44"/>
        <v>0</v>
      </c>
      <c r="BD174" t="b">
        <f t="shared" si="50"/>
        <v>0</v>
      </c>
      <c r="BE174" t="b">
        <f>AND(AA174,AC174,Z174)</f>
        <v>0</v>
      </c>
      <c r="BF174" t="b">
        <f t="shared" si="50"/>
        <v>0</v>
      </c>
      <c r="BG174" t="b">
        <f t="shared" si="45"/>
        <v>0</v>
      </c>
    </row>
    <row r="175" spans="1:59" x14ac:dyDescent="0.25">
      <c r="E175" s="49" t="s">
        <v>183</v>
      </c>
      <c r="U175">
        <f t="shared" si="46"/>
        <v>172</v>
      </c>
      <c r="V175" cm="1">
        <f t="array" ref="V175">_xlfn.IFS(
OR(MOD(V174+0.5,3)=0,MOD(V174+0.5,4)=0,MOD(V174+0.5,7.5)=0,MOD(V174+0.5,5)=0),V174+0.5,
OR(MOD(V174+1,3)=0,MOD(V174+1,4)=0,MOD(V174+1,5)=0),V174+1,
OR(MOD(V174+1.5,3)=0,MOD(V174+1.5,4)=0,MOD(V174+1.5,7.5)=0,MOD(V174+1.5,5)=0),V174+1.5,
OR(MOD(V174+2,3)=0,MOD(V174+2,4)=0,MOD(V174+2,5)=0),V174+2,
OR(MOD(V174+2.5,3)=0,MOD(V174+2.5,4)=0,MOD(V174+2.5,7.5)=0,MOD(V174+2.5,5)=0),V174+2.5,
OR(MOD(V174+3,3)=0,MOD(V174+3,4)=0,MOD(V174+3,5)=0),V174+3)</f>
        <v>258</v>
      </c>
      <c r="W175" s="65">
        <f t="shared" si="42"/>
        <v>1.4333333333333333</v>
      </c>
      <c r="X175">
        <f>IF(MOD(V175,3)=0,1,0)+IF(MOD(V175,4)=0,2,0)+IF(MOD(V175,5)=0,4,0)+IF(MOD(V175,8)=0,8,0)+IF(MOD(V175,7.5)=0,16,0)+IF(OR(MOD(V175,6)=0,MOD(V175,10)=0),32,0)+IF(OR(MOD(V175,9)=0,MOD(V175,22.5)=0),64,0)</f>
        <v>33</v>
      </c>
      <c r="Y175" t="b">
        <f>OR(MOD(V175,6)=0,MOD(V175,10)=0)</f>
        <v>1</v>
      </c>
      <c r="Z175" t="b">
        <f>OR(MOD(V175,22.5)=0,MOD(V175,9)=0)</f>
        <v>0</v>
      </c>
      <c r="AA175" t="b">
        <f t="shared" si="51"/>
        <v>1</v>
      </c>
      <c r="AB175" t="b">
        <f t="shared" si="51"/>
        <v>0</v>
      </c>
      <c r="AC175" t="b">
        <f t="shared" si="51"/>
        <v>0</v>
      </c>
      <c r="AD175" t="b">
        <f t="shared" si="51"/>
        <v>1</v>
      </c>
      <c r="AE175" t="b">
        <f>AND(AA175,Y175)</f>
        <v>1</v>
      </c>
      <c r="AF175" t="b">
        <f>MOD($V175,AF$1)=0</f>
        <v>0</v>
      </c>
      <c r="AG175" t="b">
        <f t="shared" si="51"/>
        <v>0</v>
      </c>
      <c r="AH175" t="b">
        <f t="shared" si="51"/>
        <v>0</v>
      </c>
      <c r="AI175" t="b">
        <f>AND(AA175,Z175)</f>
        <v>0</v>
      </c>
      <c r="AJ175" t="b">
        <f t="shared" si="51"/>
        <v>0</v>
      </c>
      <c r="AK175" t="b">
        <f>AND(AC175,Y175)</f>
        <v>0</v>
      </c>
      <c r="AL175" t="b">
        <f t="shared" si="51"/>
        <v>0</v>
      </c>
      <c r="AM175" t="b">
        <f>AND(AA175,AB175)</f>
        <v>0</v>
      </c>
      <c r="AN175" t="b">
        <f t="shared" si="51"/>
        <v>0</v>
      </c>
      <c r="AO175" t="b">
        <f>AND(AA175,AC175)</f>
        <v>0</v>
      </c>
      <c r="AP175" t="b">
        <f t="shared" si="49"/>
        <v>0</v>
      </c>
      <c r="AQ175" t="b">
        <f>AND(AA175,Y175,Z175)</f>
        <v>0</v>
      </c>
      <c r="AR175" t="b">
        <f t="shared" si="49"/>
        <v>0</v>
      </c>
      <c r="AS175" t="b">
        <f>AND(AB175,AC175)</f>
        <v>0</v>
      </c>
      <c r="AT175" t="b">
        <f t="shared" si="49"/>
        <v>0</v>
      </c>
      <c r="AU175" t="b">
        <f>AND(AF175,Z175)</f>
        <v>0</v>
      </c>
      <c r="AV175" t="b">
        <f t="shared" si="49"/>
        <v>0</v>
      </c>
      <c r="AW175" t="b">
        <f t="shared" si="43"/>
        <v>0</v>
      </c>
      <c r="AX175" t="b">
        <f t="shared" si="49"/>
        <v>0</v>
      </c>
      <c r="AY175" t="b">
        <f>AND(AA175,AC175,Y175)</f>
        <v>0</v>
      </c>
      <c r="AZ175" t="b">
        <f t="shared" si="49"/>
        <v>0</v>
      </c>
      <c r="BA175" t="b">
        <f>AND(AA175,AB175,Z175)</f>
        <v>0</v>
      </c>
      <c r="BB175" t="b">
        <f t="shared" si="50"/>
        <v>0</v>
      </c>
      <c r="BC175" t="b">
        <f t="shared" si="44"/>
        <v>0</v>
      </c>
      <c r="BD175" t="b">
        <f t="shared" si="50"/>
        <v>0</v>
      </c>
      <c r="BE175" t="b">
        <f>AND(AA175,AC175,Z175)</f>
        <v>0</v>
      </c>
      <c r="BF175" t="b">
        <f t="shared" si="50"/>
        <v>0</v>
      </c>
      <c r="BG175" t="b">
        <f t="shared" si="45"/>
        <v>0</v>
      </c>
    </row>
    <row r="176" spans="1:59" x14ac:dyDescent="0.25">
      <c r="U176">
        <f t="shared" si="46"/>
        <v>173</v>
      </c>
      <c r="V176" cm="1">
        <f t="array" ref="V176">_xlfn.IFS(
OR(MOD(V175+0.5,3)=0,MOD(V175+0.5,4)=0,MOD(V175+0.5,7.5)=0,MOD(V175+0.5,5)=0),V175+0.5,
OR(MOD(V175+1,3)=0,MOD(V175+1,4)=0,MOD(V175+1,5)=0),V175+1,
OR(MOD(V175+1.5,3)=0,MOD(V175+1.5,4)=0,MOD(V175+1.5,7.5)=0,MOD(V175+1.5,5)=0),V175+1.5,
OR(MOD(V175+2,3)=0,MOD(V175+2,4)=0,MOD(V175+2,5)=0),V175+2,
OR(MOD(V175+2.5,3)=0,MOD(V175+2.5,4)=0,MOD(V175+2.5,7.5)=0,MOD(V175+2.5,5)=0),V175+2.5,
OR(MOD(V175+3,3)=0,MOD(V175+3,4)=0,MOD(V175+3,5)=0),V175+3)</f>
        <v>260</v>
      </c>
      <c r="W176" s="65">
        <f t="shared" si="42"/>
        <v>1.4444444444444444</v>
      </c>
      <c r="X176">
        <f>IF(MOD(V176,3)=0,1,0)+IF(MOD(V176,4)=0,2,0)+IF(MOD(V176,5)=0,4,0)+IF(MOD(V176,8)=0,8,0)+IF(MOD(V176,7.5)=0,16,0)+IF(OR(MOD(V176,6)=0,MOD(V176,10)=0),32,0)+IF(OR(MOD(V176,9)=0,MOD(V176,22.5)=0),64,0)</f>
        <v>38</v>
      </c>
      <c r="Y176" t="b">
        <f>OR(MOD(V176,6)=0,MOD(V176,10)=0)</f>
        <v>1</v>
      </c>
      <c r="Z176" t="b">
        <f>OR(MOD(V176,22.5)=0,MOD(V176,9)=0)</f>
        <v>0</v>
      </c>
      <c r="AA176" t="b">
        <f t="shared" si="51"/>
        <v>0</v>
      </c>
      <c r="AB176" t="b">
        <f t="shared" si="51"/>
        <v>1</v>
      </c>
      <c r="AC176" t="b">
        <f t="shared" si="51"/>
        <v>1</v>
      </c>
      <c r="AD176" t="b">
        <f t="shared" si="51"/>
        <v>0</v>
      </c>
      <c r="AE176" t="b">
        <f>AND(AA176,Y176)</f>
        <v>0</v>
      </c>
      <c r="AF176" t="b">
        <f>MOD($V176,AF$1)=0</f>
        <v>0</v>
      </c>
      <c r="AG176" t="b">
        <f t="shared" si="51"/>
        <v>0</v>
      </c>
      <c r="AH176" t="b">
        <f t="shared" si="51"/>
        <v>0</v>
      </c>
      <c r="AI176" t="b">
        <f>AND(AA176,Z176)</f>
        <v>0</v>
      </c>
      <c r="AJ176" t="b">
        <f t="shared" si="51"/>
        <v>1</v>
      </c>
      <c r="AK176" t="b">
        <f>AND(AC176,Y176)</f>
        <v>1</v>
      </c>
      <c r="AL176" t="b">
        <f t="shared" si="51"/>
        <v>0</v>
      </c>
      <c r="AM176" t="b">
        <f>AND(AA176,AB176)</f>
        <v>0</v>
      </c>
      <c r="AN176" t="b">
        <f t="shared" si="51"/>
        <v>0</v>
      </c>
      <c r="AO176" t="b">
        <f>AND(AA176,AC176)</f>
        <v>0</v>
      </c>
      <c r="AP176" t="b">
        <f t="shared" si="49"/>
        <v>0</v>
      </c>
      <c r="AQ176" t="b">
        <f>AND(AA176,Y176,Z176)</f>
        <v>0</v>
      </c>
      <c r="AR176" t="b">
        <f t="shared" si="49"/>
        <v>1</v>
      </c>
      <c r="AS176" t="b">
        <f>AND(AB176,AC176)</f>
        <v>1</v>
      </c>
      <c r="AT176" t="b">
        <f t="shared" si="49"/>
        <v>0</v>
      </c>
      <c r="AU176" t="b">
        <f>AND(AF176,Z176)</f>
        <v>0</v>
      </c>
      <c r="AV176" t="b">
        <f t="shared" si="49"/>
        <v>0</v>
      </c>
      <c r="AW176" t="b">
        <f t="shared" si="43"/>
        <v>0</v>
      </c>
      <c r="AX176" t="b">
        <f t="shared" si="49"/>
        <v>0</v>
      </c>
      <c r="AY176" t="b">
        <f>AND(AA176,AC176,Y176)</f>
        <v>0</v>
      </c>
      <c r="AZ176" t="b">
        <f t="shared" si="49"/>
        <v>0</v>
      </c>
      <c r="BA176" t="b">
        <f>AND(AA176,AB176,Z176)</f>
        <v>0</v>
      </c>
      <c r="BB176" t="b">
        <f t="shared" si="50"/>
        <v>0</v>
      </c>
      <c r="BC176" t="b">
        <f t="shared" si="44"/>
        <v>0</v>
      </c>
      <c r="BD176" t="b">
        <f t="shared" si="50"/>
        <v>0</v>
      </c>
      <c r="BE176" t="b">
        <f>AND(AA176,AC176,Z176)</f>
        <v>0</v>
      </c>
      <c r="BF176" t="b">
        <f t="shared" si="50"/>
        <v>0</v>
      </c>
      <c r="BG176" t="b">
        <f t="shared" si="45"/>
        <v>0</v>
      </c>
    </row>
    <row r="177" spans="1:60" x14ac:dyDescent="0.25">
      <c r="E177" s="44"/>
      <c r="F177" s="41"/>
      <c r="G177" s="41"/>
      <c r="U177">
        <f t="shared" si="46"/>
        <v>174</v>
      </c>
      <c r="V177" cm="1">
        <f t="array" ref="V177">_xlfn.IFS(
OR(MOD(V176+0.5,3)=0,MOD(V176+0.5,4)=0,MOD(V176+0.5,7.5)=0,MOD(V176+0.5,5)=0),V176+0.5,
OR(MOD(V176+1,3)=0,MOD(V176+1,4)=0,MOD(V176+1,5)=0),V176+1,
OR(MOD(V176+1.5,3)=0,MOD(V176+1.5,4)=0,MOD(V176+1.5,7.5)=0,MOD(V176+1.5,5)=0),V176+1.5,
OR(MOD(V176+2,3)=0,MOD(V176+2,4)=0,MOD(V176+2,5)=0),V176+2,
OR(MOD(V176+2.5,3)=0,MOD(V176+2.5,4)=0,MOD(V176+2.5,7.5)=0,MOD(V176+2.5,5)=0),V176+2.5,
OR(MOD(V176+3,3)=0,MOD(V176+3,4)=0,MOD(V176+3,5)=0),V176+3)</f>
        <v>261</v>
      </c>
      <c r="W177" s="65">
        <f t="shared" si="42"/>
        <v>1.45</v>
      </c>
      <c r="X177">
        <f>IF(MOD(V177,3)=0,1,0)+IF(MOD(V177,4)=0,2,0)+IF(MOD(V177,5)=0,4,0)+IF(MOD(V177,8)=0,8,0)+IF(MOD(V177,7.5)=0,16,0)+IF(OR(MOD(V177,6)=0,MOD(V177,10)=0),32,0)+IF(OR(MOD(V177,9)=0,MOD(V177,22.5)=0),64,0)</f>
        <v>65</v>
      </c>
      <c r="Y177" t="b">
        <f>OR(MOD(V177,6)=0,MOD(V177,10)=0)</f>
        <v>0</v>
      </c>
      <c r="Z177" t="b">
        <f>OR(MOD(V177,22.5)=0,MOD(V177,9)=0)</f>
        <v>1</v>
      </c>
      <c r="AA177" t="b">
        <f t="shared" si="51"/>
        <v>1</v>
      </c>
      <c r="AB177" t="b">
        <f t="shared" si="51"/>
        <v>0</v>
      </c>
      <c r="AC177" t="b">
        <f t="shared" si="51"/>
        <v>0</v>
      </c>
      <c r="AD177" t="b">
        <f t="shared" si="51"/>
        <v>0</v>
      </c>
      <c r="AE177" t="b">
        <f>AND(AA177,Y177)</f>
        <v>0</v>
      </c>
      <c r="AF177" t="b">
        <f>MOD($V177,AF$1)=0</f>
        <v>0</v>
      </c>
      <c r="AG177" t="b">
        <f t="shared" si="51"/>
        <v>0</v>
      </c>
      <c r="AH177" t="b">
        <f t="shared" si="51"/>
        <v>1</v>
      </c>
      <c r="AI177" t="b">
        <f>AND(AA177,Z177)</f>
        <v>1</v>
      </c>
      <c r="AJ177" t="b">
        <f t="shared" si="51"/>
        <v>0</v>
      </c>
      <c r="AK177" t="b">
        <f>AND(AC177,Y177)</f>
        <v>0</v>
      </c>
      <c r="AL177" t="b">
        <f t="shared" si="51"/>
        <v>0</v>
      </c>
      <c r="AM177" t="b">
        <f>AND(AA177,AB177)</f>
        <v>0</v>
      </c>
      <c r="AN177" t="b">
        <f t="shared" si="51"/>
        <v>0</v>
      </c>
      <c r="AO177" t="b">
        <f>AND(AA177,AC177)</f>
        <v>0</v>
      </c>
      <c r="AP177" t="b">
        <f t="shared" si="49"/>
        <v>0</v>
      </c>
      <c r="AQ177" t="b">
        <f>AND(AA177,Y177,Z177)</f>
        <v>0</v>
      </c>
      <c r="AR177" t="b">
        <f t="shared" si="49"/>
        <v>0</v>
      </c>
      <c r="AS177" t="b">
        <f>AND(AB177,AC177)</f>
        <v>0</v>
      </c>
      <c r="AT177" t="b">
        <f t="shared" si="49"/>
        <v>0</v>
      </c>
      <c r="AU177" t="b">
        <f>AND(AF177,Z177)</f>
        <v>0</v>
      </c>
      <c r="AV177" t="b">
        <f t="shared" si="49"/>
        <v>0</v>
      </c>
      <c r="AW177" t="b">
        <f t="shared" si="43"/>
        <v>0</v>
      </c>
      <c r="AX177" t="b">
        <f t="shared" si="49"/>
        <v>0</v>
      </c>
      <c r="AY177" t="b">
        <f>AND(AA177,AC177,Y177)</f>
        <v>0</v>
      </c>
      <c r="AZ177" t="b">
        <f t="shared" si="49"/>
        <v>0</v>
      </c>
      <c r="BA177" t="b">
        <f>AND(AA177,AB177,Z177)</f>
        <v>0</v>
      </c>
      <c r="BB177" t="b">
        <f t="shared" si="50"/>
        <v>0</v>
      </c>
      <c r="BC177" t="b">
        <f t="shared" si="44"/>
        <v>0</v>
      </c>
      <c r="BD177" t="b">
        <f t="shared" si="50"/>
        <v>0</v>
      </c>
      <c r="BE177" t="b">
        <f>AND(AA177,AC177,Z177)</f>
        <v>0</v>
      </c>
      <c r="BF177" t="b">
        <f t="shared" si="50"/>
        <v>0</v>
      </c>
      <c r="BG177" t="b">
        <f t="shared" si="45"/>
        <v>0</v>
      </c>
    </row>
    <row r="178" spans="1:60" ht="15" customHeight="1" x14ac:dyDescent="0.25">
      <c r="E178" s="22"/>
      <c r="F178" s="66"/>
      <c r="H178" s="22"/>
      <c r="U178">
        <f t="shared" si="46"/>
        <v>175</v>
      </c>
      <c r="V178" cm="1">
        <f t="array" ref="V178">_xlfn.IFS(
OR(MOD(V177+0.5,3)=0,MOD(V177+0.5,4)=0,MOD(V177+0.5,7.5)=0,MOD(V177+0.5,5)=0),V177+0.5,
OR(MOD(V177+1,3)=0,MOD(V177+1,4)=0,MOD(V177+1,5)=0),V177+1,
OR(MOD(V177+1.5,3)=0,MOD(V177+1.5,4)=0,MOD(V177+1.5,7.5)=0,MOD(V177+1.5,5)=0),V177+1.5,
OR(MOD(V177+2,3)=0,MOD(V177+2,4)=0,MOD(V177+2,5)=0),V177+2,
OR(MOD(V177+2.5,3)=0,MOD(V177+2.5,4)=0,MOD(V177+2.5,7.5)=0,MOD(V177+2.5,5)=0),V177+2.5,
OR(MOD(V177+3,3)=0,MOD(V177+3,4)=0,MOD(V177+3,5)=0),V177+3)</f>
        <v>262.5</v>
      </c>
      <c r="W178" s="65">
        <f t="shared" si="42"/>
        <v>1.4583333333333335</v>
      </c>
      <c r="X178">
        <f>IF(MOD(V178,3)=0,1,0)+IF(MOD(V178,4)=0,2,0)+IF(MOD(V178,5)=0,4,0)+IF(MOD(V178,8)=0,8,0)+IF(MOD(V178,7.5)=0,16,0)+IF(OR(MOD(V178,6)=0,MOD(V178,10)=0),32,0)+IF(OR(MOD(V178,9)=0,MOD(V178,22.5)=0),64,0)</f>
        <v>16</v>
      </c>
      <c r="Y178" t="b">
        <f>OR(MOD(V178,6)=0,MOD(V178,10)=0)</f>
        <v>0</v>
      </c>
      <c r="Z178" t="b">
        <f>OR(MOD(V178,22.5)=0,MOD(V178,9)=0)</f>
        <v>0</v>
      </c>
      <c r="AA178" t="b">
        <f t="shared" si="51"/>
        <v>0</v>
      </c>
      <c r="AB178" t="b">
        <f t="shared" si="51"/>
        <v>0</v>
      </c>
      <c r="AC178" t="b">
        <f t="shared" si="51"/>
        <v>0</v>
      </c>
      <c r="AD178" t="b">
        <f t="shared" si="51"/>
        <v>0</v>
      </c>
      <c r="AE178" t="b">
        <f>AND(AA178,Y178)</f>
        <v>0</v>
      </c>
      <c r="AF178" t="b">
        <f>MOD($V178,AF$1)=0</f>
        <v>1</v>
      </c>
      <c r="AG178" t="b">
        <f t="shared" si="51"/>
        <v>0</v>
      </c>
      <c r="AH178" t="b">
        <f t="shared" si="51"/>
        <v>0</v>
      </c>
      <c r="AI178" t="b">
        <f>AND(AA178,Z178)</f>
        <v>0</v>
      </c>
      <c r="AJ178" t="b">
        <f t="shared" si="51"/>
        <v>0</v>
      </c>
      <c r="AK178" t="b">
        <f>AND(AC178,Y178)</f>
        <v>0</v>
      </c>
      <c r="AL178" t="b">
        <f t="shared" si="51"/>
        <v>0</v>
      </c>
      <c r="AM178" t="b">
        <f>AND(AA178,AB178)</f>
        <v>0</v>
      </c>
      <c r="AN178" t="b">
        <f t="shared" si="51"/>
        <v>0</v>
      </c>
      <c r="AO178" t="b">
        <f>AND(AA178,AC178)</f>
        <v>0</v>
      </c>
      <c r="AP178" t="b">
        <f t="shared" si="49"/>
        <v>0</v>
      </c>
      <c r="AQ178" t="b">
        <f>AND(AA178,Y178,Z178)</f>
        <v>0</v>
      </c>
      <c r="AR178" t="b">
        <f t="shared" si="49"/>
        <v>0</v>
      </c>
      <c r="AS178" t="b">
        <f>AND(AB178,AC178)</f>
        <v>0</v>
      </c>
      <c r="AT178" t="b">
        <f t="shared" si="49"/>
        <v>0</v>
      </c>
      <c r="AU178" t="b">
        <f>AND(AF178,Z178)</f>
        <v>0</v>
      </c>
      <c r="AV178" t="b">
        <f t="shared" si="49"/>
        <v>0</v>
      </c>
      <c r="AW178" t="b">
        <f t="shared" si="43"/>
        <v>0</v>
      </c>
      <c r="AX178" t="b">
        <f t="shared" si="49"/>
        <v>0</v>
      </c>
      <c r="AY178" t="b">
        <f>AND(AA178,AC178,Y178)</f>
        <v>0</v>
      </c>
      <c r="AZ178" t="b">
        <f t="shared" si="49"/>
        <v>0</v>
      </c>
      <c r="BA178" t="b">
        <f>AND(AA178,AB178,Z178)</f>
        <v>0</v>
      </c>
      <c r="BB178" t="b">
        <f t="shared" si="50"/>
        <v>0</v>
      </c>
      <c r="BC178" t="b">
        <f t="shared" si="44"/>
        <v>0</v>
      </c>
      <c r="BD178" t="b">
        <f t="shared" si="50"/>
        <v>0</v>
      </c>
      <c r="BE178" t="b">
        <f>AND(AA178,AC178,Z178)</f>
        <v>0</v>
      </c>
      <c r="BF178" t="b">
        <f t="shared" si="50"/>
        <v>0</v>
      </c>
      <c r="BG178" t="b">
        <f t="shared" si="45"/>
        <v>0</v>
      </c>
    </row>
    <row r="179" spans="1:60" x14ac:dyDescent="0.25">
      <c r="E179" s="66"/>
      <c r="F179" s="22"/>
      <c r="H179" s="22"/>
      <c r="U179">
        <f t="shared" si="46"/>
        <v>176</v>
      </c>
      <c r="V179" cm="1">
        <f t="array" ref="V179">_xlfn.IFS(
OR(MOD(V178+0.5,3)=0,MOD(V178+0.5,4)=0,MOD(V178+0.5,7.5)=0,MOD(V178+0.5,5)=0),V178+0.5,
OR(MOD(V178+1,3)=0,MOD(V178+1,4)=0,MOD(V178+1,5)=0),V178+1,
OR(MOD(V178+1.5,3)=0,MOD(V178+1.5,4)=0,MOD(V178+1.5,7.5)=0,MOD(V178+1.5,5)=0),V178+1.5,
OR(MOD(V178+2,3)=0,MOD(V178+2,4)=0,MOD(V178+2,5)=0),V178+2,
OR(MOD(V178+2.5,3)=0,MOD(V178+2.5,4)=0,MOD(V178+2.5,7.5)=0,MOD(V178+2.5,5)=0),V178+2.5,
OR(MOD(V178+3,3)=0,MOD(V178+3,4)=0,MOD(V178+3,5)=0),V178+3)</f>
        <v>264</v>
      </c>
      <c r="W179" s="65">
        <f t="shared" si="42"/>
        <v>1.4666666666666668</v>
      </c>
      <c r="X179">
        <f>IF(MOD(V179,3)=0,1,0)+IF(MOD(V179,4)=0,2,0)+IF(MOD(V179,5)=0,4,0)+IF(MOD(V179,8)=0,8,0)+IF(MOD(V179,7.5)=0,16,0)+IF(OR(MOD(V179,6)=0,MOD(V179,10)=0),32,0)+IF(OR(MOD(V179,9)=0,MOD(V179,22.5)=0),64,0)</f>
        <v>43</v>
      </c>
      <c r="Y179" t="b">
        <f>OR(MOD(V179,6)=0,MOD(V179,10)=0)</f>
        <v>1</v>
      </c>
      <c r="Z179" t="b">
        <f>OR(MOD(V179,22.5)=0,MOD(V179,9)=0)</f>
        <v>0</v>
      </c>
      <c r="AA179" t="b">
        <f t="shared" si="51"/>
        <v>1</v>
      </c>
      <c r="AB179" t="b">
        <f t="shared" si="51"/>
        <v>1</v>
      </c>
      <c r="AC179" t="b">
        <f t="shared" si="51"/>
        <v>0</v>
      </c>
      <c r="AD179" t="b">
        <f t="shared" si="51"/>
        <v>1</v>
      </c>
      <c r="AE179" t="b">
        <f>AND(AA179,Y179)</f>
        <v>1</v>
      </c>
      <c r="AF179" t="b">
        <f>MOD($V179,AF$1)=0</f>
        <v>0</v>
      </c>
      <c r="AG179" t="b">
        <f t="shared" si="51"/>
        <v>1</v>
      </c>
      <c r="AH179" t="b">
        <f t="shared" si="51"/>
        <v>0</v>
      </c>
      <c r="AI179" t="b">
        <f>AND(AA179,Z179)</f>
        <v>0</v>
      </c>
      <c r="AJ179" t="b">
        <f t="shared" si="51"/>
        <v>0</v>
      </c>
      <c r="AK179" t="b">
        <f>AND(AC179,Y179)</f>
        <v>0</v>
      </c>
      <c r="AL179" t="b">
        <f t="shared" si="51"/>
        <v>1</v>
      </c>
      <c r="AM179" t="b">
        <f>AND(AA179,AB179)</f>
        <v>1</v>
      </c>
      <c r="AN179" t="b">
        <f t="shared" si="51"/>
        <v>0</v>
      </c>
      <c r="AO179" t="b">
        <f>AND(AA179,AC179)</f>
        <v>0</v>
      </c>
      <c r="AP179" t="b">
        <f t="shared" si="49"/>
        <v>0</v>
      </c>
      <c r="AQ179" t="b">
        <f>AND(AA179,Y179,Z179)</f>
        <v>0</v>
      </c>
      <c r="AR179" t="b">
        <f t="shared" si="49"/>
        <v>0</v>
      </c>
      <c r="AS179" t="b">
        <f>AND(AB179,AC179)</f>
        <v>0</v>
      </c>
      <c r="AT179" t="b">
        <f t="shared" si="49"/>
        <v>0</v>
      </c>
      <c r="AU179" t="b">
        <f>AND(AF179,Z179)</f>
        <v>0</v>
      </c>
      <c r="AV179" t="b">
        <f t="shared" si="49"/>
        <v>1</v>
      </c>
      <c r="AW179" t="b">
        <f t="shared" si="43"/>
        <v>1</v>
      </c>
      <c r="AX179" t="b">
        <f t="shared" si="49"/>
        <v>0</v>
      </c>
      <c r="AY179" t="b">
        <f>AND(AA179,AC179,Y179)</f>
        <v>0</v>
      </c>
      <c r="AZ179" t="b">
        <f t="shared" si="49"/>
        <v>0</v>
      </c>
      <c r="BA179" t="b">
        <f>AND(AA179,AB179,Z179)</f>
        <v>0</v>
      </c>
      <c r="BB179" t="b">
        <f t="shared" si="50"/>
        <v>0</v>
      </c>
      <c r="BC179" t="b">
        <f t="shared" si="44"/>
        <v>0</v>
      </c>
      <c r="BD179" t="b">
        <f t="shared" si="50"/>
        <v>0</v>
      </c>
      <c r="BE179" t="b">
        <f>AND(AA179,AC179,Z179)</f>
        <v>0</v>
      </c>
      <c r="BF179" t="b">
        <f t="shared" si="50"/>
        <v>0</v>
      </c>
      <c r="BG179" t="b">
        <f t="shared" si="45"/>
        <v>0</v>
      </c>
    </row>
    <row r="180" spans="1:60" ht="15" customHeight="1" x14ac:dyDescent="0.25">
      <c r="E180" s="22"/>
      <c r="F180" s="66"/>
      <c r="H180" s="22"/>
      <c r="U180">
        <f t="shared" si="46"/>
        <v>177</v>
      </c>
      <c r="V180" cm="1">
        <f t="array" ref="V180">_xlfn.IFS(
OR(MOD(V179+0.5,3)=0,MOD(V179+0.5,4)=0,MOD(V179+0.5,7.5)=0,MOD(V179+0.5,5)=0),V179+0.5,
OR(MOD(V179+1,3)=0,MOD(V179+1,4)=0,MOD(V179+1,5)=0),V179+1,
OR(MOD(V179+1.5,3)=0,MOD(V179+1.5,4)=0,MOD(V179+1.5,7.5)=0,MOD(V179+1.5,5)=0),V179+1.5,
OR(MOD(V179+2,3)=0,MOD(V179+2,4)=0,MOD(V179+2,5)=0),V179+2,
OR(MOD(V179+2.5,3)=0,MOD(V179+2.5,4)=0,MOD(V179+2.5,7.5)=0,MOD(V179+2.5,5)=0),V179+2.5,
OR(MOD(V179+3,3)=0,MOD(V179+3,4)=0,MOD(V179+3,5)=0),V179+3)</f>
        <v>265</v>
      </c>
      <c r="W180" s="65">
        <f t="shared" si="42"/>
        <v>1.4722222222222223</v>
      </c>
      <c r="X180">
        <f>IF(MOD(V180,3)=0,1,0)+IF(MOD(V180,4)=0,2,0)+IF(MOD(V180,5)=0,4,0)+IF(MOD(V180,8)=0,8,0)+IF(MOD(V180,7.5)=0,16,0)+IF(OR(MOD(V180,6)=0,MOD(V180,10)=0),32,0)+IF(OR(MOD(V180,9)=0,MOD(V180,22.5)=0),64,0)</f>
        <v>4</v>
      </c>
      <c r="Y180" t="b">
        <f>OR(MOD(V180,6)=0,MOD(V180,10)=0)</f>
        <v>0</v>
      </c>
      <c r="Z180" t="b">
        <f>OR(MOD(V180,22.5)=0,MOD(V180,9)=0)</f>
        <v>0</v>
      </c>
      <c r="AA180" t="b">
        <f t="shared" si="51"/>
        <v>0</v>
      </c>
      <c r="AB180" t="b">
        <f t="shared" si="51"/>
        <v>0</v>
      </c>
      <c r="AC180" t="b">
        <f t="shared" si="51"/>
        <v>1</v>
      </c>
      <c r="AD180" t="b">
        <f t="shared" si="51"/>
        <v>0</v>
      </c>
      <c r="AE180" t="b">
        <f>AND(AA180,Y180)</f>
        <v>0</v>
      </c>
      <c r="AF180" t="b">
        <f>MOD($V180,AF$1)=0</f>
        <v>0</v>
      </c>
      <c r="AG180" t="b">
        <f t="shared" si="51"/>
        <v>0</v>
      </c>
      <c r="AH180" t="b">
        <f t="shared" si="51"/>
        <v>0</v>
      </c>
      <c r="AI180" t="b">
        <f>AND(AA180,Z180)</f>
        <v>0</v>
      </c>
      <c r="AJ180" t="b">
        <f t="shared" si="51"/>
        <v>0</v>
      </c>
      <c r="AK180" t="b">
        <f>AND(AC180,Y180)</f>
        <v>0</v>
      </c>
      <c r="AL180" t="b">
        <f t="shared" si="51"/>
        <v>0</v>
      </c>
      <c r="AM180" t="b">
        <f>AND(AA180,AB180)</f>
        <v>0</v>
      </c>
      <c r="AN180" t="b">
        <f t="shared" si="51"/>
        <v>0</v>
      </c>
      <c r="AO180" t="b">
        <f>AND(AA180,AC180)</f>
        <v>0</v>
      </c>
      <c r="AP180" t="b">
        <f t="shared" si="49"/>
        <v>0</v>
      </c>
      <c r="AQ180" t="b">
        <f>AND(AA180,Y180,Z180)</f>
        <v>0</v>
      </c>
      <c r="AR180" t="b">
        <f t="shared" si="49"/>
        <v>0</v>
      </c>
      <c r="AS180" t="b">
        <f>AND(AB180,AC180)</f>
        <v>0</v>
      </c>
      <c r="AT180" t="b">
        <f t="shared" si="49"/>
        <v>0</v>
      </c>
      <c r="AU180" t="b">
        <f>AND(AF180,Z180)</f>
        <v>0</v>
      </c>
      <c r="AV180" t="b">
        <f t="shared" si="49"/>
        <v>0</v>
      </c>
      <c r="AW180" t="b">
        <f t="shared" si="43"/>
        <v>0</v>
      </c>
      <c r="AX180" t="b">
        <f t="shared" si="49"/>
        <v>0</v>
      </c>
      <c r="AY180" t="b">
        <f>AND(AA180,AC180,Y180)</f>
        <v>0</v>
      </c>
      <c r="AZ180" t="b">
        <f t="shared" si="49"/>
        <v>0</v>
      </c>
      <c r="BA180" t="b">
        <f>AND(AA180,AB180,Z180)</f>
        <v>0</v>
      </c>
      <c r="BB180" t="b">
        <f t="shared" si="50"/>
        <v>0</v>
      </c>
      <c r="BC180" t="b">
        <f t="shared" si="44"/>
        <v>0</v>
      </c>
      <c r="BD180" t="b">
        <f t="shared" si="50"/>
        <v>0</v>
      </c>
      <c r="BE180" t="b">
        <f>AND(AA180,AC180,Z180)</f>
        <v>0</v>
      </c>
      <c r="BF180" t="b">
        <f t="shared" si="50"/>
        <v>0</v>
      </c>
      <c r="BG180" t="b">
        <f t="shared" si="45"/>
        <v>0</v>
      </c>
    </row>
    <row r="181" spans="1:60" x14ac:dyDescent="0.25">
      <c r="E181" s="66"/>
      <c r="F181" s="22"/>
      <c r="H181" s="22"/>
      <c r="U181">
        <f t="shared" si="46"/>
        <v>178</v>
      </c>
      <c r="V181" cm="1">
        <f t="array" ref="V181">_xlfn.IFS(
OR(MOD(V180+0.5,3)=0,MOD(V180+0.5,4)=0,MOD(V180+0.5,7.5)=0,MOD(V180+0.5,5)=0),V180+0.5,
OR(MOD(V180+1,3)=0,MOD(V180+1,4)=0,MOD(V180+1,5)=0),V180+1,
OR(MOD(V180+1.5,3)=0,MOD(V180+1.5,4)=0,MOD(V180+1.5,7.5)=0,MOD(V180+1.5,5)=0),V180+1.5,
OR(MOD(V180+2,3)=0,MOD(V180+2,4)=0,MOD(V180+2,5)=0),V180+2,
OR(MOD(V180+2.5,3)=0,MOD(V180+2.5,4)=0,MOD(V180+2.5,7.5)=0,MOD(V180+2.5,5)=0),V180+2.5,
OR(MOD(V180+3,3)=0,MOD(V180+3,4)=0,MOD(V180+3,5)=0),V180+3)</f>
        <v>267</v>
      </c>
      <c r="W181" s="65">
        <f t="shared" si="42"/>
        <v>1.4833333333333332</v>
      </c>
      <c r="X181">
        <f>IF(MOD(V181,3)=0,1,0)+IF(MOD(V181,4)=0,2,0)+IF(MOD(V181,5)=0,4,0)+IF(MOD(V181,8)=0,8,0)+IF(MOD(V181,7.5)=0,16,0)+IF(OR(MOD(V181,6)=0,MOD(V181,10)=0),32,0)+IF(OR(MOD(V181,9)=0,MOD(V181,22.5)=0),64,0)</f>
        <v>1</v>
      </c>
      <c r="Y181" t="b">
        <f>OR(MOD(V181,6)=0,MOD(V181,10)=0)</f>
        <v>0</v>
      </c>
      <c r="Z181" t="b">
        <f>OR(MOD(V181,22.5)=0,MOD(V181,9)=0)</f>
        <v>0</v>
      </c>
      <c r="AA181" t="b">
        <f t="shared" si="51"/>
        <v>1</v>
      </c>
      <c r="AB181" t="b">
        <f t="shared" si="51"/>
        <v>0</v>
      </c>
      <c r="AC181" t="b">
        <f t="shared" si="51"/>
        <v>0</v>
      </c>
      <c r="AD181" t="b">
        <f t="shared" si="51"/>
        <v>0</v>
      </c>
      <c r="AE181" t="b">
        <f>AND(AA181,Y181)</f>
        <v>0</v>
      </c>
      <c r="AF181" t="b">
        <f>MOD($V181,AF$1)=0</f>
        <v>0</v>
      </c>
      <c r="AG181" t="b">
        <f t="shared" si="51"/>
        <v>0</v>
      </c>
      <c r="AH181" t="b">
        <f t="shared" si="51"/>
        <v>0</v>
      </c>
      <c r="AI181" t="b">
        <f>AND(AA181,Z181)</f>
        <v>0</v>
      </c>
      <c r="AJ181" t="b">
        <f t="shared" si="51"/>
        <v>0</v>
      </c>
      <c r="AK181" t="b">
        <f>AND(AC181,Y181)</f>
        <v>0</v>
      </c>
      <c r="AL181" t="b">
        <f t="shared" si="51"/>
        <v>0</v>
      </c>
      <c r="AM181" t="b">
        <f>AND(AA181,AB181)</f>
        <v>0</v>
      </c>
      <c r="AN181" t="b">
        <f t="shared" si="51"/>
        <v>0</v>
      </c>
      <c r="AO181" t="b">
        <f>AND(AA181,AC181)</f>
        <v>0</v>
      </c>
      <c r="AP181" t="b">
        <f t="shared" si="49"/>
        <v>0</v>
      </c>
      <c r="AQ181" t="b">
        <f>AND(AA181,Y181,Z181)</f>
        <v>0</v>
      </c>
      <c r="AR181" t="b">
        <f t="shared" si="49"/>
        <v>0</v>
      </c>
      <c r="AS181" t="b">
        <f>AND(AB181,AC181)</f>
        <v>0</v>
      </c>
      <c r="AT181" t="b">
        <f t="shared" si="49"/>
        <v>0</v>
      </c>
      <c r="AU181" t="b">
        <f>AND(AF181,Z181)</f>
        <v>0</v>
      </c>
      <c r="AV181" t="b">
        <f t="shared" si="49"/>
        <v>0</v>
      </c>
      <c r="AW181" t="b">
        <f t="shared" si="43"/>
        <v>0</v>
      </c>
      <c r="AX181" t="b">
        <f t="shared" si="49"/>
        <v>0</v>
      </c>
      <c r="AY181" t="b">
        <f>AND(AA181,AC181,Y181)</f>
        <v>0</v>
      </c>
      <c r="AZ181" t="b">
        <f t="shared" si="49"/>
        <v>0</v>
      </c>
      <c r="BA181" t="b">
        <f>AND(AA181,AB181,Z181)</f>
        <v>0</v>
      </c>
      <c r="BB181" t="b">
        <f t="shared" si="50"/>
        <v>0</v>
      </c>
      <c r="BC181" t="b">
        <f t="shared" si="44"/>
        <v>0</v>
      </c>
      <c r="BD181" t="b">
        <f t="shared" si="50"/>
        <v>0</v>
      </c>
      <c r="BE181" t="b">
        <f>AND(AA181,AC181,Z181)</f>
        <v>0</v>
      </c>
      <c r="BF181" t="b">
        <f t="shared" si="50"/>
        <v>0</v>
      </c>
      <c r="BG181" t="b">
        <f t="shared" si="45"/>
        <v>0</v>
      </c>
    </row>
    <row r="182" spans="1:60" x14ac:dyDescent="0.25">
      <c r="E182" s="22"/>
      <c r="F182" s="66"/>
      <c r="H182" s="22"/>
      <c r="U182">
        <f t="shared" si="46"/>
        <v>179</v>
      </c>
      <c r="V182" cm="1">
        <f t="array" ref="V182">_xlfn.IFS(
OR(MOD(V181+0.5,3)=0,MOD(V181+0.5,4)=0,MOD(V181+0.5,7.5)=0,MOD(V181+0.5,5)=0),V181+0.5,
OR(MOD(V181+1,3)=0,MOD(V181+1,4)=0,MOD(V181+1,5)=0),V181+1,
OR(MOD(V181+1.5,3)=0,MOD(V181+1.5,4)=0,MOD(V181+1.5,7.5)=0,MOD(V181+1.5,5)=0),V181+1.5,
OR(MOD(V181+2,3)=0,MOD(V181+2,4)=0,MOD(V181+2,5)=0),V181+2,
OR(MOD(V181+2.5,3)=0,MOD(V181+2.5,4)=0,MOD(V181+2.5,7.5)=0,MOD(V181+2.5,5)=0),V181+2.5,
OR(MOD(V181+3,3)=0,MOD(V181+3,4)=0,MOD(V181+3,5)=0),V181+3)</f>
        <v>268</v>
      </c>
      <c r="W182" s="65">
        <f t="shared" si="42"/>
        <v>1.4888888888888889</v>
      </c>
      <c r="X182">
        <f>IF(MOD(V182,3)=0,1,0)+IF(MOD(V182,4)=0,2,0)+IF(MOD(V182,5)=0,4,0)+IF(MOD(V182,8)=0,8,0)+IF(MOD(V182,7.5)=0,16,0)+IF(OR(MOD(V182,6)=0,MOD(V182,10)=0),32,0)+IF(OR(MOD(V182,9)=0,MOD(V182,22.5)=0),64,0)</f>
        <v>2</v>
      </c>
      <c r="Y182" t="b">
        <f>OR(MOD(V182,6)=0,MOD(V182,10)=0)</f>
        <v>0</v>
      </c>
      <c r="Z182" t="b">
        <f>OR(MOD(V182,22.5)=0,MOD(V182,9)=0)</f>
        <v>0</v>
      </c>
      <c r="AA182" t="b">
        <f t="shared" si="51"/>
        <v>0</v>
      </c>
      <c r="AB182" t="b">
        <f t="shared" si="51"/>
        <v>1</v>
      </c>
      <c r="AC182" t="b">
        <f t="shared" si="51"/>
        <v>0</v>
      </c>
      <c r="AD182" t="b">
        <f t="shared" si="51"/>
        <v>0</v>
      </c>
      <c r="AE182" t="b">
        <f>AND(AA182,Y182)</f>
        <v>0</v>
      </c>
      <c r="AF182" t="b">
        <f>MOD($V182,AF$1)=0</f>
        <v>0</v>
      </c>
      <c r="AG182" t="b">
        <f t="shared" si="51"/>
        <v>0</v>
      </c>
      <c r="AH182" t="b">
        <f t="shared" si="51"/>
        <v>0</v>
      </c>
      <c r="AI182" t="b">
        <f>AND(AA182,Z182)</f>
        <v>0</v>
      </c>
      <c r="AJ182" t="b">
        <f t="shared" si="51"/>
        <v>0</v>
      </c>
      <c r="AK182" t="b">
        <f>AND(AC182,Y182)</f>
        <v>0</v>
      </c>
      <c r="AL182" t="b">
        <f t="shared" si="51"/>
        <v>0</v>
      </c>
      <c r="AM182" t="b">
        <f>AND(AA182,AB182)</f>
        <v>0</v>
      </c>
      <c r="AN182" t="b">
        <f t="shared" si="51"/>
        <v>0</v>
      </c>
      <c r="AO182" t="b">
        <f>AND(AA182,AC182)</f>
        <v>0</v>
      </c>
      <c r="AP182" t="b">
        <f t="shared" si="49"/>
        <v>0</v>
      </c>
      <c r="AQ182" t="b">
        <f>AND(AA182,Y182,Z182)</f>
        <v>0</v>
      </c>
      <c r="AR182" t="b">
        <f t="shared" si="49"/>
        <v>0</v>
      </c>
      <c r="AS182" t="b">
        <f>AND(AB182,AC182)</f>
        <v>0</v>
      </c>
      <c r="AT182" t="b">
        <f t="shared" si="49"/>
        <v>0</v>
      </c>
      <c r="AU182" t="b">
        <f>AND(AF182,Z182)</f>
        <v>0</v>
      </c>
      <c r="AV182" t="b">
        <f t="shared" si="49"/>
        <v>0</v>
      </c>
      <c r="AW182" t="b">
        <f t="shared" si="43"/>
        <v>0</v>
      </c>
      <c r="AX182" t="b">
        <f t="shared" si="49"/>
        <v>0</v>
      </c>
      <c r="AY182" t="b">
        <f>AND(AA182,AC182,Y182)</f>
        <v>0</v>
      </c>
      <c r="AZ182" t="b">
        <f t="shared" si="49"/>
        <v>0</v>
      </c>
      <c r="BA182" t="b">
        <f>AND(AA182,AB182,Z182)</f>
        <v>0</v>
      </c>
      <c r="BB182" t="b">
        <f t="shared" si="50"/>
        <v>0</v>
      </c>
      <c r="BC182" t="b">
        <f t="shared" si="44"/>
        <v>0</v>
      </c>
      <c r="BD182" t="b">
        <f t="shared" si="50"/>
        <v>0</v>
      </c>
      <c r="BE182" t="b">
        <f>AND(AA182,AC182,Z182)</f>
        <v>0</v>
      </c>
      <c r="BF182" t="b">
        <f t="shared" si="50"/>
        <v>0</v>
      </c>
      <c r="BG182" t="b">
        <f t="shared" si="45"/>
        <v>0</v>
      </c>
    </row>
    <row r="183" spans="1:60" x14ac:dyDescent="0.25">
      <c r="E183" s="66"/>
      <c r="F183" s="22"/>
      <c r="H183" s="66"/>
      <c r="U183">
        <f t="shared" si="46"/>
        <v>180</v>
      </c>
      <c r="V183" cm="1">
        <f t="array" ref="V183">_xlfn.IFS(
OR(MOD(V182+0.5,3)=0,MOD(V182+0.5,4)=0,MOD(V182+0.5,7.5)=0,MOD(V182+0.5,5)=0),V182+0.5,
OR(MOD(V182+1,3)=0,MOD(V182+1,4)=0,MOD(V182+1,5)=0),V182+1,
OR(MOD(V182+1.5,3)=0,MOD(V182+1.5,4)=0,MOD(V182+1.5,7.5)=0,MOD(V182+1.5,5)=0),V182+1.5,
OR(MOD(V182+2,3)=0,MOD(V182+2,4)=0,MOD(V182+2,5)=0),V182+2,
OR(MOD(V182+2.5,3)=0,MOD(V182+2.5,4)=0,MOD(V182+2.5,7.5)=0,MOD(V182+2.5,5)=0),V182+2.5,
OR(MOD(V182+3,3)=0,MOD(V182+3,4)=0,MOD(V182+3,5)=0),V182+3)</f>
        <v>270</v>
      </c>
      <c r="W183" s="65">
        <f t="shared" si="42"/>
        <v>1.5</v>
      </c>
      <c r="X183">
        <f>IF(MOD(V183,3)=0,1,0)+IF(MOD(V183,4)=0,2,0)+IF(MOD(V183,5)=0,4,0)+IF(MOD(V183,8)=0,8,0)+IF(MOD(V183,7.5)=0,16,0)+IF(OR(MOD(V183,6)=0,MOD(V183,10)=0),32,0)+IF(OR(MOD(V183,9)=0,MOD(V183,22.5)=0),64,0)</f>
        <v>117</v>
      </c>
      <c r="Y183" t="b">
        <f>OR(MOD(V183,6)=0,MOD(V183,10)=0)</f>
        <v>1</v>
      </c>
      <c r="Z183" t="b">
        <f>OR(MOD(V183,22.5)=0,MOD(V183,9)=0)</f>
        <v>1</v>
      </c>
      <c r="AA183" t="b">
        <f t="shared" si="51"/>
        <v>1</v>
      </c>
      <c r="AB183" t="b">
        <f t="shared" si="51"/>
        <v>0</v>
      </c>
      <c r="AC183" t="b">
        <f t="shared" si="51"/>
        <v>1</v>
      </c>
      <c r="AD183" t="b">
        <f t="shared" si="51"/>
        <v>1</v>
      </c>
      <c r="AE183" t="b">
        <f>AND(AA183,Y183)</f>
        <v>1</v>
      </c>
      <c r="AF183" t="b">
        <f>MOD($V183,AF$1)=0</f>
        <v>1</v>
      </c>
      <c r="AG183" t="b">
        <f t="shared" si="51"/>
        <v>0</v>
      </c>
      <c r="AH183" t="b">
        <f t="shared" si="51"/>
        <v>1</v>
      </c>
      <c r="AI183" t="b">
        <f>AND(AA183,Z183)</f>
        <v>1</v>
      </c>
      <c r="AJ183" t="b">
        <f t="shared" si="51"/>
        <v>1</v>
      </c>
      <c r="AK183" t="b">
        <f>AND(AC183,Y183)</f>
        <v>1</v>
      </c>
      <c r="AL183" t="b">
        <f t="shared" si="51"/>
        <v>0</v>
      </c>
      <c r="AM183" t="b">
        <f>AND(AA183,AB183)</f>
        <v>0</v>
      </c>
      <c r="AN183" t="b">
        <f t="shared" si="51"/>
        <v>1</v>
      </c>
      <c r="AO183" t="b">
        <f>AND(AA183,AC183)</f>
        <v>1</v>
      </c>
      <c r="AP183" t="b">
        <f t="shared" si="49"/>
        <v>1</v>
      </c>
      <c r="AQ183" t="b">
        <f>AND(AA183,Y183,Z183)</f>
        <v>1</v>
      </c>
      <c r="AR183" t="b">
        <f t="shared" si="49"/>
        <v>0</v>
      </c>
      <c r="AS183" t="b">
        <f>AND(AB183,AC183)</f>
        <v>0</v>
      </c>
      <c r="AT183" t="b">
        <f t="shared" si="49"/>
        <v>1</v>
      </c>
      <c r="AU183" t="b">
        <f>AND(AF183,Z183)</f>
        <v>1</v>
      </c>
      <c r="AV183" t="b">
        <f t="shared" si="49"/>
        <v>0</v>
      </c>
      <c r="AW183" t="b">
        <f t="shared" si="43"/>
        <v>0</v>
      </c>
      <c r="AX183" t="b">
        <f t="shared" si="49"/>
        <v>1</v>
      </c>
      <c r="AY183" t="b">
        <f>AND(AA183,AC183,Y183)</f>
        <v>1</v>
      </c>
      <c r="AZ183" t="b">
        <f t="shared" si="49"/>
        <v>0</v>
      </c>
      <c r="BA183" t="b">
        <f>AND(AA183,AB183,Z183)</f>
        <v>0</v>
      </c>
      <c r="BB183" t="b">
        <f t="shared" si="50"/>
        <v>0</v>
      </c>
      <c r="BC183" t="b">
        <f t="shared" si="44"/>
        <v>0</v>
      </c>
      <c r="BD183" t="b">
        <f t="shared" si="50"/>
        <v>1</v>
      </c>
      <c r="BE183" t="b">
        <f>AND(AA183,AC183,Z183)</f>
        <v>1</v>
      </c>
      <c r="BF183" t="b">
        <f t="shared" si="50"/>
        <v>0</v>
      </c>
      <c r="BG183" t="b">
        <f t="shared" si="45"/>
        <v>0</v>
      </c>
    </row>
    <row r="184" spans="1:60" x14ac:dyDescent="0.25">
      <c r="E184" s="66"/>
      <c r="F184" s="66"/>
      <c r="H184" s="66"/>
      <c r="U184">
        <f t="shared" si="46"/>
        <v>181</v>
      </c>
      <c r="V184" cm="1">
        <f t="array" ref="V184">_xlfn.IFS(
OR(MOD(V183+0.5,3)=0,MOD(V183+0.5,4)=0,MOD(V183+0.5,7.5)=0,MOD(V183+0.5,5)=0),V183+0.5,
OR(MOD(V183+1,3)=0,MOD(V183+1,4)=0,MOD(V183+1,5)=0),V183+1,
OR(MOD(V183+1.5,3)=0,MOD(V183+1.5,4)=0,MOD(V183+1.5,7.5)=0,MOD(V183+1.5,5)=0),V183+1.5,
OR(MOD(V183+2,3)=0,MOD(V183+2,4)=0,MOD(V183+2,5)=0),V183+2,
OR(MOD(V183+2.5,3)=0,MOD(V183+2.5,4)=0,MOD(V183+2.5,7.5)=0,MOD(V183+2.5,5)=0),V183+2.5,
OR(MOD(V183+3,3)=0,MOD(V183+3,4)=0,MOD(V183+3,5)=0),V183+3)</f>
        <v>272</v>
      </c>
      <c r="W184" s="65">
        <f t="shared" si="42"/>
        <v>1.5111111111111113</v>
      </c>
      <c r="X184">
        <f>IF(MOD(V184,3)=0,1,0)+IF(MOD(V184,4)=0,2,0)+IF(MOD(V184,5)=0,4,0)+IF(MOD(V184,8)=0,8,0)+IF(MOD(V184,7.5)=0,16,0)+IF(OR(MOD(V184,6)=0,MOD(V184,10)=0),32,0)+IF(OR(MOD(V184,9)=0,MOD(V184,22.5)=0),64,0)</f>
        <v>10</v>
      </c>
      <c r="Y184" t="b">
        <f>OR(MOD(V184,6)=0,MOD(V184,10)=0)</f>
        <v>0</v>
      </c>
      <c r="Z184" t="b">
        <f>OR(MOD(V184,22.5)=0,MOD(V184,9)=0)</f>
        <v>0</v>
      </c>
      <c r="AA184" t="b">
        <f t="shared" si="51"/>
        <v>0</v>
      </c>
      <c r="AB184" t="b">
        <f t="shared" si="51"/>
        <v>1</v>
      </c>
      <c r="AC184" t="b">
        <f t="shared" si="51"/>
        <v>0</v>
      </c>
      <c r="AD184" t="b">
        <f t="shared" si="51"/>
        <v>0</v>
      </c>
      <c r="AE184" t="b">
        <f>AND(AA184,Y184)</f>
        <v>0</v>
      </c>
      <c r="AF184" t="b">
        <f>MOD($V184,AF$1)=0</f>
        <v>0</v>
      </c>
      <c r="AG184" t="b">
        <f t="shared" si="51"/>
        <v>1</v>
      </c>
      <c r="AH184" t="b">
        <f t="shared" si="51"/>
        <v>0</v>
      </c>
      <c r="AI184" t="b">
        <f>AND(AA184,Z184)</f>
        <v>0</v>
      </c>
      <c r="AJ184" t="b">
        <f t="shared" si="51"/>
        <v>0</v>
      </c>
      <c r="AK184" t="b">
        <f>AND(AC184,Y184)</f>
        <v>0</v>
      </c>
      <c r="AL184" t="b">
        <f t="shared" si="51"/>
        <v>0</v>
      </c>
      <c r="AM184" t="b">
        <f>AND(AA184,AB184)</f>
        <v>0</v>
      </c>
      <c r="AN184" t="b">
        <f t="shared" si="51"/>
        <v>0</v>
      </c>
      <c r="AO184" t="b">
        <f>AND(AA184,AC184)</f>
        <v>0</v>
      </c>
      <c r="AP184" t="b">
        <f t="shared" si="49"/>
        <v>0</v>
      </c>
      <c r="AQ184" t="b">
        <f>AND(AA184,Y184,Z184)</f>
        <v>0</v>
      </c>
      <c r="AR184" t="b">
        <f t="shared" si="49"/>
        <v>0</v>
      </c>
      <c r="AS184" t="b">
        <f>AND(AB184,AC184)</f>
        <v>0</v>
      </c>
      <c r="AT184" t="b">
        <f t="shared" si="49"/>
        <v>0</v>
      </c>
      <c r="AU184" t="b">
        <f>AND(AF184,Z184)</f>
        <v>0</v>
      </c>
      <c r="AV184" t="b">
        <f t="shared" si="49"/>
        <v>0</v>
      </c>
      <c r="AW184" t="b">
        <f t="shared" si="43"/>
        <v>0</v>
      </c>
      <c r="AX184" t="b">
        <f t="shared" si="49"/>
        <v>0</v>
      </c>
      <c r="AY184" t="b">
        <f>AND(AA184,AC184,Y184)</f>
        <v>0</v>
      </c>
      <c r="AZ184" t="b">
        <f t="shared" si="49"/>
        <v>0</v>
      </c>
      <c r="BA184" t="b">
        <f>AND(AA184,AB184,Z184)</f>
        <v>0</v>
      </c>
      <c r="BB184" t="b">
        <f t="shared" si="50"/>
        <v>0</v>
      </c>
      <c r="BC184" t="b">
        <f t="shared" si="44"/>
        <v>0</v>
      </c>
      <c r="BD184" t="b">
        <f t="shared" si="50"/>
        <v>0</v>
      </c>
      <c r="BE184" t="b">
        <f>AND(AA184,AC184,Z184)</f>
        <v>0</v>
      </c>
      <c r="BF184" t="b">
        <f t="shared" si="50"/>
        <v>0</v>
      </c>
      <c r="BG184" t="b">
        <f t="shared" si="45"/>
        <v>0</v>
      </c>
    </row>
    <row r="185" spans="1:60" x14ac:dyDescent="0.25">
      <c r="U185">
        <f t="shared" si="46"/>
        <v>182</v>
      </c>
      <c r="V185" cm="1">
        <f t="array" ref="V185">_xlfn.IFS(
OR(MOD(V184+0.5,3)=0,MOD(V184+0.5,4)=0,MOD(V184+0.5,7.5)=0,MOD(V184+0.5,5)=0),V184+0.5,
OR(MOD(V184+1,3)=0,MOD(V184+1,4)=0,MOD(V184+1,5)=0),V184+1,
OR(MOD(V184+1.5,3)=0,MOD(V184+1.5,4)=0,MOD(V184+1.5,7.5)=0,MOD(V184+1.5,5)=0),V184+1.5,
OR(MOD(V184+2,3)=0,MOD(V184+2,4)=0,MOD(V184+2,5)=0),V184+2,
OR(MOD(V184+2.5,3)=0,MOD(V184+2.5,4)=0,MOD(V184+2.5,7.5)=0,MOD(V184+2.5,5)=0),V184+2.5,
OR(MOD(V184+3,3)=0,MOD(V184+3,4)=0,MOD(V184+3,5)=0),V184+3)</f>
        <v>273</v>
      </c>
      <c r="W185" s="65">
        <f t="shared" si="42"/>
        <v>1.5166666666666668</v>
      </c>
      <c r="X185">
        <f>IF(MOD(V185,3)=0,1,0)+IF(MOD(V185,4)=0,2,0)+IF(MOD(V185,5)=0,4,0)+IF(MOD(V185,8)=0,8,0)+IF(MOD(V185,7.5)=0,16,0)+IF(OR(MOD(V185,6)=0,MOD(V185,10)=0),32,0)+IF(OR(MOD(V185,9)=0,MOD(V185,22.5)=0),64,0)</f>
        <v>1</v>
      </c>
      <c r="Y185" t="b">
        <f>OR(MOD(V185,6)=0,MOD(V185,10)=0)</f>
        <v>0</v>
      </c>
      <c r="Z185" t="b">
        <f>OR(MOD(V185,22.5)=0,MOD(V185,9)=0)</f>
        <v>0</v>
      </c>
      <c r="AA185" t="b">
        <f t="shared" si="51"/>
        <v>1</v>
      </c>
      <c r="AB185" t="b">
        <f t="shared" si="51"/>
        <v>0</v>
      </c>
      <c r="AC185" t="b">
        <f t="shared" si="51"/>
        <v>0</v>
      </c>
      <c r="AD185" t="b">
        <f t="shared" si="51"/>
        <v>0</v>
      </c>
      <c r="AE185" t="b">
        <f>AND(AA185,Y185)</f>
        <v>0</v>
      </c>
      <c r="AF185" t="b">
        <f>MOD($V185,AF$1)=0</f>
        <v>0</v>
      </c>
      <c r="AG185" t="b">
        <f t="shared" si="51"/>
        <v>0</v>
      </c>
      <c r="AH185" t="b">
        <f t="shared" si="51"/>
        <v>0</v>
      </c>
      <c r="AI185" t="b">
        <f>AND(AA185,Z185)</f>
        <v>0</v>
      </c>
      <c r="AJ185" t="b">
        <f t="shared" si="51"/>
        <v>0</v>
      </c>
      <c r="AK185" t="b">
        <f>AND(AC185,Y185)</f>
        <v>0</v>
      </c>
      <c r="AL185" t="b">
        <f t="shared" si="51"/>
        <v>0</v>
      </c>
      <c r="AM185" t="b">
        <f>AND(AA185,AB185)</f>
        <v>0</v>
      </c>
      <c r="AN185" t="b">
        <f t="shared" si="51"/>
        <v>0</v>
      </c>
      <c r="AO185" t="b">
        <f>AND(AA185,AC185)</f>
        <v>0</v>
      </c>
      <c r="AP185" t="b">
        <f t="shared" si="49"/>
        <v>0</v>
      </c>
      <c r="AQ185" t="b">
        <f>AND(AA185,Y185,Z185)</f>
        <v>0</v>
      </c>
      <c r="AR185" t="b">
        <f t="shared" si="49"/>
        <v>0</v>
      </c>
      <c r="AS185" t="b">
        <f>AND(AB185,AC185)</f>
        <v>0</v>
      </c>
      <c r="AT185" t="b">
        <f t="shared" si="49"/>
        <v>0</v>
      </c>
      <c r="AU185" t="b">
        <f>AND(AF185,Z185)</f>
        <v>0</v>
      </c>
      <c r="AV185" t="b">
        <f t="shared" si="49"/>
        <v>0</v>
      </c>
      <c r="AW185" t="b">
        <f t="shared" si="43"/>
        <v>0</v>
      </c>
      <c r="AX185" t="b">
        <f t="shared" si="49"/>
        <v>0</v>
      </c>
      <c r="AY185" t="b">
        <f>AND(AA185,AC185,Y185)</f>
        <v>0</v>
      </c>
      <c r="AZ185" t="b">
        <f t="shared" si="49"/>
        <v>0</v>
      </c>
      <c r="BA185" t="b">
        <f>AND(AA185,AB185,Z185)</f>
        <v>0</v>
      </c>
      <c r="BB185" t="b">
        <f t="shared" si="50"/>
        <v>0</v>
      </c>
      <c r="BC185" t="b">
        <f t="shared" si="44"/>
        <v>0</v>
      </c>
      <c r="BD185" t="b">
        <f t="shared" si="50"/>
        <v>0</v>
      </c>
      <c r="BE185" t="b">
        <f>AND(AA185,AC185,Z185)</f>
        <v>0</v>
      </c>
      <c r="BF185" t="b">
        <f t="shared" si="50"/>
        <v>0</v>
      </c>
      <c r="BG185" t="b">
        <f t="shared" si="45"/>
        <v>0</v>
      </c>
    </row>
    <row r="186" spans="1:60" x14ac:dyDescent="0.25">
      <c r="U186">
        <f t="shared" si="46"/>
        <v>183</v>
      </c>
      <c r="V186" cm="1">
        <f t="array" ref="V186">_xlfn.IFS(
OR(MOD(V185+0.5,3)=0,MOD(V185+0.5,4)=0,MOD(V185+0.5,7.5)=0,MOD(V185+0.5,5)=0),V185+0.5,
OR(MOD(V185+1,3)=0,MOD(V185+1,4)=0,MOD(V185+1,5)=0),V185+1,
OR(MOD(V185+1.5,3)=0,MOD(V185+1.5,4)=0,MOD(V185+1.5,7.5)=0,MOD(V185+1.5,5)=0),V185+1.5,
OR(MOD(V185+2,3)=0,MOD(V185+2,4)=0,MOD(V185+2,5)=0),V185+2,
OR(MOD(V185+2.5,3)=0,MOD(V185+2.5,4)=0,MOD(V185+2.5,7.5)=0,MOD(V185+2.5,5)=0),V185+2.5,
OR(MOD(V185+3,3)=0,MOD(V185+3,4)=0,MOD(V185+3,5)=0),V185+3)</f>
        <v>275</v>
      </c>
      <c r="W186" s="65">
        <f t="shared" si="42"/>
        <v>1.5277777777777777</v>
      </c>
      <c r="X186">
        <f>IF(MOD(V186,3)=0,1,0)+IF(MOD(V186,4)=0,2,0)+IF(MOD(V186,5)=0,4,0)+IF(MOD(V186,8)=0,8,0)+IF(MOD(V186,7.5)=0,16,0)+IF(OR(MOD(V186,6)=0,MOD(V186,10)=0),32,0)+IF(OR(MOD(V186,9)=0,MOD(V186,22.5)=0),64,0)</f>
        <v>4</v>
      </c>
      <c r="Y186" t="b">
        <f>OR(MOD(V186,6)=0,MOD(V186,10)=0)</f>
        <v>0</v>
      </c>
      <c r="Z186" t="b">
        <f>OR(MOD(V186,22.5)=0,MOD(V186,9)=0)</f>
        <v>0</v>
      </c>
      <c r="AA186" t="b">
        <f t="shared" si="51"/>
        <v>0</v>
      </c>
      <c r="AB186" t="b">
        <f t="shared" si="51"/>
        <v>0</v>
      </c>
      <c r="AC186" t="b">
        <f t="shared" si="51"/>
        <v>1</v>
      </c>
      <c r="AD186" t="b">
        <f t="shared" si="51"/>
        <v>0</v>
      </c>
      <c r="AE186" t="b">
        <f>AND(AA186,Y186)</f>
        <v>0</v>
      </c>
      <c r="AF186" t="b">
        <f>MOD($V186,AF$1)=0</f>
        <v>0</v>
      </c>
      <c r="AG186" t="b">
        <f t="shared" si="51"/>
        <v>0</v>
      </c>
      <c r="AH186" t="b">
        <f t="shared" si="51"/>
        <v>0</v>
      </c>
      <c r="AI186" t="b">
        <f>AND(AA186,Z186)</f>
        <v>0</v>
      </c>
      <c r="AJ186" t="b">
        <f t="shared" si="51"/>
        <v>0</v>
      </c>
      <c r="AK186" t="b">
        <f>AND(AC186,Y186)</f>
        <v>0</v>
      </c>
      <c r="AL186" t="b">
        <f t="shared" si="51"/>
        <v>0</v>
      </c>
      <c r="AM186" t="b">
        <f>AND(AA186,AB186)</f>
        <v>0</v>
      </c>
      <c r="AN186" t="b">
        <f t="shared" si="51"/>
        <v>0</v>
      </c>
      <c r="AO186" t="b">
        <f>AND(AA186,AC186)</f>
        <v>0</v>
      </c>
      <c r="AP186" t="b">
        <f t="shared" si="49"/>
        <v>0</v>
      </c>
      <c r="AQ186" t="b">
        <f>AND(AA186,Y186,Z186)</f>
        <v>0</v>
      </c>
      <c r="AR186" t="b">
        <f t="shared" si="49"/>
        <v>0</v>
      </c>
      <c r="AS186" t="b">
        <f>AND(AB186,AC186)</f>
        <v>0</v>
      </c>
      <c r="AT186" t="b">
        <f t="shared" si="49"/>
        <v>0</v>
      </c>
      <c r="AU186" t="b">
        <f>AND(AF186,Z186)</f>
        <v>0</v>
      </c>
      <c r="AV186" t="b">
        <f t="shared" si="49"/>
        <v>0</v>
      </c>
      <c r="AW186" t="b">
        <f t="shared" si="43"/>
        <v>0</v>
      </c>
      <c r="AX186" t="b">
        <f t="shared" si="49"/>
        <v>0</v>
      </c>
      <c r="AY186" t="b">
        <f>AND(AA186,AC186,Y186)</f>
        <v>0</v>
      </c>
      <c r="AZ186" t="b">
        <f t="shared" si="49"/>
        <v>0</v>
      </c>
      <c r="BA186" t="b">
        <f>AND(AA186,AB186,Z186)</f>
        <v>0</v>
      </c>
      <c r="BB186" t="b">
        <f t="shared" si="50"/>
        <v>0</v>
      </c>
      <c r="BC186" t="b">
        <f t="shared" si="44"/>
        <v>0</v>
      </c>
      <c r="BD186" t="b">
        <f t="shared" si="50"/>
        <v>0</v>
      </c>
      <c r="BE186" t="b">
        <f>AND(AA186,AC186,Z186)</f>
        <v>0</v>
      </c>
      <c r="BF186" t="b">
        <f t="shared" si="50"/>
        <v>0</v>
      </c>
      <c r="BG186" t="b">
        <f t="shared" si="45"/>
        <v>0</v>
      </c>
    </row>
    <row r="187" spans="1:60" x14ac:dyDescent="0.25">
      <c r="A187" t="s">
        <v>121</v>
      </c>
      <c r="B187" t="s">
        <v>142</v>
      </c>
      <c r="C187" t="s">
        <v>161</v>
      </c>
      <c r="E187" t="s">
        <v>157</v>
      </c>
      <c r="F187" t="s">
        <v>158</v>
      </c>
      <c r="G187" t="s">
        <v>159</v>
      </c>
      <c r="H187" t="s">
        <v>164</v>
      </c>
      <c r="I187" t="s">
        <v>163</v>
      </c>
      <c r="J187" t="s">
        <v>162</v>
      </c>
      <c r="K187" t="s">
        <v>204</v>
      </c>
      <c r="L187" t="s">
        <v>203</v>
      </c>
      <c r="M187" t="s">
        <v>184</v>
      </c>
      <c r="V187">
        <f>U186+1</f>
        <v>184</v>
      </c>
      <c r="W187" cm="1">
        <f t="array" ref="W187">_xlfn.IFS(
OR(MOD(V186+0.5,3)=0,MOD(V186+0.5,4)=0,MOD(V186+0.5,7.5)=0,MOD(V186+0.5,5)=0),V186+0.5,
OR(MOD(V186+1,3)=0,MOD(V186+1,4)=0,MOD(V186+1,5)=0),V186+1,
OR(MOD(V186+1.5,3)=0,MOD(V186+1.5,4)=0,MOD(V186+1.5,7.5)=0,MOD(V186+1.5,5)=0),V186+1.5,
OR(MOD(V186+2,3)=0,MOD(V186+2,4)=0,MOD(V186+2,5)=0),V186+2,
OR(MOD(V186+2.5,3)=0,MOD(V186+2.5,4)=0,MOD(V186+2.5,7.5)=0,MOD(V186+2.5,5)=0),V186+2.5,
OR(MOD(V186+3,3)=0,MOD(V186+3,4)=0,MOD(V186+3,5)=0),V186+3)</f>
        <v>276</v>
      </c>
      <c r="X187" s="65">
        <f t="shared" si="42"/>
        <v>1.5333333333333332</v>
      </c>
      <c r="Y187">
        <f>IF(MOD(W187,3)=0,1,0)+IF(MOD(W187,4)=0,2,0)+IF(MOD(W187,5)=0,4,0)+IF(MOD(W187,8)=0,8,0)+IF(MOD(W187,7.5)=0,16,0)+IF(OR(MOD(W187,6)=0,MOD(W187,10)=0),32,0)+IF(OR(MOD(W187,9)=0,MOD(W187,22.5)=0),64,0)</f>
        <v>35</v>
      </c>
      <c r="Z187" t="b">
        <f>OR(MOD(W187,6)=0,MOD(W187,10)=0)</f>
        <v>1</v>
      </c>
      <c r="AA187" t="b">
        <f>OR(MOD(W187,22.5)=0,MOD(W187,9)=0)</f>
        <v>0</v>
      </c>
      <c r="AB187" t="b">
        <f>MOD($W187,AA$1)=0</f>
        <v>1</v>
      </c>
      <c r="AC187" t="b">
        <f>MOD($W187,AB$1)=0</f>
        <v>1</v>
      </c>
      <c r="AD187" t="b">
        <f>MOD($W187,AC$1)=0</f>
        <v>0</v>
      </c>
      <c r="AE187" t="b">
        <f>MOD($W187,AD$1)=0</f>
        <v>1</v>
      </c>
      <c r="AF187" t="b">
        <f>AND(AB187,Z187)</f>
        <v>1</v>
      </c>
      <c r="AG187" t="b">
        <f>MOD($W187,AF$1)=0</f>
        <v>0</v>
      </c>
      <c r="AH187" t="b">
        <f>MOD($W187,AG$1)=0</f>
        <v>0</v>
      </c>
      <c r="AI187" t="b">
        <f>MOD($W187,AH$1)=0</f>
        <v>0</v>
      </c>
      <c r="AJ187" t="b">
        <f>AND(AB187,AA187)</f>
        <v>0</v>
      </c>
      <c r="AK187" t="b">
        <f>MOD($W187,AJ$1)=0</f>
        <v>0</v>
      </c>
      <c r="AL187" t="b">
        <f>AND(AD187,Z187)</f>
        <v>0</v>
      </c>
      <c r="AM187" t="b">
        <f>MOD($W187,AL$1)=0</f>
        <v>1</v>
      </c>
      <c r="AN187" t="b">
        <f>AND(AB187,AC187)</f>
        <v>1</v>
      </c>
      <c r="AO187" t="b">
        <f>MOD($W187,AN$1)=0</f>
        <v>0</v>
      </c>
      <c r="AP187" t="b">
        <f>AND(AB187,AD187)</f>
        <v>0</v>
      </c>
      <c r="AQ187" t="b">
        <f>MOD($W187,AP$1)=0</f>
        <v>0</v>
      </c>
      <c r="AR187" t="b">
        <f>AND(AB187,Z187,AA187)</f>
        <v>0</v>
      </c>
      <c r="AS187" t="b">
        <f>MOD($W187,AR$1)=0</f>
        <v>0</v>
      </c>
      <c r="AT187" t="b">
        <f>AND(AC187,AD187)</f>
        <v>0</v>
      </c>
      <c r="AU187" t="b">
        <f>MOD($W187,AT$1)=0</f>
        <v>0</v>
      </c>
      <c r="AV187" t="b">
        <f>AND(AG187,AA187)</f>
        <v>0</v>
      </c>
      <c r="AW187" t="b">
        <f>MOD($W187,AV$1)=0</f>
        <v>0</v>
      </c>
      <c r="AX187" t="b">
        <f t="shared" si="43"/>
        <v>0</v>
      </c>
      <c r="AY187" t="b">
        <f>MOD($W187,AX$1)=0</f>
        <v>0</v>
      </c>
      <c r="AZ187" t="b">
        <f>AND(AB187,AD187,Z187)</f>
        <v>0</v>
      </c>
      <c r="BA187" t="b">
        <f>MOD($W187,AZ$1)=0</f>
        <v>0</v>
      </c>
      <c r="BB187" t="b">
        <f>AND(AB187,AC187,AA187)</f>
        <v>0</v>
      </c>
      <c r="BC187" t="b">
        <f>MOD($W187,BB$1)=0</f>
        <v>0</v>
      </c>
      <c r="BD187" t="b">
        <f t="shared" si="44"/>
        <v>0</v>
      </c>
      <c r="BE187" t="b">
        <f>MOD($W187,BD$1)=0</f>
        <v>0</v>
      </c>
      <c r="BF187" t="b">
        <f>AND(AB187,AD187,AA187)</f>
        <v>0</v>
      </c>
      <c r="BG187" t="b">
        <f>MOD($W187,BF$1)=0</f>
        <v>0</v>
      </c>
      <c r="BH187" t="b">
        <f t="shared" si="45"/>
        <v>0</v>
      </c>
    </row>
    <row r="188" spans="1:60" x14ac:dyDescent="0.25">
      <c r="C188" t="s">
        <v>160</v>
      </c>
      <c r="F188" t="s">
        <v>172</v>
      </c>
      <c r="H188" t="s">
        <v>175</v>
      </c>
      <c r="I188" t="s">
        <v>166</v>
      </c>
      <c r="J188" t="s">
        <v>143</v>
      </c>
      <c r="V188">
        <f>V187+1</f>
        <v>185</v>
      </c>
      <c r="W188" cm="1">
        <f t="array" ref="W188">_xlfn.IFS(
OR(MOD(W187+0.5,3)=0,MOD(W187+0.5,4)=0,MOD(W187+0.5,7.5)=0,MOD(W187+0.5,5)=0),W187+0.5,
OR(MOD(W187+1,3)=0,MOD(W187+1,4)=0,MOD(W187+1,5)=0),W187+1,
OR(MOD(W187+1.5,3)=0,MOD(W187+1.5,4)=0,MOD(W187+1.5,7.5)=0,MOD(W187+1.5,5)=0),W187+1.5,
OR(MOD(W187+2,3)=0,MOD(W187+2,4)=0,MOD(W187+2,5)=0),W187+2,
OR(MOD(W187+2.5,3)=0,MOD(W187+2.5,4)=0,MOD(W187+2.5,7.5)=0,MOD(W187+2.5,5)=0),W187+2.5,
OR(MOD(W187+3,3)=0,MOD(W187+3,4)=0,MOD(W187+3,5)=0),W187+3)</f>
        <v>277.5</v>
      </c>
      <c r="X188" s="65">
        <f t="shared" si="42"/>
        <v>1.5416666666666665</v>
      </c>
      <c r="Y188">
        <f>IF(MOD(W188,3)=0,1,0)+IF(MOD(W188,4)=0,2,0)+IF(MOD(W188,5)=0,4,0)+IF(MOD(W188,8)=0,8,0)+IF(MOD(W188,7.5)=0,16,0)+IF(OR(MOD(W188,6)=0,MOD(W188,10)=0),32,0)+IF(OR(MOD(W188,9)=0,MOD(W188,22.5)=0),64,0)</f>
        <v>16</v>
      </c>
      <c r="Z188" t="b">
        <f>OR(MOD(W188,6)=0,MOD(W188,10)=0)</f>
        <v>0</v>
      </c>
      <c r="AA188" t="b">
        <f>OR(MOD(W188,22.5)=0,MOD(W188,9)=0)</f>
        <v>0</v>
      </c>
      <c r="AB188" t="b">
        <f>MOD($W188,AA$1)=0</f>
        <v>0</v>
      </c>
      <c r="AC188" t="b">
        <f>MOD($W188,AB$1)=0</f>
        <v>0</v>
      </c>
      <c r="AD188" t="b">
        <f>MOD($W188,AC$1)=0</f>
        <v>0</v>
      </c>
      <c r="AE188" t="b">
        <f>MOD($W188,AD$1)=0</f>
        <v>0</v>
      </c>
      <c r="AF188" t="b">
        <f>AND(AB188,Z188)</f>
        <v>0</v>
      </c>
      <c r="AG188" t="b">
        <f>MOD($W188,AF$1)=0</f>
        <v>1</v>
      </c>
      <c r="AH188" t="b">
        <f>MOD($W188,AG$1)=0</f>
        <v>0</v>
      </c>
      <c r="AI188" t="b">
        <f>MOD($W188,AH$1)=0</f>
        <v>0</v>
      </c>
      <c r="AJ188" t="b">
        <f>AND(AB188,AA188)</f>
        <v>0</v>
      </c>
      <c r="AK188" t="b">
        <f>MOD($W188,AJ$1)=0</f>
        <v>0</v>
      </c>
      <c r="AL188" t="b">
        <f>AND(AD188,Z188)</f>
        <v>0</v>
      </c>
      <c r="AM188" t="b">
        <f>MOD($W188,AL$1)=0</f>
        <v>0</v>
      </c>
      <c r="AN188" t="b">
        <f>AND(AB188,AC188)</f>
        <v>0</v>
      </c>
      <c r="AO188" t="b">
        <f>MOD($W188,AN$1)=0</f>
        <v>0</v>
      </c>
      <c r="AP188" t="b">
        <f>AND(AB188,AD188)</f>
        <v>0</v>
      </c>
      <c r="AQ188" t="b">
        <f>MOD($W188,AP$1)=0</f>
        <v>0</v>
      </c>
      <c r="AR188" t="b">
        <f>AND(AB188,Z188,AA188)</f>
        <v>0</v>
      </c>
      <c r="AS188" t="b">
        <f>MOD($W188,AR$1)=0</f>
        <v>0</v>
      </c>
      <c r="AT188" t="b">
        <f>AND(AC188,AD188)</f>
        <v>0</v>
      </c>
      <c r="AU188" t="b">
        <f>MOD($W188,AT$1)=0</f>
        <v>0</v>
      </c>
      <c r="AV188" t="b">
        <f>AND(AG188,AA188)</f>
        <v>0</v>
      </c>
      <c r="AW188" t="b">
        <f>MOD($W188,AV$1)=0</f>
        <v>0</v>
      </c>
      <c r="AX188" t="b">
        <f t="shared" si="43"/>
        <v>0</v>
      </c>
      <c r="AY188" t="b">
        <f>MOD($W188,AX$1)=0</f>
        <v>0</v>
      </c>
      <c r="AZ188" t="b">
        <f>AND(AB188,AD188,Z188)</f>
        <v>0</v>
      </c>
      <c r="BA188" t="b">
        <f>MOD($W188,AZ$1)=0</f>
        <v>0</v>
      </c>
      <c r="BB188" t="b">
        <f>AND(AB188,AC188,AA188)</f>
        <v>0</v>
      </c>
      <c r="BC188" t="b">
        <f>MOD($W188,BB$1)=0</f>
        <v>0</v>
      </c>
      <c r="BD188" t="b">
        <f t="shared" si="44"/>
        <v>0</v>
      </c>
      <c r="BE188" t="b">
        <f>MOD($W188,BD$1)=0</f>
        <v>0</v>
      </c>
      <c r="BF188" t="b">
        <f>AND(AB188,AD188,AA188)</f>
        <v>0</v>
      </c>
      <c r="BG188" t="b">
        <f>MOD($W188,BF$1)=0</f>
        <v>0</v>
      </c>
    </row>
    <row r="189" spans="1:60" x14ac:dyDescent="0.25">
      <c r="A189">
        <v>6</v>
      </c>
      <c r="B189">
        <v>6</v>
      </c>
      <c r="V189">
        <f t="shared" si="46"/>
        <v>186</v>
      </c>
      <c r="W189" cm="1">
        <f t="array" ref="W189">_xlfn.IFS(
OR(MOD(W188+0.5,3)=0,MOD(W188+0.5,4)=0,MOD(W188+0.5,7.5)=0,MOD(W188+0.5,5)=0),W188+0.5,
OR(MOD(W188+1,3)=0,MOD(W188+1,4)=0,MOD(W188+1,5)=0),W188+1,
OR(MOD(W188+1.5,3)=0,MOD(W188+1.5,4)=0,MOD(W188+1.5,7.5)=0,MOD(W188+1.5,5)=0),W188+1.5,
OR(MOD(W188+2,3)=0,MOD(W188+2,4)=0,MOD(W188+2,5)=0),W188+2,
OR(MOD(W188+2.5,3)=0,MOD(W188+2.5,4)=0,MOD(W188+2.5,7.5)=0,MOD(W188+2.5,5)=0),W188+2.5,
OR(MOD(W188+3,3)=0,MOD(W188+3,4)=0,MOD(W188+3,5)=0),W188+3)</f>
        <v>279</v>
      </c>
      <c r="X189" s="65">
        <f t="shared" si="42"/>
        <v>1.55</v>
      </c>
      <c r="Y189">
        <f>IF(MOD(W189,3)=0,1,0)+IF(MOD(W189,4)=0,2,0)+IF(MOD(W189,5)=0,4,0)+IF(MOD(W189,8)=0,8,0)+IF(MOD(W189,7.5)=0,16,0)+IF(OR(MOD(W189,6)=0,MOD(W189,10)=0),32,0)+IF(OR(MOD(W189,9)=0,MOD(W189,22.5)=0),64,0)</f>
        <v>65</v>
      </c>
      <c r="Z189" t="b">
        <f>OR(MOD(W189,6)=0,MOD(W189,10)=0)</f>
        <v>0</v>
      </c>
      <c r="AA189" t="b">
        <f>OR(MOD(W189,22.5)=0,MOD(W189,9)=0)</f>
        <v>1</v>
      </c>
      <c r="AB189" t="b">
        <f>MOD($W189,AA$1)=0</f>
        <v>1</v>
      </c>
      <c r="AC189" t="b">
        <f>MOD($W189,AB$1)=0</f>
        <v>0</v>
      </c>
      <c r="AD189" t="b">
        <f>MOD($W189,AC$1)=0</f>
        <v>0</v>
      </c>
      <c r="AE189" t="b">
        <f>MOD($W189,AD$1)=0</f>
        <v>0</v>
      </c>
      <c r="AF189" t="b">
        <f>AND(AB189,Z189)</f>
        <v>0</v>
      </c>
      <c r="AG189" t="b">
        <f>MOD($W189,AF$1)=0</f>
        <v>0</v>
      </c>
      <c r="AH189" t="b">
        <f>MOD($W189,AG$1)=0</f>
        <v>0</v>
      </c>
      <c r="AI189" t="b">
        <f>MOD($W189,AH$1)=0</f>
        <v>1</v>
      </c>
      <c r="AJ189" t="b">
        <f>AND(AB189,AA189)</f>
        <v>1</v>
      </c>
      <c r="AK189" t="b">
        <f>MOD($W189,AJ$1)=0</f>
        <v>0</v>
      </c>
      <c r="AL189" t="b">
        <f>AND(AD189,Z189)</f>
        <v>0</v>
      </c>
      <c r="AM189" t="b">
        <f>MOD($W189,AL$1)=0</f>
        <v>0</v>
      </c>
      <c r="AN189" t="b">
        <f>AND(AB189,AC189)</f>
        <v>0</v>
      </c>
      <c r="AO189" t="b">
        <f>MOD($W189,AN$1)=0</f>
        <v>0</v>
      </c>
      <c r="AP189" t="b">
        <f>AND(AB189,AD189)</f>
        <v>0</v>
      </c>
      <c r="AQ189" t="b">
        <f>MOD($W189,AP$1)=0</f>
        <v>0</v>
      </c>
      <c r="AR189" t="b">
        <f>AND(AB189,Z189,AA189)</f>
        <v>0</v>
      </c>
      <c r="AS189" t="b">
        <f>MOD($W189,AR$1)=0</f>
        <v>0</v>
      </c>
      <c r="AT189" t="b">
        <f>AND(AC189,AD189)</f>
        <v>0</v>
      </c>
      <c r="AU189" t="b">
        <f>MOD($W189,AT$1)=0</f>
        <v>0</v>
      </c>
      <c r="AV189" t="b">
        <f>AND(AG189,AA189)</f>
        <v>0</v>
      </c>
      <c r="AW189" t="b">
        <f>MOD($W189,AV$1)=0</f>
        <v>0</v>
      </c>
      <c r="AX189" t="b">
        <f t="shared" si="43"/>
        <v>0</v>
      </c>
      <c r="AY189" t="b">
        <f>MOD($W189,AX$1)=0</f>
        <v>0</v>
      </c>
      <c r="AZ189" t="b">
        <f>AND(AB189,AD189,Z189)</f>
        <v>0</v>
      </c>
      <c r="BA189" t="b">
        <f>MOD($W189,AZ$1)=0</f>
        <v>0</v>
      </c>
      <c r="BB189" t="b">
        <f>AND(AB189,AC189,AA189)</f>
        <v>0</v>
      </c>
      <c r="BC189" t="b">
        <f>MOD($W189,BB$1)=0</f>
        <v>0</v>
      </c>
      <c r="BD189" t="b">
        <f t="shared" si="44"/>
        <v>0</v>
      </c>
      <c r="BE189" t="b">
        <f>MOD($W189,BD$1)=0</f>
        <v>0</v>
      </c>
      <c r="BF189" t="b">
        <f>AND(AB189,AD189,AA189)</f>
        <v>0</v>
      </c>
      <c r="BG189" t="b">
        <f>MOD($W189,BF$1)=0</f>
        <v>0</v>
      </c>
      <c r="BH189" t="b">
        <f>AND(AB188,AC188,AD188)</f>
        <v>0</v>
      </c>
    </row>
    <row r="190" spans="1:60" x14ac:dyDescent="0.25">
      <c r="C190">
        <v>1</v>
      </c>
      <c r="E190">
        <v>1</v>
      </c>
      <c r="F190">
        <v>1</v>
      </c>
      <c r="I190">
        <v>1</v>
      </c>
      <c r="J190" t="s">
        <v>144</v>
      </c>
      <c r="K190">
        <v>4</v>
      </c>
      <c r="L190">
        <v>3</v>
      </c>
      <c r="V190">
        <f t="shared" si="46"/>
        <v>187</v>
      </c>
      <c r="W190" cm="1">
        <f t="array" ref="W190">_xlfn.IFS(
OR(MOD(W189+0.5,3)=0,MOD(W189+0.5,4)=0,MOD(W189+0.5,7.5)=0,MOD(W189+0.5,5)=0),W189+0.5,
OR(MOD(W189+1,3)=0,MOD(W189+1,4)=0,MOD(W189+1,5)=0),W189+1,
OR(MOD(W189+1.5,3)=0,MOD(W189+1.5,4)=0,MOD(W189+1.5,7.5)=0,MOD(W189+1.5,5)=0),W189+1.5,
OR(MOD(W189+2,3)=0,MOD(W189+2,4)=0,MOD(W189+2,5)=0),W189+2,
OR(MOD(W189+2.5,3)=0,MOD(W189+2.5,4)=0,MOD(W189+2.5,7.5)=0,MOD(W189+2.5,5)=0),W189+2.5,
OR(MOD(W189+3,3)=0,MOD(W189+3,4)=0,MOD(W189+3,5)=0),W189+3)</f>
        <v>280</v>
      </c>
      <c r="X190" s="65">
        <f t="shared" si="42"/>
        <v>1.5555555555555556</v>
      </c>
      <c r="Y190">
        <f>IF(MOD(W190,3)=0,1,0)+IF(MOD(W190,4)=0,2,0)+IF(MOD(W190,5)=0,4,0)+IF(MOD(W190,8)=0,8,0)+IF(MOD(W190,7.5)=0,16,0)+IF(OR(MOD(W190,6)=0,MOD(W190,10)=0),32,0)+IF(OR(MOD(W190,9)=0,MOD(W190,22.5)=0),64,0)</f>
        <v>46</v>
      </c>
      <c r="Z190" t="b">
        <f>OR(MOD(W190,6)=0,MOD(W190,10)=0)</f>
        <v>1</v>
      </c>
      <c r="AA190" t="b">
        <f>OR(MOD(W190,22.5)=0,MOD(W190,9)=0)</f>
        <v>0</v>
      </c>
      <c r="AB190" t="b">
        <f>MOD($W190,AA$1)=0</f>
        <v>0</v>
      </c>
      <c r="AC190" t="b">
        <f>MOD($W190,AB$1)=0</f>
        <v>1</v>
      </c>
      <c r="AD190" t="b">
        <f>MOD($W190,AC$1)=0</f>
        <v>1</v>
      </c>
      <c r="AE190" t="b">
        <f>MOD($W190,AD$1)=0</f>
        <v>0</v>
      </c>
      <c r="AF190" t="b">
        <f>AND(AB190,Z190)</f>
        <v>0</v>
      </c>
      <c r="AG190" t="b">
        <f>MOD($W190,AF$1)=0</f>
        <v>0</v>
      </c>
      <c r="AH190" t="b">
        <f>MOD($W190,AG$1)=0</f>
        <v>1</v>
      </c>
      <c r="AI190" t="b">
        <f>MOD($W190,AH$1)=0</f>
        <v>0</v>
      </c>
      <c r="AJ190" t="b">
        <f>AND(AB190,AA190)</f>
        <v>0</v>
      </c>
      <c r="AK190" t="b">
        <f>MOD($W190,AJ$1)=0</f>
        <v>1</v>
      </c>
      <c r="AL190" t="b">
        <f>AND(AD190,Z190)</f>
        <v>1</v>
      </c>
      <c r="AM190" t="b">
        <f>MOD($W190,AL$1)=0</f>
        <v>0</v>
      </c>
      <c r="AN190" t="b">
        <f>AND(AB190,AC190)</f>
        <v>0</v>
      </c>
      <c r="AO190" t="b">
        <f>MOD($W190,AN$1)=0</f>
        <v>0</v>
      </c>
      <c r="AP190" t="b">
        <f>AND(AB190,AD190)</f>
        <v>0</v>
      </c>
      <c r="AQ190" t="b">
        <f>MOD($W190,AP$1)=0</f>
        <v>0</v>
      </c>
      <c r="AR190" t="b">
        <f>AND(AB190,Z190,AA190)</f>
        <v>0</v>
      </c>
      <c r="AS190" t="b">
        <f>MOD($W190,AR$1)=0</f>
        <v>1</v>
      </c>
      <c r="AT190" t="b">
        <f>AND(AC190,AD190)</f>
        <v>1</v>
      </c>
      <c r="AU190" t="b">
        <f>MOD($W190,AT$1)=0</f>
        <v>0</v>
      </c>
      <c r="AV190" t="b">
        <f>AND(AG190,AA190)</f>
        <v>0</v>
      </c>
      <c r="AW190" t="b">
        <f>MOD($W190,AV$1)=0</f>
        <v>0</v>
      </c>
      <c r="AX190" t="b">
        <f t="shared" si="43"/>
        <v>0</v>
      </c>
      <c r="AY190" t="b">
        <f>MOD($W190,AX$1)=0</f>
        <v>0</v>
      </c>
      <c r="AZ190" t="b">
        <f>AND(AB190,AD190,Z190)</f>
        <v>0</v>
      </c>
      <c r="BA190" t="b">
        <f>MOD($W190,AZ$1)=0</f>
        <v>0</v>
      </c>
      <c r="BB190" t="b">
        <f>AND(AB190,AC190,AA190)</f>
        <v>0</v>
      </c>
      <c r="BC190" t="b">
        <f>MOD($W190,BB$1)=0</f>
        <v>1</v>
      </c>
      <c r="BD190" t="b">
        <f t="shared" si="44"/>
        <v>1</v>
      </c>
      <c r="BE190" t="b">
        <f>MOD($W190,BD$1)=0</f>
        <v>0</v>
      </c>
      <c r="BF190" t="b">
        <f>AND(AB190,AD190,AA190)</f>
        <v>0</v>
      </c>
      <c r="BG190" t="b">
        <f>MOD($W190,BF$1)=0</f>
        <v>0</v>
      </c>
      <c r="BH190" t="b">
        <f>AND(AB189,AC189,AD189)</f>
        <v>0</v>
      </c>
    </row>
    <row r="191" spans="1:60" x14ac:dyDescent="0.25">
      <c r="C191">
        <v>2</v>
      </c>
      <c r="E191">
        <v>1</v>
      </c>
      <c r="F191">
        <v>1</v>
      </c>
      <c r="I191">
        <v>2</v>
      </c>
      <c r="J191" t="s">
        <v>145</v>
      </c>
      <c r="K191">
        <v>5</v>
      </c>
      <c r="L191">
        <v>4</v>
      </c>
      <c r="V191">
        <f t="shared" si="46"/>
        <v>188</v>
      </c>
      <c r="W191" cm="1">
        <f t="array" ref="W191">_xlfn.IFS(
OR(MOD(W190+0.5,3)=0,MOD(W190+0.5,4)=0,MOD(W190+0.5,7.5)=0,MOD(W190+0.5,5)=0),W190+0.5,
OR(MOD(W190+1,3)=0,MOD(W190+1,4)=0,MOD(W190+1,5)=0),W190+1,
OR(MOD(W190+1.5,3)=0,MOD(W190+1.5,4)=0,MOD(W190+1.5,7.5)=0,MOD(W190+1.5,5)=0),W190+1.5,
OR(MOD(W190+2,3)=0,MOD(W190+2,4)=0,MOD(W190+2,5)=0),W190+2,
OR(MOD(W190+2.5,3)=0,MOD(W190+2.5,4)=0,MOD(W190+2.5,7.5)=0,MOD(W190+2.5,5)=0),W190+2.5,
OR(MOD(W190+3,3)=0,MOD(W190+3,4)=0,MOD(W190+3,5)=0),W190+3)</f>
        <v>282</v>
      </c>
      <c r="X191" s="65">
        <f t="shared" si="42"/>
        <v>1.5666666666666667</v>
      </c>
      <c r="Y191">
        <f>IF(MOD(W191,3)=0,1,0)+IF(MOD(W191,4)=0,2,0)+IF(MOD(W191,5)=0,4,0)+IF(MOD(W191,8)=0,8,0)+IF(MOD(W191,7.5)=0,16,0)+IF(OR(MOD(W191,6)=0,MOD(W191,10)=0),32,0)+IF(OR(MOD(W191,9)=0,MOD(W191,22.5)=0),64,0)</f>
        <v>33</v>
      </c>
      <c r="Z191" t="b">
        <f>OR(MOD(W191,6)=0,MOD(W191,10)=0)</f>
        <v>1</v>
      </c>
      <c r="AA191" t="b">
        <f>OR(MOD(W191,22.5)=0,MOD(W191,9)=0)</f>
        <v>0</v>
      </c>
      <c r="AB191" t="b">
        <f>MOD($W191,AA$1)=0</f>
        <v>1</v>
      </c>
      <c r="AC191" t="b">
        <f>MOD($W191,AB$1)=0</f>
        <v>0</v>
      </c>
      <c r="AD191" t="b">
        <f>MOD($W191,AC$1)=0</f>
        <v>0</v>
      </c>
      <c r="AE191" t="b">
        <f>MOD($W191,AD$1)=0</f>
        <v>1</v>
      </c>
      <c r="AF191" t="b">
        <f>AND(AB191,Z191)</f>
        <v>1</v>
      </c>
      <c r="AG191" t="b">
        <f>MOD($W191,AF$1)=0</f>
        <v>0</v>
      </c>
      <c r="AH191" t="b">
        <f>MOD($W191,AG$1)=0</f>
        <v>0</v>
      </c>
      <c r="AI191" t="b">
        <f>MOD($W191,AH$1)=0</f>
        <v>0</v>
      </c>
      <c r="AJ191" t="b">
        <f>AND(AB191,AA191)</f>
        <v>0</v>
      </c>
      <c r="AK191" t="b">
        <f>MOD($W191,AJ$1)=0</f>
        <v>0</v>
      </c>
      <c r="AL191" t="b">
        <f>AND(AD191,Z191)</f>
        <v>0</v>
      </c>
      <c r="AM191" t="b">
        <f>MOD($W191,AL$1)=0</f>
        <v>0</v>
      </c>
      <c r="AN191" t="b">
        <f>AND(AB191,AC191)</f>
        <v>0</v>
      </c>
      <c r="AO191" t="b">
        <f>MOD($W191,AN$1)=0</f>
        <v>0</v>
      </c>
      <c r="AP191" t="b">
        <f>AND(AB191,AD191)</f>
        <v>0</v>
      </c>
      <c r="AQ191" t="b">
        <f>MOD($W191,AP$1)=0</f>
        <v>0</v>
      </c>
      <c r="AR191" t="b">
        <f>AND(AB191,Z191,AA191)</f>
        <v>0</v>
      </c>
      <c r="AS191" t="b">
        <f>MOD($W191,AR$1)=0</f>
        <v>0</v>
      </c>
      <c r="AT191" t="b">
        <f>AND(AC191,AD191)</f>
        <v>0</v>
      </c>
      <c r="AU191" t="b">
        <f>MOD($W191,AT$1)=0</f>
        <v>0</v>
      </c>
      <c r="AV191" t="b">
        <f>AND(AG191,AA191)</f>
        <v>0</v>
      </c>
      <c r="AW191" t="b">
        <f>MOD($W191,AV$1)=0</f>
        <v>0</v>
      </c>
      <c r="AX191" t="b">
        <f t="shared" si="43"/>
        <v>0</v>
      </c>
      <c r="AY191" t="b">
        <f>MOD($W191,AX$1)=0</f>
        <v>0</v>
      </c>
      <c r="AZ191" t="b">
        <f>AND(AB191,AD191,Z191)</f>
        <v>0</v>
      </c>
      <c r="BA191" t="b">
        <f>MOD($W191,AZ$1)=0</f>
        <v>0</v>
      </c>
      <c r="BB191" t="b">
        <f>AND(AB191,AC191,AA191)</f>
        <v>0</v>
      </c>
      <c r="BC191" t="b">
        <f>MOD($W191,BB$1)=0</f>
        <v>0</v>
      </c>
      <c r="BD191" t="b">
        <f t="shared" si="44"/>
        <v>0</v>
      </c>
      <c r="BE191" t="b">
        <f>MOD($W191,BD$1)=0</f>
        <v>0</v>
      </c>
      <c r="BF191" t="b">
        <f>AND(AB191,AD191,AA191)</f>
        <v>0</v>
      </c>
      <c r="BG191" t="b">
        <f>MOD($W191,BF$1)=0</f>
        <v>0</v>
      </c>
      <c r="BH191" t="b">
        <f>AND(AB190,AC190,AD190)</f>
        <v>0</v>
      </c>
    </row>
    <row r="192" spans="1:60" x14ac:dyDescent="0.25">
      <c r="C192">
        <v>3</v>
      </c>
      <c r="E192">
        <v>1</v>
      </c>
      <c r="F192">
        <v>2</v>
      </c>
      <c r="I192">
        <v>3</v>
      </c>
      <c r="J192" t="s">
        <v>144</v>
      </c>
      <c r="K192">
        <v>6</v>
      </c>
      <c r="L192">
        <v>5</v>
      </c>
      <c r="V192">
        <f t="shared" si="46"/>
        <v>189</v>
      </c>
      <c r="W192" cm="1">
        <f t="array" ref="W192">_xlfn.IFS(
OR(MOD(W191+0.5,3)=0,MOD(W191+0.5,4)=0,MOD(W191+0.5,7.5)=0,MOD(W191+0.5,5)=0),W191+0.5,
OR(MOD(W191+1,3)=0,MOD(W191+1,4)=0,MOD(W191+1,5)=0),W191+1,
OR(MOD(W191+1.5,3)=0,MOD(W191+1.5,4)=0,MOD(W191+1.5,7.5)=0,MOD(W191+1.5,5)=0),W191+1.5,
OR(MOD(W191+2,3)=0,MOD(W191+2,4)=0,MOD(W191+2,5)=0),W191+2,
OR(MOD(W191+2.5,3)=0,MOD(W191+2.5,4)=0,MOD(W191+2.5,7.5)=0,MOD(W191+2.5,5)=0),W191+2.5,
OR(MOD(W191+3,3)=0,MOD(W191+3,4)=0,MOD(W191+3,5)=0),W191+3)</f>
        <v>284</v>
      </c>
      <c r="X192" s="65">
        <f t="shared" si="42"/>
        <v>1.5777777777777777</v>
      </c>
      <c r="Y192">
        <f>IF(MOD(W192,3)=0,1,0)+IF(MOD(W192,4)=0,2,0)+IF(MOD(W192,5)=0,4,0)+IF(MOD(W192,8)=0,8,0)+IF(MOD(W192,7.5)=0,16,0)+IF(OR(MOD(W192,6)=0,MOD(W192,10)=0),32,0)+IF(OR(MOD(W192,9)=0,MOD(W192,22.5)=0),64,0)</f>
        <v>2</v>
      </c>
      <c r="Z192" t="b">
        <f>OR(MOD(W192,6)=0,MOD(W192,10)=0)</f>
        <v>0</v>
      </c>
      <c r="AA192" t="b">
        <f>OR(MOD(W192,22.5)=0,MOD(W192,9)=0)</f>
        <v>0</v>
      </c>
      <c r="AB192" t="b">
        <f>MOD($W192,AA$1)=0</f>
        <v>0</v>
      </c>
      <c r="AC192" t="b">
        <f>MOD($W192,AB$1)=0</f>
        <v>1</v>
      </c>
      <c r="AD192" t="b">
        <f>MOD($W192,AC$1)=0</f>
        <v>0</v>
      </c>
      <c r="AE192" t="b">
        <f>MOD($W192,AD$1)=0</f>
        <v>0</v>
      </c>
      <c r="AF192" t="b">
        <f>AND(AB192,Z192)</f>
        <v>0</v>
      </c>
      <c r="AG192" t="b">
        <f>MOD($W192,AF$1)=0</f>
        <v>0</v>
      </c>
      <c r="AH192" t="b">
        <f>MOD($W192,AG$1)=0</f>
        <v>0</v>
      </c>
      <c r="AI192" t="b">
        <f>MOD($W192,AH$1)=0</f>
        <v>0</v>
      </c>
      <c r="AJ192" t="b">
        <f>AND(AB192,AA192)</f>
        <v>0</v>
      </c>
      <c r="AK192" t="b">
        <f>MOD($W192,AJ$1)=0</f>
        <v>0</v>
      </c>
      <c r="AL192" t="b">
        <f>AND(AD192,Z192)</f>
        <v>0</v>
      </c>
      <c r="AM192" t="b">
        <f>MOD($W192,AL$1)=0</f>
        <v>0</v>
      </c>
      <c r="AN192" t="b">
        <f>AND(AB192,AC192)</f>
        <v>0</v>
      </c>
      <c r="AO192" t="b">
        <f>MOD($W192,AN$1)=0</f>
        <v>0</v>
      </c>
      <c r="AP192" t="b">
        <f>AND(AB192,AD192)</f>
        <v>0</v>
      </c>
      <c r="AQ192" t="b">
        <f>MOD($W192,AP$1)=0</f>
        <v>0</v>
      </c>
      <c r="AR192" t="b">
        <f>AND(AB192,Z192,AA192)</f>
        <v>0</v>
      </c>
      <c r="AS192" t="b">
        <f>MOD($W192,AR$1)=0</f>
        <v>0</v>
      </c>
      <c r="AT192" t="b">
        <f>AND(AC192,AD192)</f>
        <v>0</v>
      </c>
      <c r="AU192" t="b">
        <f>MOD($W192,AT$1)=0</f>
        <v>0</v>
      </c>
      <c r="AV192" t="b">
        <f>AND(AG192,AA192)</f>
        <v>0</v>
      </c>
      <c r="AW192" t="b">
        <f>MOD($W192,AV$1)=0</f>
        <v>0</v>
      </c>
      <c r="AX192" t="b">
        <f t="shared" si="43"/>
        <v>0</v>
      </c>
      <c r="AY192" t="b">
        <f>MOD($W192,AX$1)=0</f>
        <v>0</v>
      </c>
      <c r="AZ192" t="b">
        <f>AND(AB192,AD192,Z192)</f>
        <v>0</v>
      </c>
      <c r="BA192" t="b">
        <f>MOD($W192,AZ$1)=0</f>
        <v>0</v>
      </c>
      <c r="BB192" t="b">
        <f>AND(AB192,AC192,AA192)</f>
        <v>0</v>
      </c>
      <c r="BC192" t="b">
        <f>MOD($W192,BB$1)=0</f>
        <v>0</v>
      </c>
      <c r="BD192" t="b">
        <f t="shared" si="44"/>
        <v>0</v>
      </c>
      <c r="BE192" t="b">
        <f>MOD($W192,BD$1)=0</f>
        <v>0</v>
      </c>
      <c r="BF192" t="b">
        <f>AND(AB192,AD192,AA192)</f>
        <v>0</v>
      </c>
      <c r="BG192" t="b">
        <f>MOD($W192,BF$1)=0</f>
        <v>0</v>
      </c>
      <c r="BH192" t="b">
        <f>AND(AB191,AC191,AD191)</f>
        <v>0</v>
      </c>
    </row>
    <row r="193" spans="1:60" x14ac:dyDescent="0.25">
      <c r="C193">
        <v>4</v>
      </c>
      <c r="E193">
        <v>2</v>
      </c>
      <c r="F193">
        <v>2</v>
      </c>
      <c r="I193">
        <v>1</v>
      </c>
      <c r="J193" t="s">
        <v>145</v>
      </c>
      <c r="K193">
        <v>1</v>
      </c>
      <c r="L193">
        <v>6</v>
      </c>
      <c r="V193">
        <f t="shared" si="46"/>
        <v>190</v>
      </c>
      <c r="W193" cm="1">
        <f t="array" ref="W193">_xlfn.IFS(
OR(MOD(W192+0.5,3)=0,MOD(W192+0.5,4)=0,MOD(W192+0.5,7.5)=0,MOD(W192+0.5,5)=0),W192+0.5,
OR(MOD(W192+1,3)=0,MOD(W192+1,4)=0,MOD(W192+1,5)=0),W192+1,
OR(MOD(W192+1.5,3)=0,MOD(W192+1.5,4)=0,MOD(W192+1.5,7.5)=0,MOD(W192+1.5,5)=0),W192+1.5,
OR(MOD(W192+2,3)=0,MOD(W192+2,4)=0,MOD(W192+2,5)=0),W192+2,
OR(MOD(W192+2.5,3)=0,MOD(W192+2.5,4)=0,MOD(W192+2.5,7.5)=0,MOD(W192+2.5,5)=0),W192+2.5,
OR(MOD(W192+3,3)=0,MOD(W192+3,4)=0,MOD(W192+3,5)=0),W192+3)</f>
        <v>285</v>
      </c>
      <c r="X193" s="65">
        <f t="shared" si="42"/>
        <v>1.5833333333333333</v>
      </c>
      <c r="Y193">
        <f>IF(MOD(W193,3)=0,1,0)+IF(MOD(W193,4)=0,2,0)+IF(MOD(W193,5)=0,4,0)+IF(MOD(W193,8)=0,8,0)+IF(MOD(W193,7.5)=0,16,0)+IF(OR(MOD(W193,6)=0,MOD(W193,10)=0),32,0)+IF(OR(MOD(W193,9)=0,MOD(W193,22.5)=0),64,0)</f>
        <v>21</v>
      </c>
      <c r="Z193" t="b">
        <f>OR(MOD(W193,6)=0,MOD(W193,10)=0)</f>
        <v>0</v>
      </c>
      <c r="AA193" t="b">
        <f>OR(MOD(W193,22.5)=0,MOD(W193,9)=0)</f>
        <v>0</v>
      </c>
      <c r="AB193" t="b">
        <f>MOD($W193,AA$1)=0</f>
        <v>1</v>
      </c>
      <c r="AC193" t="b">
        <f>MOD($W193,AB$1)=0</f>
        <v>0</v>
      </c>
      <c r="AD193" t="b">
        <f>MOD($W193,AC$1)=0</f>
        <v>1</v>
      </c>
      <c r="AE193" t="b">
        <f>MOD($W193,AD$1)=0</f>
        <v>0</v>
      </c>
      <c r="AF193" t="b">
        <f>AND(AB193,Z193)</f>
        <v>0</v>
      </c>
      <c r="AG193" t="b">
        <f>MOD($W193,AF$1)=0</f>
        <v>1</v>
      </c>
      <c r="AH193" t="b">
        <f>MOD($W193,AG$1)=0</f>
        <v>0</v>
      </c>
      <c r="AI193" t="b">
        <f>MOD($W193,AH$1)=0</f>
        <v>0</v>
      </c>
      <c r="AJ193" t="b">
        <f>AND(AB193,AA193)</f>
        <v>0</v>
      </c>
      <c r="AK193" t="b">
        <f>MOD($W193,AJ$1)=0</f>
        <v>0</v>
      </c>
      <c r="AL193" t="b">
        <f>AND(AD193,Z193)</f>
        <v>0</v>
      </c>
      <c r="AM193" t="b">
        <f>MOD($W193,AL$1)=0</f>
        <v>0</v>
      </c>
      <c r="AN193" t="b">
        <f>AND(AB193,AC193)</f>
        <v>0</v>
      </c>
      <c r="AO193" t="b">
        <f>MOD($W193,AN$1)=0</f>
        <v>1</v>
      </c>
      <c r="AP193" t="b">
        <f>AND(AB193,AD193)</f>
        <v>1</v>
      </c>
      <c r="AQ193" t="b">
        <f>MOD($W193,AP$1)=0</f>
        <v>0</v>
      </c>
      <c r="AR193" t="b">
        <f>AND(AB193,Z193,AA193)</f>
        <v>0</v>
      </c>
      <c r="AS193" t="b">
        <f>MOD($W193,AR$1)=0</f>
        <v>0</v>
      </c>
      <c r="AT193" t="b">
        <f>AND(AC193,AD193)</f>
        <v>0</v>
      </c>
      <c r="AU193" t="b">
        <f>MOD($W193,AT$1)=0</f>
        <v>0</v>
      </c>
      <c r="AV193" t="b">
        <f>AND(AG193,AA193)</f>
        <v>0</v>
      </c>
      <c r="AW193" t="b">
        <f>MOD($W193,AV$1)=0</f>
        <v>0</v>
      </c>
      <c r="AX193" t="b">
        <f t="shared" si="43"/>
        <v>0</v>
      </c>
      <c r="AY193" t="b">
        <f>MOD($W193,AX$1)=0</f>
        <v>0</v>
      </c>
      <c r="AZ193" t="b">
        <f>AND(AB193,AD193,Z193)</f>
        <v>0</v>
      </c>
      <c r="BA193" t="b">
        <f>MOD($W193,AZ$1)=0</f>
        <v>0</v>
      </c>
      <c r="BB193" t="b">
        <f>AND(AB193,AC193,AA193)</f>
        <v>0</v>
      </c>
      <c r="BC193" t="b">
        <f>MOD($W193,BB$1)=0</f>
        <v>0</v>
      </c>
      <c r="BD193" t="b">
        <f t="shared" si="44"/>
        <v>0</v>
      </c>
      <c r="BE193" t="b">
        <f>MOD($W193,BD$1)=0</f>
        <v>0</v>
      </c>
      <c r="BF193" t="b">
        <f>AND(AB193,AD193,AA193)</f>
        <v>0</v>
      </c>
      <c r="BG193" t="b">
        <f>MOD($W193,BF$1)=0</f>
        <v>0</v>
      </c>
      <c r="BH193" t="b">
        <f>AND(AB192,AC192,AD192)</f>
        <v>0</v>
      </c>
    </row>
    <row r="194" spans="1:60" x14ac:dyDescent="0.25">
      <c r="C194">
        <v>5</v>
      </c>
      <c r="E194">
        <v>2</v>
      </c>
      <c r="F194">
        <v>3</v>
      </c>
      <c r="I194">
        <v>2</v>
      </c>
      <c r="J194" t="s">
        <v>144</v>
      </c>
      <c r="K194">
        <v>2</v>
      </c>
      <c r="L194">
        <v>7</v>
      </c>
      <c r="V194">
        <f t="shared" si="46"/>
        <v>191</v>
      </c>
      <c r="W194" cm="1">
        <f t="array" ref="W194">_xlfn.IFS(
OR(MOD(W193+0.5,3)=0,MOD(W193+0.5,4)=0,MOD(W193+0.5,7.5)=0,MOD(W193+0.5,5)=0),W193+0.5,
OR(MOD(W193+1,3)=0,MOD(W193+1,4)=0,MOD(W193+1,5)=0),W193+1,
OR(MOD(W193+1.5,3)=0,MOD(W193+1.5,4)=0,MOD(W193+1.5,7.5)=0,MOD(W193+1.5,5)=0),W193+1.5,
OR(MOD(W193+2,3)=0,MOD(W193+2,4)=0,MOD(W193+2,5)=0),W193+2,
OR(MOD(W193+2.5,3)=0,MOD(W193+2.5,4)=0,MOD(W193+2.5,7.5)=0,MOD(W193+2.5,5)=0),W193+2.5,
OR(MOD(W193+3,3)=0,MOD(W193+3,4)=0,MOD(W193+3,5)=0),W193+3)</f>
        <v>288</v>
      </c>
      <c r="X194" s="65">
        <f t="shared" si="42"/>
        <v>1.6</v>
      </c>
      <c r="Y194">
        <f>IF(MOD(W194,3)=0,1,0)+IF(MOD(W194,4)=0,2,0)+IF(MOD(W194,5)=0,4,0)+IF(MOD(W194,8)=0,8,0)+IF(MOD(W194,7.5)=0,16,0)+IF(OR(MOD(W194,6)=0,MOD(W194,10)=0),32,0)+IF(OR(MOD(W194,9)=0,MOD(W194,22.5)=0),64,0)</f>
        <v>107</v>
      </c>
      <c r="Z194" t="b">
        <f>OR(MOD(W194,6)=0,MOD(W194,10)=0)</f>
        <v>1</v>
      </c>
      <c r="AA194" t="b">
        <f>OR(MOD(W194,22.5)=0,MOD(W194,9)=0)</f>
        <v>1</v>
      </c>
      <c r="AB194" t="b">
        <f>MOD($W194,AA$1)=0</f>
        <v>1</v>
      </c>
      <c r="AC194" t="b">
        <f>MOD($W194,AB$1)=0</f>
        <v>1</v>
      </c>
      <c r="AD194" t="b">
        <f>MOD($W194,AC$1)=0</f>
        <v>0</v>
      </c>
      <c r="AE194" t="b">
        <f>MOD($W194,AD$1)=0</f>
        <v>1</v>
      </c>
      <c r="AF194" t="b">
        <f>AND(AB194,Z194)</f>
        <v>1</v>
      </c>
      <c r="AG194" t="b">
        <f>MOD($W194,AF$1)=0</f>
        <v>0</v>
      </c>
      <c r="AH194" t="b">
        <f>MOD($W194,AG$1)=0</f>
        <v>1</v>
      </c>
      <c r="AI194" t="b">
        <f>MOD($W194,AH$1)=0</f>
        <v>1</v>
      </c>
      <c r="AJ194" t="b">
        <f>AND(AB194,AA194)</f>
        <v>1</v>
      </c>
      <c r="AK194" t="b">
        <f>MOD($W194,AJ$1)=0</f>
        <v>0</v>
      </c>
      <c r="AL194" t="b">
        <f>AND(AD194,Z194)</f>
        <v>0</v>
      </c>
      <c r="AM194" t="b">
        <f>MOD($W194,AL$1)=0</f>
        <v>1</v>
      </c>
      <c r="AN194" t="b">
        <f>AND(AB194,AC194)</f>
        <v>1</v>
      </c>
      <c r="AO194" t="b">
        <f>MOD($W194,AN$1)=0</f>
        <v>0</v>
      </c>
      <c r="AP194" t="b">
        <f>AND(AB194,AD194)</f>
        <v>0</v>
      </c>
      <c r="AQ194" t="b">
        <f>MOD($W194,AP$1)=0</f>
        <v>1</v>
      </c>
      <c r="AR194" t="b">
        <f>AND(AB194,Z194,AA194)</f>
        <v>1</v>
      </c>
      <c r="AS194" t="b">
        <f>MOD($W194,AR$1)=0</f>
        <v>0</v>
      </c>
      <c r="AT194" t="b">
        <f>AND(AC194,AD194)</f>
        <v>0</v>
      </c>
      <c r="AU194" t="b">
        <f>MOD($W194,AT$1)=0</f>
        <v>0</v>
      </c>
      <c r="AV194" t="b">
        <f>AND(AG194,AA194)</f>
        <v>0</v>
      </c>
      <c r="AW194" t="b">
        <f>MOD($W194,AV$1)=0</f>
        <v>1</v>
      </c>
      <c r="AX194" t="b">
        <f t="shared" si="43"/>
        <v>1</v>
      </c>
      <c r="AY194" t="b">
        <f>MOD($W194,AX$1)=0</f>
        <v>0</v>
      </c>
      <c r="AZ194" t="b">
        <f>AND(AB194,AD194,Z194)</f>
        <v>0</v>
      </c>
      <c r="BA194" t="b">
        <f>MOD($W194,AZ$1)=0</f>
        <v>1</v>
      </c>
      <c r="BB194" t="b">
        <f>AND(AB194,AC194,AA194)</f>
        <v>1</v>
      </c>
      <c r="BC194" t="b">
        <f>MOD($W194,BB$1)=0</f>
        <v>0</v>
      </c>
      <c r="BD194" t="b">
        <f t="shared" si="44"/>
        <v>0</v>
      </c>
      <c r="BE194" t="b">
        <f>MOD($W194,BD$1)=0</f>
        <v>0</v>
      </c>
      <c r="BF194" t="b">
        <f>AND(AB194,AD194,AA194)</f>
        <v>0</v>
      </c>
      <c r="BG194" t="b">
        <f>MOD($W194,BF$1)=0</f>
        <v>0</v>
      </c>
      <c r="BH194" t="b">
        <f>AND(AB193,AC193,AD193)</f>
        <v>0</v>
      </c>
    </row>
    <row r="195" spans="1:60" x14ac:dyDescent="0.25">
      <c r="C195">
        <v>6</v>
      </c>
      <c r="E195">
        <v>2</v>
      </c>
      <c r="F195">
        <v>3</v>
      </c>
      <c r="I195">
        <v>3</v>
      </c>
      <c r="J195" t="s">
        <v>145</v>
      </c>
      <c r="K195">
        <v>3</v>
      </c>
      <c r="L195">
        <v>8</v>
      </c>
      <c r="V195">
        <f t="shared" si="46"/>
        <v>192</v>
      </c>
      <c r="W195" cm="1">
        <f t="array" ref="W195">_xlfn.IFS(
OR(MOD(W194+0.5,3)=0,MOD(W194+0.5,4)=0,MOD(W194+0.5,7.5)=0,MOD(W194+0.5,5)=0),W194+0.5,
OR(MOD(W194+1,3)=0,MOD(W194+1,4)=0,MOD(W194+1,5)=0),W194+1,
OR(MOD(W194+1.5,3)=0,MOD(W194+1.5,4)=0,MOD(W194+1.5,7.5)=0,MOD(W194+1.5,5)=0),W194+1.5,
OR(MOD(W194+2,3)=0,MOD(W194+2,4)=0,MOD(W194+2,5)=0),W194+2,
OR(MOD(W194+2.5,3)=0,MOD(W194+2.5,4)=0,MOD(W194+2.5,7.5)=0,MOD(W194+2.5,5)=0),W194+2.5,
OR(MOD(W194+3,3)=0,MOD(W194+3,4)=0,MOD(W194+3,5)=0),W194+3)</f>
        <v>290</v>
      </c>
      <c r="X195" s="65">
        <f t="shared" si="42"/>
        <v>1.6111111111111112</v>
      </c>
      <c r="Y195">
        <f>IF(MOD(W195,3)=0,1,0)+IF(MOD(W195,4)=0,2,0)+IF(MOD(W195,5)=0,4,0)+IF(MOD(W195,8)=0,8,0)+IF(MOD(W195,7.5)=0,16,0)+IF(OR(MOD(W195,6)=0,MOD(W195,10)=0),32,0)+IF(OR(MOD(W195,9)=0,MOD(W195,22.5)=0),64,0)</f>
        <v>36</v>
      </c>
      <c r="Z195" t="b">
        <f>OR(MOD(W195,6)=0,MOD(W195,10)=0)</f>
        <v>1</v>
      </c>
      <c r="AA195" t="b">
        <f>OR(MOD(W195,22.5)=0,MOD(W195,9)=0)</f>
        <v>0</v>
      </c>
      <c r="AB195" t="b">
        <f>MOD($W195,AA$1)=0</f>
        <v>0</v>
      </c>
      <c r="AC195" t="b">
        <f>MOD($W195,AB$1)=0</f>
        <v>0</v>
      </c>
      <c r="AD195" t="b">
        <f>MOD($W195,AC$1)=0</f>
        <v>1</v>
      </c>
      <c r="AE195" t="b">
        <f>MOD($W195,AD$1)=0</f>
        <v>0</v>
      </c>
      <c r="AF195" t="b">
        <f>AND(AB195,Z195)</f>
        <v>0</v>
      </c>
      <c r="AG195" t="b">
        <f>MOD($W195,AF$1)=0</f>
        <v>0</v>
      </c>
      <c r="AH195" t="b">
        <f>MOD($W195,AG$1)=0</f>
        <v>0</v>
      </c>
      <c r="AI195" t="b">
        <f>MOD($W195,AH$1)=0</f>
        <v>0</v>
      </c>
      <c r="AJ195" t="b">
        <f>AND(AB195,AA195)</f>
        <v>0</v>
      </c>
      <c r="AK195" t="b">
        <f>MOD($W195,AJ$1)=0</f>
        <v>1</v>
      </c>
      <c r="AL195" t="b">
        <f>AND(AD195,Z195)</f>
        <v>1</v>
      </c>
      <c r="AM195" t="b">
        <f>MOD($W195,AL$1)=0</f>
        <v>0</v>
      </c>
      <c r="AN195" t="b">
        <f>AND(AB195,AC195)</f>
        <v>0</v>
      </c>
      <c r="AO195" t="b">
        <f>MOD($W195,AN$1)=0</f>
        <v>0</v>
      </c>
      <c r="AP195" t="b">
        <f>AND(AB195,AD195)</f>
        <v>0</v>
      </c>
      <c r="AQ195" t="b">
        <f>MOD($W195,AP$1)=0</f>
        <v>0</v>
      </c>
      <c r="AR195" t="b">
        <f>AND(AB195,Z195,AA195)</f>
        <v>0</v>
      </c>
      <c r="AS195" t="b">
        <f>MOD($W195,AR$1)=0</f>
        <v>0</v>
      </c>
      <c r="AT195" t="b">
        <f>AND(AC195,AD195)</f>
        <v>0</v>
      </c>
      <c r="AU195" t="b">
        <f>MOD($W195,AT$1)=0</f>
        <v>0</v>
      </c>
      <c r="AV195" t="b">
        <f>AND(AG195,AA195)</f>
        <v>0</v>
      </c>
      <c r="AW195" t="b">
        <f>MOD($W195,AV$1)=0</f>
        <v>0</v>
      </c>
      <c r="AX195" t="b">
        <f t="shared" si="43"/>
        <v>0</v>
      </c>
      <c r="AY195" t="b">
        <f>MOD($W195,AX$1)=0</f>
        <v>0</v>
      </c>
      <c r="AZ195" t="b">
        <f>AND(AB195,AD195,Z195)</f>
        <v>0</v>
      </c>
      <c r="BA195" t="b">
        <f>MOD($W195,AZ$1)=0</f>
        <v>0</v>
      </c>
      <c r="BB195" t="b">
        <f>AND(AB195,AC195,AA195)</f>
        <v>0</v>
      </c>
      <c r="BC195" t="b">
        <f>MOD($W195,BB$1)=0</f>
        <v>0</v>
      </c>
      <c r="BD195" t="b">
        <f t="shared" si="44"/>
        <v>0</v>
      </c>
      <c r="BE195" t="b">
        <f>MOD($W195,BD$1)=0</f>
        <v>0</v>
      </c>
      <c r="BF195" t="b">
        <f>AND(AB195,AD195,AA195)</f>
        <v>0</v>
      </c>
      <c r="BG195" t="b">
        <f>MOD($W195,BF$1)=0</f>
        <v>0</v>
      </c>
      <c r="BH195" t="b">
        <f>AND(AB194,AC194,AD194)</f>
        <v>0</v>
      </c>
    </row>
    <row r="196" spans="1:60" x14ac:dyDescent="0.25">
      <c r="V196">
        <f>V195+1</f>
        <v>193</v>
      </c>
      <c r="W196" cm="1">
        <f t="array" ref="W196">_xlfn.IFS(
OR(MOD(W195+0.5,3)=0,MOD(W195+0.5,4)=0,MOD(W195+0.5,7.5)=0,MOD(W195+0.5,5)=0),W195+0.5,
OR(MOD(W195+1,3)=0,MOD(W195+1,4)=0,MOD(W195+1,5)=0),W195+1,
OR(MOD(W195+1.5,3)=0,MOD(W195+1.5,4)=0,MOD(W195+1.5,7.5)=0,MOD(W195+1.5,5)=0),W195+1.5,
OR(MOD(W195+2,3)=0,MOD(W195+2,4)=0,MOD(W195+2,5)=0),W195+2,
OR(MOD(W195+2.5,3)=0,MOD(W195+2.5,4)=0,MOD(W195+2.5,7.5)=0,MOD(W195+2.5,5)=0),W195+2.5,
OR(MOD(W195+3,3)=0,MOD(W195+3,4)=0,MOD(W195+3,5)=0),W195+3)</f>
        <v>291</v>
      </c>
      <c r="X196" s="65">
        <f t="shared" ref="W196:X243" si="52">RADIANS(W196)/PI()</f>
        <v>1.6166666666666667</v>
      </c>
      <c r="Y196">
        <f>IF(MOD(W196,3)=0,1,0)+IF(MOD(W196,4)=0,2,0)+IF(MOD(W196,5)=0,4,0)+IF(MOD(W196,8)=0,8,0)+IF(MOD(W196,7.5)=0,16,0)+IF(OR(MOD(W196,6)=0,MOD(W196,10)=0),32,0)+IF(OR(MOD(W196,9)=0,MOD(W196,22.5)=0),64,0)</f>
        <v>1</v>
      </c>
      <c r="Z196" t="b">
        <f>OR(MOD(W196,6)=0,MOD(W196,10)=0)</f>
        <v>0</v>
      </c>
      <c r="AA196" t="b">
        <f>OR(MOD(W196,22.5)=0,MOD(W196,9)=0)</f>
        <v>0</v>
      </c>
      <c r="AB196" t="b">
        <f>MOD($W196,AA$1)=0</f>
        <v>1</v>
      </c>
      <c r="AC196" t="b">
        <f>MOD($W196,AB$1)=0</f>
        <v>0</v>
      </c>
      <c r="AD196" t="b">
        <f>MOD($W196,AC$1)=0</f>
        <v>0</v>
      </c>
      <c r="AE196" t="b">
        <f>MOD($W196,AD$1)=0</f>
        <v>0</v>
      </c>
      <c r="AF196" t="b">
        <f>AND(AB196,Z196)</f>
        <v>0</v>
      </c>
      <c r="AG196" t="b">
        <f>MOD($W196,AF$1)=0</f>
        <v>0</v>
      </c>
      <c r="AH196" t="b">
        <f>MOD($W196,AG$1)=0</f>
        <v>0</v>
      </c>
      <c r="AI196" t="b">
        <f>MOD($W196,AH$1)=0</f>
        <v>0</v>
      </c>
      <c r="AJ196" t="b">
        <f>AND(AB196,AA196)</f>
        <v>0</v>
      </c>
      <c r="AK196" t="b">
        <f>MOD($W196,AJ$1)=0</f>
        <v>0</v>
      </c>
      <c r="AL196" t="b">
        <f>AND(AD196,Z196)</f>
        <v>0</v>
      </c>
      <c r="AM196" t="b">
        <f>MOD($W196,AL$1)=0</f>
        <v>0</v>
      </c>
      <c r="AN196" t="b">
        <f>AND(AB196,AC196)</f>
        <v>0</v>
      </c>
      <c r="AO196" t="b">
        <f>MOD($W196,AN$1)=0</f>
        <v>0</v>
      </c>
      <c r="AP196" t="b">
        <f>AND(AB196,AD196)</f>
        <v>0</v>
      </c>
      <c r="AQ196" t="b">
        <f>MOD($W196,AP$1)=0</f>
        <v>0</v>
      </c>
      <c r="AR196" t="b">
        <f>AND(AB196,Z196,AA196)</f>
        <v>0</v>
      </c>
      <c r="AS196" t="b">
        <f>MOD($W196,AR$1)=0</f>
        <v>0</v>
      </c>
      <c r="AT196" t="b">
        <f>AND(AC196,AD196)</f>
        <v>0</v>
      </c>
      <c r="AU196" t="b">
        <f>MOD($W196,AT$1)=0</f>
        <v>0</v>
      </c>
      <c r="AV196" t="b">
        <f>AND(AG196,AA196)</f>
        <v>0</v>
      </c>
      <c r="AW196" t="b">
        <f>MOD($W196,AV$1)=0</f>
        <v>0</v>
      </c>
      <c r="AX196" t="b">
        <f t="shared" ref="AW196:AX243" si="53">AND(AB196,AH196)</f>
        <v>0</v>
      </c>
      <c r="AY196" t="b">
        <f>MOD($W196,AX$1)=0</f>
        <v>0</v>
      </c>
      <c r="AZ196" t="b">
        <f>AND(AB196,AD196,Z196)</f>
        <v>0</v>
      </c>
      <c r="BA196" t="b">
        <f>MOD($W196,AZ$1)=0</f>
        <v>0</v>
      </c>
      <c r="BB196" t="b">
        <f>AND(AB196,AC196,AA196)</f>
        <v>0</v>
      </c>
      <c r="BC196" t="b">
        <f>MOD($W196,BB$1)=0</f>
        <v>0</v>
      </c>
      <c r="BD196" t="b">
        <f t="shared" ref="BC196:BD243" si="54">AND(AD196,AH196)</f>
        <v>0</v>
      </c>
      <c r="BE196" t="b">
        <f>MOD($W196,BD$1)=0</f>
        <v>0</v>
      </c>
      <c r="BF196" t="b">
        <f>AND(AB196,AD196,AA196)</f>
        <v>0</v>
      </c>
      <c r="BG196" t="b">
        <f>MOD($W196,BF$1)=0</f>
        <v>0</v>
      </c>
      <c r="BH196" t="b">
        <f>AND(AB195,AC195,AD195)</f>
        <v>0</v>
      </c>
    </row>
    <row r="197" spans="1:60" x14ac:dyDescent="0.25">
      <c r="A197">
        <v>6</v>
      </c>
      <c r="B197">
        <v>6</v>
      </c>
      <c r="C197">
        <v>6</v>
      </c>
      <c r="D197" s="67">
        <v>60</v>
      </c>
      <c r="E197" t="b">
        <v>1</v>
      </c>
      <c r="F197">
        <v>3</v>
      </c>
      <c r="H197">
        <v>6</v>
      </c>
      <c r="I197">
        <v>3</v>
      </c>
      <c r="J197">
        <v>2</v>
      </c>
      <c r="K197" s="67">
        <v>180</v>
      </c>
      <c r="M197" t="s">
        <v>185</v>
      </c>
      <c r="V197">
        <f t="shared" ref="U197:V256" si="55">V196+1</f>
        <v>194</v>
      </c>
      <c r="W197" cm="1">
        <f t="array" ref="W197">_xlfn.IFS(
OR(MOD(W196+0.5,3)=0,MOD(W196+0.5,4)=0,MOD(W196+0.5,7.5)=0,MOD(W196+0.5,5)=0),W196+0.5,
OR(MOD(W196+1,3)=0,MOD(W196+1,4)=0,MOD(W196+1,5)=0),W196+1,
OR(MOD(W196+1.5,3)=0,MOD(W196+1.5,4)=0,MOD(W196+1.5,7.5)=0,MOD(W196+1.5,5)=0),W196+1.5,
OR(MOD(W196+2,3)=0,MOD(W196+2,4)=0,MOD(W196+2,5)=0),W196+2,
OR(MOD(W196+2.5,3)=0,MOD(W196+2.5,4)=0,MOD(W196+2.5,7.5)=0,MOD(W196+2.5,5)=0),W196+2.5,
OR(MOD(W196+3,3)=0,MOD(W196+3,4)=0,MOD(W196+3,5)=0),W196+3)</f>
        <v>292</v>
      </c>
      <c r="X197" s="65">
        <f t="shared" si="52"/>
        <v>1.6222222222222222</v>
      </c>
      <c r="Y197">
        <f>IF(MOD(W197,3)=0,1,0)+IF(MOD(W197,4)=0,2,0)+IF(MOD(W197,5)=0,4,0)+IF(MOD(W197,8)=0,8,0)+IF(MOD(W197,7.5)=0,16,0)+IF(OR(MOD(W197,6)=0,MOD(W197,10)=0),32,0)+IF(OR(MOD(W197,9)=0,MOD(W197,22.5)=0),64,0)</f>
        <v>2</v>
      </c>
      <c r="Z197" t="b">
        <f>OR(MOD(W197,6)=0,MOD(W197,10)=0)</f>
        <v>0</v>
      </c>
      <c r="AA197" t="b">
        <f>OR(MOD(W197,22.5)=0,MOD(W197,9)=0)</f>
        <v>0</v>
      </c>
      <c r="AB197" t="b">
        <f>MOD($W197,AA$1)=0</f>
        <v>0</v>
      </c>
      <c r="AC197" t="b">
        <f>MOD($W197,AB$1)=0</f>
        <v>1</v>
      </c>
      <c r="AD197" t="b">
        <f>MOD($W197,AC$1)=0</f>
        <v>0</v>
      </c>
      <c r="AE197" t="b">
        <f>MOD($W197,AD$1)=0</f>
        <v>0</v>
      </c>
      <c r="AF197" t="b">
        <f>AND(AB197,Z197)</f>
        <v>0</v>
      </c>
      <c r="AG197" t="b">
        <f>MOD($W197,AF$1)=0</f>
        <v>0</v>
      </c>
      <c r="AH197" t="b">
        <f>MOD($W197,AG$1)=0</f>
        <v>0</v>
      </c>
      <c r="AI197" t="b">
        <f>MOD($W197,AH$1)=0</f>
        <v>0</v>
      </c>
      <c r="AJ197" t="b">
        <f>AND(AB197,AA197)</f>
        <v>0</v>
      </c>
      <c r="AK197" t="b">
        <f>MOD($W197,AJ$1)=0</f>
        <v>0</v>
      </c>
      <c r="AL197" t="b">
        <f>AND(AD197,Z197)</f>
        <v>0</v>
      </c>
      <c r="AM197" t="b">
        <f>MOD($W197,AL$1)=0</f>
        <v>0</v>
      </c>
      <c r="AN197" t="b">
        <f>AND(AB197,AC197)</f>
        <v>0</v>
      </c>
      <c r="AO197" t="b">
        <f>MOD($W197,AN$1)=0</f>
        <v>0</v>
      </c>
      <c r="AP197" t="b">
        <f>AND(AB197,AD197)</f>
        <v>0</v>
      </c>
      <c r="AQ197" t="b">
        <f>MOD($W197,AP$1)=0</f>
        <v>0</v>
      </c>
      <c r="AR197" t="b">
        <f>AND(AB197,Z197,AA197)</f>
        <v>0</v>
      </c>
      <c r="AS197" t="b">
        <f>MOD($W197,AR$1)=0</f>
        <v>0</v>
      </c>
      <c r="AT197" t="b">
        <f>AND(AC197,AD197)</f>
        <v>0</v>
      </c>
      <c r="AU197" t="b">
        <f>MOD($W197,AT$1)=0</f>
        <v>0</v>
      </c>
      <c r="AV197" t="b">
        <f>AND(AG197,AA197)</f>
        <v>0</v>
      </c>
      <c r="AW197" t="b">
        <f>MOD($W197,AV$1)=0</f>
        <v>0</v>
      </c>
      <c r="AX197" t="b">
        <f t="shared" si="53"/>
        <v>0</v>
      </c>
      <c r="AY197" t="b">
        <f>MOD($W197,AX$1)=0</f>
        <v>0</v>
      </c>
      <c r="AZ197" t="b">
        <f>AND(AB197,AD197,Z197)</f>
        <v>0</v>
      </c>
      <c r="BA197" t="b">
        <f>MOD($W197,AZ$1)=0</f>
        <v>0</v>
      </c>
      <c r="BB197" t="b">
        <f>AND(AB197,AC197,AA197)</f>
        <v>0</v>
      </c>
      <c r="BC197" t="b">
        <f>MOD($W197,BB$1)=0</f>
        <v>0</v>
      </c>
      <c r="BD197" t="b">
        <f t="shared" si="54"/>
        <v>0</v>
      </c>
      <c r="BE197" t="b">
        <f>MOD($W197,BD$1)=0</f>
        <v>0</v>
      </c>
      <c r="BF197" t="b">
        <f>AND(AB197,AD197,AA197)</f>
        <v>0</v>
      </c>
      <c r="BG197" t="b">
        <f>MOD($W197,BF$1)=0</f>
        <v>0</v>
      </c>
    </row>
    <row r="198" spans="1:60" x14ac:dyDescent="0.25">
      <c r="A198">
        <v>6</v>
      </c>
      <c r="B198" t="s">
        <v>174</v>
      </c>
      <c r="C198">
        <v>6</v>
      </c>
      <c r="E198" t="b">
        <v>1</v>
      </c>
      <c r="F198">
        <v>3</v>
      </c>
      <c r="H198" t="s">
        <v>187</v>
      </c>
      <c r="I198">
        <v>3</v>
      </c>
      <c r="J198">
        <v>2</v>
      </c>
      <c r="K198" t="b">
        <v>1</v>
      </c>
      <c r="M198" t="s">
        <v>185</v>
      </c>
      <c r="N198" t="s">
        <v>173</v>
      </c>
      <c r="V198">
        <f t="shared" si="55"/>
        <v>195</v>
      </c>
      <c r="W198" cm="1">
        <f t="array" ref="W198">_xlfn.IFS(
OR(MOD(W197+0.5,3)=0,MOD(W197+0.5,4)=0,MOD(W197+0.5,7.5)=0,MOD(W197+0.5,5)=0),W197+0.5,
OR(MOD(W197+1,3)=0,MOD(W197+1,4)=0,MOD(W197+1,5)=0),W197+1,
OR(MOD(W197+1.5,3)=0,MOD(W197+1.5,4)=0,MOD(W197+1.5,7.5)=0,MOD(W197+1.5,5)=0),W197+1.5,
OR(MOD(W197+2,3)=0,MOD(W197+2,4)=0,MOD(W197+2,5)=0),W197+2,
OR(MOD(W197+2.5,3)=0,MOD(W197+2.5,4)=0,MOD(W197+2.5,7.5)=0,MOD(W197+2.5,5)=0),W197+2.5,
OR(MOD(W197+3,3)=0,MOD(W197+3,4)=0,MOD(W197+3,5)=0),W197+3)</f>
        <v>292.5</v>
      </c>
      <c r="X198" s="65">
        <f t="shared" si="52"/>
        <v>1.6250000000000002</v>
      </c>
      <c r="Y198">
        <f>IF(MOD(W198,3)=0,1,0)+IF(MOD(W198,4)=0,2,0)+IF(MOD(W198,5)=0,4,0)+IF(MOD(W198,8)=0,8,0)+IF(MOD(W198,7.5)=0,16,0)+IF(OR(MOD(W198,6)=0,MOD(W198,10)=0),32,0)+IF(OR(MOD(W198,9)=0,MOD(W198,22.5)=0),64,0)</f>
        <v>80</v>
      </c>
      <c r="Z198" t="b">
        <f>OR(MOD(W198,6)=0,MOD(W198,10)=0)</f>
        <v>0</v>
      </c>
      <c r="AA198" t="b">
        <f>OR(MOD(W198,22.5)=0,MOD(W198,9)=0)</f>
        <v>1</v>
      </c>
      <c r="AB198" t="b">
        <f>MOD($W198,AA$1)=0</f>
        <v>0</v>
      </c>
      <c r="AC198" t="b">
        <f>MOD($W198,AB$1)=0</f>
        <v>0</v>
      </c>
      <c r="AD198" t="b">
        <f>MOD($W198,AC$1)=0</f>
        <v>0</v>
      </c>
      <c r="AE198" t="b">
        <f>MOD($W198,AD$1)=0</f>
        <v>0</v>
      </c>
      <c r="AF198" t="b">
        <f>AND(AB198,Z198)</f>
        <v>0</v>
      </c>
      <c r="AG198" t="b">
        <f>MOD($W198,AF$1)=0</f>
        <v>1</v>
      </c>
      <c r="AH198" t="b">
        <f>MOD($W198,AG$1)=0</f>
        <v>0</v>
      </c>
      <c r="AI198" t="b">
        <f>MOD($W198,AH$1)=0</f>
        <v>0</v>
      </c>
      <c r="AJ198" t="b">
        <f>AND(AB198,AA198)</f>
        <v>0</v>
      </c>
      <c r="AK198" t="b">
        <f>MOD($W198,AJ$1)=0</f>
        <v>0</v>
      </c>
      <c r="AL198" t="b">
        <f>AND(AD198,Z198)</f>
        <v>0</v>
      </c>
      <c r="AM198" t="b">
        <f>MOD($W198,AL$1)=0</f>
        <v>0</v>
      </c>
      <c r="AN198" t="b">
        <f>AND(AB198,AC198)</f>
        <v>0</v>
      </c>
      <c r="AO198" t="b">
        <f>MOD($W198,AN$1)=0</f>
        <v>0</v>
      </c>
      <c r="AP198" t="b">
        <f>AND(AB198,AD198)</f>
        <v>0</v>
      </c>
      <c r="AQ198" t="b">
        <f>MOD($W198,AP$1)=0</f>
        <v>0</v>
      </c>
      <c r="AR198" t="b">
        <f>AND(AB198,Z198,AA198)</f>
        <v>0</v>
      </c>
      <c r="AS198" t="b">
        <f>MOD($W198,AR$1)=0</f>
        <v>0</v>
      </c>
      <c r="AT198" t="b">
        <f>AND(AC198,AD198)</f>
        <v>0</v>
      </c>
      <c r="AU198" t="b">
        <f>MOD($W198,AT$1)=0</f>
        <v>1</v>
      </c>
      <c r="AV198" t="b">
        <f>AND(AG198,AA198)</f>
        <v>1</v>
      </c>
      <c r="AW198" t="b">
        <f>MOD($W198,AV$1)=0</f>
        <v>0</v>
      </c>
      <c r="AX198" t="b">
        <f t="shared" si="53"/>
        <v>0</v>
      </c>
      <c r="AY198" t="b">
        <f>MOD($W198,AX$1)=0</f>
        <v>0</v>
      </c>
      <c r="AZ198" t="b">
        <f>AND(AB198,AD198,Z198)</f>
        <v>0</v>
      </c>
      <c r="BA198" t="b">
        <f>MOD($W198,AZ$1)=0</f>
        <v>0</v>
      </c>
      <c r="BB198" t="b">
        <f>AND(AB198,AC198,AA198)</f>
        <v>0</v>
      </c>
      <c r="BC198" t="b">
        <f>MOD($W198,BB$1)=0</f>
        <v>0</v>
      </c>
      <c r="BD198" t="b">
        <f t="shared" si="54"/>
        <v>0</v>
      </c>
      <c r="BE198" t="b">
        <f>MOD($W198,BD$1)=0</f>
        <v>0</v>
      </c>
      <c r="BF198" t="b">
        <f>AND(AB198,AD198,AA198)</f>
        <v>0</v>
      </c>
      <c r="BG198" t="b">
        <f>MOD($W198,BF$1)=0</f>
        <v>0</v>
      </c>
      <c r="BH198" t="b">
        <f t="shared" ref="BG198:BH245" si="56">AND(AB196,AC196,AD196)</f>
        <v>0</v>
      </c>
    </row>
    <row r="199" spans="1:60" x14ac:dyDescent="0.25">
      <c r="V199">
        <f t="shared" si="55"/>
        <v>196</v>
      </c>
      <c r="W199" cm="1">
        <f t="array" ref="W199">_xlfn.IFS(
OR(MOD(W198+0.5,3)=0,MOD(W198+0.5,4)=0,MOD(W198+0.5,7.5)=0,MOD(W198+0.5,5)=0),W198+0.5,
OR(MOD(W198+1,3)=0,MOD(W198+1,4)=0,MOD(W198+1,5)=0),W198+1,
OR(MOD(W198+1.5,3)=0,MOD(W198+1.5,4)=0,MOD(W198+1.5,7.5)=0,MOD(W198+1.5,5)=0),W198+1.5,
OR(MOD(W198+2,3)=0,MOD(W198+2,4)=0,MOD(W198+2,5)=0),W198+2,
OR(MOD(W198+2.5,3)=0,MOD(W198+2.5,4)=0,MOD(W198+2.5,7.5)=0,MOD(W198+2.5,5)=0),W198+2.5,
OR(MOD(W198+3,3)=0,MOD(W198+3,4)=0,MOD(W198+3,5)=0),W198+3)</f>
        <v>294</v>
      </c>
      <c r="X199" s="65">
        <f t="shared" si="52"/>
        <v>1.6333333333333333</v>
      </c>
      <c r="Y199">
        <f>IF(MOD(W199,3)=0,1,0)+IF(MOD(W199,4)=0,2,0)+IF(MOD(W199,5)=0,4,0)+IF(MOD(W199,8)=0,8,0)+IF(MOD(W199,7.5)=0,16,0)+IF(OR(MOD(W199,6)=0,MOD(W199,10)=0),32,0)+IF(OR(MOD(W199,9)=0,MOD(W199,22.5)=0),64,0)</f>
        <v>33</v>
      </c>
      <c r="Z199" t="b">
        <f>OR(MOD(W199,6)=0,MOD(W199,10)=0)</f>
        <v>1</v>
      </c>
      <c r="AA199" t="b">
        <f>OR(MOD(W199,22.5)=0,MOD(W199,9)=0)</f>
        <v>0</v>
      </c>
      <c r="AB199" t="b">
        <f>MOD($W199,AA$1)=0</f>
        <v>1</v>
      </c>
      <c r="AC199" t="b">
        <f>MOD($W199,AB$1)=0</f>
        <v>0</v>
      </c>
      <c r="AD199" t="b">
        <f>MOD($W199,AC$1)=0</f>
        <v>0</v>
      </c>
      <c r="AE199" t="b">
        <f>MOD($W199,AD$1)=0</f>
        <v>1</v>
      </c>
      <c r="AF199" t="b">
        <f>AND(AB199,Z199)</f>
        <v>1</v>
      </c>
      <c r="AG199" t="b">
        <f>MOD($W199,AF$1)=0</f>
        <v>0</v>
      </c>
      <c r="AH199" t="b">
        <f>MOD($W199,AG$1)=0</f>
        <v>0</v>
      </c>
      <c r="AI199" t="b">
        <f>MOD($W199,AH$1)=0</f>
        <v>0</v>
      </c>
      <c r="AJ199" t="b">
        <f>AND(AB199,AA199)</f>
        <v>0</v>
      </c>
      <c r="AK199" t="b">
        <f>MOD($W199,AJ$1)=0</f>
        <v>0</v>
      </c>
      <c r="AL199" t="b">
        <f>AND(AD199,Z199)</f>
        <v>0</v>
      </c>
      <c r="AM199" t="b">
        <f>MOD($W199,AL$1)=0</f>
        <v>0</v>
      </c>
      <c r="AN199" t="b">
        <f>AND(AB199,AC199)</f>
        <v>0</v>
      </c>
      <c r="AO199" t="b">
        <f>MOD($W199,AN$1)=0</f>
        <v>0</v>
      </c>
      <c r="AP199" t="b">
        <f>AND(AB199,AD199)</f>
        <v>0</v>
      </c>
      <c r="AQ199" t="b">
        <f>MOD($W199,AP$1)=0</f>
        <v>0</v>
      </c>
      <c r="AR199" t="b">
        <f>AND(AB199,Z199,AA199)</f>
        <v>0</v>
      </c>
      <c r="AS199" t="b">
        <f>MOD($W199,AR$1)=0</f>
        <v>0</v>
      </c>
      <c r="AT199" t="b">
        <f>AND(AC199,AD199)</f>
        <v>0</v>
      </c>
      <c r="AU199" t="b">
        <f>MOD($W199,AT$1)=0</f>
        <v>0</v>
      </c>
      <c r="AV199" t="b">
        <f>AND(AG199,AA199)</f>
        <v>0</v>
      </c>
      <c r="AW199" t="b">
        <f>MOD($W199,AV$1)=0</f>
        <v>0</v>
      </c>
      <c r="AX199" t="b">
        <f t="shared" si="53"/>
        <v>0</v>
      </c>
      <c r="AY199" t="b">
        <f>MOD($W199,AX$1)=0</f>
        <v>0</v>
      </c>
      <c r="AZ199" t="b">
        <f>AND(AB199,AD199,Z199)</f>
        <v>0</v>
      </c>
      <c r="BA199" t="b">
        <f>MOD($W199,AZ$1)=0</f>
        <v>0</v>
      </c>
      <c r="BB199" t="b">
        <f>AND(AB199,AC199,AA199)</f>
        <v>0</v>
      </c>
      <c r="BC199" t="b">
        <f>MOD($W199,BB$1)=0</f>
        <v>0</v>
      </c>
      <c r="BD199" t="b">
        <f t="shared" si="54"/>
        <v>0</v>
      </c>
      <c r="BE199" t="b">
        <f>MOD($W199,BD$1)=0</f>
        <v>0</v>
      </c>
      <c r="BF199" t="b">
        <f>AND(AB199,AD199,AA199)</f>
        <v>0</v>
      </c>
      <c r="BG199" t="b">
        <f>MOD($W199,BF$1)=0</f>
        <v>0</v>
      </c>
      <c r="BH199" t="b">
        <f t="shared" si="56"/>
        <v>0</v>
      </c>
    </row>
    <row r="200" spans="1:60" x14ac:dyDescent="0.25">
      <c r="A200">
        <v>8</v>
      </c>
      <c r="B200">
        <v>8</v>
      </c>
      <c r="C200">
        <v>8</v>
      </c>
      <c r="E200" t="b">
        <v>1</v>
      </c>
      <c r="F200">
        <v>4</v>
      </c>
      <c r="H200" t="s">
        <v>186</v>
      </c>
      <c r="I200">
        <v>4</v>
      </c>
      <c r="J200">
        <v>2</v>
      </c>
      <c r="K200" t="b">
        <v>1</v>
      </c>
      <c r="M200" t="s">
        <v>186</v>
      </c>
      <c r="V200">
        <f t="shared" si="55"/>
        <v>197</v>
      </c>
      <c r="W200" cm="1">
        <f t="array" ref="W200">_xlfn.IFS(
OR(MOD(W199+0.5,3)=0,MOD(W199+0.5,4)=0,MOD(W199+0.5,7.5)=0,MOD(W199+0.5,5)=0),W199+0.5,
OR(MOD(W199+1,3)=0,MOD(W199+1,4)=0,MOD(W199+1,5)=0),W199+1,
OR(MOD(W199+1.5,3)=0,MOD(W199+1.5,4)=0,MOD(W199+1.5,7.5)=0,MOD(W199+1.5,5)=0),W199+1.5,
OR(MOD(W199+2,3)=0,MOD(W199+2,4)=0,MOD(W199+2,5)=0),W199+2,
OR(MOD(W199+2.5,3)=0,MOD(W199+2.5,4)=0,MOD(W199+2.5,7.5)=0,MOD(W199+2.5,5)=0),W199+2.5,
OR(MOD(W199+3,3)=0,MOD(W199+3,4)=0,MOD(W199+3,5)=0),W199+3)</f>
        <v>295</v>
      </c>
      <c r="X200" s="65">
        <f t="shared" si="52"/>
        <v>1.6388888888888891</v>
      </c>
      <c r="Y200">
        <f>IF(MOD(W200,3)=0,1,0)+IF(MOD(W200,4)=0,2,0)+IF(MOD(W200,5)=0,4,0)+IF(MOD(W200,8)=0,8,0)+IF(MOD(W200,7.5)=0,16,0)+IF(OR(MOD(W200,6)=0,MOD(W200,10)=0),32,0)+IF(OR(MOD(W200,9)=0,MOD(W200,22.5)=0),64,0)</f>
        <v>4</v>
      </c>
      <c r="Z200" t="b">
        <f>OR(MOD(W200,6)=0,MOD(W200,10)=0)</f>
        <v>0</v>
      </c>
      <c r="AA200" t="b">
        <f>OR(MOD(W200,22.5)=0,MOD(W200,9)=0)</f>
        <v>0</v>
      </c>
      <c r="AB200" t="b">
        <f>MOD($W200,AA$1)=0</f>
        <v>0</v>
      </c>
      <c r="AC200" t="b">
        <f>MOD($W200,AB$1)=0</f>
        <v>0</v>
      </c>
      <c r="AD200" t="b">
        <f>MOD($W200,AC$1)=0</f>
        <v>1</v>
      </c>
      <c r="AE200" t="b">
        <f>MOD($W200,AD$1)=0</f>
        <v>0</v>
      </c>
      <c r="AF200" t="b">
        <f>AND(AB200,Z200)</f>
        <v>0</v>
      </c>
      <c r="AG200" t="b">
        <f>MOD($W200,AF$1)=0</f>
        <v>0</v>
      </c>
      <c r="AH200" t="b">
        <f>MOD($W200,AG$1)=0</f>
        <v>0</v>
      </c>
      <c r="AI200" t="b">
        <f>MOD($W200,AH$1)=0</f>
        <v>0</v>
      </c>
      <c r="AJ200" t="b">
        <f>AND(AB200,AA200)</f>
        <v>0</v>
      </c>
      <c r="AK200" t="b">
        <f>MOD($W200,AJ$1)=0</f>
        <v>0</v>
      </c>
      <c r="AL200" t="b">
        <f>AND(AD200,Z200)</f>
        <v>0</v>
      </c>
      <c r="AM200" t="b">
        <f>MOD($W200,AL$1)=0</f>
        <v>0</v>
      </c>
      <c r="AN200" t="b">
        <f>AND(AB200,AC200)</f>
        <v>0</v>
      </c>
      <c r="AO200" t="b">
        <f>MOD($W200,AN$1)=0</f>
        <v>0</v>
      </c>
      <c r="AP200" t="b">
        <f>AND(AB200,AD200)</f>
        <v>0</v>
      </c>
      <c r="AQ200" t="b">
        <f>MOD($W200,AP$1)=0</f>
        <v>0</v>
      </c>
      <c r="AR200" t="b">
        <f>AND(AB200,Z200,AA200)</f>
        <v>0</v>
      </c>
      <c r="AS200" t="b">
        <f>MOD($W200,AR$1)=0</f>
        <v>0</v>
      </c>
      <c r="AT200" t="b">
        <f>AND(AC200,AD200)</f>
        <v>0</v>
      </c>
      <c r="AU200" t="b">
        <f>MOD($W200,AT$1)=0</f>
        <v>0</v>
      </c>
      <c r="AV200" t="b">
        <f>AND(AG200,AA200)</f>
        <v>0</v>
      </c>
      <c r="AW200" t="b">
        <f>MOD($W200,AV$1)=0</f>
        <v>0</v>
      </c>
      <c r="AX200" t="b">
        <f t="shared" si="53"/>
        <v>0</v>
      </c>
      <c r="AY200" t="b">
        <f>MOD($W200,AX$1)=0</f>
        <v>0</v>
      </c>
      <c r="AZ200" t="b">
        <f>AND(AB200,AD200,Z200)</f>
        <v>0</v>
      </c>
      <c r="BA200" t="b">
        <f>MOD($W200,AZ$1)=0</f>
        <v>0</v>
      </c>
      <c r="BB200" t="b">
        <f>AND(AB200,AC200,AA200)</f>
        <v>0</v>
      </c>
      <c r="BC200" t="b">
        <f>MOD($W200,BB$1)=0</f>
        <v>0</v>
      </c>
      <c r="BD200" t="b">
        <f t="shared" si="54"/>
        <v>0</v>
      </c>
      <c r="BE200" t="b">
        <f>MOD($W200,BD$1)=0</f>
        <v>0</v>
      </c>
      <c r="BF200" t="b">
        <f>AND(AB200,AD200,AA200)</f>
        <v>0</v>
      </c>
      <c r="BG200" t="b">
        <f>MOD($W200,BF$1)=0</f>
        <v>0</v>
      </c>
      <c r="BH200" t="b">
        <f t="shared" si="56"/>
        <v>0</v>
      </c>
    </row>
    <row r="201" spans="1:60" x14ac:dyDescent="0.25">
      <c r="A201">
        <v>8</v>
      </c>
      <c r="B201">
        <v>8</v>
      </c>
      <c r="C201">
        <v>8</v>
      </c>
      <c r="E201" t="b">
        <v>1</v>
      </c>
      <c r="F201">
        <v>4</v>
      </c>
      <c r="H201">
        <v>12</v>
      </c>
      <c r="I201" t="s">
        <v>188</v>
      </c>
      <c r="J201">
        <v>2</v>
      </c>
      <c r="K201" t="b">
        <v>1</v>
      </c>
      <c r="M201" t="s">
        <v>186</v>
      </c>
      <c r="N201" t="s">
        <v>173</v>
      </c>
      <c r="V201">
        <f t="shared" si="55"/>
        <v>198</v>
      </c>
      <c r="W201" cm="1">
        <f t="array" ref="W201">_xlfn.IFS(
OR(MOD(W200+0.5,3)=0,MOD(W200+0.5,4)=0,MOD(W200+0.5,7.5)=0,MOD(W200+0.5,5)=0),W200+0.5,
OR(MOD(W200+1,3)=0,MOD(W200+1,4)=0,MOD(W200+1,5)=0),W200+1,
OR(MOD(W200+1.5,3)=0,MOD(W200+1.5,4)=0,MOD(W200+1.5,7.5)=0,MOD(W200+1.5,5)=0),W200+1.5,
OR(MOD(W200+2,3)=0,MOD(W200+2,4)=0,MOD(W200+2,5)=0),W200+2,
OR(MOD(W200+2.5,3)=0,MOD(W200+2.5,4)=0,MOD(W200+2.5,7.5)=0,MOD(W200+2.5,5)=0),W200+2.5,
OR(MOD(W200+3,3)=0,MOD(W200+3,4)=0,MOD(W200+3,5)=0),W200+3)</f>
        <v>296</v>
      </c>
      <c r="X201" s="65">
        <f t="shared" si="52"/>
        <v>1.6444444444444446</v>
      </c>
      <c r="Y201">
        <f>IF(MOD(W201,3)=0,1,0)+IF(MOD(W201,4)=0,2,0)+IF(MOD(W201,5)=0,4,0)+IF(MOD(W201,8)=0,8,0)+IF(MOD(W201,7.5)=0,16,0)+IF(OR(MOD(W201,6)=0,MOD(W201,10)=0),32,0)+IF(OR(MOD(W201,9)=0,MOD(W201,22.5)=0),64,0)</f>
        <v>10</v>
      </c>
      <c r="Z201" t="b">
        <f>OR(MOD(W201,6)=0,MOD(W201,10)=0)</f>
        <v>0</v>
      </c>
      <c r="AA201" t="b">
        <f>OR(MOD(W201,22.5)=0,MOD(W201,9)=0)</f>
        <v>0</v>
      </c>
      <c r="AB201" t="b">
        <f>MOD($W201,AA$1)=0</f>
        <v>0</v>
      </c>
      <c r="AC201" t="b">
        <f>MOD($W201,AB$1)=0</f>
        <v>1</v>
      </c>
      <c r="AD201" t="b">
        <f>MOD($W201,AC$1)=0</f>
        <v>0</v>
      </c>
      <c r="AE201" t="b">
        <f>MOD($W201,AD$1)=0</f>
        <v>0</v>
      </c>
      <c r="AF201" t="b">
        <f>AND(AB201,Z201)</f>
        <v>0</v>
      </c>
      <c r="AG201" t="b">
        <f>MOD($W201,AF$1)=0</f>
        <v>0</v>
      </c>
      <c r="AH201" t="b">
        <f>MOD($W201,AG$1)=0</f>
        <v>1</v>
      </c>
      <c r="AI201" t="b">
        <f>MOD($W201,AH$1)=0</f>
        <v>0</v>
      </c>
      <c r="AJ201" t="b">
        <f>AND(AB201,AA201)</f>
        <v>0</v>
      </c>
      <c r="AK201" t="b">
        <f>MOD($W201,AJ$1)=0</f>
        <v>0</v>
      </c>
      <c r="AL201" t="b">
        <f>AND(AD201,Z201)</f>
        <v>0</v>
      </c>
      <c r="AM201" t="b">
        <f>MOD($W201,AL$1)=0</f>
        <v>0</v>
      </c>
      <c r="AN201" t="b">
        <f>AND(AB201,AC201)</f>
        <v>0</v>
      </c>
      <c r="AO201" t="b">
        <f>MOD($W201,AN$1)=0</f>
        <v>0</v>
      </c>
      <c r="AP201" t="b">
        <f>AND(AB201,AD201)</f>
        <v>0</v>
      </c>
      <c r="AQ201" t="b">
        <f>MOD($W201,AP$1)=0</f>
        <v>0</v>
      </c>
      <c r="AR201" t="b">
        <f>AND(AB201,Z201,AA201)</f>
        <v>0</v>
      </c>
      <c r="AS201" t="b">
        <f>MOD($W201,AR$1)=0</f>
        <v>0</v>
      </c>
      <c r="AT201" t="b">
        <f>AND(AC201,AD201)</f>
        <v>0</v>
      </c>
      <c r="AU201" t="b">
        <f>MOD($W201,AT$1)=0</f>
        <v>0</v>
      </c>
      <c r="AV201" t="b">
        <f>AND(AG201,AA201)</f>
        <v>0</v>
      </c>
      <c r="AW201" t="b">
        <f>MOD($W201,AV$1)=0</f>
        <v>0</v>
      </c>
      <c r="AX201" t="b">
        <f t="shared" si="53"/>
        <v>0</v>
      </c>
      <c r="AY201" t="b">
        <f>MOD($W201,AX$1)=0</f>
        <v>0</v>
      </c>
      <c r="AZ201" t="b">
        <f>AND(AB201,AD201,Z201)</f>
        <v>0</v>
      </c>
      <c r="BA201" t="b">
        <f>MOD($W201,AZ$1)=0</f>
        <v>0</v>
      </c>
      <c r="BB201" t="b">
        <f>AND(AB201,AC201,AA201)</f>
        <v>0</v>
      </c>
      <c r="BC201" t="b">
        <f>MOD($W201,BB$1)=0</f>
        <v>0</v>
      </c>
      <c r="BD201" t="b">
        <f t="shared" si="54"/>
        <v>0</v>
      </c>
      <c r="BE201" t="b">
        <f>MOD($W201,BD$1)=0</f>
        <v>0</v>
      </c>
      <c r="BF201" t="b">
        <f>AND(AB201,AD201,AA201)</f>
        <v>0</v>
      </c>
      <c r="BG201" t="b">
        <f>MOD($W201,BF$1)=0</f>
        <v>0</v>
      </c>
      <c r="BH201" t="b">
        <f t="shared" si="56"/>
        <v>0</v>
      </c>
    </row>
    <row r="202" spans="1:60" x14ac:dyDescent="0.25">
      <c r="V202">
        <f t="shared" si="55"/>
        <v>199</v>
      </c>
      <c r="W202" cm="1">
        <f t="array" ref="W202">_xlfn.IFS(
OR(MOD(W201+0.5,3)=0,MOD(W201+0.5,4)=0,MOD(W201+0.5,7.5)=0,MOD(W201+0.5,5)=0),W201+0.5,
OR(MOD(W201+1,3)=0,MOD(W201+1,4)=0,MOD(W201+1,5)=0),W201+1,
OR(MOD(W201+1.5,3)=0,MOD(W201+1.5,4)=0,MOD(W201+1.5,7.5)=0,MOD(W201+1.5,5)=0),W201+1.5,
OR(MOD(W201+2,3)=0,MOD(W201+2,4)=0,MOD(W201+2,5)=0),W201+2,
OR(MOD(W201+2.5,3)=0,MOD(W201+2.5,4)=0,MOD(W201+2.5,7.5)=0,MOD(W201+2.5,5)=0),W201+2.5,
OR(MOD(W201+3,3)=0,MOD(W201+3,4)=0,MOD(W201+3,5)=0),W201+3)</f>
        <v>297</v>
      </c>
      <c r="X202" s="65">
        <f t="shared" si="52"/>
        <v>1.65</v>
      </c>
      <c r="Y202">
        <f>IF(MOD(W202,3)=0,1,0)+IF(MOD(W202,4)=0,2,0)+IF(MOD(W202,5)=0,4,0)+IF(MOD(W202,8)=0,8,0)+IF(MOD(W202,7.5)=0,16,0)+IF(OR(MOD(W202,6)=0,MOD(W202,10)=0),32,0)+IF(OR(MOD(W202,9)=0,MOD(W202,22.5)=0),64,0)</f>
        <v>65</v>
      </c>
      <c r="Z202" t="b">
        <f>OR(MOD(W202,6)=0,MOD(W202,10)=0)</f>
        <v>0</v>
      </c>
      <c r="AA202" t="b">
        <f>OR(MOD(W202,22.5)=0,MOD(W202,9)=0)</f>
        <v>1</v>
      </c>
      <c r="AB202" t="b">
        <f>MOD($W202,AA$1)=0</f>
        <v>1</v>
      </c>
      <c r="AC202" t="b">
        <f>MOD($W202,AB$1)=0</f>
        <v>0</v>
      </c>
      <c r="AD202" t="b">
        <f>MOD($W202,AC$1)=0</f>
        <v>0</v>
      </c>
      <c r="AE202" t="b">
        <f>MOD($W202,AD$1)=0</f>
        <v>0</v>
      </c>
      <c r="AF202" t="b">
        <f>AND(AB202,Z202)</f>
        <v>0</v>
      </c>
      <c r="AG202" t="b">
        <f>MOD($W202,AF$1)=0</f>
        <v>0</v>
      </c>
      <c r="AH202" t="b">
        <f>MOD($W202,AG$1)=0</f>
        <v>0</v>
      </c>
      <c r="AI202" t="b">
        <f>MOD($W202,AH$1)=0</f>
        <v>1</v>
      </c>
      <c r="AJ202" t="b">
        <f>AND(AB202,AA202)</f>
        <v>1</v>
      </c>
      <c r="AK202" t="b">
        <f>MOD($W202,AJ$1)=0</f>
        <v>0</v>
      </c>
      <c r="AL202" t="b">
        <f>AND(AD202,Z202)</f>
        <v>0</v>
      </c>
      <c r="AM202" t="b">
        <f>MOD($W202,AL$1)=0</f>
        <v>0</v>
      </c>
      <c r="AN202" t="b">
        <f>AND(AB202,AC202)</f>
        <v>0</v>
      </c>
      <c r="AO202" t="b">
        <f>MOD($W202,AN$1)=0</f>
        <v>0</v>
      </c>
      <c r="AP202" t="b">
        <f>AND(AB202,AD202)</f>
        <v>0</v>
      </c>
      <c r="AQ202" t="b">
        <f>MOD($W202,AP$1)=0</f>
        <v>0</v>
      </c>
      <c r="AR202" t="b">
        <f>AND(AB202,Z202,AA202)</f>
        <v>0</v>
      </c>
      <c r="AS202" t="b">
        <f>MOD($W202,AR$1)=0</f>
        <v>0</v>
      </c>
      <c r="AT202" t="b">
        <f>AND(AC202,AD202)</f>
        <v>0</v>
      </c>
      <c r="AU202" t="b">
        <f>MOD($W202,AT$1)=0</f>
        <v>0</v>
      </c>
      <c r="AV202" t="b">
        <f>AND(AG202,AA202)</f>
        <v>0</v>
      </c>
      <c r="AW202" t="b">
        <f>MOD($W202,AV$1)=0</f>
        <v>0</v>
      </c>
      <c r="AX202" t="b">
        <f t="shared" si="53"/>
        <v>0</v>
      </c>
      <c r="AY202" t="b">
        <f>MOD($W202,AX$1)=0</f>
        <v>0</v>
      </c>
      <c r="AZ202" t="b">
        <f>AND(AB202,AD202,Z202)</f>
        <v>0</v>
      </c>
      <c r="BA202" t="b">
        <f>MOD($W202,AZ$1)=0</f>
        <v>0</v>
      </c>
      <c r="BB202" t="b">
        <f>AND(AB202,AC202,AA202)</f>
        <v>0</v>
      </c>
      <c r="BC202" t="b">
        <f>MOD($W202,BB$1)=0</f>
        <v>0</v>
      </c>
      <c r="BD202" t="b">
        <f t="shared" si="54"/>
        <v>0</v>
      </c>
      <c r="BE202" t="b">
        <f>MOD($W202,BD$1)=0</f>
        <v>0</v>
      </c>
      <c r="BF202" t="b">
        <f>AND(AB202,AD202,AA202)</f>
        <v>0</v>
      </c>
      <c r="BG202" t="b">
        <f>MOD($W202,BF$1)=0</f>
        <v>0</v>
      </c>
      <c r="BH202" t="b">
        <f t="shared" si="56"/>
        <v>0</v>
      </c>
    </row>
    <row r="203" spans="1:60" x14ac:dyDescent="0.25">
      <c r="V203">
        <f t="shared" si="55"/>
        <v>200</v>
      </c>
      <c r="W203" cm="1">
        <f t="array" ref="W203">_xlfn.IFS(
OR(MOD(W202+0.5,3)=0,MOD(W202+0.5,4)=0,MOD(W202+0.5,7.5)=0,MOD(W202+0.5,5)=0),W202+0.5,
OR(MOD(W202+1,3)=0,MOD(W202+1,4)=0,MOD(W202+1,5)=0),W202+1,
OR(MOD(W202+1.5,3)=0,MOD(W202+1.5,4)=0,MOD(W202+1.5,7.5)=0,MOD(W202+1.5,5)=0),W202+1.5,
OR(MOD(W202+2,3)=0,MOD(W202+2,4)=0,MOD(W202+2,5)=0),W202+2,
OR(MOD(W202+2.5,3)=0,MOD(W202+2.5,4)=0,MOD(W202+2.5,7.5)=0,MOD(W202+2.5,5)=0),W202+2.5,
OR(MOD(W202+3,3)=0,MOD(W202+3,4)=0,MOD(W202+3,5)=0),W202+3)</f>
        <v>300</v>
      </c>
      <c r="X203" s="65">
        <f t="shared" si="52"/>
        <v>1.6666666666666667</v>
      </c>
      <c r="Y203">
        <f>IF(MOD(W203,3)=0,1,0)+IF(MOD(W203,4)=0,2,0)+IF(MOD(W203,5)=0,4,0)+IF(MOD(W203,8)=0,8,0)+IF(MOD(W203,7.5)=0,16,0)+IF(OR(MOD(W203,6)=0,MOD(W203,10)=0),32,0)+IF(OR(MOD(W203,9)=0,MOD(W203,22.5)=0),64,0)</f>
        <v>55</v>
      </c>
      <c r="Z203" t="b">
        <f>OR(MOD(W203,6)=0,MOD(W203,10)=0)</f>
        <v>1</v>
      </c>
      <c r="AA203" t="b">
        <f>OR(MOD(W203,22.5)=0,MOD(W203,9)=0)</f>
        <v>0</v>
      </c>
      <c r="AB203" t="b">
        <f>MOD($W203,AA$1)=0</f>
        <v>1</v>
      </c>
      <c r="AC203" t="b">
        <f>MOD($W203,AB$1)=0</f>
        <v>1</v>
      </c>
      <c r="AD203" t="b">
        <f>MOD($W203,AC$1)=0</f>
        <v>1</v>
      </c>
      <c r="AE203" t="b">
        <f>MOD($W203,AD$1)=0</f>
        <v>1</v>
      </c>
      <c r="AF203" t="b">
        <f>AND(AB203,Z203)</f>
        <v>1</v>
      </c>
      <c r="AG203" t="b">
        <f>MOD($W203,AF$1)=0</f>
        <v>1</v>
      </c>
      <c r="AH203" t="b">
        <f>MOD($W203,AG$1)=0</f>
        <v>0</v>
      </c>
      <c r="AI203" t="b">
        <f>MOD($W203,AH$1)=0</f>
        <v>0</v>
      </c>
      <c r="AJ203" t="b">
        <f>AND(AB203,AA203)</f>
        <v>0</v>
      </c>
      <c r="AK203" t="b">
        <f>MOD($W203,AJ$1)=0</f>
        <v>1</v>
      </c>
      <c r="AL203" t="b">
        <f>AND(AD203,Z203)</f>
        <v>1</v>
      </c>
      <c r="AM203" t="b">
        <f>MOD($W203,AL$1)=0</f>
        <v>1</v>
      </c>
      <c r="AN203" t="b">
        <f>AND(AB203,AC203)</f>
        <v>1</v>
      </c>
      <c r="AO203" t="b">
        <f>MOD($W203,AN$1)=0</f>
        <v>1</v>
      </c>
      <c r="AP203" t="b">
        <f>AND(AB203,AD203)</f>
        <v>1</v>
      </c>
      <c r="AQ203" t="b">
        <f>MOD($W203,AP$1)=0</f>
        <v>0</v>
      </c>
      <c r="AR203" t="b">
        <f>AND(AB203,Z203,AA203)</f>
        <v>0</v>
      </c>
      <c r="AS203" t="b">
        <f>MOD($W203,AR$1)=0</f>
        <v>1</v>
      </c>
      <c r="AT203" t="b">
        <f>AND(AC203,AD203)</f>
        <v>1</v>
      </c>
      <c r="AU203" t="b">
        <f>MOD($W203,AT$1)=0</f>
        <v>0</v>
      </c>
      <c r="AV203" t="b">
        <f>AND(AG203,AA203)</f>
        <v>0</v>
      </c>
      <c r="AW203" t="b">
        <f>MOD($W203,AV$1)=0</f>
        <v>0</v>
      </c>
      <c r="AX203" t="b">
        <f t="shared" si="53"/>
        <v>0</v>
      </c>
      <c r="AY203" t="b">
        <f>MOD($W203,AX$1)=0</f>
        <v>1</v>
      </c>
      <c r="AZ203" t="b">
        <f>AND(AB203,AD203,Z203)</f>
        <v>1</v>
      </c>
      <c r="BA203" t="b">
        <f>MOD($W203,AZ$1)=0</f>
        <v>0</v>
      </c>
      <c r="BB203" t="b">
        <f>AND(AB203,AC203,AA203)</f>
        <v>0</v>
      </c>
      <c r="BC203" t="b">
        <f>MOD($W203,BB$1)=0</f>
        <v>0</v>
      </c>
      <c r="BD203" t="b">
        <f t="shared" si="54"/>
        <v>0</v>
      </c>
      <c r="BE203" t="b">
        <f>MOD($W203,BD$1)=0</f>
        <v>0</v>
      </c>
      <c r="BF203" t="b">
        <f>AND(AB203,AD203,AA203)</f>
        <v>0</v>
      </c>
      <c r="BG203" t="b">
        <f>MOD($W203,BF$1)=0</f>
        <v>1</v>
      </c>
      <c r="BH203" t="b">
        <f t="shared" si="56"/>
        <v>0</v>
      </c>
    </row>
    <row r="204" spans="1:60" x14ac:dyDescent="0.25">
      <c r="V204">
        <f t="shared" si="55"/>
        <v>201</v>
      </c>
      <c r="W204" cm="1">
        <f t="array" ref="W204">_xlfn.IFS(
OR(MOD(W203+0.5,3)=0,MOD(W203+0.5,4)=0,MOD(W203+0.5,7.5)=0,MOD(W203+0.5,5)=0),W203+0.5,
OR(MOD(W203+1,3)=0,MOD(W203+1,4)=0,MOD(W203+1,5)=0),W203+1,
OR(MOD(W203+1.5,3)=0,MOD(W203+1.5,4)=0,MOD(W203+1.5,7.5)=0,MOD(W203+1.5,5)=0),W203+1.5,
OR(MOD(W203+2,3)=0,MOD(W203+2,4)=0,MOD(W203+2,5)=0),W203+2,
OR(MOD(W203+2.5,3)=0,MOD(W203+2.5,4)=0,MOD(W203+2.5,7.5)=0,MOD(W203+2.5,5)=0),W203+2.5,
OR(MOD(W203+3,3)=0,MOD(W203+3,4)=0,MOD(W203+3,5)=0),W203+3)</f>
        <v>303</v>
      </c>
      <c r="X204" s="65">
        <f t="shared" si="52"/>
        <v>1.6833333333333333</v>
      </c>
      <c r="Y204">
        <f>IF(MOD(W204,3)=0,1,0)+IF(MOD(W204,4)=0,2,0)+IF(MOD(W204,5)=0,4,0)+IF(MOD(W204,8)=0,8,0)+IF(MOD(W204,7.5)=0,16,0)+IF(OR(MOD(W204,6)=0,MOD(W204,10)=0),32,0)+IF(OR(MOD(W204,9)=0,MOD(W204,22.5)=0),64,0)</f>
        <v>1</v>
      </c>
      <c r="Z204" t="b">
        <f>OR(MOD(W204,6)=0,MOD(W204,10)=0)</f>
        <v>0</v>
      </c>
      <c r="AA204" t="b">
        <f>OR(MOD(W204,22.5)=0,MOD(W204,9)=0)</f>
        <v>0</v>
      </c>
      <c r="AB204" t="b">
        <f>MOD($W204,AA$1)=0</f>
        <v>1</v>
      </c>
      <c r="AC204" t="b">
        <f>MOD($W204,AB$1)=0</f>
        <v>0</v>
      </c>
      <c r="AD204" t="b">
        <f>MOD($W204,AC$1)=0</f>
        <v>0</v>
      </c>
      <c r="AE204" t="b">
        <f>MOD($W204,AD$1)=0</f>
        <v>0</v>
      </c>
      <c r="AF204" t="b">
        <f>AND(AB204,Z204)</f>
        <v>0</v>
      </c>
      <c r="AG204" t="b">
        <f>MOD($W204,AF$1)=0</f>
        <v>0</v>
      </c>
      <c r="AH204" t="b">
        <f>MOD($W204,AG$1)=0</f>
        <v>0</v>
      </c>
      <c r="AI204" t="b">
        <f>MOD($W204,AH$1)=0</f>
        <v>0</v>
      </c>
      <c r="AJ204" t="b">
        <f>AND(AB204,AA204)</f>
        <v>0</v>
      </c>
      <c r="AK204" t="b">
        <f>MOD($W204,AJ$1)=0</f>
        <v>0</v>
      </c>
      <c r="AL204" t="b">
        <f>AND(AD204,Z204)</f>
        <v>0</v>
      </c>
      <c r="AM204" t="b">
        <f>MOD($W204,AL$1)=0</f>
        <v>0</v>
      </c>
      <c r="AN204" t="b">
        <f>AND(AB204,AC204)</f>
        <v>0</v>
      </c>
      <c r="AO204" t="b">
        <f>MOD($W204,AN$1)=0</f>
        <v>0</v>
      </c>
      <c r="AP204" t="b">
        <f>AND(AB204,AD204)</f>
        <v>0</v>
      </c>
      <c r="AQ204" t="b">
        <f>MOD($W204,AP$1)=0</f>
        <v>0</v>
      </c>
      <c r="AR204" t="b">
        <f>AND(AB204,Z204,AA204)</f>
        <v>0</v>
      </c>
      <c r="AS204" t="b">
        <f>MOD($W204,AR$1)=0</f>
        <v>0</v>
      </c>
      <c r="AT204" t="b">
        <f>AND(AC204,AD204)</f>
        <v>0</v>
      </c>
      <c r="AU204" t="b">
        <f>MOD($W204,AT$1)=0</f>
        <v>0</v>
      </c>
      <c r="AV204" t="b">
        <f>AND(AG204,AA204)</f>
        <v>0</v>
      </c>
      <c r="AW204" t="b">
        <f>MOD($W204,AV$1)=0</f>
        <v>0</v>
      </c>
      <c r="AX204" t="b">
        <f t="shared" si="53"/>
        <v>0</v>
      </c>
      <c r="AY204" t="b">
        <f>MOD($W204,AX$1)=0</f>
        <v>0</v>
      </c>
      <c r="AZ204" t="b">
        <f>AND(AB204,AD204,Z204)</f>
        <v>0</v>
      </c>
      <c r="BA204" t="b">
        <f>MOD($W204,AZ$1)=0</f>
        <v>0</v>
      </c>
      <c r="BB204" t="b">
        <f>AND(AB204,AC204,AA204)</f>
        <v>0</v>
      </c>
      <c r="BC204" t="b">
        <f>MOD($W204,BB$1)=0</f>
        <v>0</v>
      </c>
      <c r="BD204" t="b">
        <f t="shared" si="54"/>
        <v>0</v>
      </c>
      <c r="BE204" t="b">
        <f>MOD($W204,BD$1)=0</f>
        <v>0</v>
      </c>
      <c r="BF204" t="b">
        <f>AND(AB204,AD204,AA204)</f>
        <v>0</v>
      </c>
      <c r="BG204" t="b">
        <f>MOD($W204,BF$1)=0</f>
        <v>0</v>
      </c>
      <c r="BH204" t="b">
        <f t="shared" si="56"/>
        <v>0</v>
      </c>
    </row>
    <row r="205" spans="1:60" x14ac:dyDescent="0.25">
      <c r="A205">
        <v>12</v>
      </c>
      <c r="B205">
        <v>12</v>
      </c>
      <c r="V205">
        <f t="shared" si="55"/>
        <v>202</v>
      </c>
      <c r="W205" cm="1">
        <f t="array" ref="W205">_xlfn.IFS(
OR(MOD(W204+0.5,3)=0,MOD(W204+0.5,4)=0,MOD(W204+0.5,7.5)=0,MOD(W204+0.5,5)=0),W204+0.5,
OR(MOD(W204+1,3)=0,MOD(W204+1,4)=0,MOD(W204+1,5)=0),W204+1,
OR(MOD(W204+1.5,3)=0,MOD(W204+1.5,4)=0,MOD(W204+1.5,7.5)=0,MOD(W204+1.5,5)=0),W204+1.5,
OR(MOD(W204+2,3)=0,MOD(W204+2,4)=0,MOD(W204+2,5)=0),W204+2,
OR(MOD(W204+2.5,3)=0,MOD(W204+2.5,4)=0,MOD(W204+2.5,7.5)=0,MOD(W204+2.5,5)=0),W204+2.5,
OR(MOD(W204+3,3)=0,MOD(W204+3,4)=0,MOD(W204+3,5)=0),W204+3)</f>
        <v>304</v>
      </c>
      <c r="X205" s="65">
        <f t="shared" si="52"/>
        <v>1.6888888888888891</v>
      </c>
      <c r="Y205">
        <f>IF(MOD(W205,3)=0,1,0)+IF(MOD(W205,4)=0,2,0)+IF(MOD(W205,5)=0,4,0)+IF(MOD(W205,8)=0,8,0)+IF(MOD(W205,7.5)=0,16,0)+IF(OR(MOD(W205,6)=0,MOD(W205,10)=0),32,0)+IF(OR(MOD(W205,9)=0,MOD(W205,22.5)=0),64,0)</f>
        <v>10</v>
      </c>
      <c r="Z205" t="b">
        <f>OR(MOD(W205,6)=0,MOD(W205,10)=0)</f>
        <v>0</v>
      </c>
      <c r="AA205" t="b">
        <f>OR(MOD(W205,22.5)=0,MOD(W205,9)=0)</f>
        <v>0</v>
      </c>
      <c r="AB205" t="b">
        <f>MOD($W205,AA$1)=0</f>
        <v>0</v>
      </c>
      <c r="AC205" t="b">
        <f>MOD($W205,AB$1)=0</f>
        <v>1</v>
      </c>
      <c r="AD205" t="b">
        <f>MOD($W205,AC$1)=0</f>
        <v>0</v>
      </c>
      <c r="AE205" t="b">
        <f>MOD($W205,AD$1)=0</f>
        <v>0</v>
      </c>
      <c r="AF205" t="b">
        <f>AND(AB205,Z205)</f>
        <v>0</v>
      </c>
      <c r="AG205" t="b">
        <f>MOD($W205,AF$1)=0</f>
        <v>0</v>
      </c>
      <c r="AH205" t="b">
        <f>MOD($W205,AG$1)=0</f>
        <v>1</v>
      </c>
      <c r="AI205" t="b">
        <f>MOD($W205,AH$1)=0</f>
        <v>0</v>
      </c>
      <c r="AJ205" t="b">
        <f>AND(AB205,AA205)</f>
        <v>0</v>
      </c>
      <c r="AK205" t="b">
        <f>MOD($W205,AJ$1)=0</f>
        <v>0</v>
      </c>
      <c r="AL205" t="b">
        <f>AND(AD205,Z205)</f>
        <v>0</v>
      </c>
      <c r="AM205" t="b">
        <f>MOD($W205,AL$1)=0</f>
        <v>0</v>
      </c>
      <c r="AN205" t="b">
        <f>AND(AB205,AC205)</f>
        <v>0</v>
      </c>
      <c r="AO205" t="b">
        <f>MOD($W205,AN$1)=0</f>
        <v>0</v>
      </c>
      <c r="AP205" t="b">
        <f>AND(AB205,AD205)</f>
        <v>0</v>
      </c>
      <c r="AQ205" t="b">
        <f>MOD($W205,AP$1)=0</f>
        <v>0</v>
      </c>
      <c r="AR205" t="b">
        <f>AND(AB205,Z205,AA205)</f>
        <v>0</v>
      </c>
      <c r="AS205" t="b">
        <f>MOD($W205,AR$1)=0</f>
        <v>0</v>
      </c>
      <c r="AT205" t="b">
        <f>AND(AC205,AD205)</f>
        <v>0</v>
      </c>
      <c r="AU205" t="b">
        <f>MOD($W205,AT$1)=0</f>
        <v>0</v>
      </c>
      <c r="AV205" t="b">
        <f>AND(AG205,AA205)</f>
        <v>0</v>
      </c>
      <c r="AW205" t="b">
        <f>MOD($W205,AV$1)=0</f>
        <v>0</v>
      </c>
      <c r="AX205" t="b">
        <f t="shared" si="53"/>
        <v>0</v>
      </c>
      <c r="AY205" t="b">
        <f>MOD($W205,AX$1)=0</f>
        <v>0</v>
      </c>
      <c r="AZ205" t="b">
        <f>AND(AB205,AD205,Z205)</f>
        <v>0</v>
      </c>
      <c r="BA205" t="b">
        <f>MOD($W205,AZ$1)=0</f>
        <v>0</v>
      </c>
      <c r="BB205" t="b">
        <f>AND(AB205,AC205,AA205)</f>
        <v>0</v>
      </c>
      <c r="BC205" t="b">
        <f>MOD($W205,BB$1)=0</f>
        <v>0</v>
      </c>
      <c r="BD205" t="b">
        <f t="shared" si="54"/>
        <v>0</v>
      </c>
      <c r="BE205" t="b">
        <f>MOD($W205,BD$1)=0</f>
        <v>0</v>
      </c>
      <c r="BF205" t="b">
        <f>AND(AB205,AD205,AA205)</f>
        <v>0</v>
      </c>
      <c r="BG205" t="b">
        <f>MOD($W205,BF$1)=0</f>
        <v>0</v>
      </c>
      <c r="BH205" t="b">
        <f t="shared" si="56"/>
        <v>1</v>
      </c>
    </row>
    <row r="206" spans="1:60" x14ac:dyDescent="0.25">
      <c r="C206">
        <v>1</v>
      </c>
      <c r="D206" t="s">
        <v>189</v>
      </c>
      <c r="E206" t="s">
        <v>201</v>
      </c>
      <c r="F206" t="s">
        <v>146</v>
      </c>
      <c r="H206" t="s">
        <v>169</v>
      </c>
      <c r="I206" t="s">
        <v>165</v>
      </c>
      <c r="J206" t="s">
        <v>144</v>
      </c>
      <c r="K206">
        <v>7</v>
      </c>
      <c r="V206">
        <f t="shared" si="55"/>
        <v>203</v>
      </c>
      <c r="W206" cm="1">
        <f t="array" ref="W206">_xlfn.IFS(
OR(MOD(W205+0.5,3)=0,MOD(W205+0.5,4)=0,MOD(W205+0.5,7.5)=0,MOD(W205+0.5,5)=0),W205+0.5,
OR(MOD(W205+1,3)=0,MOD(W205+1,4)=0,MOD(W205+1,5)=0),W205+1,
OR(MOD(W205+1.5,3)=0,MOD(W205+1.5,4)=0,MOD(W205+1.5,7.5)=0,MOD(W205+1.5,5)=0),W205+1.5,
OR(MOD(W205+2,3)=0,MOD(W205+2,4)=0,MOD(W205+2,5)=0),W205+2,
OR(MOD(W205+2.5,3)=0,MOD(W205+2.5,4)=0,MOD(W205+2.5,7.5)=0,MOD(W205+2.5,5)=0),W205+2.5,
OR(MOD(W205+3,3)=0,MOD(W205+3,4)=0,MOD(W205+3,5)=0),W205+3)</f>
        <v>305</v>
      </c>
      <c r="X206" s="65">
        <f t="shared" si="52"/>
        <v>1.6944444444444444</v>
      </c>
      <c r="Y206">
        <f>IF(MOD(W206,3)=0,1,0)+IF(MOD(W206,4)=0,2,0)+IF(MOD(W206,5)=0,4,0)+IF(MOD(W206,8)=0,8,0)+IF(MOD(W206,7.5)=0,16,0)+IF(OR(MOD(W206,6)=0,MOD(W206,10)=0),32,0)+IF(OR(MOD(W206,9)=0,MOD(W206,22.5)=0),64,0)</f>
        <v>4</v>
      </c>
      <c r="Z206" t="b">
        <f>OR(MOD(W206,6)=0,MOD(W206,10)=0)</f>
        <v>0</v>
      </c>
      <c r="AA206" t="b">
        <f>OR(MOD(W206,22.5)=0,MOD(W206,9)=0)</f>
        <v>0</v>
      </c>
      <c r="AB206" t="b">
        <f>MOD($W206,AA$1)=0</f>
        <v>0</v>
      </c>
      <c r="AC206" t="b">
        <f>MOD($W206,AB$1)=0</f>
        <v>0</v>
      </c>
      <c r="AD206" t="b">
        <f>MOD($W206,AC$1)=0</f>
        <v>1</v>
      </c>
      <c r="AE206" t="b">
        <f>MOD($W206,AD$1)=0</f>
        <v>0</v>
      </c>
      <c r="AF206" t="b">
        <f>AND(AB206,Z206)</f>
        <v>0</v>
      </c>
      <c r="AG206" t="b">
        <f>MOD($W206,AF$1)=0</f>
        <v>0</v>
      </c>
      <c r="AH206" t="b">
        <f>MOD($W206,AG$1)=0</f>
        <v>0</v>
      </c>
      <c r="AI206" t="b">
        <f>MOD($W206,AH$1)=0</f>
        <v>0</v>
      </c>
      <c r="AJ206" t="b">
        <f>AND(AB206,AA206)</f>
        <v>0</v>
      </c>
      <c r="AK206" t="b">
        <f>MOD($W206,AJ$1)=0</f>
        <v>0</v>
      </c>
      <c r="AL206" t="b">
        <f>AND(AD206,Z206)</f>
        <v>0</v>
      </c>
      <c r="AM206" t="b">
        <f>MOD($W206,AL$1)=0</f>
        <v>0</v>
      </c>
      <c r="AN206" t="b">
        <f>AND(AB206,AC206)</f>
        <v>0</v>
      </c>
      <c r="AO206" t="b">
        <f>MOD($W206,AN$1)=0</f>
        <v>0</v>
      </c>
      <c r="AP206" t="b">
        <f>AND(AB206,AD206)</f>
        <v>0</v>
      </c>
      <c r="AQ206" t="b">
        <f>MOD($W206,AP$1)=0</f>
        <v>0</v>
      </c>
      <c r="AR206" t="b">
        <f>AND(AB206,Z206,AA206)</f>
        <v>0</v>
      </c>
      <c r="AS206" t="b">
        <f>MOD($W206,AR$1)=0</f>
        <v>0</v>
      </c>
      <c r="AT206" t="b">
        <f>AND(AC206,AD206)</f>
        <v>0</v>
      </c>
      <c r="AU206" t="b">
        <f>MOD($W206,AT$1)=0</f>
        <v>0</v>
      </c>
      <c r="AV206" t="b">
        <f>AND(AG206,AA206)</f>
        <v>0</v>
      </c>
      <c r="AW206" t="b">
        <f>MOD($W206,AV$1)=0</f>
        <v>0</v>
      </c>
      <c r="AX206" t="b">
        <f t="shared" si="53"/>
        <v>0</v>
      </c>
      <c r="AY206" t="b">
        <f>MOD($W206,AX$1)=0</f>
        <v>0</v>
      </c>
      <c r="AZ206" t="b">
        <f>AND(AB206,AD206,Z206)</f>
        <v>0</v>
      </c>
      <c r="BA206" t="b">
        <f>MOD($W206,AZ$1)=0</f>
        <v>0</v>
      </c>
      <c r="BB206" t="b">
        <f>AND(AB206,AC206,AA206)</f>
        <v>0</v>
      </c>
      <c r="BC206" t="b">
        <f>MOD($W206,BB$1)=0</f>
        <v>0</v>
      </c>
      <c r="BD206" t="b">
        <f t="shared" si="54"/>
        <v>0</v>
      </c>
      <c r="BE206" t="b">
        <f>MOD($W206,BD$1)=0</f>
        <v>0</v>
      </c>
      <c r="BF206" t="b">
        <f>AND(AB206,AD206,AA206)</f>
        <v>0</v>
      </c>
      <c r="BG206" t="b">
        <f>MOD($W206,BF$1)=0</f>
        <v>0</v>
      </c>
      <c r="BH206" t="b">
        <f t="shared" si="56"/>
        <v>0</v>
      </c>
    </row>
    <row r="207" spans="1:60" x14ac:dyDescent="0.25">
      <c r="C207">
        <v>2</v>
      </c>
      <c r="D207" t="s">
        <v>190</v>
      </c>
      <c r="E207" t="s">
        <v>201</v>
      </c>
      <c r="F207" t="s">
        <v>146</v>
      </c>
      <c r="H207" t="s">
        <v>64</v>
      </c>
      <c r="I207" t="s">
        <v>167</v>
      </c>
      <c r="J207" t="s">
        <v>145</v>
      </c>
      <c r="K207">
        <v>8</v>
      </c>
      <c r="V207">
        <f t="shared" si="55"/>
        <v>204</v>
      </c>
      <c r="W207" cm="1">
        <f t="array" ref="W207">_xlfn.IFS(
OR(MOD(W206+0.5,3)=0,MOD(W206+0.5,4)=0,MOD(W206+0.5,7.5)=0,MOD(W206+0.5,5)=0),W206+0.5,
OR(MOD(W206+1,3)=0,MOD(W206+1,4)=0,MOD(W206+1,5)=0),W206+1,
OR(MOD(W206+1.5,3)=0,MOD(W206+1.5,4)=0,MOD(W206+1.5,7.5)=0,MOD(W206+1.5,5)=0),W206+1.5,
OR(MOD(W206+2,3)=0,MOD(W206+2,4)=0,MOD(W206+2,5)=0),W206+2,
OR(MOD(W206+2.5,3)=0,MOD(W206+2.5,4)=0,MOD(W206+2.5,7.5)=0,MOD(W206+2.5,5)=0),W206+2.5,
OR(MOD(W206+3,3)=0,MOD(W206+3,4)=0,MOD(W206+3,5)=0),W206+3)</f>
        <v>306</v>
      </c>
      <c r="X207" s="65">
        <f t="shared" si="52"/>
        <v>1.7</v>
      </c>
      <c r="Y207">
        <f>IF(MOD(W207,3)=0,1,0)+IF(MOD(W207,4)=0,2,0)+IF(MOD(W207,5)=0,4,0)+IF(MOD(W207,8)=0,8,0)+IF(MOD(W207,7.5)=0,16,0)+IF(OR(MOD(W207,6)=0,MOD(W207,10)=0),32,0)+IF(OR(MOD(W207,9)=0,MOD(W207,22.5)=0),64,0)</f>
        <v>97</v>
      </c>
      <c r="Z207" t="b">
        <f>OR(MOD(W207,6)=0,MOD(W207,10)=0)</f>
        <v>1</v>
      </c>
      <c r="AA207" t="b">
        <f>OR(MOD(W207,22.5)=0,MOD(W207,9)=0)</f>
        <v>1</v>
      </c>
      <c r="AB207" t="b">
        <f>MOD($W207,AA$1)=0</f>
        <v>1</v>
      </c>
      <c r="AC207" t="b">
        <f>MOD($W207,AB$1)=0</f>
        <v>0</v>
      </c>
      <c r="AD207" t="b">
        <f>MOD($W207,AC$1)=0</f>
        <v>0</v>
      </c>
      <c r="AE207" t="b">
        <f>MOD($W207,AD$1)=0</f>
        <v>1</v>
      </c>
      <c r="AF207" t="b">
        <f>AND(AB207,Z207)</f>
        <v>1</v>
      </c>
      <c r="AG207" t="b">
        <f>MOD($W207,AF$1)=0</f>
        <v>0</v>
      </c>
      <c r="AH207" t="b">
        <f>MOD($W207,AG$1)=0</f>
        <v>0</v>
      </c>
      <c r="AI207" t="b">
        <f>MOD($W207,AH$1)=0</f>
        <v>1</v>
      </c>
      <c r="AJ207" t="b">
        <f>AND(AB207,AA207)</f>
        <v>1</v>
      </c>
      <c r="AK207" t="b">
        <f>MOD($W207,AJ$1)=0</f>
        <v>0</v>
      </c>
      <c r="AL207" t="b">
        <f>AND(AD207,Z207)</f>
        <v>0</v>
      </c>
      <c r="AM207" t="b">
        <f>MOD($W207,AL$1)=0</f>
        <v>0</v>
      </c>
      <c r="AN207" t="b">
        <f>AND(AB207,AC207)</f>
        <v>0</v>
      </c>
      <c r="AO207" t="b">
        <f>MOD($W207,AN$1)=0</f>
        <v>0</v>
      </c>
      <c r="AP207" t="b">
        <f>AND(AB207,AD207)</f>
        <v>0</v>
      </c>
      <c r="AQ207" t="b">
        <f>MOD($W207,AP$1)=0</f>
        <v>1</v>
      </c>
      <c r="AR207" t="b">
        <f>AND(AB207,Z207,AA207)</f>
        <v>1</v>
      </c>
      <c r="AS207" t="b">
        <f>MOD($W207,AR$1)=0</f>
        <v>0</v>
      </c>
      <c r="AT207" t="b">
        <f>AND(AC207,AD207)</f>
        <v>0</v>
      </c>
      <c r="AU207" t="b">
        <f>MOD($W207,AT$1)=0</f>
        <v>0</v>
      </c>
      <c r="AV207" t="b">
        <f>AND(AG207,AA207)</f>
        <v>0</v>
      </c>
      <c r="AW207" t="b">
        <f>MOD($W207,AV$1)=0</f>
        <v>0</v>
      </c>
      <c r="AX207" t="b">
        <f t="shared" si="53"/>
        <v>0</v>
      </c>
      <c r="AY207" t="b">
        <f>MOD($W207,AX$1)=0</f>
        <v>0</v>
      </c>
      <c r="AZ207" t="b">
        <f>AND(AB207,AD207,Z207)</f>
        <v>0</v>
      </c>
      <c r="BA207" t="b">
        <f>MOD($W207,AZ$1)=0</f>
        <v>0</v>
      </c>
      <c r="BB207" t="b">
        <f>AND(AB207,AC207,AA207)</f>
        <v>0</v>
      </c>
      <c r="BC207" t="b">
        <f>MOD($W207,BB$1)=0</f>
        <v>0</v>
      </c>
      <c r="BD207" t="b">
        <f t="shared" si="54"/>
        <v>0</v>
      </c>
      <c r="BE207" t="b">
        <f>MOD($W207,BD$1)=0</f>
        <v>0</v>
      </c>
      <c r="BF207" t="b">
        <f>AND(AB207,AD207,AA207)</f>
        <v>0</v>
      </c>
      <c r="BG207" t="b">
        <f>MOD($W207,BF$1)=0</f>
        <v>0</v>
      </c>
      <c r="BH207" t="b">
        <f t="shared" si="56"/>
        <v>0</v>
      </c>
    </row>
    <row r="208" spans="1:60" x14ac:dyDescent="0.25">
      <c r="C208">
        <v>3</v>
      </c>
      <c r="D208" t="s">
        <v>191</v>
      </c>
      <c r="E208" t="s">
        <v>201</v>
      </c>
      <c r="F208" t="s">
        <v>146</v>
      </c>
      <c r="H208" t="s">
        <v>170</v>
      </c>
      <c r="I208" t="s">
        <v>168</v>
      </c>
      <c r="J208" t="s">
        <v>144</v>
      </c>
      <c r="K208">
        <v>9</v>
      </c>
      <c r="V208">
        <f t="shared" si="55"/>
        <v>205</v>
      </c>
      <c r="W208" cm="1">
        <f t="array" ref="W208">_xlfn.IFS(
OR(MOD(W207+0.5,3)=0,MOD(W207+0.5,4)=0,MOD(W207+0.5,7.5)=0,MOD(W207+0.5,5)=0),W207+0.5,
OR(MOD(W207+1,3)=0,MOD(W207+1,4)=0,MOD(W207+1,5)=0),W207+1,
OR(MOD(W207+1.5,3)=0,MOD(W207+1.5,4)=0,MOD(W207+1.5,7.5)=0,MOD(W207+1.5,5)=0),W207+1.5,
OR(MOD(W207+2,3)=0,MOD(W207+2,4)=0,MOD(W207+2,5)=0),W207+2,
OR(MOD(W207+2.5,3)=0,MOD(W207+2.5,4)=0,MOD(W207+2.5,7.5)=0,MOD(W207+2.5,5)=0),W207+2.5,
OR(MOD(W207+3,3)=0,MOD(W207+3,4)=0,MOD(W207+3,5)=0),W207+3)</f>
        <v>307.5</v>
      </c>
      <c r="X208" s="65">
        <f t="shared" si="52"/>
        <v>1.7083333333333335</v>
      </c>
      <c r="Y208">
        <f>IF(MOD(W208,3)=0,1,0)+IF(MOD(W208,4)=0,2,0)+IF(MOD(W208,5)=0,4,0)+IF(MOD(W208,8)=0,8,0)+IF(MOD(W208,7.5)=0,16,0)+IF(OR(MOD(W208,6)=0,MOD(W208,10)=0),32,0)+IF(OR(MOD(W208,9)=0,MOD(W208,22.5)=0),64,0)</f>
        <v>16</v>
      </c>
      <c r="Z208" t="b">
        <f>OR(MOD(W208,6)=0,MOD(W208,10)=0)</f>
        <v>0</v>
      </c>
      <c r="AA208" t="b">
        <f>OR(MOD(W208,22.5)=0,MOD(W208,9)=0)</f>
        <v>0</v>
      </c>
      <c r="AB208" t="b">
        <f>MOD($W208,AA$1)=0</f>
        <v>0</v>
      </c>
      <c r="AC208" t="b">
        <f>MOD($W208,AB$1)=0</f>
        <v>0</v>
      </c>
      <c r="AD208" t="b">
        <f>MOD($W208,AC$1)=0</f>
        <v>0</v>
      </c>
      <c r="AE208" t="b">
        <f>MOD($W208,AD$1)=0</f>
        <v>0</v>
      </c>
      <c r="AF208" t="b">
        <f>AND(AB208,Z208)</f>
        <v>0</v>
      </c>
      <c r="AG208" t="b">
        <f>MOD($W208,AF$1)=0</f>
        <v>1</v>
      </c>
      <c r="AH208" t="b">
        <f>MOD($W208,AG$1)=0</f>
        <v>0</v>
      </c>
      <c r="AI208" t="b">
        <f>MOD($W208,AH$1)=0</f>
        <v>0</v>
      </c>
      <c r="AJ208" t="b">
        <f>AND(AB208,AA208)</f>
        <v>0</v>
      </c>
      <c r="AK208" t="b">
        <f>MOD($W208,AJ$1)=0</f>
        <v>0</v>
      </c>
      <c r="AL208" t="b">
        <f>AND(AD208,Z208)</f>
        <v>0</v>
      </c>
      <c r="AM208" t="b">
        <f>MOD($W208,AL$1)=0</f>
        <v>0</v>
      </c>
      <c r="AN208" t="b">
        <f>AND(AB208,AC208)</f>
        <v>0</v>
      </c>
      <c r="AO208" t="b">
        <f>MOD($W208,AN$1)=0</f>
        <v>0</v>
      </c>
      <c r="AP208" t="b">
        <f>AND(AB208,AD208)</f>
        <v>0</v>
      </c>
      <c r="AQ208" t="b">
        <f>MOD($W208,AP$1)=0</f>
        <v>0</v>
      </c>
      <c r="AR208" t="b">
        <f>AND(AB208,Z208,AA208)</f>
        <v>0</v>
      </c>
      <c r="AS208" t="b">
        <f>MOD($W208,AR$1)=0</f>
        <v>0</v>
      </c>
      <c r="AT208" t="b">
        <f>AND(AC208,AD208)</f>
        <v>0</v>
      </c>
      <c r="AU208" t="b">
        <f>MOD($W208,AT$1)=0</f>
        <v>0</v>
      </c>
      <c r="AV208" t="b">
        <f>AND(AG208,AA208)</f>
        <v>0</v>
      </c>
      <c r="AW208" t="b">
        <f>MOD($W208,AV$1)=0</f>
        <v>0</v>
      </c>
      <c r="AX208" t="b">
        <f t="shared" si="53"/>
        <v>0</v>
      </c>
      <c r="AY208" t="b">
        <f>MOD($W208,AX$1)=0</f>
        <v>0</v>
      </c>
      <c r="AZ208" t="b">
        <f>AND(AB208,AD208,Z208)</f>
        <v>0</v>
      </c>
      <c r="BA208" t="b">
        <f>MOD($W208,AZ$1)=0</f>
        <v>0</v>
      </c>
      <c r="BB208" t="b">
        <f>AND(AB208,AC208,AA208)</f>
        <v>0</v>
      </c>
      <c r="BC208" t="b">
        <f>MOD($W208,BB$1)=0</f>
        <v>0</v>
      </c>
      <c r="BD208" t="b">
        <f t="shared" si="54"/>
        <v>0</v>
      </c>
      <c r="BE208" t="b">
        <f>MOD($W208,BD$1)=0</f>
        <v>0</v>
      </c>
      <c r="BF208" t="b">
        <f>AND(AB208,AD208,AA208)</f>
        <v>0</v>
      </c>
      <c r="BG208" t="b">
        <f>MOD($W208,BF$1)=0</f>
        <v>0</v>
      </c>
      <c r="BH208" t="b">
        <f t="shared" si="56"/>
        <v>0</v>
      </c>
    </row>
    <row r="209" spans="3:60" x14ac:dyDescent="0.25">
      <c r="C209">
        <v>4</v>
      </c>
      <c r="D209" t="s">
        <v>192</v>
      </c>
      <c r="E209" t="s">
        <v>201</v>
      </c>
      <c r="F209" t="s">
        <v>147</v>
      </c>
      <c r="H209" t="s">
        <v>171</v>
      </c>
      <c r="I209" t="s">
        <v>165</v>
      </c>
      <c r="J209" t="s">
        <v>145</v>
      </c>
      <c r="K209">
        <v>10</v>
      </c>
      <c r="V209">
        <f t="shared" si="55"/>
        <v>206</v>
      </c>
      <c r="W209" cm="1">
        <f t="array" ref="W209">_xlfn.IFS(
OR(MOD(W208+0.5,3)=0,MOD(W208+0.5,4)=0,MOD(W208+0.5,7.5)=0,MOD(W208+0.5,5)=0),W208+0.5,
OR(MOD(W208+1,3)=0,MOD(W208+1,4)=0,MOD(W208+1,5)=0),W208+1,
OR(MOD(W208+1.5,3)=0,MOD(W208+1.5,4)=0,MOD(W208+1.5,7.5)=0,MOD(W208+1.5,5)=0),W208+1.5,
OR(MOD(W208+2,3)=0,MOD(W208+2,4)=0,MOD(W208+2,5)=0),W208+2,
OR(MOD(W208+2.5,3)=0,MOD(W208+2.5,4)=0,MOD(W208+2.5,7.5)=0,MOD(W208+2.5,5)=0),W208+2.5,
OR(MOD(W208+3,3)=0,MOD(W208+3,4)=0,MOD(W208+3,5)=0),W208+3)</f>
        <v>308</v>
      </c>
      <c r="X209" s="65">
        <f t="shared" si="52"/>
        <v>1.7111111111111112</v>
      </c>
      <c r="Y209">
        <f>IF(MOD(W209,3)=0,1,0)+IF(MOD(W209,4)=0,2,0)+IF(MOD(W209,5)=0,4,0)+IF(MOD(W209,8)=0,8,0)+IF(MOD(W209,7.5)=0,16,0)+IF(OR(MOD(W209,6)=0,MOD(W209,10)=0),32,0)+IF(OR(MOD(W209,9)=0,MOD(W209,22.5)=0),64,0)</f>
        <v>2</v>
      </c>
      <c r="Z209" t="b">
        <f>OR(MOD(W209,6)=0,MOD(W209,10)=0)</f>
        <v>0</v>
      </c>
      <c r="AA209" t="b">
        <f>OR(MOD(W209,22.5)=0,MOD(W209,9)=0)</f>
        <v>0</v>
      </c>
      <c r="AB209" t="b">
        <f>MOD($W209,AA$1)=0</f>
        <v>0</v>
      </c>
      <c r="AC209" t="b">
        <f>MOD($W209,AB$1)=0</f>
        <v>1</v>
      </c>
      <c r="AD209" t="b">
        <f>MOD($W209,AC$1)=0</f>
        <v>0</v>
      </c>
      <c r="AE209" t="b">
        <f>MOD($W209,AD$1)=0</f>
        <v>0</v>
      </c>
      <c r="AF209" t="b">
        <f>AND(AB209,Z209)</f>
        <v>0</v>
      </c>
      <c r="AG209" t="b">
        <f>MOD($W209,AF$1)=0</f>
        <v>0</v>
      </c>
      <c r="AH209" t="b">
        <f>MOD($W209,AG$1)=0</f>
        <v>0</v>
      </c>
      <c r="AI209" t="b">
        <f>MOD($W209,AH$1)=0</f>
        <v>0</v>
      </c>
      <c r="AJ209" t="b">
        <f>AND(AB209,AA209)</f>
        <v>0</v>
      </c>
      <c r="AK209" t="b">
        <f>MOD($W209,AJ$1)=0</f>
        <v>0</v>
      </c>
      <c r="AL209" t="b">
        <f>AND(AD209,Z209)</f>
        <v>0</v>
      </c>
      <c r="AM209" t="b">
        <f>MOD($W209,AL$1)=0</f>
        <v>0</v>
      </c>
      <c r="AN209" t="b">
        <f>AND(AB209,AC209)</f>
        <v>0</v>
      </c>
      <c r="AO209" t="b">
        <f>MOD($W209,AN$1)=0</f>
        <v>0</v>
      </c>
      <c r="AP209" t="b">
        <f>AND(AB209,AD209)</f>
        <v>0</v>
      </c>
      <c r="AQ209" t="b">
        <f>MOD($W209,AP$1)=0</f>
        <v>0</v>
      </c>
      <c r="AR209" t="b">
        <f>AND(AB209,Z209,AA209)</f>
        <v>0</v>
      </c>
      <c r="AS209" t="b">
        <f>MOD($W209,AR$1)=0</f>
        <v>0</v>
      </c>
      <c r="AT209" t="b">
        <f>AND(AC209,AD209)</f>
        <v>0</v>
      </c>
      <c r="AU209" t="b">
        <f>MOD($W209,AT$1)=0</f>
        <v>0</v>
      </c>
      <c r="AV209" t="b">
        <f>AND(AG209,AA209)</f>
        <v>0</v>
      </c>
      <c r="AW209" t="b">
        <f>MOD($W209,AV$1)=0</f>
        <v>0</v>
      </c>
      <c r="AX209" t="b">
        <f t="shared" si="53"/>
        <v>0</v>
      </c>
      <c r="AY209" t="b">
        <f>MOD($W209,AX$1)=0</f>
        <v>0</v>
      </c>
      <c r="AZ209" t="b">
        <f>AND(AB209,AD209,Z209)</f>
        <v>0</v>
      </c>
      <c r="BA209" t="b">
        <f>MOD($W209,AZ$1)=0</f>
        <v>0</v>
      </c>
      <c r="BB209" t="b">
        <f>AND(AB209,AC209,AA209)</f>
        <v>0</v>
      </c>
      <c r="BC209" t="b">
        <f>MOD($W209,BB$1)=0</f>
        <v>0</v>
      </c>
      <c r="BD209" t="b">
        <f t="shared" si="54"/>
        <v>0</v>
      </c>
      <c r="BE209" t="b">
        <f>MOD($W209,BD$1)=0</f>
        <v>0</v>
      </c>
      <c r="BF209" t="b">
        <f>AND(AB209,AD209,AA209)</f>
        <v>0</v>
      </c>
      <c r="BG209" t="b">
        <f>MOD($W209,BF$1)=0</f>
        <v>0</v>
      </c>
      <c r="BH209" t="b">
        <f t="shared" si="56"/>
        <v>0</v>
      </c>
    </row>
    <row r="210" spans="3:60" x14ac:dyDescent="0.25">
      <c r="C210">
        <v>5</v>
      </c>
      <c r="D210" t="s">
        <v>193</v>
      </c>
      <c r="E210" t="s">
        <v>201</v>
      </c>
      <c r="F210" t="s">
        <v>147</v>
      </c>
      <c r="H210" t="s">
        <v>169</v>
      </c>
      <c r="I210" t="s">
        <v>167</v>
      </c>
      <c r="J210" t="s">
        <v>144</v>
      </c>
      <c r="K210">
        <v>11</v>
      </c>
      <c r="V210">
        <f t="shared" si="55"/>
        <v>207</v>
      </c>
      <c r="W210" cm="1">
        <f t="array" ref="W210">_xlfn.IFS(
OR(MOD(W209+0.5,3)=0,MOD(W209+0.5,4)=0,MOD(W209+0.5,7.5)=0,MOD(W209+0.5,5)=0),W209+0.5,
OR(MOD(W209+1,3)=0,MOD(W209+1,4)=0,MOD(W209+1,5)=0),W209+1,
OR(MOD(W209+1.5,3)=0,MOD(W209+1.5,4)=0,MOD(W209+1.5,7.5)=0,MOD(W209+1.5,5)=0),W209+1.5,
OR(MOD(W209+2,3)=0,MOD(W209+2,4)=0,MOD(W209+2,5)=0),W209+2,
OR(MOD(W209+2.5,3)=0,MOD(W209+2.5,4)=0,MOD(W209+2.5,7.5)=0,MOD(W209+2.5,5)=0),W209+2.5,
OR(MOD(W209+3,3)=0,MOD(W209+3,4)=0,MOD(W209+3,5)=0),W209+3)</f>
        <v>309</v>
      </c>
      <c r="X210" s="65">
        <f t="shared" si="52"/>
        <v>1.7166666666666668</v>
      </c>
      <c r="Y210">
        <f>IF(MOD(W210,3)=0,1,0)+IF(MOD(W210,4)=0,2,0)+IF(MOD(W210,5)=0,4,0)+IF(MOD(W210,8)=0,8,0)+IF(MOD(W210,7.5)=0,16,0)+IF(OR(MOD(W210,6)=0,MOD(W210,10)=0),32,0)+IF(OR(MOD(W210,9)=0,MOD(W210,22.5)=0),64,0)</f>
        <v>1</v>
      </c>
      <c r="Z210" t="b">
        <f>OR(MOD(W210,6)=0,MOD(W210,10)=0)</f>
        <v>0</v>
      </c>
      <c r="AA210" t="b">
        <f>OR(MOD(W210,22.5)=0,MOD(W210,9)=0)</f>
        <v>0</v>
      </c>
      <c r="AB210" t="b">
        <f>MOD($W210,AA$1)=0</f>
        <v>1</v>
      </c>
      <c r="AC210" t="b">
        <f>MOD($W210,AB$1)=0</f>
        <v>0</v>
      </c>
      <c r="AD210" t="b">
        <f>MOD($W210,AC$1)=0</f>
        <v>0</v>
      </c>
      <c r="AE210" t="b">
        <f>MOD($W210,AD$1)=0</f>
        <v>0</v>
      </c>
      <c r="AF210" t="b">
        <f>AND(AB210,Z210)</f>
        <v>0</v>
      </c>
      <c r="AG210" t="b">
        <f>MOD($W210,AF$1)=0</f>
        <v>0</v>
      </c>
      <c r="AH210" t="b">
        <f>MOD($W210,AG$1)=0</f>
        <v>0</v>
      </c>
      <c r="AI210" t="b">
        <f>MOD($W210,AH$1)=0</f>
        <v>0</v>
      </c>
      <c r="AJ210" t="b">
        <f>AND(AB210,AA210)</f>
        <v>0</v>
      </c>
      <c r="AK210" t="b">
        <f>MOD($W210,AJ$1)=0</f>
        <v>0</v>
      </c>
      <c r="AL210" t="b">
        <f>AND(AD210,Z210)</f>
        <v>0</v>
      </c>
      <c r="AM210" t="b">
        <f>MOD($W210,AL$1)=0</f>
        <v>0</v>
      </c>
      <c r="AN210" t="b">
        <f>AND(AB210,AC210)</f>
        <v>0</v>
      </c>
      <c r="AO210" t="b">
        <f>MOD($W210,AN$1)=0</f>
        <v>0</v>
      </c>
      <c r="AP210" t="b">
        <f>AND(AB210,AD210)</f>
        <v>0</v>
      </c>
      <c r="AQ210" t="b">
        <f>MOD($W210,AP$1)=0</f>
        <v>0</v>
      </c>
      <c r="AR210" t="b">
        <f>AND(AB210,Z210,AA210)</f>
        <v>0</v>
      </c>
      <c r="AS210" t="b">
        <f>MOD($W210,AR$1)=0</f>
        <v>0</v>
      </c>
      <c r="AT210" t="b">
        <f>AND(AC210,AD210)</f>
        <v>0</v>
      </c>
      <c r="AU210" t="b">
        <f>MOD($W210,AT$1)=0</f>
        <v>0</v>
      </c>
      <c r="AV210" t="b">
        <f>AND(AG210,AA210)</f>
        <v>0</v>
      </c>
      <c r="AW210" t="b">
        <f>MOD($W210,AV$1)=0</f>
        <v>0</v>
      </c>
      <c r="AX210" t="b">
        <f t="shared" si="53"/>
        <v>0</v>
      </c>
      <c r="AY210" t="b">
        <f>MOD($W210,AX$1)=0</f>
        <v>0</v>
      </c>
      <c r="AZ210" t="b">
        <f>AND(AB210,AD210,Z210)</f>
        <v>0</v>
      </c>
      <c r="BA210" t="b">
        <f>MOD($W210,AZ$1)=0</f>
        <v>0</v>
      </c>
      <c r="BB210" t="b">
        <f>AND(AB210,AC210,AA210)</f>
        <v>0</v>
      </c>
      <c r="BC210" t="b">
        <f>MOD($W210,BB$1)=0</f>
        <v>0</v>
      </c>
      <c r="BD210" t="b">
        <f t="shared" si="54"/>
        <v>0</v>
      </c>
      <c r="BE210" t="b">
        <f>MOD($W210,BD$1)=0</f>
        <v>0</v>
      </c>
      <c r="BF210" t="b">
        <f>AND(AB210,AD210,AA210)</f>
        <v>0</v>
      </c>
      <c r="BG210" t="b">
        <f>MOD($W210,BF$1)=0</f>
        <v>0</v>
      </c>
      <c r="BH210" t="b">
        <f t="shared" si="56"/>
        <v>0</v>
      </c>
    </row>
    <row r="211" spans="3:60" x14ac:dyDescent="0.25">
      <c r="C211">
        <v>6</v>
      </c>
      <c r="D211" t="s">
        <v>194</v>
      </c>
      <c r="E211" t="s">
        <v>201</v>
      </c>
      <c r="F211" t="s">
        <v>147</v>
      </c>
      <c r="H211" t="s">
        <v>64</v>
      </c>
      <c r="I211" t="s">
        <v>168</v>
      </c>
      <c r="J211" t="s">
        <v>145</v>
      </c>
      <c r="K211">
        <v>12</v>
      </c>
      <c r="V211">
        <f t="shared" si="55"/>
        <v>208</v>
      </c>
      <c r="W211" cm="1">
        <f t="array" ref="W211">_xlfn.IFS(
OR(MOD(W210+0.5,3)=0,MOD(W210+0.5,4)=0,MOD(W210+0.5,7.5)=0,MOD(W210+0.5,5)=0),W210+0.5,
OR(MOD(W210+1,3)=0,MOD(W210+1,4)=0,MOD(W210+1,5)=0),W210+1,
OR(MOD(W210+1.5,3)=0,MOD(W210+1.5,4)=0,MOD(W210+1.5,7.5)=0,MOD(W210+1.5,5)=0),W210+1.5,
OR(MOD(W210+2,3)=0,MOD(W210+2,4)=0,MOD(W210+2,5)=0),W210+2,
OR(MOD(W210+2.5,3)=0,MOD(W210+2.5,4)=0,MOD(W210+2.5,7.5)=0,MOD(W210+2.5,5)=0),W210+2.5,
OR(MOD(W210+3,3)=0,MOD(W210+3,4)=0,MOD(W210+3,5)=0),W210+3)</f>
        <v>310</v>
      </c>
      <c r="X211" s="65">
        <f t="shared" si="52"/>
        <v>1.7222222222222223</v>
      </c>
      <c r="Y211">
        <f>IF(MOD(W211,3)=0,1,0)+IF(MOD(W211,4)=0,2,0)+IF(MOD(W211,5)=0,4,0)+IF(MOD(W211,8)=0,8,0)+IF(MOD(W211,7.5)=0,16,0)+IF(OR(MOD(W211,6)=0,MOD(W211,10)=0),32,0)+IF(OR(MOD(W211,9)=0,MOD(W211,22.5)=0),64,0)</f>
        <v>36</v>
      </c>
      <c r="Z211" t="b">
        <f>OR(MOD(W211,6)=0,MOD(W211,10)=0)</f>
        <v>1</v>
      </c>
      <c r="AA211" t="b">
        <f>OR(MOD(W211,22.5)=0,MOD(W211,9)=0)</f>
        <v>0</v>
      </c>
      <c r="AB211" t="b">
        <f>MOD($W211,AA$1)=0</f>
        <v>0</v>
      </c>
      <c r="AC211" t="b">
        <f>MOD($W211,AB$1)=0</f>
        <v>0</v>
      </c>
      <c r="AD211" t="b">
        <f>MOD($W211,AC$1)=0</f>
        <v>1</v>
      </c>
      <c r="AE211" t="b">
        <f>MOD($W211,AD$1)=0</f>
        <v>0</v>
      </c>
      <c r="AF211" t="b">
        <f>AND(AB211,Z211)</f>
        <v>0</v>
      </c>
      <c r="AG211" t="b">
        <f>MOD($W211,AF$1)=0</f>
        <v>0</v>
      </c>
      <c r="AH211" t="b">
        <f>MOD($W211,AG$1)=0</f>
        <v>0</v>
      </c>
      <c r="AI211" t="b">
        <f>MOD($W211,AH$1)=0</f>
        <v>0</v>
      </c>
      <c r="AJ211" t="b">
        <f>AND(AB211,AA211)</f>
        <v>0</v>
      </c>
      <c r="AK211" t="b">
        <f>MOD($W211,AJ$1)=0</f>
        <v>1</v>
      </c>
      <c r="AL211" t="b">
        <f>AND(AD211,Z211)</f>
        <v>1</v>
      </c>
      <c r="AM211" t="b">
        <f>MOD($W211,AL$1)=0</f>
        <v>0</v>
      </c>
      <c r="AN211" t="b">
        <f>AND(AB211,AC211)</f>
        <v>0</v>
      </c>
      <c r="AO211" t="b">
        <f>MOD($W211,AN$1)=0</f>
        <v>0</v>
      </c>
      <c r="AP211" t="b">
        <f>AND(AB211,AD211)</f>
        <v>0</v>
      </c>
      <c r="AQ211" t="b">
        <f>MOD($W211,AP$1)=0</f>
        <v>0</v>
      </c>
      <c r="AR211" t="b">
        <f>AND(AB211,Z211,AA211)</f>
        <v>0</v>
      </c>
      <c r="AS211" t="b">
        <f>MOD($W211,AR$1)=0</f>
        <v>0</v>
      </c>
      <c r="AT211" t="b">
        <f>AND(AC211,AD211)</f>
        <v>0</v>
      </c>
      <c r="AU211" t="b">
        <f>MOD($W211,AT$1)=0</f>
        <v>0</v>
      </c>
      <c r="AV211" t="b">
        <f>AND(AG211,AA211)</f>
        <v>0</v>
      </c>
      <c r="AW211" t="b">
        <f>MOD($W211,AV$1)=0</f>
        <v>0</v>
      </c>
      <c r="AX211" t="b">
        <f t="shared" si="53"/>
        <v>0</v>
      </c>
      <c r="AY211" t="b">
        <f>MOD($W211,AX$1)=0</f>
        <v>0</v>
      </c>
      <c r="AZ211" t="b">
        <f>AND(AB211,AD211,Z211)</f>
        <v>0</v>
      </c>
      <c r="BA211" t="b">
        <f>MOD($W211,AZ$1)=0</f>
        <v>0</v>
      </c>
      <c r="BB211" t="b">
        <f>AND(AB211,AC211,AA211)</f>
        <v>0</v>
      </c>
      <c r="BC211" t="b">
        <f>MOD($W211,BB$1)=0</f>
        <v>0</v>
      </c>
      <c r="BD211" t="b">
        <f t="shared" si="54"/>
        <v>0</v>
      </c>
      <c r="BE211" t="b">
        <f>MOD($W211,BD$1)=0</f>
        <v>0</v>
      </c>
      <c r="BF211" t="b">
        <f>AND(AB211,AD211,AA211)</f>
        <v>0</v>
      </c>
      <c r="BG211" t="b">
        <f>MOD($W211,BF$1)=0</f>
        <v>0</v>
      </c>
      <c r="BH211" t="b">
        <f t="shared" si="56"/>
        <v>0</v>
      </c>
    </row>
    <row r="212" spans="3:60" x14ac:dyDescent="0.25">
      <c r="C212">
        <v>7</v>
      </c>
      <c r="D212" t="s">
        <v>195</v>
      </c>
      <c r="E212" t="s">
        <v>202</v>
      </c>
      <c r="F212" t="s">
        <v>148</v>
      </c>
      <c r="H212" t="s">
        <v>170</v>
      </c>
      <c r="I212" t="s">
        <v>165</v>
      </c>
      <c r="J212" t="s">
        <v>144</v>
      </c>
      <c r="K212">
        <v>1</v>
      </c>
      <c r="V212">
        <f t="shared" si="55"/>
        <v>209</v>
      </c>
      <c r="W212" cm="1">
        <f t="array" ref="W212">_xlfn.IFS(
OR(MOD(W211+0.5,3)=0,MOD(W211+0.5,4)=0,MOD(W211+0.5,7.5)=0,MOD(W211+0.5,5)=0),W211+0.5,
OR(MOD(W211+1,3)=0,MOD(W211+1,4)=0,MOD(W211+1,5)=0),W211+1,
OR(MOD(W211+1.5,3)=0,MOD(W211+1.5,4)=0,MOD(W211+1.5,7.5)=0,MOD(W211+1.5,5)=0),W211+1.5,
OR(MOD(W211+2,3)=0,MOD(W211+2,4)=0,MOD(W211+2,5)=0),W211+2,
OR(MOD(W211+2.5,3)=0,MOD(W211+2.5,4)=0,MOD(W211+2.5,7.5)=0,MOD(W211+2.5,5)=0),W211+2.5,
OR(MOD(W211+3,3)=0,MOD(W211+3,4)=0,MOD(W211+3,5)=0),W211+3)</f>
        <v>312</v>
      </c>
      <c r="X212" s="65">
        <f t="shared" si="52"/>
        <v>1.7333333333333332</v>
      </c>
      <c r="Y212">
        <f>IF(MOD(W212,3)=0,1,0)+IF(MOD(W212,4)=0,2,0)+IF(MOD(W212,5)=0,4,0)+IF(MOD(W212,8)=0,8,0)+IF(MOD(W212,7.5)=0,16,0)+IF(OR(MOD(W212,6)=0,MOD(W212,10)=0),32,0)+IF(OR(MOD(W212,9)=0,MOD(W212,22.5)=0),64,0)</f>
        <v>43</v>
      </c>
      <c r="Z212" t="b">
        <f>OR(MOD(W212,6)=0,MOD(W212,10)=0)</f>
        <v>1</v>
      </c>
      <c r="AA212" t="b">
        <f>OR(MOD(W212,22.5)=0,MOD(W212,9)=0)</f>
        <v>0</v>
      </c>
      <c r="AB212" t="b">
        <f>MOD($W212,AA$1)=0</f>
        <v>1</v>
      </c>
      <c r="AC212" t="b">
        <f>MOD($W212,AB$1)=0</f>
        <v>1</v>
      </c>
      <c r="AD212" t="b">
        <f>MOD($W212,AC$1)=0</f>
        <v>0</v>
      </c>
      <c r="AE212" t="b">
        <f>MOD($W212,AD$1)=0</f>
        <v>1</v>
      </c>
      <c r="AF212" t="b">
        <f>AND(AB212,Z212)</f>
        <v>1</v>
      </c>
      <c r="AG212" t="b">
        <f>MOD($W212,AF$1)=0</f>
        <v>0</v>
      </c>
      <c r="AH212" t="b">
        <f>MOD($W212,AG$1)=0</f>
        <v>1</v>
      </c>
      <c r="AI212" t="b">
        <f>MOD($W212,AH$1)=0</f>
        <v>0</v>
      </c>
      <c r="AJ212" t="b">
        <f>AND(AB212,AA212)</f>
        <v>0</v>
      </c>
      <c r="AK212" t="b">
        <f>MOD($W212,AJ$1)=0</f>
        <v>0</v>
      </c>
      <c r="AL212" t="b">
        <f>AND(AD212,Z212)</f>
        <v>0</v>
      </c>
      <c r="AM212" t="b">
        <f>MOD($W212,AL$1)=0</f>
        <v>1</v>
      </c>
      <c r="AN212" t="b">
        <f>AND(AB212,AC212)</f>
        <v>1</v>
      </c>
      <c r="AO212" t="b">
        <f>MOD($W212,AN$1)=0</f>
        <v>0</v>
      </c>
      <c r="AP212" t="b">
        <f>AND(AB212,AD212)</f>
        <v>0</v>
      </c>
      <c r="AQ212" t="b">
        <f>MOD($W212,AP$1)=0</f>
        <v>0</v>
      </c>
      <c r="AR212" t="b">
        <f>AND(AB212,Z212,AA212)</f>
        <v>0</v>
      </c>
      <c r="AS212" t="b">
        <f>MOD($W212,AR$1)=0</f>
        <v>0</v>
      </c>
      <c r="AT212" t="b">
        <f>AND(AC212,AD212)</f>
        <v>0</v>
      </c>
      <c r="AU212" t="b">
        <f>MOD($W212,AT$1)=0</f>
        <v>0</v>
      </c>
      <c r="AV212" t="b">
        <f>AND(AG212,AA212)</f>
        <v>0</v>
      </c>
      <c r="AW212" t="b">
        <f>MOD($W212,AV$1)=0</f>
        <v>1</v>
      </c>
      <c r="AX212" t="b">
        <f t="shared" si="53"/>
        <v>1</v>
      </c>
      <c r="AY212" t="b">
        <f>MOD($W212,AX$1)=0</f>
        <v>0</v>
      </c>
      <c r="AZ212" t="b">
        <f>AND(AB212,AD212,Z212)</f>
        <v>0</v>
      </c>
      <c r="BA212" t="b">
        <f>MOD($W212,AZ$1)=0</f>
        <v>0</v>
      </c>
      <c r="BB212" t="b">
        <f>AND(AB212,AC212,AA212)</f>
        <v>0</v>
      </c>
      <c r="BC212" t="b">
        <f>MOD($W212,BB$1)=0</f>
        <v>0</v>
      </c>
      <c r="BD212" t="b">
        <f t="shared" si="54"/>
        <v>0</v>
      </c>
      <c r="BE212" t="b">
        <f>MOD($W212,BD$1)=0</f>
        <v>0</v>
      </c>
      <c r="BF212" t="b">
        <f>AND(AB212,AD212,AA212)</f>
        <v>0</v>
      </c>
      <c r="BG212" t="b">
        <f>MOD($W212,BF$1)=0</f>
        <v>0</v>
      </c>
      <c r="BH212" t="b">
        <f t="shared" si="56"/>
        <v>0</v>
      </c>
    </row>
    <row r="213" spans="3:60" x14ac:dyDescent="0.25">
      <c r="C213">
        <v>8</v>
      </c>
      <c r="D213" t="s">
        <v>196</v>
      </c>
      <c r="E213" t="s">
        <v>202</v>
      </c>
      <c r="F213" t="s">
        <v>148</v>
      </c>
      <c r="H213" t="s">
        <v>171</v>
      </c>
      <c r="I213" t="s">
        <v>167</v>
      </c>
      <c r="J213" t="s">
        <v>145</v>
      </c>
      <c r="K213">
        <v>2</v>
      </c>
      <c r="V213">
        <f t="shared" si="55"/>
        <v>210</v>
      </c>
      <c r="W213" cm="1">
        <f t="array" ref="W213">_xlfn.IFS(
OR(MOD(W212+0.5,3)=0,MOD(W212+0.5,4)=0,MOD(W212+0.5,7.5)=0,MOD(W212+0.5,5)=0),W212+0.5,
OR(MOD(W212+1,3)=0,MOD(W212+1,4)=0,MOD(W212+1,5)=0),W212+1,
OR(MOD(W212+1.5,3)=0,MOD(W212+1.5,4)=0,MOD(W212+1.5,7.5)=0,MOD(W212+1.5,5)=0),W212+1.5,
OR(MOD(W212+2,3)=0,MOD(W212+2,4)=0,MOD(W212+2,5)=0),W212+2,
OR(MOD(W212+2.5,3)=0,MOD(W212+2.5,4)=0,MOD(W212+2.5,7.5)=0,MOD(W212+2.5,5)=0),W212+2.5,
OR(MOD(W212+3,3)=0,MOD(W212+3,4)=0,MOD(W212+3,5)=0),W212+3)</f>
        <v>315</v>
      </c>
      <c r="X213" s="65">
        <f t="shared" si="52"/>
        <v>1.75</v>
      </c>
      <c r="Y213">
        <f>IF(MOD(W213,3)=0,1,0)+IF(MOD(W213,4)=0,2,0)+IF(MOD(W213,5)=0,4,0)+IF(MOD(W213,8)=0,8,0)+IF(MOD(W213,7.5)=0,16,0)+IF(OR(MOD(W213,6)=0,MOD(W213,10)=0),32,0)+IF(OR(MOD(W213,9)=0,MOD(W213,22.5)=0),64,0)</f>
        <v>85</v>
      </c>
      <c r="Z213" t="b">
        <f>OR(MOD(W213,6)=0,MOD(W213,10)=0)</f>
        <v>0</v>
      </c>
      <c r="AA213" t="b">
        <f>OR(MOD(W213,22.5)=0,MOD(W213,9)=0)</f>
        <v>1</v>
      </c>
      <c r="AB213" t="b">
        <f>MOD($W213,AA$1)=0</f>
        <v>1</v>
      </c>
      <c r="AC213" t="b">
        <f>MOD($W213,AB$1)=0</f>
        <v>0</v>
      </c>
      <c r="AD213" t="b">
        <f>MOD($W213,AC$1)=0</f>
        <v>1</v>
      </c>
      <c r="AE213" t="b">
        <f>MOD($W213,AD$1)=0</f>
        <v>0</v>
      </c>
      <c r="AF213" t="b">
        <f>AND(AB213,Z213)</f>
        <v>0</v>
      </c>
      <c r="AG213" t="b">
        <f>MOD($W213,AF$1)=0</f>
        <v>1</v>
      </c>
      <c r="AH213" t="b">
        <f>MOD($W213,AG$1)=0</f>
        <v>0</v>
      </c>
      <c r="AI213" t="b">
        <f>MOD($W213,AH$1)=0</f>
        <v>1</v>
      </c>
      <c r="AJ213" t="b">
        <f>AND(AB213,AA213)</f>
        <v>1</v>
      </c>
      <c r="AK213" t="b">
        <f>MOD($W213,AJ$1)=0</f>
        <v>0</v>
      </c>
      <c r="AL213" t="b">
        <f>AND(AD213,Z213)</f>
        <v>0</v>
      </c>
      <c r="AM213" t="b">
        <f>MOD($W213,AL$1)=0</f>
        <v>0</v>
      </c>
      <c r="AN213" t="b">
        <f>AND(AB213,AC213)</f>
        <v>0</v>
      </c>
      <c r="AO213" t="b">
        <f>MOD($W213,AN$1)=0</f>
        <v>1</v>
      </c>
      <c r="AP213" t="b">
        <f>AND(AB213,AD213)</f>
        <v>1</v>
      </c>
      <c r="AQ213" t="b">
        <f>MOD($W213,AP$1)=0</f>
        <v>0</v>
      </c>
      <c r="AR213" t="b">
        <f>AND(AB213,Z213,AA213)</f>
        <v>0</v>
      </c>
      <c r="AS213" t="b">
        <f>MOD($W213,AR$1)=0</f>
        <v>0</v>
      </c>
      <c r="AT213" t="b">
        <f>AND(AC213,AD213)</f>
        <v>0</v>
      </c>
      <c r="AU213" t="b">
        <f>MOD($W213,AT$1)=0</f>
        <v>1</v>
      </c>
      <c r="AV213" t="b">
        <f>AND(AG213,AA213)</f>
        <v>1</v>
      </c>
      <c r="AW213" t="b">
        <f>MOD($W213,AV$1)=0</f>
        <v>0</v>
      </c>
      <c r="AX213" t="b">
        <f t="shared" si="53"/>
        <v>0</v>
      </c>
      <c r="AY213" t="b">
        <f>MOD($W213,AX$1)=0</f>
        <v>0</v>
      </c>
      <c r="AZ213" t="b">
        <f>AND(AB213,AD213,Z213)</f>
        <v>0</v>
      </c>
      <c r="BA213" t="b">
        <f>MOD($W213,AZ$1)=0</f>
        <v>0</v>
      </c>
      <c r="BB213" t="b">
        <f>AND(AB213,AC213,AA213)</f>
        <v>0</v>
      </c>
      <c r="BC213" t="b">
        <f>MOD($W213,BB$1)=0</f>
        <v>0</v>
      </c>
      <c r="BD213" t="b">
        <f t="shared" si="54"/>
        <v>0</v>
      </c>
      <c r="BE213" t="b">
        <f>MOD($W213,BD$1)=0</f>
        <v>1</v>
      </c>
      <c r="BF213" t="b">
        <f>AND(AB213,AD213,AA213)</f>
        <v>1</v>
      </c>
      <c r="BG213" t="b">
        <f>MOD($W213,BF$1)=0</f>
        <v>0</v>
      </c>
      <c r="BH213" t="b">
        <f t="shared" si="56"/>
        <v>0</v>
      </c>
    </row>
    <row r="214" spans="3:60" x14ac:dyDescent="0.25">
      <c r="C214">
        <v>9</v>
      </c>
      <c r="D214" t="s">
        <v>197</v>
      </c>
      <c r="E214" t="s">
        <v>202</v>
      </c>
      <c r="F214" t="s">
        <v>148</v>
      </c>
      <c r="H214" t="s">
        <v>169</v>
      </c>
      <c r="I214" t="s">
        <v>168</v>
      </c>
      <c r="J214" t="s">
        <v>144</v>
      </c>
      <c r="K214">
        <v>3</v>
      </c>
      <c r="V214">
        <f t="shared" si="55"/>
        <v>211</v>
      </c>
      <c r="W214" cm="1">
        <f t="array" ref="W214">_xlfn.IFS(
OR(MOD(W213+0.5,3)=0,MOD(W213+0.5,4)=0,MOD(W213+0.5,7.5)=0,MOD(W213+0.5,5)=0),W213+0.5,
OR(MOD(W213+1,3)=0,MOD(W213+1,4)=0,MOD(W213+1,5)=0),W213+1,
OR(MOD(W213+1.5,3)=0,MOD(W213+1.5,4)=0,MOD(W213+1.5,7.5)=0,MOD(W213+1.5,5)=0),W213+1.5,
OR(MOD(W213+2,3)=0,MOD(W213+2,4)=0,MOD(W213+2,5)=0),W213+2,
OR(MOD(W213+2.5,3)=0,MOD(W213+2.5,4)=0,MOD(W213+2.5,7.5)=0,MOD(W213+2.5,5)=0),W213+2.5,
OR(MOD(W213+3,3)=0,MOD(W213+3,4)=0,MOD(W213+3,5)=0),W213+3)</f>
        <v>316</v>
      </c>
      <c r="X214" s="65">
        <f t="shared" si="52"/>
        <v>1.7555555555555555</v>
      </c>
      <c r="Y214">
        <f>IF(MOD(W214,3)=0,1,0)+IF(MOD(W214,4)=0,2,0)+IF(MOD(W214,5)=0,4,0)+IF(MOD(W214,8)=0,8,0)+IF(MOD(W214,7.5)=0,16,0)+IF(OR(MOD(W214,6)=0,MOD(W214,10)=0),32,0)+IF(OR(MOD(W214,9)=0,MOD(W214,22.5)=0),64,0)</f>
        <v>2</v>
      </c>
      <c r="Z214" t="b">
        <f>OR(MOD(W214,6)=0,MOD(W214,10)=0)</f>
        <v>0</v>
      </c>
      <c r="AA214" t="b">
        <f>OR(MOD(W214,22.5)=0,MOD(W214,9)=0)</f>
        <v>0</v>
      </c>
      <c r="AB214" t="b">
        <f>MOD($W214,AA$1)=0</f>
        <v>0</v>
      </c>
      <c r="AC214" t="b">
        <f>MOD($W214,AB$1)=0</f>
        <v>1</v>
      </c>
      <c r="AD214" t="b">
        <f>MOD($W214,AC$1)=0</f>
        <v>0</v>
      </c>
      <c r="AE214" t="b">
        <f>MOD($W214,AD$1)=0</f>
        <v>0</v>
      </c>
      <c r="AF214" t="b">
        <f>AND(AB214,Z214)</f>
        <v>0</v>
      </c>
      <c r="AG214" t="b">
        <f>MOD($W214,AF$1)=0</f>
        <v>0</v>
      </c>
      <c r="AH214" t="b">
        <f>MOD($W214,AG$1)=0</f>
        <v>0</v>
      </c>
      <c r="AI214" t="b">
        <f>MOD($W214,AH$1)=0</f>
        <v>0</v>
      </c>
      <c r="AJ214" t="b">
        <f>AND(AB214,AA214)</f>
        <v>0</v>
      </c>
      <c r="AK214" t="b">
        <f>MOD($W214,AJ$1)=0</f>
        <v>0</v>
      </c>
      <c r="AL214" t="b">
        <f>AND(AD214,Z214)</f>
        <v>0</v>
      </c>
      <c r="AM214" t="b">
        <f>MOD($W214,AL$1)=0</f>
        <v>0</v>
      </c>
      <c r="AN214" t="b">
        <f>AND(AB214,AC214)</f>
        <v>0</v>
      </c>
      <c r="AO214" t="b">
        <f>MOD($W214,AN$1)=0</f>
        <v>0</v>
      </c>
      <c r="AP214" t="b">
        <f>AND(AB214,AD214)</f>
        <v>0</v>
      </c>
      <c r="AQ214" t="b">
        <f>MOD($W214,AP$1)=0</f>
        <v>0</v>
      </c>
      <c r="AR214" t="b">
        <f>AND(AB214,Z214,AA214)</f>
        <v>0</v>
      </c>
      <c r="AS214" t="b">
        <f>MOD($W214,AR$1)=0</f>
        <v>0</v>
      </c>
      <c r="AT214" t="b">
        <f>AND(AC214,AD214)</f>
        <v>0</v>
      </c>
      <c r="AU214" t="b">
        <f>MOD($W214,AT$1)=0</f>
        <v>0</v>
      </c>
      <c r="AV214" t="b">
        <f>AND(AG214,AA214)</f>
        <v>0</v>
      </c>
      <c r="AW214" t="b">
        <f>MOD($W214,AV$1)=0</f>
        <v>0</v>
      </c>
      <c r="AX214" t="b">
        <f t="shared" si="53"/>
        <v>0</v>
      </c>
      <c r="AY214" t="b">
        <f>MOD($W214,AX$1)=0</f>
        <v>0</v>
      </c>
      <c r="AZ214" t="b">
        <f>AND(AB214,AD214,Z214)</f>
        <v>0</v>
      </c>
      <c r="BA214" t="b">
        <f>MOD($W214,AZ$1)=0</f>
        <v>0</v>
      </c>
      <c r="BB214" t="b">
        <f>AND(AB214,AC214,AA214)</f>
        <v>0</v>
      </c>
      <c r="BC214" t="b">
        <f>MOD($W214,BB$1)=0</f>
        <v>0</v>
      </c>
      <c r="BD214" t="b">
        <f t="shared" si="54"/>
        <v>0</v>
      </c>
      <c r="BE214" t="b">
        <f>MOD($W214,BD$1)=0</f>
        <v>0</v>
      </c>
      <c r="BF214" t="b">
        <f>AND(AB214,AD214,AA214)</f>
        <v>0</v>
      </c>
      <c r="BG214" t="b">
        <f>MOD($W214,BF$1)=0</f>
        <v>0</v>
      </c>
      <c r="BH214" t="b">
        <f t="shared" si="56"/>
        <v>0</v>
      </c>
    </row>
    <row r="215" spans="3:60" x14ac:dyDescent="0.25">
      <c r="C215">
        <v>10</v>
      </c>
      <c r="D215" t="s">
        <v>198</v>
      </c>
      <c r="E215" t="s">
        <v>202</v>
      </c>
      <c r="F215" t="s">
        <v>149</v>
      </c>
      <c r="H215" t="s">
        <v>64</v>
      </c>
      <c r="I215" t="s">
        <v>165</v>
      </c>
      <c r="J215" t="s">
        <v>145</v>
      </c>
      <c r="K215">
        <v>4</v>
      </c>
      <c r="V215">
        <f t="shared" si="55"/>
        <v>212</v>
      </c>
      <c r="W215" cm="1">
        <f t="array" ref="W215">_xlfn.IFS(
OR(MOD(W214+0.5,3)=0,MOD(W214+0.5,4)=0,MOD(W214+0.5,7.5)=0,MOD(W214+0.5,5)=0),W214+0.5,
OR(MOD(W214+1,3)=0,MOD(W214+1,4)=0,MOD(W214+1,5)=0),W214+1,
OR(MOD(W214+1.5,3)=0,MOD(W214+1.5,4)=0,MOD(W214+1.5,7.5)=0,MOD(W214+1.5,5)=0),W214+1.5,
OR(MOD(W214+2,3)=0,MOD(W214+2,4)=0,MOD(W214+2,5)=0),W214+2,
OR(MOD(W214+2.5,3)=0,MOD(W214+2.5,4)=0,MOD(W214+2.5,7.5)=0,MOD(W214+2.5,5)=0),W214+2.5,
OR(MOD(W214+3,3)=0,MOD(W214+3,4)=0,MOD(W214+3,5)=0),W214+3)</f>
        <v>318</v>
      </c>
      <c r="X215" s="65">
        <f t="shared" si="52"/>
        <v>1.7666666666666668</v>
      </c>
      <c r="Y215">
        <f>IF(MOD(W215,3)=0,1,0)+IF(MOD(W215,4)=0,2,0)+IF(MOD(W215,5)=0,4,0)+IF(MOD(W215,8)=0,8,0)+IF(MOD(W215,7.5)=0,16,0)+IF(OR(MOD(W215,6)=0,MOD(W215,10)=0),32,0)+IF(OR(MOD(W215,9)=0,MOD(W215,22.5)=0),64,0)</f>
        <v>33</v>
      </c>
      <c r="Z215" t="b">
        <f>OR(MOD(W215,6)=0,MOD(W215,10)=0)</f>
        <v>1</v>
      </c>
      <c r="AA215" t="b">
        <f>OR(MOD(W215,22.5)=0,MOD(W215,9)=0)</f>
        <v>0</v>
      </c>
      <c r="AB215" t="b">
        <f>MOD($W215,AA$1)=0</f>
        <v>1</v>
      </c>
      <c r="AC215" t="b">
        <f>MOD($W215,AB$1)=0</f>
        <v>0</v>
      </c>
      <c r="AD215" t="b">
        <f>MOD($W215,AC$1)=0</f>
        <v>0</v>
      </c>
      <c r="AE215" t="b">
        <f>MOD($W215,AD$1)=0</f>
        <v>1</v>
      </c>
      <c r="AF215" t="b">
        <f>AND(AB215,Z215)</f>
        <v>1</v>
      </c>
      <c r="AG215" t="b">
        <f>MOD($W215,AF$1)=0</f>
        <v>0</v>
      </c>
      <c r="AH215" t="b">
        <f>MOD($W215,AG$1)=0</f>
        <v>0</v>
      </c>
      <c r="AI215" t="b">
        <f>MOD($W215,AH$1)=0</f>
        <v>0</v>
      </c>
      <c r="AJ215" t="b">
        <f>AND(AB215,AA215)</f>
        <v>0</v>
      </c>
      <c r="AK215" t="b">
        <f>MOD($W215,AJ$1)=0</f>
        <v>0</v>
      </c>
      <c r="AL215" t="b">
        <f>AND(AD215,Z215)</f>
        <v>0</v>
      </c>
      <c r="AM215" t="b">
        <f>MOD($W215,AL$1)=0</f>
        <v>0</v>
      </c>
      <c r="AN215" t="b">
        <f>AND(AB215,AC215)</f>
        <v>0</v>
      </c>
      <c r="AO215" t="b">
        <f>MOD($W215,AN$1)=0</f>
        <v>0</v>
      </c>
      <c r="AP215" t="b">
        <f>AND(AB215,AD215)</f>
        <v>0</v>
      </c>
      <c r="AQ215" t="b">
        <f>MOD($W215,AP$1)=0</f>
        <v>0</v>
      </c>
      <c r="AR215" t="b">
        <f>AND(AB215,Z215,AA215)</f>
        <v>0</v>
      </c>
      <c r="AS215" t="b">
        <f>MOD($W215,AR$1)=0</f>
        <v>0</v>
      </c>
      <c r="AT215" t="b">
        <f>AND(AC215,AD215)</f>
        <v>0</v>
      </c>
      <c r="AU215" t="b">
        <f>MOD($W215,AT$1)=0</f>
        <v>0</v>
      </c>
      <c r="AV215" t="b">
        <f>AND(AG215,AA215)</f>
        <v>0</v>
      </c>
      <c r="AW215" t="b">
        <f>MOD($W215,AV$1)=0</f>
        <v>0</v>
      </c>
      <c r="AX215" t="b">
        <f t="shared" si="53"/>
        <v>0</v>
      </c>
      <c r="AY215" t="b">
        <f>MOD($W215,AX$1)=0</f>
        <v>0</v>
      </c>
      <c r="AZ215" t="b">
        <f>AND(AB215,AD215,Z215)</f>
        <v>0</v>
      </c>
      <c r="BA215" t="b">
        <f>MOD($W215,AZ$1)=0</f>
        <v>0</v>
      </c>
      <c r="BB215" t="b">
        <f>AND(AB215,AC215,AA215)</f>
        <v>0</v>
      </c>
      <c r="BC215" t="b">
        <f>MOD($W215,BB$1)=0</f>
        <v>0</v>
      </c>
      <c r="BD215" t="b">
        <f t="shared" si="54"/>
        <v>0</v>
      </c>
      <c r="BE215" t="b">
        <f>MOD($W215,BD$1)=0</f>
        <v>0</v>
      </c>
      <c r="BF215" t="b">
        <f>AND(AB215,AD215,AA215)</f>
        <v>0</v>
      </c>
      <c r="BG215" t="b">
        <f>MOD($W215,BF$1)=0</f>
        <v>0</v>
      </c>
      <c r="BH215" t="b">
        <f t="shared" si="56"/>
        <v>0</v>
      </c>
    </row>
    <row r="216" spans="3:60" x14ac:dyDescent="0.25">
      <c r="C216">
        <v>11</v>
      </c>
      <c r="D216" t="s">
        <v>199</v>
      </c>
      <c r="E216" t="s">
        <v>202</v>
      </c>
      <c r="F216" t="s">
        <v>149</v>
      </c>
      <c r="H216" t="s">
        <v>170</v>
      </c>
      <c r="I216" t="s">
        <v>167</v>
      </c>
      <c r="J216" t="s">
        <v>144</v>
      </c>
      <c r="K216">
        <v>5</v>
      </c>
      <c r="V216">
        <f t="shared" si="55"/>
        <v>213</v>
      </c>
      <c r="W216" cm="1">
        <f t="array" ref="W216">_xlfn.IFS(
OR(MOD(W215+0.5,3)=0,MOD(W215+0.5,4)=0,MOD(W215+0.5,7.5)=0,MOD(W215+0.5,5)=0),W215+0.5,
OR(MOD(W215+1,3)=0,MOD(W215+1,4)=0,MOD(W215+1,5)=0),W215+1,
OR(MOD(W215+1.5,3)=0,MOD(W215+1.5,4)=0,MOD(W215+1.5,7.5)=0,MOD(W215+1.5,5)=0),W215+1.5,
OR(MOD(W215+2,3)=0,MOD(W215+2,4)=0,MOD(W215+2,5)=0),W215+2,
OR(MOD(W215+2.5,3)=0,MOD(W215+2.5,4)=0,MOD(W215+2.5,7.5)=0,MOD(W215+2.5,5)=0),W215+2.5,
OR(MOD(W215+3,3)=0,MOD(W215+3,4)=0,MOD(W215+3,5)=0),W215+3)</f>
        <v>320</v>
      </c>
      <c r="X216" s="65">
        <f t="shared" si="52"/>
        <v>1.7777777777777777</v>
      </c>
      <c r="Y216">
        <f>IF(MOD(W216,3)=0,1,0)+IF(MOD(W216,4)=0,2,0)+IF(MOD(W216,5)=0,4,0)+IF(MOD(W216,8)=0,8,0)+IF(MOD(W216,7.5)=0,16,0)+IF(OR(MOD(W216,6)=0,MOD(W216,10)=0),32,0)+IF(OR(MOD(W216,9)=0,MOD(W216,22.5)=0),64,0)</f>
        <v>46</v>
      </c>
      <c r="Z216" t="b">
        <f>OR(MOD(W216,6)=0,MOD(W216,10)=0)</f>
        <v>1</v>
      </c>
      <c r="AA216" t="b">
        <f>OR(MOD(W216,22.5)=0,MOD(W216,9)=0)</f>
        <v>0</v>
      </c>
      <c r="AB216" t="b">
        <f>MOD($W216,AA$1)=0</f>
        <v>0</v>
      </c>
      <c r="AC216" t="b">
        <f>MOD($W216,AB$1)=0</f>
        <v>1</v>
      </c>
      <c r="AD216" t="b">
        <f>MOD($W216,AC$1)=0</f>
        <v>1</v>
      </c>
      <c r="AE216" t="b">
        <f>MOD($W216,AD$1)=0</f>
        <v>0</v>
      </c>
      <c r="AF216" t="b">
        <f>AND(AB216,Z216)</f>
        <v>0</v>
      </c>
      <c r="AG216" t="b">
        <f>MOD($W216,AF$1)=0</f>
        <v>0</v>
      </c>
      <c r="AH216" t="b">
        <f>MOD($W216,AG$1)=0</f>
        <v>1</v>
      </c>
      <c r="AI216" t="b">
        <f>MOD($W216,AH$1)=0</f>
        <v>0</v>
      </c>
      <c r="AJ216" t="b">
        <f>AND(AB216,AA216)</f>
        <v>0</v>
      </c>
      <c r="AK216" t="b">
        <f>MOD($W216,AJ$1)=0</f>
        <v>1</v>
      </c>
      <c r="AL216" t="b">
        <f>AND(AD216,Z216)</f>
        <v>1</v>
      </c>
      <c r="AM216" t="b">
        <f>MOD($W216,AL$1)=0</f>
        <v>0</v>
      </c>
      <c r="AN216" t="b">
        <f>AND(AB216,AC216)</f>
        <v>0</v>
      </c>
      <c r="AO216" t="b">
        <f>MOD($W216,AN$1)=0</f>
        <v>0</v>
      </c>
      <c r="AP216" t="b">
        <f>AND(AB216,AD216)</f>
        <v>0</v>
      </c>
      <c r="AQ216" t="b">
        <f>MOD($W216,AP$1)=0</f>
        <v>0</v>
      </c>
      <c r="AR216" t="b">
        <f>AND(AB216,Z216,AA216)</f>
        <v>0</v>
      </c>
      <c r="AS216" t="b">
        <f>MOD($W216,AR$1)=0</f>
        <v>1</v>
      </c>
      <c r="AT216" t="b">
        <f>AND(AC216,AD216)</f>
        <v>1</v>
      </c>
      <c r="AU216" t="b">
        <f>MOD($W216,AT$1)=0</f>
        <v>0</v>
      </c>
      <c r="AV216" t="b">
        <f>AND(AG216,AA216)</f>
        <v>0</v>
      </c>
      <c r="AW216" t="b">
        <f>MOD($W216,AV$1)=0</f>
        <v>0</v>
      </c>
      <c r="AX216" t="b">
        <f t="shared" si="53"/>
        <v>0</v>
      </c>
      <c r="AY216" t="b">
        <f>MOD($W216,AX$1)=0</f>
        <v>0</v>
      </c>
      <c r="AZ216" t="b">
        <f>AND(AB216,AD216,Z216)</f>
        <v>0</v>
      </c>
      <c r="BA216" t="b">
        <f>MOD($W216,AZ$1)=0</f>
        <v>0</v>
      </c>
      <c r="BB216" t="b">
        <f>AND(AB216,AC216,AA216)</f>
        <v>0</v>
      </c>
      <c r="BC216" t="b">
        <f>MOD($W216,BB$1)=0</f>
        <v>1</v>
      </c>
      <c r="BD216" t="b">
        <f t="shared" si="54"/>
        <v>1</v>
      </c>
      <c r="BE216" t="b">
        <f>MOD($W216,BD$1)=0</f>
        <v>0</v>
      </c>
      <c r="BF216" t="b">
        <f>AND(AB216,AD216,AA216)</f>
        <v>0</v>
      </c>
      <c r="BG216" t="b">
        <f>MOD($W216,BF$1)=0</f>
        <v>0</v>
      </c>
      <c r="BH216" t="b">
        <f t="shared" si="56"/>
        <v>0</v>
      </c>
    </row>
    <row r="217" spans="3:60" x14ac:dyDescent="0.25">
      <c r="C217">
        <v>12</v>
      </c>
      <c r="D217" t="s">
        <v>200</v>
      </c>
      <c r="E217" t="s">
        <v>202</v>
      </c>
      <c r="F217" t="s">
        <v>149</v>
      </c>
      <c r="H217" t="s">
        <v>171</v>
      </c>
      <c r="I217" t="s">
        <v>168</v>
      </c>
      <c r="J217" t="s">
        <v>145</v>
      </c>
      <c r="K217">
        <v>6</v>
      </c>
      <c r="V217">
        <f t="shared" si="55"/>
        <v>214</v>
      </c>
      <c r="W217" cm="1">
        <f t="array" ref="W217">_xlfn.IFS(
OR(MOD(W216+0.5,3)=0,MOD(W216+0.5,4)=0,MOD(W216+0.5,7.5)=0,MOD(W216+0.5,5)=0),W216+0.5,
OR(MOD(W216+1,3)=0,MOD(W216+1,4)=0,MOD(W216+1,5)=0),W216+1,
OR(MOD(W216+1.5,3)=0,MOD(W216+1.5,4)=0,MOD(W216+1.5,7.5)=0,MOD(W216+1.5,5)=0),W216+1.5,
OR(MOD(W216+2,3)=0,MOD(W216+2,4)=0,MOD(W216+2,5)=0),W216+2,
OR(MOD(W216+2.5,3)=0,MOD(W216+2.5,4)=0,MOD(W216+2.5,7.5)=0,MOD(W216+2.5,5)=0),W216+2.5,
OR(MOD(W216+3,3)=0,MOD(W216+3,4)=0,MOD(W216+3,5)=0),W216+3)</f>
        <v>321</v>
      </c>
      <c r="X217" s="65">
        <f t="shared" si="52"/>
        <v>1.7833333333333332</v>
      </c>
      <c r="Y217">
        <f>IF(MOD(W217,3)=0,1,0)+IF(MOD(W217,4)=0,2,0)+IF(MOD(W217,5)=0,4,0)+IF(MOD(W217,8)=0,8,0)+IF(MOD(W217,7.5)=0,16,0)+IF(OR(MOD(W217,6)=0,MOD(W217,10)=0),32,0)+IF(OR(MOD(W217,9)=0,MOD(W217,22.5)=0),64,0)</f>
        <v>1</v>
      </c>
      <c r="Z217" t="b">
        <f>OR(MOD(W217,6)=0,MOD(W217,10)=0)</f>
        <v>0</v>
      </c>
      <c r="AA217" t="b">
        <f>OR(MOD(W217,22.5)=0,MOD(W217,9)=0)</f>
        <v>0</v>
      </c>
      <c r="AB217" t="b">
        <f>MOD($W217,AA$1)=0</f>
        <v>1</v>
      </c>
      <c r="AC217" t="b">
        <f>MOD($W217,AB$1)=0</f>
        <v>0</v>
      </c>
      <c r="AD217" t="b">
        <f>MOD($W217,AC$1)=0</f>
        <v>0</v>
      </c>
      <c r="AE217" t="b">
        <f>MOD($W217,AD$1)=0</f>
        <v>0</v>
      </c>
      <c r="AF217" t="b">
        <f>AND(AB217,Z217)</f>
        <v>0</v>
      </c>
      <c r="AG217" t="b">
        <f>MOD($W217,AF$1)=0</f>
        <v>0</v>
      </c>
      <c r="AH217" t="b">
        <f>MOD($W217,AG$1)=0</f>
        <v>0</v>
      </c>
      <c r="AI217" t="b">
        <f>MOD($W217,AH$1)=0</f>
        <v>0</v>
      </c>
      <c r="AJ217" t="b">
        <f>AND(AB217,AA217)</f>
        <v>0</v>
      </c>
      <c r="AK217" t="b">
        <f>MOD($W217,AJ$1)=0</f>
        <v>0</v>
      </c>
      <c r="AL217" t="b">
        <f>AND(AD217,Z217)</f>
        <v>0</v>
      </c>
      <c r="AM217" t="b">
        <f>MOD($W217,AL$1)=0</f>
        <v>0</v>
      </c>
      <c r="AN217" t="b">
        <f>AND(AB217,AC217)</f>
        <v>0</v>
      </c>
      <c r="AO217" t="b">
        <f>MOD($W217,AN$1)=0</f>
        <v>0</v>
      </c>
      <c r="AP217" t="b">
        <f>AND(AB217,AD217)</f>
        <v>0</v>
      </c>
      <c r="AQ217" t="b">
        <f>MOD($W217,AP$1)=0</f>
        <v>0</v>
      </c>
      <c r="AR217" t="b">
        <f>AND(AB217,Z217,AA217)</f>
        <v>0</v>
      </c>
      <c r="AS217" t="b">
        <f>MOD($W217,AR$1)=0</f>
        <v>0</v>
      </c>
      <c r="AT217" t="b">
        <f>AND(AC217,AD217)</f>
        <v>0</v>
      </c>
      <c r="AU217" t="b">
        <f>MOD($W217,AT$1)=0</f>
        <v>0</v>
      </c>
      <c r="AV217" t="b">
        <f>AND(AG217,AA217)</f>
        <v>0</v>
      </c>
      <c r="AW217" t="b">
        <f>MOD($W217,AV$1)=0</f>
        <v>0</v>
      </c>
      <c r="AX217" t="b">
        <f t="shared" si="53"/>
        <v>0</v>
      </c>
      <c r="AY217" t="b">
        <f>MOD($W217,AX$1)=0</f>
        <v>0</v>
      </c>
      <c r="AZ217" t="b">
        <f>AND(AB217,AD217,Z217)</f>
        <v>0</v>
      </c>
      <c r="BA217" t="b">
        <f>MOD($W217,AZ$1)=0</f>
        <v>0</v>
      </c>
      <c r="BB217" t="b">
        <f>AND(AB217,AC217,AA217)</f>
        <v>0</v>
      </c>
      <c r="BC217" t="b">
        <f>MOD($W217,BB$1)=0</f>
        <v>0</v>
      </c>
      <c r="BD217" t="b">
        <f t="shared" si="54"/>
        <v>0</v>
      </c>
      <c r="BE217" t="b">
        <f>MOD($W217,BD$1)=0</f>
        <v>0</v>
      </c>
      <c r="BF217" t="b">
        <f>AND(AB217,AD217,AA217)</f>
        <v>0</v>
      </c>
      <c r="BG217" t="b">
        <f>MOD($W217,BF$1)=0</f>
        <v>0</v>
      </c>
      <c r="BH217" t="b">
        <f t="shared" si="56"/>
        <v>0</v>
      </c>
    </row>
    <row r="218" spans="3:60" x14ac:dyDescent="0.25">
      <c r="U218">
        <f>V217+1</f>
        <v>215</v>
      </c>
      <c r="V218" cm="1">
        <f t="array" ref="V218">_xlfn.IFS(
OR(MOD(W217+0.5,3)=0,MOD(W217+0.5,4)=0,MOD(W217+0.5,7.5)=0,MOD(W217+0.5,5)=0),W217+0.5,
OR(MOD(W217+1,3)=0,MOD(W217+1,4)=0,MOD(W217+1,5)=0),W217+1,
OR(MOD(W217+1.5,3)=0,MOD(W217+1.5,4)=0,MOD(W217+1.5,7.5)=0,MOD(W217+1.5,5)=0),W217+1.5,
OR(MOD(W217+2,3)=0,MOD(W217+2,4)=0,MOD(W217+2,5)=0),W217+2,
OR(MOD(W217+2.5,3)=0,MOD(W217+2.5,4)=0,MOD(W217+2.5,7.5)=0,MOD(W217+2.5,5)=0),W217+2.5,
OR(MOD(W217+3,3)=0,MOD(W217+3,4)=0,MOD(W217+3,5)=0),W217+3)</f>
        <v>322.5</v>
      </c>
      <c r="W218" s="65">
        <f t="shared" si="52"/>
        <v>1.7916666666666665</v>
      </c>
      <c r="X218">
        <f>IF(MOD(V218,3)=0,1,0)+IF(MOD(V218,4)=0,2,0)+IF(MOD(V218,5)=0,4,0)+IF(MOD(V218,8)=0,8,0)+IF(MOD(V218,7.5)=0,16,0)+IF(OR(MOD(V218,6)=0,MOD(V218,10)=0),32,0)+IF(OR(MOD(V218,9)=0,MOD(V218,22.5)=0),64,0)</f>
        <v>16</v>
      </c>
      <c r="Y218" t="b">
        <f>OR(MOD(V218,6)=0,MOD(V218,10)=0)</f>
        <v>0</v>
      </c>
      <c r="Z218" t="b">
        <f>OR(MOD(V218,22.5)=0,MOD(V218,9)=0)</f>
        <v>0</v>
      </c>
      <c r="AA218" t="b">
        <f t="shared" ref="AA218:AP220" si="57">MOD($V218,AA$1)=0</f>
        <v>0</v>
      </c>
      <c r="AB218" t="b">
        <f t="shared" si="57"/>
        <v>0</v>
      </c>
      <c r="AC218" t="b">
        <f t="shared" si="57"/>
        <v>0</v>
      </c>
      <c r="AD218" t="b">
        <f t="shared" si="57"/>
        <v>0</v>
      </c>
      <c r="AE218" t="b">
        <f>AND(AA218,Y218)</f>
        <v>0</v>
      </c>
      <c r="AF218" t="b">
        <f>MOD($V218,AF$1)=0</f>
        <v>1</v>
      </c>
      <c r="AG218" t="b">
        <f t="shared" si="57"/>
        <v>0</v>
      </c>
      <c r="AH218" t="b">
        <f t="shared" si="57"/>
        <v>0</v>
      </c>
      <c r="AI218" t="b">
        <f>AND(AA218,Z218)</f>
        <v>0</v>
      </c>
      <c r="AJ218" t="b">
        <f t="shared" si="57"/>
        <v>0</v>
      </c>
      <c r="AK218" t="b">
        <f>AND(AC218,Y218)</f>
        <v>0</v>
      </c>
      <c r="AL218" t="b">
        <f t="shared" si="57"/>
        <v>0</v>
      </c>
      <c r="AM218" t="b">
        <f>AND(AA218,AB218)</f>
        <v>0</v>
      </c>
      <c r="AN218" t="b">
        <f t="shared" si="57"/>
        <v>0</v>
      </c>
      <c r="AO218" t="b">
        <f>AND(AA218,AC218)</f>
        <v>0</v>
      </c>
      <c r="AP218" t="b">
        <f t="shared" si="57"/>
        <v>0</v>
      </c>
      <c r="AQ218" t="b">
        <f>AND(AA218,Y218,Z218)</f>
        <v>0</v>
      </c>
      <c r="AR218" t="b">
        <f t="shared" ref="AR218:BF233" si="58">MOD($V218,AR$1)=0</f>
        <v>0</v>
      </c>
      <c r="AS218" t="b">
        <f>AND(AB218,AC218)</f>
        <v>0</v>
      </c>
      <c r="AT218" t="b">
        <f t="shared" si="58"/>
        <v>0</v>
      </c>
      <c r="AU218" t="b">
        <f>AND(AF218,Z218)</f>
        <v>0</v>
      </c>
      <c r="AV218" t="b">
        <f t="shared" si="58"/>
        <v>0</v>
      </c>
      <c r="AW218" t="b">
        <f t="shared" si="53"/>
        <v>0</v>
      </c>
      <c r="AX218" t="b">
        <f t="shared" si="58"/>
        <v>0</v>
      </c>
      <c r="AY218" t="b">
        <f>AND(AA218,AC218,Y218)</f>
        <v>0</v>
      </c>
      <c r="AZ218" t="b">
        <f t="shared" si="58"/>
        <v>0</v>
      </c>
      <c r="BA218" t="b">
        <f>AND(AA218,AB218,Z218)</f>
        <v>0</v>
      </c>
      <c r="BB218" t="b">
        <f t="shared" si="58"/>
        <v>0</v>
      </c>
      <c r="BC218" t="b">
        <f t="shared" si="54"/>
        <v>0</v>
      </c>
      <c r="BD218" t="b">
        <f t="shared" si="58"/>
        <v>0</v>
      </c>
      <c r="BE218" t="b">
        <f>AND(AA218,AC218,Z218)</f>
        <v>0</v>
      </c>
      <c r="BF218" t="b">
        <f t="shared" si="58"/>
        <v>0</v>
      </c>
      <c r="BG218" t="b">
        <f>AND(AB216,AC216,AD216)</f>
        <v>0</v>
      </c>
    </row>
    <row r="219" spans="3:60" x14ac:dyDescent="0.25">
      <c r="U219">
        <f t="shared" si="55"/>
        <v>216</v>
      </c>
      <c r="V219" cm="1">
        <f t="array" ref="V219">_xlfn.IFS(
OR(MOD(V218+0.5,3)=0,MOD(V218+0.5,4)=0,MOD(V218+0.5,7.5)=0,MOD(V218+0.5,5)=0),V218+0.5,
OR(MOD(V218+1,3)=0,MOD(V218+1,4)=0,MOD(V218+1,5)=0),V218+1,
OR(MOD(V218+1.5,3)=0,MOD(V218+1.5,4)=0,MOD(V218+1.5,7.5)=0,MOD(V218+1.5,5)=0),V218+1.5,
OR(MOD(V218+2,3)=0,MOD(V218+2,4)=0,MOD(V218+2,5)=0),V218+2,
OR(MOD(V218+2.5,3)=0,MOD(V218+2.5,4)=0,MOD(V218+2.5,7.5)=0,MOD(V218+2.5,5)=0),V218+2.5,
OR(MOD(V218+3,3)=0,MOD(V218+3,4)=0,MOD(V218+3,5)=0),V218+3)</f>
        <v>324</v>
      </c>
      <c r="W219" s="65">
        <f t="shared" si="52"/>
        <v>1.8</v>
      </c>
      <c r="X219">
        <f>IF(MOD(V219,3)=0,1,0)+IF(MOD(V219,4)=0,2,0)+IF(MOD(V219,5)=0,4,0)+IF(MOD(V219,8)=0,8,0)+IF(MOD(V219,7.5)=0,16,0)+IF(OR(MOD(V219,6)=0,MOD(V219,10)=0),32,0)+IF(OR(MOD(V219,9)=0,MOD(V219,22.5)=0),64,0)</f>
        <v>99</v>
      </c>
      <c r="Y219" t="b">
        <f>OR(MOD(V219,6)=0,MOD(V219,10)=0)</f>
        <v>1</v>
      </c>
      <c r="Z219" t="b">
        <f>OR(MOD(V219,22.5)=0,MOD(V219,9)=0)</f>
        <v>1</v>
      </c>
      <c r="AA219" t="b">
        <f t="shared" si="57"/>
        <v>1</v>
      </c>
      <c r="AB219" t="b">
        <f t="shared" si="57"/>
        <v>1</v>
      </c>
      <c r="AC219" t="b">
        <f t="shared" si="57"/>
        <v>0</v>
      </c>
      <c r="AD219" t="b">
        <f t="shared" si="57"/>
        <v>1</v>
      </c>
      <c r="AE219" t="b">
        <f>AND(AA219,Y219)</f>
        <v>1</v>
      </c>
      <c r="AF219" t="b">
        <f>MOD($V219,AF$1)=0</f>
        <v>0</v>
      </c>
      <c r="AG219" t="b">
        <f t="shared" si="57"/>
        <v>0</v>
      </c>
      <c r="AH219" t="b">
        <f t="shared" si="57"/>
        <v>1</v>
      </c>
      <c r="AI219" t="b">
        <f>AND(AA219,Z219)</f>
        <v>1</v>
      </c>
      <c r="AJ219" t="b">
        <f t="shared" si="57"/>
        <v>0</v>
      </c>
      <c r="AK219" t="b">
        <f>AND(AC219,Y219)</f>
        <v>0</v>
      </c>
      <c r="AL219" t="b">
        <f t="shared" si="57"/>
        <v>1</v>
      </c>
      <c r="AM219" t="b">
        <f>AND(AA219,AB219)</f>
        <v>1</v>
      </c>
      <c r="AN219" t="b">
        <f t="shared" si="57"/>
        <v>0</v>
      </c>
      <c r="AO219" t="b">
        <f>AND(AA219,AC219)</f>
        <v>0</v>
      </c>
      <c r="AP219" t="b">
        <f t="shared" si="57"/>
        <v>1</v>
      </c>
      <c r="AQ219" t="b">
        <f>AND(AA219,Y219,Z219)</f>
        <v>1</v>
      </c>
      <c r="AR219" t="b">
        <f t="shared" si="58"/>
        <v>0</v>
      </c>
      <c r="AS219" t="b">
        <f>AND(AB219,AC219)</f>
        <v>0</v>
      </c>
      <c r="AT219" t="b">
        <f t="shared" si="58"/>
        <v>0</v>
      </c>
      <c r="AU219" t="b">
        <f>AND(AF219,Z219)</f>
        <v>0</v>
      </c>
      <c r="AV219" t="b">
        <f t="shared" si="58"/>
        <v>0</v>
      </c>
      <c r="AW219" t="b">
        <f t="shared" si="53"/>
        <v>0</v>
      </c>
      <c r="AX219" t="b">
        <f t="shared" si="58"/>
        <v>0</v>
      </c>
      <c r="AY219" t="b">
        <f>AND(AA219,AC219,Y219)</f>
        <v>0</v>
      </c>
      <c r="AZ219" t="b">
        <f t="shared" si="58"/>
        <v>1</v>
      </c>
      <c r="BA219" t="b">
        <f>AND(AA219,AB219,Z219)</f>
        <v>1</v>
      </c>
      <c r="BB219" t="b">
        <f t="shared" si="58"/>
        <v>0</v>
      </c>
      <c r="BC219" t="b">
        <f t="shared" si="54"/>
        <v>0</v>
      </c>
      <c r="BD219" t="b">
        <f t="shared" si="58"/>
        <v>0</v>
      </c>
      <c r="BE219" t="b">
        <f>AND(AA219,AC219,Z219)</f>
        <v>0</v>
      </c>
      <c r="BF219" t="b">
        <f t="shared" si="58"/>
        <v>0</v>
      </c>
      <c r="BG219" t="b">
        <f>AND(AB217,AC217,AD217)</f>
        <v>0</v>
      </c>
    </row>
    <row r="220" spans="3:60" x14ac:dyDescent="0.25">
      <c r="U220">
        <f t="shared" si="55"/>
        <v>217</v>
      </c>
      <c r="V220" cm="1">
        <f t="array" ref="V220">_xlfn.IFS(
OR(MOD(V219+0.5,3)=0,MOD(V219+0.5,4)=0,MOD(V219+0.5,7.5)=0,MOD(V219+0.5,5)=0),V219+0.5,
OR(MOD(V219+1,3)=0,MOD(V219+1,4)=0,MOD(V219+1,5)=0),V219+1,
OR(MOD(V219+1.5,3)=0,MOD(V219+1.5,4)=0,MOD(V219+1.5,7.5)=0,MOD(V219+1.5,5)=0),V219+1.5,
OR(MOD(V219+2,3)=0,MOD(V219+2,4)=0,MOD(V219+2,5)=0),V219+2,
OR(MOD(V219+2.5,3)=0,MOD(V219+2.5,4)=0,MOD(V219+2.5,7.5)=0,MOD(V219+2.5,5)=0),V219+2.5,
OR(MOD(V219+3,3)=0,MOD(V219+3,4)=0,MOD(V219+3,5)=0),V219+3)</f>
        <v>325</v>
      </c>
      <c r="W220" s="65">
        <f t="shared" si="52"/>
        <v>1.8055555555555556</v>
      </c>
      <c r="X220">
        <f>IF(MOD(V220,3)=0,1,0)+IF(MOD(V220,4)=0,2,0)+IF(MOD(V220,5)=0,4,0)+IF(MOD(V220,8)=0,8,0)+IF(MOD(V220,7.5)=0,16,0)+IF(OR(MOD(V220,6)=0,MOD(V220,10)=0),32,0)+IF(OR(MOD(V220,9)=0,MOD(V220,22.5)=0),64,0)</f>
        <v>4</v>
      </c>
      <c r="Y220" t="b">
        <f>OR(MOD(V220,6)=0,MOD(V220,10)=0)</f>
        <v>0</v>
      </c>
      <c r="Z220" t="b">
        <f>OR(MOD(V220,22.5)=0,MOD(V220,9)=0)</f>
        <v>0</v>
      </c>
      <c r="AA220" t="b">
        <f t="shared" si="57"/>
        <v>0</v>
      </c>
      <c r="AB220" t="b">
        <f t="shared" si="57"/>
        <v>0</v>
      </c>
      <c r="AC220" t="b">
        <f t="shared" si="57"/>
        <v>1</v>
      </c>
      <c r="AD220" t="b">
        <f t="shared" si="57"/>
        <v>0</v>
      </c>
      <c r="AE220" t="b">
        <f>AND(AA220,Y220)</f>
        <v>0</v>
      </c>
      <c r="AF220" t="b">
        <f t="shared" si="57"/>
        <v>0</v>
      </c>
      <c r="AG220" t="b">
        <f t="shared" si="57"/>
        <v>0</v>
      </c>
      <c r="AH220" t="b">
        <f t="shared" si="57"/>
        <v>0</v>
      </c>
      <c r="AI220" t="b">
        <f>AND(AA220,Z220)</f>
        <v>0</v>
      </c>
      <c r="AJ220" t="b">
        <f t="shared" si="57"/>
        <v>0</v>
      </c>
      <c r="AK220" t="b">
        <f>AND(AC220,Y220)</f>
        <v>0</v>
      </c>
      <c r="AL220" t="b">
        <f t="shared" si="57"/>
        <v>0</v>
      </c>
      <c r="AM220" t="b">
        <f>AND(AA220,AB220)</f>
        <v>0</v>
      </c>
      <c r="AN220" t="b">
        <f t="shared" si="57"/>
        <v>0</v>
      </c>
      <c r="AO220" t="b">
        <f>AND(AA220,AC220)</f>
        <v>0</v>
      </c>
      <c r="AP220" t="b">
        <f t="shared" si="57"/>
        <v>0</v>
      </c>
      <c r="AQ220" t="b">
        <f>AND(AA220,Y220,Z220)</f>
        <v>0</v>
      </c>
      <c r="AR220" t="b">
        <f t="shared" si="58"/>
        <v>0</v>
      </c>
      <c r="AS220" t="b">
        <f>AND(AB220,AC220)</f>
        <v>0</v>
      </c>
      <c r="AT220" t="b">
        <f t="shared" si="58"/>
        <v>0</v>
      </c>
      <c r="AU220" t="b">
        <f>AND(AF220,Z220)</f>
        <v>0</v>
      </c>
      <c r="AV220" t="b">
        <f t="shared" si="58"/>
        <v>0</v>
      </c>
      <c r="AW220" t="b">
        <f t="shared" si="53"/>
        <v>0</v>
      </c>
      <c r="AX220" t="b">
        <f t="shared" si="58"/>
        <v>0</v>
      </c>
      <c r="AY220" t="b">
        <f>AND(AA220,AC220,Y220)</f>
        <v>0</v>
      </c>
      <c r="AZ220" t="b">
        <f t="shared" si="58"/>
        <v>0</v>
      </c>
      <c r="BA220" t="b">
        <f>AND(AA220,AB220,Z220)</f>
        <v>0</v>
      </c>
      <c r="BB220" t="b">
        <f t="shared" si="58"/>
        <v>0</v>
      </c>
      <c r="BC220" t="b">
        <f t="shared" si="54"/>
        <v>0</v>
      </c>
      <c r="BD220" t="b">
        <f t="shared" si="58"/>
        <v>0</v>
      </c>
      <c r="BE220" t="b">
        <f>AND(AA220,AC220,Z220)</f>
        <v>0</v>
      </c>
      <c r="BF220" t="b">
        <f t="shared" si="58"/>
        <v>0</v>
      </c>
      <c r="BG220" t="b">
        <f t="shared" si="56"/>
        <v>0</v>
      </c>
    </row>
    <row r="221" spans="3:60" x14ac:dyDescent="0.25">
      <c r="U221">
        <f t="shared" si="55"/>
        <v>218</v>
      </c>
      <c r="V221" cm="1">
        <f t="array" ref="V221">_xlfn.IFS(
OR(MOD(V220+0.5,3)=0,MOD(V220+0.5,4)=0,MOD(V220+0.5,7.5)=0,MOD(V220+0.5,5)=0),V220+0.5,
OR(MOD(V220+1,3)=0,MOD(V220+1,4)=0,MOD(V220+1,5)=0),V220+1,
OR(MOD(V220+1.5,3)=0,MOD(V220+1.5,4)=0,MOD(V220+1.5,7.5)=0,MOD(V220+1.5,5)=0),V220+1.5,
OR(MOD(V220+2,3)=0,MOD(V220+2,4)=0,MOD(V220+2,5)=0),V220+2,
OR(MOD(V220+2.5,3)=0,MOD(V220+2.5,4)=0,MOD(V220+2.5,7.5)=0,MOD(V220+2.5,5)=0),V220+2.5,
OR(MOD(V220+3,3)=0,MOD(V220+3,4)=0,MOD(V220+3,5)=0),V220+3)</f>
        <v>327</v>
      </c>
      <c r="W221" s="65">
        <f t="shared" si="52"/>
        <v>1.8166666666666667</v>
      </c>
      <c r="X221">
        <f>IF(MOD(V221,3)=0,1,0)+IF(MOD(V221,4)=0,2,0)+IF(MOD(V221,5)=0,4,0)+IF(MOD(V221,8)=0,8,0)+IF(MOD(V221,7.5)=0,16,0)+IF(OR(MOD(V221,6)=0,MOD(V221,10)=0),32,0)+IF(OR(MOD(V221,9)=0,MOD(V221,22.5)=0),64,0)</f>
        <v>1</v>
      </c>
      <c r="Y221" t="b">
        <f>OR(MOD(V221,6)=0,MOD(V221,10)=0)</f>
        <v>0</v>
      </c>
      <c r="Z221" t="b">
        <f>OR(MOD(V221,22.5)=0,MOD(V221,9)=0)</f>
        <v>0</v>
      </c>
      <c r="AA221" t="b">
        <f t="shared" ref="AA221:AT243" si="59">MOD($V221,AA$1)=0</f>
        <v>1</v>
      </c>
      <c r="AB221" t="b">
        <f t="shared" si="59"/>
        <v>0</v>
      </c>
      <c r="AC221" t="b">
        <f t="shared" si="59"/>
        <v>0</v>
      </c>
      <c r="AD221" t="b">
        <f t="shared" si="59"/>
        <v>0</v>
      </c>
      <c r="AE221" t="b">
        <f>AND(AA221,Y221)</f>
        <v>0</v>
      </c>
      <c r="AF221" t="b">
        <f t="shared" si="59"/>
        <v>0</v>
      </c>
      <c r="AG221" t="b">
        <f t="shared" si="59"/>
        <v>0</v>
      </c>
      <c r="AH221" t="b">
        <f t="shared" si="59"/>
        <v>0</v>
      </c>
      <c r="AI221" t="b">
        <f>AND(AA221,Z221)</f>
        <v>0</v>
      </c>
      <c r="AJ221" t="b">
        <f t="shared" si="59"/>
        <v>0</v>
      </c>
      <c r="AK221" t="b">
        <f>AND(AC221,Y221)</f>
        <v>0</v>
      </c>
      <c r="AL221" t="b">
        <f t="shared" si="59"/>
        <v>0</v>
      </c>
      <c r="AM221" t="b">
        <f>AND(AA221,AB221)</f>
        <v>0</v>
      </c>
      <c r="AN221" t="b">
        <f t="shared" si="59"/>
        <v>0</v>
      </c>
      <c r="AO221" t="b">
        <f>AND(AA221,AC221)</f>
        <v>0</v>
      </c>
      <c r="AP221" t="b">
        <f t="shared" si="59"/>
        <v>0</v>
      </c>
      <c r="AQ221" t="b">
        <f>AND(AA221,Y221,Z221)</f>
        <v>0</v>
      </c>
      <c r="AR221" t="b">
        <f t="shared" si="59"/>
        <v>0</v>
      </c>
      <c r="AS221" t="b">
        <f>AND(AB221,AC221)</f>
        <v>0</v>
      </c>
      <c r="AT221" t="b">
        <f t="shared" si="59"/>
        <v>0</v>
      </c>
      <c r="AU221" t="b">
        <f>AND(AF221,Z221)</f>
        <v>0</v>
      </c>
      <c r="AV221" t="b">
        <f t="shared" si="58"/>
        <v>0</v>
      </c>
      <c r="AW221" t="b">
        <f t="shared" si="53"/>
        <v>0</v>
      </c>
      <c r="AX221" t="b">
        <f t="shared" si="58"/>
        <v>0</v>
      </c>
      <c r="AY221" t="b">
        <f>AND(AA221,AC221,Y221)</f>
        <v>0</v>
      </c>
      <c r="AZ221" t="b">
        <f t="shared" si="58"/>
        <v>0</v>
      </c>
      <c r="BA221" t="b">
        <f>AND(AA221,AB221,Z221)</f>
        <v>0</v>
      </c>
      <c r="BB221" t="b">
        <f t="shared" si="58"/>
        <v>0</v>
      </c>
      <c r="BC221" t="b">
        <f t="shared" si="54"/>
        <v>0</v>
      </c>
      <c r="BD221" t="b">
        <f t="shared" si="58"/>
        <v>0</v>
      </c>
      <c r="BE221" t="b">
        <f>AND(AA221,AC221,Z221)</f>
        <v>0</v>
      </c>
      <c r="BF221" t="b">
        <f t="shared" si="58"/>
        <v>0</v>
      </c>
      <c r="BG221" t="b">
        <f t="shared" si="56"/>
        <v>0</v>
      </c>
    </row>
    <row r="222" spans="3:60" x14ac:dyDescent="0.25">
      <c r="U222">
        <f t="shared" si="55"/>
        <v>219</v>
      </c>
      <c r="V222" cm="1">
        <f t="array" ref="V222">_xlfn.IFS(
OR(MOD(V221+0.5,3)=0,MOD(V221+0.5,4)=0,MOD(V221+0.5,7.5)=0,MOD(V221+0.5,5)=0),V221+0.5,
OR(MOD(V221+1,3)=0,MOD(V221+1,4)=0,MOD(V221+1,5)=0),V221+1,
OR(MOD(V221+1.5,3)=0,MOD(V221+1.5,4)=0,MOD(V221+1.5,7.5)=0,MOD(V221+1.5,5)=0),V221+1.5,
OR(MOD(V221+2,3)=0,MOD(V221+2,4)=0,MOD(V221+2,5)=0),V221+2,
OR(MOD(V221+2.5,3)=0,MOD(V221+2.5,4)=0,MOD(V221+2.5,7.5)=0,MOD(V221+2.5,5)=0),V221+2.5,
OR(MOD(V221+3,3)=0,MOD(V221+3,4)=0,MOD(V221+3,5)=0),V221+3)</f>
        <v>328</v>
      </c>
      <c r="W222" s="65">
        <f t="shared" si="52"/>
        <v>1.8222222222222222</v>
      </c>
      <c r="X222">
        <f>IF(MOD(V222,3)=0,1,0)+IF(MOD(V222,4)=0,2,0)+IF(MOD(V222,5)=0,4,0)+IF(MOD(V222,8)=0,8,0)+IF(MOD(V222,7.5)=0,16,0)+IF(OR(MOD(V222,6)=0,MOD(V222,10)=0),32,0)+IF(OR(MOD(V222,9)=0,MOD(V222,22.5)=0),64,0)</f>
        <v>10</v>
      </c>
      <c r="Y222" t="b">
        <f>OR(MOD(V222,6)=0,MOD(V222,10)=0)</f>
        <v>0</v>
      </c>
      <c r="Z222" t="b">
        <f>OR(MOD(V222,22.5)=0,MOD(V222,9)=0)</f>
        <v>0</v>
      </c>
      <c r="AA222" t="b">
        <f t="shared" si="59"/>
        <v>0</v>
      </c>
      <c r="AB222" t="b">
        <f t="shared" si="59"/>
        <v>1</v>
      </c>
      <c r="AC222" t="b">
        <f t="shared" si="59"/>
        <v>0</v>
      </c>
      <c r="AD222" t="b">
        <f t="shared" si="59"/>
        <v>0</v>
      </c>
      <c r="AE222" t="b">
        <f>AND(AA222,Y222)</f>
        <v>0</v>
      </c>
      <c r="AF222" t="b">
        <f t="shared" si="59"/>
        <v>0</v>
      </c>
      <c r="AG222" t="b">
        <f t="shared" si="59"/>
        <v>1</v>
      </c>
      <c r="AH222" t="b">
        <f t="shared" si="59"/>
        <v>0</v>
      </c>
      <c r="AI222" t="b">
        <f>AND(AA222,Z222)</f>
        <v>0</v>
      </c>
      <c r="AJ222" t="b">
        <f t="shared" si="59"/>
        <v>0</v>
      </c>
      <c r="AK222" t="b">
        <f>AND(AC222,Y222)</f>
        <v>0</v>
      </c>
      <c r="AL222" t="b">
        <f t="shared" si="59"/>
        <v>0</v>
      </c>
      <c r="AM222" t="b">
        <f>AND(AA222,AB222)</f>
        <v>0</v>
      </c>
      <c r="AN222" t="b">
        <f t="shared" si="59"/>
        <v>0</v>
      </c>
      <c r="AO222" t="b">
        <f>AND(AA222,AC222)</f>
        <v>0</v>
      </c>
      <c r="AP222" t="b">
        <f t="shared" si="59"/>
        <v>0</v>
      </c>
      <c r="AQ222" t="b">
        <f>AND(AA222,Y222,Z222)</f>
        <v>0</v>
      </c>
      <c r="AR222" t="b">
        <f t="shared" si="58"/>
        <v>0</v>
      </c>
      <c r="AS222" t="b">
        <f>AND(AB222,AC222)</f>
        <v>0</v>
      </c>
      <c r="AT222" t="b">
        <f t="shared" si="58"/>
        <v>0</v>
      </c>
      <c r="AU222" t="b">
        <f>AND(AF222,Z222)</f>
        <v>0</v>
      </c>
      <c r="AV222" t="b">
        <f t="shared" si="58"/>
        <v>0</v>
      </c>
      <c r="AW222" t="b">
        <f t="shared" si="53"/>
        <v>0</v>
      </c>
      <c r="AX222" t="b">
        <f t="shared" si="58"/>
        <v>0</v>
      </c>
      <c r="AY222" t="b">
        <f>AND(AA222,AC222,Y222)</f>
        <v>0</v>
      </c>
      <c r="AZ222" t="b">
        <f t="shared" si="58"/>
        <v>0</v>
      </c>
      <c r="BA222" t="b">
        <f>AND(AA222,AB222,Z222)</f>
        <v>0</v>
      </c>
      <c r="BB222" t="b">
        <f t="shared" si="58"/>
        <v>0</v>
      </c>
      <c r="BC222" t="b">
        <f t="shared" si="54"/>
        <v>0</v>
      </c>
      <c r="BD222" t="b">
        <f t="shared" si="58"/>
        <v>0</v>
      </c>
      <c r="BE222" t="b">
        <f>AND(AA222,AC222,Z222)</f>
        <v>0</v>
      </c>
      <c r="BF222" t="b">
        <f t="shared" si="58"/>
        <v>0</v>
      </c>
      <c r="BG222" t="b">
        <f t="shared" si="56"/>
        <v>0</v>
      </c>
    </row>
    <row r="223" spans="3:60" x14ac:dyDescent="0.25">
      <c r="U223">
        <f t="shared" si="55"/>
        <v>220</v>
      </c>
      <c r="V223" cm="1">
        <f t="array" ref="V223">_xlfn.IFS(
OR(MOD(V222+0.5,3)=0,MOD(V222+0.5,4)=0,MOD(V222+0.5,7.5)=0,MOD(V222+0.5,5)=0),V222+0.5,
OR(MOD(V222+1,3)=0,MOD(V222+1,4)=0,MOD(V222+1,5)=0),V222+1,
OR(MOD(V222+1.5,3)=0,MOD(V222+1.5,4)=0,MOD(V222+1.5,7.5)=0,MOD(V222+1.5,5)=0),V222+1.5,
OR(MOD(V222+2,3)=0,MOD(V222+2,4)=0,MOD(V222+2,5)=0),V222+2,
OR(MOD(V222+2.5,3)=0,MOD(V222+2.5,4)=0,MOD(V222+2.5,7.5)=0,MOD(V222+2.5,5)=0),V222+2.5,
OR(MOD(V222+3,3)=0,MOD(V222+3,4)=0,MOD(V222+3,5)=0),V222+3)</f>
        <v>330</v>
      </c>
      <c r="W223" s="65">
        <f t="shared" si="52"/>
        <v>1.8333333333333333</v>
      </c>
      <c r="X223">
        <f>IF(MOD(V223,3)=0,1,0)+IF(MOD(V223,4)=0,2,0)+IF(MOD(V223,5)=0,4,0)+IF(MOD(V223,8)=0,8,0)+IF(MOD(V223,7.5)=0,16,0)+IF(OR(MOD(V223,6)=0,MOD(V223,10)=0),32,0)+IF(OR(MOD(V223,9)=0,MOD(V223,22.5)=0),64,0)</f>
        <v>53</v>
      </c>
      <c r="Y223" t="b">
        <f>OR(MOD(V223,6)=0,MOD(V223,10)=0)</f>
        <v>1</v>
      </c>
      <c r="Z223" t="b">
        <f>OR(MOD(V223,22.5)=0,MOD(V223,9)=0)</f>
        <v>0</v>
      </c>
      <c r="AA223" t="b">
        <f t="shared" si="59"/>
        <v>1</v>
      </c>
      <c r="AB223" t="b">
        <f t="shared" si="59"/>
        <v>0</v>
      </c>
      <c r="AC223" t="b">
        <f t="shared" si="59"/>
        <v>1</v>
      </c>
      <c r="AD223" t="b">
        <f t="shared" si="59"/>
        <v>1</v>
      </c>
      <c r="AE223" t="b">
        <f>AND(AA223,Y223)</f>
        <v>1</v>
      </c>
      <c r="AF223" t="b">
        <f t="shared" si="59"/>
        <v>1</v>
      </c>
      <c r="AG223" t="b">
        <f t="shared" si="59"/>
        <v>0</v>
      </c>
      <c r="AH223" t="b">
        <f t="shared" si="59"/>
        <v>0</v>
      </c>
      <c r="AI223" t="b">
        <f>AND(AA223,Z223)</f>
        <v>0</v>
      </c>
      <c r="AJ223" t="b">
        <f t="shared" si="59"/>
        <v>1</v>
      </c>
      <c r="AK223" t="b">
        <f>AND(AC223,Y223)</f>
        <v>1</v>
      </c>
      <c r="AL223" t="b">
        <f t="shared" si="59"/>
        <v>0</v>
      </c>
      <c r="AM223" t="b">
        <f>AND(AA223,AB223)</f>
        <v>0</v>
      </c>
      <c r="AN223" t="b">
        <f t="shared" si="59"/>
        <v>1</v>
      </c>
      <c r="AO223" t="b">
        <f>AND(AA223,AC223)</f>
        <v>1</v>
      </c>
      <c r="AP223" t="b">
        <f t="shared" si="59"/>
        <v>0</v>
      </c>
      <c r="AQ223" t="b">
        <f>AND(AA223,Y223,Z223)</f>
        <v>0</v>
      </c>
      <c r="AR223" t="b">
        <f t="shared" si="58"/>
        <v>0</v>
      </c>
      <c r="AS223" t="b">
        <f>AND(AB223,AC223)</f>
        <v>0</v>
      </c>
      <c r="AT223" t="b">
        <f t="shared" si="58"/>
        <v>0</v>
      </c>
      <c r="AU223" t="b">
        <f>AND(AF223,Z223)</f>
        <v>0</v>
      </c>
      <c r="AV223" t="b">
        <f t="shared" si="58"/>
        <v>0</v>
      </c>
      <c r="AW223" t="b">
        <f t="shared" si="53"/>
        <v>0</v>
      </c>
      <c r="AX223" t="b">
        <f t="shared" si="58"/>
        <v>1</v>
      </c>
      <c r="AY223" t="b">
        <f>AND(AA223,AC223,Y223)</f>
        <v>1</v>
      </c>
      <c r="AZ223" t="b">
        <f t="shared" si="58"/>
        <v>0</v>
      </c>
      <c r="BA223" t="b">
        <f>AND(AA223,AB223,Z223)</f>
        <v>0</v>
      </c>
      <c r="BB223" t="b">
        <f t="shared" si="58"/>
        <v>0</v>
      </c>
      <c r="BC223" t="b">
        <f t="shared" si="54"/>
        <v>0</v>
      </c>
      <c r="BD223" t="b">
        <f t="shared" si="58"/>
        <v>0</v>
      </c>
      <c r="BE223" t="b">
        <f>AND(AA223,AC223,Z223)</f>
        <v>0</v>
      </c>
      <c r="BF223" t="b">
        <f t="shared" si="58"/>
        <v>0</v>
      </c>
      <c r="BG223" t="b">
        <f t="shared" si="56"/>
        <v>0</v>
      </c>
    </row>
    <row r="224" spans="3:60" x14ac:dyDescent="0.25">
      <c r="U224">
        <f t="shared" si="55"/>
        <v>221</v>
      </c>
      <c r="V224" cm="1">
        <f t="array" ref="V224">_xlfn.IFS(
OR(MOD(V223+0.5,3)=0,MOD(V223+0.5,4)=0,MOD(V223+0.5,7.5)=0,MOD(V223+0.5,5)=0),V223+0.5,
OR(MOD(V223+1,3)=0,MOD(V223+1,4)=0,MOD(V223+1,5)=0),V223+1,
OR(MOD(V223+1.5,3)=0,MOD(V223+1.5,4)=0,MOD(V223+1.5,7.5)=0,MOD(V223+1.5,5)=0),V223+1.5,
OR(MOD(V223+2,3)=0,MOD(V223+2,4)=0,MOD(V223+2,5)=0),V223+2,
OR(MOD(V223+2.5,3)=0,MOD(V223+2.5,4)=0,MOD(V223+2.5,7.5)=0,MOD(V223+2.5,5)=0),V223+2.5,
OR(MOD(V223+3,3)=0,MOD(V223+3,4)=0,MOD(V223+3,5)=0),V223+3)</f>
        <v>332</v>
      </c>
      <c r="W224" s="65">
        <f t="shared" si="52"/>
        <v>1.8444444444444446</v>
      </c>
      <c r="X224">
        <f>IF(MOD(V224,3)=0,1,0)+IF(MOD(V224,4)=0,2,0)+IF(MOD(V224,5)=0,4,0)+IF(MOD(V224,8)=0,8,0)+IF(MOD(V224,7.5)=0,16,0)+IF(OR(MOD(V224,6)=0,MOD(V224,10)=0),32,0)+IF(OR(MOD(V224,9)=0,MOD(V224,22.5)=0),64,0)</f>
        <v>2</v>
      </c>
      <c r="Y224" t="b">
        <f>OR(MOD(V224,6)=0,MOD(V224,10)=0)</f>
        <v>0</v>
      </c>
      <c r="Z224" t="b">
        <f>OR(MOD(V224,22.5)=0,MOD(V224,9)=0)</f>
        <v>0</v>
      </c>
      <c r="AA224" t="b">
        <f t="shared" si="59"/>
        <v>0</v>
      </c>
      <c r="AB224" t="b">
        <f t="shared" si="59"/>
        <v>1</v>
      </c>
      <c r="AC224" t="b">
        <f t="shared" si="59"/>
        <v>0</v>
      </c>
      <c r="AD224" t="b">
        <f t="shared" si="59"/>
        <v>0</v>
      </c>
      <c r="AE224" t="b">
        <f>AND(AA224,Y224)</f>
        <v>0</v>
      </c>
      <c r="AF224" t="b">
        <f t="shared" si="59"/>
        <v>0</v>
      </c>
      <c r="AG224" t="b">
        <f t="shared" si="59"/>
        <v>0</v>
      </c>
      <c r="AH224" t="b">
        <f t="shared" si="59"/>
        <v>0</v>
      </c>
      <c r="AI224" t="b">
        <f>AND(AA224,Z224)</f>
        <v>0</v>
      </c>
      <c r="AJ224" t="b">
        <f t="shared" si="59"/>
        <v>0</v>
      </c>
      <c r="AK224" t="b">
        <f>AND(AC224,Y224)</f>
        <v>0</v>
      </c>
      <c r="AL224" t="b">
        <f t="shared" si="59"/>
        <v>0</v>
      </c>
      <c r="AM224" t="b">
        <f>AND(AA224,AB224)</f>
        <v>0</v>
      </c>
      <c r="AN224" t="b">
        <f t="shared" si="59"/>
        <v>0</v>
      </c>
      <c r="AO224" t="b">
        <f>AND(AA224,AC224)</f>
        <v>0</v>
      </c>
      <c r="AP224" t="b">
        <f t="shared" si="59"/>
        <v>0</v>
      </c>
      <c r="AQ224" t="b">
        <f>AND(AA224,Y224,Z224)</f>
        <v>0</v>
      </c>
      <c r="AR224" t="b">
        <f t="shared" si="58"/>
        <v>0</v>
      </c>
      <c r="AS224" t="b">
        <f>AND(AB224,AC224)</f>
        <v>0</v>
      </c>
      <c r="AT224" t="b">
        <f t="shared" si="58"/>
        <v>0</v>
      </c>
      <c r="AU224" t="b">
        <f>AND(AF224,Z224)</f>
        <v>0</v>
      </c>
      <c r="AV224" t="b">
        <f t="shared" si="58"/>
        <v>0</v>
      </c>
      <c r="AW224" t="b">
        <f t="shared" si="53"/>
        <v>0</v>
      </c>
      <c r="AX224" t="b">
        <f t="shared" si="58"/>
        <v>0</v>
      </c>
      <c r="AY224" t="b">
        <f>AND(AA224,AC224,Y224)</f>
        <v>0</v>
      </c>
      <c r="AZ224" t="b">
        <f t="shared" si="58"/>
        <v>0</v>
      </c>
      <c r="BA224" t="b">
        <f>AND(AA224,AB224,Z224)</f>
        <v>0</v>
      </c>
      <c r="BB224" t="b">
        <f t="shared" si="58"/>
        <v>0</v>
      </c>
      <c r="BC224" t="b">
        <f t="shared" si="54"/>
        <v>0</v>
      </c>
      <c r="BD224" t="b">
        <f t="shared" si="58"/>
        <v>0</v>
      </c>
      <c r="BE224" t="b">
        <f>AND(AA224,AC224,Z224)</f>
        <v>0</v>
      </c>
      <c r="BF224" t="b">
        <f t="shared" si="58"/>
        <v>0</v>
      </c>
      <c r="BG224" t="b">
        <f t="shared" si="56"/>
        <v>0</v>
      </c>
    </row>
    <row r="225" spans="21:59" x14ac:dyDescent="0.25">
      <c r="U225">
        <f t="shared" si="55"/>
        <v>222</v>
      </c>
      <c r="V225" cm="1">
        <f t="array" ref="V225">_xlfn.IFS(
OR(MOD(V224+0.5,3)=0,MOD(V224+0.5,4)=0,MOD(V224+0.5,7.5)=0,MOD(V224+0.5,5)=0),V224+0.5,
OR(MOD(V224+1,3)=0,MOD(V224+1,4)=0,MOD(V224+1,5)=0),V224+1,
OR(MOD(V224+1.5,3)=0,MOD(V224+1.5,4)=0,MOD(V224+1.5,7.5)=0,MOD(V224+1.5,5)=0),V224+1.5,
OR(MOD(V224+2,3)=0,MOD(V224+2,4)=0,MOD(V224+2,5)=0),V224+2,
OR(MOD(V224+2.5,3)=0,MOD(V224+2.5,4)=0,MOD(V224+2.5,7.5)=0,MOD(V224+2.5,5)=0),V224+2.5,
OR(MOD(V224+3,3)=0,MOD(V224+3,4)=0,MOD(V224+3,5)=0),V224+3)</f>
        <v>333</v>
      </c>
      <c r="W225" s="65">
        <f t="shared" si="52"/>
        <v>1.85</v>
      </c>
      <c r="X225">
        <f>IF(MOD(V225,3)=0,1,0)+IF(MOD(V225,4)=0,2,0)+IF(MOD(V225,5)=0,4,0)+IF(MOD(V225,8)=0,8,0)+IF(MOD(V225,7.5)=0,16,0)+IF(OR(MOD(V225,6)=0,MOD(V225,10)=0),32,0)+IF(OR(MOD(V225,9)=0,MOD(V225,22.5)=0),64,0)</f>
        <v>65</v>
      </c>
      <c r="Y225" t="b">
        <f>OR(MOD(V225,6)=0,MOD(V225,10)=0)</f>
        <v>0</v>
      </c>
      <c r="Z225" t="b">
        <f>OR(MOD(V225,22.5)=0,MOD(V225,9)=0)</f>
        <v>1</v>
      </c>
      <c r="AA225" t="b">
        <f t="shared" si="59"/>
        <v>1</v>
      </c>
      <c r="AB225" t="b">
        <f t="shared" si="59"/>
        <v>0</v>
      </c>
      <c r="AC225" t="b">
        <f t="shared" si="59"/>
        <v>0</v>
      </c>
      <c r="AD225" t="b">
        <f t="shared" si="59"/>
        <v>0</v>
      </c>
      <c r="AE225" t="b">
        <f>AND(AA225,Y225)</f>
        <v>0</v>
      </c>
      <c r="AF225" t="b">
        <f t="shared" si="59"/>
        <v>0</v>
      </c>
      <c r="AG225" t="b">
        <f t="shared" si="59"/>
        <v>0</v>
      </c>
      <c r="AH225" t="b">
        <f t="shared" si="59"/>
        <v>1</v>
      </c>
      <c r="AI225" t="b">
        <f>AND(AA225,Z225)</f>
        <v>1</v>
      </c>
      <c r="AJ225" t="b">
        <f t="shared" si="59"/>
        <v>0</v>
      </c>
      <c r="AK225" t="b">
        <f>AND(AC225,Y225)</f>
        <v>0</v>
      </c>
      <c r="AL225" t="b">
        <f t="shared" si="59"/>
        <v>0</v>
      </c>
      <c r="AM225" t="b">
        <f>AND(AA225,AB225)</f>
        <v>0</v>
      </c>
      <c r="AN225" t="b">
        <f t="shared" si="59"/>
        <v>0</v>
      </c>
      <c r="AO225" t="b">
        <f>AND(AA225,AC225)</f>
        <v>0</v>
      </c>
      <c r="AP225" t="b">
        <f t="shared" si="59"/>
        <v>0</v>
      </c>
      <c r="AQ225" t="b">
        <f>AND(AA225,Y225,Z225)</f>
        <v>0</v>
      </c>
      <c r="AR225" t="b">
        <f t="shared" si="58"/>
        <v>0</v>
      </c>
      <c r="AS225" t="b">
        <f>AND(AB225,AC225)</f>
        <v>0</v>
      </c>
      <c r="AT225" t="b">
        <f t="shared" si="58"/>
        <v>0</v>
      </c>
      <c r="AU225" t="b">
        <f>AND(AF225,Z225)</f>
        <v>0</v>
      </c>
      <c r="AV225" t="b">
        <f t="shared" si="58"/>
        <v>0</v>
      </c>
      <c r="AW225" t="b">
        <f t="shared" si="53"/>
        <v>0</v>
      </c>
      <c r="AX225" t="b">
        <f t="shared" si="58"/>
        <v>0</v>
      </c>
      <c r="AY225" t="b">
        <f>AND(AA225,AC225,Y225)</f>
        <v>0</v>
      </c>
      <c r="AZ225" t="b">
        <f t="shared" si="58"/>
        <v>0</v>
      </c>
      <c r="BA225" t="b">
        <f>AND(AA225,AB225,Z225)</f>
        <v>0</v>
      </c>
      <c r="BB225" t="b">
        <f t="shared" si="58"/>
        <v>0</v>
      </c>
      <c r="BC225" t="b">
        <f t="shared" si="54"/>
        <v>0</v>
      </c>
      <c r="BD225" t="b">
        <f t="shared" si="58"/>
        <v>0</v>
      </c>
      <c r="BE225" t="b">
        <f>AND(AA225,AC225,Z225)</f>
        <v>0</v>
      </c>
      <c r="BF225" t="b">
        <f t="shared" si="58"/>
        <v>0</v>
      </c>
      <c r="BG225" t="b">
        <f t="shared" si="56"/>
        <v>0</v>
      </c>
    </row>
    <row r="226" spans="21:59" x14ac:dyDescent="0.25">
      <c r="U226">
        <f t="shared" si="55"/>
        <v>223</v>
      </c>
      <c r="V226" cm="1">
        <f t="array" ref="V226">_xlfn.IFS(
OR(MOD(V225+0.5,3)=0,MOD(V225+0.5,4)=0,MOD(V225+0.5,7.5)=0,MOD(V225+0.5,5)=0),V225+0.5,
OR(MOD(V225+1,3)=0,MOD(V225+1,4)=0,MOD(V225+1,5)=0),V225+1,
OR(MOD(V225+1.5,3)=0,MOD(V225+1.5,4)=0,MOD(V225+1.5,7.5)=0,MOD(V225+1.5,5)=0),V225+1.5,
OR(MOD(V225+2,3)=0,MOD(V225+2,4)=0,MOD(V225+2,5)=0),V225+2,
OR(MOD(V225+2.5,3)=0,MOD(V225+2.5,4)=0,MOD(V225+2.5,7.5)=0,MOD(V225+2.5,5)=0),V225+2.5,
OR(MOD(V225+3,3)=0,MOD(V225+3,4)=0,MOD(V225+3,5)=0),V225+3)</f>
        <v>335</v>
      </c>
      <c r="W226" s="65">
        <f t="shared" si="52"/>
        <v>1.8611111111111112</v>
      </c>
      <c r="X226">
        <f>IF(MOD(V226,3)=0,1,0)+IF(MOD(V226,4)=0,2,0)+IF(MOD(V226,5)=0,4,0)+IF(MOD(V226,8)=0,8,0)+IF(MOD(V226,7.5)=0,16,0)+IF(OR(MOD(V226,6)=0,MOD(V226,10)=0),32,0)+IF(OR(MOD(V226,9)=0,MOD(V226,22.5)=0),64,0)</f>
        <v>4</v>
      </c>
      <c r="Y226" t="b">
        <f>OR(MOD(V226,6)=0,MOD(V226,10)=0)</f>
        <v>0</v>
      </c>
      <c r="Z226" t="b">
        <f>OR(MOD(V226,22.5)=0,MOD(V226,9)=0)</f>
        <v>0</v>
      </c>
      <c r="AA226" t="b">
        <f t="shared" si="59"/>
        <v>0</v>
      </c>
      <c r="AB226" t="b">
        <f t="shared" si="59"/>
        <v>0</v>
      </c>
      <c r="AC226" t="b">
        <f t="shared" si="59"/>
        <v>1</v>
      </c>
      <c r="AD226" t="b">
        <f t="shared" si="59"/>
        <v>0</v>
      </c>
      <c r="AE226" t="b">
        <f>AND(AA226,Y226)</f>
        <v>0</v>
      </c>
      <c r="AF226" t="b">
        <f t="shared" si="59"/>
        <v>0</v>
      </c>
      <c r="AG226" t="b">
        <f t="shared" si="59"/>
        <v>0</v>
      </c>
      <c r="AH226" t="b">
        <f t="shared" si="59"/>
        <v>0</v>
      </c>
      <c r="AI226" t="b">
        <f>AND(AA226,Z226)</f>
        <v>0</v>
      </c>
      <c r="AJ226" t="b">
        <f t="shared" si="59"/>
        <v>0</v>
      </c>
      <c r="AK226" t="b">
        <f>AND(AC226,Y226)</f>
        <v>0</v>
      </c>
      <c r="AL226" t="b">
        <f t="shared" si="59"/>
        <v>0</v>
      </c>
      <c r="AM226" t="b">
        <f>AND(AA226,AB226)</f>
        <v>0</v>
      </c>
      <c r="AN226" t="b">
        <f t="shared" si="59"/>
        <v>0</v>
      </c>
      <c r="AO226" t="b">
        <f>AND(AA226,AC226)</f>
        <v>0</v>
      </c>
      <c r="AP226" t="b">
        <f t="shared" si="59"/>
        <v>0</v>
      </c>
      <c r="AQ226" t="b">
        <f>AND(AA226,Y226,Z226)</f>
        <v>0</v>
      </c>
      <c r="AR226" t="b">
        <f t="shared" si="58"/>
        <v>0</v>
      </c>
      <c r="AS226" t="b">
        <f>AND(AB226,AC226)</f>
        <v>0</v>
      </c>
      <c r="AT226" t="b">
        <f t="shared" si="58"/>
        <v>0</v>
      </c>
      <c r="AU226" t="b">
        <f>AND(AF226,Z226)</f>
        <v>0</v>
      </c>
      <c r="AV226" t="b">
        <f t="shared" si="58"/>
        <v>0</v>
      </c>
      <c r="AW226" t="b">
        <f t="shared" si="53"/>
        <v>0</v>
      </c>
      <c r="AX226" t="b">
        <f t="shared" si="58"/>
        <v>0</v>
      </c>
      <c r="AY226" t="b">
        <f>AND(AA226,AC226,Y226)</f>
        <v>0</v>
      </c>
      <c r="AZ226" t="b">
        <f t="shared" si="58"/>
        <v>0</v>
      </c>
      <c r="BA226" t="b">
        <f>AND(AA226,AB226,Z226)</f>
        <v>0</v>
      </c>
      <c r="BB226" t="b">
        <f t="shared" si="58"/>
        <v>0</v>
      </c>
      <c r="BC226" t="b">
        <f t="shared" si="54"/>
        <v>0</v>
      </c>
      <c r="BD226" t="b">
        <f t="shared" si="58"/>
        <v>0</v>
      </c>
      <c r="BE226" t="b">
        <f>AND(AA226,AC226,Z226)</f>
        <v>0</v>
      </c>
      <c r="BF226" t="b">
        <f t="shared" si="58"/>
        <v>0</v>
      </c>
      <c r="BG226" t="b">
        <f t="shared" si="56"/>
        <v>0</v>
      </c>
    </row>
    <row r="227" spans="21:59" x14ac:dyDescent="0.25">
      <c r="U227">
        <f t="shared" si="55"/>
        <v>224</v>
      </c>
      <c r="V227" cm="1">
        <f t="array" ref="V227">_xlfn.IFS(
OR(MOD(V226+0.5,3)=0,MOD(V226+0.5,4)=0,MOD(V226+0.5,7.5)=0,MOD(V226+0.5,5)=0),V226+0.5,
OR(MOD(V226+1,3)=0,MOD(V226+1,4)=0,MOD(V226+1,5)=0),V226+1,
OR(MOD(V226+1.5,3)=0,MOD(V226+1.5,4)=0,MOD(V226+1.5,7.5)=0,MOD(V226+1.5,5)=0),V226+1.5,
OR(MOD(V226+2,3)=0,MOD(V226+2,4)=0,MOD(V226+2,5)=0),V226+2,
OR(MOD(V226+2.5,3)=0,MOD(V226+2.5,4)=0,MOD(V226+2.5,7.5)=0,MOD(V226+2.5,5)=0),V226+2.5,
OR(MOD(V226+3,3)=0,MOD(V226+3,4)=0,MOD(V226+3,5)=0),V226+3)</f>
        <v>336</v>
      </c>
      <c r="W227" s="65">
        <f t="shared" si="52"/>
        <v>1.8666666666666667</v>
      </c>
      <c r="X227">
        <f>IF(MOD(V227,3)=0,1,0)+IF(MOD(V227,4)=0,2,0)+IF(MOD(V227,5)=0,4,0)+IF(MOD(V227,8)=0,8,0)+IF(MOD(V227,7.5)=0,16,0)+IF(OR(MOD(V227,6)=0,MOD(V227,10)=0),32,0)+IF(OR(MOD(V227,9)=0,MOD(V227,22.5)=0),64,0)</f>
        <v>43</v>
      </c>
      <c r="Y227" t="b">
        <f>OR(MOD(V227,6)=0,MOD(V227,10)=0)</f>
        <v>1</v>
      </c>
      <c r="Z227" t="b">
        <f>OR(MOD(V227,22.5)=0,MOD(V227,9)=0)</f>
        <v>0</v>
      </c>
      <c r="AA227" t="b">
        <f t="shared" si="59"/>
        <v>1</v>
      </c>
      <c r="AB227" t="b">
        <f t="shared" si="59"/>
        <v>1</v>
      </c>
      <c r="AC227" t="b">
        <f t="shared" si="59"/>
        <v>0</v>
      </c>
      <c r="AD227" t="b">
        <f t="shared" si="59"/>
        <v>1</v>
      </c>
      <c r="AE227" t="b">
        <f>AND(AA227,Y227)</f>
        <v>1</v>
      </c>
      <c r="AF227" t="b">
        <f t="shared" si="59"/>
        <v>0</v>
      </c>
      <c r="AG227" t="b">
        <f t="shared" si="59"/>
        <v>1</v>
      </c>
      <c r="AH227" t="b">
        <f t="shared" si="59"/>
        <v>0</v>
      </c>
      <c r="AI227" t="b">
        <f>AND(AA227,Z227)</f>
        <v>0</v>
      </c>
      <c r="AJ227" t="b">
        <f t="shared" si="59"/>
        <v>0</v>
      </c>
      <c r="AK227" t="b">
        <f>AND(AC227,Y227)</f>
        <v>0</v>
      </c>
      <c r="AL227" t="b">
        <f t="shared" si="59"/>
        <v>1</v>
      </c>
      <c r="AM227" t="b">
        <f>AND(AA227,AB227)</f>
        <v>1</v>
      </c>
      <c r="AN227" t="b">
        <f t="shared" si="59"/>
        <v>0</v>
      </c>
      <c r="AO227" t="b">
        <f>AND(AA227,AC227)</f>
        <v>0</v>
      </c>
      <c r="AP227" t="b">
        <f t="shared" si="59"/>
        <v>0</v>
      </c>
      <c r="AQ227" t="b">
        <f>AND(AA227,Y227,Z227)</f>
        <v>0</v>
      </c>
      <c r="AR227" t="b">
        <f t="shared" si="58"/>
        <v>0</v>
      </c>
      <c r="AS227" t="b">
        <f>AND(AB227,AC227)</f>
        <v>0</v>
      </c>
      <c r="AT227" t="b">
        <f t="shared" si="58"/>
        <v>0</v>
      </c>
      <c r="AU227" t="b">
        <f>AND(AF227,Z227)</f>
        <v>0</v>
      </c>
      <c r="AV227" t="b">
        <f t="shared" si="58"/>
        <v>1</v>
      </c>
      <c r="AW227" t="b">
        <f t="shared" si="53"/>
        <v>1</v>
      </c>
      <c r="AX227" t="b">
        <f t="shared" si="58"/>
        <v>0</v>
      </c>
      <c r="AY227" t="b">
        <f>AND(AA227,AC227,Y227)</f>
        <v>0</v>
      </c>
      <c r="AZ227" t="b">
        <f t="shared" si="58"/>
        <v>0</v>
      </c>
      <c r="BA227" t="b">
        <f>AND(AA227,AB227,Z227)</f>
        <v>0</v>
      </c>
      <c r="BB227" t="b">
        <f t="shared" si="58"/>
        <v>0</v>
      </c>
      <c r="BC227" t="b">
        <f t="shared" si="54"/>
        <v>0</v>
      </c>
      <c r="BD227" t="b">
        <f t="shared" si="58"/>
        <v>0</v>
      </c>
      <c r="BE227" t="b">
        <f>AND(AA227,AC227,Z227)</f>
        <v>0</v>
      </c>
      <c r="BF227" t="b">
        <f t="shared" si="58"/>
        <v>0</v>
      </c>
      <c r="BG227" t="b">
        <f t="shared" si="56"/>
        <v>0</v>
      </c>
    </row>
    <row r="228" spans="21:59" x14ac:dyDescent="0.25">
      <c r="U228">
        <f t="shared" si="55"/>
        <v>225</v>
      </c>
      <c r="V228" cm="1">
        <f t="array" ref="V228">_xlfn.IFS(
OR(MOD(V227+0.5,3)=0,MOD(V227+0.5,4)=0,MOD(V227+0.5,7.5)=0,MOD(V227+0.5,5)=0),V227+0.5,
OR(MOD(V227+1,3)=0,MOD(V227+1,4)=0,MOD(V227+1,5)=0),V227+1,
OR(MOD(V227+1.5,3)=0,MOD(V227+1.5,4)=0,MOD(V227+1.5,7.5)=0,MOD(V227+1.5,5)=0),V227+1.5,
OR(MOD(V227+2,3)=0,MOD(V227+2,4)=0,MOD(V227+2,5)=0),V227+2,
OR(MOD(V227+2.5,3)=0,MOD(V227+2.5,4)=0,MOD(V227+2.5,7.5)=0,MOD(V227+2.5,5)=0),V227+2.5,
OR(MOD(V227+3,3)=0,MOD(V227+3,4)=0,MOD(V227+3,5)=0),V227+3)</f>
        <v>337.5</v>
      </c>
      <c r="W228" s="65">
        <f t="shared" si="52"/>
        <v>1.8750000000000002</v>
      </c>
      <c r="X228">
        <f>IF(MOD(V228,3)=0,1,0)+IF(MOD(V228,4)=0,2,0)+IF(MOD(V228,5)=0,4,0)+IF(MOD(V228,8)=0,8,0)+IF(MOD(V228,7.5)=0,16,0)+IF(OR(MOD(V228,6)=0,MOD(V228,10)=0),32,0)+IF(OR(MOD(V228,9)=0,MOD(V228,22.5)=0),64,0)</f>
        <v>80</v>
      </c>
      <c r="Y228" t="b">
        <f>OR(MOD(V228,6)=0,MOD(V228,10)=0)</f>
        <v>0</v>
      </c>
      <c r="Z228" t="b">
        <f>OR(MOD(V228,22.5)=0,MOD(V228,9)=0)</f>
        <v>1</v>
      </c>
      <c r="AA228" t="b">
        <f t="shared" si="59"/>
        <v>0</v>
      </c>
      <c r="AB228" t="b">
        <f t="shared" si="59"/>
        <v>0</v>
      </c>
      <c r="AC228" t="b">
        <f t="shared" si="59"/>
        <v>0</v>
      </c>
      <c r="AD228" t="b">
        <f t="shared" si="59"/>
        <v>0</v>
      </c>
      <c r="AE228" t="b">
        <f>AND(AA228,Y228)</f>
        <v>0</v>
      </c>
      <c r="AF228" t="b">
        <f t="shared" si="59"/>
        <v>1</v>
      </c>
      <c r="AG228" t="b">
        <f t="shared" si="59"/>
        <v>0</v>
      </c>
      <c r="AH228" t="b">
        <f t="shared" si="59"/>
        <v>0</v>
      </c>
      <c r="AI228" t="b">
        <f>AND(AA228,Z228)</f>
        <v>0</v>
      </c>
      <c r="AJ228" t="b">
        <f t="shared" si="59"/>
        <v>0</v>
      </c>
      <c r="AK228" t="b">
        <f>AND(AC228,Y228)</f>
        <v>0</v>
      </c>
      <c r="AL228" t="b">
        <f t="shared" si="59"/>
        <v>0</v>
      </c>
      <c r="AM228" t="b">
        <f>AND(AA228,AB228)</f>
        <v>0</v>
      </c>
      <c r="AN228" t="b">
        <f t="shared" si="59"/>
        <v>0</v>
      </c>
      <c r="AO228" t="b">
        <f>AND(AA228,AC228)</f>
        <v>0</v>
      </c>
      <c r="AP228" t="b">
        <f t="shared" si="59"/>
        <v>0</v>
      </c>
      <c r="AQ228" t="b">
        <f>AND(AA228,Y228,Z228)</f>
        <v>0</v>
      </c>
      <c r="AR228" t="b">
        <f t="shared" si="58"/>
        <v>0</v>
      </c>
      <c r="AS228" t="b">
        <f>AND(AB228,AC228)</f>
        <v>0</v>
      </c>
      <c r="AT228" t="b">
        <f t="shared" si="58"/>
        <v>1</v>
      </c>
      <c r="AU228" t="b">
        <f>AND(AF228,Z228)</f>
        <v>1</v>
      </c>
      <c r="AV228" t="b">
        <f t="shared" si="58"/>
        <v>0</v>
      </c>
      <c r="AW228" t="b">
        <f t="shared" si="53"/>
        <v>0</v>
      </c>
      <c r="AX228" t="b">
        <f t="shared" si="58"/>
        <v>0</v>
      </c>
      <c r="AY228" t="b">
        <f>AND(AA228,AC228,Y228)</f>
        <v>0</v>
      </c>
      <c r="AZ228" t="b">
        <f t="shared" si="58"/>
        <v>0</v>
      </c>
      <c r="BA228" t="b">
        <f>AND(AA228,AB228,Z228)</f>
        <v>0</v>
      </c>
      <c r="BB228" t="b">
        <f t="shared" si="58"/>
        <v>0</v>
      </c>
      <c r="BC228" t="b">
        <f t="shared" si="54"/>
        <v>0</v>
      </c>
      <c r="BD228" t="b">
        <f t="shared" si="58"/>
        <v>0</v>
      </c>
      <c r="BE228" t="b">
        <f>AND(AA228,AC228,Z228)</f>
        <v>0</v>
      </c>
      <c r="BF228" t="b">
        <f t="shared" si="58"/>
        <v>0</v>
      </c>
      <c r="BG228" t="b">
        <f t="shared" si="56"/>
        <v>0</v>
      </c>
    </row>
    <row r="229" spans="21:59" x14ac:dyDescent="0.25">
      <c r="U229">
        <f t="shared" si="55"/>
        <v>226</v>
      </c>
      <c r="V229" cm="1">
        <f t="array" ref="V229">_xlfn.IFS(
OR(MOD(V228+0.5,3)=0,MOD(V228+0.5,4)=0,MOD(V228+0.5,7.5)=0,MOD(V228+0.5,5)=0),V228+0.5,
OR(MOD(V228+1,3)=0,MOD(V228+1,4)=0,MOD(V228+1,5)=0),V228+1,
OR(MOD(V228+1.5,3)=0,MOD(V228+1.5,4)=0,MOD(V228+1.5,7.5)=0,MOD(V228+1.5,5)=0),V228+1.5,
OR(MOD(V228+2,3)=0,MOD(V228+2,4)=0,MOD(V228+2,5)=0),V228+2,
OR(MOD(V228+2.5,3)=0,MOD(V228+2.5,4)=0,MOD(V228+2.5,7.5)=0,MOD(V228+2.5,5)=0),V228+2.5,
OR(MOD(V228+3,3)=0,MOD(V228+3,4)=0,MOD(V228+3,5)=0),V228+3)</f>
        <v>339</v>
      </c>
      <c r="W229" s="65">
        <f t="shared" si="52"/>
        <v>1.8833333333333333</v>
      </c>
      <c r="X229">
        <f>IF(MOD(V229,3)=0,1,0)+IF(MOD(V229,4)=0,2,0)+IF(MOD(V229,5)=0,4,0)+IF(MOD(V229,8)=0,8,0)+IF(MOD(V229,7.5)=0,16,0)+IF(OR(MOD(V229,6)=0,MOD(V229,10)=0),32,0)+IF(OR(MOD(V229,9)=0,MOD(V229,22.5)=0),64,0)</f>
        <v>1</v>
      </c>
      <c r="Y229" t="b">
        <f>OR(MOD(V229,6)=0,MOD(V229,10)=0)</f>
        <v>0</v>
      </c>
      <c r="Z229" t="b">
        <f>OR(MOD(V229,22.5)=0,MOD(V229,9)=0)</f>
        <v>0</v>
      </c>
      <c r="AA229" t="b">
        <f t="shared" si="59"/>
        <v>1</v>
      </c>
      <c r="AB229" t="b">
        <f t="shared" si="59"/>
        <v>0</v>
      </c>
      <c r="AC229" t="b">
        <f t="shared" si="59"/>
        <v>0</v>
      </c>
      <c r="AD229" t="b">
        <f t="shared" si="59"/>
        <v>0</v>
      </c>
      <c r="AE229" t="b">
        <f>AND(AA229,Y229)</f>
        <v>0</v>
      </c>
      <c r="AF229" t="b">
        <f t="shared" si="59"/>
        <v>0</v>
      </c>
      <c r="AG229" t="b">
        <f t="shared" si="59"/>
        <v>0</v>
      </c>
      <c r="AH229" t="b">
        <f t="shared" si="59"/>
        <v>0</v>
      </c>
      <c r="AI229" t="b">
        <f>AND(AA229,Z229)</f>
        <v>0</v>
      </c>
      <c r="AJ229" t="b">
        <f t="shared" si="59"/>
        <v>0</v>
      </c>
      <c r="AK229" t="b">
        <f>AND(AC229,Y229)</f>
        <v>0</v>
      </c>
      <c r="AL229" t="b">
        <f t="shared" si="59"/>
        <v>0</v>
      </c>
      <c r="AM229" t="b">
        <f>AND(AA229,AB229)</f>
        <v>0</v>
      </c>
      <c r="AN229" t="b">
        <f t="shared" si="59"/>
        <v>0</v>
      </c>
      <c r="AO229" t="b">
        <f>AND(AA229,AC229)</f>
        <v>0</v>
      </c>
      <c r="AP229" t="b">
        <f t="shared" si="59"/>
        <v>0</v>
      </c>
      <c r="AQ229" t="b">
        <f>AND(AA229,Y229,Z229)</f>
        <v>0</v>
      </c>
      <c r="AR229" t="b">
        <f t="shared" si="58"/>
        <v>0</v>
      </c>
      <c r="AS229" t="b">
        <f>AND(AB229,AC229)</f>
        <v>0</v>
      </c>
      <c r="AT229" t="b">
        <f t="shared" si="58"/>
        <v>0</v>
      </c>
      <c r="AU229" t="b">
        <f>AND(AF229,Z229)</f>
        <v>0</v>
      </c>
      <c r="AV229" t="b">
        <f t="shared" si="58"/>
        <v>0</v>
      </c>
      <c r="AW229" t="b">
        <f t="shared" si="53"/>
        <v>0</v>
      </c>
      <c r="AX229" t="b">
        <f t="shared" si="58"/>
        <v>0</v>
      </c>
      <c r="AY229" t="b">
        <f>AND(AA229,AC229,Y229)</f>
        <v>0</v>
      </c>
      <c r="AZ229" t="b">
        <f t="shared" si="58"/>
        <v>0</v>
      </c>
      <c r="BA229" t="b">
        <f>AND(AA229,AB229,Z229)</f>
        <v>0</v>
      </c>
      <c r="BB229" t="b">
        <f t="shared" si="58"/>
        <v>0</v>
      </c>
      <c r="BC229" t="b">
        <f t="shared" si="54"/>
        <v>0</v>
      </c>
      <c r="BD229" t="b">
        <f t="shared" si="58"/>
        <v>0</v>
      </c>
      <c r="BE229" t="b">
        <f>AND(AA229,AC229,Z229)</f>
        <v>0</v>
      </c>
      <c r="BF229" t="b">
        <f t="shared" si="58"/>
        <v>0</v>
      </c>
      <c r="BG229" t="b">
        <f t="shared" si="56"/>
        <v>0</v>
      </c>
    </row>
    <row r="230" spans="21:59" x14ac:dyDescent="0.25">
      <c r="U230">
        <f t="shared" si="55"/>
        <v>227</v>
      </c>
      <c r="V230" cm="1">
        <f t="array" ref="V230">_xlfn.IFS(
OR(MOD(V229+0.5,3)=0,MOD(V229+0.5,4)=0,MOD(V229+0.5,7.5)=0,MOD(V229+0.5,5)=0),V229+0.5,
OR(MOD(V229+1,3)=0,MOD(V229+1,4)=0,MOD(V229+1,5)=0),V229+1,
OR(MOD(V229+1.5,3)=0,MOD(V229+1.5,4)=0,MOD(V229+1.5,7.5)=0,MOD(V229+1.5,5)=0),V229+1.5,
OR(MOD(V229+2,3)=0,MOD(V229+2,4)=0,MOD(V229+2,5)=0),V229+2,
OR(MOD(V229+2.5,3)=0,MOD(V229+2.5,4)=0,MOD(V229+2.5,7.5)=0,MOD(V229+2.5,5)=0),V229+2.5,
OR(MOD(V229+3,3)=0,MOD(V229+3,4)=0,MOD(V229+3,5)=0),V229+3)</f>
        <v>340</v>
      </c>
      <c r="W230" s="65">
        <f t="shared" si="52"/>
        <v>1.8888888888888891</v>
      </c>
      <c r="X230">
        <f>IF(MOD(V230,3)=0,1,0)+IF(MOD(V230,4)=0,2,0)+IF(MOD(V230,5)=0,4,0)+IF(MOD(V230,8)=0,8,0)+IF(MOD(V230,7.5)=0,16,0)+IF(OR(MOD(V230,6)=0,MOD(V230,10)=0),32,0)+IF(OR(MOD(V230,9)=0,MOD(V230,22.5)=0),64,0)</f>
        <v>38</v>
      </c>
      <c r="Y230" t="b">
        <f>OR(MOD(V230,6)=0,MOD(V230,10)=0)</f>
        <v>1</v>
      </c>
      <c r="Z230" t="b">
        <f>OR(MOD(V230,22.5)=0,MOD(V230,9)=0)</f>
        <v>0</v>
      </c>
      <c r="AA230" t="b">
        <f t="shared" si="59"/>
        <v>0</v>
      </c>
      <c r="AB230" t="b">
        <f t="shared" si="59"/>
        <v>1</v>
      </c>
      <c r="AC230" t="b">
        <f t="shared" si="59"/>
        <v>1</v>
      </c>
      <c r="AD230" t="b">
        <f t="shared" si="59"/>
        <v>0</v>
      </c>
      <c r="AE230" t="b">
        <f>AND(AA230,Y230)</f>
        <v>0</v>
      </c>
      <c r="AF230" t="b">
        <f t="shared" si="59"/>
        <v>0</v>
      </c>
      <c r="AG230" t="b">
        <f t="shared" si="59"/>
        <v>0</v>
      </c>
      <c r="AH230" t="b">
        <f t="shared" si="59"/>
        <v>0</v>
      </c>
      <c r="AI230" t="b">
        <f>AND(AA230,Z230)</f>
        <v>0</v>
      </c>
      <c r="AJ230" t="b">
        <f t="shared" si="59"/>
        <v>1</v>
      </c>
      <c r="AK230" t="b">
        <f>AND(AC230,Y230)</f>
        <v>1</v>
      </c>
      <c r="AL230" t="b">
        <f t="shared" si="59"/>
        <v>0</v>
      </c>
      <c r="AM230" t="b">
        <f>AND(AA230,AB230)</f>
        <v>0</v>
      </c>
      <c r="AN230" t="b">
        <f t="shared" si="59"/>
        <v>0</v>
      </c>
      <c r="AO230" t="b">
        <f>AND(AA230,AC230)</f>
        <v>0</v>
      </c>
      <c r="AP230" t="b">
        <f t="shared" si="59"/>
        <v>0</v>
      </c>
      <c r="AQ230" t="b">
        <f>AND(AA230,Y230,Z230)</f>
        <v>0</v>
      </c>
      <c r="AR230" t="b">
        <f t="shared" si="58"/>
        <v>1</v>
      </c>
      <c r="AS230" t="b">
        <f>AND(AB230,AC230)</f>
        <v>1</v>
      </c>
      <c r="AT230" t="b">
        <f t="shared" si="58"/>
        <v>0</v>
      </c>
      <c r="AU230" t="b">
        <f>AND(AF230,Z230)</f>
        <v>0</v>
      </c>
      <c r="AV230" t="b">
        <f t="shared" si="58"/>
        <v>0</v>
      </c>
      <c r="AW230" t="b">
        <f t="shared" si="53"/>
        <v>0</v>
      </c>
      <c r="AX230" t="b">
        <f t="shared" si="58"/>
        <v>0</v>
      </c>
      <c r="AY230" t="b">
        <f>AND(AA230,AC230,Y230)</f>
        <v>0</v>
      </c>
      <c r="AZ230" t="b">
        <f t="shared" si="58"/>
        <v>0</v>
      </c>
      <c r="BA230" t="b">
        <f>AND(AA230,AB230,Z230)</f>
        <v>0</v>
      </c>
      <c r="BB230" t="b">
        <f t="shared" si="58"/>
        <v>0</v>
      </c>
      <c r="BC230" t="b">
        <f t="shared" si="54"/>
        <v>0</v>
      </c>
      <c r="BD230" t="b">
        <f t="shared" si="58"/>
        <v>0</v>
      </c>
      <c r="BE230" t="b">
        <f>AND(AA230,AC230,Z230)</f>
        <v>0</v>
      </c>
      <c r="BF230" t="b">
        <f t="shared" si="58"/>
        <v>0</v>
      </c>
      <c r="BG230" t="b">
        <f t="shared" si="56"/>
        <v>0</v>
      </c>
    </row>
    <row r="231" spans="21:59" x14ac:dyDescent="0.25">
      <c r="U231">
        <f t="shared" si="55"/>
        <v>228</v>
      </c>
      <c r="V231" cm="1">
        <f t="array" ref="V231">_xlfn.IFS(
OR(MOD(V230+0.5,3)=0,MOD(V230+0.5,4)=0,MOD(V230+0.5,7.5)=0,MOD(V230+0.5,5)=0),V230+0.5,
OR(MOD(V230+1,3)=0,MOD(V230+1,4)=0,MOD(V230+1,5)=0),V230+1,
OR(MOD(V230+1.5,3)=0,MOD(V230+1.5,4)=0,MOD(V230+1.5,7.5)=0,MOD(V230+1.5,5)=0),V230+1.5,
OR(MOD(V230+2,3)=0,MOD(V230+2,4)=0,MOD(V230+2,5)=0),V230+2,
OR(MOD(V230+2.5,3)=0,MOD(V230+2.5,4)=0,MOD(V230+2.5,7.5)=0,MOD(V230+2.5,5)=0),V230+2.5,
OR(MOD(V230+3,3)=0,MOD(V230+3,4)=0,MOD(V230+3,5)=0),V230+3)</f>
        <v>342</v>
      </c>
      <c r="W231" s="65">
        <f t="shared" si="52"/>
        <v>1.9</v>
      </c>
      <c r="X231">
        <f>IF(MOD(V231,3)=0,1,0)+IF(MOD(V231,4)=0,2,0)+IF(MOD(V231,5)=0,4,0)+IF(MOD(V231,8)=0,8,0)+IF(MOD(V231,7.5)=0,16,0)+IF(OR(MOD(V231,6)=0,MOD(V231,10)=0),32,0)+IF(OR(MOD(V231,9)=0,MOD(V231,22.5)=0),64,0)</f>
        <v>97</v>
      </c>
      <c r="Y231" t="b">
        <f>OR(MOD(V231,6)=0,MOD(V231,10)=0)</f>
        <v>1</v>
      </c>
      <c r="Z231" t="b">
        <f>OR(MOD(V231,22.5)=0,MOD(V231,9)=0)</f>
        <v>1</v>
      </c>
      <c r="AA231" t="b">
        <f t="shared" si="59"/>
        <v>1</v>
      </c>
      <c r="AB231" t="b">
        <f t="shared" si="59"/>
        <v>0</v>
      </c>
      <c r="AC231" t="b">
        <f t="shared" si="59"/>
        <v>0</v>
      </c>
      <c r="AD231" t="b">
        <f t="shared" si="59"/>
        <v>1</v>
      </c>
      <c r="AE231" t="b">
        <f>AND(AA231,Y231)</f>
        <v>1</v>
      </c>
      <c r="AF231" t="b">
        <f t="shared" si="59"/>
        <v>0</v>
      </c>
      <c r="AG231" t="b">
        <f t="shared" si="59"/>
        <v>0</v>
      </c>
      <c r="AH231" t="b">
        <f t="shared" si="59"/>
        <v>1</v>
      </c>
      <c r="AI231" t="b">
        <f>AND(AA231,Z231)</f>
        <v>1</v>
      </c>
      <c r="AJ231" t="b">
        <f t="shared" si="59"/>
        <v>0</v>
      </c>
      <c r="AK231" t="b">
        <f>AND(AC231,Y231)</f>
        <v>0</v>
      </c>
      <c r="AL231" t="b">
        <f t="shared" si="59"/>
        <v>0</v>
      </c>
      <c r="AM231" t="b">
        <f>AND(AA231,AB231)</f>
        <v>0</v>
      </c>
      <c r="AN231" t="b">
        <f t="shared" si="59"/>
        <v>0</v>
      </c>
      <c r="AO231" t="b">
        <f>AND(AA231,AC231)</f>
        <v>0</v>
      </c>
      <c r="AP231" t="b">
        <f t="shared" si="59"/>
        <v>1</v>
      </c>
      <c r="AQ231" t="b">
        <f>AND(AA231,Y231,Z231)</f>
        <v>1</v>
      </c>
      <c r="AR231" t="b">
        <f t="shared" si="58"/>
        <v>0</v>
      </c>
      <c r="AS231" t="b">
        <f>AND(AB231,AC231)</f>
        <v>0</v>
      </c>
      <c r="AT231" t="b">
        <f t="shared" si="58"/>
        <v>0</v>
      </c>
      <c r="AU231" t="b">
        <f>AND(AF231,Z231)</f>
        <v>0</v>
      </c>
      <c r="AV231" t="b">
        <f t="shared" si="58"/>
        <v>0</v>
      </c>
      <c r="AW231" t="b">
        <f t="shared" si="53"/>
        <v>0</v>
      </c>
      <c r="AX231" t="b">
        <f t="shared" si="58"/>
        <v>0</v>
      </c>
      <c r="AY231" t="b">
        <f>AND(AA231,AC231,Y231)</f>
        <v>0</v>
      </c>
      <c r="AZ231" t="b">
        <f t="shared" si="58"/>
        <v>0</v>
      </c>
      <c r="BA231" t="b">
        <f>AND(AA231,AB231,Z231)</f>
        <v>0</v>
      </c>
      <c r="BB231" t="b">
        <f t="shared" si="58"/>
        <v>0</v>
      </c>
      <c r="BC231" t="b">
        <f t="shared" si="54"/>
        <v>0</v>
      </c>
      <c r="BD231" t="b">
        <f t="shared" si="58"/>
        <v>0</v>
      </c>
      <c r="BE231" t="b">
        <f>AND(AA231,AC231,Z231)</f>
        <v>0</v>
      </c>
      <c r="BF231" t="b">
        <f t="shared" si="58"/>
        <v>0</v>
      </c>
      <c r="BG231" t="b">
        <f t="shared" si="56"/>
        <v>0</v>
      </c>
    </row>
    <row r="232" spans="21:59" x14ac:dyDescent="0.25">
      <c r="U232">
        <f t="shared" si="55"/>
        <v>229</v>
      </c>
      <c r="V232" cm="1">
        <f t="array" ref="V232">_xlfn.IFS(
OR(MOD(V231+0.5,3)=0,MOD(V231+0.5,4)=0,MOD(V231+0.5,7.5)=0,MOD(V231+0.5,5)=0),V231+0.5,
OR(MOD(V231+1,3)=0,MOD(V231+1,4)=0,MOD(V231+1,5)=0),V231+1,
OR(MOD(V231+1.5,3)=0,MOD(V231+1.5,4)=0,MOD(V231+1.5,7.5)=0,MOD(V231+1.5,5)=0),V231+1.5,
OR(MOD(V231+2,3)=0,MOD(V231+2,4)=0,MOD(V231+2,5)=0),V231+2,
OR(MOD(V231+2.5,3)=0,MOD(V231+2.5,4)=0,MOD(V231+2.5,7.5)=0,MOD(V231+2.5,5)=0),V231+2.5,
OR(MOD(V231+3,3)=0,MOD(V231+3,4)=0,MOD(V231+3,5)=0),V231+3)</f>
        <v>344</v>
      </c>
      <c r="W232" s="65">
        <f t="shared" si="52"/>
        <v>1.9111111111111112</v>
      </c>
      <c r="X232">
        <f>IF(MOD(V232,3)=0,1,0)+IF(MOD(V232,4)=0,2,0)+IF(MOD(V232,5)=0,4,0)+IF(MOD(V232,8)=0,8,0)+IF(MOD(V232,7.5)=0,16,0)+IF(OR(MOD(V232,6)=0,MOD(V232,10)=0),32,0)+IF(OR(MOD(V232,9)=0,MOD(V232,22.5)=0),64,0)</f>
        <v>10</v>
      </c>
      <c r="Y232" t="b">
        <f>OR(MOD(V232,6)=0,MOD(V232,10)=0)</f>
        <v>0</v>
      </c>
      <c r="Z232" t="b">
        <f>OR(MOD(V232,22.5)=0,MOD(V232,9)=0)</f>
        <v>0</v>
      </c>
      <c r="AA232" t="b">
        <f t="shared" si="59"/>
        <v>0</v>
      </c>
      <c r="AB232" t="b">
        <f t="shared" si="59"/>
        <v>1</v>
      </c>
      <c r="AC232" t="b">
        <f t="shared" si="59"/>
        <v>0</v>
      </c>
      <c r="AD232" t="b">
        <f t="shared" si="59"/>
        <v>0</v>
      </c>
      <c r="AE232" t="b">
        <f>AND(AA232,Y232)</f>
        <v>0</v>
      </c>
      <c r="AF232" t="b">
        <f t="shared" si="59"/>
        <v>0</v>
      </c>
      <c r="AG232" t="b">
        <f t="shared" si="59"/>
        <v>1</v>
      </c>
      <c r="AH232" t="b">
        <f t="shared" si="59"/>
        <v>0</v>
      </c>
      <c r="AI232" t="b">
        <f>AND(AA232,Z232)</f>
        <v>0</v>
      </c>
      <c r="AJ232" t="b">
        <f t="shared" si="59"/>
        <v>0</v>
      </c>
      <c r="AK232" t="b">
        <f>AND(AC232,Y232)</f>
        <v>0</v>
      </c>
      <c r="AL232" t="b">
        <f t="shared" si="59"/>
        <v>0</v>
      </c>
      <c r="AM232" t="b">
        <f>AND(AA232,AB232)</f>
        <v>0</v>
      </c>
      <c r="AN232" t="b">
        <f t="shared" si="59"/>
        <v>0</v>
      </c>
      <c r="AO232" t="b">
        <f>AND(AA232,AC232)</f>
        <v>0</v>
      </c>
      <c r="AP232" t="b">
        <f t="shared" si="59"/>
        <v>0</v>
      </c>
      <c r="AQ232" t="b">
        <f>AND(AA232,Y232,Z232)</f>
        <v>0</v>
      </c>
      <c r="AR232" t="b">
        <f t="shared" si="58"/>
        <v>0</v>
      </c>
      <c r="AS232" t="b">
        <f>AND(AB232,AC232)</f>
        <v>0</v>
      </c>
      <c r="AT232" t="b">
        <f t="shared" si="58"/>
        <v>0</v>
      </c>
      <c r="AU232" t="b">
        <f>AND(AF232,Z232)</f>
        <v>0</v>
      </c>
      <c r="AV232" t="b">
        <f t="shared" si="58"/>
        <v>0</v>
      </c>
      <c r="AW232" t="b">
        <f t="shared" si="53"/>
        <v>0</v>
      </c>
      <c r="AX232" t="b">
        <f t="shared" si="58"/>
        <v>0</v>
      </c>
      <c r="AY232" t="b">
        <f>AND(AA232,AC232,Y232)</f>
        <v>0</v>
      </c>
      <c r="AZ232" t="b">
        <f t="shared" si="58"/>
        <v>0</v>
      </c>
      <c r="BA232" t="b">
        <f>AND(AA232,AB232,Z232)</f>
        <v>0</v>
      </c>
      <c r="BB232" t="b">
        <f t="shared" si="58"/>
        <v>0</v>
      </c>
      <c r="BC232" t="b">
        <f t="shared" si="54"/>
        <v>0</v>
      </c>
      <c r="BD232" t="b">
        <f t="shared" si="58"/>
        <v>0</v>
      </c>
      <c r="BE232" t="b">
        <f>AND(AA232,AC232,Z232)</f>
        <v>0</v>
      </c>
      <c r="BF232" t="b">
        <f t="shared" si="58"/>
        <v>0</v>
      </c>
      <c r="BG232" t="b">
        <f t="shared" si="56"/>
        <v>0</v>
      </c>
    </row>
    <row r="233" spans="21:59" x14ac:dyDescent="0.25">
      <c r="U233">
        <f t="shared" si="55"/>
        <v>230</v>
      </c>
      <c r="V233" cm="1">
        <f t="array" ref="V233">_xlfn.IFS(
OR(MOD(V232+0.5,3)=0,MOD(V232+0.5,4)=0,MOD(V232+0.5,7.5)=0,MOD(V232+0.5,5)=0),V232+0.5,
OR(MOD(V232+1,3)=0,MOD(V232+1,4)=0,MOD(V232+1,5)=0),V232+1,
OR(MOD(V232+1.5,3)=0,MOD(V232+1.5,4)=0,MOD(V232+1.5,7.5)=0,MOD(V232+1.5,5)=0),V232+1.5,
OR(MOD(V232+2,3)=0,MOD(V232+2,4)=0,MOD(V232+2,5)=0),V232+2,
OR(MOD(V232+2.5,3)=0,MOD(V232+2.5,4)=0,MOD(V232+2.5,7.5)=0,MOD(V232+2.5,5)=0),V232+2.5,
OR(MOD(V232+3,3)=0,MOD(V232+3,4)=0,MOD(V232+3,5)=0),V232+3)</f>
        <v>345</v>
      </c>
      <c r="W233" s="65">
        <f t="shared" si="52"/>
        <v>1.9166666666666667</v>
      </c>
      <c r="X233">
        <f>IF(MOD(V233,3)=0,1,0)+IF(MOD(V233,4)=0,2,0)+IF(MOD(V233,5)=0,4,0)+IF(MOD(V233,8)=0,8,0)+IF(MOD(V233,7.5)=0,16,0)+IF(OR(MOD(V233,6)=0,MOD(V233,10)=0),32,0)+IF(OR(MOD(V233,9)=0,MOD(V233,22.5)=0),64,0)</f>
        <v>21</v>
      </c>
      <c r="Y233" t="b">
        <f>OR(MOD(V233,6)=0,MOD(V233,10)=0)</f>
        <v>0</v>
      </c>
      <c r="Z233" t="b">
        <f>OR(MOD(V233,22.5)=0,MOD(V233,9)=0)</f>
        <v>0</v>
      </c>
      <c r="AA233" t="b">
        <f t="shared" si="59"/>
        <v>1</v>
      </c>
      <c r="AB233" t="b">
        <f t="shared" si="59"/>
        <v>0</v>
      </c>
      <c r="AC233" t="b">
        <f t="shared" si="59"/>
        <v>1</v>
      </c>
      <c r="AD233" t="b">
        <f t="shared" si="59"/>
        <v>0</v>
      </c>
      <c r="AE233" t="b">
        <f>AND(AA233,Y233)</f>
        <v>0</v>
      </c>
      <c r="AF233" t="b">
        <f t="shared" si="59"/>
        <v>1</v>
      </c>
      <c r="AG233" t="b">
        <f t="shared" si="59"/>
        <v>0</v>
      </c>
      <c r="AH233" t="b">
        <f t="shared" si="59"/>
        <v>0</v>
      </c>
      <c r="AI233" t="b">
        <f>AND(AA233,Z233)</f>
        <v>0</v>
      </c>
      <c r="AJ233" t="b">
        <f t="shared" si="59"/>
        <v>0</v>
      </c>
      <c r="AK233" t="b">
        <f>AND(AC233,Y233)</f>
        <v>0</v>
      </c>
      <c r="AL233" t="b">
        <f t="shared" si="59"/>
        <v>0</v>
      </c>
      <c r="AM233" t="b">
        <f>AND(AA233,AB233)</f>
        <v>0</v>
      </c>
      <c r="AN233" t="b">
        <f t="shared" si="59"/>
        <v>1</v>
      </c>
      <c r="AO233" t="b">
        <f>AND(AA233,AC233)</f>
        <v>1</v>
      </c>
      <c r="AP233" t="b">
        <f t="shared" si="59"/>
        <v>0</v>
      </c>
      <c r="AQ233" t="b">
        <f>AND(AA233,Y233,Z233)</f>
        <v>0</v>
      </c>
      <c r="AR233" t="b">
        <f t="shared" si="58"/>
        <v>0</v>
      </c>
      <c r="AS233" t="b">
        <f>AND(AB233,AC233)</f>
        <v>0</v>
      </c>
      <c r="AT233" t="b">
        <f t="shared" si="58"/>
        <v>0</v>
      </c>
      <c r="AU233" t="b">
        <f>AND(AF233,Z233)</f>
        <v>0</v>
      </c>
      <c r="AV233" t="b">
        <f t="shared" si="58"/>
        <v>0</v>
      </c>
      <c r="AW233" t="b">
        <f t="shared" si="53"/>
        <v>0</v>
      </c>
      <c r="AX233" t="b">
        <f t="shared" si="58"/>
        <v>0</v>
      </c>
      <c r="AY233" t="b">
        <f>AND(AA233,AC233,Y233)</f>
        <v>0</v>
      </c>
      <c r="AZ233" t="b">
        <f t="shared" si="58"/>
        <v>0</v>
      </c>
      <c r="BA233" t="b">
        <f>AND(AA233,AB233,Z233)</f>
        <v>0</v>
      </c>
      <c r="BB233" t="b">
        <f t="shared" si="58"/>
        <v>0</v>
      </c>
      <c r="BC233" t="b">
        <f t="shared" si="54"/>
        <v>0</v>
      </c>
      <c r="BD233" t="b">
        <f t="shared" si="58"/>
        <v>0</v>
      </c>
      <c r="BE233" t="b">
        <f>AND(AA233,AC233,Z233)</f>
        <v>0</v>
      </c>
      <c r="BF233" t="b">
        <f t="shared" si="58"/>
        <v>0</v>
      </c>
      <c r="BG233" t="b">
        <f t="shared" si="56"/>
        <v>0</v>
      </c>
    </row>
    <row r="234" spans="21:59" x14ac:dyDescent="0.25">
      <c r="U234">
        <f t="shared" si="55"/>
        <v>231</v>
      </c>
      <c r="V234" cm="1">
        <f t="array" ref="V234">_xlfn.IFS(
OR(MOD(V233+0.5,3)=0,MOD(V233+0.5,4)=0,MOD(V233+0.5,7.5)=0,MOD(V233+0.5,5)=0),V233+0.5,
OR(MOD(V233+1,3)=0,MOD(V233+1,4)=0,MOD(V233+1,5)=0),V233+1,
OR(MOD(V233+1.5,3)=0,MOD(V233+1.5,4)=0,MOD(V233+1.5,7.5)=0,MOD(V233+1.5,5)=0),V233+1.5,
OR(MOD(V233+2,3)=0,MOD(V233+2,4)=0,MOD(V233+2,5)=0),V233+2,
OR(MOD(V233+2.5,3)=0,MOD(V233+2.5,4)=0,MOD(V233+2.5,7.5)=0,MOD(V233+2.5,5)=0),V233+2.5,
OR(MOD(V233+3,3)=0,MOD(V233+3,4)=0,MOD(V233+3,5)=0),V233+3)</f>
        <v>348</v>
      </c>
      <c r="W234" s="65">
        <f t="shared" si="52"/>
        <v>1.9333333333333333</v>
      </c>
      <c r="X234">
        <f>IF(MOD(V234,3)=0,1,0)+IF(MOD(V234,4)=0,2,0)+IF(MOD(V234,5)=0,4,0)+IF(MOD(V234,8)=0,8,0)+IF(MOD(V234,7.5)=0,16,0)+IF(OR(MOD(V234,6)=0,MOD(V234,10)=0),32,0)+IF(OR(MOD(V234,9)=0,MOD(V234,22.5)=0),64,0)</f>
        <v>35</v>
      </c>
      <c r="Y234" t="b">
        <f>OR(MOD(V234,6)=0,MOD(V234,10)=0)</f>
        <v>1</v>
      </c>
      <c r="Z234" t="b">
        <f>OR(MOD(V234,22.5)=0,MOD(V234,9)=0)</f>
        <v>0</v>
      </c>
      <c r="AA234" t="b">
        <f t="shared" si="59"/>
        <v>1</v>
      </c>
      <c r="AB234" t="b">
        <f t="shared" si="59"/>
        <v>1</v>
      </c>
      <c r="AC234" t="b">
        <f t="shared" si="59"/>
        <v>0</v>
      </c>
      <c r="AD234" t="b">
        <f t="shared" si="59"/>
        <v>1</v>
      </c>
      <c r="AE234" t="b">
        <f>AND(AA234,Y234)</f>
        <v>1</v>
      </c>
      <c r="AF234" t="b">
        <f t="shared" si="59"/>
        <v>0</v>
      </c>
      <c r="AG234" t="b">
        <f t="shared" si="59"/>
        <v>0</v>
      </c>
      <c r="AH234" t="b">
        <f t="shared" si="59"/>
        <v>0</v>
      </c>
      <c r="AI234" t="b">
        <f>AND(AA234,Z234)</f>
        <v>0</v>
      </c>
      <c r="AJ234" t="b">
        <f t="shared" si="59"/>
        <v>0</v>
      </c>
      <c r="AK234" t="b">
        <f>AND(AC234,Y234)</f>
        <v>0</v>
      </c>
      <c r="AL234" t="b">
        <f t="shared" si="59"/>
        <v>1</v>
      </c>
      <c r="AM234" t="b">
        <f>AND(AA234,AB234)</f>
        <v>1</v>
      </c>
      <c r="AN234" t="b">
        <f t="shared" si="59"/>
        <v>0</v>
      </c>
      <c r="AO234" t="b">
        <f>AND(AA234,AC234)</f>
        <v>0</v>
      </c>
      <c r="AP234" t="b">
        <f t="shared" si="59"/>
        <v>0</v>
      </c>
      <c r="AQ234" t="b">
        <f>AND(AA234,Y234,Z234)</f>
        <v>0</v>
      </c>
      <c r="AR234" t="b">
        <f t="shared" ref="AR234:BF243" si="60">MOD($V234,AR$1)=0</f>
        <v>0</v>
      </c>
      <c r="AS234" t="b">
        <f>AND(AB234,AC234)</f>
        <v>0</v>
      </c>
      <c r="AT234" t="b">
        <f t="shared" si="60"/>
        <v>0</v>
      </c>
      <c r="AU234" t="b">
        <f>AND(AF234,Z234)</f>
        <v>0</v>
      </c>
      <c r="AV234" t="b">
        <f t="shared" si="60"/>
        <v>0</v>
      </c>
      <c r="AW234" t="b">
        <f t="shared" si="53"/>
        <v>0</v>
      </c>
      <c r="AX234" t="b">
        <f t="shared" si="60"/>
        <v>0</v>
      </c>
      <c r="AY234" t="b">
        <f>AND(AA234,AC234,Y234)</f>
        <v>0</v>
      </c>
      <c r="AZ234" t="b">
        <f t="shared" si="60"/>
        <v>0</v>
      </c>
      <c r="BA234" t="b">
        <f>AND(AA234,AB234,Z234)</f>
        <v>0</v>
      </c>
      <c r="BB234" t="b">
        <f t="shared" si="60"/>
        <v>0</v>
      </c>
      <c r="BC234" t="b">
        <f t="shared" si="54"/>
        <v>0</v>
      </c>
      <c r="BD234" t="b">
        <f t="shared" si="60"/>
        <v>0</v>
      </c>
      <c r="BE234" t="b">
        <f>AND(AA234,AC234,Z234)</f>
        <v>0</v>
      </c>
      <c r="BF234" t="b">
        <f t="shared" si="60"/>
        <v>0</v>
      </c>
      <c r="BG234" t="b">
        <f t="shared" si="56"/>
        <v>0</v>
      </c>
    </row>
    <row r="235" spans="21:59" x14ac:dyDescent="0.25">
      <c r="U235">
        <f t="shared" si="55"/>
        <v>232</v>
      </c>
      <c r="V235" cm="1">
        <f t="array" ref="V235">_xlfn.IFS(
OR(MOD(V234+0.5,3)=0,MOD(V234+0.5,4)=0,MOD(V234+0.5,7.5)=0,MOD(V234+0.5,5)=0),V234+0.5,
OR(MOD(V234+1,3)=0,MOD(V234+1,4)=0,MOD(V234+1,5)=0),V234+1,
OR(MOD(V234+1.5,3)=0,MOD(V234+1.5,4)=0,MOD(V234+1.5,7.5)=0,MOD(V234+1.5,5)=0),V234+1.5,
OR(MOD(V234+2,3)=0,MOD(V234+2,4)=0,MOD(V234+2,5)=0),V234+2,
OR(MOD(V234+2.5,3)=0,MOD(V234+2.5,4)=0,MOD(V234+2.5,7.5)=0,MOD(V234+2.5,5)=0),V234+2.5,
OR(MOD(V234+3,3)=0,MOD(V234+3,4)=0,MOD(V234+3,5)=0),V234+3)</f>
        <v>350</v>
      </c>
      <c r="W235" s="65">
        <f t="shared" si="52"/>
        <v>1.9444444444444444</v>
      </c>
      <c r="X235">
        <f>IF(MOD(V235,3)=0,1,0)+IF(MOD(V235,4)=0,2,0)+IF(MOD(V235,5)=0,4,0)+IF(MOD(V235,8)=0,8,0)+IF(MOD(V235,7.5)=0,16,0)+IF(OR(MOD(V235,6)=0,MOD(V235,10)=0),32,0)+IF(OR(MOD(V235,9)=0,MOD(V235,22.5)=0),64,0)</f>
        <v>36</v>
      </c>
      <c r="Y235" t="b">
        <f>OR(MOD(V235,6)=0,MOD(V235,10)=0)</f>
        <v>1</v>
      </c>
      <c r="Z235" t="b">
        <f>OR(MOD(V235,22.5)=0,MOD(V235,9)=0)</f>
        <v>0</v>
      </c>
      <c r="AA235" t="b">
        <f t="shared" si="59"/>
        <v>0</v>
      </c>
      <c r="AB235" t="b">
        <f t="shared" si="59"/>
        <v>0</v>
      </c>
      <c r="AC235" t="b">
        <f t="shared" si="59"/>
        <v>1</v>
      </c>
      <c r="AD235" t="b">
        <f t="shared" si="59"/>
        <v>0</v>
      </c>
      <c r="AE235" t="b">
        <f>AND(AA235,Y235)</f>
        <v>0</v>
      </c>
      <c r="AF235" t="b">
        <f t="shared" si="59"/>
        <v>0</v>
      </c>
      <c r="AG235" t="b">
        <f t="shared" si="59"/>
        <v>0</v>
      </c>
      <c r="AH235" t="b">
        <f t="shared" si="59"/>
        <v>0</v>
      </c>
      <c r="AI235" t="b">
        <f>AND(AA235,Z235)</f>
        <v>0</v>
      </c>
      <c r="AJ235" t="b">
        <f t="shared" si="59"/>
        <v>1</v>
      </c>
      <c r="AK235" t="b">
        <f>AND(AC235,Y235)</f>
        <v>1</v>
      </c>
      <c r="AL235" t="b">
        <f t="shared" si="59"/>
        <v>0</v>
      </c>
      <c r="AM235" t="b">
        <f>AND(AA235,AB235)</f>
        <v>0</v>
      </c>
      <c r="AN235" t="b">
        <f t="shared" si="59"/>
        <v>0</v>
      </c>
      <c r="AO235" t="b">
        <f>AND(AA235,AC235)</f>
        <v>0</v>
      </c>
      <c r="AP235" t="b">
        <f t="shared" si="59"/>
        <v>0</v>
      </c>
      <c r="AQ235" t="b">
        <f>AND(AA235,Y235,Z235)</f>
        <v>0</v>
      </c>
      <c r="AR235" t="b">
        <f t="shared" si="60"/>
        <v>0</v>
      </c>
      <c r="AS235" t="b">
        <f>AND(AB235,AC235)</f>
        <v>0</v>
      </c>
      <c r="AT235" t="b">
        <f t="shared" si="60"/>
        <v>0</v>
      </c>
      <c r="AU235" t="b">
        <f>AND(AF235,Z235)</f>
        <v>0</v>
      </c>
      <c r="AV235" t="b">
        <f t="shared" si="60"/>
        <v>0</v>
      </c>
      <c r="AW235" t="b">
        <f t="shared" si="53"/>
        <v>0</v>
      </c>
      <c r="AX235" t="b">
        <f t="shared" si="60"/>
        <v>0</v>
      </c>
      <c r="AY235" t="b">
        <f>AND(AA235,AC235,Y235)</f>
        <v>0</v>
      </c>
      <c r="AZ235" t="b">
        <f t="shared" si="60"/>
        <v>0</v>
      </c>
      <c r="BA235" t="b">
        <f>AND(AA235,AB235,Z235)</f>
        <v>0</v>
      </c>
      <c r="BB235" t="b">
        <f t="shared" si="60"/>
        <v>0</v>
      </c>
      <c r="BC235" t="b">
        <f t="shared" si="54"/>
        <v>0</v>
      </c>
      <c r="BD235" t="b">
        <f t="shared" si="60"/>
        <v>0</v>
      </c>
      <c r="BE235" t="b">
        <f>AND(AA235,AC235,Z235)</f>
        <v>0</v>
      </c>
      <c r="BF235" t="b">
        <f t="shared" si="60"/>
        <v>0</v>
      </c>
      <c r="BG235" t="b">
        <f t="shared" si="56"/>
        <v>0</v>
      </c>
    </row>
    <row r="236" spans="21:59" x14ac:dyDescent="0.25">
      <c r="U236">
        <f t="shared" si="55"/>
        <v>233</v>
      </c>
      <c r="V236" cm="1">
        <f t="array" ref="V236">_xlfn.IFS(
OR(MOD(V235+0.5,3)=0,MOD(V235+0.5,4)=0,MOD(V235+0.5,7.5)=0,MOD(V235+0.5,5)=0),V235+0.5,
OR(MOD(V235+1,3)=0,MOD(V235+1,4)=0,MOD(V235+1,5)=0),V235+1,
OR(MOD(V235+1.5,3)=0,MOD(V235+1.5,4)=0,MOD(V235+1.5,7.5)=0,MOD(V235+1.5,5)=0),V235+1.5,
OR(MOD(V235+2,3)=0,MOD(V235+2,4)=0,MOD(V235+2,5)=0),V235+2,
OR(MOD(V235+2.5,3)=0,MOD(V235+2.5,4)=0,MOD(V235+2.5,7.5)=0,MOD(V235+2.5,5)=0),V235+2.5,
OR(MOD(V235+3,3)=0,MOD(V235+3,4)=0,MOD(V235+3,5)=0),V235+3)</f>
        <v>351</v>
      </c>
      <c r="W236" s="65">
        <f t="shared" si="52"/>
        <v>1.95</v>
      </c>
      <c r="X236">
        <f>IF(MOD(V236,3)=0,1,0)+IF(MOD(V236,4)=0,2,0)+IF(MOD(V236,5)=0,4,0)+IF(MOD(V236,8)=0,8,0)+IF(MOD(V236,7.5)=0,16,0)+IF(OR(MOD(V236,6)=0,MOD(V236,10)=0),32,0)+IF(OR(MOD(V236,9)=0,MOD(V236,22.5)=0),64,0)</f>
        <v>65</v>
      </c>
      <c r="Y236" t="b">
        <f>OR(MOD(V236,6)=0,MOD(V236,10)=0)</f>
        <v>0</v>
      </c>
      <c r="Z236" t="b">
        <f>OR(MOD(V236,22.5)=0,MOD(V236,9)=0)</f>
        <v>1</v>
      </c>
      <c r="AA236" t="b">
        <f t="shared" si="59"/>
        <v>1</v>
      </c>
      <c r="AB236" t="b">
        <f t="shared" si="59"/>
        <v>0</v>
      </c>
      <c r="AC236" t="b">
        <f t="shared" si="59"/>
        <v>0</v>
      </c>
      <c r="AD236" t="b">
        <f t="shared" si="59"/>
        <v>0</v>
      </c>
      <c r="AE236" t="b">
        <f>AND(AA236,Y236)</f>
        <v>0</v>
      </c>
      <c r="AF236" t="b">
        <f t="shared" si="59"/>
        <v>0</v>
      </c>
      <c r="AG236" t="b">
        <f t="shared" si="59"/>
        <v>0</v>
      </c>
      <c r="AH236" t="b">
        <f t="shared" si="59"/>
        <v>1</v>
      </c>
      <c r="AI236" t="b">
        <f>AND(AA236,Z236)</f>
        <v>1</v>
      </c>
      <c r="AJ236" t="b">
        <f t="shared" si="59"/>
        <v>0</v>
      </c>
      <c r="AK236" t="b">
        <f>AND(AC236,Y236)</f>
        <v>0</v>
      </c>
      <c r="AL236" t="b">
        <f t="shared" si="59"/>
        <v>0</v>
      </c>
      <c r="AM236" t="b">
        <f>AND(AA236,AB236)</f>
        <v>0</v>
      </c>
      <c r="AN236" t="b">
        <f t="shared" si="59"/>
        <v>0</v>
      </c>
      <c r="AO236" t="b">
        <f>AND(AA236,AC236)</f>
        <v>0</v>
      </c>
      <c r="AP236" t="b">
        <f t="shared" si="59"/>
        <v>0</v>
      </c>
      <c r="AQ236" t="b">
        <f>AND(AA236,Y236,Z236)</f>
        <v>0</v>
      </c>
      <c r="AR236" t="b">
        <f t="shared" si="60"/>
        <v>0</v>
      </c>
      <c r="AS236" t="b">
        <f>AND(AB236,AC236)</f>
        <v>0</v>
      </c>
      <c r="AT236" t="b">
        <f t="shared" si="60"/>
        <v>0</v>
      </c>
      <c r="AU236" t="b">
        <f>AND(AF236,Z236)</f>
        <v>0</v>
      </c>
      <c r="AV236" t="b">
        <f t="shared" si="60"/>
        <v>0</v>
      </c>
      <c r="AW236" t="b">
        <f t="shared" si="53"/>
        <v>0</v>
      </c>
      <c r="AX236" t="b">
        <f t="shared" si="60"/>
        <v>0</v>
      </c>
      <c r="AY236" t="b">
        <f>AND(AA236,AC236,Y236)</f>
        <v>0</v>
      </c>
      <c r="AZ236" t="b">
        <f t="shared" si="60"/>
        <v>0</v>
      </c>
      <c r="BA236" t="b">
        <f>AND(AA236,AB236,Z236)</f>
        <v>0</v>
      </c>
      <c r="BB236" t="b">
        <f t="shared" si="60"/>
        <v>0</v>
      </c>
      <c r="BC236" t="b">
        <f t="shared" si="54"/>
        <v>0</v>
      </c>
      <c r="BD236" t="b">
        <f t="shared" si="60"/>
        <v>0</v>
      </c>
      <c r="BE236" t="b">
        <f>AND(AA236,AC236,Z236)</f>
        <v>0</v>
      </c>
      <c r="BF236" t="b">
        <f t="shared" si="60"/>
        <v>0</v>
      </c>
      <c r="BG236" t="b">
        <f t="shared" si="56"/>
        <v>0</v>
      </c>
    </row>
    <row r="237" spans="21:59" x14ac:dyDescent="0.25">
      <c r="U237">
        <f t="shared" si="55"/>
        <v>234</v>
      </c>
      <c r="V237" cm="1">
        <f t="array" ref="V237">_xlfn.IFS(
OR(MOD(V236+0.5,3)=0,MOD(V236+0.5,4)=0,MOD(V236+0.5,7.5)=0,MOD(V236+0.5,5)=0),V236+0.5,
OR(MOD(V236+1,3)=0,MOD(V236+1,4)=0,MOD(V236+1,5)=0),V236+1,
OR(MOD(V236+1.5,3)=0,MOD(V236+1.5,4)=0,MOD(V236+1.5,7.5)=0,MOD(V236+1.5,5)=0),V236+1.5,
OR(MOD(V236+2,3)=0,MOD(V236+2,4)=0,MOD(V236+2,5)=0),V236+2,
OR(MOD(V236+2.5,3)=0,MOD(V236+2.5,4)=0,MOD(V236+2.5,7.5)=0,MOD(V236+2.5,5)=0),V236+2.5,
OR(MOD(V236+3,3)=0,MOD(V236+3,4)=0,MOD(V236+3,5)=0),V236+3)</f>
        <v>352</v>
      </c>
      <c r="W237" s="65">
        <f t="shared" si="52"/>
        <v>1.9555555555555555</v>
      </c>
      <c r="X237">
        <f>IF(MOD(V237,3)=0,1,0)+IF(MOD(V237,4)=0,2,0)+IF(MOD(V237,5)=0,4,0)+IF(MOD(V237,8)=0,8,0)+IF(MOD(V237,7.5)=0,16,0)+IF(OR(MOD(V237,6)=0,MOD(V237,10)=0),32,0)+IF(OR(MOD(V237,9)=0,MOD(V237,22.5)=0),64,0)</f>
        <v>10</v>
      </c>
      <c r="Y237" t="b">
        <f>OR(MOD(V237,6)=0,MOD(V237,10)=0)</f>
        <v>0</v>
      </c>
      <c r="Z237" t="b">
        <f>OR(MOD(V237,22.5)=0,MOD(V237,9)=0)</f>
        <v>0</v>
      </c>
      <c r="AA237" t="b">
        <f t="shared" si="59"/>
        <v>0</v>
      </c>
      <c r="AB237" t="b">
        <f t="shared" si="59"/>
        <v>1</v>
      </c>
      <c r="AC237" t="b">
        <f t="shared" si="59"/>
        <v>0</v>
      </c>
      <c r="AD237" t="b">
        <f t="shared" si="59"/>
        <v>0</v>
      </c>
      <c r="AE237" t="b">
        <f>AND(AA237,Y237)</f>
        <v>0</v>
      </c>
      <c r="AF237" t="b">
        <f t="shared" si="59"/>
        <v>0</v>
      </c>
      <c r="AG237" t="b">
        <f t="shared" si="59"/>
        <v>1</v>
      </c>
      <c r="AH237" t="b">
        <f t="shared" si="59"/>
        <v>0</v>
      </c>
      <c r="AI237" t="b">
        <f>AND(AA237,Z237)</f>
        <v>0</v>
      </c>
      <c r="AJ237" t="b">
        <f t="shared" si="59"/>
        <v>0</v>
      </c>
      <c r="AK237" t="b">
        <f>AND(AC237,Y237)</f>
        <v>0</v>
      </c>
      <c r="AL237" t="b">
        <f t="shared" si="59"/>
        <v>0</v>
      </c>
      <c r="AM237" t="b">
        <f>AND(AA237,AB237)</f>
        <v>0</v>
      </c>
      <c r="AN237" t="b">
        <f t="shared" si="59"/>
        <v>0</v>
      </c>
      <c r="AO237" t="b">
        <f>AND(AA237,AC237)</f>
        <v>0</v>
      </c>
      <c r="AP237" t="b">
        <f t="shared" si="59"/>
        <v>0</v>
      </c>
      <c r="AQ237" t="b">
        <f>AND(AA237,Y237,Z237)</f>
        <v>0</v>
      </c>
      <c r="AR237" t="b">
        <f t="shared" si="60"/>
        <v>0</v>
      </c>
      <c r="AS237" t="b">
        <f>AND(AB237,AC237)</f>
        <v>0</v>
      </c>
      <c r="AT237" t="b">
        <f t="shared" si="60"/>
        <v>0</v>
      </c>
      <c r="AU237" t="b">
        <f>AND(AF237,Z237)</f>
        <v>0</v>
      </c>
      <c r="AV237" t="b">
        <f t="shared" si="60"/>
        <v>0</v>
      </c>
      <c r="AW237" t="b">
        <f t="shared" si="53"/>
        <v>0</v>
      </c>
      <c r="AX237" t="b">
        <f t="shared" si="60"/>
        <v>0</v>
      </c>
      <c r="AY237" t="b">
        <f>AND(AA237,AC237,Y237)</f>
        <v>0</v>
      </c>
      <c r="AZ237" t="b">
        <f t="shared" si="60"/>
        <v>0</v>
      </c>
      <c r="BA237" t="b">
        <f>AND(AA237,AB237,Z237)</f>
        <v>0</v>
      </c>
      <c r="BB237" t="b">
        <f t="shared" si="60"/>
        <v>0</v>
      </c>
      <c r="BC237" t="b">
        <f t="shared" si="54"/>
        <v>0</v>
      </c>
      <c r="BD237" t="b">
        <f t="shared" si="60"/>
        <v>0</v>
      </c>
      <c r="BE237" t="b">
        <f>AND(AA237,AC237,Z237)</f>
        <v>0</v>
      </c>
      <c r="BF237" t="b">
        <f t="shared" si="60"/>
        <v>0</v>
      </c>
      <c r="BG237" t="b">
        <f t="shared" si="56"/>
        <v>0</v>
      </c>
    </row>
    <row r="238" spans="21:59" x14ac:dyDescent="0.25">
      <c r="U238">
        <f t="shared" si="55"/>
        <v>235</v>
      </c>
      <c r="V238" cm="1">
        <f t="array" ref="V238">_xlfn.IFS(
OR(MOD(V237+0.5,3)=0,MOD(V237+0.5,4)=0,MOD(V237+0.5,7.5)=0,MOD(V237+0.5,5)=0),V237+0.5,
OR(MOD(V237+1,3)=0,MOD(V237+1,4)=0,MOD(V237+1,5)=0),V237+1,
OR(MOD(V237+1.5,3)=0,MOD(V237+1.5,4)=0,MOD(V237+1.5,7.5)=0,MOD(V237+1.5,5)=0),V237+1.5,
OR(MOD(V237+2,3)=0,MOD(V237+2,4)=0,MOD(V237+2,5)=0),V237+2,
OR(MOD(V237+2.5,3)=0,MOD(V237+2.5,4)=0,MOD(V237+2.5,7.5)=0,MOD(V237+2.5,5)=0),V237+2.5,
OR(MOD(V237+3,3)=0,MOD(V237+3,4)=0,MOD(V237+3,5)=0),V237+3)</f>
        <v>352.5</v>
      </c>
      <c r="W238" s="65">
        <f t="shared" si="52"/>
        <v>1.9583333333333335</v>
      </c>
      <c r="X238">
        <f>IF(MOD(V238,3)=0,1,0)+IF(MOD(V238,4)=0,2,0)+IF(MOD(V238,5)=0,4,0)+IF(MOD(V238,8)=0,8,0)+IF(MOD(V238,7.5)=0,16,0)+IF(OR(MOD(V238,6)=0,MOD(V238,10)=0),32,0)+IF(OR(MOD(V238,9)=0,MOD(V238,22.5)=0),64,0)</f>
        <v>16</v>
      </c>
      <c r="Y238" t="b">
        <f>OR(MOD(V238,6)=0,MOD(V238,10)=0)</f>
        <v>0</v>
      </c>
      <c r="Z238" t="b">
        <f>OR(MOD(V238,22.5)=0,MOD(V238,9)=0)</f>
        <v>0</v>
      </c>
      <c r="AA238" t="b">
        <f t="shared" si="59"/>
        <v>0</v>
      </c>
      <c r="AB238" t="b">
        <f t="shared" si="59"/>
        <v>0</v>
      </c>
      <c r="AC238" t="b">
        <f t="shared" si="59"/>
        <v>0</v>
      </c>
      <c r="AD238" t="b">
        <f t="shared" si="59"/>
        <v>0</v>
      </c>
      <c r="AE238" t="b">
        <f>AND(AA238,Y238)</f>
        <v>0</v>
      </c>
      <c r="AF238" t="b">
        <f t="shared" si="59"/>
        <v>1</v>
      </c>
      <c r="AG238" t="b">
        <f t="shared" si="59"/>
        <v>0</v>
      </c>
      <c r="AH238" t="b">
        <f t="shared" si="59"/>
        <v>0</v>
      </c>
      <c r="AI238" t="b">
        <f>AND(AA238,Z238)</f>
        <v>0</v>
      </c>
      <c r="AJ238" t="b">
        <f t="shared" si="59"/>
        <v>0</v>
      </c>
      <c r="AK238" t="b">
        <f>AND(AC238,Y238)</f>
        <v>0</v>
      </c>
      <c r="AL238" t="b">
        <f t="shared" si="59"/>
        <v>0</v>
      </c>
      <c r="AM238" t="b">
        <f>AND(AA238,AB238)</f>
        <v>0</v>
      </c>
      <c r="AN238" t="b">
        <f t="shared" si="59"/>
        <v>0</v>
      </c>
      <c r="AO238" t="b">
        <f>AND(AA238,AC238)</f>
        <v>0</v>
      </c>
      <c r="AP238" t="b">
        <f t="shared" si="59"/>
        <v>0</v>
      </c>
      <c r="AQ238" t="b">
        <f>AND(AA238,Y238,Z238)</f>
        <v>0</v>
      </c>
      <c r="AR238" t="b">
        <f t="shared" si="60"/>
        <v>0</v>
      </c>
      <c r="AS238" t="b">
        <f>AND(AB238,AC238)</f>
        <v>0</v>
      </c>
      <c r="AT238" t="b">
        <f t="shared" si="60"/>
        <v>0</v>
      </c>
      <c r="AU238" t="b">
        <f>AND(AF238,Z238)</f>
        <v>0</v>
      </c>
      <c r="AV238" t="b">
        <f t="shared" si="60"/>
        <v>0</v>
      </c>
      <c r="AW238" t="b">
        <f t="shared" si="53"/>
        <v>0</v>
      </c>
      <c r="AX238" t="b">
        <f t="shared" si="60"/>
        <v>0</v>
      </c>
      <c r="AY238" t="b">
        <f>AND(AA238,AC238,Y238)</f>
        <v>0</v>
      </c>
      <c r="AZ238" t="b">
        <f t="shared" si="60"/>
        <v>0</v>
      </c>
      <c r="BA238" t="b">
        <f>AND(AA238,AB238,Z238)</f>
        <v>0</v>
      </c>
      <c r="BB238" t="b">
        <f t="shared" si="60"/>
        <v>0</v>
      </c>
      <c r="BC238" t="b">
        <f t="shared" si="54"/>
        <v>0</v>
      </c>
      <c r="BD238" t="b">
        <f t="shared" si="60"/>
        <v>0</v>
      </c>
      <c r="BE238" t="b">
        <f>AND(AA238,AC238,Z238)</f>
        <v>0</v>
      </c>
      <c r="BF238" t="b">
        <f t="shared" si="60"/>
        <v>0</v>
      </c>
      <c r="BG238" t="b">
        <f t="shared" si="56"/>
        <v>0</v>
      </c>
    </row>
    <row r="239" spans="21:59" x14ac:dyDescent="0.25">
      <c r="U239">
        <f t="shared" si="55"/>
        <v>236</v>
      </c>
      <c r="V239" cm="1">
        <f t="array" ref="V239">_xlfn.IFS(
OR(MOD(V238+0.5,3)=0,MOD(V238+0.5,4)=0,MOD(V238+0.5,7.5)=0,MOD(V238+0.5,5)=0),V238+0.5,
OR(MOD(V238+1,3)=0,MOD(V238+1,4)=0,MOD(V238+1,5)=0),V238+1,
OR(MOD(V238+1.5,3)=0,MOD(V238+1.5,4)=0,MOD(V238+1.5,7.5)=0,MOD(V238+1.5,5)=0),V238+1.5,
OR(MOD(V238+2,3)=0,MOD(V238+2,4)=0,MOD(V238+2,5)=0),V238+2,
OR(MOD(V238+2.5,3)=0,MOD(V238+2.5,4)=0,MOD(V238+2.5,7.5)=0,MOD(V238+2.5,5)=0),V238+2.5,
OR(MOD(V238+3,3)=0,MOD(V238+3,4)=0,MOD(V238+3,5)=0),V238+3)</f>
        <v>354</v>
      </c>
      <c r="W239" s="65">
        <f t="shared" si="52"/>
        <v>1.9666666666666668</v>
      </c>
      <c r="X239">
        <f>IF(MOD(V239,3)=0,1,0)+IF(MOD(V239,4)=0,2,0)+IF(MOD(V239,5)=0,4,0)+IF(MOD(V239,8)=0,8,0)+IF(MOD(V239,7.5)=0,16,0)+IF(OR(MOD(V239,6)=0,MOD(V239,10)=0),32,0)+IF(OR(MOD(V239,9)=0,MOD(V239,22.5)=0),64,0)</f>
        <v>33</v>
      </c>
      <c r="Y239" t="b">
        <f>OR(MOD(V239,6)=0,MOD(V239,10)=0)</f>
        <v>1</v>
      </c>
      <c r="Z239" t="b">
        <f>OR(MOD(V239,22.5)=0,MOD(V239,9)=0)</f>
        <v>0</v>
      </c>
      <c r="AA239" t="b">
        <f t="shared" si="59"/>
        <v>1</v>
      </c>
      <c r="AB239" t="b">
        <f t="shared" si="59"/>
        <v>0</v>
      </c>
      <c r="AC239" t="b">
        <f t="shared" si="59"/>
        <v>0</v>
      </c>
      <c r="AD239" t="b">
        <f t="shared" si="59"/>
        <v>1</v>
      </c>
      <c r="AE239" t="b">
        <f>AND(AA239,Y239)</f>
        <v>1</v>
      </c>
      <c r="AF239" t="b">
        <f t="shared" si="59"/>
        <v>0</v>
      </c>
      <c r="AG239" t="b">
        <f t="shared" si="59"/>
        <v>0</v>
      </c>
      <c r="AH239" t="b">
        <f t="shared" si="59"/>
        <v>0</v>
      </c>
      <c r="AI239" t="b">
        <f>AND(AA239,Z239)</f>
        <v>0</v>
      </c>
      <c r="AJ239" t="b">
        <f t="shared" si="59"/>
        <v>0</v>
      </c>
      <c r="AK239" t="b">
        <f>AND(AC239,Y239)</f>
        <v>0</v>
      </c>
      <c r="AL239" t="b">
        <f t="shared" si="59"/>
        <v>0</v>
      </c>
      <c r="AM239" t="b">
        <f>AND(AA239,AB239)</f>
        <v>0</v>
      </c>
      <c r="AN239" t="b">
        <f t="shared" si="59"/>
        <v>0</v>
      </c>
      <c r="AO239" t="b">
        <f>AND(AA239,AC239)</f>
        <v>0</v>
      </c>
      <c r="AP239" t="b">
        <f t="shared" si="59"/>
        <v>0</v>
      </c>
      <c r="AQ239" t="b">
        <f>AND(AA239,Y239,Z239)</f>
        <v>0</v>
      </c>
      <c r="AR239" t="b">
        <f t="shared" si="60"/>
        <v>0</v>
      </c>
      <c r="AS239" t="b">
        <f>AND(AB239,AC239)</f>
        <v>0</v>
      </c>
      <c r="AT239" t="b">
        <f t="shared" si="60"/>
        <v>0</v>
      </c>
      <c r="AU239" t="b">
        <f>AND(AF239,Z239)</f>
        <v>0</v>
      </c>
      <c r="AV239" t="b">
        <f t="shared" si="60"/>
        <v>0</v>
      </c>
      <c r="AW239" t="b">
        <f t="shared" si="53"/>
        <v>0</v>
      </c>
      <c r="AX239" t="b">
        <f t="shared" si="60"/>
        <v>0</v>
      </c>
      <c r="AY239" t="b">
        <f>AND(AA239,AC239,Y239)</f>
        <v>0</v>
      </c>
      <c r="AZ239" t="b">
        <f t="shared" si="60"/>
        <v>0</v>
      </c>
      <c r="BA239" t="b">
        <f>AND(AA239,AB239,Z239)</f>
        <v>0</v>
      </c>
      <c r="BB239" t="b">
        <f t="shared" si="60"/>
        <v>0</v>
      </c>
      <c r="BC239" t="b">
        <f t="shared" si="54"/>
        <v>0</v>
      </c>
      <c r="BD239" t="b">
        <f t="shared" si="60"/>
        <v>0</v>
      </c>
      <c r="BE239" t="b">
        <f>AND(AA239,AC239,Z239)</f>
        <v>0</v>
      </c>
      <c r="BF239" t="b">
        <f t="shared" si="60"/>
        <v>0</v>
      </c>
      <c r="BG239" t="b">
        <f t="shared" si="56"/>
        <v>0</v>
      </c>
    </row>
    <row r="240" spans="21:59" x14ac:dyDescent="0.25">
      <c r="U240">
        <f t="shared" si="55"/>
        <v>237</v>
      </c>
      <c r="V240" cm="1">
        <f t="array" ref="V240">_xlfn.IFS(
OR(MOD(V239+0.5,3)=0,MOD(V239+0.5,4)=0,MOD(V239+0.5,7.5)=0,MOD(V239+0.5,5)=0),V239+0.5,
OR(MOD(V239+1,3)=0,MOD(V239+1,4)=0,MOD(V239+1,5)=0),V239+1,
OR(MOD(V239+1.5,3)=0,MOD(V239+1.5,4)=0,MOD(V239+1.5,7.5)=0,MOD(V239+1.5,5)=0),V239+1.5,
OR(MOD(V239+2,3)=0,MOD(V239+2,4)=0,MOD(V239+2,5)=0),V239+2,
OR(MOD(V239+2.5,3)=0,MOD(V239+2.5,4)=0,MOD(V239+2.5,7.5)=0,MOD(V239+2.5,5)=0),V239+2.5,
OR(MOD(V239+3,3)=0,MOD(V239+3,4)=0,MOD(V239+3,5)=0),V239+3)</f>
        <v>355</v>
      </c>
      <c r="W240" s="65">
        <f t="shared" si="52"/>
        <v>1.9722222222222223</v>
      </c>
      <c r="X240">
        <f>IF(MOD(V240,3)=0,1,0)+IF(MOD(V240,4)=0,2,0)+IF(MOD(V240,5)=0,4,0)+IF(MOD(V240,8)=0,8,0)+IF(MOD(V240,7.5)=0,16,0)+IF(OR(MOD(V240,6)=0,MOD(V240,10)=0),32,0)+IF(OR(MOD(V240,9)=0,MOD(V240,22.5)=0),64,0)</f>
        <v>4</v>
      </c>
      <c r="Y240" t="b">
        <f>OR(MOD(V240,6)=0,MOD(V240,10)=0)</f>
        <v>0</v>
      </c>
      <c r="Z240" t="b">
        <f>OR(MOD(V240,22.5)=0,MOD(V240,9)=0)</f>
        <v>0</v>
      </c>
      <c r="AA240" t="b">
        <f t="shared" si="59"/>
        <v>0</v>
      </c>
      <c r="AB240" t="b">
        <f t="shared" si="59"/>
        <v>0</v>
      </c>
      <c r="AC240" t="b">
        <f t="shared" si="59"/>
        <v>1</v>
      </c>
      <c r="AD240" t="b">
        <f t="shared" si="59"/>
        <v>0</v>
      </c>
      <c r="AE240" t="b">
        <f>AND(AA240,Y240)</f>
        <v>0</v>
      </c>
      <c r="AF240" t="b">
        <f t="shared" si="59"/>
        <v>0</v>
      </c>
      <c r="AG240" t="b">
        <f t="shared" si="59"/>
        <v>0</v>
      </c>
      <c r="AH240" t="b">
        <f t="shared" si="59"/>
        <v>0</v>
      </c>
      <c r="AI240" t="b">
        <f>AND(AA240,Z240)</f>
        <v>0</v>
      </c>
      <c r="AJ240" t="b">
        <f t="shared" si="59"/>
        <v>0</v>
      </c>
      <c r="AK240" t="b">
        <f>AND(AC240,Y240)</f>
        <v>0</v>
      </c>
      <c r="AL240" t="b">
        <f t="shared" si="59"/>
        <v>0</v>
      </c>
      <c r="AM240" t="b">
        <f>AND(AA240,AB240)</f>
        <v>0</v>
      </c>
      <c r="AN240" t="b">
        <f t="shared" si="59"/>
        <v>0</v>
      </c>
      <c r="AO240" t="b">
        <f>AND(AA240,AC240)</f>
        <v>0</v>
      </c>
      <c r="AP240" t="b">
        <f t="shared" si="59"/>
        <v>0</v>
      </c>
      <c r="AQ240" t="b">
        <f>AND(AA240,Y240,Z240)</f>
        <v>0</v>
      </c>
      <c r="AR240" t="b">
        <f t="shared" si="60"/>
        <v>0</v>
      </c>
      <c r="AS240" t="b">
        <f>AND(AB240,AC240)</f>
        <v>0</v>
      </c>
      <c r="AT240" t="b">
        <f t="shared" si="60"/>
        <v>0</v>
      </c>
      <c r="AU240" t="b">
        <f>AND(AF240,Z240)</f>
        <v>0</v>
      </c>
      <c r="AV240" t="b">
        <f t="shared" si="60"/>
        <v>0</v>
      </c>
      <c r="AW240" t="b">
        <f t="shared" si="53"/>
        <v>0</v>
      </c>
      <c r="AX240" t="b">
        <f t="shared" si="60"/>
        <v>0</v>
      </c>
      <c r="AY240" t="b">
        <f>AND(AA240,AC240,Y240)</f>
        <v>0</v>
      </c>
      <c r="AZ240" t="b">
        <f t="shared" si="60"/>
        <v>0</v>
      </c>
      <c r="BA240" t="b">
        <f>AND(AA240,AB240,Z240)</f>
        <v>0</v>
      </c>
      <c r="BB240" t="b">
        <f t="shared" si="60"/>
        <v>0</v>
      </c>
      <c r="BC240" t="b">
        <f t="shared" si="54"/>
        <v>0</v>
      </c>
      <c r="BD240" t="b">
        <f t="shared" si="60"/>
        <v>0</v>
      </c>
      <c r="BE240" t="b">
        <f>AND(AA240,AC240,Z240)</f>
        <v>0</v>
      </c>
      <c r="BF240" t="b">
        <f t="shared" si="60"/>
        <v>0</v>
      </c>
      <c r="BG240" t="b">
        <f t="shared" si="56"/>
        <v>0</v>
      </c>
    </row>
    <row r="241" spans="21:59" x14ac:dyDescent="0.25">
      <c r="U241">
        <f t="shared" si="55"/>
        <v>238</v>
      </c>
      <c r="V241" cm="1">
        <f t="array" ref="V241">_xlfn.IFS(
OR(MOD(V240+0.5,3)=0,MOD(V240+0.5,4)=0,MOD(V240+0.5,7.5)=0,MOD(V240+0.5,5)=0),V240+0.5,
OR(MOD(V240+1,3)=0,MOD(V240+1,4)=0,MOD(V240+1,5)=0),V240+1,
OR(MOD(V240+1.5,3)=0,MOD(V240+1.5,4)=0,MOD(V240+1.5,7.5)=0,MOD(V240+1.5,5)=0),V240+1.5,
OR(MOD(V240+2,3)=0,MOD(V240+2,4)=0,MOD(V240+2,5)=0),V240+2,
OR(MOD(V240+2.5,3)=0,MOD(V240+2.5,4)=0,MOD(V240+2.5,7.5)=0,MOD(V240+2.5,5)=0),V240+2.5,
OR(MOD(V240+3,3)=0,MOD(V240+3,4)=0,MOD(V240+3,5)=0),V240+3)</f>
        <v>356</v>
      </c>
      <c r="W241" s="65">
        <f t="shared" si="52"/>
        <v>1.9777777777777779</v>
      </c>
      <c r="X241">
        <f>IF(MOD(V241,3)=0,1,0)+IF(MOD(V241,4)=0,2,0)+IF(MOD(V241,5)=0,4,0)+IF(MOD(V241,8)=0,8,0)+IF(MOD(V241,7.5)=0,16,0)+IF(OR(MOD(V241,6)=0,MOD(V241,10)=0),32,0)+IF(OR(MOD(V241,9)=0,MOD(V241,22.5)=0),64,0)</f>
        <v>2</v>
      </c>
      <c r="Y241" t="b">
        <f>OR(MOD(V241,6)=0,MOD(V241,10)=0)</f>
        <v>0</v>
      </c>
      <c r="Z241" t="b">
        <f>OR(MOD(V241,22.5)=0,MOD(V241,9)=0)</f>
        <v>0</v>
      </c>
      <c r="AA241" t="b">
        <f t="shared" si="59"/>
        <v>0</v>
      </c>
      <c r="AB241" t="b">
        <f t="shared" si="59"/>
        <v>1</v>
      </c>
      <c r="AC241" t="b">
        <f t="shared" si="59"/>
        <v>0</v>
      </c>
      <c r="AD241" t="b">
        <f t="shared" si="59"/>
        <v>0</v>
      </c>
      <c r="AE241" t="b">
        <f>AND(AA241,Y241)</f>
        <v>0</v>
      </c>
      <c r="AF241" t="b">
        <f t="shared" si="59"/>
        <v>0</v>
      </c>
      <c r="AG241" t="b">
        <f t="shared" si="59"/>
        <v>0</v>
      </c>
      <c r="AH241" t="b">
        <f t="shared" si="59"/>
        <v>0</v>
      </c>
      <c r="AI241" t="b">
        <f>AND(AA241,Z241)</f>
        <v>0</v>
      </c>
      <c r="AJ241" t="b">
        <f t="shared" si="59"/>
        <v>0</v>
      </c>
      <c r="AK241" t="b">
        <f>AND(AC241,Y241)</f>
        <v>0</v>
      </c>
      <c r="AL241" t="b">
        <f t="shared" si="59"/>
        <v>0</v>
      </c>
      <c r="AM241" t="b">
        <f>AND(AA241,AB241)</f>
        <v>0</v>
      </c>
      <c r="AN241" t="b">
        <f t="shared" si="59"/>
        <v>0</v>
      </c>
      <c r="AO241" t="b">
        <f>AND(AA241,AC241)</f>
        <v>0</v>
      </c>
      <c r="AP241" t="b">
        <f t="shared" si="59"/>
        <v>0</v>
      </c>
      <c r="AQ241" t="b">
        <f>AND(AA241,Y241,Z241)</f>
        <v>0</v>
      </c>
      <c r="AR241" t="b">
        <f t="shared" si="60"/>
        <v>0</v>
      </c>
      <c r="AS241" t="b">
        <f>AND(AB241,AC241)</f>
        <v>0</v>
      </c>
      <c r="AT241" t="b">
        <f t="shared" si="60"/>
        <v>0</v>
      </c>
      <c r="AU241" t="b">
        <f>AND(AF241,Z241)</f>
        <v>0</v>
      </c>
      <c r="AV241" t="b">
        <f t="shared" si="60"/>
        <v>0</v>
      </c>
      <c r="AW241" t="b">
        <f t="shared" si="53"/>
        <v>0</v>
      </c>
      <c r="AX241" t="b">
        <f t="shared" si="60"/>
        <v>0</v>
      </c>
      <c r="AY241" t="b">
        <f>AND(AA241,AC241,Y241)</f>
        <v>0</v>
      </c>
      <c r="AZ241" t="b">
        <f t="shared" si="60"/>
        <v>0</v>
      </c>
      <c r="BA241" t="b">
        <f>AND(AA241,AB241,Z241)</f>
        <v>0</v>
      </c>
      <c r="BB241" t="b">
        <f t="shared" si="60"/>
        <v>0</v>
      </c>
      <c r="BC241" t="b">
        <f t="shared" si="54"/>
        <v>0</v>
      </c>
      <c r="BD241" t="b">
        <f t="shared" si="60"/>
        <v>0</v>
      </c>
      <c r="BE241" t="b">
        <f>AND(AA241,AC241,Z241)</f>
        <v>0</v>
      </c>
      <c r="BF241" t="b">
        <f t="shared" si="60"/>
        <v>0</v>
      </c>
      <c r="BG241" t="b">
        <f t="shared" si="56"/>
        <v>0</v>
      </c>
    </row>
    <row r="242" spans="21:59" x14ac:dyDescent="0.25">
      <c r="U242">
        <f t="shared" si="55"/>
        <v>239</v>
      </c>
      <c r="V242" cm="1">
        <f t="array" ref="V242">_xlfn.IFS(
OR(MOD(V241+0.5,3)=0,MOD(V241+0.5,4)=0,MOD(V241+0.5,7.5)=0,MOD(V241+0.5,5)=0),V241+0.5,
OR(MOD(V241+1,3)=0,MOD(V241+1,4)=0,MOD(V241+1,5)=0),V241+1,
OR(MOD(V241+1.5,3)=0,MOD(V241+1.5,4)=0,MOD(V241+1.5,7.5)=0,MOD(V241+1.5,5)=0),V241+1.5,
OR(MOD(V241+2,3)=0,MOD(V241+2,4)=0,MOD(V241+2,5)=0),V241+2,
OR(MOD(V241+2.5,3)=0,MOD(V241+2.5,4)=0,MOD(V241+2.5,7.5)=0,MOD(V241+2.5,5)=0),V241+2.5,
OR(MOD(V241+3,3)=0,MOD(V241+3,4)=0,MOD(V241+3,5)=0),V241+3)</f>
        <v>357</v>
      </c>
      <c r="W242" s="65">
        <f t="shared" si="52"/>
        <v>1.9833333333333332</v>
      </c>
      <c r="X242">
        <f>IF(MOD(V242,3)=0,1,0)+IF(MOD(V242,4)=0,2,0)+IF(MOD(V242,5)=0,4,0)+IF(MOD(V242,8)=0,8,0)+IF(MOD(V242,7.5)=0,16,0)+IF(OR(MOD(V242,6)=0,MOD(V242,10)=0),32,0)+IF(OR(MOD(V242,9)=0,MOD(V242,22.5)=0),64,0)</f>
        <v>1</v>
      </c>
      <c r="Y242" t="b">
        <f>OR(MOD(V242,6)=0,MOD(V242,10)=0)</f>
        <v>0</v>
      </c>
      <c r="Z242" t="b">
        <f>OR(MOD(V242,22.5)=0,MOD(V242,9)=0)</f>
        <v>0</v>
      </c>
      <c r="AA242" t="b">
        <f t="shared" si="59"/>
        <v>1</v>
      </c>
      <c r="AB242" t="b">
        <f t="shared" si="59"/>
        <v>0</v>
      </c>
      <c r="AC242" t="b">
        <f t="shared" si="59"/>
        <v>0</v>
      </c>
      <c r="AD242" t="b">
        <f t="shared" si="59"/>
        <v>0</v>
      </c>
      <c r="AE242" t="b">
        <f>AND(AA242,Y242)</f>
        <v>0</v>
      </c>
      <c r="AF242" t="b">
        <f t="shared" si="59"/>
        <v>0</v>
      </c>
      <c r="AG242" t="b">
        <f t="shared" si="59"/>
        <v>0</v>
      </c>
      <c r="AH242" t="b">
        <f t="shared" si="59"/>
        <v>0</v>
      </c>
      <c r="AI242" t="b">
        <f>AND(AA242,Z242)</f>
        <v>0</v>
      </c>
      <c r="AJ242" t="b">
        <f t="shared" si="59"/>
        <v>0</v>
      </c>
      <c r="AK242" t="b">
        <f>AND(AC242,Y242)</f>
        <v>0</v>
      </c>
      <c r="AL242" t="b">
        <f t="shared" si="59"/>
        <v>0</v>
      </c>
      <c r="AM242" t="b">
        <f>AND(AA242,AB242)</f>
        <v>0</v>
      </c>
      <c r="AN242" t="b">
        <f t="shared" si="59"/>
        <v>0</v>
      </c>
      <c r="AO242" t="b">
        <f>AND(AA242,AC242)</f>
        <v>0</v>
      </c>
      <c r="AP242" t="b">
        <f t="shared" si="59"/>
        <v>0</v>
      </c>
      <c r="AQ242" t="b">
        <f>AND(AA242,Y242,Z242)</f>
        <v>0</v>
      </c>
      <c r="AR242" t="b">
        <f t="shared" si="60"/>
        <v>0</v>
      </c>
      <c r="AS242" t="b">
        <f>AND(AB242,AC242)</f>
        <v>0</v>
      </c>
      <c r="AT242" t="b">
        <f t="shared" si="60"/>
        <v>0</v>
      </c>
      <c r="AU242" t="b">
        <f>AND(AF242,Z242)</f>
        <v>0</v>
      </c>
      <c r="AV242" t="b">
        <f t="shared" si="60"/>
        <v>0</v>
      </c>
      <c r="AW242" t="b">
        <f t="shared" si="53"/>
        <v>0</v>
      </c>
      <c r="AX242" t="b">
        <f t="shared" si="60"/>
        <v>0</v>
      </c>
      <c r="AY242" t="b">
        <f>AND(AA242,AC242,Y242)</f>
        <v>0</v>
      </c>
      <c r="AZ242" t="b">
        <f t="shared" si="60"/>
        <v>0</v>
      </c>
      <c r="BA242" t="b">
        <f>AND(AA242,AB242,Z242)</f>
        <v>0</v>
      </c>
      <c r="BB242" t="b">
        <f t="shared" si="60"/>
        <v>0</v>
      </c>
      <c r="BC242" t="b">
        <f t="shared" si="54"/>
        <v>0</v>
      </c>
      <c r="BD242" t="b">
        <f t="shared" si="60"/>
        <v>0</v>
      </c>
      <c r="BE242" t="b">
        <f>AND(AA242,AC242,Z242)</f>
        <v>0</v>
      </c>
      <c r="BF242" t="b">
        <f t="shared" si="60"/>
        <v>0</v>
      </c>
      <c r="BG242" t="b">
        <f t="shared" si="56"/>
        <v>0</v>
      </c>
    </row>
    <row r="243" spans="21:59" x14ac:dyDescent="0.25">
      <c r="U243">
        <f t="shared" si="55"/>
        <v>240</v>
      </c>
      <c r="V243" cm="1">
        <f t="array" ref="V243">_xlfn.IFS(
OR(MOD(V242+0.5,3)=0,MOD(V242+0.5,4)=0,MOD(V242+0.5,7.5)=0,MOD(V242+0.5,5)=0),V242+0.5,
OR(MOD(V242+1,3)=0,MOD(V242+1,4)=0,MOD(V242+1,5)=0),V242+1,
OR(MOD(V242+1.5,3)=0,MOD(V242+1.5,4)=0,MOD(V242+1.5,7.5)=0,MOD(V242+1.5,5)=0),V242+1.5,
OR(MOD(V242+2,3)=0,MOD(V242+2,4)=0,MOD(V242+2,5)=0),V242+2,
OR(MOD(V242+2.5,3)=0,MOD(V242+2.5,4)=0,MOD(V242+2.5,7.5)=0,MOD(V242+2.5,5)=0),V242+2.5,
OR(MOD(V242+3,3)=0,MOD(V242+3,4)=0,MOD(V242+3,5)=0),V242+3)</f>
        <v>360</v>
      </c>
      <c r="W243" s="65">
        <f t="shared" si="52"/>
        <v>2</v>
      </c>
      <c r="X243">
        <f>IF(MOD(V243,3)=0,1,0)+IF(MOD(V243,4)=0,2,0)+IF(MOD(V243,5)=0,4,0)+IF(MOD(V243,8)=0,8,0)+IF(MOD(V243,7.5)=0,16,0)+IF(OR(MOD(V243,6)=0,MOD(V243,10)=0),32,0)+IF(OR(MOD(V243,9)=0,MOD(V243,22.5)=0),64,0)</f>
        <v>127</v>
      </c>
      <c r="Y243" t="b">
        <f>OR(MOD(V243,6)=0,MOD(V243,10)=0)</f>
        <v>1</v>
      </c>
      <c r="Z243" t="b">
        <f>OR(MOD(V243,22.5)=0,MOD(V243,9)=0)</f>
        <v>1</v>
      </c>
      <c r="AA243" t="b">
        <f t="shared" si="59"/>
        <v>1</v>
      </c>
      <c r="AB243" t="b">
        <f t="shared" si="59"/>
        <v>1</v>
      </c>
      <c r="AC243" t="b">
        <f t="shared" si="59"/>
        <v>1</v>
      </c>
      <c r="AD243" t="b">
        <f t="shared" si="59"/>
        <v>1</v>
      </c>
      <c r="AE243" t="b">
        <f>AND(AA243,Y243)</f>
        <v>1</v>
      </c>
      <c r="AF243" t="b">
        <f t="shared" si="59"/>
        <v>1</v>
      </c>
      <c r="AG243" t="b">
        <f t="shared" si="59"/>
        <v>1</v>
      </c>
      <c r="AH243" t="b">
        <f t="shared" si="59"/>
        <v>1</v>
      </c>
      <c r="AI243" t="b">
        <f>AND(AA243,Z243)</f>
        <v>1</v>
      </c>
      <c r="AJ243" t="b">
        <f t="shared" si="59"/>
        <v>1</v>
      </c>
      <c r="AK243" t="b">
        <f>AND(AC243,Y243)</f>
        <v>1</v>
      </c>
      <c r="AL243" t="b">
        <f t="shared" si="59"/>
        <v>1</v>
      </c>
      <c r="AM243" t="b">
        <f>AND(AA243,AB243)</f>
        <v>1</v>
      </c>
      <c r="AN243" t="b">
        <f t="shared" si="59"/>
        <v>1</v>
      </c>
      <c r="AO243" t="b">
        <f>AND(AA243,AC243)</f>
        <v>1</v>
      </c>
      <c r="AP243" t="b">
        <f t="shared" si="59"/>
        <v>1</v>
      </c>
      <c r="AQ243" t="b">
        <f>AND(AA243,Y243,Z243)</f>
        <v>1</v>
      </c>
      <c r="AR243" t="b">
        <f t="shared" si="60"/>
        <v>1</v>
      </c>
      <c r="AS243" t="b">
        <f>AND(AB243,AC243)</f>
        <v>1</v>
      </c>
      <c r="AT243" t="b">
        <f t="shared" si="60"/>
        <v>1</v>
      </c>
      <c r="AU243" t="b">
        <f>AND(AF243,Z243)</f>
        <v>1</v>
      </c>
      <c r="AV243" t="b">
        <f t="shared" si="60"/>
        <v>1</v>
      </c>
      <c r="AW243" t="b">
        <f t="shared" si="53"/>
        <v>1</v>
      </c>
      <c r="AX243" t="b">
        <f t="shared" si="60"/>
        <v>1</v>
      </c>
      <c r="AY243" t="b">
        <f>AND(AA243,AC243,Y243)</f>
        <v>1</v>
      </c>
      <c r="AZ243" t="b">
        <f t="shared" si="60"/>
        <v>1</v>
      </c>
      <c r="BA243" t="b">
        <f>AND(AA243,AB243,Z243)</f>
        <v>1</v>
      </c>
      <c r="BB243" t="b">
        <f t="shared" si="60"/>
        <v>1</v>
      </c>
      <c r="BC243" t="b">
        <f t="shared" si="54"/>
        <v>1</v>
      </c>
      <c r="BD243" t="b">
        <f t="shared" si="60"/>
        <v>1</v>
      </c>
      <c r="BE243" t="b">
        <f>AND(AA243,AC243,Z243)</f>
        <v>1</v>
      </c>
      <c r="BF243" t="b">
        <f t="shared" si="60"/>
        <v>1</v>
      </c>
      <c r="BG243" t="b">
        <f t="shared" si="56"/>
        <v>0</v>
      </c>
    </row>
    <row r="244" spans="21:59" x14ac:dyDescent="0.25">
      <c r="U244">
        <f t="shared" si="55"/>
        <v>241</v>
      </c>
      <c r="BG244" t="b">
        <f t="shared" si="56"/>
        <v>0</v>
      </c>
    </row>
    <row r="245" spans="21:59" x14ac:dyDescent="0.25">
      <c r="U245">
        <f t="shared" si="55"/>
        <v>242</v>
      </c>
      <c r="BG245" t="b">
        <f t="shared" si="56"/>
        <v>1</v>
      </c>
    </row>
    <row r="246" spans="21:59" x14ac:dyDescent="0.25">
      <c r="U246">
        <f t="shared" si="55"/>
        <v>243</v>
      </c>
    </row>
    <row r="247" spans="21:59" x14ac:dyDescent="0.25">
      <c r="U247">
        <f t="shared" si="55"/>
        <v>244</v>
      </c>
    </row>
    <row r="248" spans="21:59" x14ac:dyDescent="0.25">
      <c r="U248">
        <f t="shared" si="55"/>
        <v>245</v>
      </c>
    </row>
    <row r="249" spans="21:59" x14ac:dyDescent="0.25">
      <c r="U249">
        <f t="shared" si="55"/>
        <v>246</v>
      </c>
    </row>
    <row r="250" spans="21:59" x14ac:dyDescent="0.25">
      <c r="U250">
        <f t="shared" si="55"/>
        <v>247</v>
      </c>
    </row>
    <row r="251" spans="21:59" x14ac:dyDescent="0.25">
      <c r="U251">
        <f t="shared" si="55"/>
        <v>248</v>
      </c>
    </row>
    <row r="252" spans="21:59" x14ac:dyDescent="0.25">
      <c r="U252">
        <f t="shared" si="55"/>
        <v>249</v>
      </c>
    </row>
    <row r="253" spans="21:59" x14ac:dyDescent="0.25">
      <c r="U253">
        <f t="shared" si="55"/>
        <v>250</v>
      </c>
    </row>
    <row r="254" spans="21:59" x14ac:dyDescent="0.25">
      <c r="U254">
        <f t="shared" si="55"/>
        <v>251</v>
      </c>
    </row>
    <row r="255" spans="21:59" x14ac:dyDescent="0.25">
      <c r="U255">
        <f t="shared" si="55"/>
        <v>252</v>
      </c>
    </row>
    <row r="256" spans="21:59" x14ac:dyDescent="0.25">
      <c r="U256">
        <f t="shared" si="55"/>
        <v>253</v>
      </c>
    </row>
    <row r="257" spans="21:21" x14ac:dyDescent="0.25">
      <c r="U257">
        <f>U256+1</f>
        <v>254</v>
      </c>
    </row>
    <row r="258" spans="21:21" x14ac:dyDescent="0.25">
      <c r="U258">
        <f t="shared" ref="U258" si="61">U257+1</f>
        <v>255</v>
      </c>
    </row>
  </sheetData>
  <mergeCells count="344">
    <mergeCell ref="Q105:Q120"/>
    <mergeCell ref="P97:P110"/>
    <mergeCell ref="Q89:Q104"/>
    <mergeCell ref="P83:P96"/>
    <mergeCell ref="Q73:Q88"/>
    <mergeCell ref="P68:P82"/>
    <mergeCell ref="Q56:Q72"/>
    <mergeCell ref="P54:P67"/>
    <mergeCell ref="Q42:Q55"/>
    <mergeCell ref="P40:P53"/>
    <mergeCell ref="N132:N139"/>
    <mergeCell ref="N140:N149"/>
    <mergeCell ref="N150:N157"/>
    <mergeCell ref="N158:N168"/>
    <mergeCell ref="P154:P168"/>
    <mergeCell ref="Q152:Q168"/>
    <mergeCell ref="P140:P153"/>
    <mergeCell ref="Q138:Q151"/>
    <mergeCell ref="P126:P139"/>
    <mergeCell ref="Q121:Q137"/>
    <mergeCell ref="N54:N61"/>
    <mergeCell ref="N62:N72"/>
    <mergeCell ref="N73:N82"/>
    <mergeCell ref="N83:N91"/>
    <mergeCell ref="N92:N101"/>
    <mergeCell ref="N102:N110"/>
    <mergeCell ref="L34:L41"/>
    <mergeCell ref="L25:L33"/>
    <mergeCell ref="K25:K32"/>
    <mergeCell ref="K33:K39"/>
    <mergeCell ref="K40:K46"/>
    <mergeCell ref="N25:N35"/>
    <mergeCell ref="N36:N43"/>
    <mergeCell ref="N44:N53"/>
    <mergeCell ref="Q25:Q41"/>
    <mergeCell ref="P25:P39"/>
    <mergeCell ref="K61:K67"/>
    <mergeCell ref="L56:L64"/>
    <mergeCell ref="K54:K60"/>
    <mergeCell ref="L49:L55"/>
    <mergeCell ref="K47:K53"/>
    <mergeCell ref="L42:L48"/>
    <mergeCell ref="K104:K110"/>
    <mergeCell ref="L97:L104"/>
    <mergeCell ref="K97:K103"/>
    <mergeCell ref="K90:K96"/>
    <mergeCell ref="L89:L96"/>
    <mergeCell ref="L81:L88"/>
    <mergeCell ref="K83:K89"/>
    <mergeCell ref="K74:K82"/>
    <mergeCell ref="L73:L80"/>
    <mergeCell ref="K68:K73"/>
    <mergeCell ref="L138:L144"/>
    <mergeCell ref="K140:K146"/>
    <mergeCell ref="K133:K139"/>
    <mergeCell ref="K126:K132"/>
    <mergeCell ref="L129:L137"/>
    <mergeCell ref="L121:L128"/>
    <mergeCell ref="K120:K125"/>
    <mergeCell ref="L113:L120"/>
    <mergeCell ref="K111:K119"/>
    <mergeCell ref="L105:L112"/>
    <mergeCell ref="O145:O155"/>
    <mergeCell ref="O156:O168"/>
    <mergeCell ref="L160:L168"/>
    <mergeCell ref="L152:L159"/>
    <mergeCell ref="K161:K168"/>
    <mergeCell ref="K154:K160"/>
    <mergeCell ref="K147:K153"/>
    <mergeCell ref="L145:L151"/>
    <mergeCell ref="S145:S168"/>
    <mergeCell ref="O38:O48"/>
    <mergeCell ref="O49:O60"/>
    <mergeCell ref="O61:O72"/>
    <mergeCell ref="O73:O83"/>
    <mergeCell ref="O84:O96"/>
    <mergeCell ref="O97:O109"/>
    <mergeCell ref="J43:J48"/>
    <mergeCell ref="M43:M51"/>
    <mergeCell ref="R43:R60"/>
    <mergeCell ref="J38:J42"/>
    <mergeCell ref="M35:M42"/>
    <mergeCell ref="J31:J37"/>
    <mergeCell ref="R25:R42"/>
    <mergeCell ref="J25:J30"/>
    <mergeCell ref="M25:M34"/>
    <mergeCell ref="O25:O37"/>
    <mergeCell ref="J67:J72"/>
    <mergeCell ref="M71:M78"/>
    <mergeCell ref="M61:M70"/>
    <mergeCell ref="J61:J66"/>
    <mergeCell ref="R61:R78"/>
    <mergeCell ref="J55:J60"/>
    <mergeCell ref="M52:M60"/>
    <mergeCell ref="J49:J54"/>
    <mergeCell ref="S73:S96"/>
    <mergeCell ref="S49:S72"/>
    <mergeCell ref="M106:M114"/>
    <mergeCell ref="J97:J102"/>
    <mergeCell ref="M97:M105"/>
    <mergeCell ref="R97:R114"/>
    <mergeCell ref="J91:J96"/>
    <mergeCell ref="M88:M96"/>
    <mergeCell ref="J84:J90"/>
    <mergeCell ref="R79:R96"/>
    <mergeCell ref="M79:M87"/>
    <mergeCell ref="J79:J83"/>
    <mergeCell ref="R133:R150"/>
    <mergeCell ref="J127:J132"/>
    <mergeCell ref="M123:M132"/>
    <mergeCell ref="J121:J126"/>
    <mergeCell ref="J115:J120"/>
    <mergeCell ref="M115:M122"/>
    <mergeCell ref="R115:R132"/>
    <mergeCell ref="O110:O120"/>
    <mergeCell ref="O121:O132"/>
    <mergeCell ref="O133:O144"/>
    <mergeCell ref="I150:I153"/>
    <mergeCell ref="I154:I157"/>
    <mergeCell ref="A163:D163"/>
    <mergeCell ref="I158:I163"/>
    <mergeCell ref="I164:I168"/>
    <mergeCell ref="E163:E167"/>
    <mergeCell ref="J163:J168"/>
    <mergeCell ref="M159:M168"/>
    <mergeCell ref="R151:R168"/>
    <mergeCell ref="J156:J162"/>
    <mergeCell ref="H149:H151"/>
    <mergeCell ref="H152:H155"/>
    <mergeCell ref="H156:H159"/>
    <mergeCell ref="H160:H164"/>
    <mergeCell ref="H165:H168"/>
    <mergeCell ref="A115:D115"/>
    <mergeCell ref="E115:E118"/>
    <mergeCell ref="G115:G119"/>
    <mergeCell ref="A134:D134"/>
    <mergeCell ref="F134:F137"/>
    <mergeCell ref="H125:H128"/>
    <mergeCell ref="H129:H132"/>
    <mergeCell ref="H133:H137"/>
    <mergeCell ref="H138:H140"/>
    <mergeCell ref="H141:H144"/>
    <mergeCell ref="H145:H148"/>
    <mergeCell ref="E106:E109"/>
    <mergeCell ref="I107:I110"/>
    <mergeCell ref="H113:H116"/>
    <mergeCell ref="H117:H120"/>
    <mergeCell ref="H121:H124"/>
    <mergeCell ref="I111:I115"/>
    <mergeCell ref="I116:I120"/>
    <mergeCell ref="I121:I125"/>
    <mergeCell ref="J110:J114"/>
    <mergeCell ref="H105:H109"/>
    <mergeCell ref="H110:H112"/>
    <mergeCell ref="A86:D86"/>
    <mergeCell ref="I83:I86"/>
    <mergeCell ref="G86:G89"/>
    <mergeCell ref="I87:I91"/>
    <mergeCell ref="I92:I96"/>
    <mergeCell ref="I97:I101"/>
    <mergeCell ref="A106:D106"/>
    <mergeCell ref="I102:I106"/>
    <mergeCell ref="H81:H83"/>
    <mergeCell ref="H84:H88"/>
    <mergeCell ref="H89:H92"/>
    <mergeCell ref="H93:H96"/>
    <mergeCell ref="H97:H100"/>
    <mergeCell ref="H101:H104"/>
    <mergeCell ref="H65:H68"/>
    <mergeCell ref="H69:H72"/>
    <mergeCell ref="H73:H76"/>
    <mergeCell ref="E58:E60"/>
    <mergeCell ref="A29:D29"/>
    <mergeCell ref="A58:D58"/>
    <mergeCell ref="A77:D77"/>
    <mergeCell ref="H77:H80"/>
    <mergeCell ref="J73:J78"/>
    <mergeCell ref="H49:H52"/>
    <mergeCell ref="H53:H55"/>
    <mergeCell ref="H56:H60"/>
    <mergeCell ref="I44:I48"/>
    <mergeCell ref="I49:I53"/>
    <mergeCell ref="H61:H64"/>
    <mergeCell ref="I54:I58"/>
    <mergeCell ref="I59:I61"/>
    <mergeCell ref="I62:I67"/>
    <mergeCell ref="L65:L72"/>
    <mergeCell ref="H34:H37"/>
    <mergeCell ref="H38:H41"/>
    <mergeCell ref="H29:H33"/>
    <mergeCell ref="H45:H48"/>
    <mergeCell ref="H42:H44"/>
    <mergeCell ref="I132:I134"/>
    <mergeCell ref="I135:I139"/>
    <mergeCell ref="I140:I144"/>
    <mergeCell ref="I145:I149"/>
    <mergeCell ref="I126:I131"/>
    <mergeCell ref="S121:S144"/>
    <mergeCell ref="I68:I72"/>
    <mergeCell ref="I73:I77"/>
    <mergeCell ref="I78:I82"/>
    <mergeCell ref="P111:P125"/>
    <mergeCell ref="S97:S120"/>
    <mergeCell ref="G57:G60"/>
    <mergeCell ref="G54:G56"/>
    <mergeCell ref="G50:G53"/>
    <mergeCell ref="G47:G49"/>
    <mergeCell ref="G43:G46"/>
    <mergeCell ref="G40:G42"/>
    <mergeCell ref="G79:G82"/>
    <mergeCell ref="G74:G78"/>
    <mergeCell ref="G72:G73"/>
    <mergeCell ref="G68:G71"/>
    <mergeCell ref="G64:G67"/>
    <mergeCell ref="G61:G63"/>
    <mergeCell ref="G100:G103"/>
    <mergeCell ref="G97:G99"/>
    <mergeCell ref="G94:G96"/>
    <mergeCell ref="G90:G93"/>
    <mergeCell ref="G83:G85"/>
    <mergeCell ref="G122:G125"/>
    <mergeCell ref="G120:G121"/>
    <mergeCell ref="G111:G114"/>
    <mergeCell ref="G108:G110"/>
    <mergeCell ref="G104:G107"/>
    <mergeCell ref="G144:G146"/>
    <mergeCell ref="G140:G143"/>
    <mergeCell ref="G137:G139"/>
    <mergeCell ref="G133:G136"/>
    <mergeCell ref="G130:G132"/>
    <mergeCell ref="G126:G129"/>
    <mergeCell ref="G166:G168"/>
    <mergeCell ref="G161:G165"/>
    <mergeCell ref="G157:G160"/>
    <mergeCell ref="G154:G156"/>
    <mergeCell ref="G151:G153"/>
    <mergeCell ref="G147:G150"/>
    <mergeCell ref="F85:F88"/>
    <mergeCell ref="F66:F69"/>
    <mergeCell ref="F62:F65"/>
    <mergeCell ref="F60:F61"/>
    <mergeCell ref="F56:F59"/>
    <mergeCell ref="F54:F55"/>
    <mergeCell ref="F118:F120"/>
    <mergeCell ref="F114:F117"/>
    <mergeCell ref="F111:F113"/>
    <mergeCell ref="F109:F110"/>
    <mergeCell ref="F105:F108"/>
    <mergeCell ref="F96:F97"/>
    <mergeCell ref="F98:F101"/>
    <mergeCell ref="F143:F145"/>
    <mergeCell ref="F138:F139"/>
    <mergeCell ref="F140:F142"/>
    <mergeCell ref="F132:F133"/>
    <mergeCell ref="F128:F131"/>
    <mergeCell ref="F121:F123"/>
    <mergeCell ref="F124:F127"/>
    <mergeCell ref="F167:F168"/>
    <mergeCell ref="F162:F166"/>
    <mergeCell ref="F158:F161"/>
    <mergeCell ref="F155:F157"/>
    <mergeCell ref="F150:F151"/>
    <mergeCell ref="F152:F154"/>
    <mergeCell ref="J151:J155"/>
    <mergeCell ref="M151:M158"/>
    <mergeCell ref="J145:J150"/>
    <mergeCell ref="F146:F149"/>
    <mergeCell ref="M142:M150"/>
    <mergeCell ref="J139:J144"/>
    <mergeCell ref="M133:M141"/>
    <mergeCell ref="J133:J138"/>
    <mergeCell ref="F177:G177"/>
    <mergeCell ref="J103:J109"/>
    <mergeCell ref="F102:F104"/>
    <mergeCell ref="F89:F91"/>
    <mergeCell ref="F92:F95"/>
    <mergeCell ref="N111:N120"/>
    <mergeCell ref="N121:N131"/>
    <mergeCell ref="F70:F72"/>
    <mergeCell ref="F73:F75"/>
    <mergeCell ref="F76:F79"/>
    <mergeCell ref="F80:F82"/>
    <mergeCell ref="F83:F84"/>
    <mergeCell ref="F51:F53"/>
    <mergeCell ref="I30:I35"/>
    <mergeCell ref="I36:I39"/>
    <mergeCell ref="I40:I43"/>
    <mergeCell ref="F39:F41"/>
    <mergeCell ref="F42:F43"/>
    <mergeCell ref="F44:F47"/>
    <mergeCell ref="G28:G32"/>
    <mergeCell ref="F27:F31"/>
    <mergeCell ref="F32:F35"/>
    <mergeCell ref="F36:F38"/>
    <mergeCell ref="F48:F50"/>
    <mergeCell ref="G33:G36"/>
    <mergeCell ref="G37:G39"/>
    <mergeCell ref="F25:F26"/>
    <mergeCell ref="G25:G27"/>
    <mergeCell ref="H25:H28"/>
    <mergeCell ref="I25:I29"/>
    <mergeCell ref="E156:E158"/>
    <mergeCell ref="E159:E162"/>
    <mergeCell ref="E139:E141"/>
    <mergeCell ref="E142:E144"/>
    <mergeCell ref="E145:E147"/>
    <mergeCell ref="E148:E150"/>
    <mergeCell ref="E151:E152"/>
    <mergeCell ref="E153:E155"/>
    <mergeCell ref="E127:E130"/>
    <mergeCell ref="E131:E132"/>
    <mergeCell ref="E133:E135"/>
    <mergeCell ref="E136:E138"/>
    <mergeCell ref="E119:E120"/>
    <mergeCell ref="E121:E122"/>
    <mergeCell ref="E123:E126"/>
    <mergeCell ref="E99:E102"/>
    <mergeCell ref="E103:E105"/>
    <mergeCell ref="E110:E111"/>
    <mergeCell ref="E112:E114"/>
    <mergeCell ref="E82:E83"/>
    <mergeCell ref="E84:E87"/>
    <mergeCell ref="E88:E90"/>
    <mergeCell ref="E91:E94"/>
    <mergeCell ref="E95:E96"/>
    <mergeCell ref="E97:E98"/>
    <mergeCell ref="E67:E70"/>
    <mergeCell ref="E71:E72"/>
    <mergeCell ref="E73:E74"/>
    <mergeCell ref="E75:E78"/>
    <mergeCell ref="E79:E81"/>
    <mergeCell ref="E46:E48"/>
    <mergeCell ref="E49:E51"/>
    <mergeCell ref="E52:E54"/>
    <mergeCell ref="E55:E57"/>
    <mergeCell ref="E61:E62"/>
    <mergeCell ref="E63:E66"/>
    <mergeCell ref="E26:E30"/>
    <mergeCell ref="E31:E34"/>
    <mergeCell ref="E35:E37"/>
    <mergeCell ref="E38:E40"/>
    <mergeCell ref="E41:E42"/>
    <mergeCell ref="E43:E45"/>
    <mergeCell ref="S25:S48"/>
  </mergeCells>
  <phoneticPr fontId="12" type="noConversion"/>
  <conditionalFormatting sqref="Y3:BG186 BG218:BG245 Y218:BF243 Z187:BH217">
    <cfRule type="cellIs" dxfId="1" priority="17" operator="equal">
      <formula>TRUE</formula>
    </cfRule>
  </conditionalFormatting>
  <conditionalFormatting sqref="AE3:AE186 AE218:AE258 AF187:AF217 AI3:AI186 AI218:AI258 AJ187:AJ217 AM3:AM186 AM218:AM258 AN187:AN217 AK3:AK186 AK218:AK258 AL187:AL217 AO3:AO186 AO218:AO258 AP187:AP217 AQ3:AQ186 AQ218:AQ258 AR187:AR217 AS3:AS186 AS218:AS258 AT187:AT217 AU3:AU186 AU218:AU258 AV187:AV217 AW3:AW186 AW218:AW258 AX187:AX217 AY3:AY186 AY218:AY258 AZ187:AZ217 BA3:BA186 BA218:BA258 BB187:BB217 BC3:BC186 BC218:BC258 BD187:BD217 BE3:BE186 BE218:BE258 BF187:BF217 BG3:BG186 BG218:BG260 BH187:BH217">
    <cfRule type="expression" dxfId="0" priority="15" stopIfTrue="1">
      <formula>NOT(AE3=AD3)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21</vt:i4>
      </vt:variant>
    </vt:vector>
  </HeadingPairs>
  <TitlesOfParts>
    <vt:vector size="28" baseType="lpstr">
      <vt:lpstr>Sheet1</vt:lpstr>
      <vt:lpstr>Sheet2</vt:lpstr>
      <vt:lpstr>Sheet3</vt:lpstr>
      <vt:lpstr>Ellipse</vt:lpstr>
      <vt:lpstr>orbits</vt:lpstr>
      <vt:lpstr>Sheet2 (2)</vt:lpstr>
      <vt:lpstr>Zodiac</vt:lpstr>
      <vt:lpstr>AU</vt:lpstr>
      <vt:lpstr>earthSecPerYr</vt:lpstr>
      <vt:lpstr>ellipse_a</vt:lpstr>
      <vt:lpstr>ellipsea</vt:lpstr>
      <vt:lpstr>ellipsea2</vt:lpstr>
      <vt:lpstr>ellipseb</vt:lpstr>
      <vt:lpstr>ellipseb2</vt:lpstr>
      <vt:lpstr>ellipsec</vt:lpstr>
      <vt:lpstr>ellipsec2</vt:lpstr>
      <vt:lpstr>ellipsee</vt:lpstr>
      <vt:lpstr>ellipsee2</vt:lpstr>
      <vt:lpstr>ellipsel</vt:lpstr>
      <vt:lpstr>ellispsel2</vt:lpstr>
      <vt:lpstr>G</vt:lpstr>
      <vt:lpstr>GM_earth</vt:lpstr>
      <vt:lpstr>GM_sun</vt:lpstr>
      <vt:lpstr>Ra</vt:lpstr>
      <vt:lpstr>Rb</vt:lpstr>
      <vt:lpstr>Rm</vt:lpstr>
      <vt:lpstr>xshift</vt:lpstr>
      <vt:lpstr>yshift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Bower</dc:creator>
  <cp:lastModifiedBy>Nathan A. Bower</cp:lastModifiedBy>
  <dcterms:created xsi:type="dcterms:W3CDTF">2022-04-08T16:48:22Z</dcterms:created>
  <dcterms:modified xsi:type="dcterms:W3CDTF">2024-08-23T02:23:06Z</dcterms:modified>
</cp:coreProperties>
</file>